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s2dc01\corp_affairs$\Livelink Exclusions\Intelligence\SOMEP 2024\02. Workforce Report\04. Reference tables development\00. Draft reference tables\"/>
    </mc:Choice>
  </mc:AlternateContent>
  <xr:revisionPtr revIDLastSave="0" documentId="13_ncr:1_{2F7F95BE-40DB-4BC9-820E-359F75B4EDE0}" xr6:coauthVersionLast="47" xr6:coauthVersionMax="47" xr10:uidLastSave="{00000000-0000-0000-0000-000000000000}"/>
  <bookViews>
    <workbookView xWindow="-25320" yWindow="1965" windowWidth="25440" windowHeight="15390" xr2:uid="{00000000-000D-0000-FFFF-FFFF00000000}"/>
  </bookViews>
  <sheets>
    <sheet name="Introduction_Regional" sheetId="144" r:id="rId1"/>
    <sheet name="Table of contents" sheetId="143" r:id="rId2"/>
    <sheet name="Table 1" sheetId="1" r:id="rId3"/>
    <sheet name="Table 2" sheetId="2" r:id="rId4"/>
    <sheet name="Table 3" sheetId="3" r:id="rId5"/>
    <sheet name="Table 4" sheetId="4" r:id="rId6"/>
    <sheet name="Table 5" sheetId="5" r:id="rId7"/>
    <sheet name="Table 6" sheetId="6" r:id="rId8"/>
    <sheet name="Table 7" sheetId="7" r:id="rId9"/>
    <sheet name="Table 8" sheetId="8" r:id="rId10"/>
    <sheet name="Table 9" sheetId="9" r:id="rId11"/>
    <sheet name="Table 10" sheetId="10" r:id="rId12"/>
    <sheet name="Table 11" sheetId="11" r:id="rId13"/>
    <sheet name="Table 12" sheetId="12" r:id="rId14"/>
    <sheet name="Table 13" sheetId="13" r:id="rId15"/>
    <sheet name="Table 14" sheetId="14" r:id="rId16"/>
    <sheet name="Table 15" sheetId="15" r:id="rId17"/>
    <sheet name="Table 16" sheetId="16" r:id="rId18"/>
    <sheet name="Table 17" sheetId="17" r:id="rId19"/>
    <sheet name="Table 18" sheetId="18" r:id="rId20"/>
    <sheet name="Table 19" sheetId="19" r:id="rId21"/>
    <sheet name="Table 20" sheetId="20" r:id="rId22"/>
    <sheet name="Table 21" sheetId="21" r:id="rId23"/>
    <sheet name="Table 22" sheetId="22" r:id="rId24"/>
    <sheet name="Table 23" sheetId="23" r:id="rId25"/>
    <sheet name="Table 24" sheetId="24" r:id="rId26"/>
    <sheet name="Table 25" sheetId="25" r:id="rId27"/>
    <sheet name="Table 26" sheetId="26" r:id="rId28"/>
    <sheet name="Table 27" sheetId="27" r:id="rId29"/>
    <sheet name="Table 28" sheetId="28" r:id="rId30"/>
    <sheet name="Table 29" sheetId="29" r:id="rId31"/>
    <sheet name="Table 30" sheetId="30" r:id="rId32"/>
    <sheet name="Table 31" sheetId="31" r:id="rId33"/>
    <sheet name="Table 32" sheetId="32" r:id="rId34"/>
    <sheet name="Table 33" sheetId="33" r:id="rId35"/>
    <sheet name="Table 34" sheetId="34" r:id="rId36"/>
    <sheet name="Table 35" sheetId="35" r:id="rId37"/>
    <sheet name="Table 36" sheetId="36" r:id="rId38"/>
    <sheet name="Table 37" sheetId="37" r:id="rId39"/>
    <sheet name="Table 38" sheetId="38" r:id="rId40"/>
    <sheet name="Table 39" sheetId="39" r:id="rId41"/>
    <sheet name="Table 40" sheetId="40" r:id="rId42"/>
    <sheet name="Table 41" sheetId="41" r:id="rId43"/>
    <sheet name="Table 42" sheetId="42" r:id="rId44"/>
    <sheet name="Table 43" sheetId="43" r:id="rId45"/>
    <sheet name="Table 44" sheetId="44" r:id="rId46"/>
    <sheet name="Table 45" sheetId="45" r:id="rId47"/>
    <sheet name="Table 46" sheetId="46" r:id="rId48"/>
    <sheet name="Table 47" sheetId="47" r:id="rId49"/>
    <sheet name="Table 48" sheetId="48" r:id="rId50"/>
    <sheet name="Table 49" sheetId="49" r:id="rId51"/>
    <sheet name="Table 50" sheetId="50" r:id="rId52"/>
    <sheet name="Table 51" sheetId="51" r:id="rId53"/>
    <sheet name="Table 52" sheetId="52" r:id="rId54"/>
    <sheet name="Table 53" sheetId="53" r:id="rId55"/>
    <sheet name="Table 54" sheetId="54" r:id="rId56"/>
    <sheet name="Table 55" sheetId="55" r:id="rId57"/>
    <sheet name="Table 56" sheetId="56" r:id="rId58"/>
    <sheet name="Table 57" sheetId="57" r:id="rId59"/>
    <sheet name="Table 58" sheetId="58" r:id="rId60"/>
    <sheet name="Table 59" sheetId="59" r:id="rId61"/>
    <sheet name="Table 60" sheetId="60" r:id="rId62"/>
    <sheet name="Table 61" sheetId="61" r:id="rId63"/>
    <sheet name="Table 62" sheetId="62" r:id="rId64"/>
    <sheet name="Table 63" sheetId="63" r:id="rId65"/>
    <sheet name="Table 64" sheetId="64" r:id="rId66"/>
    <sheet name="Table 65" sheetId="65" r:id="rId67"/>
    <sheet name="Table 66" sheetId="66" r:id="rId68"/>
    <sheet name="Table 67" sheetId="67" r:id="rId69"/>
    <sheet name="Table 68" sheetId="68" r:id="rId70"/>
    <sheet name="Table 69" sheetId="69" r:id="rId71"/>
    <sheet name="Table 70" sheetId="70" r:id="rId72"/>
    <sheet name="Table 71" sheetId="71" r:id="rId73"/>
    <sheet name="Table 72" sheetId="72" r:id="rId74"/>
    <sheet name="Table 73" sheetId="73" r:id="rId75"/>
    <sheet name="Table 74" sheetId="74" r:id="rId76"/>
    <sheet name="Table 75" sheetId="75" r:id="rId77"/>
    <sheet name="Table 76" sheetId="76" r:id="rId78"/>
    <sheet name="Table 77" sheetId="77" r:id="rId79"/>
    <sheet name="Table 78" sheetId="78" r:id="rId80"/>
    <sheet name="Table 79" sheetId="79" r:id="rId81"/>
    <sheet name="Table 80" sheetId="80" r:id="rId82"/>
    <sheet name="Table 81" sheetId="81" r:id="rId83"/>
    <sheet name="Table 82" sheetId="82" r:id="rId84"/>
    <sheet name="Table 83" sheetId="83" r:id="rId85"/>
    <sheet name="Table 84" sheetId="84" r:id="rId86"/>
    <sheet name="Table 85" sheetId="85" r:id="rId87"/>
    <sheet name="Table 86" sheetId="86" r:id="rId88"/>
    <sheet name="Table 87" sheetId="87" r:id="rId89"/>
    <sheet name="Table 88" sheetId="88" r:id="rId90"/>
    <sheet name="Table 89" sheetId="89" r:id="rId91"/>
    <sheet name="Table 90" sheetId="90" r:id="rId92"/>
    <sheet name="Table 91" sheetId="91" r:id="rId93"/>
    <sheet name="Table 92" sheetId="92" r:id="rId94"/>
    <sheet name="Table 93" sheetId="93" r:id="rId95"/>
    <sheet name="Table 94" sheetId="94" r:id="rId96"/>
    <sheet name="Table 95" sheetId="95" r:id="rId97"/>
    <sheet name="Table 96" sheetId="96" r:id="rId98"/>
    <sheet name="Table 97" sheetId="97" r:id="rId99"/>
    <sheet name="Table 98" sheetId="98" r:id="rId100"/>
    <sheet name="Table 99" sheetId="99" r:id="rId101"/>
    <sheet name="Table 100" sheetId="100" r:id="rId102"/>
    <sheet name="Table 101" sheetId="101" r:id="rId103"/>
    <sheet name="Table 102" sheetId="102" r:id="rId104"/>
    <sheet name="Table 103" sheetId="103" r:id="rId105"/>
    <sheet name="Table 104" sheetId="104" r:id="rId106"/>
    <sheet name="Table 105" sheetId="105" r:id="rId107"/>
    <sheet name="Table 106" sheetId="106" r:id="rId108"/>
    <sheet name="Table 107" sheetId="107" r:id="rId109"/>
    <sheet name="Table 108" sheetId="108" r:id="rId110"/>
    <sheet name="Table 109" sheetId="109" r:id="rId111"/>
    <sheet name="Table 110" sheetId="110" r:id="rId112"/>
    <sheet name="Table 111" sheetId="111" r:id="rId113"/>
    <sheet name="Table 112" sheetId="112" r:id="rId114"/>
    <sheet name="Table 113" sheetId="113" r:id="rId115"/>
    <sheet name="Table 114" sheetId="114" r:id="rId116"/>
    <sheet name="Table 115" sheetId="115" r:id="rId117"/>
    <sheet name="Table 116" sheetId="116" r:id="rId118"/>
    <sheet name="Table 117" sheetId="117" r:id="rId119"/>
    <sheet name="Table 118" sheetId="118" r:id="rId120"/>
    <sheet name="Table 119" sheetId="119" r:id="rId121"/>
    <sheet name="Table 120" sheetId="120" r:id="rId122"/>
    <sheet name="Table 121" sheetId="121" r:id="rId123"/>
    <sheet name="Table 122" sheetId="122" r:id="rId124"/>
    <sheet name="Table 123" sheetId="123" r:id="rId125"/>
    <sheet name="Table 124" sheetId="124" r:id="rId126"/>
    <sheet name="Table 125" sheetId="125" r:id="rId127"/>
    <sheet name="Table 126" sheetId="126" r:id="rId128"/>
    <sheet name="Table 127" sheetId="127" r:id="rId129"/>
    <sheet name="Table 128" sheetId="128" r:id="rId130"/>
    <sheet name="Table 129" sheetId="129" r:id="rId131"/>
    <sheet name="Table 130" sheetId="130" r:id="rId132"/>
    <sheet name="Table 131" sheetId="131" r:id="rId133"/>
    <sheet name="Table 132" sheetId="132" r:id="rId134"/>
    <sheet name="Table 133" sheetId="133" r:id="rId135"/>
    <sheet name="Table 134" sheetId="134" r:id="rId136"/>
    <sheet name="Table 135" sheetId="135" r:id="rId137"/>
    <sheet name="Table 136" sheetId="136" r:id="rId138"/>
    <sheet name="Table 137" sheetId="137" r:id="rId139"/>
    <sheet name="Table 138" sheetId="138" r:id="rId140"/>
    <sheet name="Table 139" sheetId="139" r:id="rId141"/>
    <sheet name="Table 140" sheetId="140" r:id="rId142"/>
    <sheet name="Table 141" sheetId="141" r:id="rId143"/>
    <sheet name="Table 142" sheetId="142" r:id="rId144"/>
  </sheets>
  <definedNames>
    <definedName name="Counts" localSheetId="0">#REF!</definedName>
    <definedName name="Counts">#REF!</definedName>
    <definedName name="Note">#REF!</definedName>
    <definedName name="Note_label" localSheetId="0">#REF!</definedName>
    <definedName name="Note_label">#REF!</definedName>
    <definedName name="NotesV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44" i="143" l="1"/>
  <c r="A143" i="143"/>
  <c r="A142" i="143"/>
  <c r="A141" i="143"/>
  <c r="A140" i="143"/>
  <c r="A139" i="143"/>
  <c r="A138" i="143"/>
  <c r="A137" i="143"/>
  <c r="A136" i="143"/>
  <c r="A135" i="143"/>
  <c r="A134" i="143"/>
  <c r="A133" i="143"/>
  <c r="A132" i="143"/>
  <c r="A131" i="143"/>
  <c r="A130" i="143"/>
  <c r="A129" i="143"/>
  <c r="A128" i="143"/>
  <c r="A127" i="143"/>
  <c r="A126" i="143"/>
  <c r="A125" i="143"/>
  <c r="A124" i="143"/>
  <c r="A123" i="143"/>
  <c r="A122" i="143"/>
  <c r="A121" i="143"/>
  <c r="A120" i="143"/>
  <c r="A119" i="143"/>
  <c r="A118" i="143"/>
  <c r="A117" i="143"/>
  <c r="A116" i="143"/>
  <c r="A115" i="143"/>
  <c r="A114" i="143"/>
  <c r="A113" i="143"/>
  <c r="A112" i="143"/>
  <c r="A111" i="143"/>
  <c r="A110" i="143"/>
  <c r="A109" i="143"/>
  <c r="A108" i="143"/>
  <c r="A107" i="143"/>
  <c r="A106" i="143"/>
  <c r="A105" i="143"/>
  <c r="A104" i="143"/>
  <c r="A103" i="143"/>
  <c r="A102" i="143"/>
  <c r="A101" i="143"/>
  <c r="A100" i="143"/>
  <c r="A99" i="143"/>
  <c r="A98" i="143"/>
  <c r="A97" i="143"/>
  <c r="A96" i="143"/>
  <c r="A95" i="143"/>
  <c r="A94" i="143"/>
  <c r="A93" i="143"/>
  <c r="A92" i="143"/>
  <c r="A91" i="143"/>
  <c r="A90" i="143"/>
  <c r="A89" i="143"/>
  <c r="A88" i="143"/>
  <c r="A87" i="143"/>
  <c r="A86" i="143"/>
  <c r="A85" i="143"/>
  <c r="A84" i="143"/>
  <c r="A83" i="143"/>
  <c r="A82" i="143"/>
  <c r="A81" i="143"/>
  <c r="A80" i="143"/>
  <c r="A79" i="143"/>
  <c r="A78" i="143"/>
  <c r="A77" i="143"/>
  <c r="A76" i="143"/>
  <c r="A75" i="143"/>
  <c r="A74" i="143"/>
  <c r="A73" i="143"/>
  <c r="A72" i="143"/>
  <c r="A71" i="143"/>
  <c r="A70" i="143"/>
  <c r="A69" i="143"/>
  <c r="A68" i="143"/>
  <c r="A67" i="143"/>
  <c r="A66" i="143"/>
  <c r="A65" i="143"/>
  <c r="A64" i="143"/>
  <c r="A63" i="143"/>
  <c r="A62" i="143"/>
  <c r="A61" i="143"/>
  <c r="A60" i="143"/>
  <c r="A59" i="143"/>
  <c r="A58" i="143"/>
  <c r="A57" i="143"/>
  <c r="A56" i="143"/>
  <c r="A55" i="143"/>
  <c r="A54" i="143"/>
  <c r="A53" i="143"/>
  <c r="A52" i="143"/>
  <c r="A51" i="143"/>
  <c r="A50" i="143"/>
  <c r="A49" i="143"/>
  <c r="A48" i="143"/>
  <c r="A47" i="143"/>
  <c r="A46" i="143"/>
  <c r="A45" i="143"/>
  <c r="A44" i="143"/>
  <c r="A43" i="143"/>
  <c r="A42" i="143"/>
  <c r="A41" i="143"/>
  <c r="A40" i="143"/>
  <c r="A39" i="143"/>
  <c r="A38" i="143"/>
  <c r="A37" i="143"/>
  <c r="A36" i="143"/>
  <c r="A35" i="143"/>
  <c r="A34" i="143"/>
  <c r="A33" i="143"/>
  <c r="A32" i="143"/>
  <c r="A31" i="143"/>
  <c r="A30" i="143"/>
  <c r="A29" i="143"/>
  <c r="A28" i="143"/>
  <c r="A27" i="143"/>
  <c r="A26" i="143"/>
  <c r="A25" i="143"/>
  <c r="A24" i="143"/>
  <c r="A23" i="143"/>
  <c r="A22" i="143"/>
  <c r="A21" i="143"/>
  <c r="A20" i="143"/>
  <c r="A19" i="143"/>
  <c r="A18" i="143"/>
  <c r="A17" i="143"/>
  <c r="A16" i="143"/>
  <c r="A15" i="143"/>
  <c r="A14" i="143"/>
  <c r="A13" i="143"/>
  <c r="A12" i="143"/>
  <c r="A11" i="143"/>
  <c r="A10" i="143"/>
  <c r="A9" i="143"/>
  <c r="A8" i="143"/>
  <c r="A7" i="143"/>
  <c r="A6" i="143"/>
  <c r="A5" i="143"/>
  <c r="A4" i="143"/>
  <c r="A3" i="143"/>
  <c r="A6" i="142"/>
  <c r="A6" i="141"/>
  <c r="A6" i="140"/>
  <c r="A6" i="139"/>
  <c r="A6" i="138"/>
  <c r="A6" i="137"/>
  <c r="A6" i="136"/>
  <c r="A6" i="135"/>
  <c r="A6" i="134"/>
  <c r="A6" i="133"/>
  <c r="A6" i="132"/>
  <c r="A6" i="131"/>
  <c r="A6" i="130"/>
  <c r="A6" i="129"/>
  <c r="A6" i="128"/>
  <c r="A6" i="127"/>
  <c r="A6" i="126"/>
  <c r="A6" i="125"/>
  <c r="A6" i="124"/>
  <c r="A6" i="123"/>
  <c r="A6" i="122"/>
  <c r="A6" i="121"/>
  <c r="A6" i="120"/>
  <c r="A6" i="119"/>
  <c r="A6" i="118"/>
  <c r="A6" i="117"/>
  <c r="A6" i="116"/>
  <c r="A6" i="115"/>
  <c r="A6" i="114"/>
  <c r="A6" i="113"/>
  <c r="A6" i="112"/>
  <c r="A6" i="111"/>
  <c r="A6" i="110"/>
  <c r="A6" i="109"/>
  <c r="A6" i="108"/>
  <c r="A6" i="107"/>
  <c r="A6" i="106"/>
  <c r="A6" i="105"/>
  <c r="A6" i="104"/>
  <c r="A6" i="103"/>
  <c r="A6" i="102"/>
  <c r="A6" i="101"/>
  <c r="A6" i="100"/>
  <c r="A6" i="99"/>
  <c r="A6" i="98"/>
  <c r="A6" i="97"/>
  <c r="A6" i="96"/>
  <c r="A6" i="95"/>
  <c r="A6" i="94"/>
  <c r="A6" i="93"/>
  <c r="A6" i="92"/>
  <c r="A6" i="91"/>
  <c r="A6" i="90"/>
  <c r="A6" i="89"/>
  <c r="A6" i="88"/>
  <c r="A6" i="87"/>
  <c r="A6" i="86"/>
  <c r="A6" i="85"/>
  <c r="A6" i="84"/>
  <c r="A6" i="83"/>
  <c r="A6" i="82"/>
  <c r="A6" i="81"/>
  <c r="A6" i="80"/>
  <c r="A6" i="79"/>
  <c r="A6" i="78"/>
  <c r="A6" i="77"/>
  <c r="A6" i="76"/>
  <c r="A6" i="75"/>
  <c r="A6" i="74"/>
  <c r="A6" i="73"/>
  <c r="A6" i="72"/>
  <c r="A6" i="71"/>
  <c r="A6" i="70"/>
  <c r="A6" i="69"/>
  <c r="A6" i="68"/>
  <c r="A6" i="67"/>
  <c r="A6" i="66"/>
  <c r="A6" i="65"/>
  <c r="A6" i="64"/>
  <c r="A6" i="63"/>
  <c r="A6" i="62"/>
  <c r="A6" i="61"/>
  <c r="A6" i="60"/>
  <c r="A6" i="59"/>
  <c r="A6" i="58"/>
  <c r="A6" i="57"/>
  <c r="A6" i="56"/>
  <c r="A6" i="55"/>
  <c r="A6" i="54"/>
  <c r="A6" i="53"/>
  <c r="A6" i="52"/>
  <c r="A6" i="51"/>
  <c r="A6" i="50"/>
  <c r="A6" i="49"/>
  <c r="A6" i="48"/>
  <c r="A6" i="47"/>
  <c r="A6" i="46"/>
  <c r="A6" i="45"/>
  <c r="A6" i="44"/>
  <c r="A6" i="43"/>
  <c r="A6" i="42"/>
  <c r="A6" i="41"/>
  <c r="A6" i="40"/>
  <c r="A6" i="39"/>
  <c r="A6" i="38"/>
  <c r="A6" i="37"/>
  <c r="A6" i="36"/>
  <c r="A6" i="35"/>
  <c r="A6" i="34"/>
  <c r="A6" i="33"/>
  <c r="A6" i="32"/>
  <c r="A6" i="31"/>
  <c r="A6" i="30"/>
  <c r="A6" i="29"/>
  <c r="A6" i="28"/>
  <c r="A6" i="27"/>
  <c r="A6" i="26"/>
  <c r="A6" i="25"/>
  <c r="A6" i="24"/>
  <c r="A6" i="23"/>
  <c r="A6" i="22"/>
  <c r="A6" i="21"/>
  <c r="A6" i="20"/>
  <c r="A6" i="19"/>
  <c r="A6" i="18"/>
  <c r="A6" i="17"/>
  <c r="A6" i="16"/>
  <c r="A6" i="15"/>
  <c r="A6" i="14"/>
  <c r="A6" i="13"/>
  <c r="A6" i="12"/>
  <c r="A6" i="11"/>
  <c r="A6" i="10"/>
  <c r="A6" i="9"/>
  <c r="A6" i="8"/>
  <c r="A6" i="7"/>
  <c r="A6" i="6"/>
  <c r="A6" i="5"/>
  <c r="A6" i="4"/>
  <c r="A6" i="3"/>
  <c r="A6" i="2"/>
  <c r="A6" i="1"/>
</calcChain>
</file>

<file path=xl/sharedStrings.xml><?xml version="1.0" encoding="utf-8"?>
<sst xmlns="http://schemas.openxmlformats.org/spreadsheetml/2006/main" count="34727" uniqueCount="515">
  <si>
    <t>2012</t>
  </si>
  <si>
    <t>2013</t>
  </si>
  <si>
    <t>2014</t>
  </si>
  <si>
    <t>2015</t>
  </si>
  <si>
    <t>2016</t>
  </si>
  <si>
    <t>2017</t>
  </si>
  <si>
    <t>2018</t>
  </si>
  <si>
    <t>2019</t>
  </si>
  <si>
    <t>2020</t>
  </si>
  <si>
    <t>2021</t>
  </si>
  <si>
    <t>2022</t>
  </si>
  <si>
    <t>2023</t>
  </si>
  <si>
    <t>England</t>
  </si>
  <si>
    <t>Northern Ireland</t>
  </si>
  <si>
    <t>Scotland</t>
  </si>
  <si>
    <t>Wales</t>
  </si>
  <si>
    <t>Other</t>
  </si>
  <si>
    <t>Total</t>
  </si>
  <si>
    <t>2012-13</t>
  </si>
  <si>
    <t>2013-14</t>
  </si>
  <si>
    <t>2014-15</t>
  </si>
  <si>
    <t>2015-16</t>
  </si>
  <si>
    <t>2016-17</t>
  </si>
  <si>
    <t>2017-18</t>
  </si>
  <si>
    <t>2018-19</t>
  </si>
  <si>
    <t>2019-20</t>
  </si>
  <si>
    <t>2020-21</t>
  </si>
  <si>
    <t>2021-22</t>
  </si>
  <si>
    <t>2022-23</t>
  </si>
  <si>
    <t>2019-23</t>
  </si>
  <si>
    <t>2014-23</t>
  </si>
  <si>
    <t>Table 1</t>
  </si>
  <si>
    <t>All registered doctors</t>
  </si>
  <si>
    <t>by UK country</t>
  </si>
  <si>
    <t>Number of doctors</t>
  </si>
  <si>
    <t>% of doctors</t>
  </si>
  <si>
    <t>Year-on-year % changes</t>
  </si>
  <si>
    <t>5 yr</t>
  </si>
  <si>
    <t>10 yr</t>
  </si>
  <si>
    <t/>
  </si>
  <si>
    <t>Notes</t>
  </si>
  <si>
    <t>Sources: The General Medical Council (GMC) List of Registered Medical Practitioners (LRMP) and National Training Survey (NTS) census records.</t>
  </si>
  <si>
    <t>The counts are as on 31 December each year and the data was downloaded on 4 January 2024.</t>
  </si>
  <si>
    <t>Other includes doctors located overseas and those we have not been able to locate from registration data.</t>
  </si>
  <si>
    <t>Practice history data was excluded from the location algorithm for all doctors in Northern Ireland and GPs in Wales.</t>
  </si>
  <si>
    <t>Doctors granted temporary emergency registration under Section 18a of the Medical Act (1983) were not included in counts.</t>
  </si>
  <si>
    <t>20-29</t>
  </si>
  <si>
    <t>30-39</t>
  </si>
  <si>
    <t>40-49</t>
  </si>
  <si>
    <t>50-59</t>
  </si>
  <si>
    <t>60-69</t>
  </si>
  <si>
    <t>70 or more</t>
  </si>
  <si>
    <t>Table 2</t>
  </si>
  <si>
    <t>by age</t>
  </si>
  <si>
    <t>The % of doctors table shows the proportion within each age group in the country/region.</t>
  </si>
  <si>
    <t>Female</t>
  </si>
  <si>
    <t>Male</t>
  </si>
  <si>
    <t>Table 3</t>
  </si>
  <si>
    <t>by gender</t>
  </si>
  <si>
    <t>The % of doctors table shows the proportion identifying with each gender in the country/region.</t>
  </si>
  <si>
    <t>Female, 20-29</t>
  </si>
  <si>
    <t>Female, 30-39</t>
  </si>
  <si>
    <t>Female, 40-49</t>
  </si>
  <si>
    <t>Female, 50-59</t>
  </si>
  <si>
    <t>Female, 60-69</t>
  </si>
  <si>
    <t>Female, 70 or more</t>
  </si>
  <si>
    <t>Male, 20-29</t>
  </si>
  <si>
    <t>Male, 30-39</t>
  </si>
  <si>
    <t>Male, 40-49</t>
  </si>
  <si>
    <t>Male, 50-59</t>
  </si>
  <si>
    <t>Male, 60-69</t>
  </si>
  <si>
    <t>Male, 70 or more</t>
  </si>
  <si>
    <t>Table 4</t>
  </si>
  <si>
    <t>The % of doctors table shows the proportion in each age group for each gender in the country/region.</t>
  </si>
  <si>
    <t>UK</t>
  </si>
  <si>
    <t>Non-UK</t>
  </si>
  <si>
    <t>Table 5</t>
  </si>
  <si>
    <t>by PMQ</t>
  </si>
  <si>
    <t>The % of doctors table shows the proportion with each PMQ in the country/region.</t>
  </si>
  <si>
    <t>Asian or Asian British</t>
  </si>
  <si>
    <t>Black or Black British</t>
  </si>
  <si>
    <t>Mixed</t>
  </si>
  <si>
    <t>White</t>
  </si>
  <si>
    <t>Not recorded</t>
  </si>
  <si>
    <t>Table 6</t>
  </si>
  <si>
    <t>by ethnicity</t>
  </si>
  <si>
    <t>The % of doctors table shows the proportion identifying with each ethnicity in the country/region.</t>
  </si>
  <si>
    <t>Asian or Asian British, UK</t>
  </si>
  <si>
    <t>Asian or Asian British, Non-UK</t>
  </si>
  <si>
    <t>Black or Black British, UK</t>
  </si>
  <si>
    <t>Black or Black British, Non-UK</t>
  </si>
  <si>
    <t>Mixed, UK</t>
  </si>
  <si>
    <t>Mixed, Non-UK</t>
  </si>
  <si>
    <t>White, UK</t>
  </si>
  <si>
    <t>White, Non-UK</t>
  </si>
  <si>
    <t>Other, UK</t>
  </si>
  <si>
    <t>Other, Non-UK</t>
  </si>
  <si>
    <t>Not recorded, UK</t>
  </si>
  <si>
    <t>Not recorded, Non-UK</t>
  </si>
  <si>
    <t>Table 7</t>
  </si>
  <si>
    <t>The % of doctors table shows the proportion identifying with each ethnicity for each PMQ region in the country/region.</t>
  </si>
  <si>
    <t>Buddhist</t>
  </si>
  <si>
    <t>Christian</t>
  </si>
  <si>
    <t>Hindu</t>
  </si>
  <si>
    <t>Jewish</t>
  </si>
  <si>
    <t>Muslim</t>
  </si>
  <si>
    <t>Sikh</t>
  </si>
  <si>
    <t>No religion</t>
  </si>
  <si>
    <t>Prefer not to say</t>
  </si>
  <si>
    <t>Not known</t>
  </si>
  <si>
    <t>Table 8</t>
  </si>
  <si>
    <t>by religion</t>
  </si>
  <si>
    <t>The % of doctors table shows the proportion identifying with each religion in the country/region.</t>
  </si>
  <si>
    <t>Bisexual</t>
  </si>
  <si>
    <t>Heterosexual/Straight</t>
  </si>
  <si>
    <t>Lesbian/Gay</t>
  </si>
  <si>
    <t>Table 9</t>
  </si>
  <si>
    <t>by sexual orientation</t>
  </si>
  <si>
    <t>The % of doctors table shows the proportion identifying with each sexual orientation in the country/region.</t>
  </si>
  <si>
    <t>Yes</t>
  </si>
  <si>
    <t>No</t>
  </si>
  <si>
    <t>Table 10</t>
  </si>
  <si>
    <t>by disability (Y/N)</t>
  </si>
  <si>
    <t>The % of doctors table shows the proportion of doctors declaring disability in the country/region.</t>
  </si>
  <si>
    <t>Blind or sight loss</t>
  </si>
  <si>
    <t>Deaf or hearing loss</t>
  </si>
  <si>
    <t>Learning disability - e.g. dyslexia</t>
  </si>
  <si>
    <t>Manual dexterity</t>
  </si>
  <si>
    <t>Mental illness - e.g. depression</t>
  </si>
  <si>
    <t>Mobility - e.g. difficulty in walking short distances or climbing stairs</t>
  </si>
  <si>
    <t>Speech impairment</t>
  </si>
  <si>
    <t>Disabled but prefer not to give details</t>
  </si>
  <si>
    <t>No disability or long-term illness</t>
  </si>
  <si>
    <t>Cognitive disability - e.g. brain injury, autism</t>
  </si>
  <si>
    <t>Other impairment - e.g. epilepsy, asthma, cancer or facial disfigurement</t>
  </si>
  <si>
    <t>Table 11</t>
  </si>
  <si>
    <t>by disability type</t>
  </si>
  <si>
    <t>The % of doctors table shows the proportion of doctors declaring each type of disability in the country/region.</t>
  </si>
  <si>
    <t>Total number of doctors won't match previous totals as doctors can declare more than one disability.</t>
  </si>
  <si>
    <t>Table 12</t>
  </si>
  <si>
    <t>All licensed doctors</t>
  </si>
  <si>
    <t>Table 13</t>
  </si>
  <si>
    <t>Table 14</t>
  </si>
  <si>
    <t>Table 15</t>
  </si>
  <si>
    <t>Table 16</t>
  </si>
  <si>
    <t>Table 17</t>
  </si>
  <si>
    <t>Table 18</t>
  </si>
  <si>
    <t>Table 19</t>
  </si>
  <si>
    <t>Table 20</t>
  </si>
  <si>
    <t>Table 21</t>
  </si>
  <si>
    <t>Table 22</t>
  </si>
  <si>
    <t>Table 23</t>
  </si>
  <si>
    <t>Licensed doctors on GP register</t>
  </si>
  <si>
    <t>Table 24</t>
  </si>
  <si>
    <t>Table 25</t>
  </si>
  <si>
    <t>Table 26</t>
  </si>
  <si>
    <t>Table 27</t>
  </si>
  <si>
    <t>Table 28</t>
  </si>
  <si>
    <t>Table 29</t>
  </si>
  <si>
    <t>Table 30</t>
  </si>
  <si>
    <t>Table 31</t>
  </si>
  <si>
    <t>Table 32</t>
  </si>
  <si>
    <t>Table 33</t>
  </si>
  <si>
    <t>Licensed doctors on the specialist register</t>
  </si>
  <si>
    <t>Table 34</t>
  </si>
  <si>
    <t>Table 35</t>
  </si>
  <si>
    <t>Table 36</t>
  </si>
  <si>
    <t>Table 37</t>
  </si>
  <si>
    <t>Table 38</t>
  </si>
  <si>
    <t>Table 39</t>
  </si>
  <si>
    <t>Table 40</t>
  </si>
  <si>
    <t>Table 41</t>
  </si>
  <si>
    <t>Table 42</t>
  </si>
  <si>
    <t>Table 43</t>
  </si>
  <si>
    <t>Licensed doctors on neither register and not in training</t>
  </si>
  <si>
    <t>Table 44</t>
  </si>
  <si>
    <t>Table 45</t>
  </si>
  <si>
    <t>Table 46</t>
  </si>
  <si>
    <t>Table 47</t>
  </si>
  <si>
    <t>Table 48</t>
  </si>
  <si>
    <t>Table 49</t>
  </si>
  <si>
    <t>Table 50</t>
  </si>
  <si>
    <t>Table 51</t>
  </si>
  <si>
    <t>Table 52</t>
  </si>
  <si>
    <t>Table 53</t>
  </si>
  <si>
    <t>Doctors on neither register and in training</t>
  </si>
  <si>
    <t>Doctors in training were licensed on 31 December each year and were included in the NTS census of March of the following year.</t>
  </si>
  <si>
    <t>Table 54</t>
  </si>
  <si>
    <t>Table 55</t>
  </si>
  <si>
    <t>Table 56</t>
  </si>
  <si>
    <t>Table 57</t>
  </si>
  <si>
    <t>Table 58</t>
  </si>
  <si>
    <t>Table 59</t>
  </si>
  <si>
    <t>Table 60</t>
  </si>
  <si>
    <t>Table 61</t>
  </si>
  <si>
    <t>Table 62</t>
  </si>
  <si>
    <t>East of England</t>
  </si>
  <si>
    <t>London</t>
  </si>
  <si>
    <t>Midlands</t>
  </si>
  <si>
    <t>North East and Yorkshire</t>
  </si>
  <si>
    <t>North West</t>
  </si>
  <si>
    <t>South East</t>
  </si>
  <si>
    <t>South West</t>
  </si>
  <si>
    <t>Table 63</t>
  </si>
  <si>
    <t>by England region</t>
  </si>
  <si>
    <t>Table 64</t>
  </si>
  <si>
    <t>Table 65</t>
  </si>
  <si>
    <t>Table 66</t>
  </si>
  <si>
    <t>Table 67</t>
  </si>
  <si>
    <t>Table 68</t>
  </si>
  <si>
    <t>Table 69</t>
  </si>
  <si>
    <t>Table 70</t>
  </si>
  <si>
    <t>Table 71</t>
  </si>
  <si>
    <t>Table 72</t>
  </si>
  <si>
    <t>Table 73</t>
  </si>
  <si>
    <t>Table 74</t>
  </si>
  <si>
    <t>Table 75</t>
  </si>
  <si>
    <t>Table 76</t>
  </si>
  <si>
    <t>Table 77</t>
  </si>
  <si>
    <t>Table 78</t>
  </si>
  <si>
    <t>Table 79</t>
  </si>
  <si>
    <t>Table 80</t>
  </si>
  <si>
    <t>Table 81</t>
  </si>
  <si>
    <t>Table 82</t>
  </si>
  <si>
    <t>Table 83</t>
  </si>
  <si>
    <t>Table 84</t>
  </si>
  <si>
    <t>Table 85</t>
  </si>
  <si>
    <t>Table 86</t>
  </si>
  <si>
    <t>Table 87</t>
  </si>
  <si>
    <t>Table 88</t>
  </si>
  <si>
    <t>Table 89</t>
  </si>
  <si>
    <t>Table 90</t>
  </si>
  <si>
    <t>Table 91</t>
  </si>
  <si>
    <t>Table 92</t>
  </si>
  <si>
    <t>Table 93</t>
  </si>
  <si>
    <t>Table 94</t>
  </si>
  <si>
    <t>Table 95</t>
  </si>
  <si>
    <t>Table 96</t>
  </si>
  <si>
    <t>Table 97</t>
  </si>
  <si>
    <t>Table 98</t>
  </si>
  <si>
    <t>Table 99</t>
  </si>
  <si>
    <t>Table 100</t>
  </si>
  <si>
    <t>Table 101</t>
  </si>
  <si>
    <t>Table 102</t>
  </si>
  <si>
    <t>Table 103</t>
  </si>
  <si>
    <t>Table 104</t>
  </si>
  <si>
    <t>Table 105</t>
  </si>
  <si>
    <t>Table 106</t>
  </si>
  <si>
    <t>Table 107</t>
  </si>
  <si>
    <t>Table 108</t>
  </si>
  <si>
    <t>Table 109</t>
  </si>
  <si>
    <t>Table 110</t>
  </si>
  <si>
    <t>Table 111</t>
  </si>
  <si>
    <t>Table 112</t>
  </si>
  <si>
    <t>Table 113</t>
  </si>
  <si>
    <t>Table 114</t>
  </si>
  <si>
    <t>Table 115</t>
  </si>
  <si>
    <t>Table 116</t>
  </si>
  <si>
    <t>Table 117</t>
  </si>
  <si>
    <t>Table 118</t>
  </si>
  <si>
    <t>Table 119</t>
  </si>
  <si>
    <t>Table 120</t>
  </si>
  <si>
    <t>Table 121</t>
  </si>
  <si>
    <t>Table 122</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</si>
  <si>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</si>
  <si>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</si>
  <si>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</si>
  <si>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</si>
  <si>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</si>
  <si>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</si>
  <si>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</si>
  <si>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</si>
  <si>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</si>
  <si>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</si>
  <si>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</si>
  <si>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</si>
  <si>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</si>
  <si>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</si>
  <si>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</si>
  <si>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</si>
  <si>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</si>
  <si>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</si>
  <si>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</si>
  <si>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</si>
  <si>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</si>
  <si>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</si>
  <si>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</si>
  <si>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</si>
  <si>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</si>
  <si>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 xml:space="preserve">NHS Norfolk and Waveney Integrated Care Board </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</si>
  <si>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</si>
  <si>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</si>
  <si>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</si>
  <si>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</si>
  <si>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</si>
  <si>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</si>
  <si>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</si>
  <si>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</si>
  <si>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</si>
  <si>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</si>
  <si>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</si>
  <si>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</si>
  <si>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</si>
  <si>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</si>
  <si>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</si>
  <si>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</si>
  <si>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Table 123</t>
  </si>
  <si>
    <t>Registered doctors in England</t>
  </si>
  <si>
    <t>by Integrated Care Boards</t>
  </si>
  <si>
    <t>Table 124</t>
  </si>
  <si>
    <t>Licensed doctors in England</t>
  </si>
  <si>
    <t>Ayrshire and Arran</t>
  </si>
  <si>
    <t>Borders</t>
  </si>
  <si>
    <t>Dumfries and Galloway</t>
  </si>
  <si>
    <t>Fife</t>
  </si>
  <si>
    <t>Forth Valley</t>
  </si>
  <si>
    <t>Grampian</t>
  </si>
  <si>
    <t>Greater Glasgow and Clyde</t>
  </si>
  <si>
    <t>Highland</t>
  </si>
  <si>
    <t>Lanarkshire</t>
  </si>
  <si>
    <t>Lothian</t>
  </si>
  <si>
    <t>Orkney</t>
  </si>
  <si>
    <t>Shetland</t>
  </si>
  <si>
    <t>Tayside</t>
  </si>
  <si>
    <t>Western Isles</t>
  </si>
  <si>
    <t>Table 125</t>
  </si>
  <si>
    <t>Registered doctors in Scotland</t>
  </si>
  <si>
    <t>by Regional healthboards</t>
  </si>
  <si>
    <t>Table 126</t>
  </si>
  <si>
    <t>Licensed doctors in Scotland</t>
  </si>
  <si>
    <t>Aneurin Bevan University Health Board</t>
  </si>
  <si>
    <t>Betsi Cadwaladr University Health Board</t>
  </si>
  <si>
    <t>Cardiff and Vale University Health Board</t>
  </si>
  <si>
    <t>Cwm Taf Morgannwg University Health Board</t>
  </si>
  <si>
    <t>Hywel Dda University Health Board</t>
  </si>
  <si>
    <t>Powys Teaching Health Board</t>
  </si>
  <si>
    <t>Swansea Bay University Health Board</t>
  </si>
  <si>
    <t>Table 127</t>
  </si>
  <si>
    <t>Registered doctors in Wales</t>
  </si>
  <si>
    <t>by Local health boards</t>
  </si>
  <si>
    <t>Table 128</t>
  </si>
  <si>
    <t>Licensed doctors in Wales</t>
  </si>
  <si>
    <t>Eastern Health Board</t>
  </si>
  <si>
    <t>Northern Health Board</t>
  </si>
  <si>
    <t>Southern Health Board</t>
  </si>
  <si>
    <t>Western Health Board</t>
  </si>
  <si>
    <t>Table 129</t>
  </si>
  <si>
    <t>Registered doctors in Northern Ireland</t>
  </si>
  <si>
    <t>by Health and Social Care Boards</t>
  </si>
  <si>
    <t>Table 130</t>
  </si>
  <si>
    <t>Licensed doctors in Northern Ireland</t>
  </si>
  <si>
    <t>Table 131</t>
  </si>
  <si>
    <t>Temporary (emergency) register doctors</t>
  </si>
  <si>
    <t>by UK Country</t>
  </si>
  <si>
    <t>Only doctors granted temporary emergency registration under Section 18a of the Medical Act (1983) were included in counts.</t>
  </si>
  <si>
    <t>Table 132</t>
  </si>
  <si>
    <t>Table 133</t>
  </si>
  <si>
    <t>Table 134</t>
  </si>
  <si>
    <t>Table 135</t>
  </si>
  <si>
    <t>GP</t>
  </si>
  <si>
    <t>Specialist</t>
  </si>
  <si>
    <t>GP and specialist</t>
  </si>
  <si>
    <t>Neither register and not in training</t>
  </si>
  <si>
    <t>Neither register and in training</t>
  </si>
  <si>
    <t>Table 136</t>
  </si>
  <si>
    <t>by register type</t>
  </si>
  <si>
    <t>Table 137</t>
  </si>
  <si>
    <t>Table 138</t>
  </si>
  <si>
    <t>Table 139</t>
  </si>
  <si>
    <t>Table 140</t>
  </si>
  <si>
    <t>Table 141</t>
  </si>
  <si>
    <t>Table 142</t>
  </si>
  <si>
    <t>All registered doctors, by UK country</t>
  </si>
  <si>
    <t>Table of contents</t>
  </si>
  <si>
    <t>All registered doctors, by UK country, by age</t>
  </si>
  <si>
    <t>All registered doctors, by UK country, by gender</t>
  </si>
  <si>
    <t>All registered doctors, by UK country, by gender, by age</t>
  </si>
  <si>
    <t>All registered doctors, by UK country, by PMQ</t>
  </si>
  <si>
    <t>All registered doctors, by UK country, by ethnicity</t>
  </si>
  <si>
    <t>All registered doctors, by UK country, by ethnicity, by PMQ</t>
  </si>
  <si>
    <t>All registered doctors, by UK country, by religion</t>
  </si>
  <si>
    <t>All registered doctors, by UK country, by sexual orientation</t>
  </si>
  <si>
    <t>All registered doctors, by UK country, by disability (Y/N)</t>
  </si>
  <si>
    <t>All registered doctors, by UK country, by disability type</t>
  </si>
  <si>
    <t>All licensed doctors, by UK country</t>
  </si>
  <si>
    <t>All licensed doctors, by UK country, by age</t>
  </si>
  <si>
    <t>All licensed doctors, by UK country, by gender</t>
  </si>
  <si>
    <t>All licensed doctors, by UK country, by gender, by age</t>
  </si>
  <si>
    <t>All licensed doctors, by UK country, by PMQ</t>
  </si>
  <si>
    <t>All licensed doctors, by UK country, by ethnicity</t>
  </si>
  <si>
    <t>All licensed doctors, by UK country, by ethnicity, by PMQ</t>
  </si>
  <si>
    <t>All licensed doctors, by UK country, by religion</t>
  </si>
  <si>
    <t>All licensed doctors, by UK country, by sexual orientation</t>
  </si>
  <si>
    <t>All licensed doctors, by UK country, by disability (Y/N)</t>
  </si>
  <si>
    <t>All licensed doctors, by UK country, by disability type</t>
  </si>
  <si>
    <t>Licensed doctors on GP register, by UK country</t>
  </si>
  <si>
    <t>Licensed doctors on GP register, by UK country, by age</t>
  </si>
  <si>
    <t>Licensed doctors on GP register, by UK country, by gender</t>
  </si>
  <si>
    <t>Licensed doctors on GP register, by UK country, by gender, by age</t>
  </si>
  <si>
    <t>Licensed doctors on GP register, by UK country, by PMQ</t>
  </si>
  <si>
    <t>Licensed doctors on GP register, by UK country, by ethnicity</t>
  </si>
  <si>
    <t>Licensed doctors on GP register, by UK country, by ethnicity, by PMQ</t>
  </si>
  <si>
    <t>Licensed doctors on GP register, by UK country, by religion</t>
  </si>
  <si>
    <t>Licensed doctors on GP register, by UK country, by sexual orientation</t>
  </si>
  <si>
    <t>Licensed doctors on GP register, by UK country, by disability (Y/N)</t>
  </si>
  <si>
    <t>Licensed doctors on the specialist register, by UK country</t>
  </si>
  <si>
    <t>Licensed doctors on the specialist register, by UK country, by age</t>
  </si>
  <si>
    <t>Licensed doctors on the specialist register, by UK country, by gender</t>
  </si>
  <si>
    <t>Licensed doctors on the specialist register, by UK country, by gender, by age</t>
  </si>
  <si>
    <t>Licensed doctors on the specialist register, by UK country, by PMQ</t>
  </si>
  <si>
    <t>Licensed doctors on the specialist register, by UK country, by ethnicity</t>
  </si>
  <si>
    <t>Licensed doctors on the specialist register, by UK country, by ethnicity, by PMQ</t>
  </si>
  <si>
    <t>Licensed doctors on the specialist register, by UK country, by religion</t>
  </si>
  <si>
    <t>Licensed doctors on the specialist register, by UK country, by sexual orientation</t>
  </si>
  <si>
    <t>Licensed doctors on the specialist register, by UK country, by disability (Y/N)</t>
  </si>
  <si>
    <t>Licensed doctors on neither register and not in training, by UK country</t>
  </si>
  <si>
    <t>Licensed doctors on neither register and not in training, by UK country, by age</t>
  </si>
  <si>
    <t>Licensed doctors on neither register and not in training, by UK country, by gender</t>
  </si>
  <si>
    <t>Licensed doctors on neither register and not in training, by UK country, by gender, by age</t>
  </si>
  <si>
    <t>Licensed doctors on neither register and not in training, by UK country, by PMQ</t>
  </si>
  <si>
    <t>Licensed doctors on neither register and not in training, by UK country, by ethnicity</t>
  </si>
  <si>
    <t>Licensed doctors on neither register and not in training, by UK country, by ethnicity, by PMQ</t>
  </si>
  <si>
    <t>Licensed doctors on neither register and not in training, by UK country, by religion</t>
  </si>
  <si>
    <t>Licensed doctors on neither register and not in training, by UK country, by sexual orientation</t>
  </si>
  <si>
    <t>Licensed doctors on neither register and not in training, by UK country, by disability (Y/N)</t>
  </si>
  <si>
    <t>Doctors on neither register and in training, by UK country</t>
  </si>
  <si>
    <t>Doctors on neither register and in training, by UK country, by age</t>
  </si>
  <si>
    <t>Doctors on neither register and in training, by UK country, by gender</t>
  </si>
  <si>
    <t>Doctors on neither register and in training, by UK country, by gender, by age</t>
  </si>
  <si>
    <t>Doctors on neither register and in training, by UK country, by PMQ</t>
  </si>
  <si>
    <t>Doctors on neither register and in training, by UK country, by ethnicity</t>
  </si>
  <si>
    <t>Doctors on neither register and in training, by UK country, by ethnicity, by PMQ</t>
  </si>
  <si>
    <t>Doctors on neither register and in training, by UK country, by religion</t>
  </si>
  <si>
    <t>Doctors on neither register and in training, by UK country, by sexual orientation</t>
  </si>
  <si>
    <t>Doctors on neither register and in training, by UK country, by disability (Y/N)</t>
  </si>
  <si>
    <t>All registered doctors, by England region</t>
  </si>
  <si>
    <t>All registered doctors, by England region, by age</t>
  </si>
  <si>
    <t>All registered doctors, by England region, by gender</t>
  </si>
  <si>
    <t>All registered doctors, by England region, by gender, by age</t>
  </si>
  <si>
    <t>All registered doctors, by England region, by PMQ</t>
  </si>
  <si>
    <t>All registered doctors, by England region, by ethnicity</t>
  </si>
  <si>
    <t>All registered doctors, by England region, by ethnicity, by PMQ</t>
  </si>
  <si>
    <t>All registered doctors, by England region, by religion</t>
  </si>
  <si>
    <t>All registered doctors, by England region, by sexual orientation</t>
  </si>
  <si>
    <t>All registered doctors, by England region, by disability (Y/N)</t>
  </si>
  <si>
    <t>All licensed doctors, by England region</t>
  </si>
  <si>
    <t>All licensed doctors, by England region, by age</t>
  </si>
  <si>
    <t>All licensed doctors, by England region, by gender</t>
  </si>
  <si>
    <t>All licensed doctors, by England region, by gender, by age</t>
  </si>
  <si>
    <t>All licensed doctors, by England region, by PMQ</t>
  </si>
  <si>
    <t>All licensed doctors, by England region, by ethnicity</t>
  </si>
  <si>
    <t>All licensed doctors, by England region, by ethnicity, by PMQ</t>
  </si>
  <si>
    <t>All licensed doctors, by England region, by religion</t>
  </si>
  <si>
    <t>All licensed doctors, by England region, by sexual orientation</t>
  </si>
  <si>
    <t>All licensed doctors, by England region, by disability (Y/N)</t>
  </si>
  <si>
    <t>Licensed doctors on GP register, by England region</t>
  </si>
  <si>
    <t>Licensed doctors on GP register, by England region, by age</t>
  </si>
  <si>
    <t>Licensed doctors on GP register, by England region, by gender</t>
  </si>
  <si>
    <t>Licensed doctors on GP register, by England region, by gender, by age</t>
  </si>
  <si>
    <t>Licensed doctors on GP register, by England region, by PMQ</t>
  </si>
  <si>
    <t>Licensed doctors on GP register, by England region, by ethnicity</t>
  </si>
  <si>
    <t>Licensed doctors on GP register, by England region, by ethnicity, by PMQ</t>
  </si>
  <si>
    <t>Licensed doctors on GP register, by England region, by religion</t>
  </si>
  <si>
    <t>Licensed doctors on GP register, by England region, by sexual orientation</t>
  </si>
  <si>
    <t>Licensed doctors on GP register, by England region, by disability (Y/N)</t>
  </si>
  <si>
    <t>Licensed doctors on the specialist register, by England region</t>
  </si>
  <si>
    <t>Licensed doctors on the specialist register, by England region, by age</t>
  </si>
  <si>
    <t>Licensed doctors on the specialist register, by England region, by gender</t>
  </si>
  <si>
    <t>Licensed doctors on the specialist register, by England region, by gender, by age</t>
  </si>
  <si>
    <t>Licensed doctors on the specialist register, by England region, by PMQ</t>
  </si>
  <si>
    <t>Licensed doctors on the specialist register, by England region, by ethnicity</t>
  </si>
  <si>
    <t>Licensed doctors on the specialist register, by England region, by ethnicity, by PMQ</t>
  </si>
  <si>
    <t>Licensed doctors on the specialist register, by England region, by religion</t>
  </si>
  <si>
    <t>Licensed doctors on the specialist register, by England region, by sexual orientation</t>
  </si>
  <si>
    <t>Licensed doctors on the specialist register, by England region, by disability (Y/N)</t>
  </si>
  <si>
    <t>Licensed doctors on neither register and not in training, by England region</t>
  </si>
  <si>
    <t>Licensed doctors on neither register and not in training, by England region, by age</t>
  </si>
  <si>
    <t>Licensed doctors on neither register and not in training, by England region, by gender</t>
  </si>
  <si>
    <t>Licensed doctors on neither register and not in training, by England region, by gender, by age</t>
  </si>
  <si>
    <t>Licensed doctors on neither register and not in training, by England region, by PMQ</t>
  </si>
  <si>
    <t>Licensed doctors on neither register and not in training, by England region, by ethnicity</t>
  </si>
  <si>
    <t>Licensed doctors on neither register and not in training, by England region, by ethnicity, by PMQ</t>
  </si>
  <si>
    <t>Licensed doctors on neither register and not in training, by England region, by religion</t>
  </si>
  <si>
    <t>Licensed doctors on neither register and not in training, by England region, by sexual orientation</t>
  </si>
  <si>
    <t>Licensed doctors on neither register and not in training, by England region, by disability (Y/N)</t>
  </si>
  <si>
    <t>Doctors on neither register and in training, by England region</t>
  </si>
  <si>
    <t>Doctors on neither register and in training, by England region, by age</t>
  </si>
  <si>
    <t>Doctors on neither register and in training, by England region, by gender</t>
  </si>
  <si>
    <t>Doctors on neither register and in training, by England region, by gender, by age</t>
  </si>
  <si>
    <t>Doctors on neither register and in training, by England region, by PMQ</t>
  </si>
  <si>
    <t>Doctors on neither register and in training, by England region, by ethnicity</t>
  </si>
  <si>
    <t>Doctors on neither register and in training, by England region, by ethnicity, by PMQ</t>
  </si>
  <si>
    <t>Doctors on neither register and in training, by England region, by religion</t>
  </si>
  <si>
    <t>Doctors on neither register and in training, by England region, by sexual orientation</t>
  </si>
  <si>
    <t>Doctors on neither register and in training, by England region, by disability (Y/N)</t>
  </si>
  <si>
    <t>Registered doctors in England, by Integrated Care Boards</t>
  </si>
  <si>
    <t>Licensed doctors in England, by Integrated Care Boards</t>
  </si>
  <si>
    <t>Registered doctors in Scotland, by Regional healthboards</t>
  </si>
  <si>
    <t>Licensed doctors in Scotland, by Regional healthboards</t>
  </si>
  <si>
    <t>Registered doctors in Wales, by Local health boards</t>
  </si>
  <si>
    <t>Licensed doctors in Wales, by Local health boards</t>
  </si>
  <si>
    <t>Registered doctors in Northern Ireland, by Health and Social Care Boards</t>
  </si>
  <si>
    <t>Licensed doctors in Northern Ireland, by Health and Social Care Boards</t>
  </si>
  <si>
    <t>Temporary (emergency) register doctors, by UK Country</t>
  </si>
  <si>
    <t>Temporary (emergency) register doctors, by UK Country, by gender</t>
  </si>
  <si>
    <t>Temporary (emergency) register doctors, by UK Country, by age</t>
  </si>
  <si>
    <t>Temporary (emergency) register doctors, by UK Country, by PMQ</t>
  </si>
  <si>
    <t>Temporary (emergency) register doctors, by UK Country, by ethnicity</t>
  </si>
  <si>
    <t>Temporary (emergency) register doctors, by UK Country, by register type</t>
  </si>
  <si>
    <t>Temporary (emergency) register doctors, by England region</t>
  </si>
  <si>
    <t>Temporary (emergency) register doctors, by England region, by gender</t>
  </si>
  <si>
    <t>Temporary (emergency) register doctors, by England region, by age</t>
  </si>
  <si>
    <t>Temporary (emergency) register doctors, by England region, by PMQ</t>
  </si>
  <si>
    <t>Temporary (emergency) register doctors, by England region, by ethnicity</t>
  </si>
  <si>
    <t>Temporary (emergency) register doctors, by England region, by register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</si>
</sst>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0.0%;\ \-0.0%;\ \-"/>
  </numFmts>
  <fonts count="8" x14ac:knownFonts="1">
    <font>
      <sz val="11"/>
      <color rgb="FF000000"/>
      <name val="Calibri"/>
      <family val="2"/>
      <scheme val="minor"/>
    </font>
    <font>
      <sz val="10"/>
      <color rgb="FF000000"/>
      <name val="Calibri"/>
    </font>
    <font>
      <b/>
      <sz val="10"/>
      <color rgb="FF000000"/>
      <name val="Calibri"/>
    </font>
    <font>
      <b/>
      <sz val="12"/>
      <color rgb="FF000000"/>
      <name val="Calibri"/>
    </font>
    <font>
      <sz val="11"/>
      <color rgb="FF000000"/>
      <name val="Calibri"/>
    </font>
    <font>
      <sz val="10"/>
      <color rgb="FF0F267B"/>
      <name val="Calibri"/>
    </font>
    <font>
      <sz val="10"/>
      <color theme="1"/>
      <name val="Tahoma"/>
      <family val="2"/>
    </font>
    <font>
      <b/>
      <sz val="12"/>
      <color theme="1"/>
      <name val="Tahoma"/>
      <family val="2"/>
    </font>
  </fonts>
  <fills count="5">
    <fill>
      <patternFill patternType="none"/>
    </fill>
    <fill>
      <patternFill patternType="gray125"/>
    </fill>
    <fill>
      <patternFill patternType="solid">
        <fgColor rgb="FFDDDDDD"/>
      </patternFill>
    </fill>
    <fill>
      <patternFill patternType="solid">
        <fgColor rgb="FFBFBFBF"/>
      </patternFill>
    </fill>
    <fill>
      <patternFill patternType="solid">
        <fgColor rgb="FFFFFFFF"/>
      </patternFill>
    </fill>
  </fills>
  <borders count="3">
    <border>
      <left/>
      <right/>
      <top/>
      <bottom/>
      <diagonal/>
    </border>
    <border>
      <left/>
      <right/>
      <top style="thin">
        <color rgb="FFFFFFFF"/>
      </top>
      <bottom style="thin">
        <color rgb="FFFFFFFF"/>
      </bottom>
      <diagonal/>
    </border>
    <border>
      <left/>
      <right/>
      <top/>
      <bottom style="thin">
        <color rgb="FF000000"/>
      </bottom>
      <diagonal/>
    </border>
  </borders>
  <cellStyleXfs count="3">
    <xf numFmtId="0" fontId="0" fillId="0" borderId="0"/>
    <xf numFmtId="0" fontId="6" fillId="0" borderId="0"/>
    <xf numFmtId="0" fontId="6" fillId="0" borderId="0">
      <alignment horizontal="left"/>
    </xf>
  </cellStyleXfs>
  <cellXfs count="22">
    <xf numFmtId="0" fontId="0" fillId="0" borderId="0" xfId="0"/>
    <xf numFmtId="164" fontId="1" fillId="2" borderId="1" xfId="0" applyNumberFormat="1" applyFont="1" applyFill="1" applyBorder="1" applyAlignment="1">
      <alignment horizontal="right"/>
    </xf>
    <xf numFmtId="165" fontId="1" fillId="2" borderId="1" xfId="0" applyNumberFormat="1" applyFont="1" applyFill="1" applyBorder="1" applyAlignment="1">
      <alignment horizontal="right"/>
    </xf>
    <xf numFmtId="165" fontId="1" fillId="3" borderId="1" xfId="0" applyNumberFormat="1" applyFont="1" applyFill="1" applyBorder="1" applyAlignment="1">
      <alignment horizontal="right"/>
    </xf>
    <xf numFmtId="1" fontId="2" fillId="4" borderId="2" xfId="0" applyNumberFormat="1" applyFont="1" applyFill="1" applyBorder="1" applyAlignment="1">
      <alignment horizontal="center"/>
    </xf>
    <xf numFmtId="164" fontId="1" fillId="3" borderId="1" xfId="0" applyNumberFormat="1" applyFont="1" applyFill="1" applyBorder="1" applyAlignment="1">
      <alignment horizontal="right"/>
    </xf>
    <xf numFmtId="0" fontId="2" fillId="4" borderId="0" xfId="0" applyFont="1" applyFill="1" applyAlignment="1">
      <alignment horizontal="center"/>
    </xf>
    <xf numFmtId="164" fontId="1" fillId="2" borderId="1" xfId="0" applyNumberFormat="1" applyFont="1" applyFill="1" applyBorder="1" applyAlignment="1">
      <alignment horizontal="left"/>
    </xf>
    <xf numFmtId="165" fontId="1" fillId="2" borderId="1" xfId="0" applyNumberFormat="1" applyFont="1" applyFill="1" applyBorder="1" applyAlignment="1">
      <alignment horizontal="left"/>
    </xf>
    <xf numFmtId="1" fontId="2" fillId="4" borderId="2" xfId="0" applyNumberFormat="1" applyFont="1" applyFill="1" applyBorder="1" applyAlignment="1">
      <alignment horizontal="left"/>
    </xf>
    <xf numFmtId="164" fontId="1" fillId="3" borderId="1" xfId="0" applyNumberFormat="1" applyFont="1" applyFill="1" applyBorder="1" applyAlignment="1">
      <alignment horizontal="left"/>
    </xf>
    <xf numFmtId="165" fontId="1" fillId="3" borderId="1" xfId="0" applyNumberFormat="1" applyFont="1" applyFill="1" applyBorder="1" applyAlignment="1">
      <alignment horizontal="left"/>
    </xf>
    <xf numFmtId="0" fontId="3" fillId="4" borderId="0" xfId="0" applyFont="1" applyFill="1" applyAlignment="1">
      <alignment horizontal="left"/>
    </xf>
    <xf numFmtId="0" fontId="2" fillId="4" borderId="0" xfId="0" applyFont="1" applyFill="1" applyAlignment="1">
      <alignment horizontal="left"/>
    </xf>
    <xf numFmtId="0" fontId="1" fillId="4" borderId="0" xfId="0" applyFont="1" applyFill="1" applyAlignment="1">
      <alignment horizontal="left"/>
    </xf>
    <xf numFmtId="0" fontId="4" fillId="0" borderId="0" xfId="0" applyFont="1" applyAlignment="1">
      <alignment horizontal="left"/>
    </xf>
    <xf numFmtId="0" fontId="5" fillId="4" borderId="0" xfId="0" applyFont="1" applyFill="1" applyAlignment="1">
      <alignment horizontal="left"/>
    </xf>
    <xf numFmtId="0" fontId="7" fillId="0" borderId="0" xfId="1" applyFont="1"/>
    <xf numFmtId="0" fontId="6" fillId="0" borderId="0" xfId="1"/>
    <xf numFmtId="0" fontId="6" fillId="0" borderId="0" xfId="2">
      <alignment horizontal="left"/>
    </xf>
    <xf numFmtId="0" fontId="2" fillId="4" borderId="0" xfId="0" applyFont="1" applyFill="1" applyAlignment="1">
      <alignment horizontal="center"/>
    </xf>
    <xf numFmtId="0" fontId="0" fillId="0" borderId="0" xfId="0"/>
  </cellXfs>
  <cellStyles count="3">
    <cellStyle name="Normal" xfId="0" builtinId="0"/>
    <cellStyle name="Normal 3 2" xfId="2" xr:uid="{7D7C823D-8AEF-4597-BC62-C8186DFE33DD}"/>
    <cellStyle name="Normal 3 2 2" xfId="1" xr:uid="{6720F897-55A1-4F8F-A1AE-8FA308340A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5949764</xdr:colOff>
      <xdr:row>41</xdr:row>
      <xdr:rowOff>76200</xdr:rowOff>
    </xdr:to>
    <xdr:sp macro="" textlink="">
      <xdr:nvSpPr>
        <xdr:cNvPr id="2" name="TextBox 1">
          <a:extLst>
            <a:ext uri="{FF2B5EF4-FFF2-40B4-BE49-F238E27FC236}">
              <a16:creationId xmlns:a16="http://schemas.microsoft.com/office/drawing/2014/main" id="{86391A14-32D9-405F-8496-92DF4C6FFB0B}"/>
            </a:ext>
          </a:extLst>
        </xdr:cNvPr>
        <xdr:cNvSpPr txBox="1"/>
      </xdr:nvSpPr>
      <xdr:spPr>
        <a:xfrm>
          <a:off x="0" y="0"/>
          <a:ext cx="6743514" cy="892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Introduction</a:t>
          </a:r>
          <a:endParaRPr lang="en-GB" sz="1200">
            <a:effectLst/>
            <a:latin typeface="Tahoma" panose="020B0604030504040204" pitchFamily="34" charset="0"/>
            <a:ea typeface="Tahoma" panose="020B0604030504040204" pitchFamily="34" charset="0"/>
            <a:cs typeface="Tahoma" panose="020B0604030504040204" pitchFamily="34" charset="0"/>
          </a:endParaRP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These reference tables support and supplement the General Medical Council (GMC) report The State of Medical Education and Practice in the UK: Workforce Report 2024. </a:t>
          </a: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The tables are based on registration data from the GMC's List of Registered Medical Practitioners (LRMP) and national training survey (NTS) census records. The registration data is reported as on 31 December each year and was downloaded on 4 January 2024. The NTS data was downloade</a:t>
          </a:r>
          <a:r>
            <a:rPr lang="en-GB" sz="100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d in June 2024</a:t>
          </a:r>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a:t>
          </a:r>
          <a:endParaRPr lang="en-GB" sz="1000">
            <a:effectLst/>
            <a:latin typeface="Tahoma" panose="020B0604030504040204" pitchFamily="34" charset="0"/>
            <a:ea typeface="Tahoma" panose="020B0604030504040204" pitchFamily="34" charset="0"/>
            <a:cs typeface="Tahoma" panose="020B0604030504040204" pitchFamily="34" charset="0"/>
          </a:endParaRPr>
        </a:p>
        <a:p>
          <a:endPar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rPr>
            <a:t>Registered and licensed doctors</a:t>
          </a:r>
          <a:endParaRPr lang="en-GB" sz="1000">
            <a:effectLst/>
            <a:latin typeface="Tahoma" panose="020B0604030504040204" pitchFamily="34" charset="0"/>
            <a:ea typeface="Tahoma" panose="020B0604030504040204" pitchFamily="34" charset="0"/>
            <a:cs typeface="Tahoma" panose="020B0604030504040204" pitchFamily="34" charset="0"/>
          </a:endParaRP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Tables 1 to 11</a:t>
          </a:r>
          <a:r>
            <a:rPr lang="en-GB" sz="1000"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63 to 72, 123, 125, 127, and 129 </a:t>
          </a:r>
          <a:r>
            <a:rPr lang="en-GB" sz="100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are shown for all registered doctors; the remainder of the tables for licensed doctors only. Not all doctors on the medical register are licensed to practise medicine in the UK. By staying on the register they are demonstrating that they remain in good standing with the GMC and that they want to retain a connection to the GMC and to the profession as a whole. They cannot treat patients but may be using their skills in a variety of different settings.</a:t>
          </a:r>
        </a:p>
        <a:p>
          <a:endParaRPr lang="en-GB" sz="100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Where one table shows counts of GPs and another table shows counts of Specialists, the small number of doctors who are on both the GP Register and the Specialist Register are included in both.</a:t>
          </a:r>
        </a:p>
        <a:p>
          <a:endPar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rPr>
            <a:t>Doctors in training </a:t>
          </a:r>
          <a:endParaRPr lang="en-GB" sz="1000">
            <a:effectLst/>
            <a:latin typeface="Tahoma" panose="020B0604030504040204" pitchFamily="34" charset="0"/>
            <a:ea typeface="Tahoma" panose="020B0604030504040204" pitchFamily="34" charset="0"/>
            <a:cs typeface="Tahoma" panose="020B0604030504040204" pitchFamily="34" charset="0"/>
          </a:endParaRPr>
        </a:p>
        <a:p>
          <a:endParaRPr lang="en-GB" sz="1000" b="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0">
              <a:solidFill>
                <a:schemeClr val="dk1"/>
              </a:solidFill>
              <a:effectLst/>
              <a:latin typeface="Tahoma" panose="020B0604030504040204" pitchFamily="34" charset="0"/>
              <a:ea typeface="Tahoma" panose="020B0604030504040204" pitchFamily="34" charset="0"/>
              <a:cs typeface="Tahoma" panose="020B0604030504040204" pitchFamily="34" charset="0"/>
            </a:rPr>
            <a:t>Doctors were reported as being in training if they were licensed on 31 December each</a:t>
          </a:r>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year</a:t>
          </a:r>
          <a:r>
            <a:rPr lang="en-GB" sz="1000" b="0">
              <a:solidFill>
                <a:schemeClr val="dk1"/>
              </a:solidFill>
              <a:effectLst/>
              <a:latin typeface="Tahoma" panose="020B0604030504040204" pitchFamily="34" charset="0"/>
              <a:ea typeface="Tahoma" panose="020B0604030504040204" pitchFamily="34" charset="0"/>
              <a:cs typeface="Tahoma" panose="020B0604030504040204" pitchFamily="34" charset="0"/>
            </a:rPr>
            <a:t>, were included in the NTS census in March of the following year and did not respond to the NTS indicating that they were not trainees. Doctors in training have to be licensed during their Foundation training.</a:t>
          </a:r>
        </a:p>
        <a:p>
          <a:endParaRPr lang="en-GB" sz="1000">
            <a:effectLst/>
            <a:latin typeface="Tahoma" panose="020B0604030504040204" pitchFamily="34" charset="0"/>
            <a:ea typeface="Tahoma" panose="020B0604030504040204" pitchFamily="34" charset="0"/>
            <a:cs typeface="Tahoma" panose="020B0604030504040204" pitchFamily="34" charset="0"/>
          </a:endParaRPr>
        </a:p>
        <a:p>
          <a:r>
            <a:rPr lang="en-GB" sz="1000" b="0">
              <a:solidFill>
                <a:schemeClr val="dk1"/>
              </a:solidFill>
              <a:effectLst/>
              <a:latin typeface="Tahoma" panose="020B0604030504040204" pitchFamily="34" charset="0"/>
              <a:ea typeface="Tahoma" panose="020B0604030504040204" pitchFamily="34" charset="0"/>
              <a:cs typeface="Tahoma" panose="020B0604030504040204" pitchFamily="34" charset="0"/>
            </a:rPr>
            <a:t>After two years of Foundation training, doctors may elect to train to join the GP Register, to train to join the Specialist Register, or to take up a staff post.</a:t>
          </a:r>
          <a:endParaRPr lang="en-GB" sz="1000">
            <a:effectLst/>
            <a:latin typeface="Tahoma" panose="020B0604030504040204" pitchFamily="34" charset="0"/>
            <a:ea typeface="Tahoma" panose="020B0604030504040204" pitchFamily="34" charset="0"/>
            <a:cs typeface="Tahoma" panose="020B0604030504040204" pitchFamily="34" charset="0"/>
          </a:endParaRPr>
        </a:p>
        <a:p>
          <a:pPr rtl="0" fontAlgn="base"/>
          <a:endPar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000" b="1" noProof="0">
              <a:solidFill>
                <a:schemeClr val="dk1"/>
              </a:solidFill>
              <a:effectLst/>
              <a:latin typeface="Tahoma" panose="020B0604030504040204" pitchFamily="34" charset="0"/>
              <a:ea typeface="Tahoma" panose="020B0604030504040204" pitchFamily="34" charset="0"/>
              <a:cs typeface="Tahoma" panose="020B0604030504040204" pitchFamily="34" charset="0"/>
            </a:rPr>
            <a:t>Temporary (emergency) registration </a:t>
          </a:r>
          <a:endParaRPr kumimoji="0" lang="en-GB"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r>
            <a:rPr lang="en-GB" sz="1000" b="0" noProof="0">
              <a:solidFill>
                <a:schemeClr val="dk1"/>
              </a:solidFill>
              <a:effectLst/>
              <a:latin typeface="Tahoma" panose="020B0604030504040204" pitchFamily="34" charset="0"/>
              <a:ea typeface="Tahoma" panose="020B0604030504040204" pitchFamily="34" charset="0"/>
              <a:cs typeface="Tahoma" panose="020B0604030504040204" pitchFamily="34" charset="0"/>
            </a:rPr>
            <a:t>Data are also provided for doctors added to a temporary (emergency) register (TER). Doctors who opted out of the TER have been omitted so that the tables presenting data on this group is accurate as of 4 January 2024. </a:t>
          </a:r>
        </a:p>
        <a:p>
          <a:pPr marL="0" marR="0" lvl="0" indent="0" defTabSz="914400" rtl="0" eaLnBrk="1" fontAlgn="base" latinLnBrk="0" hangingPunct="1">
            <a:lnSpc>
              <a:spcPct val="100000"/>
            </a:lnSpc>
            <a:spcBef>
              <a:spcPts val="0"/>
            </a:spcBef>
            <a:spcAft>
              <a:spcPts val="0"/>
            </a:spcAft>
            <a:buClrTx/>
            <a:buSzTx/>
            <a:buFontTx/>
            <a:buNone/>
            <a:tabLst/>
            <a:defRPr/>
          </a:pPr>
          <a:r>
            <a:rPr lang="en-GB" sz="1000" b="0" noProof="0">
              <a:solidFill>
                <a:schemeClr val="dk1"/>
              </a:solidFill>
              <a:effectLst/>
              <a:latin typeface="Tahoma" panose="020B0604030504040204" pitchFamily="34" charset="0"/>
              <a:ea typeface="Tahoma" panose="020B0604030504040204" pitchFamily="34" charset="0"/>
              <a:cs typeface="Tahoma" panose="020B0604030504040204" pitchFamily="34" charset="0"/>
            </a:rPr>
            <a:t>The TER doctors are reported in separate tables to the rest of the medical register.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000" b="1" noProof="0">
              <a:solidFill>
                <a:schemeClr val="dk1"/>
              </a:solidFill>
              <a:effectLst/>
              <a:latin typeface="Tahoma" panose="020B0604030504040204" pitchFamily="34" charset="0"/>
              <a:ea typeface="Tahoma" panose="020B0604030504040204" pitchFamily="34" charset="0"/>
              <a:cs typeface="Tahoma" panose="020B0604030504040204" pitchFamily="34" charset="0"/>
            </a:rPr>
            <a:t>New definitions of geographic areas in England</a:t>
          </a:r>
        </a:p>
        <a:p>
          <a:pPr marL="0" marR="0" lvl="0" indent="0" defTabSz="914400" rtl="0" eaLnBrk="1" fontAlgn="auto" latinLnBrk="0" hangingPunct="1">
            <a:lnSpc>
              <a:spcPct val="100000"/>
            </a:lnSpc>
            <a:spcBef>
              <a:spcPts val="0"/>
            </a:spcBef>
            <a:spcAft>
              <a:spcPts val="0"/>
            </a:spcAft>
            <a:buClrTx/>
            <a:buSzTx/>
            <a:buFontTx/>
            <a:buNone/>
            <a:tabLst/>
            <a:defRPr/>
          </a:pPr>
          <a:r>
            <a:rPr lang="en-GB" sz="1000" b="0">
              <a:solidFill>
                <a:schemeClr val="dk1"/>
              </a:solidFill>
              <a:effectLst/>
              <a:latin typeface="Tahoma" panose="020B0604030504040204" pitchFamily="34" charset="0"/>
              <a:ea typeface="Tahoma" panose="020B0604030504040204" pitchFamily="34" charset="0"/>
              <a:cs typeface="Tahoma" panose="020B0604030504040204" pitchFamily="34" charset="0"/>
            </a:rPr>
            <a:t>NHS England established The Integrated Care Boards (42 ICBs) with effect from 1 July 2022, replacing Sustainability asnd transformation partnerships (STPs). Although ICBs</a:t>
          </a:r>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weren't established for years before 2022, all doctor location postcodes for those years were reassigned to ICBs to enable more meaningful year to year comparisons</a:t>
          </a:r>
          <a:r>
            <a:rPr lang="en-GB" sz="1000" b="0">
              <a:solidFill>
                <a:schemeClr val="dk1"/>
              </a:solidFill>
              <a:effectLst/>
              <a:latin typeface="Tahoma" panose="020B0604030504040204" pitchFamily="34" charset="0"/>
              <a:ea typeface="Tahoma" panose="020B0604030504040204" pitchFamily="34" charset="0"/>
              <a:cs typeface="Tahoma" panose="020B0604030504040204" pitchFamily="34" charset="0"/>
            </a:rPr>
            <a:t>.</a:t>
          </a:r>
          <a:endParaRPr lang="en-GB" sz="1000" b="0" noProof="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r>
            <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rPr>
            <a:t>Abbreviations</a:t>
          </a:r>
          <a:endParaRPr lang="en-GB" sz="1000">
            <a:effectLst/>
            <a:latin typeface="Tahoma" panose="020B0604030504040204" pitchFamily="34" charset="0"/>
            <a:ea typeface="Tahoma" panose="020B0604030504040204" pitchFamily="34" charset="0"/>
            <a:cs typeface="Tahoma" panose="020B0604030504040204" pitchFamily="34" charset="0"/>
          </a:endParaRP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The following abbreviations are used throughout the tables:</a:t>
          </a:r>
          <a:endParaRPr lang="en-GB" sz="1000">
            <a:effectLst/>
            <a:latin typeface="Tahoma" panose="020B0604030504040204" pitchFamily="34" charset="0"/>
            <a:ea typeface="Tahoma" panose="020B0604030504040204" pitchFamily="34" charset="0"/>
            <a:cs typeface="Tahoma" panose="020B0604030504040204" pitchFamily="34" charset="0"/>
          </a:endParaRP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GP - General Practitioner</a:t>
          </a:r>
          <a:endParaRPr lang="en-GB" sz="1000">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Non-UK - doctors with a PMQ outside of the UK</a:t>
          </a:r>
          <a:endParaRPr lang="en-GB" sz="1000">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PMQ - Primary Medical Qualification</a:t>
          </a:r>
        </a:p>
        <a:p>
          <a:pPr marL="0" indent="0"/>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TER - Temporary (Emergency) Register doctors added to the register as part of the UK government's response to the coronavirus pandemic</a:t>
          </a:r>
        </a:p>
        <a:p>
          <a:endPar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rPr>
            <a:t>Further</a:t>
          </a:r>
          <a:r>
            <a:rPr lang="en-GB" sz="10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information</a:t>
          </a:r>
          <a:endParaRPr lang="en-GB" sz="1000">
            <a:effectLst/>
            <a:latin typeface="Tahoma" panose="020B0604030504040204" pitchFamily="34" charset="0"/>
            <a:ea typeface="Tahoma" panose="020B0604030504040204" pitchFamily="34" charset="0"/>
            <a:cs typeface="Tahoma" panose="020B0604030504040204" pitchFamily="34" charset="0"/>
          </a:endParaRP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For assistance in using the tables, please contact Insight &amp; Research (insightandresearch@gmc-uk.org).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004F8-57CD-44F3-AAD4-4B7DF1776FD5}">
  <sheetPr>
    <pageSetUpPr fitToPage="1"/>
  </sheetPr>
  <dimension ref="A1:B1"/>
  <sheetViews>
    <sheetView showGridLines="0" tabSelected="1" zoomScaleNormal="100" workbookViewId="0"/>
  </sheetViews>
  <sheetFormatPr defaultColWidth="10" defaultRowHeight="17.100000000000001" customHeight="1" x14ac:dyDescent="0.25"/>
  <cols>
    <col min="1" max="1" width="11.33203125" style="18" customWidth="1"/>
    <col min="2" max="2" width="90.109375" style="18" customWidth="1"/>
    <col min="3" max="4" width="10.33203125" style="19" customWidth="1"/>
    <col min="5" max="256" width="10" style="19"/>
    <col min="257" max="257" width="11.33203125" style="19" customWidth="1"/>
    <col min="258" max="258" width="90.109375" style="19" customWidth="1"/>
    <col min="259" max="260" width="10.33203125" style="19" customWidth="1"/>
    <col min="261" max="512" width="10" style="19"/>
    <col min="513" max="513" width="11.33203125" style="19" customWidth="1"/>
    <col min="514" max="514" width="90.109375" style="19" customWidth="1"/>
    <col min="515" max="516" width="10.33203125" style="19" customWidth="1"/>
    <col min="517" max="768" width="10" style="19"/>
    <col min="769" max="769" width="11.33203125" style="19" customWidth="1"/>
    <col min="770" max="770" width="90.109375" style="19" customWidth="1"/>
    <col min="771" max="772" width="10.33203125" style="19" customWidth="1"/>
    <col min="773" max="1024" width="10" style="19"/>
    <col min="1025" max="1025" width="11.33203125" style="19" customWidth="1"/>
    <col min="1026" max="1026" width="90.109375" style="19" customWidth="1"/>
    <col min="1027" max="1028" width="10.33203125" style="19" customWidth="1"/>
    <col min="1029" max="1280" width="10" style="19"/>
    <col min="1281" max="1281" width="11.33203125" style="19" customWidth="1"/>
    <col min="1282" max="1282" width="90.109375" style="19" customWidth="1"/>
    <col min="1283" max="1284" width="10.33203125" style="19" customWidth="1"/>
    <col min="1285" max="1536" width="10" style="19"/>
    <col min="1537" max="1537" width="11.33203125" style="19" customWidth="1"/>
    <col min="1538" max="1538" width="90.109375" style="19" customWidth="1"/>
    <col min="1539" max="1540" width="10.33203125" style="19" customWidth="1"/>
    <col min="1541" max="1792" width="10" style="19"/>
    <col min="1793" max="1793" width="11.33203125" style="19" customWidth="1"/>
    <col min="1794" max="1794" width="90.109375" style="19" customWidth="1"/>
    <col min="1795" max="1796" width="10.33203125" style="19" customWidth="1"/>
    <col min="1797" max="2048" width="10" style="19"/>
    <col min="2049" max="2049" width="11.33203125" style="19" customWidth="1"/>
    <col min="2050" max="2050" width="90.109375" style="19" customWidth="1"/>
    <col min="2051" max="2052" width="10.33203125" style="19" customWidth="1"/>
    <col min="2053" max="2304" width="10" style="19"/>
    <col min="2305" max="2305" width="11.33203125" style="19" customWidth="1"/>
    <col min="2306" max="2306" width="90.109375" style="19" customWidth="1"/>
    <col min="2307" max="2308" width="10.33203125" style="19" customWidth="1"/>
    <col min="2309" max="2560" width="10" style="19"/>
    <col min="2561" max="2561" width="11.33203125" style="19" customWidth="1"/>
    <col min="2562" max="2562" width="90.109375" style="19" customWidth="1"/>
    <col min="2563" max="2564" width="10.33203125" style="19" customWidth="1"/>
    <col min="2565" max="2816" width="10" style="19"/>
    <col min="2817" max="2817" width="11.33203125" style="19" customWidth="1"/>
    <col min="2818" max="2818" width="90.109375" style="19" customWidth="1"/>
    <col min="2819" max="2820" width="10.33203125" style="19" customWidth="1"/>
    <col min="2821" max="3072" width="10" style="19"/>
    <col min="3073" max="3073" width="11.33203125" style="19" customWidth="1"/>
    <col min="3074" max="3074" width="90.109375" style="19" customWidth="1"/>
    <col min="3075" max="3076" width="10.33203125" style="19" customWidth="1"/>
    <col min="3077" max="3328" width="10" style="19"/>
    <col min="3329" max="3329" width="11.33203125" style="19" customWidth="1"/>
    <col min="3330" max="3330" width="90.109375" style="19" customWidth="1"/>
    <col min="3331" max="3332" width="10.33203125" style="19" customWidth="1"/>
    <col min="3333" max="3584" width="10" style="19"/>
    <col min="3585" max="3585" width="11.33203125" style="19" customWidth="1"/>
    <col min="3586" max="3586" width="90.109375" style="19" customWidth="1"/>
    <col min="3587" max="3588" width="10.33203125" style="19" customWidth="1"/>
    <col min="3589" max="3840" width="10" style="19"/>
    <col min="3841" max="3841" width="11.33203125" style="19" customWidth="1"/>
    <col min="3842" max="3842" width="90.109375" style="19" customWidth="1"/>
    <col min="3843" max="3844" width="10.33203125" style="19" customWidth="1"/>
    <col min="3845" max="4096" width="10" style="19"/>
    <col min="4097" max="4097" width="11.33203125" style="19" customWidth="1"/>
    <col min="4098" max="4098" width="90.109375" style="19" customWidth="1"/>
    <col min="4099" max="4100" width="10.33203125" style="19" customWidth="1"/>
    <col min="4101" max="4352" width="10" style="19"/>
    <col min="4353" max="4353" width="11.33203125" style="19" customWidth="1"/>
    <col min="4354" max="4354" width="90.109375" style="19" customWidth="1"/>
    <col min="4355" max="4356" width="10.33203125" style="19" customWidth="1"/>
    <col min="4357" max="4608" width="10" style="19"/>
    <col min="4609" max="4609" width="11.33203125" style="19" customWidth="1"/>
    <col min="4610" max="4610" width="90.109375" style="19" customWidth="1"/>
    <col min="4611" max="4612" width="10.33203125" style="19" customWidth="1"/>
    <col min="4613" max="4864" width="10" style="19"/>
    <col min="4865" max="4865" width="11.33203125" style="19" customWidth="1"/>
    <col min="4866" max="4866" width="90.109375" style="19" customWidth="1"/>
    <col min="4867" max="4868" width="10.33203125" style="19" customWidth="1"/>
    <col min="4869" max="5120" width="10" style="19"/>
    <col min="5121" max="5121" width="11.33203125" style="19" customWidth="1"/>
    <col min="5122" max="5122" width="90.109375" style="19" customWidth="1"/>
    <col min="5123" max="5124" width="10.33203125" style="19" customWidth="1"/>
    <col min="5125" max="5376" width="10" style="19"/>
    <col min="5377" max="5377" width="11.33203125" style="19" customWidth="1"/>
    <col min="5378" max="5378" width="90.109375" style="19" customWidth="1"/>
    <col min="5379" max="5380" width="10.33203125" style="19" customWidth="1"/>
    <col min="5381" max="5632" width="10" style="19"/>
    <col min="5633" max="5633" width="11.33203125" style="19" customWidth="1"/>
    <col min="5634" max="5634" width="90.109375" style="19" customWidth="1"/>
    <col min="5635" max="5636" width="10.33203125" style="19" customWidth="1"/>
    <col min="5637" max="5888" width="10" style="19"/>
    <col min="5889" max="5889" width="11.33203125" style="19" customWidth="1"/>
    <col min="5890" max="5890" width="90.109375" style="19" customWidth="1"/>
    <col min="5891" max="5892" width="10.33203125" style="19" customWidth="1"/>
    <col min="5893" max="6144" width="10" style="19"/>
    <col min="6145" max="6145" width="11.33203125" style="19" customWidth="1"/>
    <col min="6146" max="6146" width="90.109375" style="19" customWidth="1"/>
    <col min="6147" max="6148" width="10.33203125" style="19" customWidth="1"/>
    <col min="6149" max="6400" width="10" style="19"/>
    <col min="6401" max="6401" width="11.33203125" style="19" customWidth="1"/>
    <col min="6402" max="6402" width="90.109375" style="19" customWidth="1"/>
    <col min="6403" max="6404" width="10.33203125" style="19" customWidth="1"/>
    <col min="6405" max="6656" width="10" style="19"/>
    <col min="6657" max="6657" width="11.33203125" style="19" customWidth="1"/>
    <col min="6658" max="6658" width="90.109375" style="19" customWidth="1"/>
    <col min="6659" max="6660" width="10.33203125" style="19" customWidth="1"/>
    <col min="6661" max="6912" width="10" style="19"/>
    <col min="6913" max="6913" width="11.33203125" style="19" customWidth="1"/>
    <col min="6914" max="6914" width="90.109375" style="19" customWidth="1"/>
    <col min="6915" max="6916" width="10.33203125" style="19" customWidth="1"/>
    <col min="6917" max="7168" width="10" style="19"/>
    <col min="7169" max="7169" width="11.33203125" style="19" customWidth="1"/>
    <col min="7170" max="7170" width="90.109375" style="19" customWidth="1"/>
    <col min="7171" max="7172" width="10.33203125" style="19" customWidth="1"/>
    <col min="7173" max="7424" width="10" style="19"/>
    <col min="7425" max="7425" width="11.33203125" style="19" customWidth="1"/>
    <col min="7426" max="7426" width="90.109375" style="19" customWidth="1"/>
    <col min="7427" max="7428" width="10.33203125" style="19" customWidth="1"/>
    <col min="7429" max="7680" width="10" style="19"/>
    <col min="7681" max="7681" width="11.33203125" style="19" customWidth="1"/>
    <col min="7682" max="7682" width="90.109375" style="19" customWidth="1"/>
    <col min="7683" max="7684" width="10.33203125" style="19" customWidth="1"/>
    <col min="7685" max="7936" width="10" style="19"/>
    <col min="7937" max="7937" width="11.33203125" style="19" customWidth="1"/>
    <col min="7938" max="7938" width="90.109375" style="19" customWidth="1"/>
    <col min="7939" max="7940" width="10.33203125" style="19" customWidth="1"/>
    <col min="7941" max="8192" width="10" style="19"/>
    <col min="8193" max="8193" width="11.33203125" style="19" customWidth="1"/>
    <col min="8194" max="8194" width="90.109375" style="19" customWidth="1"/>
    <col min="8195" max="8196" width="10.33203125" style="19" customWidth="1"/>
    <col min="8197" max="8448" width="10" style="19"/>
    <col min="8449" max="8449" width="11.33203125" style="19" customWidth="1"/>
    <col min="8450" max="8450" width="90.109375" style="19" customWidth="1"/>
    <col min="8451" max="8452" width="10.33203125" style="19" customWidth="1"/>
    <col min="8453" max="8704" width="10" style="19"/>
    <col min="8705" max="8705" width="11.33203125" style="19" customWidth="1"/>
    <col min="8706" max="8706" width="90.109375" style="19" customWidth="1"/>
    <col min="8707" max="8708" width="10.33203125" style="19" customWidth="1"/>
    <col min="8709" max="8960" width="10" style="19"/>
    <col min="8961" max="8961" width="11.33203125" style="19" customWidth="1"/>
    <col min="8962" max="8962" width="90.109375" style="19" customWidth="1"/>
    <col min="8963" max="8964" width="10.33203125" style="19" customWidth="1"/>
    <col min="8965" max="9216" width="10" style="19"/>
    <col min="9217" max="9217" width="11.33203125" style="19" customWidth="1"/>
    <col min="9218" max="9218" width="90.109375" style="19" customWidth="1"/>
    <col min="9219" max="9220" width="10.33203125" style="19" customWidth="1"/>
    <col min="9221" max="9472" width="10" style="19"/>
    <col min="9473" max="9473" width="11.33203125" style="19" customWidth="1"/>
    <col min="9474" max="9474" width="90.109375" style="19" customWidth="1"/>
    <col min="9475" max="9476" width="10.33203125" style="19" customWidth="1"/>
    <col min="9477" max="9728" width="10" style="19"/>
    <col min="9729" max="9729" width="11.33203125" style="19" customWidth="1"/>
    <col min="9730" max="9730" width="90.109375" style="19" customWidth="1"/>
    <col min="9731" max="9732" width="10.33203125" style="19" customWidth="1"/>
    <col min="9733" max="9984" width="10" style="19"/>
    <col min="9985" max="9985" width="11.33203125" style="19" customWidth="1"/>
    <col min="9986" max="9986" width="90.109375" style="19" customWidth="1"/>
    <col min="9987" max="9988" width="10.33203125" style="19" customWidth="1"/>
    <col min="9989" max="10240" width="10" style="19"/>
    <col min="10241" max="10241" width="11.33203125" style="19" customWidth="1"/>
    <col min="10242" max="10242" width="90.109375" style="19" customWidth="1"/>
    <col min="10243" max="10244" width="10.33203125" style="19" customWidth="1"/>
    <col min="10245" max="10496" width="10" style="19"/>
    <col min="10497" max="10497" width="11.33203125" style="19" customWidth="1"/>
    <col min="10498" max="10498" width="90.109375" style="19" customWidth="1"/>
    <col min="10499" max="10500" width="10.33203125" style="19" customWidth="1"/>
    <col min="10501" max="10752" width="10" style="19"/>
    <col min="10753" max="10753" width="11.33203125" style="19" customWidth="1"/>
    <col min="10754" max="10754" width="90.109375" style="19" customWidth="1"/>
    <col min="10755" max="10756" width="10.33203125" style="19" customWidth="1"/>
    <col min="10757" max="11008" width="10" style="19"/>
    <col min="11009" max="11009" width="11.33203125" style="19" customWidth="1"/>
    <col min="11010" max="11010" width="90.109375" style="19" customWidth="1"/>
    <col min="11011" max="11012" width="10.33203125" style="19" customWidth="1"/>
    <col min="11013" max="11264" width="10" style="19"/>
    <col min="11265" max="11265" width="11.33203125" style="19" customWidth="1"/>
    <col min="11266" max="11266" width="90.109375" style="19" customWidth="1"/>
    <col min="11267" max="11268" width="10.33203125" style="19" customWidth="1"/>
    <col min="11269" max="11520" width="10" style="19"/>
    <col min="11521" max="11521" width="11.33203125" style="19" customWidth="1"/>
    <col min="11522" max="11522" width="90.109375" style="19" customWidth="1"/>
    <col min="11523" max="11524" width="10.33203125" style="19" customWidth="1"/>
    <col min="11525" max="11776" width="10" style="19"/>
    <col min="11777" max="11777" width="11.33203125" style="19" customWidth="1"/>
    <col min="11778" max="11778" width="90.109375" style="19" customWidth="1"/>
    <col min="11779" max="11780" width="10.33203125" style="19" customWidth="1"/>
    <col min="11781" max="12032" width="10" style="19"/>
    <col min="12033" max="12033" width="11.33203125" style="19" customWidth="1"/>
    <col min="12034" max="12034" width="90.109375" style="19" customWidth="1"/>
    <col min="12035" max="12036" width="10.33203125" style="19" customWidth="1"/>
    <col min="12037" max="12288" width="10" style="19"/>
    <col min="12289" max="12289" width="11.33203125" style="19" customWidth="1"/>
    <col min="12290" max="12290" width="90.109375" style="19" customWidth="1"/>
    <col min="12291" max="12292" width="10.33203125" style="19" customWidth="1"/>
    <col min="12293" max="12544" width="10" style="19"/>
    <col min="12545" max="12545" width="11.33203125" style="19" customWidth="1"/>
    <col min="12546" max="12546" width="90.109375" style="19" customWidth="1"/>
    <col min="12547" max="12548" width="10.33203125" style="19" customWidth="1"/>
    <col min="12549" max="12800" width="10" style="19"/>
    <col min="12801" max="12801" width="11.33203125" style="19" customWidth="1"/>
    <col min="12802" max="12802" width="90.109375" style="19" customWidth="1"/>
    <col min="12803" max="12804" width="10.33203125" style="19" customWidth="1"/>
    <col min="12805" max="13056" width="10" style="19"/>
    <col min="13057" max="13057" width="11.33203125" style="19" customWidth="1"/>
    <col min="13058" max="13058" width="90.109375" style="19" customWidth="1"/>
    <col min="13059" max="13060" width="10.33203125" style="19" customWidth="1"/>
    <col min="13061" max="13312" width="10" style="19"/>
    <col min="13313" max="13313" width="11.33203125" style="19" customWidth="1"/>
    <col min="13314" max="13314" width="90.109375" style="19" customWidth="1"/>
    <col min="13315" max="13316" width="10.33203125" style="19" customWidth="1"/>
    <col min="13317" max="13568" width="10" style="19"/>
    <col min="13569" max="13569" width="11.33203125" style="19" customWidth="1"/>
    <col min="13570" max="13570" width="90.109375" style="19" customWidth="1"/>
    <col min="13571" max="13572" width="10.33203125" style="19" customWidth="1"/>
    <col min="13573" max="13824" width="10" style="19"/>
    <col min="13825" max="13825" width="11.33203125" style="19" customWidth="1"/>
    <col min="13826" max="13826" width="90.109375" style="19" customWidth="1"/>
    <col min="13827" max="13828" width="10.33203125" style="19" customWidth="1"/>
    <col min="13829" max="14080" width="10" style="19"/>
    <col min="14081" max="14081" width="11.33203125" style="19" customWidth="1"/>
    <col min="14082" max="14082" width="90.109375" style="19" customWidth="1"/>
    <col min="14083" max="14084" width="10.33203125" style="19" customWidth="1"/>
    <col min="14085" max="14336" width="10" style="19"/>
    <col min="14337" max="14337" width="11.33203125" style="19" customWidth="1"/>
    <col min="14338" max="14338" width="90.109375" style="19" customWidth="1"/>
    <col min="14339" max="14340" width="10.33203125" style="19" customWidth="1"/>
    <col min="14341" max="14592" width="10" style="19"/>
    <col min="14593" max="14593" width="11.33203125" style="19" customWidth="1"/>
    <col min="14594" max="14594" width="90.109375" style="19" customWidth="1"/>
    <col min="14595" max="14596" width="10.33203125" style="19" customWidth="1"/>
    <col min="14597" max="14848" width="10" style="19"/>
    <col min="14849" max="14849" width="11.33203125" style="19" customWidth="1"/>
    <col min="14850" max="14850" width="90.109375" style="19" customWidth="1"/>
    <col min="14851" max="14852" width="10.33203125" style="19" customWidth="1"/>
    <col min="14853" max="15104" width="10" style="19"/>
    <col min="15105" max="15105" width="11.33203125" style="19" customWidth="1"/>
    <col min="15106" max="15106" width="90.109375" style="19" customWidth="1"/>
    <col min="15107" max="15108" width="10.33203125" style="19" customWidth="1"/>
    <col min="15109" max="15360" width="10" style="19"/>
    <col min="15361" max="15361" width="11.33203125" style="19" customWidth="1"/>
    <col min="15362" max="15362" width="90.109375" style="19" customWidth="1"/>
    <col min="15363" max="15364" width="10.33203125" style="19" customWidth="1"/>
    <col min="15365" max="15616" width="10" style="19"/>
    <col min="15617" max="15617" width="11.33203125" style="19" customWidth="1"/>
    <col min="15618" max="15618" width="90.109375" style="19" customWidth="1"/>
    <col min="15619" max="15620" width="10.33203125" style="19" customWidth="1"/>
    <col min="15621" max="15872" width="10" style="19"/>
    <col min="15873" max="15873" width="11.33203125" style="19" customWidth="1"/>
    <col min="15874" max="15874" width="90.109375" style="19" customWidth="1"/>
    <col min="15875" max="15876" width="10.33203125" style="19" customWidth="1"/>
    <col min="15877" max="16128" width="10" style="19"/>
    <col min="16129" max="16129" width="11.33203125" style="19" customWidth="1"/>
    <col min="16130" max="16130" width="90.109375" style="19" customWidth="1"/>
    <col min="16131" max="16132" width="10.33203125" style="19" customWidth="1"/>
    <col min="16133" max="16384" width="10" style="19"/>
  </cols>
  <sheetData>
    <row r="1" spans="1:1" s="18" customFormat="1" ht="17.100000000000001" customHeight="1" x14ac:dyDescent="0.25">
      <c r="A1" s="17"/>
    </row>
  </sheetData>
  <pageMargins left="0.70866141732283472" right="0.70866141732283472" top="0.74803149606299213" bottom="0.74803149606299213" header="0.31496062992125984" footer="0.31496062992125984"/>
  <pageSetup paperSize="9" scale="86" fitToHeight="0" orientation="portrait" r:id="rId1"/>
  <headerFooter>
    <oddHeader>&amp;LThe state of medical education and practice in the UK: 2024
Reference tables – based on registration data - by country and region</oddHeader>
    <oddFooter>&amp;LGeneral Medical Council&amp;R&amp;A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110</v>
      </c>
      <c r="B1" s="15"/>
    </row>
    <row r="2" spans="1:14" ht="15.6" x14ac:dyDescent="0.3">
      <c r="A2" s="12" t="s">
        <v>32</v>
      </c>
      <c r="B2" s="15"/>
    </row>
    <row r="3" spans="1:14" ht="15.6" x14ac:dyDescent="0.3">
      <c r="A3" s="12" t="s">
        <v>33</v>
      </c>
      <c r="B3" s="15"/>
    </row>
    <row r="4" spans="1:14" ht="15.6" x14ac:dyDescent="0.3">
      <c r="A4" s="12" t="s">
        <v>111</v>
      </c>
      <c r="B4" s="15"/>
    </row>
    <row r="5" spans="1:14" x14ac:dyDescent="0.3">
      <c r="A5" s="15"/>
      <c r="B5" s="15"/>
    </row>
    <row r="6" spans="1:14" x14ac:dyDescent="0.3">
      <c r="A6" s="16" t="str">
        <f>HYPERLINK("#'Table of contents'!A10",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101</v>
      </c>
      <c r="C9" s="1">
        <v>1656</v>
      </c>
      <c r="D9" s="1">
        <v>1802</v>
      </c>
      <c r="E9" s="1">
        <v>1945</v>
      </c>
      <c r="F9" s="1">
        <v>2091</v>
      </c>
      <c r="G9" s="1">
        <v>2301</v>
      </c>
      <c r="H9" s="1">
        <v>2483</v>
      </c>
      <c r="I9" s="1">
        <v>2784</v>
      </c>
      <c r="J9" s="1">
        <v>3110</v>
      </c>
      <c r="K9" s="1">
        <v>3285</v>
      </c>
      <c r="L9" s="1">
        <v>3839</v>
      </c>
      <c r="M9" s="1">
        <v>4825</v>
      </c>
      <c r="N9" s="1">
        <v>5764</v>
      </c>
    </row>
    <row r="10" spans="1:14" x14ac:dyDescent="0.3">
      <c r="A10" s="7" t="s">
        <v>12</v>
      </c>
      <c r="B10" s="7" t="s">
        <v>102</v>
      </c>
      <c r="C10" s="1">
        <v>36554</v>
      </c>
      <c r="D10" s="1">
        <v>38536</v>
      </c>
      <c r="E10" s="1">
        <v>40420</v>
      </c>
      <c r="F10" s="1">
        <v>42465</v>
      </c>
      <c r="G10" s="1">
        <v>44630</v>
      </c>
      <c r="H10" s="1">
        <v>47185</v>
      </c>
      <c r="I10" s="1">
        <v>49864</v>
      </c>
      <c r="J10" s="1">
        <v>52374</v>
      </c>
      <c r="K10" s="1">
        <v>52841</v>
      </c>
      <c r="L10" s="1">
        <v>55601</v>
      </c>
      <c r="M10" s="1">
        <v>64039</v>
      </c>
      <c r="N10" s="1">
        <v>70503</v>
      </c>
    </row>
    <row r="11" spans="1:14" x14ac:dyDescent="0.3">
      <c r="A11" s="7" t="s">
        <v>12</v>
      </c>
      <c r="B11" s="7" t="s">
        <v>103</v>
      </c>
      <c r="C11" s="1">
        <v>11687</v>
      </c>
      <c r="D11" s="1">
        <v>12040</v>
      </c>
      <c r="E11" s="1">
        <v>12390</v>
      </c>
      <c r="F11" s="1">
        <v>12909</v>
      </c>
      <c r="G11" s="1">
        <v>13535</v>
      </c>
      <c r="H11" s="1">
        <v>14310</v>
      </c>
      <c r="I11" s="1">
        <v>15436</v>
      </c>
      <c r="J11" s="1">
        <v>16679</v>
      </c>
      <c r="K11" s="1">
        <v>17597</v>
      </c>
      <c r="L11" s="1">
        <v>19041</v>
      </c>
      <c r="M11" s="1">
        <v>22538</v>
      </c>
      <c r="N11" s="1">
        <v>25858</v>
      </c>
    </row>
    <row r="12" spans="1:14" x14ac:dyDescent="0.3">
      <c r="A12" s="7" t="s">
        <v>12</v>
      </c>
      <c r="B12" s="7" t="s">
        <v>104</v>
      </c>
      <c r="C12" s="1">
        <v>1282</v>
      </c>
      <c r="D12" s="1">
        <v>1325</v>
      </c>
      <c r="E12" s="1">
        <v>1385</v>
      </c>
      <c r="F12" s="1">
        <v>1427</v>
      </c>
      <c r="G12" s="1">
        <v>1465</v>
      </c>
      <c r="H12" s="1">
        <v>1522</v>
      </c>
      <c r="I12" s="1">
        <v>1597</v>
      </c>
      <c r="J12" s="1">
        <v>1625</v>
      </c>
      <c r="K12" s="1">
        <v>1610</v>
      </c>
      <c r="L12" s="1">
        <v>1639</v>
      </c>
      <c r="M12" s="1">
        <v>1881</v>
      </c>
      <c r="N12" s="1">
        <v>2021</v>
      </c>
    </row>
    <row r="13" spans="1:14" x14ac:dyDescent="0.3">
      <c r="A13" s="7" t="s">
        <v>12</v>
      </c>
      <c r="B13" s="7" t="s">
        <v>105</v>
      </c>
      <c r="C13" s="1">
        <v>12352</v>
      </c>
      <c r="D13" s="1">
        <v>13290</v>
      </c>
      <c r="E13" s="1">
        <v>14314</v>
      </c>
      <c r="F13" s="1">
        <v>15531</v>
      </c>
      <c r="G13" s="1">
        <v>16919</v>
      </c>
      <c r="H13" s="1">
        <v>18835</v>
      </c>
      <c r="I13" s="1">
        <v>21389</v>
      </c>
      <c r="J13" s="1">
        <v>24650</v>
      </c>
      <c r="K13" s="1">
        <v>27418</v>
      </c>
      <c r="L13" s="1">
        <v>31893</v>
      </c>
      <c r="M13" s="1">
        <v>38963</v>
      </c>
      <c r="N13" s="1">
        <v>46160</v>
      </c>
    </row>
    <row r="14" spans="1:14" x14ac:dyDescent="0.3">
      <c r="A14" s="7" t="s">
        <v>12</v>
      </c>
      <c r="B14" s="7" t="s">
        <v>106</v>
      </c>
      <c r="C14" s="1">
        <v>1216</v>
      </c>
      <c r="D14" s="1">
        <v>1279</v>
      </c>
      <c r="E14" s="1">
        <v>1347</v>
      </c>
      <c r="F14" s="1">
        <v>1426</v>
      </c>
      <c r="G14" s="1">
        <v>1509</v>
      </c>
      <c r="H14" s="1">
        <v>1618</v>
      </c>
      <c r="I14" s="1">
        <v>1728</v>
      </c>
      <c r="J14" s="1">
        <v>1838</v>
      </c>
      <c r="K14" s="1">
        <v>1944</v>
      </c>
      <c r="L14" s="1">
        <v>2089</v>
      </c>
      <c r="M14" s="1">
        <v>2477</v>
      </c>
      <c r="N14" s="1">
        <v>2768</v>
      </c>
    </row>
    <row r="15" spans="1:14" x14ac:dyDescent="0.3">
      <c r="A15" s="7" t="s">
        <v>12</v>
      </c>
      <c r="B15" s="7" t="s">
        <v>16</v>
      </c>
      <c r="C15" s="1">
        <v>1274</v>
      </c>
      <c r="D15" s="1">
        <v>1371</v>
      </c>
      <c r="E15" s="1">
        <v>1441</v>
      </c>
      <c r="F15" s="1">
        <v>1523</v>
      </c>
      <c r="G15" s="1">
        <v>1620</v>
      </c>
      <c r="H15" s="1">
        <v>1712</v>
      </c>
      <c r="I15" s="1">
        <v>1809</v>
      </c>
      <c r="J15" s="1">
        <v>1907</v>
      </c>
      <c r="K15" s="1">
        <v>1942</v>
      </c>
      <c r="L15" s="1">
        <v>2061</v>
      </c>
      <c r="M15" s="1">
        <v>2431</v>
      </c>
      <c r="N15" s="1">
        <v>2692</v>
      </c>
    </row>
    <row r="16" spans="1:14" x14ac:dyDescent="0.3">
      <c r="A16" s="7" t="s">
        <v>12</v>
      </c>
      <c r="B16" s="7" t="s">
        <v>107</v>
      </c>
      <c r="C16" s="1">
        <v>27083</v>
      </c>
      <c r="D16" s="1">
        <v>29243</v>
      </c>
      <c r="E16" s="1">
        <v>31562</v>
      </c>
      <c r="F16" s="1">
        <v>34072</v>
      </c>
      <c r="G16" s="1">
        <v>36318</v>
      </c>
      <c r="H16" s="1">
        <v>38925</v>
      </c>
      <c r="I16" s="1">
        <v>41553</v>
      </c>
      <c r="J16" s="1">
        <v>44192</v>
      </c>
      <c r="K16" s="1">
        <v>45483</v>
      </c>
      <c r="L16" s="1">
        <v>48026</v>
      </c>
      <c r="M16" s="1">
        <v>55783</v>
      </c>
      <c r="N16" s="1">
        <v>61250</v>
      </c>
    </row>
    <row r="17" spans="1:14" x14ac:dyDescent="0.3">
      <c r="A17" s="7" t="s">
        <v>12</v>
      </c>
      <c r="B17" s="7" t="s">
        <v>108</v>
      </c>
      <c r="C17" s="1">
        <v>11343</v>
      </c>
      <c r="D17" s="1">
        <v>12140</v>
      </c>
      <c r="E17" s="1">
        <v>13004</v>
      </c>
      <c r="F17" s="1">
        <v>13834</v>
      </c>
      <c r="G17" s="1">
        <v>14616</v>
      </c>
      <c r="H17" s="1">
        <v>15386</v>
      </c>
      <c r="I17" s="1">
        <v>16121</v>
      </c>
      <c r="J17" s="1">
        <v>16829</v>
      </c>
      <c r="K17" s="1">
        <v>17081</v>
      </c>
      <c r="L17" s="1">
        <v>17834</v>
      </c>
      <c r="M17" s="1">
        <v>20898</v>
      </c>
      <c r="N17" s="1">
        <v>23002</v>
      </c>
    </row>
    <row r="18" spans="1:14" x14ac:dyDescent="0.3">
      <c r="A18" s="7" t="s">
        <v>12</v>
      </c>
      <c r="B18" s="7" t="s">
        <v>109</v>
      </c>
      <c r="C18" s="1">
        <v>86591</v>
      </c>
      <c r="D18" s="1">
        <v>85175</v>
      </c>
      <c r="E18" s="1">
        <v>83290</v>
      </c>
      <c r="F18" s="1">
        <v>81462</v>
      </c>
      <c r="G18" s="1">
        <v>79411</v>
      </c>
      <c r="H18" s="1">
        <v>76502</v>
      </c>
      <c r="I18" s="1">
        <v>73920</v>
      </c>
      <c r="J18" s="1">
        <v>71813</v>
      </c>
      <c r="K18" s="1">
        <v>63508</v>
      </c>
      <c r="L18" s="1">
        <v>63232</v>
      </c>
      <c r="M18" s="1">
        <v>48554</v>
      </c>
      <c r="N18" s="1">
        <v>38511</v>
      </c>
    </row>
    <row r="19" spans="1:14" x14ac:dyDescent="0.3">
      <c r="A19" s="7" t="s">
        <v>13</v>
      </c>
      <c r="B19" s="7" t="s">
        <v>101</v>
      </c>
      <c r="C19" s="1">
        <v>15</v>
      </c>
      <c r="D19" s="1">
        <v>12</v>
      </c>
      <c r="E19" s="1">
        <v>13</v>
      </c>
      <c r="F19" s="1">
        <v>16</v>
      </c>
      <c r="G19" s="1">
        <v>17</v>
      </c>
      <c r="H19" s="1">
        <v>18</v>
      </c>
      <c r="I19" s="1">
        <v>25</v>
      </c>
      <c r="J19" s="1">
        <v>33</v>
      </c>
      <c r="K19" s="1">
        <v>41</v>
      </c>
      <c r="L19" s="1">
        <v>40</v>
      </c>
      <c r="M19" s="1">
        <v>47</v>
      </c>
      <c r="N19" s="1">
        <v>51</v>
      </c>
    </row>
    <row r="20" spans="1:14" x14ac:dyDescent="0.3">
      <c r="A20" s="7" t="s">
        <v>13</v>
      </c>
      <c r="B20" s="7" t="s">
        <v>102</v>
      </c>
      <c r="C20" s="1">
        <v>2587</v>
      </c>
      <c r="D20" s="1">
        <v>2722</v>
      </c>
      <c r="E20" s="1">
        <v>2884</v>
      </c>
      <c r="F20" s="1">
        <v>3041</v>
      </c>
      <c r="G20" s="1">
        <v>3226</v>
      </c>
      <c r="H20" s="1">
        <v>3405</v>
      </c>
      <c r="I20" s="1">
        <v>3607</v>
      </c>
      <c r="J20" s="1">
        <v>3809</v>
      </c>
      <c r="K20" s="1">
        <v>3811</v>
      </c>
      <c r="L20" s="1">
        <v>3999</v>
      </c>
      <c r="M20" s="1">
        <v>4576</v>
      </c>
      <c r="N20" s="1">
        <v>4905</v>
      </c>
    </row>
    <row r="21" spans="1:14" x14ac:dyDescent="0.3">
      <c r="A21" s="7" t="s">
        <v>13</v>
      </c>
      <c r="B21" s="7" t="s">
        <v>103</v>
      </c>
      <c r="C21" s="1">
        <v>94</v>
      </c>
      <c r="D21" s="1">
        <v>85</v>
      </c>
      <c r="E21" s="1">
        <v>77</v>
      </c>
      <c r="F21" s="1">
        <v>77</v>
      </c>
      <c r="G21" s="1">
        <v>80</v>
      </c>
      <c r="H21" s="1">
        <v>87</v>
      </c>
      <c r="I21" s="1">
        <v>94</v>
      </c>
      <c r="J21" s="1">
        <v>96</v>
      </c>
      <c r="K21" s="1">
        <v>109</v>
      </c>
      <c r="L21" s="1">
        <v>117</v>
      </c>
      <c r="M21" s="1">
        <v>133</v>
      </c>
      <c r="N21" s="1">
        <v>173</v>
      </c>
    </row>
    <row r="22" spans="1:14" x14ac:dyDescent="0.3">
      <c r="A22" s="7" t="s">
        <v>13</v>
      </c>
      <c r="B22" s="7" t="s">
        <v>104</v>
      </c>
      <c r="C22" s="1">
        <v>2</v>
      </c>
      <c r="D22" s="1">
        <v>2</v>
      </c>
      <c r="E22" s="1">
        <v>2</v>
      </c>
      <c r="F22" s="1">
        <v>1</v>
      </c>
      <c r="G22" s="1">
        <v>1</v>
      </c>
      <c r="H22" s="1">
        <v>2</v>
      </c>
      <c r="I22" s="1">
        <v>2</v>
      </c>
      <c r="J22" s="1">
        <v>2</v>
      </c>
      <c r="K22" s="1">
        <v>2</v>
      </c>
      <c r="L22" s="1">
        <v>3</v>
      </c>
      <c r="M22" s="1">
        <v>3</v>
      </c>
      <c r="N22" s="1">
        <v>3</v>
      </c>
    </row>
    <row r="23" spans="1:14" x14ac:dyDescent="0.3">
      <c r="A23" s="7" t="s">
        <v>13</v>
      </c>
      <c r="B23" s="7" t="s">
        <v>105</v>
      </c>
      <c r="C23" s="1">
        <v>118</v>
      </c>
      <c r="D23" s="1">
        <v>125</v>
      </c>
      <c r="E23" s="1">
        <v>121</v>
      </c>
      <c r="F23" s="1">
        <v>124</v>
      </c>
      <c r="G23" s="1">
        <v>137</v>
      </c>
      <c r="H23" s="1">
        <v>162</v>
      </c>
      <c r="I23" s="1">
        <v>187</v>
      </c>
      <c r="J23" s="1">
        <v>230</v>
      </c>
      <c r="K23" s="1">
        <v>282</v>
      </c>
      <c r="L23" s="1">
        <v>324</v>
      </c>
      <c r="M23" s="1">
        <v>403</v>
      </c>
      <c r="N23" s="1">
        <v>446</v>
      </c>
    </row>
    <row r="24" spans="1:14" x14ac:dyDescent="0.3">
      <c r="A24" s="7" t="s">
        <v>13</v>
      </c>
      <c r="B24" s="7" t="s">
        <v>106</v>
      </c>
      <c r="C24" s="1">
        <v>5</v>
      </c>
      <c r="D24" s="1">
        <v>5</v>
      </c>
      <c r="E24" s="1">
        <v>4</v>
      </c>
      <c r="F24" s="1">
        <v>5</v>
      </c>
      <c r="G24" s="1">
        <v>5</v>
      </c>
      <c r="H24" s="1">
        <v>4</v>
      </c>
      <c r="I24" s="1">
        <v>5</v>
      </c>
      <c r="J24" s="1">
        <v>5</v>
      </c>
      <c r="K24" s="1">
        <v>9</v>
      </c>
      <c r="L24" s="1">
        <v>10</v>
      </c>
      <c r="M24" s="1">
        <v>14</v>
      </c>
      <c r="N24" s="1">
        <v>14</v>
      </c>
    </row>
    <row r="25" spans="1:14" x14ac:dyDescent="0.3">
      <c r="A25" s="7" t="s">
        <v>13</v>
      </c>
      <c r="B25" s="7" t="s">
        <v>16</v>
      </c>
      <c r="C25" s="1">
        <v>20</v>
      </c>
      <c r="D25" s="1">
        <v>21</v>
      </c>
      <c r="E25" s="1">
        <v>24</v>
      </c>
      <c r="F25" s="1">
        <v>25</v>
      </c>
      <c r="G25" s="1">
        <v>26</v>
      </c>
      <c r="H25" s="1">
        <v>25</v>
      </c>
      <c r="I25" s="1">
        <v>29</v>
      </c>
      <c r="J25" s="1">
        <v>32</v>
      </c>
      <c r="K25" s="1">
        <v>35</v>
      </c>
      <c r="L25" s="1">
        <v>37</v>
      </c>
      <c r="M25" s="1">
        <v>37</v>
      </c>
      <c r="N25" s="1">
        <v>45</v>
      </c>
    </row>
    <row r="26" spans="1:14" x14ac:dyDescent="0.3">
      <c r="A26" s="7" t="s">
        <v>13</v>
      </c>
      <c r="B26" s="7" t="s">
        <v>107</v>
      </c>
      <c r="C26" s="1">
        <v>671</v>
      </c>
      <c r="D26" s="1">
        <v>733</v>
      </c>
      <c r="E26" s="1">
        <v>789</v>
      </c>
      <c r="F26" s="1">
        <v>830</v>
      </c>
      <c r="G26" s="1">
        <v>892</v>
      </c>
      <c r="H26" s="1">
        <v>958</v>
      </c>
      <c r="I26" s="1">
        <v>1016</v>
      </c>
      <c r="J26" s="1">
        <v>1071</v>
      </c>
      <c r="K26" s="1">
        <v>1103</v>
      </c>
      <c r="L26" s="1">
        <v>1185</v>
      </c>
      <c r="M26" s="1">
        <v>1354</v>
      </c>
      <c r="N26" s="1">
        <v>1439</v>
      </c>
    </row>
    <row r="27" spans="1:14" x14ac:dyDescent="0.3">
      <c r="A27" s="7" t="s">
        <v>13</v>
      </c>
      <c r="B27" s="7" t="s">
        <v>108</v>
      </c>
      <c r="C27" s="1">
        <v>340</v>
      </c>
      <c r="D27" s="1">
        <v>351</v>
      </c>
      <c r="E27" s="1">
        <v>368</v>
      </c>
      <c r="F27" s="1">
        <v>392</v>
      </c>
      <c r="G27" s="1">
        <v>408</v>
      </c>
      <c r="H27" s="1">
        <v>429</v>
      </c>
      <c r="I27" s="1">
        <v>437</v>
      </c>
      <c r="J27" s="1">
        <v>451</v>
      </c>
      <c r="K27" s="1">
        <v>449</v>
      </c>
      <c r="L27" s="1">
        <v>467</v>
      </c>
      <c r="M27" s="1">
        <v>537</v>
      </c>
      <c r="N27" s="1">
        <v>571</v>
      </c>
    </row>
    <row r="28" spans="1:14" x14ac:dyDescent="0.3">
      <c r="A28" s="7" t="s">
        <v>13</v>
      </c>
      <c r="B28" s="7" t="s">
        <v>109</v>
      </c>
      <c r="C28" s="1">
        <v>2521</v>
      </c>
      <c r="D28" s="1">
        <v>2468</v>
      </c>
      <c r="E28" s="1">
        <v>2378</v>
      </c>
      <c r="F28" s="1">
        <v>2305</v>
      </c>
      <c r="G28" s="1">
        <v>2266</v>
      </c>
      <c r="H28" s="1">
        <v>2185</v>
      </c>
      <c r="I28" s="1">
        <v>2130</v>
      </c>
      <c r="J28" s="1">
        <v>2042</v>
      </c>
      <c r="K28" s="1">
        <v>1759</v>
      </c>
      <c r="L28" s="1">
        <v>1771</v>
      </c>
      <c r="M28" s="1">
        <v>1345</v>
      </c>
      <c r="N28" s="1">
        <v>1023</v>
      </c>
    </row>
    <row r="29" spans="1:14" x14ac:dyDescent="0.3">
      <c r="A29" s="7" t="s">
        <v>14</v>
      </c>
      <c r="B29" s="7" t="s">
        <v>101</v>
      </c>
      <c r="C29" s="1">
        <v>103</v>
      </c>
      <c r="D29" s="1">
        <v>102</v>
      </c>
      <c r="E29" s="1">
        <v>112</v>
      </c>
      <c r="F29" s="1">
        <v>129</v>
      </c>
      <c r="G29" s="1">
        <v>127</v>
      </c>
      <c r="H29" s="1">
        <v>142</v>
      </c>
      <c r="I29" s="1">
        <v>170</v>
      </c>
      <c r="J29" s="1">
        <v>190</v>
      </c>
      <c r="K29" s="1">
        <v>187</v>
      </c>
      <c r="L29" s="1">
        <v>223</v>
      </c>
      <c r="M29" s="1">
        <v>273</v>
      </c>
      <c r="N29" s="1">
        <v>318</v>
      </c>
    </row>
    <row r="30" spans="1:14" x14ac:dyDescent="0.3">
      <c r="A30" s="7" t="s">
        <v>14</v>
      </c>
      <c r="B30" s="7" t="s">
        <v>102</v>
      </c>
      <c r="C30" s="1">
        <v>4186</v>
      </c>
      <c r="D30" s="1">
        <v>4445</v>
      </c>
      <c r="E30" s="1">
        <v>4657</v>
      </c>
      <c r="F30" s="1">
        <v>4880</v>
      </c>
      <c r="G30" s="1">
        <v>5140</v>
      </c>
      <c r="H30" s="1">
        <v>5365</v>
      </c>
      <c r="I30" s="1">
        <v>5541</v>
      </c>
      <c r="J30" s="1">
        <v>5799</v>
      </c>
      <c r="K30" s="1">
        <v>5810</v>
      </c>
      <c r="L30" s="1">
        <v>6037</v>
      </c>
      <c r="M30" s="1">
        <v>6925</v>
      </c>
      <c r="N30" s="1">
        <v>7384</v>
      </c>
    </row>
    <row r="31" spans="1:14" x14ac:dyDescent="0.3">
      <c r="A31" s="7" t="s">
        <v>14</v>
      </c>
      <c r="B31" s="7" t="s">
        <v>103</v>
      </c>
      <c r="C31" s="1">
        <v>510</v>
      </c>
      <c r="D31" s="1">
        <v>515</v>
      </c>
      <c r="E31" s="1">
        <v>527</v>
      </c>
      <c r="F31" s="1">
        <v>533</v>
      </c>
      <c r="G31" s="1">
        <v>558</v>
      </c>
      <c r="H31" s="1">
        <v>568</v>
      </c>
      <c r="I31" s="1">
        <v>585</v>
      </c>
      <c r="J31" s="1">
        <v>626</v>
      </c>
      <c r="K31" s="1">
        <v>643</v>
      </c>
      <c r="L31" s="1">
        <v>704</v>
      </c>
      <c r="M31" s="1">
        <v>839</v>
      </c>
      <c r="N31" s="1">
        <v>903</v>
      </c>
    </row>
    <row r="32" spans="1:14" x14ac:dyDescent="0.3">
      <c r="A32" s="7" t="s">
        <v>14</v>
      </c>
      <c r="B32" s="7" t="s">
        <v>104</v>
      </c>
      <c r="C32" s="1">
        <v>42</v>
      </c>
      <c r="D32" s="1">
        <v>43</v>
      </c>
      <c r="E32" s="1">
        <v>42</v>
      </c>
      <c r="F32" s="1">
        <v>38</v>
      </c>
      <c r="G32" s="1">
        <v>45</v>
      </c>
      <c r="H32" s="1">
        <v>47</v>
      </c>
      <c r="I32" s="1">
        <v>46</v>
      </c>
      <c r="J32" s="1">
        <v>52</v>
      </c>
      <c r="K32" s="1">
        <v>50</v>
      </c>
      <c r="L32" s="1">
        <v>55</v>
      </c>
      <c r="M32" s="1">
        <v>62</v>
      </c>
      <c r="N32" s="1">
        <v>64</v>
      </c>
    </row>
    <row r="33" spans="1:14" x14ac:dyDescent="0.3">
      <c r="A33" s="7" t="s">
        <v>14</v>
      </c>
      <c r="B33" s="7" t="s">
        <v>105</v>
      </c>
      <c r="C33" s="1">
        <v>647</v>
      </c>
      <c r="D33" s="1">
        <v>692</v>
      </c>
      <c r="E33" s="1">
        <v>727</v>
      </c>
      <c r="F33" s="1">
        <v>752</v>
      </c>
      <c r="G33" s="1">
        <v>812</v>
      </c>
      <c r="H33" s="1">
        <v>815</v>
      </c>
      <c r="I33" s="1">
        <v>885</v>
      </c>
      <c r="J33" s="1">
        <v>976</v>
      </c>
      <c r="K33" s="1">
        <v>1109</v>
      </c>
      <c r="L33" s="1">
        <v>1249</v>
      </c>
      <c r="M33" s="1">
        <v>1602</v>
      </c>
      <c r="N33" s="1">
        <v>1817</v>
      </c>
    </row>
    <row r="34" spans="1:14" x14ac:dyDescent="0.3">
      <c r="A34" s="7" t="s">
        <v>14</v>
      </c>
      <c r="B34" s="7" t="s">
        <v>106</v>
      </c>
      <c r="C34" s="1">
        <v>39</v>
      </c>
      <c r="D34" s="1">
        <v>41</v>
      </c>
      <c r="E34" s="1">
        <v>40</v>
      </c>
      <c r="F34" s="1">
        <v>45</v>
      </c>
      <c r="G34" s="1">
        <v>51</v>
      </c>
      <c r="H34" s="1">
        <v>50</v>
      </c>
      <c r="I34" s="1">
        <v>52</v>
      </c>
      <c r="J34" s="1">
        <v>58</v>
      </c>
      <c r="K34" s="1">
        <v>60</v>
      </c>
      <c r="L34" s="1">
        <v>66</v>
      </c>
      <c r="M34" s="1">
        <v>71</v>
      </c>
      <c r="N34" s="1">
        <v>71</v>
      </c>
    </row>
    <row r="35" spans="1:14" x14ac:dyDescent="0.3">
      <c r="A35" s="7" t="s">
        <v>14</v>
      </c>
      <c r="B35" s="7" t="s">
        <v>16</v>
      </c>
      <c r="C35" s="1">
        <v>92</v>
      </c>
      <c r="D35" s="1">
        <v>93</v>
      </c>
      <c r="E35" s="1">
        <v>100</v>
      </c>
      <c r="F35" s="1">
        <v>112</v>
      </c>
      <c r="G35" s="1">
        <v>121</v>
      </c>
      <c r="H35" s="1">
        <v>133</v>
      </c>
      <c r="I35" s="1">
        <v>137</v>
      </c>
      <c r="J35" s="1">
        <v>141</v>
      </c>
      <c r="K35" s="1">
        <v>141</v>
      </c>
      <c r="L35" s="1">
        <v>148</v>
      </c>
      <c r="M35" s="1">
        <v>182</v>
      </c>
      <c r="N35" s="1">
        <v>192</v>
      </c>
    </row>
    <row r="36" spans="1:14" x14ac:dyDescent="0.3">
      <c r="A36" s="7" t="s">
        <v>14</v>
      </c>
      <c r="B36" s="7" t="s">
        <v>107</v>
      </c>
      <c r="C36" s="1">
        <v>3954</v>
      </c>
      <c r="D36" s="1">
        <v>4288</v>
      </c>
      <c r="E36" s="1">
        <v>4570</v>
      </c>
      <c r="F36" s="1">
        <v>4867</v>
      </c>
      <c r="G36" s="1">
        <v>5258</v>
      </c>
      <c r="H36" s="1">
        <v>5660</v>
      </c>
      <c r="I36" s="1">
        <v>6051</v>
      </c>
      <c r="J36" s="1">
        <v>6419</v>
      </c>
      <c r="K36" s="1">
        <v>6596</v>
      </c>
      <c r="L36" s="1">
        <v>6978</v>
      </c>
      <c r="M36" s="1">
        <v>8087</v>
      </c>
      <c r="N36" s="1">
        <v>8664</v>
      </c>
    </row>
    <row r="37" spans="1:14" x14ac:dyDescent="0.3">
      <c r="A37" s="7" t="s">
        <v>14</v>
      </c>
      <c r="B37" s="7" t="s">
        <v>108</v>
      </c>
      <c r="C37" s="1">
        <v>1215</v>
      </c>
      <c r="D37" s="1">
        <v>1301</v>
      </c>
      <c r="E37" s="1">
        <v>1365</v>
      </c>
      <c r="F37" s="1">
        <v>1443</v>
      </c>
      <c r="G37" s="1">
        <v>1493</v>
      </c>
      <c r="H37" s="1">
        <v>1546</v>
      </c>
      <c r="I37" s="1">
        <v>1619</v>
      </c>
      <c r="J37" s="1">
        <v>1668</v>
      </c>
      <c r="K37" s="1">
        <v>1661</v>
      </c>
      <c r="L37" s="1">
        <v>1713</v>
      </c>
      <c r="M37" s="1">
        <v>1991</v>
      </c>
      <c r="N37" s="1">
        <v>2143</v>
      </c>
    </row>
    <row r="38" spans="1:14" x14ac:dyDescent="0.3">
      <c r="A38" s="7" t="s">
        <v>14</v>
      </c>
      <c r="B38" s="7" t="s">
        <v>109</v>
      </c>
      <c r="C38" s="1">
        <v>9862</v>
      </c>
      <c r="D38" s="1">
        <v>9632</v>
      </c>
      <c r="E38" s="1">
        <v>9349</v>
      </c>
      <c r="F38" s="1">
        <v>9016</v>
      </c>
      <c r="G38" s="1">
        <v>8756</v>
      </c>
      <c r="H38" s="1">
        <v>8420</v>
      </c>
      <c r="I38" s="1">
        <v>8042</v>
      </c>
      <c r="J38" s="1">
        <v>7792</v>
      </c>
      <c r="K38" s="1">
        <v>6858</v>
      </c>
      <c r="L38" s="1">
        <v>6875</v>
      </c>
      <c r="M38" s="1">
        <v>5523</v>
      </c>
      <c r="N38" s="1">
        <v>4431</v>
      </c>
    </row>
    <row r="39" spans="1:14" x14ac:dyDescent="0.3">
      <c r="A39" s="7" t="s">
        <v>15</v>
      </c>
      <c r="B39" s="7" t="s">
        <v>101</v>
      </c>
      <c r="C39" s="1">
        <v>90</v>
      </c>
      <c r="D39" s="1">
        <v>94</v>
      </c>
      <c r="E39" s="1">
        <v>95</v>
      </c>
      <c r="F39" s="1">
        <v>92</v>
      </c>
      <c r="G39" s="1">
        <v>101</v>
      </c>
      <c r="H39" s="1">
        <v>124</v>
      </c>
      <c r="I39" s="1">
        <v>136</v>
      </c>
      <c r="J39" s="1">
        <v>160</v>
      </c>
      <c r="K39" s="1">
        <v>171</v>
      </c>
      <c r="L39" s="1">
        <v>197</v>
      </c>
      <c r="M39" s="1">
        <v>266</v>
      </c>
      <c r="N39" s="1">
        <v>318</v>
      </c>
    </row>
    <row r="40" spans="1:14" x14ac:dyDescent="0.3">
      <c r="A40" s="7" t="s">
        <v>15</v>
      </c>
      <c r="B40" s="7" t="s">
        <v>102</v>
      </c>
      <c r="C40" s="1">
        <v>1954</v>
      </c>
      <c r="D40" s="1">
        <v>2040</v>
      </c>
      <c r="E40" s="1">
        <v>2115</v>
      </c>
      <c r="F40" s="1">
        <v>2177</v>
      </c>
      <c r="G40" s="1">
        <v>2245</v>
      </c>
      <c r="H40" s="1">
        <v>2341</v>
      </c>
      <c r="I40" s="1">
        <v>2500</v>
      </c>
      <c r="J40" s="1">
        <v>2628</v>
      </c>
      <c r="K40" s="1">
        <v>2705</v>
      </c>
      <c r="L40" s="1">
        <v>2891</v>
      </c>
      <c r="M40" s="1">
        <v>3316</v>
      </c>
      <c r="N40" s="1">
        <v>3591</v>
      </c>
    </row>
    <row r="41" spans="1:14" x14ac:dyDescent="0.3">
      <c r="A41" s="7" t="s">
        <v>15</v>
      </c>
      <c r="B41" s="7" t="s">
        <v>103</v>
      </c>
      <c r="C41" s="1">
        <v>646</v>
      </c>
      <c r="D41" s="1">
        <v>663</v>
      </c>
      <c r="E41" s="1">
        <v>636</v>
      </c>
      <c r="F41" s="1">
        <v>658</v>
      </c>
      <c r="G41" s="1">
        <v>680</v>
      </c>
      <c r="H41" s="1">
        <v>725</v>
      </c>
      <c r="I41" s="1">
        <v>746</v>
      </c>
      <c r="J41" s="1">
        <v>788</v>
      </c>
      <c r="K41" s="1">
        <v>778</v>
      </c>
      <c r="L41" s="1">
        <v>845</v>
      </c>
      <c r="M41" s="1">
        <v>960</v>
      </c>
      <c r="N41" s="1">
        <v>1140</v>
      </c>
    </row>
    <row r="42" spans="1:14" x14ac:dyDescent="0.3">
      <c r="A42" s="7" t="s">
        <v>15</v>
      </c>
      <c r="B42" s="7" t="s">
        <v>104</v>
      </c>
      <c r="C42" s="1">
        <v>4</v>
      </c>
      <c r="D42" s="1">
        <v>4</v>
      </c>
      <c r="E42" s="1">
        <v>4</v>
      </c>
      <c r="F42" s="1">
        <v>6</v>
      </c>
      <c r="G42" s="1">
        <v>6</v>
      </c>
      <c r="H42" s="1">
        <v>6</v>
      </c>
      <c r="I42" s="1">
        <v>8</v>
      </c>
      <c r="J42" s="1">
        <v>8</v>
      </c>
      <c r="K42" s="1">
        <v>5</v>
      </c>
      <c r="L42" s="1">
        <v>5</v>
      </c>
      <c r="M42" s="1">
        <v>11</v>
      </c>
      <c r="N42" s="1">
        <v>14</v>
      </c>
    </row>
    <row r="43" spans="1:14" x14ac:dyDescent="0.3">
      <c r="A43" s="7" t="s">
        <v>15</v>
      </c>
      <c r="B43" s="7" t="s">
        <v>105</v>
      </c>
      <c r="C43" s="1">
        <v>631</v>
      </c>
      <c r="D43" s="1">
        <v>640</v>
      </c>
      <c r="E43" s="1">
        <v>688</v>
      </c>
      <c r="F43" s="1">
        <v>711</v>
      </c>
      <c r="G43" s="1">
        <v>745</v>
      </c>
      <c r="H43" s="1">
        <v>791</v>
      </c>
      <c r="I43" s="1">
        <v>862</v>
      </c>
      <c r="J43" s="1">
        <v>982</v>
      </c>
      <c r="K43" s="1">
        <v>1101</v>
      </c>
      <c r="L43" s="1">
        <v>1340</v>
      </c>
      <c r="M43" s="1">
        <v>1634</v>
      </c>
      <c r="N43" s="1">
        <v>1935</v>
      </c>
    </row>
    <row r="44" spans="1:14" x14ac:dyDescent="0.3">
      <c r="A44" s="7" t="s">
        <v>15</v>
      </c>
      <c r="B44" s="7" t="s">
        <v>106</v>
      </c>
      <c r="C44" s="1">
        <v>24</v>
      </c>
      <c r="D44" s="1">
        <v>30</v>
      </c>
      <c r="E44" s="1">
        <v>32</v>
      </c>
      <c r="F44" s="1">
        <v>27</v>
      </c>
      <c r="G44" s="1">
        <v>36</v>
      </c>
      <c r="H44" s="1">
        <v>34</v>
      </c>
      <c r="I44" s="1">
        <v>37</v>
      </c>
      <c r="J44" s="1">
        <v>41</v>
      </c>
      <c r="K44" s="1">
        <v>42</v>
      </c>
      <c r="L44" s="1">
        <v>46</v>
      </c>
      <c r="M44" s="1">
        <v>62</v>
      </c>
      <c r="N44" s="1">
        <v>69</v>
      </c>
    </row>
    <row r="45" spans="1:14" x14ac:dyDescent="0.3">
      <c r="A45" s="7" t="s">
        <v>15</v>
      </c>
      <c r="B45" s="7" t="s">
        <v>16</v>
      </c>
      <c r="C45" s="1">
        <v>62</v>
      </c>
      <c r="D45" s="1">
        <v>58</v>
      </c>
      <c r="E45" s="1">
        <v>64</v>
      </c>
      <c r="F45" s="1">
        <v>66</v>
      </c>
      <c r="G45" s="1">
        <v>68</v>
      </c>
      <c r="H45" s="1">
        <v>75</v>
      </c>
      <c r="I45" s="1">
        <v>80</v>
      </c>
      <c r="J45" s="1">
        <v>82</v>
      </c>
      <c r="K45" s="1">
        <v>87</v>
      </c>
      <c r="L45" s="1">
        <v>88</v>
      </c>
      <c r="M45" s="1">
        <v>100</v>
      </c>
      <c r="N45" s="1">
        <v>108</v>
      </c>
    </row>
    <row r="46" spans="1:14" x14ac:dyDescent="0.3">
      <c r="A46" s="7" t="s">
        <v>15</v>
      </c>
      <c r="B46" s="7" t="s">
        <v>107</v>
      </c>
      <c r="C46" s="1">
        <v>1531</v>
      </c>
      <c r="D46" s="1">
        <v>1646</v>
      </c>
      <c r="E46" s="1">
        <v>1747</v>
      </c>
      <c r="F46" s="1">
        <v>1863</v>
      </c>
      <c r="G46" s="1">
        <v>2029</v>
      </c>
      <c r="H46" s="1">
        <v>2198</v>
      </c>
      <c r="I46" s="1">
        <v>2370</v>
      </c>
      <c r="J46" s="1">
        <v>2498</v>
      </c>
      <c r="K46" s="1">
        <v>2597</v>
      </c>
      <c r="L46" s="1">
        <v>2795</v>
      </c>
      <c r="M46" s="1">
        <v>3345</v>
      </c>
      <c r="N46" s="1">
        <v>3713</v>
      </c>
    </row>
    <row r="47" spans="1:14" x14ac:dyDescent="0.3">
      <c r="A47" s="7" t="s">
        <v>15</v>
      </c>
      <c r="B47" s="7" t="s">
        <v>108</v>
      </c>
      <c r="C47" s="1">
        <v>577</v>
      </c>
      <c r="D47" s="1">
        <v>599</v>
      </c>
      <c r="E47" s="1">
        <v>631</v>
      </c>
      <c r="F47" s="1">
        <v>667</v>
      </c>
      <c r="G47" s="1">
        <v>702</v>
      </c>
      <c r="H47" s="1">
        <v>737</v>
      </c>
      <c r="I47" s="1">
        <v>766</v>
      </c>
      <c r="J47" s="1">
        <v>810</v>
      </c>
      <c r="K47" s="1">
        <v>803</v>
      </c>
      <c r="L47" s="1">
        <v>850</v>
      </c>
      <c r="M47" s="1">
        <v>1032</v>
      </c>
      <c r="N47" s="1">
        <v>1129</v>
      </c>
    </row>
    <row r="48" spans="1:14" x14ac:dyDescent="0.3">
      <c r="A48" s="7" t="s">
        <v>15</v>
      </c>
      <c r="B48" s="7" t="s">
        <v>109</v>
      </c>
      <c r="C48" s="1">
        <v>4733</v>
      </c>
      <c r="D48" s="1">
        <v>4610</v>
      </c>
      <c r="E48" s="1">
        <v>4441</v>
      </c>
      <c r="F48" s="1">
        <v>4304</v>
      </c>
      <c r="G48" s="1">
        <v>4173</v>
      </c>
      <c r="H48" s="1">
        <v>4028</v>
      </c>
      <c r="I48" s="1">
        <v>3843</v>
      </c>
      <c r="J48" s="1">
        <v>3737</v>
      </c>
      <c r="K48" s="1">
        <v>3289</v>
      </c>
      <c r="L48" s="1">
        <v>3289</v>
      </c>
      <c r="M48" s="1">
        <v>2634</v>
      </c>
      <c r="N48" s="1">
        <v>2120</v>
      </c>
    </row>
    <row r="49" spans="1:14" x14ac:dyDescent="0.3">
      <c r="A49" s="7" t="s">
        <v>16</v>
      </c>
      <c r="B49" s="7" t="s">
        <v>101</v>
      </c>
      <c r="C49" s="1">
        <v>291</v>
      </c>
      <c r="D49" s="1">
        <v>330</v>
      </c>
      <c r="E49" s="1">
        <v>383</v>
      </c>
      <c r="F49" s="1">
        <v>449</v>
      </c>
      <c r="G49" s="1">
        <v>526</v>
      </c>
      <c r="H49" s="1">
        <v>645</v>
      </c>
      <c r="I49" s="1">
        <v>740</v>
      </c>
      <c r="J49" s="1">
        <v>891</v>
      </c>
      <c r="K49" s="1">
        <v>1050</v>
      </c>
      <c r="L49" s="1">
        <v>1178</v>
      </c>
      <c r="M49" s="1">
        <v>1112</v>
      </c>
      <c r="N49" s="1">
        <v>1290</v>
      </c>
    </row>
    <row r="50" spans="1:14" x14ac:dyDescent="0.3">
      <c r="A50" s="7" t="s">
        <v>16</v>
      </c>
      <c r="B50" s="7" t="s">
        <v>102</v>
      </c>
      <c r="C50" s="1">
        <v>5080</v>
      </c>
      <c r="D50" s="1">
        <v>5578</v>
      </c>
      <c r="E50" s="1">
        <v>6358</v>
      </c>
      <c r="F50" s="1">
        <v>6732</v>
      </c>
      <c r="G50" s="1">
        <v>7315</v>
      </c>
      <c r="H50" s="1">
        <v>8000</v>
      </c>
      <c r="I50" s="1">
        <v>8749</v>
      </c>
      <c r="J50" s="1">
        <v>10043</v>
      </c>
      <c r="K50" s="1">
        <v>10743</v>
      </c>
      <c r="L50" s="1">
        <v>11598</v>
      </c>
      <c r="M50" s="1">
        <v>11971</v>
      </c>
      <c r="N50" s="1">
        <v>12743</v>
      </c>
    </row>
    <row r="51" spans="1:14" x14ac:dyDescent="0.3">
      <c r="A51" s="7" t="s">
        <v>16</v>
      </c>
      <c r="B51" s="7" t="s">
        <v>103</v>
      </c>
      <c r="C51" s="1">
        <v>788</v>
      </c>
      <c r="D51" s="1">
        <v>908</v>
      </c>
      <c r="E51" s="1">
        <v>1099</v>
      </c>
      <c r="F51" s="1">
        <v>1200</v>
      </c>
      <c r="G51" s="1">
        <v>1302</v>
      </c>
      <c r="H51" s="1">
        <v>1478</v>
      </c>
      <c r="I51" s="1">
        <v>1680</v>
      </c>
      <c r="J51" s="1">
        <v>2033</v>
      </c>
      <c r="K51" s="1">
        <v>2310</v>
      </c>
      <c r="L51" s="1">
        <v>2695</v>
      </c>
      <c r="M51" s="1">
        <v>3179</v>
      </c>
      <c r="N51" s="1">
        <v>4016</v>
      </c>
    </row>
    <row r="52" spans="1:14" x14ac:dyDescent="0.3">
      <c r="A52" s="7" t="s">
        <v>16</v>
      </c>
      <c r="B52" s="7" t="s">
        <v>104</v>
      </c>
      <c r="C52" s="1">
        <v>168</v>
      </c>
      <c r="D52" s="1">
        <v>173</v>
      </c>
      <c r="E52" s="1">
        <v>184</v>
      </c>
      <c r="F52" s="1">
        <v>191</v>
      </c>
      <c r="G52" s="1">
        <v>202</v>
      </c>
      <c r="H52" s="1">
        <v>221</v>
      </c>
      <c r="I52" s="1">
        <v>229</v>
      </c>
      <c r="J52" s="1">
        <v>251</v>
      </c>
      <c r="K52" s="1">
        <v>248</v>
      </c>
      <c r="L52" s="1">
        <v>261</v>
      </c>
      <c r="M52" s="1">
        <v>291</v>
      </c>
      <c r="N52" s="1">
        <v>307</v>
      </c>
    </row>
    <row r="53" spans="1:14" x14ac:dyDescent="0.3">
      <c r="A53" s="7" t="s">
        <v>16</v>
      </c>
      <c r="B53" s="7" t="s">
        <v>105</v>
      </c>
      <c r="C53" s="1">
        <v>1935</v>
      </c>
      <c r="D53" s="1">
        <v>2151</v>
      </c>
      <c r="E53" s="1">
        <v>2396</v>
      </c>
      <c r="F53" s="1">
        <v>2456</v>
      </c>
      <c r="G53" s="1">
        <v>2730</v>
      </c>
      <c r="H53" s="1">
        <v>3038</v>
      </c>
      <c r="I53" s="1">
        <v>3713</v>
      </c>
      <c r="J53" s="1">
        <v>4894</v>
      </c>
      <c r="K53" s="1">
        <v>5926</v>
      </c>
      <c r="L53" s="1">
        <v>7109</v>
      </c>
      <c r="M53" s="1">
        <v>8350</v>
      </c>
      <c r="N53" s="1">
        <v>10855</v>
      </c>
    </row>
    <row r="54" spans="1:14" x14ac:dyDescent="0.3">
      <c r="A54" s="7" t="s">
        <v>16</v>
      </c>
      <c r="B54" s="7" t="s">
        <v>106</v>
      </c>
      <c r="C54" s="1">
        <v>39</v>
      </c>
      <c r="D54" s="1">
        <v>43</v>
      </c>
      <c r="E54" s="1">
        <v>49</v>
      </c>
      <c r="F54" s="1">
        <v>60</v>
      </c>
      <c r="G54" s="1">
        <v>63</v>
      </c>
      <c r="H54" s="1">
        <v>70</v>
      </c>
      <c r="I54" s="1">
        <v>81</v>
      </c>
      <c r="J54" s="1">
        <v>92</v>
      </c>
      <c r="K54" s="1">
        <v>107</v>
      </c>
      <c r="L54" s="1">
        <v>125</v>
      </c>
      <c r="M54" s="1">
        <v>146</v>
      </c>
      <c r="N54" s="1">
        <v>166</v>
      </c>
    </row>
    <row r="55" spans="1:14" x14ac:dyDescent="0.3">
      <c r="A55" s="7" t="s">
        <v>16</v>
      </c>
      <c r="B55" s="7" t="s">
        <v>16</v>
      </c>
      <c r="C55" s="1">
        <v>142</v>
      </c>
      <c r="D55" s="1">
        <v>167</v>
      </c>
      <c r="E55" s="1">
        <v>184</v>
      </c>
      <c r="F55" s="1">
        <v>208</v>
      </c>
      <c r="G55" s="1">
        <v>218</v>
      </c>
      <c r="H55" s="1">
        <v>240</v>
      </c>
      <c r="I55" s="1">
        <v>246</v>
      </c>
      <c r="J55" s="1">
        <v>269</v>
      </c>
      <c r="K55" s="1">
        <v>294</v>
      </c>
      <c r="L55" s="1">
        <v>309</v>
      </c>
      <c r="M55" s="1">
        <v>349</v>
      </c>
      <c r="N55" s="1">
        <v>364</v>
      </c>
    </row>
    <row r="56" spans="1:14" x14ac:dyDescent="0.3">
      <c r="A56" s="7" t="s">
        <v>16</v>
      </c>
      <c r="B56" s="7" t="s">
        <v>107</v>
      </c>
      <c r="C56" s="1">
        <v>1874</v>
      </c>
      <c r="D56" s="1">
        <v>2114</v>
      </c>
      <c r="E56" s="1">
        <v>2399</v>
      </c>
      <c r="F56" s="1">
        <v>2591</v>
      </c>
      <c r="G56" s="1">
        <v>2882</v>
      </c>
      <c r="H56" s="1">
        <v>3183</v>
      </c>
      <c r="I56" s="1">
        <v>3542</v>
      </c>
      <c r="J56" s="1">
        <v>3928</v>
      </c>
      <c r="K56" s="1">
        <v>4236</v>
      </c>
      <c r="L56" s="1">
        <v>4642</v>
      </c>
      <c r="M56" s="1">
        <v>4988</v>
      </c>
      <c r="N56" s="1">
        <v>5475</v>
      </c>
    </row>
    <row r="57" spans="1:14" x14ac:dyDescent="0.3">
      <c r="A57" s="7" t="s">
        <v>16</v>
      </c>
      <c r="B57" s="7" t="s">
        <v>108</v>
      </c>
      <c r="C57" s="1">
        <v>1036</v>
      </c>
      <c r="D57" s="1">
        <v>1150</v>
      </c>
      <c r="E57" s="1">
        <v>1294</v>
      </c>
      <c r="F57" s="1">
        <v>1407</v>
      </c>
      <c r="G57" s="1">
        <v>1549</v>
      </c>
      <c r="H57" s="1">
        <v>1698</v>
      </c>
      <c r="I57" s="1">
        <v>1849</v>
      </c>
      <c r="J57" s="1">
        <v>2067</v>
      </c>
      <c r="K57" s="1">
        <v>2223</v>
      </c>
      <c r="L57" s="1">
        <v>2501</v>
      </c>
      <c r="M57" s="1">
        <v>2707</v>
      </c>
      <c r="N57" s="1">
        <v>2982</v>
      </c>
    </row>
    <row r="58" spans="1:14" x14ac:dyDescent="0.3">
      <c r="A58" s="7" t="s">
        <v>16</v>
      </c>
      <c r="B58" s="7" t="s">
        <v>109</v>
      </c>
      <c r="C58" s="1">
        <v>12885</v>
      </c>
      <c r="D58" s="1">
        <v>12783</v>
      </c>
      <c r="E58" s="1">
        <v>13122</v>
      </c>
      <c r="F58" s="1">
        <v>12511</v>
      </c>
      <c r="G58" s="1">
        <v>11460</v>
      </c>
      <c r="H58" s="1">
        <v>10345</v>
      </c>
      <c r="I58" s="1">
        <v>9439</v>
      </c>
      <c r="J58" s="1">
        <v>8608</v>
      </c>
      <c r="K58" s="1">
        <v>8148</v>
      </c>
      <c r="L58" s="1">
        <v>7703</v>
      </c>
      <c r="M58" s="1">
        <v>5235</v>
      </c>
      <c r="N58" s="1">
        <v>4086</v>
      </c>
    </row>
    <row r="59" spans="1:14" x14ac:dyDescent="0.3">
      <c r="A59" s="10" t="s">
        <v>17</v>
      </c>
      <c r="B59" s="10" t="s">
        <v>17</v>
      </c>
      <c r="C59" s="5">
        <v>252551</v>
      </c>
      <c r="D59" s="5">
        <v>259658</v>
      </c>
      <c r="E59" s="5">
        <v>267168</v>
      </c>
      <c r="F59" s="5">
        <v>273747</v>
      </c>
      <c r="G59" s="5">
        <v>280775</v>
      </c>
      <c r="H59" s="5">
        <v>288476</v>
      </c>
      <c r="I59" s="5">
        <v>298477</v>
      </c>
      <c r="J59" s="5">
        <v>311319</v>
      </c>
      <c r="K59" s="5">
        <v>310287</v>
      </c>
      <c r="L59" s="5">
        <v>327723</v>
      </c>
      <c r="M59" s="5">
        <v>348081</v>
      </c>
      <c r="N59" s="5">
        <v>369607</v>
      </c>
    </row>
    <row r="60" spans="1:14" x14ac:dyDescent="0.3">
      <c r="A60" s="15"/>
      <c r="B60" s="15"/>
    </row>
    <row r="61" spans="1:14" x14ac:dyDescent="0.3">
      <c r="A61" s="15"/>
      <c r="B61" s="15"/>
    </row>
    <row r="62" spans="1:14" x14ac:dyDescent="0.3">
      <c r="A62" s="15"/>
      <c r="B62" s="15"/>
      <c r="C62" s="20" t="s">
        <v>35</v>
      </c>
      <c r="D62" s="21"/>
      <c r="E62" s="21"/>
      <c r="F62" s="21"/>
      <c r="G62" s="21"/>
      <c r="H62" s="21"/>
      <c r="I62" s="21"/>
      <c r="J62" s="21"/>
      <c r="K62" s="21"/>
      <c r="L62" s="21"/>
      <c r="M62" s="21"/>
      <c r="N62" s="21"/>
    </row>
    <row r="63" spans="1:14" x14ac:dyDescent="0.3">
      <c r="A63" s="9" t="s">
        <v>39</v>
      </c>
      <c r="B63" s="9" t="s">
        <v>39</v>
      </c>
      <c r="C63" s="4" t="s">
        <v>0</v>
      </c>
      <c r="D63" s="4" t="s">
        <v>1</v>
      </c>
      <c r="E63" s="4" t="s">
        <v>2</v>
      </c>
      <c r="F63" s="4" t="s">
        <v>3</v>
      </c>
      <c r="G63" s="4" t="s">
        <v>4</v>
      </c>
      <c r="H63" s="4" t="s">
        <v>5</v>
      </c>
      <c r="I63" s="4" t="s">
        <v>6</v>
      </c>
      <c r="J63" s="4" t="s">
        <v>7</v>
      </c>
      <c r="K63" s="4" t="s">
        <v>8</v>
      </c>
      <c r="L63" s="4" t="s">
        <v>9</v>
      </c>
      <c r="M63" s="4" t="s">
        <v>10</v>
      </c>
      <c r="N63" s="4" t="s">
        <v>11</v>
      </c>
    </row>
    <row r="64" spans="1:14" x14ac:dyDescent="0.3">
      <c r="A64" s="8" t="s">
        <v>12</v>
      </c>
      <c r="B64" s="8" t="s">
        <v>101</v>
      </c>
      <c r="C64" s="2">
        <v>8.6684324584637602E-3</v>
      </c>
      <c r="D64" s="2">
        <v>9.1844587948073705E-3</v>
      </c>
      <c r="E64" s="2">
        <v>9.6719012620712294E-3</v>
      </c>
      <c r="F64" s="2">
        <v>1.01141530424688E-2</v>
      </c>
      <c r="G64" s="2">
        <v>1.0837211054803E-2</v>
      </c>
      <c r="H64" s="2">
        <v>1.1364988694513901E-2</v>
      </c>
      <c r="I64" s="2">
        <v>1.23076378972684E-2</v>
      </c>
      <c r="J64" s="2">
        <v>1.3233085266172199E-2</v>
      </c>
      <c r="K64" s="2">
        <v>1.4116342728472E-2</v>
      </c>
      <c r="L64" s="2">
        <v>1.5653095757476899E-2</v>
      </c>
      <c r="M64" s="2">
        <v>1.8388728186013899E-2</v>
      </c>
      <c r="N64" s="2">
        <v>2.06944339727641E-2</v>
      </c>
    </row>
    <row r="65" spans="1:14" x14ac:dyDescent="0.3">
      <c r="A65" s="8" t="s">
        <v>12</v>
      </c>
      <c r="B65" s="8" t="s">
        <v>102</v>
      </c>
      <c r="C65" s="2">
        <v>0.19134413048712801</v>
      </c>
      <c r="D65" s="2">
        <v>0.196410823594171</v>
      </c>
      <c r="E65" s="2">
        <v>0.20099652905548501</v>
      </c>
      <c r="F65" s="2">
        <v>0.205402921543968</v>
      </c>
      <c r="G65" s="2">
        <v>0.21019762250146001</v>
      </c>
      <c r="H65" s="2">
        <v>0.21597140215490801</v>
      </c>
      <c r="I65" s="2">
        <v>0.22044111210825801</v>
      </c>
      <c r="J65" s="2">
        <v>0.22285196390048401</v>
      </c>
      <c r="K65" s="2">
        <v>0.22706900033947999</v>
      </c>
      <c r="L65" s="2">
        <v>0.22670689690322299</v>
      </c>
      <c r="M65" s="2">
        <v>0.24406129830137699</v>
      </c>
      <c r="N65" s="2">
        <v>0.25312624538198902</v>
      </c>
    </row>
    <row r="66" spans="1:14" x14ac:dyDescent="0.3">
      <c r="A66" s="8" t="s">
        <v>12</v>
      </c>
      <c r="B66" s="8" t="s">
        <v>103</v>
      </c>
      <c r="C66" s="2">
        <v>6.1176310472262102E-2</v>
      </c>
      <c r="D66" s="2">
        <v>6.13656403382246E-2</v>
      </c>
      <c r="E66" s="2">
        <v>6.1611751484350899E-2</v>
      </c>
      <c r="F66" s="2">
        <v>6.2440746831769402E-2</v>
      </c>
      <c r="G66" s="2">
        <v>6.3746915092029205E-2</v>
      </c>
      <c r="H66" s="2">
        <v>6.5498585669952994E-2</v>
      </c>
      <c r="I66" s="2">
        <v>6.8240193456262394E-2</v>
      </c>
      <c r="J66" s="2">
        <v>7.0969334133275497E-2</v>
      </c>
      <c r="K66" s="2">
        <v>7.5618046573188005E-2</v>
      </c>
      <c r="L66" s="2">
        <v>7.7637560905995801E-2</v>
      </c>
      <c r="M66" s="2">
        <v>8.5895369089405399E-2</v>
      </c>
      <c r="N66" s="2">
        <v>9.28377296439509E-2</v>
      </c>
    </row>
    <row r="67" spans="1:14" x14ac:dyDescent="0.3">
      <c r="A67" s="8" t="s">
        <v>12</v>
      </c>
      <c r="B67" s="8" t="s">
        <v>104</v>
      </c>
      <c r="C67" s="2">
        <v>6.7107067703807604E-3</v>
      </c>
      <c r="D67" s="2">
        <v>6.7532785255936499E-3</v>
      </c>
      <c r="E67" s="2">
        <v>6.8871893305751403E-3</v>
      </c>
      <c r="F67" s="2">
        <v>6.9023894747025196E-3</v>
      </c>
      <c r="G67" s="2">
        <v>6.8998323317194504E-3</v>
      </c>
      <c r="H67" s="2">
        <v>6.9663764772654501E-3</v>
      </c>
      <c r="I67" s="2">
        <v>7.0600925725350502E-3</v>
      </c>
      <c r="J67" s="2">
        <v>6.9143934268584796E-3</v>
      </c>
      <c r="K67" s="2">
        <v>6.9185119612907098E-3</v>
      </c>
      <c r="L67" s="2">
        <v>6.6828403090660703E-3</v>
      </c>
      <c r="M67" s="2">
        <v>7.1687456410139102E-3</v>
      </c>
      <c r="N67" s="2">
        <v>7.25597693597435E-3</v>
      </c>
    </row>
    <row r="68" spans="1:14" x14ac:dyDescent="0.3">
      <c r="A68" s="8" t="s">
        <v>12</v>
      </c>
      <c r="B68" s="8" t="s">
        <v>105</v>
      </c>
      <c r="C68" s="2">
        <v>6.4657293313372194E-2</v>
      </c>
      <c r="D68" s="2">
        <v>6.7736657815199705E-2</v>
      </c>
      <c r="E68" s="2">
        <v>7.1179226048991004E-2</v>
      </c>
      <c r="F68" s="2">
        <v>7.5123343329786194E-2</v>
      </c>
      <c r="G68" s="2">
        <v>7.9684821310826895E-2</v>
      </c>
      <c r="H68" s="2">
        <v>8.6210053186133201E-2</v>
      </c>
      <c r="I68" s="2">
        <v>9.4557495324954402E-2</v>
      </c>
      <c r="J68" s="2">
        <v>0.10488602952126901</v>
      </c>
      <c r="K68" s="2">
        <v>0.117820969537061</v>
      </c>
      <c r="L68" s="2">
        <v>0.130040162280076</v>
      </c>
      <c r="M68" s="2">
        <v>0.14849326762935899</v>
      </c>
      <c r="N68" s="2">
        <v>0.165727805722205</v>
      </c>
    </row>
    <row r="69" spans="1:14" x14ac:dyDescent="0.3">
      <c r="A69" s="8" t="s">
        <v>12</v>
      </c>
      <c r="B69" s="8" t="s">
        <v>106</v>
      </c>
      <c r="C69" s="2">
        <v>6.3652257666014104E-3</v>
      </c>
      <c r="D69" s="2">
        <v>6.5188250824409696E-3</v>
      </c>
      <c r="E69" s="2">
        <v>6.6982267352236197E-3</v>
      </c>
      <c r="F69" s="2">
        <v>6.8975524813775797E-3</v>
      </c>
      <c r="G69" s="2">
        <v>7.1070627908291096E-3</v>
      </c>
      <c r="H69" s="2">
        <v>7.4057799870009804E-3</v>
      </c>
      <c r="I69" s="2">
        <v>7.6392235224424301E-3</v>
      </c>
      <c r="J69" s="2">
        <v>7.8207108421943904E-3</v>
      </c>
      <c r="K69" s="2">
        <v>8.3537809023286596E-3</v>
      </c>
      <c r="L69" s="2">
        <v>8.5176652871501099E-3</v>
      </c>
      <c r="M69" s="2">
        <v>9.4401823247163598E-3</v>
      </c>
      <c r="N69" s="2">
        <v>9.9379238786625503E-3</v>
      </c>
    </row>
    <row r="70" spans="1:14" x14ac:dyDescent="0.3">
      <c r="A70" s="8" t="s">
        <v>12</v>
      </c>
      <c r="B70" s="8" t="s">
        <v>16</v>
      </c>
      <c r="C70" s="2">
        <v>6.6688302850741697E-3</v>
      </c>
      <c r="D70" s="2">
        <v>6.9877319687463397E-3</v>
      </c>
      <c r="E70" s="2">
        <v>7.1656605237247501E-3</v>
      </c>
      <c r="F70" s="2">
        <v>7.3667408338976498E-3</v>
      </c>
      <c r="G70" s="2">
        <v>7.62984872176485E-3</v>
      </c>
      <c r="H70" s="2">
        <v>7.8360292569503599E-3</v>
      </c>
      <c r="I70" s="2">
        <v>7.9973121250569192E-3</v>
      </c>
      <c r="J70" s="2">
        <v>8.1143066246271503E-3</v>
      </c>
      <c r="K70" s="2">
        <v>8.3451864775320305E-3</v>
      </c>
      <c r="L70" s="2">
        <v>8.4034983996248806E-3</v>
      </c>
      <c r="M70" s="2">
        <v>9.2648700974507295E-3</v>
      </c>
      <c r="N70" s="2">
        <v>9.6650618068495602E-3</v>
      </c>
    </row>
    <row r="71" spans="1:14" x14ac:dyDescent="0.3">
      <c r="A71" s="8" t="s">
        <v>12</v>
      </c>
      <c r="B71" s="8" t="s">
        <v>107</v>
      </c>
      <c r="C71" s="2">
        <v>0.141767606444791</v>
      </c>
      <c r="D71" s="2">
        <v>0.14904613126334701</v>
      </c>
      <c r="E71" s="2">
        <v>0.15694835353907</v>
      </c>
      <c r="F71" s="2">
        <v>0.16480603656767001</v>
      </c>
      <c r="G71" s="2">
        <v>0.17104990486238</v>
      </c>
      <c r="H71" s="2">
        <v>0.17816439183808</v>
      </c>
      <c r="I71" s="2">
        <v>0.18369945314123301</v>
      </c>
      <c r="J71" s="2">
        <v>0.18803746111983399</v>
      </c>
      <c r="K71" s="2">
        <v>0.19545011151266201</v>
      </c>
      <c r="L71" s="2">
        <v>0.19582067643880899</v>
      </c>
      <c r="M71" s="2">
        <v>0.21259656464257301</v>
      </c>
      <c r="N71" s="2">
        <v>0.21990528813875801</v>
      </c>
    </row>
    <row r="72" spans="1:14" x14ac:dyDescent="0.3">
      <c r="A72" s="8" t="s">
        <v>12</v>
      </c>
      <c r="B72" s="8" t="s">
        <v>108</v>
      </c>
      <c r="C72" s="2">
        <v>5.9375621604078797E-2</v>
      </c>
      <c r="D72" s="2">
        <v>6.1875321736382598E-2</v>
      </c>
      <c r="E72" s="2">
        <v>6.4664989209241297E-2</v>
      </c>
      <c r="F72" s="2">
        <v>6.6914965657347406E-2</v>
      </c>
      <c r="G72" s="2">
        <v>6.8838190689700707E-2</v>
      </c>
      <c r="H72" s="2">
        <v>7.0423566674905499E-2</v>
      </c>
      <c r="I72" s="2">
        <v>7.1268473614175001E-2</v>
      </c>
      <c r="J72" s="2">
        <v>7.1607585834216295E-2</v>
      </c>
      <c r="K72" s="2">
        <v>7.34006849756563E-2</v>
      </c>
      <c r="L72" s="2">
        <v>7.2716152575890397E-2</v>
      </c>
      <c r="M72" s="2">
        <v>7.9645107073848406E-2</v>
      </c>
      <c r="N72" s="2">
        <v>8.2583860208452306E-2</v>
      </c>
    </row>
    <row r="73" spans="1:14" x14ac:dyDescent="0.3">
      <c r="A73" s="8" t="s">
        <v>12</v>
      </c>
      <c r="B73" s="8" t="s">
        <v>109</v>
      </c>
      <c r="C73" s="2">
        <v>0.45326584239784801</v>
      </c>
      <c r="D73" s="2">
        <v>0.434121130881086</v>
      </c>
      <c r="E73" s="2">
        <v>0.41417617281126601</v>
      </c>
      <c r="F73" s="2">
        <v>0.39403115023701302</v>
      </c>
      <c r="G73" s="2">
        <v>0.37400859064448699</v>
      </c>
      <c r="H73" s="2">
        <v>0.35015882606028997</v>
      </c>
      <c r="I73" s="2">
        <v>0.32678900623781498</v>
      </c>
      <c r="J73" s="2">
        <v>0.30556512933107</v>
      </c>
      <c r="K73" s="2">
        <v>0.27290736499232898</v>
      </c>
      <c r="L73" s="2">
        <v>0.25782145114268801</v>
      </c>
      <c r="M73" s="2">
        <v>0.185045867014242</v>
      </c>
      <c r="N73" s="2">
        <v>0.13826567431039499</v>
      </c>
    </row>
    <row r="74" spans="1:14" x14ac:dyDescent="0.3">
      <c r="A74" s="8" t="s">
        <v>13</v>
      </c>
      <c r="B74" s="8" t="s">
        <v>101</v>
      </c>
      <c r="C74" s="2">
        <v>2.3536795857523902E-3</v>
      </c>
      <c r="D74" s="2">
        <v>1.83936235438381E-3</v>
      </c>
      <c r="E74" s="2">
        <v>1.9519519519519499E-3</v>
      </c>
      <c r="F74" s="2">
        <v>2.3474178403755899E-3</v>
      </c>
      <c r="G74" s="2">
        <v>2.40861433833947E-3</v>
      </c>
      <c r="H74" s="2">
        <v>2.4742268041237098E-3</v>
      </c>
      <c r="I74" s="2">
        <v>3.31917153478492E-3</v>
      </c>
      <c r="J74" s="2">
        <v>4.2465577145798499E-3</v>
      </c>
      <c r="K74" s="2">
        <v>5.3947368421052603E-3</v>
      </c>
      <c r="L74" s="2">
        <v>5.0295485980133298E-3</v>
      </c>
      <c r="M74" s="2">
        <v>5.5627884956799597E-3</v>
      </c>
      <c r="N74" s="2">
        <v>5.8823529411764696E-3</v>
      </c>
    </row>
    <row r="75" spans="1:14" x14ac:dyDescent="0.3">
      <c r="A75" s="8" t="s">
        <v>13</v>
      </c>
      <c r="B75" s="8" t="s">
        <v>102</v>
      </c>
      <c r="C75" s="2">
        <v>0.40593127255609601</v>
      </c>
      <c r="D75" s="2">
        <v>0.417228694052728</v>
      </c>
      <c r="E75" s="2">
        <v>0.43303303303303298</v>
      </c>
      <c r="F75" s="2">
        <v>0.446156103286385</v>
      </c>
      <c r="G75" s="2">
        <v>0.45706999149900801</v>
      </c>
      <c r="H75" s="2">
        <v>0.46804123711340201</v>
      </c>
      <c r="I75" s="2">
        <v>0.47889006903876802</v>
      </c>
      <c r="J75" s="2">
        <v>0.49015570711620099</v>
      </c>
      <c r="K75" s="2">
        <v>0.50144736842105297</v>
      </c>
      <c r="L75" s="2">
        <v>0.502829121086382</v>
      </c>
      <c r="M75" s="2">
        <v>0.54160255651556399</v>
      </c>
      <c r="N75" s="2">
        <v>0.56574394463667799</v>
      </c>
    </row>
    <row r="76" spans="1:14" x14ac:dyDescent="0.3">
      <c r="A76" s="8" t="s">
        <v>13</v>
      </c>
      <c r="B76" s="8" t="s">
        <v>103</v>
      </c>
      <c r="C76" s="2">
        <v>1.47497254040483E-2</v>
      </c>
      <c r="D76" s="2">
        <v>1.30288166768853E-2</v>
      </c>
      <c r="E76" s="2">
        <v>1.1561561561561601E-2</v>
      </c>
      <c r="F76" s="2">
        <v>1.12969483568075E-2</v>
      </c>
      <c r="G76" s="2">
        <v>1.1334655709832799E-2</v>
      </c>
      <c r="H76" s="2">
        <v>1.1958762886597901E-2</v>
      </c>
      <c r="I76" s="2">
        <v>1.24800849707913E-2</v>
      </c>
      <c r="J76" s="2">
        <v>1.23536224424141E-2</v>
      </c>
      <c r="K76" s="2">
        <v>1.4342105263157901E-2</v>
      </c>
      <c r="L76" s="2">
        <v>1.4711429649188999E-2</v>
      </c>
      <c r="M76" s="2">
        <v>1.5741507870753901E-2</v>
      </c>
      <c r="N76" s="2">
        <v>1.9953863898500599E-2</v>
      </c>
    </row>
    <row r="77" spans="1:14" x14ac:dyDescent="0.3">
      <c r="A77" s="8" t="s">
        <v>13</v>
      </c>
      <c r="B77" s="8" t="s">
        <v>104</v>
      </c>
      <c r="C77" s="2">
        <v>3.1382394476698602E-4</v>
      </c>
      <c r="D77" s="2">
        <v>3.0656039239730198E-4</v>
      </c>
      <c r="E77" s="2">
        <v>3.0030030030030002E-4</v>
      </c>
      <c r="F77" s="2">
        <v>1.4671361502347399E-4</v>
      </c>
      <c r="G77" s="2">
        <v>1.4168319637290999E-4</v>
      </c>
      <c r="H77" s="2">
        <v>2.7491408934707902E-4</v>
      </c>
      <c r="I77" s="2">
        <v>2.6553372278279302E-4</v>
      </c>
      <c r="J77" s="2">
        <v>2.57367134216961E-4</v>
      </c>
      <c r="K77" s="2">
        <v>2.6315789473684199E-4</v>
      </c>
      <c r="L77" s="2">
        <v>3.77216144851E-4</v>
      </c>
      <c r="M77" s="2">
        <v>3.5507160610723199E-4</v>
      </c>
      <c r="N77" s="2">
        <v>3.46020761245675E-4</v>
      </c>
    </row>
    <row r="78" spans="1:14" x14ac:dyDescent="0.3">
      <c r="A78" s="8" t="s">
        <v>13</v>
      </c>
      <c r="B78" s="8" t="s">
        <v>105</v>
      </c>
      <c r="C78" s="2">
        <v>1.8515612741252199E-2</v>
      </c>
      <c r="D78" s="2">
        <v>1.9160024524831398E-2</v>
      </c>
      <c r="E78" s="2">
        <v>1.81681681681682E-2</v>
      </c>
      <c r="F78" s="2">
        <v>1.81924882629108E-2</v>
      </c>
      <c r="G78" s="2">
        <v>1.9410597903088699E-2</v>
      </c>
      <c r="H78" s="2">
        <v>2.2268041237113401E-2</v>
      </c>
      <c r="I78" s="2">
        <v>2.4827403080191199E-2</v>
      </c>
      <c r="J78" s="2">
        <v>2.95972204349505E-2</v>
      </c>
      <c r="K78" s="2">
        <v>3.7105263157894697E-2</v>
      </c>
      <c r="L78" s="2">
        <v>4.0739343643908001E-2</v>
      </c>
      <c r="M78" s="2">
        <v>4.7697952420404803E-2</v>
      </c>
      <c r="N78" s="2">
        <v>5.1441753171857001E-2</v>
      </c>
    </row>
    <row r="79" spans="1:14" x14ac:dyDescent="0.3">
      <c r="A79" s="8" t="s">
        <v>13</v>
      </c>
      <c r="B79" s="8" t="s">
        <v>106</v>
      </c>
      <c r="C79" s="2">
        <v>7.8455986191746404E-4</v>
      </c>
      <c r="D79" s="2">
        <v>7.6640098099325601E-4</v>
      </c>
      <c r="E79" s="2">
        <v>6.0060060060060101E-4</v>
      </c>
      <c r="F79" s="2">
        <v>7.3356807511737096E-4</v>
      </c>
      <c r="G79" s="2">
        <v>7.0841598186455104E-4</v>
      </c>
      <c r="H79" s="2">
        <v>5.4982817869415803E-4</v>
      </c>
      <c r="I79" s="2">
        <v>6.63834306956984E-4</v>
      </c>
      <c r="J79" s="2">
        <v>6.4341783554240097E-4</v>
      </c>
      <c r="K79" s="2">
        <v>1.18421052631579E-3</v>
      </c>
      <c r="L79" s="2">
        <v>1.2573871495033301E-3</v>
      </c>
      <c r="M79" s="2">
        <v>1.65700082850041E-3</v>
      </c>
      <c r="N79" s="2">
        <v>1.6147635524798201E-3</v>
      </c>
    </row>
    <row r="80" spans="1:14" x14ac:dyDescent="0.3">
      <c r="A80" s="8" t="s">
        <v>13</v>
      </c>
      <c r="B80" s="8" t="s">
        <v>16</v>
      </c>
      <c r="C80" s="2">
        <v>3.1382394476698601E-3</v>
      </c>
      <c r="D80" s="2">
        <v>3.2188841201716699E-3</v>
      </c>
      <c r="E80" s="2">
        <v>3.6036036036036002E-3</v>
      </c>
      <c r="F80" s="2">
        <v>3.6678403755868502E-3</v>
      </c>
      <c r="G80" s="2">
        <v>3.6837631056956602E-3</v>
      </c>
      <c r="H80" s="2">
        <v>3.4364261168384901E-3</v>
      </c>
      <c r="I80" s="2">
        <v>3.8502389803505002E-3</v>
      </c>
      <c r="J80" s="2">
        <v>4.1178741474713699E-3</v>
      </c>
      <c r="K80" s="2">
        <v>4.6052631578947399E-3</v>
      </c>
      <c r="L80" s="2">
        <v>4.6523324531623301E-3</v>
      </c>
      <c r="M80" s="2">
        <v>4.3792164753225201E-3</v>
      </c>
      <c r="N80" s="2">
        <v>5.19031141868512E-3</v>
      </c>
    </row>
    <row r="81" spans="1:14" x14ac:dyDescent="0.3">
      <c r="A81" s="8" t="s">
        <v>13</v>
      </c>
      <c r="B81" s="8" t="s">
        <v>107</v>
      </c>
      <c r="C81" s="2">
        <v>0.105287933469324</v>
      </c>
      <c r="D81" s="2">
        <v>0.112354383813611</v>
      </c>
      <c r="E81" s="2">
        <v>0.11846846846846799</v>
      </c>
      <c r="F81" s="2">
        <v>0.12177230046948399</v>
      </c>
      <c r="G81" s="2">
        <v>0.126381411164636</v>
      </c>
      <c r="H81" s="2">
        <v>0.13168384879725101</v>
      </c>
      <c r="I81" s="2">
        <v>0.134891131173659</v>
      </c>
      <c r="J81" s="2">
        <v>0.13782010037318199</v>
      </c>
      <c r="K81" s="2">
        <v>0.145131578947368</v>
      </c>
      <c r="L81" s="2">
        <v>0.14900037721614501</v>
      </c>
      <c r="M81" s="2">
        <v>0.16025565155639701</v>
      </c>
      <c r="N81" s="2">
        <v>0.16597462514417499</v>
      </c>
    </row>
    <row r="82" spans="1:14" x14ac:dyDescent="0.3">
      <c r="A82" s="8" t="s">
        <v>13</v>
      </c>
      <c r="B82" s="8" t="s">
        <v>108</v>
      </c>
      <c r="C82" s="2">
        <v>5.3350070610387601E-2</v>
      </c>
      <c r="D82" s="2">
        <v>5.3801348865726503E-2</v>
      </c>
      <c r="E82" s="2">
        <v>5.5255255255255299E-2</v>
      </c>
      <c r="F82" s="2">
        <v>5.7511737089201903E-2</v>
      </c>
      <c r="G82" s="2">
        <v>5.7806744120147399E-2</v>
      </c>
      <c r="H82" s="2">
        <v>5.8969072164948497E-2</v>
      </c>
      <c r="I82" s="2">
        <v>5.8019118428040403E-2</v>
      </c>
      <c r="J82" s="2">
        <v>5.80362887659246E-2</v>
      </c>
      <c r="K82" s="2">
        <v>5.9078947368421099E-2</v>
      </c>
      <c r="L82" s="2">
        <v>5.8719979881805599E-2</v>
      </c>
      <c r="M82" s="2">
        <v>6.3557817493194502E-2</v>
      </c>
      <c r="N82" s="2">
        <v>6.5859284890426806E-2</v>
      </c>
    </row>
    <row r="83" spans="1:14" x14ac:dyDescent="0.3">
      <c r="A83" s="8" t="s">
        <v>13</v>
      </c>
      <c r="B83" s="8" t="s">
        <v>109</v>
      </c>
      <c r="C83" s="2">
        <v>0.39557508237878602</v>
      </c>
      <c r="D83" s="2">
        <v>0.37829552421827101</v>
      </c>
      <c r="E83" s="2">
        <v>0.35705705705705698</v>
      </c>
      <c r="F83" s="2">
        <v>0.338174882629108</v>
      </c>
      <c r="G83" s="2">
        <v>0.32105412298101399</v>
      </c>
      <c r="H83" s="2">
        <v>0.300343642611684</v>
      </c>
      <c r="I83" s="2">
        <v>0.28279341476367498</v>
      </c>
      <c r="J83" s="2">
        <v>0.26277184403551701</v>
      </c>
      <c r="K83" s="2">
        <v>0.23144736842105301</v>
      </c>
      <c r="L83" s="2">
        <v>0.22268326417704001</v>
      </c>
      <c r="M83" s="2">
        <v>0.15919043673807601</v>
      </c>
      <c r="N83" s="2">
        <v>0.11799307958477501</v>
      </c>
    </row>
    <row r="84" spans="1:14" x14ac:dyDescent="0.3">
      <c r="A84" s="8" t="s">
        <v>14</v>
      </c>
      <c r="B84" s="8" t="s">
        <v>101</v>
      </c>
      <c r="C84" s="2">
        <v>4.9878934624697302E-3</v>
      </c>
      <c r="D84" s="2">
        <v>4.82223903177005E-3</v>
      </c>
      <c r="E84" s="2">
        <v>5.2119689143282598E-3</v>
      </c>
      <c r="F84" s="2">
        <v>5.9133623653449497E-3</v>
      </c>
      <c r="G84" s="2">
        <v>5.6795313268637399E-3</v>
      </c>
      <c r="H84" s="2">
        <v>6.2428558867493201E-3</v>
      </c>
      <c r="I84" s="2">
        <v>7.3503977862331401E-3</v>
      </c>
      <c r="J84" s="2">
        <v>8.0097803633910909E-3</v>
      </c>
      <c r="K84" s="2">
        <v>8.0899848583171098E-3</v>
      </c>
      <c r="L84" s="2">
        <v>9.2731204258150405E-3</v>
      </c>
      <c r="M84" s="2">
        <v>1.06828409313246E-2</v>
      </c>
      <c r="N84" s="2">
        <v>1.2236887674606499E-2</v>
      </c>
    </row>
    <row r="85" spans="1:14" x14ac:dyDescent="0.3">
      <c r="A85" s="8" t="s">
        <v>14</v>
      </c>
      <c r="B85" s="8" t="s">
        <v>102</v>
      </c>
      <c r="C85" s="2">
        <v>0.20271186440677999</v>
      </c>
      <c r="D85" s="2">
        <v>0.21014561270801799</v>
      </c>
      <c r="E85" s="2">
        <v>0.21671552887523801</v>
      </c>
      <c r="F85" s="2">
        <v>0.22369928947971601</v>
      </c>
      <c r="G85" s="2">
        <v>0.229864496221099</v>
      </c>
      <c r="H85" s="2">
        <v>0.23586564670711299</v>
      </c>
      <c r="I85" s="2">
        <v>0.239579730197164</v>
      </c>
      <c r="J85" s="2">
        <v>0.244466928038447</v>
      </c>
      <c r="K85" s="2">
        <v>0.25135193597231198</v>
      </c>
      <c r="L85" s="2">
        <v>0.25103958749168298</v>
      </c>
      <c r="M85" s="2">
        <v>0.27098415182938801</v>
      </c>
      <c r="N85" s="2">
        <v>0.28414207103551797</v>
      </c>
    </row>
    <row r="86" spans="1:14" x14ac:dyDescent="0.3">
      <c r="A86" s="8" t="s">
        <v>14</v>
      </c>
      <c r="B86" s="8" t="s">
        <v>103</v>
      </c>
      <c r="C86" s="2">
        <v>2.4697336561743301E-2</v>
      </c>
      <c r="D86" s="2">
        <v>2.4347579425113501E-2</v>
      </c>
      <c r="E86" s="2">
        <v>2.4524175159383901E-2</v>
      </c>
      <c r="F86" s="2">
        <v>2.44327297730919E-2</v>
      </c>
      <c r="G86" s="2">
        <v>2.49541612629131E-2</v>
      </c>
      <c r="H86" s="2">
        <v>2.4971423546997301E-2</v>
      </c>
      <c r="I86" s="2">
        <v>2.5294015911449301E-2</v>
      </c>
      <c r="J86" s="2">
        <v>2.6390118460435898E-2</v>
      </c>
      <c r="K86" s="2">
        <v>2.7817434566298899E-2</v>
      </c>
      <c r="L86" s="2">
        <v>2.9274783765801698E-2</v>
      </c>
      <c r="M86" s="2">
        <v>3.2831148503228297E-2</v>
      </c>
      <c r="N86" s="2">
        <v>3.4748143302420403E-2</v>
      </c>
    </row>
    <row r="87" spans="1:14" x14ac:dyDescent="0.3">
      <c r="A87" s="8" t="s">
        <v>14</v>
      </c>
      <c r="B87" s="8" t="s">
        <v>104</v>
      </c>
      <c r="C87" s="2">
        <v>2.0338983050847501E-3</v>
      </c>
      <c r="D87" s="2">
        <v>2.03290468986384E-3</v>
      </c>
      <c r="E87" s="2">
        <v>1.9544883428731E-3</v>
      </c>
      <c r="F87" s="2">
        <v>1.7419206967682799E-3</v>
      </c>
      <c r="G87" s="2">
        <v>2.0124323599123501E-3</v>
      </c>
      <c r="H87" s="2">
        <v>2.0662973709663201E-3</v>
      </c>
      <c r="I87" s="2">
        <v>1.98893116568661E-3</v>
      </c>
      <c r="J87" s="2">
        <v>2.19215041524388E-3</v>
      </c>
      <c r="K87" s="2">
        <v>2.1630975556997602E-3</v>
      </c>
      <c r="L87" s="2">
        <v>2.2870924817032599E-3</v>
      </c>
      <c r="M87" s="2">
        <v>2.4261396986891E-3</v>
      </c>
      <c r="N87" s="2">
        <v>2.4627698464616899E-3</v>
      </c>
    </row>
    <row r="88" spans="1:14" x14ac:dyDescent="0.3">
      <c r="A88" s="8" t="s">
        <v>14</v>
      </c>
      <c r="B88" s="8" t="s">
        <v>105</v>
      </c>
      <c r="C88" s="2">
        <v>3.13317191283293E-2</v>
      </c>
      <c r="D88" s="2">
        <v>3.2715582450832101E-2</v>
      </c>
      <c r="E88" s="2">
        <v>3.3831262506398598E-2</v>
      </c>
      <c r="F88" s="2">
        <v>3.4471693788677503E-2</v>
      </c>
      <c r="G88" s="2">
        <v>3.6313223916640602E-2</v>
      </c>
      <c r="H88" s="2">
        <v>3.5830475688033103E-2</v>
      </c>
      <c r="I88" s="2">
        <v>3.8265306122449001E-2</v>
      </c>
      <c r="J88" s="2">
        <v>4.1144977024577402E-2</v>
      </c>
      <c r="K88" s="2">
        <v>4.7977503785420698E-2</v>
      </c>
      <c r="L88" s="2">
        <v>5.1937791084497698E-2</v>
      </c>
      <c r="M88" s="2">
        <v>6.2688319311289403E-2</v>
      </c>
      <c r="N88" s="2">
        <v>6.9919575172201501E-2</v>
      </c>
    </row>
    <row r="89" spans="1:14" x14ac:dyDescent="0.3">
      <c r="A89" s="8" t="s">
        <v>14</v>
      </c>
      <c r="B89" s="8" t="s">
        <v>106</v>
      </c>
      <c r="C89" s="2">
        <v>1.8886198547215501E-3</v>
      </c>
      <c r="D89" s="2">
        <v>1.9383509833585499E-3</v>
      </c>
      <c r="E89" s="2">
        <v>1.8614174694029501E-3</v>
      </c>
      <c r="F89" s="2">
        <v>2.0628008251203302E-3</v>
      </c>
      <c r="G89" s="2">
        <v>2.28075667456733E-3</v>
      </c>
      <c r="H89" s="2">
        <v>2.1981886925173701E-3</v>
      </c>
      <c r="I89" s="2">
        <v>2.2483569699066099E-3</v>
      </c>
      <c r="J89" s="2">
        <v>2.4450908477720201E-3</v>
      </c>
      <c r="K89" s="2">
        <v>2.59571706683971E-3</v>
      </c>
      <c r="L89" s="2">
        <v>2.7445109780439101E-3</v>
      </c>
      <c r="M89" s="2">
        <v>2.7783212678536501E-3</v>
      </c>
      <c r="N89" s="2">
        <v>2.7321352984184398E-3</v>
      </c>
    </row>
    <row r="90" spans="1:14" x14ac:dyDescent="0.3">
      <c r="A90" s="8" t="s">
        <v>14</v>
      </c>
      <c r="B90" s="8" t="s">
        <v>16</v>
      </c>
      <c r="C90" s="2">
        <v>4.4552058111380103E-3</v>
      </c>
      <c r="D90" s="2">
        <v>4.39674735249622E-3</v>
      </c>
      <c r="E90" s="2">
        <v>4.6535436735073796E-3</v>
      </c>
      <c r="F90" s="2">
        <v>5.1340820536328203E-3</v>
      </c>
      <c r="G90" s="2">
        <v>5.4112070122087604E-3</v>
      </c>
      <c r="H90" s="2">
        <v>5.8471819220961901E-3</v>
      </c>
      <c r="I90" s="2">
        <v>5.9235558630231803E-3</v>
      </c>
      <c r="J90" s="2">
        <v>5.9441001644112796E-3</v>
      </c>
      <c r="K90" s="2">
        <v>6.0999351070733301E-3</v>
      </c>
      <c r="L90" s="2">
        <v>6.1543579507651403E-3</v>
      </c>
      <c r="M90" s="2">
        <v>7.1218939542164001E-3</v>
      </c>
      <c r="N90" s="2">
        <v>7.38830953938508E-3</v>
      </c>
    </row>
    <row r="91" spans="1:14" x14ac:dyDescent="0.3">
      <c r="A91" s="8" t="s">
        <v>14</v>
      </c>
      <c r="B91" s="8" t="s">
        <v>107</v>
      </c>
      <c r="C91" s="2">
        <v>0.19147699757869199</v>
      </c>
      <c r="D91" s="2">
        <v>0.20272314674735301</v>
      </c>
      <c r="E91" s="2">
        <v>0.212666945879287</v>
      </c>
      <c r="F91" s="2">
        <v>0.22310336924134799</v>
      </c>
      <c r="G91" s="2">
        <v>0.23514154107598101</v>
      </c>
      <c r="H91" s="2">
        <v>0.24883495999296601</v>
      </c>
      <c r="I91" s="2">
        <v>0.26163092355586298</v>
      </c>
      <c r="J91" s="2">
        <v>0.27060410606635499</v>
      </c>
      <c r="K91" s="2">
        <v>0.285355829547913</v>
      </c>
      <c r="L91" s="2">
        <v>0.29016966067864303</v>
      </c>
      <c r="M91" s="2">
        <v>0.316454705537077</v>
      </c>
      <c r="N91" s="2">
        <v>0.333397467964752</v>
      </c>
    </row>
    <row r="92" spans="1:14" x14ac:dyDescent="0.3">
      <c r="A92" s="8" t="s">
        <v>14</v>
      </c>
      <c r="B92" s="8" t="s">
        <v>108</v>
      </c>
      <c r="C92" s="2">
        <v>5.8837772397094402E-2</v>
      </c>
      <c r="D92" s="2">
        <v>6.15071860816944E-2</v>
      </c>
      <c r="E92" s="2">
        <v>6.3520871143375707E-2</v>
      </c>
      <c r="F92" s="2">
        <v>6.6147146458858594E-2</v>
      </c>
      <c r="G92" s="2">
        <v>6.6768033629980794E-2</v>
      </c>
      <c r="H92" s="2">
        <v>6.7967994372636995E-2</v>
      </c>
      <c r="I92" s="2">
        <v>7.0001729505361501E-2</v>
      </c>
      <c r="J92" s="2">
        <v>7.0317440242822798E-2</v>
      </c>
      <c r="K92" s="2">
        <v>7.1858100800346103E-2</v>
      </c>
      <c r="L92" s="2">
        <v>7.1232534930139702E-2</v>
      </c>
      <c r="M92" s="2">
        <v>7.7910389356290397E-2</v>
      </c>
      <c r="N92" s="2">
        <v>8.2464309077615705E-2</v>
      </c>
    </row>
    <row r="93" spans="1:14" x14ac:dyDescent="0.3">
      <c r="A93" s="8" t="s">
        <v>14</v>
      </c>
      <c r="B93" s="8" t="s">
        <v>109</v>
      </c>
      <c r="C93" s="2">
        <v>0.47757869249394702</v>
      </c>
      <c r="D93" s="2">
        <v>0.45537065052950099</v>
      </c>
      <c r="E93" s="2">
        <v>0.43505979803620498</v>
      </c>
      <c r="F93" s="2">
        <v>0.41329360531744203</v>
      </c>
      <c r="G93" s="2">
        <v>0.391574616519834</v>
      </c>
      <c r="H93" s="2">
        <v>0.37017497581992398</v>
      </c>
      <c r="I93" s="2">
        <v>0.34771705292286398</v>
      </c>
      <c r="J93" s="2">
        <v>0.32848530837654399</v>
      </c>
      <c r="K93" s="2">
        <v>0.29669046073977901</v>
      </c>
      <c r="L93" s="2">
        <v>0.28588656021290798</v>
      </c>
      <c r="M93" s="2">
        <v>0.216122089610644</v>
      </c>
      <c r="N93" s="2">
        <v>0.17050833108862101</v>
      </c>
    </row>
    <row r="94" spans="1:14" x14ac:dyDescent="0.3">
      <c r="A94" s="8" t="s">
        <v>15</v>
      </c>
      <c r="B94" s="8" t="s">
        <v>101</v>
      </c>
      <c r="C94" s="2">
        <v>8.7787748731954704E-3</v>
      </c>
      <c r="D94" s="2">
        <v>9.0523882896764198E-3</v>
      </c>
      <c r="E94" s="2">
        <v>9.0883000095666293E-3</v>
      </c>
      <c r="F94" s="2">
        <v>8.7030555292782093E-3</v>
      </c>
      <c r="G94" s="2">
        <v>9.3648585999072803E-3</v>
      </c>
      <c r="H94" s="2">
        <v>1.12125870331856E-2</v>
      </c>
      <c r="I94" s="2">
        <v>1.1984490659147E-2</v>
      </c>
      <c r="J94" s="2">
        <v>1.3635588886995099E-2</v>
      </c>
      <c r="K94" s="2">
        <v>1.4769390222836401E-2</v>
      </c>
      <c r="L94" s="2">
        <v>1.5956585128786699E-2</v>
      </c>
      <c r="M94" s="2">
        <v>1.99101796407186E-2</v>
      </c>
      <c r="N94" s="2">
        <v>2.2494164249840801E-2</v>
      </c>
    </row>
    <row r="95" spans="1:14" x14ac:dyDescent="0.3">
      <c r="A95" s="8" t="s">
        <v>15</v>
      </c>
      <c r="B95" s="8" t="s">
        <v>102</v>
      </c>
      <c r="C95" s="2">
        <v>0.190596956691377</v>
      </c>
      <c r="D95" s="2">
        <v>0.196456086286595</v>
      </c>
      <c r="E95" s="2">
        <v>0.20233425810771999</v>
      </c>
      <c r="F95" s="2">
        <v>0.20594078138302899</v>
      </c>
      <c r="G95" s="2">
        <v>0.20815948076031501</v>
      </c>
      <c r="H95" s="2">
        <v>0.21168279229586801</v>
      </c>
      <c r="I95" s="2">
        <v>0.22030313711667299</v>
      </c>
      <c r="J95" s="2">
        <v>0.22396454746889399</v>
      </c>
      <c r="K95" s="2">
        <v>0.233632751770599</v>
      </c>
      <c r="L95" s="2">
        <v>0.234164911712295</v>
      </c>
      <c r="M95" s="2">
        <v>0.24820359281437099</v>
      </c>
      <c r="N95" s="2">
        <v>0.25401428874584397</v>
      </c>
    </row>
    <row r="96" spans="1:14" x14ac:dyDescent="0.3">
      <c r="A96" s="8" t="s">
        <v>15</v>
      </c>
      <c r="B96" s="8" t="s">
        <v>103</v>
      </c>
      <c r="C96" s="2">
        <v>6.3012095200936397E-2</v>
      </c>
      <c r="D96" s="2">
        <v>6.3848228043143301E-2</v>
      </c>
      <c r="E96" s="2">
        <v>6.0843776906151302E-2</v>
      </c>
      <c r="F96" s="2">
        <v>6.2245766720272398E-2</v>
      </c>
      <c r="G96" s="2">
        <v>6.3050533147890594E-2</v>
      </c>
      <c r="H96" s="2">
        <v>6.5557464508545105E-2</v>
      </c>
      <c r="I96" s="2">
        <v>6.5738456115615101E-2</v>
      </c>
      <c r="J96" s="2">
        <v>6.7155275268450706E-2</v>
      </c>
      <c r="K96" s="2">
        <v>6.7196406978752801E-2</v>
      </c>
      <c r="L96" s="2">
        <v>6.8443220476267594E-2</v>
      </c>
      <c r="M96" s="2">
        <v>7.1856287425149698E-2</v>
      </c>
      <c r="N96" s="2">
        <v>8.0639456744712498E-2</v>
      </c>
    </row>
    <row r="97" spans="1:14" x14ac:dyDescent="0.3">
      <c r="A97" s="8" t="s">
        <v>15</v>
      </c>
      <c r="B97" s="8" t="s">
        <v>104</v>
      </c>
      <c r="C97" s="2">
        <v>3.9016777214202102E-4</v>
      </c>
      <c r="D97" s="2">
        <v>3.8520801232665597E-4</v>
      </c>
      <c r="E97" s="2">
        <v>3.8266526356069998E-4</v>
      </c>
      <c r="F97" s="2">
        <v>5.6759057799640495E-4</v>
      </c>
      <c r="G97" s="2">
        <v>5.5632823365785796E-4</v>
      </c>
      <c r="H97" s="2">
        <v>5.4254453386382104E-4</v>
      </c>
      <c r="I97" s="2">
        <v>7.0497003877335201E-4</v>
      </c>
      <c r="J97" s="2">
        <v>6.8177944434975304E-4</v>
      </c>
      <c r="K97" s="2">
        <v>4.3185351528761401E-4</v>
      </c>
      <c r="L97" s="2">
        <v>4.0498947027377302E-4</v>
      </c>
      <c r="M97" s="2">
        <v>8.2335329341317405E-4</v>
      </c>
      <c r="N97" s="2">
        <v>9.90309117917521E-4</v>
      </c>
    </row>
    <row r="98" spans="1:14" x14ac:dyDescent="0.3">
      <c r="A98" s="8" t="s">
        <v>15</v>
      </c>
      <c r="B98" s="8" t="s">
        <v>105</v>
      </c>
      <c r="C98" s="2">
        <v>6.1548966055403803E-2</v>
      </c>
      <c r="D98" s="2">
        <v>6.1633281972265003E-2</v>
      </c>
      <c r="E98" s="2">
        <v>6.5818425332440506E-2</v>
      </c>
      <c r="F98" s="2">
        <v>6.7259483492574004E-2</v>
      </c>
      <c r="G98" s="2">
        <v>6.9077422345850695E-2</v>
      </c>
      <c r="H98" s="2">
        <v>7.1525454381047099E-2</v>
      </c>
      <c r="I98" s="2">
        <v>7.5960521677828699E-2</v>
      </c>
      <c r="J98" s="2">
        <v>8.3688426793932194E-2</v>
      </c>
      <c r="K98" s="2">
        <v>9.5094144066332695E-2</v>
      </c>
      <c r="L98" s="2">
        <v>0.108537178033371</v>
      </c>
      <c r="M98" s="2">
        <v>0.122305389221557</v>
      </c>
      <c r="N98" s="2">
        <v>0.13687486736931501</v>
      </c>
    </row>
    <row r="99" spans="1:14" x14ac:dyDescent="0.3">
      <c r="A99" s="8" t="s">
        <v>15</v>
      </c>
      <c r="B99" s="8" t="s">
        <v>106</v>
      </c>
      <c r="C99" s="2">
        <v>2.3410066328521302E-3</v>
      </c>
      <c r="D99" s="2">
        <v>2.8890600924499198E-3</v>
      </c>
      <c r="E99" s="2">
        <v>3.0613221084855998E-3</v>
      </c>
      <c r="F99" s="2">
        <v>2.55415760098382E-3</v>
      </c>
      <c r="G99" s="2">
        <v>3.3379694019471501E-3</v>
      </c>
      <c r="H99" s="2">
        <v>3.07441902522832E-3</v>
      </c>
      <c r="I99" s="2">
        <v>3.2604864293267499E-3</v>
      </c>
      <c r="J99" s="2">
        <v>3.49411965229248E-3</v>
      </c>
      <c r="K99" s="2">
        <v>3.6275695284159601E-3</v>
      </c>
      <c r="L99" s="2">
        <v>3.72590312651871E-3</v>
      </c>
      <c r="M99" s="2">
        <v>4.6407185628742501E-3</v>
      </c>
      <c r="N99" s="2">
        <v>4.8808092240220698E-3</v>
      </c>
    </row>
    <row r="100" spans="1:14" x14ac:dyDescent="0.3">
      <c r="A100" s="8" t="s">
        <v>15</v>
      </c>
      <c r="B100" s="8" t="s">
        <v>16</v>
      </c>
      <c r="C100" s="2">
        <v>6.0476004682013303E-3</v>
      </c>
      <c r="D100" s="2">
        <v>5.5855161787365199E-3</v>
      </c>
      <c r="E100" s="2">
        <v>6.1226442169711997E-3</v>
      </c>
      <c r="F100" s="2">
        <v>6.2434963579604602E-3</v>
      </c>
      <c r="G100" s="2">
        <v>6.30505331478906E-3</v>
      </c>
      <c r="H100" s="2">
        <v>6.7818066732977696E-3</v>
      </c>
      <c r="I100" s="2">
        <v>7.0497003877335197E-3</v>
      </c>
      <c r="J100" s="2">
        <v>6.9882393045849703E-3</v>
      </c>
      <c r="K100" s="2">
        <v>7.5142511660044901E-3</v>
      </c>
      <c r="L100" s="2">
        <v>7.1278146768183996E-3</v>
      </c>
      <c r="M100" s="2">
        <v>7.4850299401197596E-3</v>
      </c>
      <c r="N100" s="2">
        <v>7.6395274810780204E-3</v>
      </c>
    </row>
    <row r="101" spans="1:14" x14ac:dyDescent="0.3">
      <c r="A101" s="8" t="s">
        <v>15</v>
      </c>
      <c r="B101" s="8" t="s">
        <v>107</v>
      </c>
      <c r="C101" s="2">
        <v>0.14933671478735899</v>
      </c>
      <c r="D101" s="2">
        <v>0.15851309707241901</v>
      </c>
      <c r="E101" s="2">
        <v>0.16712905386013599</v>
      </c>
      <c r="F101" s="2">
        <v>0.176236874467884</v>
      </c>
      <c r="G101" s="2">
        <v>0.18813166434863199</v>
      </c>
      <c r="H101" s="2">
        <v>0.19875214757211301</v>
      </c>
      <c r="I101" s="2">
        <v>0.20884737398660599</v>
      </c>
      <c r="J101" s="2">
        <v>0.21288563149820999</v>
      </c>
      <c r="K101" s="2">
        <v>0.224304715840387</v>
      </c>
      <c r="L101" s="2">
        <v>0.22638911388303901</v>
      </c>
      <c r="M101" s="2">
        <v>0.25037425149700598</v>
      </c>
      <c r="N101" s="2">
        <v>0.26264412534484</v>
      </c>
    </row>
    <row r="102" spans="1:14" x14ac:dyDescent="0.3">
      <c r="A102" s="8" t="s">
        <v>15</v>
      </c>
      <c r="B102" s="8" t="s">
        <v>108</v>
      </c>
      <c r="C102" s="2">
        <v>5.6281701131486499E-2</v>
      </c>
      <c r="D102" s="2">
        <v>5.76848998459168E-2</v>
      </c>
      <c r="E102" s="2">
        <v>6.0365445326700497E-2</v>
      </c>
      <c r="F102" s="2">
        <v>6.30971525872671E-2</v>
      </c>
      <c r="G102" s="2">
        <v>6.5090403337969394E-2</v>
      </c>
      <c r="H102" s="2">
        <v>6.6642553576272703E-2</v>
      </c>
      <c r="I102" s="2">
        <v>6.7500881212548505E-2</v>
      </c>
      <c r="J102" s="2">
        <v>6.9030168740412498E-2</v>
      </c>
      <c r="K102" s="2">
        <v>6.9355674555190899E-2</v>
      </c>
      <c r="L102" s="2">
        <v>6.8848209946541394E-2</v>
      </c>
      <c r="M102" s="2">
        <v>7.7245508982035901E-2</v>
      </c>
      <c r="N102" s="2">
        <v>7.9861356723491594E-2</v>
      </c>
    </row>
    <row r="103" spans="1:14" x14ac:dyDescent="0.3">
      <c r="A103" s="8" t="s">
        <v>15</v>
      </c>
      <c r="B103" s="8" t="s">
        <v>109</v>
      </c>
      <c r="C103" s="2">
        <v>0.46166601638704602</v>
      </c>
      <c r="D103" s="2">
        <v>0.44395223420647201</v>
      </c>
      <c r="E103" s="2">
        <v>0.42485410886826702</v>
      </c>
      <c r="F103" s="2">
        <v>0.40715164128275499</v>
      </c>
      <c r="G103" s="2">
        <v>0.38692628650903998</v>
      </c>
      <c r="H103" s="2">
        <v>0.364228230400579</v>
      </c>
      <c r="I103" s="2">
        <v>0.338649982375749</v>
      </c>
      <c r="J103" s="2">
        <v>0.318476222941878</v>
      </c>
      <c r="K103" s="2">
        <v>0.28407324235619302</v>
      </c>
      <c r="L103" s="2">
        <v>0.26640207354608803</v>
      </c>
      <c r="M103" s="2">
        <v>0.19715568862275401</v>
      </c>
      <c r="N103" s="2">
        <v>0.149961094998939</v>
      </c>
    </row>
    <row r="104" spans="1:14" x14ac:dyDescent="0.3">
      <c r="A104" s="8" t="s">
        <v>16</v>
      </c>
      <c r="B104" s="8" t="s">
        <v>101</v>
      </c>
      <c r="C104" s="2">
        <v>1.2005941084247899E-2</v>
      </c>
      <c r="D104" s="2">
        <v>1.29936606685829E-2</v>
      </c>
      <c r="E104" s="2">
        <v>1.3943497888452E-2</v>
      </c>
      <c r="F104" s="2">
        <v>1.6148174788707101E-2</v>
      </c>
      <c r="G104" s="2">
        <v>1.86214465252947E-2</v>
      </c>
      <c r="H104" s="2">
        <v>2.2304447057196201E-2</v>
      </c>
      <c r="I104" s="2">
        <v>2.44482621910929E-2</v>
      </c>
      <c r="J104" s="2">
        <v>2.6937961059378401E-2</v>
      </c>
      <c r="K104" s="2">
        <v>2.9757687402578999E-2</v>
      </c>
      <c r="L104" s="2">
        <v>3.0901602791112499E-2</v>
      </c>
      <c r="M104" s="2">
        <v>2.9012732206219999E-2</v>
      </c>
      <c r="N104" s="2">
        <v>3.0507993567306799E-2</v>
      </c>
    </row>
    <row r="105" spans="1:14" x14ac:dyDescent="0.3">
      <c r="A105" s="8" t="s">
        <v>16</v>
      </c>
      <c r="B105" s="8" t="s">
        <v>102</v>
      </c>
      <c r="C105" s="2">
        <v>0.20958824985559901</v>
      </c>
      <c r="D105" s="2">
        <v>0.21963224002835</v>
      </c>
      <c r="E105" s="2">
        <v>0.23146934614824499</v>
      </c>
      <c r="F105" s="2">
        <v>0.24211472756698399</v>
      </c>
      <c r="G105" s="2">
        <v>0.25896555386412701</v>
      </c>
      <c r="H105" s="2">
        <v>0.27664430458537898</v>
      </c>
      <c r="I105" s="2">
        <v>0.28905114312144797</v>
      </c>
      <c r="J105" s="2">
        <v>0.30363405490385798</v>
      </c>
      <c r="K105" s="2">
        <v>0.30446365311038698</v>
      </c>
      <c r="L105" s="2">
        <v>0.30424175651215901</v>
      </c>
      <c r="M105" s="2">
        <v>0.31233041118764299</v>
      </c>
      <c r="N105" s="2">
        <v>0.30136694730867503</v>
      </c>
    </row>
    <row r="106" spans="1:14" x14ac:dyDescent="0.3">
      <c r="A106" s="8" t="s">
        <v>16</v>
      </c>
      <c r="B106" s="8" t="s">
        <v>103</v>
      </c>
      <c r="C106" s="2">
        <v>3.25109332453173E-2</v>
      </c>
      <c r="D106" s="2">
        <v>3.5752254203252301E-2</v>
      </c>
      <c r="E106" s="2">
        <v>4.0010193679918399E-2</v>
      </c>
      <c r="F106" s="2">
        <v>4.3157705448660301E-2</v>
      </c>
      <c r="G106" s="2">
        <v>4.6093390448543201E-2</v>
      </c>
      <c r="H106" s="2">
        <v>5.1110035272148802E-2</v>
      </c>
      <c r="I106" s="2">
        <v>5.5504162812210898E-2</v>
      </c>
      <c r="J106" s="2">
        <v>6.14645059862136E-2</v>
      </c>
      <c r="K106" s="2">
        <v>6.5466912285673806E-2</v>
      </c>
      <c r="L106" s="2">
        <v>7.0695941869310899E-2</v>
      </c>
      <c r="M106" s="2">
        <v>8.2941974535587604E-2</v>
      </c>
      <c r="N106" s="2">
        <v>9.4976823384731804E-2</v>
      </c>
    </row>
    <row r="107" spans="1:14" x14ac:dyDescent="0.3">
      <c r="A107" s="8" t="s">
        <v>16</v>
      </c>
      <c r="B107" s="8" t="s">
        <v>104</v>
      </c>
      <c r="C107" s="2">
        <v>6.9312649558544402E-3</v>
      </c>
      <c r="D107" s="2">
        <v>6.8118281686813404E-3</v>
      </c>
      <c r="E107" s="2">
        <v>6.6987039464103696E-3</v>
      </c>
      <c r="F107" s="2">
        <v>6.8692681172451003E-3</v>
      </c>
      <c r="G107" s="2">
        <v>7.1512018975466397E-3</v>
      </c>
      <c r="H107" s="2">
        <v>7.6422989141711004E-3</v>
      </c>
      <c r="I107" s="2">
        <v>7.5657460023787499E-3</v>
      </c>
      <c r="J107" s="2">
        <v>7.5885838674567699E-3</v>
      </c>
      <c r="K107" s="2">
        <v>7.0284823579424699E-3</v>
      </c>
      <c r="L107" s="2">
        <v>6.8466199732430903E-3</v>
      </c>
      <c r="M107" s="2">
        <v>7.5923606762680002E-3</v>
      </c>
      <c r="N107" s="2">
        <v>7.2604294768706798E-3</v>
      </c>
    </row>
    <row r="108" spans="1:14" x14ac:dyDescent="0.3">
      <c r="A108" s="8" t="s">
        <v>16</v>
      </c>
      <c r="B108" s="8" t="s">
        <v>105</v>
      </c>
      <c r="C108" s="2">
        <v>7.98333195808235E-2</v>
      </c>
      <c r="D108" s="2">
        <v>8.4695042721581307E-2</v>
      </c>
      <c r="E108" s="2">
        <v>8.7228775302169798E-2</v>
      </c>
      <c r="F108" s="2">
        <v>8.8329437151591403E-2</v>
      </c>
      <c r="G108" s="2">
        <v>9.66474315856551E-2</v>
      </c>
      <c r="H108" s="2">
        <v>0.105055674666298</v>
      </c>
      <c r="I108" s="2">
        <v>0.12267080745341601</v>
      </c>
      <c r="J108" s="2">
        <v>0.14796226871447599</v>
      </c>
      <c r="K108" s="2">
        <v>0.167946719569222</v>
      </c>
      <c r="L108" s="2">
        <v>0.18648513942446401</v>
      </c>
      <c r="M108" s="2">
        <v>0.21785639741181401</v>
      </c>
      <c r="N108" s="2">
        <v>0.25671648850629097</v>
      </c>
    </row>
    <row r="109" spans="1:14" x14ac:dyDescent="0.3">
      <c r="A109" s="8" t="s">
        <v>16</v>
      </c>
      <c r="B109" s="8" t="s">
        <v>106</v>
      </c>
      <c r="C109" s="2">
        <v>1.6090436504662101E-3</v>
      </c>
      <c r="D109" s="2">
        <v>1.69311335984565E-3</v>
      </c>
      <c r="E109" s="2">
        <v>1.78389398572885E-3</v>
      </c>
      <c r="F109" s="2">
        <v>2.1578852724330202E-3</v>
      </c>
      <c r="G109" s="2">
        <v>2.2303253442843502E-3</v>
      </c>
      <c r="H109" s="2">
        <v>2.4206376651220701E-3</v>
      </c>
      <c r="I109" s="2">
        <v>2.67609356416017E-3</v>
      </c>
      <c r="J109" s="2">
        <v>2.78147297133874E-3</v>
      </c>
      <c r="K109" s="2">
        <v>3.03245004959615E-3</v>
      </c>
      <c r="L109" s="2">
        <v>3.2790325542352001E-3</v>
      </c>
      <c r="M109" s="2">
        <v>3.8092256313921901E-3</v>
      </c>
      <c r="N109" s="2">
        <v>3.9258348311417999E-3</v>
      </c>
    </row>
    <row r="110" spans="1:14" x14ac:dyDescent="0.3">
      <c r="A110" s="8" t="s">
        <v>16</v>
      </c>
      <c r="B110" s="8" t="s">
        <v>16</v>
      </c>
      <c r="C110" s="2">
        <v>5.8585691888769697E-3</v>
      </c>
      <c r="D110" s="2">
        <v>6.5755797928889201E-3</v>
      </c>
      <c r="E110" s="2">
        <v>6.6987039464103696E-3</v>
      </c>
      <c r="F110" s="2">
        <v>7.4806689444344501E-3</v>
      </c>
      <c r="G110" s="2">
        <v>7.7176337310156801E-3</v>
      </c>
      <c r="H110" s="2">
        <v>8.2993291375613801E-3</v>
      </c>
      <c r="I110" s="2">
        <v>8.1273952689308801E-3</v>
      </c>
      <c r="J110" s="2">
        <v>8.1327851009795598E-3</v>
      </c>
      <c r="K110" s="2">
        <v>8.3321524727221208E-3</v>
      </c>
      <c r="L110" s="2">
        <v>8.1057684740694098E-3</v>
      </c>
      <c r="M110" s="2">
        <v>9.1056146942183301E-3</v>
      </c>
      <c r="N110" s="2">
        <v>8.60845709961215E-3</v>
      </c>
    </row>
    <row r="111" spans="1:14" x14ac:dyDescent="0.3">
      <c r="A111" s="8" t="s">
        <v>16</v>
      </c>
      <c r="B111" s="8" t="s">
        <v>107</v>
      </c>
      <c r="C111" s="2">
        <v>7.7316610281376305E-2</v>
      </c>
      <c r="D111" s="2">
        <v>8.3238177737527994E-2</v>
      </c>
      <c r="E111" s="2">
        <v>8.7337993301296102E-2</v>
      </c>
      <c r="F111" s="2">
        <v>9.3184679014565702E-2</v>
      </c>
      <c r="G111" s="2">
        <v>0.102028534003611</v>
      </c>
      <c r="H111" s="2">
        <v>0.110069852686908</v>
      </c>
      <c r="I111" s="2">
        <v>0.117021276595745</v>
      </c>
      <c r="J111" s="2">
        <v>0.11875680251541899</v>
      </c>
      <c r="K111" s="2">
        <v>0.120051013178404</v>
      </c>
      <c r="L111" s="2">
        <v>0.121770152934078</v>
      </c>
      <c r="M111" s="2">
        <v>0.13013984554372801</v>
      </c>
      <c r="N111" s="2">
        <v>0.12948160060542999</v>
      </c>
    </row>
    <row r="112" spans="1:14" x14ac:dyDescent="0.3">
      <c r="A112" s="8" t="s">
        <v>16</v>
      </c>
      <c r="B112" s="8" t="s">
        <v>108</v>
      </c>
      <c r="C112" s="2">
        <v>4.2742800561102398E-2</v>
      </c>
      <c r="D112" s="2">
        <v>4.5280938693546498E-2</v>
      </c>
      <c r="E112" s="2">
        <v>4.7109363623125101E-2</v>
      </c>
      <c r="F112" s="2">
        <v>5.0602409638554197E-2</v>
      </c>
      <c r="G112" s="2">
        <v>5.4837681877721499E-2</v>
      </c>
      <c r="H112" s="2">
        <v>5.8717753648246801E-2</v>
      </c>
      <c r="I112" s="2">
        <v>6.1087617285582103E-2</v>
      </c>
      <c r="J112" s="2">
        <v>6.2492441649534401E-2</v>
      </c>
      <c r="K112" s="2">
        <v>6.3001275329460094E-2</v>
      </c>
      <c r="L112" s="2">
        <v>6.5606883345137895E-2</v>
      </c>
      <c r="M112" s="2">
        <v>7.0627217699853903E-2</v>
      </c>
      <c r="N112" s="2">
        <v>7.0523129316053396E-2</v>
      </c>
    </row>
    <row r="113" spans="1:15" x14ac:dyDescent="0.3">
      <c r="A113" s="8" t="s">
        <v>16</v>
      </c>
      <c r="B113" s="8" t="s">
        <v>109</v>
      </c>
      <c r="C113" s="2">
        <v>0.53160326759633603</v>
      </c>
      <c r="D113" s="2">
        <v>0.50332716462574301</v>
      </c>
      <c r="E113" s="2">
        <v>0.47771952817824398</v>
      </c>
      <c r="F113" s="2">
        <v>0.44995504405682402</v>
      </c>
      <c r="G113" s="2">
        <v>0.405706800722201</v>
      </c>
      <c r="H113" s="2">
        <v>0.35773566636696902</v>
      </c>
      <c r="I113" s="2">
        <v>0.311847495705035</v>
      </c>
      <c r="J113" s="2">
        <v>0.26024912323134602</v>
      </c>
      <c r="K113" s="2">
        <v>0.23091965424401301</v>
      </c>
      <c r="L113" s="2">
        <v>0.20206710212219001</v>
      </c>
      <c r="M113" s="2">
        <v>0.136584220413275</v>
      </c>
      <c r="N113" s="2">
        <v>9.6632295903887999E-2</v>
      </c>
    </row>
    <row r="114" spans="1:15" x14ac:dyDescent="0.3">
      <c r="A114" s="15"/>
      <c r="B114" s="15"/>
    </row>
    <row r="115" spans="1:15" x14ac:dyDescent="0.3">
      <c r="A115" s="15"/>
      <c r="B115" s="15"/>
    </row>
    <row r="116" spans="1:15" x14ac:dyDescent="0.3">
      <c r="A116" s="15"/>
      <c r="B116" s="13"/>
      <c r="C116" s="20" t="s">
        <v>36</v>
      </c>
      <c r="D116" s="20"/>
      <c r="E116" s="20"/>
      <c r="F116" s="20"/>
      <c r="G116" s="20"/>
      <c r="H116" s="20"/>
      <c r="I116" s="20"/>
      <c r="J116" s="20"/>
      <c r="K116" s="20"/>
      <c r="L116" s="20"/>
      <c r="M116" s="20"/>
      <c r="N116" s="6" t="s">
        <v>37</v>
      </c>
      <c r="O116" s="6" t="s">
        <v>38</v>
      </c>
    </row>
    <row r="117" spans="1:15" x14ac:dyDescent="0.3">
      <c r="A117" s="9" t="s">
        <v>39</v>
      </c>
      <c r="B117" s="9" t="s">
        <v>39</v>
      </c>
      <c r="C117" s="4" t="s">
        <v>18</v>
      </c>
      <c r="D117" s="4" t="s">
        <v>19</v>
      </c>
      <c r="E117" s="4" t="s">
        <v>20</v>
      </c>
      <c r="F117" s="4" t="s">
        <v>21</v>
      </c>
      <c r="G117" s="4" t="s">
        <v>22</v>
      </c>
      <c r="H117" s="4" t="s">
        <v>23</v>
      </c>
      <c r="I117" s="4" t="s">
        <v>24</v>
      </c>
      <c r="J117" s="4" t="s">
        <v>25</v>
      </c>
      <c r="K117" s="4" t="s">
        <v>26</v>
      </c>
      <c r="L117" s="4" t="s">
        <v>27</v>
      </c>
      <c r="M117" s="4" t="s">
        <v>28</v>
      </c>
      <c r="N117" s="4" t="s">
        <v>29</v>
      </c>
      <c r="O117" s="4" t="s">
        <v>30</v>
      </c>
    </row>
    <row r="118" spans="1:15" x14ac:dyDescent="0.3">
      <c r="A118" s="8" t="s">
        <v>12</v>
      </c>
      <c r="B118" s="8" t="s">
        <v>101</v>
      </c>
      <c r="C118" s="2">
        <v>8.8164251207729499E-2</v>
      </c>
      <c r="D118" s="2">
        <v>7.9356270810210905E-2</v>
      </c>
      <c r="E118" s="2">
        <v>7.5064267352185104E-2</v>
      </c>
      <c r="F118" s="2">
        <v>0.100430416068867</v>
      </c>
      <c r="G118" s="2">
        <v>7.9096045197740106E-2</v>
      </c>
      <c r="H118" s="2">
        <v>0.121224325412807</v>
      </c>
      <c r="I118" s="2">
        <v>0.117097701149425</v>
      </c>
      <c r="J118" s="2">
        <v>5.6270096463022501E-2</v>
      </c>
      <c r="K118" s="2">
        <v>0.168645357686454</v>
      </c>
      <c r="L118" s="2">
        <v>0.25683771815577</v>
      </c>
      <c r="M118" s="2">
        <v>0.194611398963731</v>
      </c>
      <c r="N118" s="3">
        <v>0.85337620578778095</v>
      </c>
      <c r="O118" s="3">
        <v>1.9634961439588701</v>
      </c>
    </row>
    <row r="119" spans="1:15" x14ac:dyDescent="0.3">
      <c r="A119" s="8" t="s">
        <v>12</v>
      </c>
      <c r="B119" s="8" t="s">
        <v>102</v>
      </c>
      <c r="C119" s="2">
        <v>5.4221152267877701E-2</v>
      </c>
      <c r="D119" s="2">
        <v>4.8889350217978002E-2</v>
      </c>
      <c r="E119" s="2">
        <v>5.0593765462642298E-2</v>
      </c>
      <c r="F119" s="2">
        <v>5.0983162604497798E-2</v>
      </c>
      <c r="G119" s="2">
        <v>5.7248487564418603E-2</v>
      </c>
      <c r="H119" s="2">
        <v>5.6776517961216501E-2</v>
      </c>
      <c r="I119" s="2">
        <v>5.0336916412642402E-2</v>
      </c>
      <c r="J119" s="2">
        <v>8.9166380265016994E-3</v>
      </c>
      <c r="K119" s="2">
        <v>5.2232168202721398E-2</v>
      </c>
      <c r="L119" s="2">
        <v>0.15175986043416501</v>
      </c>
      <c r="M119" s="2">
        <v>0.100938490607286</v>
      </c>
      <c r="N119" s="3">
        <v>0.34614503379539502</v>
      </c>
      <c r="O119" s="3">
        <v>0.74426026719445804</v>
      </c>
    </row>
    <row r="120" spans="1:15" x14ac:dyDescent="0.3">
      <c r="A120" s="8" t="s">
        <v>12</v>
      </c>
      <c r="B120" s="8" t="s">
        <v>103</v>
      </c>
      <c r="C120" s="2">
        <v>3.0204500727303799E-2</v>
      </c>
      <c r="D120" s="2">
        <v>2.9069767441860499E-2</v>
      </c>
      <c r="E120" s="2">
        <v>4.1888619854721601E-2</v>
      </c>
      <c r="F120" s="2">
        <v>4.8493299248586301E-2</v>
      </c>
      <c r="G120" s="2">
        <v>5.7258958256372401E-2</v>
      </c>
      <c r="H120" s="2">
        <v>7.8686233403214498E-2</v>
      </c>
      <c r="I120" s="2">
        <v>8.0526043016325502E-2</v>
      </c>
      <c r="J120" s="2">
        <v>5.5039270939504802E-2</v>
      </c>
      <c r="K120" s="2">
        <v>8.2059441950332407E-2</v>
      </c>
      <c r="L120" s="2">
        <v>0.183656320571399</v>
      </c>
      <c r="M120" s="2">
        <v>0.14730677078711499</v>
      </c>
      <c r="N120" s="3">
        <v>0.55033275376221602</v>
      </c>
      <c r="O120" s="3">
        <v>1.08700564971751</v>
      </c>
    </row>
    <row r="121" spans="1:15" x14ac:dyDescent="0.3">
      <c r="A121" s="8" t="s">
        <v>12</v>
      </c>
      <c r="B121" s="8" t="s">
        <v>104</v>
      </c>
      <c r="C121" s="2">
        <v>3.3541341653666103E-2</v>
      </c>
      <c r="D121" s="2">
        <v>4.5283018867924497E-2</v>
      </c>
      <c r="E121" s="2">
        <v>3.0324909747292399E-2</v>
      </c>
      <c r="F121" s="2">
        <v>2.6629292221443598E-2</v>
      </c>
      <c r="G121" s="2">
        <v>3.8907849829351498E-2</v>
      </c>
      <c r="H121" s="2">
        <v>4.9277266754270702E-2</v>
      </c>
      <c r="I121" s="2">
        <v>1.7532874139010599E-2</v>
      </c>
      <c r="J121" s="2">
        <v>-9.2307692307692299E-3</v>
      </c>
      <c r="K121" s="2">
        <v>1.8012422360248401E-2</v>
      </c>
      <c r="L121" s="2">
        <v>0.14765100671140899</v>
      </c>
      <c r="M121" s="2">
        <v>7.4428495481127094E-2</v>
      </c>
      <c r="N121" s="3">
        <v>0.24369230769230801</v>
      </c>
      <c r="O121" s="3">
        <v>0.45920577617328501</v>
      </c>
    </row>
    <row r="122" spans="1:15" x14ac:dyDescent="0.3">
      <c r="A122" s="8" t="s">
        <v>12</v>
      </c>
      <c r="B122" s="8" t="s">
        <v>105</v>
      </c>
      <c r="C122" s="2">
        <v>7.5939119170984504E-2</v>
      </c>
      <c r="D122" s="2">
        <v>7.7050413844996196E-2</v>
      </c>
      <c r="E122" s="2">
        <v>8.5021657118904595E-2</v>
      </c>
      <c r="F122" s="2">
        <v>8.9369647801171806E-2</v>
      </c>
      <c r="G122" s="2">
        <v>0.113245463679887</v>
      </c>
      <c r="H122" s="2">
        <v>0.13559861959118699</v>
      </c>
      <c r="I122" s="2">
        <v>0.152461545654308</v>
      </c>
      <c r="J122" s="2">
        <v>0.11229208924949299</v>
      </c>
      <c r="K122" s="2">
        <v>0.163213947042089</v>
      </c>
      <c r="L122" s="2">
        <v>0.221678738281128</v>
      </c>
      <c r="M122" s="2">
        <v>0.184713702743629</v>
      </c>
      <c r="N122" s="3">
        <v>0.87261663286004099</v>
      </c>
      <c r="O122" s="3">
        <v>2.2248148665641998</v>
      </c>
    </row>
    <row r="123" spans="1:15" x14ac:dyDescent="0.3">
      <c r="A123" s="8" t="s">
        <v>12</v>
      </c>
      <c r="B123" s="8" t="s">
        <v>106</v>
      </c>
      <c r="C123" s="2">
        <v>5.1809210526315798E-2</v>
      </c>
      <c r="D123" s="2">
        <v>5.3166536356528502E-2</v>
      </c>
      <c r="E123" s="2">
        <v>5.8648849294729001E-2</v>
      </c>
      <c r="F123" s="2">
        <v>5.8204768583450202E-2</v>
      </c>
      <c r="G123" s="2">
        <v>7.2233267064281001E-2</v>
      </c>
      <c r="H123" s="2">
        <v>6.7985166872682301E-2</v>
      </c>
      <c r="I123" s="2">
        <v>6.3657407407407399E-2</v>
      </c>
      <c r="J123" s="2">
        <v>5.7671381936887901E-2</v>
      </c>
      <c r="K123" s="2">
        <v>7.4588477366255096E-2</v>
      </c>
      <c r="L123" s="2">
        <v>0.185734801340354</v>
      </c>
      <c r="M123" s="2">
        <v>0.11748082357690801</v>
      </c>
      <c r="N123" s="3">
        <v>0.50598476605005405</v>
      </c>
      <c r="O123" s="3">
        <v>1.05493689680772</v>
      </c>
    </row>
    <row r="124" spans="1:15" x14ac:dyDescent="0.3">
      <c r="A124" s="8" t="s">
        <v>12</v>
      </c>
      <c r="B124" s="8" t="s">
        <v>16</v>
      </c>
      <c r="C124" s="2">
        <v>7.6138147566718994E-2</v>
      </c>
      <c r="D124" s="2">
        <v>5.1057622173595898E-2</v>
      </c>
      <c r="E124" s="2">
        <v>5.6904927133934802E-2</v>
      </c>
      <c r="F124" s="2">
        <v>6.3690085357846399E-2</v>
      </c>
      <c r="G124" s="2">
        <v>5.6790123456790097E-2</v>
      </c>
      <c r="H124" s="2">
        <v>5.6658878504672897E-2</v>
      </c>
      <c r="I124" s="2">
        <v>5.4173576561636301E-2</v>
      </c>
      <c r="J124" s="2">
        <v>1.83534347142108E-2</v>
      </c>
      <c r="K124" s="2">
        <v>6.1277033985581902E-2</v>
      </c>
      <c r="L124" s="2">
        <v>0.17952450266860701</v>
      </c>
      <c r="M124" s="2">
        <v>0.107363225010284</v>
      </c>
      <c r="N124" s="3">
        <v>0.41164132144729898</v>
      </c>
      <c r="O124" s="3">
        <v>0.86814712005551697</v>
      </c>
    </row>
    <row r="125" spans="1:15" x14ac:dyDescent="0.3">
      <c r="A125" s="8" t="s">
        <v>12</v>
      </c>
      <c r="B125" s="8" t="s">
        <v>107</v>
      </c>
      <c r="C125" s="2">
        <v>7.9754827751726196E-2</v>
      </c>
      <c r="D125" s="2">
        <v>7.9301029306158705E-2</v>
      </c>
      <c r="E125" s="2">
        <v>7.9526012293264003E-2</v>
      </c>
      <c r="F125" s="2">
        <v>6.5919229866165802E-2</v>
      </c>
      <c r="G125" s="2">
        <v>7.1782587146869303E-2</v>
      </c>
      <c r="H125" s="2">
        <v>6.7514450867052003E-2</v>
      </c>
      <c r="I125" s="2">
        <v>6.3509253242846495E-2</v>
      </c>
      <c r="J125" s="2">
        <v>2.9213432295438099E-2</v>
      </c>
      <c r="K125" s="2">
        <v>5.5910999714178899E-2</v>
      </c>
      <c r="L125" s="2">
        <v>0.16151667846583101</v>
      </c>
      <c r="M125" s="2">
        <v>9.8004768477851695E-2</v>
      </c>
      <c r="N125" s="3">
        <v>0.38599746560463399</v>
      </c>
      <c r="O125" s="3">
        <v>0.940624801977061</v>
      </c>
    </row>
    <row r="126" spans="1:15" x14ac:dyDescent="0.3">
      <c r="A126" s="8" t="s">
        <v>12</v>
      </c>
      <c r="B126" s="8" t="s">
        <v>108</v>
      </c>
      <c r="C126" s="2">
        <v>7.0263598695230495E-2</v>
      </c>
      <c r="D126" s="2">
        <v>7.1169686985172995E-2</v>
      </c>
      <c r="E126" s="2">
        <v>6.3826514918486593E-2</v>
      </c>
      <c r="F126" s="2">
        <v>5.6527396270059302E-2</v>
      </c>
      <c r="G126" s="2">
        <v>5.26819923371648E-2</v>
      </c>
      <c r="H126" s="2">
        <v>4.7770700636942699E-2</v>
      </c>
      <c r="I126" s="2">
        <v>4.3917871099807701E-2</v>
      </c>
      <c r="J126" s="2">
        <v>1.49741517618397E-2</v>
      </c>
      <c r="K126" s="2">
        <v>4.4084070019319702E-2</v>
      </c>
      <c r="L126" s="2">
        <v>0.17180666143321699</v>
      </c>
      <c r="M126" s="2">
        <v>0.10067949086036899</v>
      </c>
      <c r="N126" s="3">
        <v>0.36680729692792202</v>
      </c>
      <c r="O126" s="3">
        <v>0.768840356813288</v>
      </c>
    </row>
    <row r="127" spans="1:15" x14ac:dyDescent="0.3">
      <c r="A127" s="8" t="s">
        <v>12</v>
      </c>
      <c r="B127" s="8" t="s">
        <v>109</v>
      </c>
      <c r="C127" s="2">
        <v>-1.6352738737282199E-2</v>
      </c>
      <c r="D127" s="2">
        <v>-2.2130906956266499E-2</v>
      </c>
      <c r="E127" s="2">
        <v>-2.19474126545804E-2</v>
      </c>
      <c r="F127" s="2">
        <v>-2.5177383319830101E-2</v>
      </c>
      <c r="G127" s="2">
        <v>-3.6632204606414698E-2</v>
      </c>
      <c r="H127" s="2">
        <v>-3.3750751614336903E-2</v>
      </c>
      <c r="I127" s="2">
        <v>-2.8503787878787899E-2</v>
      </c>
      <c r="J127" s="2">
        <v>-0.115647584699149</v>
      </c>
      <c r="K127" s="2">
        <v>-4.3459091767966201E-3</v>
      </c>
      <c r="L127" s="2">
        <v>-0.23212930161943299</v>
      </c>
      <c r="M127" s="2">
        <v>-0.206841866787494</v>
      </c>
      <c r="N127" s="3">
        <v>-0.463732193335469</v>
      </c>
      <c r="O127" s="3">
        <v>-0.53762756633449404</v>
      </c>
    </row>
    <row r="128" spans="1:15" x14ac:dyDescent="0.3">
      <c r="A128" s="8" t="s">
        <v>13</v>
      </c>
      <c r="B128" s="8" t="s">
        <v>101</v>
      </c>
      <c r="C128" s="2">
        <v>-0.2</v>
      </c>
      <c r="D128" s="2">
        <v>8.3333333333333301E-2</v>
      </c>
      <c r="E128" s="2">
        <v>0.230769230769231</v>
      </c>
      <c r="F128" s="2">
        <v>6.25E-2</v>
      </c>
      <c r="G128" s="2">
        <v>5.8823529411764698E-2</v>
      </c>
      <c r="H128" s="2">
        <v>0.38888888888888901</v>
      </c>
      <c r="I128" s="2">
        <v>0.32</v>
      </c>
      <c r="J128" s="2">
        <v>0.24242424242424199</v>
      </c>
      <c r="K128" s="2">
        <v>-2.4390243902439001E-2</v>
      </c>
      <c r="L128" s="2">
        <v>0.17499999999999999</v>
      </c>
      <c r="M128" s="2">
        <v>8.5106382978723402E-2</v>
      </c>
      <c r="N128" s="3">
        <v>0.54545454545454497</v>
      </c>
      <c r="O128" s="3">
        <v>2.9230769230769198</v>
      </c>
    </row>
    <row r="129" spans="1:15" x14ac:dyDescent="0.3">
      <c r="A129" s="8" t="s">
        <v>13</v>
      </c>
      <c r="B129" s="8" t="s">
        <v>102</v>
      </c>
      <c r="C129" s="2">
        <v>5.2183996907615E-2</v>
      </c>
      <c r="D129" s="2">
        <v>5.9515062454077901E-2</v>
      </c>
      <c r="E129" s="2">
        <v>5.4438280166435503E-2</v>
      </c>
      <c r="F129" s="2">
        <v>6.0835251561986201E-2</v>
      </c>
      <c r="G129" s="2">
        <v>5.5486670799752003E-2</v>
      </c>
      <c r="H129" s="2">
        <v>5.9324522760646099E-2</v>
      </c>
      <c r="I129" s="2">
        <v>5.6002217909620199E-2</v>
      </c>
      <c r="J129" s="2">
        <v>5.2507219742714605E-4</v>
      </c>
      <c r="K129" s="2">
        <v>4.9330884282340601E-2</v>
      </c>
      <c r="L129" s="2">
        <v>0.14428607151787901</v>
      </c>
      <c r="M129" s="2">
        <v>7.1896853146853207E-2</v>
      </c>
      <c r="N129" s="3">
        <v>0.28773956419007601</v>
      </c>
      <c r="O129" s="3">
        <v>0.70076282940360601</v>
      </c>
    </row>
    <row r="130" spans="1:15" x14ac:dyDescent="0.3">
      <c r="A130" s="8" t="s">
        <v>13</v>
      </c>
      <c r="B130" s="8" t="s">
        <v>103</v>
      </c>
      <c r="C130" s="2">
        <v>-9.5744680851063801E-2</v>
      </c>
      <c r="D130" s="2">
        <v>-9.41176470588235E-2</v>
      </c>
      <c r="E130" s="2">
        <v>0</v>
      </c>
      <c r="F130" s="2">
        <v>3.8961038961039002E-2</v>
      </c>
      <c r="G130" s="2">
        <v>8.7499999999999994E-2</v>
      </c>
      <c r="H130" s="2">
        <v>8.04597701149425E-2</v>
      </c>
      <c r="I130" s="2">
        <v>2.1276595744680899E-2</v>
      </c>
      <c r="J130" s="2">
        <v>0.13541666666666699</v>
      </c>
      <c r="K130" s="2">
        <v>7.3394495412843999E-2</v>
      </c>
      <c r="L130" s="2">
        <v>0.13675213675213699</v>
      </c>
      <c r="M130" s="2">
        <v>0.30075187969924799</v>
      </c>
      <c r="N130" s="3">
        <v>0.80208333333333304</v>
      </c>
      <c r="O130" s="3">
        <v>1.2467532467532501</v>
      </c>
    </row>
    <row r="131" spans="1:15" x14ac:dyDescent="0.3">
      <c r="A131" s="8" t="s">
        <v>13</v>
      </c>
      <c r="B131" s="8" t="s">
        <v>104</v>
      </c>
      <c r="C131" s="2">
        <v>0</v>
      </c>
      <c r="D131" s="2">
        <v>0</v>
      </c>
      <c r="E131" s="2">
        <v>-0.5</v>
      </c>
      <c r="F131" s="2">
        <v>0</v>
      </c>
      <c r="G131" s="2">
        <v>1</v>
      </c>
      <c r="H131" s="2">
        <v>0</v>
      </c>
      <c r="I131" s="2">
        <v>0</v>
      </c>
      <c r="J131" s="2">
        <v>0</v>
      </c>
      <c r="K131" s="2">
        <v>0.5</v>
      </c>
      <c r="L131" s="2">
        <v>0</v>
      </c>
      <c r="M131" s="2">
        <v>0</v>
      </c>
      <c r="N131" s="3">
        <v>0.5</v>
      </c>
      <c r="O131" s="3">
        <v>0.5</v>
      </c>
    </row>
    <row r="132" spans="1:15" x14ac:dyDescent="0.3">
      <c r="A132" s="8" t="s">
        <v>13</v>
      </c>
      <c r="B132" s="8" t="s">
        <v>105</v>
      </c>
      <c r="C132" s="2">
        <v>5.93220338983051E-2</v>
      </c>
      <c r="D132" s="2">
        <v>-3.2000000000000001E-2</v>
      </c>
      <c r="E132" s="2">
        <v>2.4793388429752101E-2</v>
      </c>
      <c r="F132" s="2">
        <v>0.104838709677419</v>
      </c>
      <c r="G132" s="2">
        <v>0.18248175182481799</v>
      </c>
      <c r="H132" s="2">
        <v>0.15432098765432101</v>
      </c>
      <c r="I132" s="2">
        <v>0.22994652406417099</v>
      </c>
      <c r="J132" s="2">
        <v>0.22608695652173899</v>
      </c>
      <c r="K132" s="2">
        <v>0.14893617021276601</v>
      </c>
      <c r="L132" s="2">
        <v>0.24382716049382699</v>
      </c>
      <c r="M132" s="2">
        <v>0.106699751861042</v>
      </c>
      <c r="N132" s="3">
        <v>0.93913043478260905</v>
      </c>
      <c r="O132" s="3">
        <v>2.6859504132231402</v>
      </c>
    </row>
    <row r="133" spans="1:15" x14ac:dyDescent="0.3">
      <c r="A133" s="8" t="s">
        <v>13</v>
      </c>
      <c r="B133" s="8" t="s">
        <v>106</v>
      </c>
      <c r="C133" s="2">
        <v>0</v>
      </c>
      <c r="D133" s="2">
        <v>-0.2</v>
      </c>
      <c r="E133" s="2">
        <v>0.25</v>
      </c>
      <c r="F133" s="2">
        <v>0</v>
      </c>
      <c r="G133" s="2">
        <v>-0.2</v>
      </c>
      <c r="H133" s="2">
        <v>0.25</v>
      </c>
      <c r="I133" s="2">
        <v>0</v>
      </c>
      <c r="J133" s="2">
        <v>0.8</v>
      </c>
      <c r="K133" s="2">
        <v>0.11111111111111099</v>
      </c>
      <c r="L133" s="2">
        <v>0.4</v>
      </c>
      <c r="M133" s="2">
        <v>0</v>
      </c>
      <c r="N133" s="3">
        <v>1.8</v>
      </c>
      <c r="O133" s="3">
        <v>2.5</v>
      </c>
    </row>
    <row r="134" spans="1:15" x14ac:dyDescent="0.3">
      <c r="A134" s="8" t="s">
        <v>13</v>
      </c>
      <c r="B134" s="8" t="s">
        <v>16</v>
      </c>
      <c r="C134" s="2">
        <v>0.05</v>
      </c>
      <c r="D134" s="2">
        <v>0.14285714285714299</v>
      </c>
      <c r="E134" s="2">
        <v>4.1666666666666699E-2</v>
      </c>
      <c r="F134" s="2">
        <v>0.04</v>
      </c>
      <c r="G134" s="2">
        <v>-3.8461538461538498E-2</v>
      </c>
      <c r="H134" s="2">
        <v>0.16</v>
      </c>
      <c r="I134" s="2">
        <v>0.10344827586206901</v>
      </c>
      <c r="J134" s="2">
        <v>9.375E-2</v>
      </c>
      <c r="K134" s="2">
        <v>5.7142857142857099E-2</v>
      </c>
      <c r="L134" s="2">
        <v>0</v>
      </c>
      <c r="M134" s="2">
        <v>0.21621621621621601</v>
      </c>
      <c r="N134" s="3">
        <v>0.40625</v>
      </c>
      <c r="O134" s="3">
        <v>0.875</v>
      </c>
    </row>
    <row r="135" spans="1:15" x14ac:dyDescent="0.3">
      <c r="A135" s="8" t="s">
        <v>13</v>
      </c>
      <c r="B135" s="8" t="s">
        <v>107</v>
      </c>
      <c r="C135" s="2">
        <v>9.2399403874813699E-2</v>
      </c>
      <c r="D135" s="2">
        <v>7.6398362892223695E-2</v>
      </c>
      <c r="E135" s="2">
        <v>5.19645120405577E-2</v>
      </c>
      <c r="F135" s="2">
        <v>7.4698795180722893E-2</v>
      </c>
      <c r="G135" s="2">
        <v>7.3991031390134507E-2</v>
      </c>
      <c r="H135" s="2">
        <v>6.0542797494780802E-2</v>
      </c>
      <c r="I135" s="2">
        <v>5.4133858267716502E-2</v>
      </c>
      <c r="J135" s="2">
        <v>2.9878618113912198E-2</v>
      </c>
      <c r="K135" s="2">
        <v>7.4342701722574803E-2</v>
      </c>
      <c r="L135" s="2">
        <v>0.14261603375527401</v>
      </c>
      <c r="M135" s="2">
        <v>6.2776957163958605E-2</v>
      </c>
      <c r="N135" s="3">
        <v>0.343604108309991</v>
      </c>
      <c r="O135" s="3">
        <v>0.82382762991128</v>
      </c>
    </row>
    <row r="136" spans="1:15" x14ac:dyDescent="0.3">
      <c r="A136" s="8" t="s">
        <v>13</v>
      </c>
      <c r="B136" s="8" t="s">
        <v>108</v>
      </c>
      <c r="C136" s="2">
        <v>3.2352941176470598E-2</v>
      </c>
      <c r="D136" s="2">
        <v>4.8433048433048402E-2</v>
      </c>
      <c r="E136" s="2">
        <v>6.5217391304347797E-2</v>
      </c>
      <c r="F136" s="2">
        <v>4.08163265306122E-2</v>
      </c>
      <c r="G136" s="2">
        <v>5.1470588235294101E-2</v>
      </c>
      <c r="H136" s="2">
        <v>1.8648018648018599E-2</v>
      </c>
      <c r="I136" s="2">
        <v>3.20366132723112E-2</v>
      </c>
      <c r="J136" s="2">
        <v>-4.4345898004434598E-3</v>
      </c>
      <c r="K136" s="2">
        <v>4.0089086859688199E-2</v>
      </c>
      <c r="L136" s="2">
        <v>0.14989293361884401</v>
      </c>
      <c r="M136" s="2">
        <v>6.3314711359404099E-2</v>
      </c>
      <c r="N136" s="3">
        <v>0.26607538802660802</v>
      </c>
      <c r="O136" s="3">
        <v>0.55163043478260898</v>
      </c>
    </row>
    <row r="137" spans="1:15" x14ac:dyDescent="0.3">
      <c r="A137" s="8" t="s">
        <v>13</v>
      </c>
      <c r="B137" s="8" t="s">
        <v>109</v>
      </c>
      <c r="C137" s="2">
        <v>-2.1023403411344701E-2</v>
      </c>
      <c r="D137" s="2">
        <v>-3.6466774716369499E-2</v>
      </c>
      <c r="E137" s="2">
        <v>-3.0698065601345699E-2</v>
      </c>
      <c r="F137" s="2">
        <v>-1.69197396963124E-2</v>
      </c>
      <c r="G137" s="2">
        <v>-3.5745807590467797E-2</v>
      </c>
      <c r="H137" s="2">
        <v>-2.5171624713958798E-2</v>
      </c>
      <c r="I137" s="2">
        <v>-4.1314553990610299E-2</v>
      </c>
      <c r="J137" s="2">
        <v>-0.13858961802154801</v>
      </c>
      <c r="K137" s="2">
        <v>6.8220579874928898E-3</v>
      </c>
      <c r="L137" s="2">
        <v>-0.240542066629023</v>
      </c>
      <c r="M137" s="2">
        <v>-0.239405204460967</v>
      </c>
      <c r="N137" s="3">
        <v>-0.49902056807051898</v>
      </c>
      <c r="O137" s="3">
        <v>-0.56980656013456699</v>
      </c>
    </row>
    <row r="138" spans="1:15" x14ac:dyDescent="0.3">
      <c r="A138" s="8" t="s">
        <v>14</v>
      </c>
      <c r="B138" s="8" t="s">
        <v>101</v>
      </c>
      <c r="C138" s="2">
        <v>-9.7087378640776708E-3</v>
      </c>
      <c r="D138" s="2">
        <v>9.8039215686274495E-2</v>
      </c>
      <c r="E138" s="2">
        <v>0.151785714285714</v>
      </c>
      <c r="F138" s="2">
        <v>-1.5503875968992199E-2</v>
      </c>
      <c r="G138" s="2">
        <v>0.118110236220472</v>
      </c>
      <c r="H138" s="2">
        <v>0.19718309859154901</v>
      </c>
      <c r="I138" s="2">
        <v>0.11764705882352899</v>
      </c>
      <c r="J138" s="2">
        <v>-1.5789473684210499E-2</v>
      </c>
      <c r="K138" s="2">
        <v>0.19251336898395699</v>
      </c>
      <c r="L138" s="2">
        <v>0.224215246636771</v>
      </c>
      <c r="M138" s="2">
        <v>0.164835164835165</v>
      </c>
      <c r="N138" s="3">
        <v>0.673684210526316</v>
      </c>
      <c r="O138" s="3">
        <v>1.83928571428571</v>
      </c>
    </row>
    <row r="139" spans="1:15" x14ac:dyDescent="0.3">
      <c r="A139" s="8" t="s">
        <v>14</v>
      </c>
      <c r="B139" s="8" t="s">
        <v>102</v>
      </c>
      <c r="C139" s="2">
        <v>6.1872909698996698E-2</v>
      </c>
      <c r="D139" s="2">
        <v>4.7694038245219297E-2</v>
      </c>
      <c r="E139" s="2">
        <v>4.7884904444921599E-2</v>
      </c>
      <c r="F139" s="2">
        <v>5.3278688524590202E-2</v>
      </c>
      <c r="G139" s="2">
        <v>4.3774319066147899E-2</v>
      </c>
      <c r="H139" s="2">
        <v>3.2805219012115597E-2</v>
      </c>
      <c r="I139" s="2">
        <v>4.6561992420140801E-2</v>
      </c>
      <c r="J139" s="2">
        <v>1.8968787722021001E-3</v>
      </c>
      <c r="K139" s="2">
        <v>3.9070567986230598E-2</v>
      </c>
      <c r="L139" s="2">
        <v>0.14709292695047199</v>
      </c>
      <c r="M139" s="2">
        <v>6.6281588447653403E-2</v>
      </c>
      <c r="N139" s="3">
        <v>0.27332298672184902</v>
      </c>
      <c r="O139" s="3">
        <v>0.58557010951256205</v>
      </c>
    </row>
    <row r="140" spans="1:15" x14ac:dyDescent="0.3">
      <c r="A140" s="8" t="s">
        <v>14</v>
      </c>
      <c r="B140" s="8" t="s">
        <v>103</v>
      </c>
      <c r="C140" s="2">
        <v>9.8039215686274508E-3</v>
      </c>
      <c r="D140" s="2">
        <v>2.3300970873786402E-2</v>
      </c>
      <c r="E140" s="2">
        <v>1.13851992409867E-2</v>
      </c>
      <c r="F140" s="2">
        <v>4.69043151969981E-2</v>
      </c>
      <c r="G140" s="2">
        <v>1.7921146953405E-2</v>
      </c>
      <c r="H140" s="2">
        <v>2.9929577464788699E-2</v>
      </c>
      <c r="I140" s="2">
        <v>7.00854700854701E-2</v>
      </c>
      <c r="J140" s="2">
        <v>2.71565495207668E-2</v>
      </c>
      <c r="K140" s="2">
        <v>9.4867807153965797E-2</v>
      </c>
      <c r="L140" s="2">
        <v>0.19176136363636401</v>
      </c>
      <c r="M140" s="2">
        <v>7.6281287246722299E-2</v>
      </c>
      <c r="N140" s="3">
        <v>0.44249201277955302</v>
      </c>
      <c r="O140" s="3">
        <v>0.71347248576850097</v>
      </c>
    </row>
    <row r="141" spans="1:15" x14ac:dyDescent="0.3">
      <c r="A141" s="8" t="s">
        <v>14</v>
      </c>
      <c r="B141" s="8" t="s">
        <v>104</v>
      </c>
      <c r="C141" s="2">
        <v>2.3809523809523801E-2</v>
      </c>
      <c r="D141" s="2">
        <v>-2.32558139534884E-2</v>
      </c>
      <c r="E141" s="2">
        <v>-9.5238095238095205E-2</v>
      </c>
      <c r="F141" s="2">
        <v>0.18421052631578899</v>
      </c>
      <c r="G141" s="2">
        <v>4.4444444444444398E-2</v>
      </c>
      <c r="H141" s="2">
        <v>-2.1276595744680899E-2</v>
      </c>
      <c r="I141" s="2">
        <v>0.13043478260869601</v>
      </c>
      <c r="J141" s="2">
        <v>-3.8461538461538498E-2</v>
      </c>
      <c r="K141" s="2">
        <v>0.1</v>
      </c>
      <c r="L141" s="2">
        <v>0.12727272727272701</v>
      </c>
      <c r="M141" s="2">
        <v>3.2258064516128997E-2</v>
      </c>
      <c r="N141" s="3">
        <v>0.230769230769231</v>
      </c>
      <c r="O141" s="3">
        <v>0.52380952380952395</v>
      </c>
    </row>
    <row r="142" spans="1:15" x14ac:dyDescent="0.3">
      <c r="A142" s="8" t="s">
        <v>14</v>
      </c>
      <c r="B142" s="8" t="s">
        <v>105</v>
      </c>
      <c r="C142" s="2">
        <v>6.9551777434312206E-2</v>
      </c>
      <c r="D142" s="2">
        <v>5.05780346820809E-2</v>
      </c>
      <c r="E142" s="2">
        <v>3.4387895460797797E-2</v>
      </c>
      <c r="F142" s="2">
        <v>7.9787234042553196E-2</v>
      </c>
      <c r="G142" s="2">
        <v>3.6945812807881802E-3</v>
      </c>
      <c r="H142" s="2">
        <v>8.5889570552147201E-2</v>
      </c>
      <c r="I142" s="2">
        <v>0.102824858757062</v>
      </c>
      <c r="J142" s="2">
        <v>0.13627049180327899</v>
      </c>
      <c r="K142" s="2">
        <v>0.12623985572587901</v>
      </c>
      <c r="L142" s="2">
        <v>0.282626100880705</v>
      </c>
      <c r="M142" s="2">
        <v>0.13420724094881401</v>
      </c>
      <c r="N142" s="3">
        <v>0.86168032786885296</v>
      </c>
      <c r="O142" s="3">
        <v>1.4993122420907801</v>
      </c>
    </row>
    <row r="143" spans="1:15" x14ac:dyDescent="0.3">
      <c r="A143" s="8" t="s">
        <v>14</v>
      </c>
      <c r="B143" s="8" t="s">
        <v>106</v>
      </c>
      <c r="C143" s="2">
        <v>5.1282051282051301E-2</v>
      </c>
      <c r="D143" s="2">
        <v>-2.4390243902439001E-2</v>
      </c>
      <c r="E143" s="2">
        <v>0.125</v>
      </c>
      <c r="F143" s="2">
        <v>0.133333333333333</v>
      </c>
      <c r="G143" s="2">
        <v>-1.9607843137254902E-2</v>
      </c>
      <c r="H143" s="2">
        <v>0.04</v>
      </c>
      <c r="I143" s="2">
        <v>0.115384615384615</v>
      </c>
      <c r="J143" s="2">
        <v>3.4482758620689703E-2</v>
      </c>
      <c r="K143" s="2">
        <v>0.1</v>
      </c>
      <c r="L143" s="2">
        <v>7.5757575757575801E-2</v>
      </c>
      <c r="M143" s="2">
        <v>0</v>
      </c>
      <c r="N143" s="3">
        <v>0.22413793103448301</v>
      </c>
      <c r="O143" s="3">
        <v>0.77500000000000002</v>
      </c>
    </row>
    <row r="144" spans="1:15" x14ac:dyDescent="0.3">
      <c r="A144" s="8" t="s">
        <v>14</v>
      </c>
      <c r="B144" s="8" t="s">
        <v>16</v>
      </c>
      <c r="C144" s="2">
        <v>1.0869565217391301E-2</v>
      </c>
      <c r="D144" s="2">
        <v>7.5268817204301106E-2</v>
      </c>
      <c r="E144" s="2">
        <v>0.12</v>
      </c>
      <c r="F144" s="2">
        <v>8.0357142857142905E-2</v>
      </c>
      <c r="G144" s="2">
        <v>9.9173553719008295E-2</v>
      </c>
      <c r="H144" s="2">
        <v>3.00751879699248E-2</v>
      </c>
      <c r="I144" s="2">
        <v>2.9197080291970798E-2</v>
      </c>
      <c r="J144" s="2">
        <v>0</v>
      </c>
      <c r="K144" s="2">
        <v>4.9645390070922002E-2</v>
      </c>
      <c r="L144" s="2">
        <v>0.22972972972972999</v>
      </c>
      <c r="M144" s="2">
        <v>5.4945054945054903E-2</v>
      </c>
      <c r="N144" s="3">
        <v>0.36170212765957399</v>
      </c>
      <c r="O144" s="3">
        <v>0.92</v>
      </c>
    </row>
    <row r="145" spans="1:15" x14ac:dyDescent="0.3">
      <c r="A145" s="8" t="s">
        <v>14</v>
      </c>
      <c r="B145" s="8" t="s">
        <v>107</v>
      </c>
      <c r="C145" s="2">
        <v>8.4471421345472905E-2</v>
      </c>
      <c r="D145" s="2">
        <v>6.5764925373134303E-2</v>
      </c>
      <c r="E145" s="2">
        <v>6.4989059080962794E-2</v>
      </c>
      <c r="F145" s="2">
        <v>8.0336963221697102E-2</v>
      </c>
      <c r="G145" s="2">
        <v>7.6454925827310796E-2</v>
      </c>
      <c r="H145" s="2">
        <v>6.9081272084805606E-2</v>
      </c>
      <c r="I145" s="2">
        <v>6.0816393984465401E-2</v>
      </c>
      <c r="J145" s="2">
        <v>2.7574388534039599E-2</v>
      </c>
      <c r="K145" s="2">
        <v>5.7913887204366299E-2</v>
      </c>
      <c r="L145" s="2">
        <v>0.15892805961593601</v>
      </c>
      <c r="M145" s="2">
        <v>7.1349078768393706E-2</v>
      </c>
      <c r="N145" s="3">
        <v>0.34974295061536098</v>
      </c>
      <c r="O145" s="3">
        <v>0.895842450765864</v>
      </c>
    </row>
    <row r="146" spans="1:15" x14ac:dyDescent="0.3">
      <c r="A146" s="8" t="s">
        <v>14</v>
      </c>
      <c r="B146" s="8" t="s">
        <v>108</v>
      </c>
      <c r="C146" s="2">
        <v>7.0781893004115207E-2</v>
      </c>
      <c r="D146" s="2">
        <v>4.9192928516525701E-2</v>
      </c>
      <c r="E146" s="2">
        <v>5.7142857142857099E-2</v>
      </c>
      <c r="F146" s="2">
        <v>3.4650034650034599E-2</v>
      </c>
      <c r="G146" s="2">
        <v>3.54989953114535E-2</v>
      </c>
      <c r="H146" s="2">
        <v>4.7218628719275499E-2</v>
      </c>
      <c r="I146" s="2">
        <v>3.0265596046942601E-2</v>
      </c>
      <c r="J146" s="2">
        <v>-4.1966426858513197E-3</v>
      </c>
      <c r="K146" s="2">
        <v>3.1306441902468403E-2</v>
      </c>
      <c r="L146" s="2">
        <v>0.16228838295388201</v>
      </c>
      <c r="M146" s="2">
        <v>7.6343545956805606E-2</v>
      </c>
      <c r="N146" s="3">
        <v>0.28477218225419698</v>
      </c>
      <c r="O146" s="3">
        <v>0.56996336996337005</v>
      </c>
    </row>
    <row r="147" spans="1:15" x14ac:dyDescent="0.3">
      <c r="A147" s="8" t="s">
        <v>14</v>
      </c>
      <c r="B147" s="8" t="s">
        <v>109</v>
      </c>
      <c r="C147" s="2">
        <v>-2.3321841411478399E-2</v>
      </c>
      <c r="D147" s="2">
        <v>-2.93812292358804E-2</v>
      </c>
      <c r="E147" s="2">
        <v>-3.5618782757514199E-2</v>
      </c>
      <c r="F147" s="2">
        <v>-2.8837622005323901E-2</v>
      </c>
      <c r="G147" s="2">
        <v>-3.8373686614892599E-2</v>
      </c>
      <c r="H147" s="2">
        <v>-4.4893111638954902E-2</v>
      </c>
      <c r="I147" s="2">
        <v>-3.1086794329768699E-2</v>
      </c>
      <c r="J147" s="2">
        <v>-0.119866529774127</v>
      </c>
      <c r="K147" s="2">
        <v>2.47885680956547E-3</v>
      </c>
      <c r="L147" s="2">
        <v>-0.196654545454545</v>
      </c>
      <c r="M147" s="2">
        <v>-0.197718631178707</v>
      </c>
      <c r="N147" s="3">
        <v>-0.43133983572895301</v>
      </c>
      <c r="O147" s="3">
        <v>-0.52604556637073496</v>
      </c>
    </row>
    <row r="148" spans="1:15" x14ac:dyDescent="0.3">
      <c r="A148" s="8" t="s">
        <v>15</v>
      </c>
      <c r="B148" s="8" t="s">
        <v>101</v>
      </c>
      <c r="C148" s="2">
        <v>4.4444444444444398E-2</v>
      </c>
      <c r="D148" s="2">
        <v>1.0638297872340399E-2</v>
      </c>
      <c r="E148" s="2">
        <v>-3.1578947368421102E-2</v>
      </c>
      <c r="F148" s="2">
        <v>9.7826086956521702E-2</v>
      </c>
      <c r="G148" s="2">
        <v>0.22772277227722801</v>
      </c>
      <c r="H148" s="2">
        <v>9.6774193548387094E-2</v>
      </c>
      <c r="I148" s="2">
        <v>0.17647058823529399</v>
      </c>
      <c r="J148" s="2">
        <v>6.8750000000000006E-2</v>
      </c>
      <c r="K148" s="2">
        <v>0.15204678362573101</v>
      </c>
      <c r="L148" s="2">
        <v>0.35025380710659898</v>
      </c>
      <c r="M148" s="2">
        <v>0.19548872180451099</v>
      </c>
      <c r="N148" s="3">
        <v>0.98750000000000004</v>
      </c>
      <c r="O148" s="3">
        <v>2.34736842105263</v>
      </c>
    </row>
    <row r="149" spans="1:15" x14ac:dyDescent="0.3">
      <c r="A149" s="8" t="s">
        <v>15</v>
      </c>
      <c r="B149" s="8" t="s">
        <v>102</v>
      </c>
      <c r="C149" s="2">
        <v>4.4012282497441102E-2</v>
      </c>
      <c r="D149" s="2">
        <v>3.6764705882352901E-2</v>
      </c>
      <c r="E149" s="2">
        <v>2.93144208037825E-2</v>
      </c>
      <c r="F149" s="2">
        <v>3.1235645383555399E-2</v>
      </c>
      <c r="G149" s="2">
        <v>4.2761692650334103E-2</v>
      </c>
      <c r="H149" s="2">
        <v>6.7919692439128598E-2</v>
      </c>
      <c r="I149" s="2">
        <v>5.1200000000000002E-2</v>
      </c>
      <c r="J149" s="2">
        <v>2.9299847792998501E-2</v>
      </c>
      <c r="K149" s="2">
        <v>6.8761552680221799E-2</v>
      </c>
      <c r="L149" s="2">
        <v>0.14700795572466299</v>
      </c>
      <c r="M149" s="2">
        <v>8.2931242460796098E-2</v>
      </c>
      <c r="N149" s="3">
        <v>0.36643835616438403</v>
      </c>
      <c r="O149" s="3">
        <v>0.69787234042553203</v>
      </c>
    </row>
    <row r="150" spans="1:15" x14ac:dyDescent="0.3">
      <c r="A150" s="8" t="s">
        <v>15</v>
      </c>
      <c r="B150" s="8" t="s">
        <v>103</v>
      </c>
      <c r="C150" s="2">
        <v>2.6315789473684199E-2</v>
      </c>
      <c r="D150" s="2">
        <v>-4.0723981900452497E-2</v>
      </c>
      <c r="E150" s="2">
        <v>3.45911949685535E-2</v>
      </c>
      <c r="F150" s="2">
        <v>3.3434650455927001E-2</v>
      </c>
      <c r="G150" s="2">
        <v>6.6176470588235295E-2</v>
      </c>
      <c r="H150" s="2">
        <v>2.8965517241379302E-2</v>
      </c>
      <c r="I150" s="2">
        <v>5.63002680965147E-2</v>
      </c>
      <c r="J150" s="2">
        <v>-1.26903553299492E-2</v>
      </c>
      <c r="K150" s="2">
        <v>8.6118251928020598E-2</v>
      </c>
      <c r="L150" s="2">
        <v>0.13609467455621299</v>
      </c>
      <c r="M150" s="2">
        <v>0.1875</v>
      </c>
      <c r="N150" s="3">
        <v>0.44670050761421298</v>
      </c>
      <c r="O150" s="3">
        <v>0.79245283018867896</v>
      </c>
    </row>
    <row r="151" spans="1:15" x14ac:dyDescent="0.3">
      <c r="A151" s="8" t="s">
        <v>15</v>
      </c>
      <c r="B151" s="8" t="s">
        <v>104</v>
      </c>
      <c r="C151" s="2">
        <v>0</v>
      </c>
      <c r="D151" s="2">
        <v>0</v>
      </c>
      <c r="E151" s="2">
        <v>0.5</v>
      </c>
      <c r="F151" s="2">
        <v>0</v>
      </c>
      <c r="G151" s="2">
        <v>0</v>
      </c>
      <c r="H151" s="2">
        <v>0.33333333333333298</v>
      </c>
      <c r="I151" s="2">
        <v>0</v>
      </c>
      <c r="J151" s="2">
        <v>-0.375</v>
      </c>
      <c r="K151" s="2">
        <v>0</v>
      </c>
      <c r="L151" s="2">
        <v>1.2</v>
      </c>
      <c r="M151" s="2">
        <v>0.27272727272727298</v>
      </c>
      <c r="N151" s="3">
        <v>0.75</v>
      </c>
      <c r="O151" s="3">
        <v>2.5</v>
      </c>
    </row>
    <row r="152" spans="1:15" x14ac:dyDescent="0.3">
      <c r="A152" s="8" t="s">
        <v>15</v>
      </c>
      <c r="B152" s="8" t="s">
        <v>105</v>
      </c>
      <c r="C152" s="2">
        <v>1.42630744849445E-2</v>
      </c>
      <c r="D152" s="2">
        <v>7.4999999999999997E-2</v>
      </c>
      <c r="E152" s="2">
        <v>3.3430232558139497E-2</v>
      </c>
      <c r="F152" s="2">
        <v>4.7819971870604799E-2</v>
      </c>
      <c r="G152" s="2">
        <v>6.1744966442952999E-2</v>
      </c>
      <c r="H152" s="2">
        <v>8.9759797724399501E-2</v>
      </c>
      <c r="I152" s="2">
        <v>0.13921113689095099</v>
      </c>
      <c r="J152" s="2">
        <v>0.121181262729124</v>
      </c>
      <c r="K152" s="2">
        <v>0.217075386012716</v>
      </c>
      <c r="L152" s="2">
        <v>0.21940298507462699</v>
      </c>
      <c r="M152" s="2">
        <v>0.18421052631578899</v>
      </c>
      <c r="N152" s="3">
        <v>0.97046843177189401</v>
      </c>
      <c r="O152" s="3">
        <v>1.8125</v>
      </c>
    </row>
    <row r="153" spans="1:15" x14ac:dyDescent="0.3">
      <c r="A153" s="8" t="s">
        <v>15</v>
      </c>
      <c r="B153" s="8" t="s">
        <v>106</v>
      </c>
      <c r="C153" s="2">
        <v>0.25</v>
      </c>
      <c r="D153" s="2">
        <v>6.6666666666666693E-2</v>
      </c>
      <c r="E153" s="2">
        <v>-0.15625</v>
      </c>
      <c r="F153" s="2">
        <v>0.33333333333333298</v>
      </c>
      <c r="G153" s="2">
        <v>-5.5555555555555601E-2</v>
      </c>
      <c r="H153" s="2">
        <v>8.8235294117647106E-2</v>
      </c>
      <c r="I153" s="2">
        <v>0.108108108108108</v>
      </c>
      <c r="J153" s="2">
        <v>2.4390243902439001E-2</v>
      </c>
      <c r="K153" s="2">
        <v>9.5238095238095205E-2</v>
      </c>
      <c r="L153" s="2">
        <v>0.34782608695652201</v>
      </c>
      <c r="M153" s="2">
        <v>0.112903225806452</v>
      </c>
      <c r="N153" s="3">
        <v>0.68292682926829296</v>
      </c>
      <c r="O153" s="3">
        <v>1.15625</v>
      </c>
    </row>
    <row r="154" spans="1:15" x14ac:dyDescent="0.3">
      <c r="A154" s="8" t="s">
        <v>15</v>
      </c>
      <c r="B154" s="8" t="s">
        <v>16</v>
      </c>
      <c r="C154" s="2">
        <v>-6.4516129032258104E-2</v>
      </c>
      <c r="D154" s="2">
        <v>0.10344827586206901</v>
      </c>
      <c r="E154" s="2">
        <v>3.125E-2</v>
      </c>
      <c r="F154" s="2">
        <v>3.03030303030303E-2</v>
      </c>
      <c r="G154" s="2">
        <v>0.10294117647058799</v>
      </c>
      <c r="H154" s="2">
        <v>6.6666666666666693E-2</v>
      </c>
      <c r="I154" s="2">
        <v>2.5000000000000001E-2</v>
      </c>
      <c r="J154" s="2">
        <v>6.0975609756097601E-2</v>
      </c>
      <c r="K154" s="2">
        <v>1.1494252873563199E-2</v>
      </c>
      <c r="L154" s="2">
        <v>0.13636363636363599</v>
      </c>
      <c r="M154" s="2">
        <v>0.08</v>
      </c>
      <c r="N154" s="3">
        <v>0.31707317073170699</v>
      </c>
      <c r="O154" s="3">
        <v>0.6875</v>
      </c>
    </row>
    <row r="155" spans="1:15" x14ac:dyDescent="0.3">
      <c r="A155" s="8" t="s">
        <v>15</v>
      </c>
      <c r="B155" s="8" t="s">
        <v>107</v>
      </c>
      <c r="C155" s="2">
        <v>7.5114304376224697E-2</v>
      </c>
      <c r="D155" s="2">
        <v>6.1360874848116601E-2</v>
      </c>
      <c r="E155" s="2">
        <v>6.6399542072123605E-2</v>
      </c>
      <c r="F155" s="2">
        <v>8.9103596349973196E-2</v>
      </c>
      <c r="G155" s="2">
        <v>8.3292262198127201E-2</v>
      </c>
      <c r="H155" s="2">
        <v>7.8252957233848994E-2</v>
      </c>
      <c r="I155" s="2">
        <v>5.4008438818565402E-2</v>
      </c>
      <c r="J155" s="2">
        <v>3.9631705364291399E-2</v>
      </c>
      <c r="K155" s="2">
        <v>7.6241817481709703E-2</v>
      </c>
      <c r="L155" s="2">
        <v>0.196779964221825</v>
      </c>
      <c r="M155" s="2">
        <v>0.110014947683109</v>
      </c>
      <c r="N155" s="3">
        <v>0.48638911128903101</v>
      </c>
      <c r="O155" s="3">
        <v>1.12535775615341</v>
      </c>
    </row>
    <row r="156" spans="1:15" x14ac:dyDescent="0.3">
      <c r="A156" s="8" t="s">
        <v>15</v>
      </c>
      <c r="B156" s="8" t="s">
        <v>108</v>
      </c>
      <c r="C156" s="2">
        <v>3.81282495667244E-2</v>
      </c>
      <c r="D156" s="2">
        <v>5.3422370617696197E-2</v>
      </c>
      <c r="E156" s="2">
        <v>5.7052297939778097E-2</v>
      </c>
      <c r="F156" s="2">
        <v>5.2473763118440798E-2</v>
      </c>
      <c r="G156" s="2">
        <v>4.98575498575499E-2</v>
      </c>
      <c r="H156" s="2">
        <v>3.9348710990502002E-2</v>
      </c>
      <c r="I156" s="2">
        <v>5.7441253263707602E-2</v>
      </c>
      <c r="J156" s="2">
        <v>-8.6419753086419693E-3</v>
      </c>
      <c r="K156" s="2">
        <v>5.8530510585305097E-2</v>
      </c>
      <c r="L156" s="2">
        <v>0.214117647058824</v>
      </c>
      <c r="M156" s="2">
        <v>9.3992248062015504E-2</v>
      </c>
      <c r="N156" s="3">
        <v>0.39382716049382699</v>
      </c>
      <c r="O156" s="3">
        <v>0.78922345483359702</v>
      </c>
    </row>
    <row r="157" spans="1:15" x14ac:dyDescent="0.3">
      <c r="A157" s="8" t="s">
        <v>15</v>
      </c>
      <c r="B157" s="8" t="s">
        <v>109</v>
      </c>
      <c r="C157" s="2">
        <v>-2.5987745615888399E-2</v>
      </c>
      <c r="D157" s="2">
        <v>-3.6659436008676799E-2</v>
      </c>
      <c r="E157" s="2">
        <v>-3.0848907903625301E-2</v>
      </c>
      <c r="F157" s="2">
        <v>-3.0436802973977699E-2</v>
      </c>
      <c r="G157" s="2">
        <v>-3.4747184279894601E-2</v>
      </c>
      <c r="H157" s="2">
        <v>-4.5928500496524298E-2</v>
      </c>
      <c r="I157" s="2">
        <v>-2.7582617746552199E-2</v>
      </c>
      <c r="J157" s="2">
        <v>-0.11988225849612</v>
      </c>
      <c r="K157" s="2">
        <v>0</v>
      </c>
      <c r="L157" s="2">
        <v>-0.199148677409547</v>
      </c>
      <c r="M157" s="2">
        <v>-0.195140470766894</v>
      </c>
      <c r="N157" s="3">
        <v>-0.43270002675943298</v>
      </c>
      <c r="O157" s="3">
        <v>-0.52263003827966703</v>
      </c>
    </row>
    <row r="158" spans="1:15" x14ac:dyDescent="0.3">
      <c r="A158" s="8" t="s">
        <v>16</v>
      </c>
      <c r="B158" s="8" t="s">
        <v>101</v>
      </c>
      <c r="C158" s="2">
        <v>0.134020618556701</v>
      </c>
      <c r="D158" s="2">
        <v>0.160606060606061</v>
      </c>
      <c r="E158" s="2">
        <v>0.17232375979112299</v>
      </c>
      <c r="F158" s="2">
        <v>0.17149220489977701</v>
      </c>
      <c r="G158" s="2">
        <v>0.22623574144486699</v>
      </c>
      <c r="H158" s="2">
        <v>0.14728682170542601</v>
      </c>
      <c r="I158" s="2">
        <v>0.204054054054054</v>
      </c>
      <c r="J158" s="2">
        <v>0.178451178451178</v>
      </c>
      <c r="K158" s="2">
        <v>0.121904761904762</v>
      </c>
      <c r="L158" s="2">
        <v>-5.60271646859083E-2</v>
      </c>
      <c r="M158" s="2">
        <v>0.160071942446043</v>
      </c>
      <c r="N158" s="3">
        <v>0.44781144781144799</v>
      </c>
      <c r="O158" s="3">
        <v>2.36814621409922</v>
      </c>
    </row>
    <row r="159" spans="1:15" x14ac:dyDescent="0.3">
      <c r="A159" s="8" t="s">
        <v>16</v>
      </c>
      <c r="B159" s="8" t="s">
        <v>102</v>
      </c>
      <c r="C159" s="2">
        <v>9.8031496062992093E-2</v>
      </c>
      <c r="D159" s="2">
        <v>0.139835066332019</v>
      </c>
      <c r="E159" s="2">
        <v>5.8823529411764698E-2</v>
      </c>
      <c r="F159" s="2">
        <v>8.6601307189542495E-2</v>
      </c>
      <c r="G159" s="2">
        <v>9.3643198906356806E-2</v>
      </c>
      <c r="H159" s="2">
        <v>9.3625E-2</v>
      </c>
      <c r="I159" s="2">
        <v>0.14790261744199301</v>
      </c>
      <c r="J159" s="2">
        <v>6.9700288758339099E-2</v>
      </c>
      <c r="K159" s="2">
        <v>7.95867076235688E-2</v>
      </c>
      <c r="L159" s="2">
        <v>3.2160717365062902E-2</v>
      </c>
      <c r="M159" s="2">
        <v>6.4489182190293204E-2</v>
      </c>
      <c r="N159" s="3">
        <v>0.26884397092502199</v>
      </c>
      <c r="O159" s="3">
        <v>1.00424661843347</v>
      </c>
    </row>
    <row r="160" spans="1:15" x14ac:dyDescent="0.3">
      <c r="A160" s="8" t="s">
        <v>16</v>
      </c>
      <c r="B160" s="8" t="s">
        <v>103</v>
      </c>
      <c r="C160" s="2">
        <v>0.15228426395939099</v>
      </c>
      <c r="D160" s="2">
        <v>0.21035242290748901</v>
      </c>
      <c r="E160" s="2">
        <v>9.1901728844403993E-2</v>
      </c>
      <c r="F160" s="2">
        <v>8.5000000000000006E-2</v>
      </c>
      <c r="G160" s="2">
        <v>0.13517665130568399</v>
      </c>
      <c r="H160" s="2">
        <v>0.13667117726657599</v>
      </c>
      <c r="I160" s="2">
        <v>0.21011904761904801</v>
      </c>
      <c r="J160" s="2">
        <v>0.13625184456468301</v>
      </c>
      <c r="K160" s="2">
        <v>0.16666666666666699</v>
      </c>
      <c r="L160" s="2">
        <v>0.179591836734694</v>
      </c>
      <c r="M160" s="2">
        <v>0.26329034287511799</v>
      </c>
      <c r="N160" s="3">
        <v>0.97540580423020196</v>
      </c>
      <c r="O160" s="3">
        <v>2.6542311191992698</v>
      </c>
    </row>
    <row r="161" spans="1:15" x14ac:dyDescent="0.3">
      <c r="A161" s="8" t="s">
        <v>16</v>
      </c>
      <c r="B161" s="8" t="s">
        <v>104</v>
      </c>
      <c r="C161" s="2">
        <v>2.9761904761904798E-2</v>
      </c>
      <c r="D161" s="2">
        <v>6.3583815028901702E-2</v>
      </c>
      <c r="E161" s="2">
        <v>3.8043478260869602E-2</v>
      </c>
      <c r="F161" s="2">
        <v>5.7591623036649199E-2</v>
      </c>
      <c r="G161" s="2">
        <v>9.4059405940594101E-2</v>
      </c>
      <c r="H161" s="2">
        <v>3.6199095022624403E-2</v>
      </c>
      <c r="I161" s="2">
        <v>9.6069868995633204E-2</v>
      </c>
      <c r="J161" s="2">
        <v>-1.1952191235059801E-2</v>
      </c>
      <c r="K161" s="2">
        <v>5.24193548387097E-2</v>
      </c>
      <c r="L161" s="2">
        <v>0.114942528735632</v>
      </c>
      <c r="M161" s="2">
        <v>5.49828178694158E-2</v>
      </c>
      <c r="N161" s="3">
        <v>0.22310756972111601</v>
      </c>
      <c r="O161" s="3">
        <v>0.66847826086956497</v>
      </c>
    </row>
    <row r="162" spans="1:15" x14ac:dyDescent="0.3">
      <c r="A162" s="8" t="s">
        <v>16</v>
      </c>
      <c r="B162" s="8" t="s">
        <v>105</v>
      </c>
      <c r="C162" s="2">
        <v>0.111627906976744</v>
      </c>
      <c r="D162" s="2">
        <v>0.113900511390051</v>
      </c>
      <c r="E162" s="2">
        <v>2.50417362270451E-2</v>
      </c>
      <c r="F162" s="2">
        <v>0.111563517915309</v>
      </c>
      <c r="G162" s="2">
        <v>0.112820512820513</v>
      </c>
      <c r="H162" s="2">
        <v>0.22218564845293001</v>
      </c>
      <c r="I162" s="2">
        <v>0.31807164018313999</v>
      </c>
      <c r="J162" s="2">
        <v>0.210870453616673</v>
      </c>
      <c r="K162" s="2">
        <v>0.19962875464056701</v>
      </c>
      <c r="L162" s="2">
        <v>0.17456744971163299</v>
      </c>
      <c r="M162" s="2">
        <v>0.3</v>
      </c>
      <c r="N162" s="3">
        <v>1.2180220678381699</v>
      </c>
      <c r="O162" s="3">
        <v>3.5304674457429099</v>
      </c>
    </row>
    <row r="163" spans="1:15" x14ac:dyDescent="0.3">
      <c r="A163" s="8" t="s">
        <v>16</v>
      </c>
      <c r="B163" s="8" t="s">
        <v>106</v>
      </c>
      <c r="C163" s="2">
        <v>0.102564102564103</v>
      </c>
      <c r="D163" s="2">
        <v>0.13953488372093001</v>
      </c>
      <c r="E163" s="2">
        <v>0.22448979591836701</v>
      </c>
      <c r="F163" s="2">
        <v>0.05</v>
      </c>
      <c r="G163" s="2">
        <v>0.11111111111111099</v>
      </c>
      <c r="H163" s="2">
        <v>0.157142857142857</v>
      </c>
      <c r="I163" s="2">
        <v>0.13580246913580199</v>
      </c>
      <c r="J163" s="2">
        <v>0.16304347826087001</v>
      </c>
      <c r="K163" s="2">
        <v>0.168224299065421</v>
      </c>
      <c r="L163" s="2">
        <v>0.16800000000000001</v>
      </c>
      <c r="M163" s="2">
        <v>0.13698630136986301</v>
      </c>
      <c r="N163" s="3">
        <v>0.80434782608695699</v>
      </c>
      <c r="O163" s="3">
        <v>2.3877551020408201</v>
      </c>
    </row>
    <row r="164" spans="1:15" x14ac:dyDescent="0.3">
      <c r="A164" s="8" t="s">
        <v>16</v>
      </c>
      <c r="B164" s="8" t="s">
        <v>16</v>
      </c>
      <c r="C164" s="2">
        <v>0.176056338028169</v>
      </c>
      <c r="D164" s="2">
        <v>0.101796407185629</v>
      </c>
      <c r="E164" s="2">
        <v>0.13043478260869601</v>
      </c>
      <c r="F164" s="2">
        <v>4.80769230769231E-2</v>
      </c>
      <c r="G164" s="2">
        <v>0.100917431192661</v>
      </c>
      <c r="H164" s="2">
        <v>2.5000000000000001E-2</v>
      </c>
      <c r="I164" s="2">
        <v>9.3495934959349603E-2</v>
      </c>
      <c r="J164" s="2">
        <v>9.2936802973977703E-2</v>
      </c>
      <c r="K164" s="2">
        <v>5.10204081632653E-2</v>
      </c>
      <c r="L164" s="2">
        <v>0.129449838187702</v>
      </c>
      <c r="M164" s="2">
        <v>4.2979942693409698E-2</v>
      </c>
      <c r="N164" s="3">
        <v>0.35315985130111499</v>
      </c>
      <c r="O164" s="3">
        <v>0.97826086956521696</v>
      </c>
    </row>
    <row r="165" spans="1:15" x14ac:dyDescent="0.3">
      <c r="A165" s="8" t="s">
        <v>16</v>
      </c>
      <c r="B165" s="8" t="s">
        <v>107</v>
      </c>
      <c r="C165" s="2">
        <v>0.12806830309498399</v>
      </c>
      <c r="D165" s="2">
        <v>0.13481551561021801</v>
      </c>
      <c r="E165" s="2">
        <v>8.0033347228011698E-2</v>
      </c>
      <c r="F165" s="2">
        <v>0.112311848707063</v>
      </c>
      <c r="G165" s="2">
        <v>0.10444136016655101</v>
      </c>
      <c r="H165" s="2">
        <v>0.112786679233428</v>
      </c>
      <c r="I165" s="2">
        <v>0.10897797854319601</v>
      </c>
      <c r="J165" s="2">
        <v>7.8411405295315706E-2</v>
      </c>
      <c r="K165" s="2">
        <v>9.5845136921624205E-2</v>
      </c>
      <c r="L165" s="2">
        <v>7.4536837570012907E-2</v>
      </c>
      <c r="M165" s="2">
        <v>9.7634322373696902E-2</v>
      </c>
      <c r="N165" s="3">
        <v>0.39383910386965398</v>
      </c>
      <c r="O165" s="3">
        <v>1.28220091704877</v>
      </c>
    </row>
    <row r="166" spans="1:15" x14ac:dyDescent="0.3">
      <c r="A166" s="8" t="s">
        <v>16</v>
      </c>
      <c r="B166" s="8" t="s">
        <v>108</v>
      </c>
      <c r="C166" s="2">
        <v>0.11003861003861</v>
      </c>
      <c r="D166" s="2">
        <v>0.125217391304348</v>
      </c>
      <c r="E166" s="2">
        <v>8.73261205564142E-2</v>
      </c>
      <c r="F166" s="2">
        <v>0.10092395167022</v>
      </c>
      <c r="G166" s="2">
        <v>9.6191091026468695E-2</v>
      </c>
      <c r="H166" s="2">
        <v>8.8928150765606603E-2</v>
      </c>
      <c r="I166" s="2">
        <v>0.11790156841535999</v>
      </c>
      <c r="J166" s="2">
        <v>7.5471698113207503E-2</v>
      </c>
      <c r="K166" s="2">
        <v>0.12505623031938801</v>
      </c>
      <c r="L166" s="2">
        <v>8.23670531787285E-2</v>
      </c>
      <c r="M166" s="2">
        <v>0.10158847432582201</v>
      </c>
      <c r="N166" s="3">
        <v>0.44267053701016001</v>
      </c>
      <c r="O166" s="3">
        <v>1.30448222565688</v>
      </c>
    </row>
    <row r="167" spans="1:15" x14ac:dyDescent="0.3">
      <c r="A167" s="8" t="s">
        <v>16</v>
      </c>
      <c r="B167" s="8" t="s">
        <v>109</v>
      </c>
      <c r="C167" s="2">
        <v>-7.9161816065192094E-3</v>
      </c>
      <c r="D167" s="2">
        <v>2.6519596338887601E-2</v>
      </c>
      <c r="E167" s="2">
        <v>-4.65630239292791E-2</v>
      </c>
      <c r="F167" s="2">
        <v>-8.4006074654304194E-2</v>
      </c>
      <c r="G167" s="2">
        <v>-9.7294938917975596E-2</v>
      </c>
      <c r="H167" s="2">
        <v>-8.7578540357660703E-2</v>
      </c>
      <c r="I167" s="2">
        <v>-8.8038987180845393E-2</v>
      </c>
      <c r="J167" s="2">
        <v>-5.3438661710037201E-2</v>
      </c>
      <c r="K167" s="2">
        <v>-5.4614629356897398E-2</v>
      </c>
      <c r="L167" s="2">
        <v>-0.32039465143450602</v>
      </c>
      <c r="M167" s="2">
        <v>-0.21948424068767899</v>
      </c>
      <c r="N167" s="3">
        <v>-0.52532527881040902</v>
      </c>
      <c r="O167" s="3">
        <v>-0.68861454046639203</v>
      </c>
    </row>
    <row r="168" spans="1:15" x14ac:dyDescent="0.3">
      <c r="A168" s="11" t="s">
        <v>17</v>
      </c>
      <c r="B168" s="11" t="s">
        <v>17</v>
      </c>
      <c r="C168" s="3">
        <v>2.8140850758856601E-2</v>
      </c>
      <c r="D168" s="3">
        <v>2.89226598063607E-2</v>
      </c>
      <c r="E168" s="3">
        <v>2.4624955084441201E-2</v>
      </c>
      <c r="F168" s="3">
        <v>2.5673340712409599E-2</v>
      </c>
      <c r="G168" s="3">
        <v>2.74276555961179E-2</v>
      </c>
      <c r="H168" s="3">
        <v>3.4668395291116101E-2</v>
      </c>
      <c r="I168" s="3">
        <v>4.3025090710507002E-2</v>
      </c>
      <c r="J168" s="3">
        <v>-3.3149277750474599E-3</v>
      </c>
      <c r="K168" s="3">
        <v>5.6193137321254201E-2</v>
      </c>
      <c r="L168" s="3">
        <v>6.2119533874644098E-2</v>
      </c>
      <c r="M168" s="3">
        <v>6.18419275973121E-2</v>
      </c>
      <c r="N168" s="3">
        <v>0.18722917650384299</v>
      </c>
      <c r="O168" s="3">
        <v>0.38342541022877002</v>
      </c>
    </row>
    <row r="169" spans="1:15" x14ac:dyDescent="0.3">
      <c r="A169" s="15"/>
      <c r="B169" s="15"/>
    </row>
    <row r="170" spans="1:15" x14ac:dyDescent="0.3">
      <c r="A170" s="13" t="s">
        <v>40</v>
      </c>
      <c r="B170" s="15"/>
    </row>
    <row r="171" spans="1:15" x14ac:dyDescent="0.3">
      <c r="A171" s="14" t="s">
        <v>41</v>
      </c>
      <c r="B171" s="15"/>
    </row>
    <row r="172" spans="1:15" x14ac:dyDescent="0.3">
      <c r="A172" s="14" t="s">
        <v>42</v>
      </c>
      <c r="B172" s="15"/>
    </row>
    <row r="173" spans="1:15" x14ac:dyDescent="0.3">
      <c r="A173" s="14" t="s">
        <v>112</v>
      </c>
      <c r="B173" s="15"/>
    </row>
    <row r="174" spans="1:15" x14ac:dyDescent="0.3">
      <c r="A174" s="14" t="s">
        <v>43</v>
      </c>
      <c r="B174" s="15"/>
    </row>
    <row r="175" spans="1:15" x14ac:dyDescent="0.3">
      <c r="A175" s="14" t="s">
        <v>44</v>
      </c>
      <c r="B175" s="15"/>
    </row>
    <row r="176" spans="1:15" x14ac:dyDescent="0.3">
      <c r="A176" s="14" t="s">
        <v>45</v>
      </c>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62:N62"/>
    <mergeCell ref="C116:M11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239</v>
      </c>
      <c r="B1" s="15"/>
    </row>
    <row r="2" spans="1:14" ht="15.6" x14ac:dyDescent="0.3">
      <c r="A2" s="12" t="s">
        <v>163</v>
      </c>
      <c r="B2" s="15"/>
    </row>
    <row r="3" spans="1:14" ht="15.6" x14ac:dyDescent="0.3">
      <c r="A3" s="12" t="s">
        <v>204</v>
      </c>
      <c r="B3" s="15"/>
    </row>
    <row r="4" spans="1:14" ht="15.6" x14ac:dyDescent="0.3">
      <c r="A4" s="12" t="s">
        <v>85</v>
      </c>
      <c r="B4" s="15"/>
    </row>
    <row r="5" spans="1:14" x14ac:dyDescent="0.3">
      <c r="A5" s="15"/>
      <c r="B5" s="15"/>
    </row>
    <row r="6" spans="1:14" x14ac:dyDescent="0.3">
      <c r="A6" s="16" t="str">
        <f>HYPERLINK("#'Table of contents'!A100",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79</v>
      </c>
      <c r="C9" s="1">
        <v>1451</v>
      </c>
      <c r="D9" s="1">
        <v>1559</v>
      </c>
      <c r="E9" s="1">
        <v>1610</v>
      </c>
      <c r="F9" s="1">
        <v>1718</v>
      </c>
      <c r="G9" s="1">
        <v>1821</v>
      </c>
      <c r="H9" s="1">
        <v>1951</v>
      </c>
      <c r="I9" s="1">
        <v>2030</v>
      </c>
      <c r="J9" s="1">
        <v>2105</v>
      </c>
      <c r="K9" s="1">
        <v>2187</v>
      </c>
      <c r="L9" s="1">
        <v>2286</v>
      </c>
      <c r="M9" s="1">
        <v>2399</v>
      </c>
      <c r="N9" s="1">
        <v>2521</v>
      </c>
    </row>
    <row r="10" spans="1:14" x14ac:dyDescent="0.3">
      <c r="A10" s="7" t="s">
        <v>196</v>
      </c>
      <c r="B10" s="7" t="s">
        <v>80</v>
      </c>
      <c r="C10" s="1">
        <v>188</v>
      </c>
      <c r="D10" s="1">
        <v>180</v>
      </c>
      <c r="E10" s="1">
        <v>180</v>
      </c>
      <c r="F10" s="1">
        <v>181</v>
      </c>
      <c r="G10" s="1">
        <v>200</v>
      </c>
      <c r="H10" s="1">
        <v>213</v>
      </c>
      <c r="I10" s="1">
        <v>223</v>
      </c>
      <c r="J10" s="1">
        <v>237</v>
      </c>
      <c r="K10" s="1">
        <v>245</v>
      </c>
      <c r="L10" s="1">
        <v>263</v>
      </c>
      <c r="M10" s="1">
        <v>278</v>
      </c>
      <c r="N10" s="1">
        <v>292</v>
      </c>
    </row>
    <row r="11" spans="1:14" x14ac:dyDescent="0.3">
      <c r="A11" s="7" t="s">
        <v>196</v>
      </c>
      <c r="B11" s="7" t="s">
        <v>81</v>
      </c>
      <c r="C11" s="1">
        <v>93</v>
      </c>
      <c r="D11" s="1">
        <v>95</v>
      </c>
      <c r="E11" s="1">
        <v>102</v>
      </c>
      <c r="F11" s="1">
        <v>104</v>
      </c>
      <c r="G11" s="1">
        <v>104</v>
      </c>
      <c r="H11" s="1">
        <v>116</v>
      </c>
      <c r="I11" s="1">
        <v>122</v>
      </c>
      <c r="J11" s="1">
        <v>127</v>
      </c>
      <c r="K11" s="1">
        <v>133</v>
      </c>
      <c r="L11" s="1">
        <v>141</v>
      </c>
      <c r="M11" s="1">
        <v>159</v>
      </c>
      <c r="N11" s="1">
        <v>177</v>
      </c>
    </row>
    <row r="12" spans="1:14" x14ac:dyDescent="0.3">
      <c r="A12" s="7" t="s">
        <v>196</v>
      </c>
      <c r="B12" s="7" t="s">
        <v>82</v>
      </c>
      <c r="C12" s="1">
        <v>3080</v>
      </c>
      <c r="D12" s="1">
        <v>3142</v>
      </c>
      <c r="E12" s="1">
        <v>3158</v>
      </c>
      <c r="F12" s="1">
        <v>3186</v>
      </c>
      <c r="G12" s="1">
        <v>3205</v>
      </c>
      <c r="H12" s="1">
        <v>3238</v>
      </c>
      <c r="I12" s="1">
        <v>3305</v>
      </c>
      <c r="J12" s="1">
        <v>3342</v>
      </c>
      <c r="K12" s="1">
        <v>3404</v>
      </c>
      <c r="L12" s="1">
        <v>3478</v>
      </c>
      <c r="M12" s="1">
        <v>3511</v>
      </c>
      <c r="N12" s="1">
        <v>3611</v>
      </c>
    </row>
    <row r="13" spans="1:14" x14ac:dyDescent="0.3">
      <c r="A13" s="7" t="s">
        <v>196</v>
      </c>
      <c r="B13" s="7" t="s">
        <v>16</v>
      </c>
      <c r="C13" s="1">
        <v>162</v>
      </c>
      <c r="D13" s="1">
        <v>171</v>
      </c>
      <c r="E13" s="1">
        <v>162</v>
      </c>
      <c r="F13" s="1">
        <v>171</v>
      </c>
      <c r="G13" s="1">
        <v>191</v>
      </c>
      <c r="H13" s="1">
        <v>206</v>
      </c>
      <c r="I13" s="1">
        <v>217</v>
      </c>
      <c r="J13" s="1">
        <v>236</v>
      </c>
      <c r="K13" s="1">
        <v>243</v>
      </c>
      <c r="L13" s="1">
        <v>262</v>
      </c>
      <c r="M13" s="1">
        <v>286</v>
      </c>
      <c r="N13" s="1">
        <v>316</v>
      </c>
    </row>
    <row r="14" spans="1:14" x14ac:dyDescent="0.3">
      <c r="A14" s="7" t="s">
        <v>196</v>
      </c>
      <c r="B14" s="7" t="s">
        <v>83</v>
      </c>
      <c r="C14" s="1">
        <v>337</v>
      </c>
      <c r="D14" s="1">
        <v>344</v>
      </c>
      <c r="E14" s="1">
        <v>327</v>
      </c>
      <c r="F14" s="1">
        <v>314</v>
      </c>
      <c r="G14" s="1">
        <v>335</v>
      </c>
      <c r="H14" s="1">
        <v>344</v>
      </c>
      <c r="I14" s="1">
        <v>347</v>
      </c>
      <c r="J14" s="1">
        <v>353</v>
      </c>
      <c r="K14" s="1">
        <v>353</v>
      </c>
      <c r="L14" s="1">
        <v>359</v>
      </c>
      <c r="M14" s="1">
        <v>337</v>
      </c>
      <c r="N14" s="1">
        <v>315</v>
      </c>
    </row>
    <row r="15" spans="1:14" x14ac:dyDescent="0.3">
      <c r="A15" s="7" t="s">
        <v>197</v>
      </c>
      <c r="B15" s="7" t="s">
        <v>79</v>
      </c>
      <c r="C15" s="1">
        <v>2662</v>
      </c>
      <c r="D15" s="1">
        <v>2961</v>
      </c>
      <c r="E15" s="1">
        <v>3131</v>
      </c>
      <c r="F15" s="1">
        <v>3264</v>
      </c>
      <c r="G15" s="1">
        <v>3459</v>
      </c>
      <c r="H15" s="1">
        <v>3665</v>
      </c>
      <c r="I15" s="1">
        <v>3931</v>
      </c>
      <c r="J15" s="1">
        <v>4086</v>
      </c>
      <c r="K15" s="1">
        <v>4338</v>
      </c>
      <c r="L15" s="1">
        <v>4466</v>
      </c>
      <c r="M15" s="1">
        <v>4758</v>
      </c>
      <c r="N15" s="1">
        <v>5082</v>
      </c>
    </row>
    <row r="16" spans="1:14" x14ac:dyDescent="0.3">
      <c r="A16" s="7" t="s">
        <v>197</v>
      </c>
      <c r="B16" s="7" t="s">
        <v>80</v>
      </c>
      <c r="C16" s="1">
        <v>382</v>
      </c>
      <c r="D16" s="1">
        <v>422</v>
      </c>
      <c r="E16" s="1">
        <v>454</v>
      </c>
      <c r="F16" s="1">
        <v>467</v>
      </c>
      <c r="G16" s="1">
        <v>476</v>
      </c>
      <c r="H16" s="1">
        <v>506</v>
      </c>
      <c r="I16" s="1">
        <v>528</v>
      </c>
      <c r="J16" s="1">
        <v>548</v>
      </c>
      <c r="K16" s="1">
        <v>573</v>
      </c>
      <c r="L16" s="1">
        <v>579</v>
      </c>
      <c r="M16" s="1">
        <v>612</v>
      </c>
      <c r="N16" s="1">
        <v>646</v>
      </c>
    </row>
    <row r="17" spans="1:14" x14ac:dyDescent="0.3">
      <c r="A17" s="7" t="s">
        <v>197</v>
      </c>
      <c r="B17" s="7" t="s">
        <v>81</v>
      </c>
      <c r="C17" s="1">
        <v>238</v>
      </c>
      <c r="D17" s="1">
        <v>261</v>
      </c>
      <c r="E17" s="1">
        <v>282</v>
      </c>
      <c r="F17" s="1">
        <v>308</v>
      </c>
      <c r="G17" s="1">
        <v>333</v>
      </c>
      <c r="H17" s="1">
        <v>352</v>
      </c>
      <c r="I17" s="1">
        <v>384</v>
      </c>
      <c r="J17" s="1">
        <v>418</v>
      </c>
      <c r="K17" s="1">
        <v>452</v>
      </c>
      <c r="L17" s="1">
        <v>482</v>
      </c>
      <c r="M17" s="1">
        <v>528</v>
      </c>
      <c r="N17" s="1">
        <v>556</v>
      </c>
    </row>
    <row r="18" spans="1:14" x14ac:dyDescent="0.3">
      <c r="A18" s="7" t="s">
        <v>197</v>
      </c>
      <c r="B18" s="7" t="s">
        <v>82</v>
      </c>
      <c r="C18" s="1">
        <v>7780</v>
      </c>
      <c r="D18" s="1">
        <v>8229</v>
      </c>
      <c r="E18" s="1">
        <v>8448</v>
      </c>
      <c r="F18" s="1">
        <v>8609</v>
      </c>
      <c r="G18" s="1">
        <v>8902</v>
      </c>
      <c r="H18" s="1">
        <v>9090</v>
      </c>
      <c r="I18" s="1">
        <v>9258</v>
      </c>
      <c r="J18" s="1">
        <v>9370</v>
      </c>
      <c r="K18" s="1">
        <v>9600</v>
      </c>
      <c r="L18" s="1">
        <v>9584</v>
      </c>
      <c r="M18" s="1">
        <v>9764</v>
      </c>
      <c r="N18" s="1">
        <v>10006</v>
      </c>
    </row>
    <row r="19" spans="1:14" x14ac:dyDescent="0.3">
      <c r="A19" s="7" t="s">
        <v>197</v>
      </c>
      <c r="B19" s="7" t="s">
        <v>16</v>
      </c>
      <c r="C19" s="1">
        <v>355</v>
      </c>
      <c r="D19" s="1">
        <v>385</v>
      </c>
      <c r="E19" s="1">
        <v>422</v>
      </c>
      <c r="F19" s="1">
        <v>416</v>
      </c>
      <c r="G19" s="1">
        <v>447</v>
      </c>
      <c r="H19" s="1">
        <v>501</v>
      </c>
      <c r="I19" s="1">
        <v>536</v>
      </c>
      <c r="J19" s="1">
        <v>561</v>
      </c>
      <c r="K19" s="1">
        <v>609</v>
      </c>
      <c r="L19" s="1">
        <v>633</v>
      </c>
      <c r="M19" s="1">
        <v>687</v>
      </c>
      <c r="N19" s="1">
        <v>759</v>
      </c>
    </row>
    <row r="20" spans="1:14" x14ac:dyDescent="0.3">
      <c r="A20" s="7" t="s">
        <v>197</v>
      </c>
      <c r="B20" s="7" t="s">
        <v>83</v>
      </c>
      <c r="C20" s="1">
        <v>911</v>
      </c>
      <c r="D20" s="1">
        <v>912</v>
      </c>
      <c r="E20" s="1">
        <v>878</v>
      </c>
      <c r="F20" s="1">
        <v>846</v>
      </c>
      <c r="G20" s="1">
        <v>865</v>
      </c>
      <c r="H20" s="1">
        <v>896</v>
      </c>
      <c r="I20" s="1">
        <v>900</v>
      </c>
      <c r="J20" s="1">
        <v>910</v>
      </c>
      <c r="K20" s="1">
        <v>921</v>
      </c>
      <c r="L20" s="1">
        <v>915</v>
      </c>
      <c r="M20" s="1">
        <v>859</v>
      </c>
      <c r="N20" s="1">
        <v>766</v>
      </c>
    </row>
    <row r="21" spans="1:14" x14ac:dyDescent="0.3">
      <c r="A21" s="7" t="s">
        <v>198</v>
      </c>
      <c r="B21" s="7" t="s">
        <v>79</v>
      </c>
      <c r="C21" s="1">
        <v>2698</v>
      </c>
      <c r="D21" s="1">
        <v>2908</v>
      </c>
      <c r="E21" s="1">
        <v>3068</v>
      </c>
      <c r="F21" s="1">
        <v>3240</v>
      </c>
      <c r="G21" s="1">
        <v>3461</v>
      </c>
      <c r="H21" s="1">
        <v>3614</v>
      </c>
      <c r="I21" s="1">
        <v>3775</v>
      </c>
      <c r="J21" s="1">
        <v>3935</v>
      </c>
      <c r="K21" s="1">
        <v>4092</v>
      </c>
      <c r="L21" s="1">
        <v>4222</v>
      </c>
      <c r="M21" s="1">
        <v>4462</v>
      </c>
      <c r="N21" s="1">
        <v>4771</v>
      </c>
    </row>
    <row r="22" spans="1:14" x14ac:dyDescent="0.3">
      <c r="A22" s="7" t="s">
        <v>198</v>
      </c>
      <c r="B22" s="7" t="s">
        <v>80</v>
      </c>
      <c r="C22" s="1">
        <v>297</v>
      </c>
      <c r="D22" s="1">
        <v>309</v>
      </c>
      <c r="E22" s="1">
        <v>305</v>
      </c>
      <c r="F22" s="1">
        <v>307</v>
      </c>
      <c r="G22" s="1">
        <v>318</v>
      </c>
      <c r="H22" s="1">
        <v>321</v>
      </c>
      <c r="I22" s="1">
        <v>342</v>
      </c>
      <c r="J22" s="1">
        <v>373</v>
      </c>
      <c r="K22" s="1">
        <v>388</v>
      </c>
      <c r="L22" s="1">
        <v>395</v>
      </c>
      <c r="M22" s="1">
        <v>420</v>
      </c>
      <c r="N22" s="1">
        <v>431</v>
      </c>
    </row>
    <row r="23" spans="1:14" x14ac:dyDescent="0.3">
      <c r="A23" s="7" t="s">
        <v>198</v>
      </c>
      <c r="B23" s="7" t="s">
        <v>81</v>
      </c>
      <c r="C23" s="1">
        <v>137</v>
      </c>
      <c r="D23" s="1">
        <v>138</v>
      </c>
      <c r="E23" s="1">
        <v>142</v>
      </c>
      <c r="F23" s="1">
        <v>151</v>
      </c>
      <c r="G23" s="1">
        <v>169</v>
      </c>
      <c r="H23" s="1">
        <v>174</v>
      </c>
      <c r="I23" s="1">
        <v>190</v>
      </c>
      <c r="J23" s="1">
        <v>205</v>
      </c>
      <c r="K23" s="1">
        <v>225</v>
      </c>
      <c r="L23" s="1">
        <v>234</v>
      </c>
      <c r="M23" s="1">
        <v>242</v>
      </c>
      <c r="N23" s="1">
        <v>258</v>
      </c>
    </row>
    <row r="24" spans="1:14" x14ac:dyDescent="0.3">
      <c r="A24" s="7" t="s">
        <v>198</v>
      </c>
      <c r="B24" s="7" t="s">
        <v>82</v>
      </c>
      <c r="C24" s="1">
        <v>5004</v>
      </c>
      <c r="D24" s="1">
        <v>5097</v>
      </c>
      <c r="E24" s="1">
        <v>5088</v>
      </c>
      <c r="F24" s="1">
        <v>5109</v>
      </c>
      <c r="G24" s="1">
        <v>5148</v>
      </c>
      <c r="H24" s="1">
        <v>5231</v>
      </c>
      <c r="I24" s="1">
        <v>5246</v>
      </c>
      <c r="J24" s="1">
        <v>5284</v>
      </c>
      <c r="K24" s="1">
        <v>5381</v>
      </c>
      <c r="L24" s="1">
        <v>5391</v>
      </c>
      <c r="M24" s="1">
        <v>5410</v>
      </c>
      <c r="N24" s="1">
        <v>5487</v>
      </c>
    </row>
    <row r="25" spans="1:14" x14ac:dyDescent="0.3">
      <c r="A25" s="7" t="s">
        <v>198</v>
      </c>
      <c r="B25" s="7" t="s">
        <v>16</v>
      </c>
      <c r="C25" s="1">
        <v>265</v>
      </c>
      <c r="D25" s="1">
        <v>264</v>
      </c>
      <c r="E25" s="1">
        <v>281</v>
      </c>
      <c r="F25" s="1">
        <v>285</v>
      </c>
      <c r="G25" s="1">
        <v>302</v>
      </c>
      <c r="H25" s="1">
        <v>308</v>
      </c>
      <c r="I25" s="1">
        <v>328</v>
      </c>
      <c r="J25" s="1">
        <v>338</v>
      </c>
      <c r="K25" s="1">
        <v>380</v>
      </c>
      <c r="L25" s="1">
        <v>415</v>
      </c>
      <c r="M25" s="1">
        <v>472</v>
      </c>
      <c r="N25" s="1">
        <v>519</v>
      </c>
    </row>
    <row r="26" spans="1:14" x14ac:dyDescent="0.3">
      <c r="A26" s="7" t="s">
        <v>198</v>
      </c>
      <c r="B26" s="7" t="s">
        <v>83</v>
      </c>
      <c r="C26" s="1">
        <v>435</v>
      </c>
      <c r="D26" s="1">
        <v>414</v>
      </c>
      <c r="E26" s="1">
        <v>404</v>
      </c>
      <c r="F26" s="1">
        <v>417</v>
      </c>
      <c r="G26" s="1">
        <v>439</v>
      </c>
      <c r="H26" s="1">
        <v>452</v>
      </c>
      <c r="I26" s="1">
        <v>459</v>
      </c>
      <c r="J26" s="1">
        <v>475</v>
      </c>
      <c r="K26" s="1">
        <v>491</v>
      </c>
      <c r="L26" s="1">
        <v>512</v>
      </c>
      <c r="M26" s="1">
        <v>470</v>
      </c>
      <c r="N26" s="1">
        <v>440</v>
      </c>
    </row>
    <row r="27" spans="1:14" x14ac:dyDescent="0.3">
      <c r="A27" s="7" t="s">
        <v>199</v>
      </c>
      <c r="B27" s="7" t="s">
        <v>79</v>
      </c>
      <c r="C27" s="1">
        <v>1824</v>
      </c>
      <c r="D27" s="1">
        <v>1939</v>
      </c>
      <c r="E27" s="1">
        <v>2041</v>
      </c>
      <c r="F27" s="1">
        <v>2105</v>
      </c>
      <c r="G27" s="1">
        <v>2196</v>
      </c>
      <c r="H27" s="1">
        <v>2295</v>
      </c>
      <c r="I27" s="1">
        <v>2380</v>
      </c>
      <c r="J27" s="1">
        <v>2445</v>
      </c>
      <c r="K27" s="1">
        <v>2559</v>
      </c>
      <c r="L27" s="1">
        <v>2641</v>
      </c>
      <c r="M27" s="1">
        <v>2780</v>
      </c>
      <c r="N27" s="1">
        <v>2906</v>
      </c>
    </row>
    <row r="28" spans="1:14" x14ac:dyDescent="0.3">
      <c r="A28" s="7" t="s">
        <v>199</v>
      </c>
      <c r="B28" s="7" t="s">
        <v>80</v>
      </c>
      <c r="C28" s="1">
        <v>212</v>
      </c>
      <c r="D28" s="1">
        <v>220</v>
      </c>
      <c r="E28" s="1">
        <v>219</v>
      </c>
      <c r="F28" s="1">
        <v>225</v>
      </c>
      <c r="G28" s="1">
        <v>241</v>
      </c>
      <c r="H28" s="1">
        <v>249</v>
      </c>
      <c r="I28" s="1">
        <v>258</v>
      </c>
      <c r="J28" s="1">
        <v>264</v>
      </c>
      <c r="K28" s="1">
        <v>276</v>
      </c>
      <c r="L28" s="1">
        <v>301</v>
      </c>
      <c r="M28" s="1">
        <v>323</v>
      </c>
      <c r="N28" s="1">
        <v>341</v>
      </c>
    </row>
    <row r="29" spans="1:14" x14ac:dyDescent="0.3">
      <c r="A29" s="7" t="s">
        <v>199</v>
      </c>
      <c r="B29" s="7" t="s">
        <v>81</v>
      </c>
      <c r="C29" s="1">
        <v>133</v>
      </c>
      <c r="D29" s="1">
        <v>144</v>
      </c>
      <c r="E29" s="1">
        <v>145</v>
      </c>
      <c r="F29" s="1">
        <v>150</v>
      </c>
      <c r="G29" s="1">
        <v>163</v>
      </c>
      <c r="H29" s="1">
        <v>170</v>
      </c>
      <c r="I29" s="1">
        <v>173</v>
      </c>
      <c r="J29" s="1">
        <v>173</v>
      </c>
      <c r="K29" s="1">
        <v>182</v>
      </c>
      <c r="L29" s="1">
        <v>183</v>
      </c>
      <c r="M29" s="1">
        <v>207</v>
      </c>
      <c r="N29" s="1">
        <v>228</v>
      </c>
    </row>
    <row r="30" spans="1:14" x14ac:dyDescent="0.3">
      <c r="A30" s="7" t="s">
        <v>199</v>
      </c>
      <c r="B30" s="7" t="s">
        <v>82</v>
      </c>
      <c r="C30" s="1">
        <v>5232</v>
      </c>
      <c r="D30" s="1">
        <v>5332</v>
      </c>
      <c r="E30" s="1">
        <v>5375</v>
      </c>
      <c r="F30" s="1">
        <v>5434</v>
      </c>
      <c r="G30" s="1">
        <v>5521</v>
      </c>
      <c r="H30" s="1">
        <v>5673</v>
      </c>
      <c r="I30" s="1">
        <v>5746</v>
      </c>
      <c r="J30" s="1">
        <v>5808</v>
      </c>
      <c r="K30" s="1">
        <v>5942</v>
      </c>
      <c r="L30" s="1">
        <v>6031</v>
      </c>
      <c r="M30" s="1">
        <v>6148</v>
      </c>
      <c r="N30" s="1">
        <v>6283</v>
      </c>
    </row>
    <row r="31" spans="1:14" x14ac:dyDescent="0.3">
      <c r="A31" s="7" t="s">
        <v>199</v>
      </c>
      <c r="B31" s="7" t="s">
        <v>16</v>
      </c>
      <c r="C31" s="1">
        <v>232</v>
      </c>
      <c r="D31" s="1">
        <v>246</v>
      </c>
      <c r="E31" s="1">
        <v>243</v>
      </c>
      <c r="F31" s="1">
        <v>244</v>
      </c>
      <c r="G31" s="1">
        <v>245</v>
      </c>
      <c r="H31" s="1">
        <v>256</v>
      </c>
      <c r="I31" s="1">
        <v>257</v>
      </c>
      <c r="J31" s="1">
        <v>284</v>
      </c>
      <c r="K31" s="1">
        <v>291</v>
      </c>
      <c r="L31" s="1">
        <v>324</v>
      </c>
      <c r="M31" s="1">
        <v>360</v>
      </c>
      <c r="N31" s="1">
        <v>400</v>
      </c>
    </row>
    <row r="32" spans="1:14" x14ac:dyDescent="0.3">
      <c r="A32" s="7" t="s">
        <v>199</v>
      </c>
      <c r="B32" s="7" t="s">
        <v>83</v>
      </c>
      <c r="C32" s="1">
        <v>429</v>
      </c>
      <c r="D32" s="1">
        <v>447</v>
      </c>
      <c r="E32" s="1">
        <v>441</v>
      </c>
      <c r="F32" s="1">
        <v>437</v>
      </c>
      <c r="G32" s="1">
        <v>455</v>
      </c>
      <c r="H32" s="1">
        <v>448</v>
      </c>
      <c r="I32" s="1">
        <v>450</v>
      </c>
      <c r="J32" s="1">
        <v>449</v>
      </c>
      <c r="K32" s="1">
        <v>459</v>
      </c>
      <c r="L32" s="1">
        <v>461</v>
      </c>
      <c r="M32" s="1">
        <v>411</v>
      </c>
      <c r="N32" s="1">
        <v>392</v>
      </c>
    </row>
    <row r="33" spans="1:14" x14ac:dyDescent="0.3">
      <c r="A33" s="7" t="s">
        <v>200</v>
      </c>
      <c r="B33" s="7" t="s">
        <v>79</v>
      </c>
      <c r="C33" s="1">
        <v>1928</v>
      </c>
      <c r="D33" s="1">
        <v>2051</v>
      </c>
      <c r="E33" s="1">
        <v>2173</v>
      </c>
      <c r="F33" s="1">
        <v>2283</v>
      </c>
      <c r="G33" s="1">
        <v>2396</v>
      </c>
      <c r="H33" s="1">
        <v>2483</v>
      </c>
      <c r="I33" s="1">
        <v>2558</v>
      </c>
      <c r="J33" s="1">
        <v>2667</v>
      </c>
      <c r="K33" s="1">
        <v>2785</v>
      </c>
      <c r="L33" s="1">
        <v>2838</v>
      </c>
      <c r="M33" s="1">
        <v>2988</v>
      </c>
      <c r="N33" s="1">
        <v>3143</v>
      </c>
    </row>
    <row r="34" spans="1:14" x14ac:dyDescent="0.3">
      <c r="A34" s="7" t="s">
        <v>200</v>
      </c>
      <c r="B34" s="7" t="s">
        <v>80</v>
      </c>
      <c r="C34" s="1">
        <v>226</v>
      </c>
      <c r="D34" s="1">
        <v>225</v>
      </c>
      <c r="E34" s="1">
        <v>233</v>
      </c>
      <c r="F34" s="1">
        <v>244</v>
      </c>
      <c r="G34" s="1">
        <v>241</v>
      </c>
      <c r="H34" s="1">
        <v>240</v>
      </c>
      <c r="I34" s="1">
        <v>241</v>
      </c>
      <c r="J34" s="1">
        <v>245</v>
      </c>
      <c r="K34" s="1">
        <v>261</v>
      </c>
      <c r="L34" s="1">
        <v>270</v>
      </c>
      <c r="M34" s="1">
        <v>288</v>
      </c>
      <c r="N34" s="1">
        <v>322</v>
      </c>
    </row>
    <row r="35" spans="1:14" x14ac:dyDescent="0.3">
      <c r="A35" s="7" t="s">
        <v>200</v>
      </c>
      <c r="B35" s="7" t="s">
        <v>81</v>
      </c>
      <c r="C35" s="1">
        <v>142</v>
      </c>
      <c r="D35" s="1">
        <v>149</v>
      </c>
      <c r="E35" s="1">
        <v>157</v>
      </c>
      <c r="F35" s="1">
        <v>163</v>
      </c>
      <c r="G35" s="1">
        <v>172</v>
      </c>
      <c r="H35" s="1">
        <v>183</v>
      </c>
      <c r="I35" s="1">
        <v>195</v>
      </c>
      <c r="J35" s="1">
        <v>202</v>
      </c>
      <c r="K35" s="1">
        <v>220</v>
      </c>
      <c r="L35" s="1">
        <v>233</v>
      </c>
      <c r="M35" s="1">
        <v>248</v>
      </c>
      <c r="N35" s="1">
        <v>253</v>
      </c>
    </row>
    <row r="36" spans="1:14" x14ac:dyDescent="0.3">
      <c r="A36" s="7" t="s">
        <v>200</v>
      </c>
      <c r="B36" s="7" t="s">
        <v>82</v>
      </c>
      <c r="C36" s="1">
        <v>4058</v>
      </c>
      <c r="D36" s="1">
        <v>4148</v>
      </c>
      <c r="E36" s="1">
        <v>4243</v>
      </c>
      <c r="F36" s="1">
        <v>4270</v>
      </c>
      <c r="G36" s="1">
        <v>4329</v>
      </c>
      <c r="H36" s="1">
        <v>4445</v>
      </c>
      <c r="I36" s="1">
        <v>4523</v>
      </c>
      <c r="J36" s="1">
        <v>4645</v>
      </c>
      <c r="K36" s="1">
        <v>4741</v>
      </c>
      <c r="L36" s="1">
        <v>4833</v>
      </c>
      <c r="M36" s="1">
        <v>4904</v>
      </c>
      <c r="N36" s="1">
        <v>5048</v>
      </c>
    </row>
    <row r="37" spans="1:14" x14ac:dyDescent="0.3">
      <c r="A37" s="7" t="s">
        <v>200</v>
      </c>
      <c r="B37" s="7" t="s">
        <v>16</v>
      </c>
      <c r="C37" s="1">
        <v>213</v>
      </c>
      <c r="D37" s="1">
        <v>224</v>
      </c>
      <c r="E37" s="1">
        <v>241</v>
      </c>
      <c r="F37" s="1">
        <v>256</v>
      </c>
      <c r="G37" s="1">
        <v>267</v>
      </c>
      <c r="H37" s="1">
        <v>269</v>
      </c>
      <c r="I37" s="1">
        <v>281</v>
      </c>
      <c r="J37" s="1">
        <v>306</v>
      </c>
      <c r="K37" s="1">
        <v>330</v>
      </c>
      <c r="L37" s="1">
        <v>361</v>
      </c>
      <c r="M37" s="1">
        <v>403</v>
      </c>
      <c r="N37" s="1">
        <v>441</v>
      </c>
    </row>
    <row r="38" spans="1:14" x14ac:dyDescent="0.3">
      <c r="A38" s="7" t="s">
        <v>200</v>
      </c>
      <c r="B38" s="7" t="s">
        <v>83</v>
      </c>
      <c r="C38" s="1">
        <v>342</v>
      </c>
      <c r="D38" s="1">
        <v>341</v>
      </c>
      <c r="E38" s="1">
        <v>343</v>
      </c>
      <c r="F38" s="1">
        <v>350</v>
      </c>
      <c r="G38" s="1">
        <v>356</v>
      </c>
      <c r="H38" s="1">
        <v>362</v>
      </c>
      <c r="I38" s="1">
        <v>371</v>
      </c>
      <c r="J38" s="1">
        <v>372</v>
      </c>
      <c r="K38" s="1">
        <v>376</v>
      </c>
      <c r="L38" s="1">
        <v>386</v>
      </c>
      <c r="M38" s="1">
        <v>353</v>
      </c>
      <c r="N38" s="1">
        <v>330</v>
      </c>
    </row>
    <row r="39" spans="1:14" x14ac:dyDescent="0.3">
      <c r="A39" s="7" t="s">
        <v>201</v>
      </c>
      <c r="B39" s="7" t="s">
        <v>79</v>
      </c>
      <c r="C39" s="1">
        <v>1484</v>
      </c>
      <c r="D39" s="1">
        <v>1542</v>
      </c>
      <c r="E39" s="1">
        <v>1680</v>
      </c>
      <c r="F39" s="1">
        <v>1764</v>
      </c>
      <c r="G39" s="1">
        <v>1866</v>
      </c>
      <c r="H39" s="1">
        <v>1965</v>
      </c>
      <c r="I39" s="1">
        <v>2053</v>
      </c>
      <c r="J39" s="1">
        <v>2150</v>
      </c>
      <c r="K39" s="1">
        <v>2273</v>
      </c>
      <c r="L39" s="1">
        <v>2379</v>
      </c>
      <c r="M39" s="1">
        <v>2477</v>
      </c>
      <c r="N39" s="1">
        <v>2617</v>
      </c>
    </row>
    <row r="40" spans="1:14" x14ac:dyDescent="0.3">
      <c r="A40" s="7" t="s">
        <v>201</v>
      </c>
      <c r="B40" s="7" t="s">
        <v>80</v>
      </c>
      <c r="C40" s="1">
        <v>208</v>
      </c>
      <c r="D40" s="1">
        <v>219</v>
      </c>
      <c r="E40" s="1">
        <v>218</v>
      </c>
      <c r="F40" s="1">
        <v>233</v>
      </c>
      <c r="G40" s="1">
        <v>240</v>
      </c>
      <c r="H40" s="1">
        <v>238</v>
      </c>
      <c r="I40" s="1">
        <v>247</v>
      </c>
      <c r="J40" s="1">
        <v>258</v>
      </c>
      <c r="K40" s="1">
        <v>279</v>
      </c>
      <c r="L40" s="1">
        <v>289</v>
      </c>
      <c r="M40" s="1">
        <v>308</v>
      </c>
      <c r="N40" s="1">
        <v>341</v>
      </c>
    </row>
    <row r="41" spans="1:14" x14ac:dyDescent="0.3">
      <c r="A41" s="7" t="s">
        <v>201</v>
      </c>
      <c r="B41" s="7" t="s">
        <v>81</v>
      </c>
      <c r="C41" s="1">
        <v>113</v>
      </c>
      <c r="D41" s="1">
        <v>107</v>
      </c>
      <c r="E41" s="1">
        <v>117</v>
      </c>
      <c r="F41" s="1">
        <v>118</v>
      </c>
      <c r="G41" s="1">
        <v>131</v>
      </c>
      <c r="H41" s="1">
        <v>142</v>
      </c>
      <c r="I41" s="1">
        <v>146</v>
      </c>
      <c r="J41" s="1">
        <v>159</v>
      </c>
      <c r="K41" s="1">
        <v>172</v>
      </c>
      <c r="L41" s="1">
        <v>182</v>
      </c>
      <c r="M41" s="1">
        <v>201</v>
      </c>
      <c r="N41" s="1">
        <v>234</v>
      </c>
    </row>
    <row r="42" spans="1:14" x14ac:dyDescent="0.3">
      <c r="A42" s="7" t="s">
        <v>201</v>
      </c>
      <c r="B42" s="7" t="s">
        <v>82</v>
      </c>
      <c r="C42" s="1">
        <v>5319</v>
      </c>
      <c r="D42" s="1">
        <v>5419</v>
      </c>
      <c r="E42" s="1">
        <v>5512</v>
      </c>
      <c r="F42" s="1">
        <v>5589</v>
      </c>
      <c r="G42" s="1">
        <v>5680</v>
      </c>
      <c r="H42" s="1">
        <v>5796</v>
      </c>
      <c r="I42" s="1">
        <v>5964</v>
      </c>
      <c r="J42" s="1">
        <v>6007</v>
      </c>
      <c r="K42" s="1">
        <v>6134</v>
      </c>
      <c r="L42" s="1">
        <v>6219</v>
      </c>
      <c r="M42" s="1">
        <v>6380</v>
      </c>
      <c r="N42" s="1">
        <v>6560</v>
      </c>
    </row>
    <row r="43" spans="1:14" x14ac:dyDescent="0.3">
      <c r="A43" s="7" t="s">
        <v>201</v>
      </c>
      <c r="B43" s="7" t="s">
        <v>16</v>
      </c>
      <c r="C43" s="1">
        <v>207</v>
      </c>
      <c r="D43" s="1">
        <v>214</v>
      </c>
      <c r="E43" s="1">
        <v>215</v>
      </c>
      <c r="F43" s="1">
        <v>238</v>
      </c>
      <c r="G43" s="1">
        <v>247</v>
      </c>
      <c r="H43" s="1">
        <v>253</v>
      </c>
      <c r="I43" s="1">
        <v>277</v>
      </c>
      <c r="J43" s="1">
        <v>295</v>
      </c>
      <c r="K43" s="1">
        <v>318</v>
      </c>
      <c r="L43" s="1">
        <v>344</v>
      </c>
      <c r="M43" s="1">
        <v>389</v>
      </c>
      <c r="N43" s="1">
        <v>435</v>
      </c>
    </row>
    <row r="44" spans="1:14" x14ac:dyDescent="0.3">
      <c r="A44" s="7" t="s">
        <v>201</v>
      </c>
      <c r="B44" s="7" t="s">
        <v>83</v>
      </c>
      <c r="C44" s="1">
        <v>693</v>
      </c>
      <c r="D44" s="1">
        <v>686</v>
      </c>
      <c r="E44" s="1">
        <v>658</v>
      </c>
      <c r="F44" s="1">
        <v>647</v>
      </c>
      <c r="G44" s="1">
        <v>645</v>
      </c>
      <c r="H44" s="1">
        <v>652</v>
      </c>
      <c r="I44" s="1">
        <v>655</v>
      </c>
      <c r="J44" s="1">
        <v>658</v>
      </c>
      <c r="K44" s="1">
        <v>663</v>
      </c>
      <c r="L44" s="1">
        <v>669</v>
      </c>
      <c r="M44" s="1">
        <v>587</v>
      </c>
      <c r="N44" s="1">
        <v>536</v>
      </c>
    </row>
    <row r="45" spans="1:14" x14ac:dyDescent="0.3">
      <c r="A45" s="7" t="s">
        <v>202</v>
      </c>
      <c r="B45" s="7" t="s">
        <v>79</v>
      </c>
      <c r="C45" s="1">
        <v>493</v>
      </c>
      <c r="D45" s="1">
        <v>528</v>
      </c>
      <c r="E45" s="1">
        <v>590</v>
      </c>
      <c r="F45" s="1">
        <v>625</v>
      </c>
      <c r="G45" s="1">
        <v>651</v>
      </c>
      <c r="H45" s="1">
        <v>686</v>
      </c>
      <c r="I45" s="1">
        <v>716</v>
      </c>
      <c r="J45" s="1">
        <v>760</v>
      </c>
      <c r="K45" s="1">
        <v>775</v>
      </c>
      <c r="L45" s="1">
        <v>823</v>
      </c>
      <c r="M45" s="1">
        <v>850</v>
      </c>
      <c r="N45" s="1">
        <v>910</v>
      </c>
    </row>
    <row r="46" spans="1:14" x14ac:dyDescent="0.3">
      <c r="A46" s="7" t="s">
        <v>202</v>
      </c>
      <c r="B46" s="7" t="s">
        <v>80</v>
      </c>
      <c r="C46" s="1">
        <v>58</v>
      </c>
      <c r="D46" s="1">
        <v>73</v>
      </c>
      <c r="E46" s="1">
        <v>70</v>
      </c>
      <c r="F46" s="1">
        <v>79</v>
      </c>
      <c r="G46" s="1">
        <v>92</v>
      </c>
      <c r="H46" s="1">
        <v>87</v>
      </c>
      <c r="I46" s="1">
        <v>89</v>
      </c>
      <c r="J46" s="1">
        <v>100</v>
      </c>
      <c r="K46" s="1">
        <v>99</v>
      </c>
      <c r="L46" s="1">
        <v>99</v>
      </c>
      <c r="M46" s="1">
        <v>107</v>
      </c>
      <c r="N46" s="1">
        <v>110</v>
      </c>
    </row>
    <row r="47" spans="1:14" x14ac:dyDescent="0.3">
      <c r="A47" s="7" t="s">
        <v>202</v>
      </c>
      <c r="B47" s="7" t="s">
        <v>81</v>
      </c>
      <c r="C47" s="1">
        <v>64</v>
      </c>
      <c r="D47" s="1">
        <v>73</v>
      </c>
      <c r="E47" s="1">
        <v>71</v>
      </c>
      <c r="F47" s="1">
        <v>75</v>
      </c>
      <c r="G47" s="1">
        <v>84</v>
      </c>
      <c r="H47" s="1">
        <v>92</v>
      </c>
      <c r="I47" s="1">
        <v>107</v>
      </c>
      <c r="J47" s="1">
        <v>113</v>
      </c>
      <c r="K47" s="1">
        <v>121</v>
      </c>
      <c r="L47" s="1">
        <v>129</v>
      </c>
      <c r="M47" s="1">
        <v>138</v>
      </c>
      <c r="N47" s="1">
        <v>146</v>
      </c>
    </row>
    <row r="48" spans="1:14" x14ac:dyDescent="0.3">
      <c r="A48" s="7" t="s">
        <v>202</v>
      </c>
      <c r="B48" s="7" t="s">
        <v>82</v>
      </c>
      <c r="C48" s="1">
        <v>3888</v>
      </c>
      <c r="D48" s="1">
        <v>3981</v>
      </c>
      <c r="E48" s="1">
        <v>4030</v>
      </c>
      <c r="F48" s="1">
        <v>4141</v>
      </c>
      <c r="G48" s="1">
        <v>4244</v>
      </c>
      <c r="H48" s="1">
        <v>4395</v>
      </c>
      <c r="I48" s="1">
        <v>4515</v>
      </c>
      <c r="J48" s="1">
        <v>4629</v>
      </c>
      <c r="K48" s="1">
        <v>4800</v>
      </c>
      <c r="L48" s="1">
        <v>4905</v>
      </c>
      <c r="M48" s="1">
        <v>5080</v>
      </c>
      <c r="N48" s="1">
        <v>5238</v>
      </c>
    </row>
    <row r="49" spans="1:14" x14ac:dyDescent="0.3">
      <c r="A49" s="7" t="s">
        <v>202</v>
      </c>
      <c r="B49" s="7" t="s">
        <v>16</v>
      </c>
      <c r="C49" s="1">
        <v>75</v>
      </c>
      <c r="D49" s="1">
        <v>78</v>
      </c>
      <c r="E49" s="1">
        <v>88</v>
      </c>
      <c r="F49" s="1">
        <v>95</v>
      </c>
      <c r="G49" s="1">
        <v>95</v>
      </c>
      <c r="H49" s="1">
        <v>103</v>
      </c>
      <c r="I49" s="1">
        <v>100</v>
      </c>
      <c r="J49" s="1">
        <v>107</v>
      </c>
      <c r="K49" s="1">
        <v>114</v>
      </c>
      <c r="L49" s="1">
        <v>131</v>
      </c>
      <c r="M49" s="1">
        <v>133</v>
      </c>
      <c r="N49" s="1">
        <v>151</v>
      </c>
    </row>
    <row r="50" spans="1:14" x14ac:dyDescent="0.3">
      <c r="A50" s="7" t="s">
        <v>202</v>
      </c>
      <c r="B50" s="7" t="s">
        <v>83</v>
      </c>
      <c r="C50" s="1">
        <v>292</v>
      </c>
      <c r="D50" s="1">
        <v>301</v>
      </c>
      <c r="E50" s="1">
        <v>307</v>
      </c>
      <c r="F50" s="1">
        <v>314</v>
      </c>
      <c r="G50" s="1">
        <v>323</v>
      </c>
      <c r="H50" s="1">
        <v>323</v>
      </c>
      <c r="I50" s="1">
        <v>325</v>
      </c>
      <c r="J50" s="1">
        <v>329</v>
      </c>
      <c r="K50" s="1">
        <v>348</v>
      </c>
      <c r="L50" s="1">
        <v>347</v>
      </c>
      <c r="M50" s="1">
        <v>329</v>
      </c>
      <c r="N50" s="1">
        <v>306</v>
      </c>
    </row>
    <row r="51" spans="1:14" x14ac:dyDescent="0.3">
      <c r="A51" s="10" t="s">
        <v>17</v>
      </c>
      <c r="B51" s="10" t="s">
        <v>17</v>
      </c>
      <c r="C51" s="5">
        <v>54340</v>
      </c>
      <c r="D51" s="5">
        <v>56478</v>
      </c>
      <c r="E51" s="5">
        <v>57852</v>
      </c>
      <c r="F51" s="5">
        <v>59172</v>
      </c>
      <c r="G51" s="5">
        <v>61055</v>
      </c>
      <c r="H51" s="5">
        <v>62983</v>
      </c>
      <c r="I51" s="5">
        <v>64748</v>
      </c>
      <c r="J51" s="5">
        <v>66328</v>
      </c>
      <c r="K51" s="5">
        <v>68533</v>
      </c>
      <c r="L51" s="5">
        <v>69995</v>
      </c>
      <c r="M51" s="5">
        <v>72046</v>
      </c>
      <c r="N51" s="5">
        <v>74624</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79</v>
      </c>
      <c r="C56" s="2">
        <v>0.27320655243833603</v>
      </c>
      <c r="D56" s="2">
        <v>0.283919140411583</v>
      </c>
      <c r="E56" s="2">
        <v>0.290666185231991</v>
      </c>
      <c r="F56" s="2">
        <v>0.302784631653155</v>
      </c>
      <c r="G56" s="2">
        <v>0.31096311475409799</v>
      </c>
      <c r="H56" s="2">
        <v>0.32152274225444999</v>
      </c>
      <c r="I56" s="2">
        <v>0.32511210762331799</v>
      </c>
      <c r="J56" s="2">
        <v>0.32890625000000001</v>
      </c>
      <c r="K56" s="2">
        <v>0.33313023610053299</v>
      </c>
      <c r="L56" s="2">
        <v>0.33672116659301798</v>
      </c>
      <c r="M56" s="2">
        <v>0.344189383070301</v>
      </c>
      <c r="N56" s="2">
        <v>0.34858960176991099</v>
      </c>
    </row>
    <row r="57" spans="1:14" x14ac:dyDescent="0.3">
      <c r="A57" s="8" t="s">
        <v>196</v>
      </c>
      <c r="B57" s="8" t="s">
        <v>80</v>
      </c>
      <c r="C57" s="2">
        <v>3.5398230088495602E-2</v>
      </c>
      <c r="D57" s="2">
        <v>3.27809142232744E-2</v>
      </c>
      <c r="E57" s="2">
        <v>3.24968405849431E-2</v>
      </c>
      <c r="F57" s="2">
        <v>3.1899894254494202E-2</v>
      </c>
      <c r="G57" s="2">
        <v>3.4153005464480898E-2</v>
      </c>
      <c r="H57" s="2">
        <v>3.5102175346077798E-2</v>
      </c>
      <c r="I57" s="2">
        <v>3.5714285714285698E-2</v>
      </c>
      <c r="J57" s="2">
        <v>3.7031250000000002E-2</v>
      </c>
      <c r="K57" s="2">
        <v>3.7319116527037302E-2</v>
      </c>
      <c r="L57" s="2">
        <v>3.8739136839004297E-2</v>
      </c>
      <c r="M57" s="2">
        <v>3.9885222381635603E-2</v>
      </c>
      <c r="N57" s="2">
        <v>4.03761061946903E-2</v>
      </c>
    </row>
    <row r="58" spans="1:14" x14ac:dyDescent="0.3">
      <c r="A58" s="8" t="s">
        <v>196</v>
      </c>
      <c r="B58" s="8" t="s">
        <v>81</v>
      </c>
      <c r="C58" s="2">
        <v>1.75108265863303E-2</v>
      </c>
      <c r="D58" s="2">
        <v>1.73010380622837E-2</v>
      </c>
      <c r="E58" s="2">
        <v>1.8414876331467801E-2</v>
      </c>
      <c r="F58" s="2">
        <v>1.8329221008107199E-2</v>
      </c>
      <c r="G58" s="2">
        <v>1.7759562841530099E-2</v>
      </c>
      <c r="H58" s="2">
        <v>1.9116677653263001E-2</v>
      </c>
      <c r="I58" s="2">
        <v>1.9538757206918601E-2</v>
      </c>
      <c r="J58" s="2">
        <v>1.984375E-2</v>
      </c>
      <c r="K58" s="2">
        <v>2.02589489718203E-2</v>
      </c>
      <c r="L58" s="2">
        <v>2.0768890852850198E-2</v>
      </c>
      <c r="M58" s="2">
        <v>2.2812051649928299E-2</v>
      </c>
      <c r="N58" s="2">
        <v>2.4474557522123901E-2</v>
      </c>
    </row>
    <row r="59" spans="1:14" x14ac:dyDescent="0.3">
      <c r="A59" s="8" t="s">
        <v>196</v>
      </c>
      <c r="B59" s="8" t="s">
        <v>82</v>
      </c>
      <c r="C59" s="2">
        <v>0.57992845038599095</v>
      </c>
      <c r="D59" s="2">
        <v>0.57220906938626803</v>
      </c>
      <c r="E59" s="2">
        <v>0.57013901426250202</v>
      </c>
      <c r="F59" s="2">
        <v>0.56150863588297495</v>
      </c>
      <c r="G59" s="2">
        <v>0.54730191256830596</v>
      </c>
      <c r="H59" s="2">
        <v>0.53361898483849701</v>
      </c>
      <c r="I59" s="2">
        <v>0.52930813581037806</v>
      </c>
      <c r="J59" s="2">
        <v>0.52218750000000003</v>
      </c>
      <c r="K59" s="2">
        <v>0.51850723533891896</v>
      </c>
      <c r="L59" s="2">
        <v>0.51229930770363796</v>
      </c>
      <c r="M59" s="2">
        <v>0.503730272596844</v>
      </c>
      <c r="N59" s="2">
        <v>0.49930862831858402</v>
      </c>
    </row>
    <row r="60" spans="1:14" x14ac:dyDescent="0.3">
      <c r="A60" s="8" t="s">
        <v>196</v>
      </c>
      <c r="B60" s="8" t="s">
        <v>16</v>
      </c>
      <c r="C60" s="2">
        <v>3.0502730182639801E-2</v>
      </c>
      <c r="D60" s="2">
        <v>3.1141868512110701E-2</v>
      </c>
      <c r="E60" s="2">
        <v>2.9247156526448801E-2</v>
      </c>
      <c r="F60" s="2">
        <v>3.0137469157560801E-2</v>
      </c>
      <c r="G60" s="2">
        <v>3.2616120218579202E-2</v>
      </c>
      <c r="H60" s="2">
        <v>3.3948582729070503E-2</v>
      </c>
      <c r="I60" s="2">
        <v>3.4753363228699603E-2</v>
      </c>
      <c r="J60" s="2">
        <v>3.6874999999999998E-2</v>
      </c>
      <c r="K60" s="2">
        <v>3.7014470677837003E-2</v>
      </c>
      <c r="L60" s="2">
        <v>3.8591839740757097E-2</v>
      </c>
      <c r="M60" s="2">
        <v>4.1032998565279803E-2</v>
      </c>
      <c r="N60" s="2">
        <v>4.3694690265486703E-2</v>
      </c>
    </row>
    <row r="61" spans="1:14" x14ac:dyDescent="0.3">
      <c r="A61" s="8" t="s">
        <v>196</v>
      </c>
      <c r="B61" s="8" t="s">
        <v>83</v>
      </c>
      <c r="C61" s="2">
        <v>6.3453210318207498E-2</v>
      </c>
      <c r="D61" s="2">
        <v>6.26479694044801E-2</v>
      </c>
      <c r="E61" s="2">
        <v>5.9035927062646702E-2</v>
      </c>
      <c r="F61" s="2">
        <v>5.5340148043708098E-2</v>
      </c>
      <c r="G61" s="2">
        <v>5.72062841530055E-2</v>
      </c>
      <c r="H61" s="2">
        <v>5.6690837178642102E-2</v>
      </c>
      <c r="I61" s="2">
        <v>5.55733504163997E-2</v>
      </c>
      <c r="J61" s="2">
        <v>5.5156249999999997E-2</v>
      </c>
      <c r="K61" s="2">
        <v>5.3769992383853799E-2</v>
      </c>
      <c r="L61" s="2">
        <v>5.2879658270732099E-2</v>
      </c>
      <c r="M61" s="2">
        <v>4.8350071736011503E-2</v>
      </c>
      <c r="N61" s="2">
        <v>4.35564159292035E-2</v>
      </c>
    </row>
    <row r="62" spans="1:14" x14ac:dyDescent="0.3">
      <c r="A62" s="8" t="s">
        <v>197</v>
      </c>
      <c r="B62" s="8" t="s">
        <v>79</v>
      </c>
      <c r="C62" s="2">
        <v>0.21593121349772901</v>
      </c>
      <c r="D62" s="2">
        <v>0.224829157175399</v>
      </c>
      <c r="E62" s="2">
        <v>0.22996694821887601</v>
      </c>
      <c r="F62" s="2">
        <v>0.23465132997843299</v>
      </c>
      <c r="G62" s="2">
        <v>0.238848225383234</v>
      </c>
      <c r="H62" s="2">
        <v>0.24417055296469001</v>
      </c>
      <c r="I62" s="2">
        <v>0.25300894638604599</v>
      </c>
      <c r="J62" s="2">
        <v>0.25709431825331902</v>
      </c>
      <c r="K62" s="2">
        <v>0.26302067543806501</v>
      </c>
      <c r="L62" s="2">
        <v>0.26808331832643001</v>
      </c>
      <c r="M62" s="2">
        <v>0.27649930264993</v>
      </c>
      <c r="N62" s="2">
        <v>0.28526522593320203</v>
      </c>
    </row>
    <row r="63" spans="1:14" x14ac:dyDescent="0.3">
      <c r="A63" s="8" t="s">
        <v>197</v>
      </c>
      <c r="B63" s="8" t="s">
        <v>80</v>
      </c>
      <c r="C63" s="2">
        <v>3.0986372485399101E-2</v>
      </c>
      <c r="D63" s="2">
        <v>3.2042520880789703E-2</v>
      </c>
      <c r="E63" s="2">
        <v>3.3345574733749501E-2</v>
      </c>
      <c r="F63" s="2">
        <v>3.35729690869878E-2</v>
      </c>
      <c r="G63" s="2">
        <v>3.28683883441514E-2</v>
      </c>
      <c r="H63" s="2">
        <v>3.3710859427048601E-2</v>
      </c>
      <c r="I63" s="2">
        <v>3.3983394477698402E-2</v>
      </c>
      <c r="J63" s="2">
        <v>3.4480588938526402E-2</v>
      </c>
      <c r="K63" s="2">
        <v>3.4742011762565903E-2</v>
      </c>
      <c r="L63" s="2">
        <v>3.4755987754367001E-2</v>
      </c>
      <c r="M63" s="2">
        <v>3.55648535564854E-2</v>
      </c>
      <c r="N63" s="2">
        <v>3.6261577322481101E-2</v>
      </c>
    </row>
    <row r="64" spans="1:14" x14ac:dyDescent="0.3">
      <c r="A64" s="8" t="s">
        <v>197</v>
      </c>
      <c r="B64" s="8" t="s">
        <v>81</v>
      </c>
      <c r="C64" s="2">
        <v>1.9305645684620398E-2</v>
      </c>
      <c r="D64" s="2">
        <v>1.9817767653758499E-2</v>
      </c>
      <c r="E64" s="2">
        <v>2.0712449504223299E-2</v>
      </c>
      <c r="F64" s="2">
        <v>2.2142343637670699E-2</v>
      </c>
      <c r="G64" s="2">
        <v>2.29940615937025E-2</v>
      </c>
      <c r="H64" s="2">
        <v>2.3451032644903402E-2</v>
      </c>
      <c r="I64" s="2">
        <v>2.4715195983780702E-2</v>
      </c>
      <c r="J64" s="2">
        <v>2.6300887183036602E-2</v>
      </c>
      <c r="K64" s="2">
        <v>2.7405565997695999E-2</v>
      </c>
      <c r="L64" s="2">
        <v>2.8933309322288301E-2</v>
      </c>
      <c r="M64" s="2">
        <v>3.06834030683403E-2</v>
      </c>
      <c r="N64" s="2">
        <v>3.1209654785293299E-2</v>
      </c>
    </row>
    <row r="65" spans="1:14" x14ac:dyDescent="0.3">
      <c r="A65" s="8" t="s">
        <v>197</v>
      </c>
      <c r="B65" s="8" t="s">
        <v>82</v>
      </c>
      <c r="C65" s="2">
        <v>0.63108371187540602</v>
      </c>
      <c r="D65" s="2">
        <v>0.624829157175399</v>
      </c>
      <c r="E65" s="2">
        <v>0.62049210429673196</v>
      </c>
      <c r="F65" s="2">
        <v>0.61890726096333604</v>
      </c>
      <c r="G65" s="2">
        <v>0.61469410302444405</v>
      </c>
      <c r="H65" s="2">
        <v>0.60559626915389697</v>
      </c>
      <c r="I65" s="2">
        <v>0.59586792817146195</v>
      </c>
      <c r="J65" s="2">
        <v>0.58956773422261399</v>
      </c>
      <c r="K65" s="2">
        <v>0.58206511853513598</v>
      </c>
      <c r="L65" s="2">
        <v>0.57530464013446203</v>
      </c>
      <c r="M65" s="2">
        <v>0.56741050674105098</v>
      </c>
      <c r="N65" s="2">
        <v>0.56166152119000801</v>
      </c>
    </row>
    <row r="66" spans="1:14" x14ac:dyDescent="0.3">
      <c r="A66" s="8" t="s">
        <v>197</v>
      </c>
      <c r="B66" s="8" t="s">
        <v>16</v>
      </c>
      <c r="C66" s="2">
        <v>2.8796236210253099E-2</v>
      </c>
      <c r="D66" s="2">
        <v>2.9233105542900501E-2</v>
      </c>
      <c r="E66" s="2">
        <v>3.09952258538377E-2</v>
      </c>
      <c r="F66" s="2">
        <v>2.9906542056074799E-2</v>
      </c>
      <c r="G66" s="2">
        <v>3.08659024996547E-2</v>
      </c>
      <c r="H66" s="2">
        <v>3.3377748167888098E-2</v>
      </c>
      <c r="I66" s="2">
        <v>3.4498294394027199E-2</v>
      </c>
      <c r="J66" s="2">
        <v>3.5298559114075402E-2</v>
      </c>
      <c r="K66" s="2">
        <v>3.6924755957072702E-2</v>
      </c>
      <c r="L66" s="2">
        <v>3.7997478840266503E-2</v>
      </c>
      <c r="M66" s="2">
        <v>3.9923291492329101E-2</v>
      </c>
      <c r="N66" s="2">
        <v>4.26045467302835E-2</v>
      </c>
    </row>
    <row r="67" spans="1:14" x14ac:dyDescent="0.3">
      <c r="A67" s="8" t="s">
        <v>197</v>
      </c>
      <c r="B67" s="8" t="s">
        <v>83</v>
      </c>
      <c r="C67" s="2">
        <v>7.3896820246593095E-2</v>
      </c>
      <c r="D67" s="2">
        <v>6.9248291571753995E-2</v>
      </c>
      <c r="E67" s="2">
        <v>6.44876973925817E-2</v>
      </c>
      <c r="F67" s="2">
        <v>6.0819554277498203E-2</v>
      </c>
      <c r="G67" s="2">
        <v>5.9729319154812902E-2</v>
      </c>
      <c r="H67" s="2">
        <v>5.96935376415723E-2</v>
      </c>
      <c r="I67" s="2">
        <v>5.7926240586985901E-2</v>
      </c>
      <c r="J67" s="2">
        <v>5.72579122884289E-2</v>
      </c>
      <c r="K67" s="2">
        <v>5.5841872309464601E-2</v>
      </c>
      <c r="L67" s="2">
        <v>5.4925265622186199E-2</v>
      </c>
      <c r="M67" s="2">
        <v>4.9918642491864201E-2</v>
      </c>
      <c r="N67" s="2">
        <v>4.2997474038731401E-2</v>
      </c>
    </row>
    <row r="68" spans="1:14" x14ac:dyDescent="0.3">
      <c r="A68" s="8" t="s">
        <v>198</v>
      </c>
      <c r="B68" s="8" t="s">
        <v>79</v>
      </c>
      <c r="C68" s="2">
        <v>0.30534178361249398</v>
      </c>
      <c r="D68" s="2">
        <v>0.31851040525739299</v>
      </c>
      <c r="E68" s="2">
        <v>0.33031869078380699</v>
      </c>
      <c r="F68" s="2">
        <v>0.34072983489325898</v>
      </c>
      <c r="G68" s="2">
        <v>0.351834909016977</v>
      </c>
      <c r="H68" s="2">
        <v>0.35782178217821797</v>
      </c>
      <c r="I68" s="2">
        <v>0.36508704061895603</v>
      </c>
      <c r="J68" s="2">
        <v>0.37087653157398698</v>
      </c>
      <c r="K68" s="2">
        <v>0.37345988865565399</v>
      </c>
      <c r="L68" s="2">
        <v>0.37801056495657598</v>
      </c>
      <c r="M68" s="2">
        <v>0.38881143255489697</v>
      </c>
      <c r="N68" s="2">
        <v>0.40072232487821302</v>
      </c>
    </row>
    <row r="69" spans="1:14" x14ac:dyDescent="0.3">
      <c r="A69" s="8" t="s">
        <v>198</v>
      </c>
      <c r="B69" s="8" t="s">
        <v>80</v>
      </c>
      <c r="C69" s="2">
        <v>3.3612494341330901E-2</v>
      </c>
      <c r="D69" s="2">
        <v>3.3844468784227803E-2</v>
      </c>
      <c r="E69" s="2">
        <v>3.2838070628768298E-2</v>
      </c>
      <c r="F69" s="2">
        <v>3.2285203491429201E-2</v>
      </c>
      <c r="G69" s="2">
        <v>3.2326928941750502E-2</v>
      </c>
      <c r="H69" s="2">
        <v>3.1782178217821803E-2</v>
      </c>
      <c r="I69" s="2">
        <v>3.3075435203094798E-2</v>
      </c>
      <c r="J69" s="2">
        <v>3.51555136663525E-2</v>
      </c>
      <c r="K69" s="2">
        <v>3.5411152687779501E-2</v>
      </c>
      <c r="L69" s="2">
        <v>3.53657444713045E-2</v>
      </c>
      <c r="M69" s="2">
        <v>3.6598117811083998E-2</v>
      </c>
      <c r="N69" s="2">
        <v>3.6200235175541703E-2</v>
      </c>
    </row>
    <row r="70" spans="1:14" x14ac:dyDescent="0.3">
      <c r="A70" s="8" t="s">
        <v>198</v>
      </c>
      <c r="B70" s="8" t="s">
        <v>81</v>
      </c>
      <c r="C70" s="2">
        <v>1.55047532820281E-2</v>
      </c>
      <c r="D70" s="2">
        <v>1.5115005476451299E-2</v>
      </c>
      <c r="E70" s="2">
        <v>1.52885443583118E-2</v>
      </c>
      <c r="F70" s="2">
        <v>1.5879692922494502E-2</v>
      </c>
      <c r="G70" s="2">
        <v>1.7180034563383101E-2</v>
      </c>
      <c r="H70" s="2">
        <v>1.7227722772277201E-2</v>
      </c>
      <c r="I70" s="2">
        <v>1.8375241779497099E-2</v>
      </c>
      <c r="J70" s="2">
        <v>1.9321394910461798E-2</v>
      </c>
      <c r="K70" s="2">
        <v>2.0534817924614399E-2</v>
      </c>
      <c r="L70" s="2">
        <v>2.0950846091861399E-2</v>
      </c>
      <c r="M70" s="2">
        <v>2.1087486929243601E-2</v>
      </c>
      <c r="N70" s="2">
        <v>2.1669746346380001E-2</v>
      </c>
    </row>
    <row r="71" spans="1:14" x14ac:dyDescent="0.3">
      <c r="A71" s="8" t="s">
        <v>198</v>
      </c>
      <c r="B71" s="8" t="s">
        <v>82</v>
      </c>
      <c r="C71" s="2">
        <v>0.56631960162969697</v>
      </c>
      <c r="D71" s="2">
        <v>0.55826944140197199</v>
      </c>
      <c r="E71" s="2">
        <v>0.547803617571059</v>
      </c>
      <c r="F71" s="2">
        <v>0.53728047113261101</v>
      </c>
      <c r="G71" s="2">
        <v>0.523330283623056</v>
      </c>
      <c r="H71" s="2">
        <v>0.51792079207920805</v>
      </c>
      <c r="I71" s="2">
        <v>0.50735009671179898</v>
      </c>
      <c r="J71" s="2">
        <v>0.49802073515551398</v>
      </c>
      <c r="K71" s="2">
        <v>0.49110157889933398</v>
      </c>
      <c r="L71" s="2">
        <v>0.48267526188557602</v>
      </c>
      <c r="M71" s="2">
        <v>0.47141861275705799</v>
      </c>
      <c r="N71" s="2">
        <v>0.46086007055266298</v>
      </c>
    </row>
    <row r="72" spans="1:14" x14ac:dyDescent="0.3">
      <c r="A72" s="8" t="s">
        <v>198</v>
      </c>
      <c r="B72" s="8" t="s">
        <v>16</v>
      </c>
      <c r="C72" s="2">
        <v>2.99909461294703E-2</v>
      </c>
      <c r="D72" s="2">
        <v>2.89156626506024E-2</v>
      </c>
      <c r="E72" s="2">
        <v>3.0254091300602901E-2</v>
      </c>
      <c r="F72" s="2">
        <v>2.99716058470922E-2</v>
      </c>
      <c r="G72" s="2">
        <v>3.07004167937379E-2</v>
      </c>
      <c r="H72" s="2">
        <v>3.0495049504950501E-2</v>
      </c>
      <c r="I72" s="2">
        <v>3.1721470019342397E-2</v>
      </c>
      <c r="J72" s="2">
        <v>3.1856738925541903E-2</v>
      </c>
      <c r="K72" s="2">
        <v>3.4681025828237698E-2</v>
      </c>
      <c r="L72" s="2">
        <v>3.7156415077446499E-2</v>
      </c>
      <c r="M72" s="2">
        <v>4.1129313349599197E-2</v>
      </c>
      <c r="N72" s="2">
        <v>4.3591466487485298E-2</v>
      </c>
    </row>
    <row r="73" spans="1:14" x14ac:dyDescent="0.3">
      <c r="A73" s="8" t="s">
        <v>198</v>
      </c>
      <c r="B73" s="8" t="s">
        <v>83</v>
      </c>
      <c r="C73" s="2">
        <v>4.9230421004979603E-2</v>
      </c>
      <c r="D73" s="2">
        <v>4.5345016429353797E-2</v>
      </c>
      <c r="E73" s="2">
        <v>4.3496985357450502E-2</v>
      </c>
      <c r="F73" s="2">
        <v>4.3853191713113901E-2</v>
      </c>
      <c r="G73" s="2">
        <v>4.4627427061095903E-2</v>
      </c>
      <c r="H73" s="2">
        <v>4.4752475247524799E-2</v>
      </c>
      <c r="I73" s="2">
        <v>4.4390715667311398E-2</v>
      </c>
      <c r="J73" s="2">
        <v>4.4769085768143299E-2</v>
      </c>
      <c r="K73" s="2">
        <v>4.48115360043808E-2</v>
      </c>
      <c r="L73" s="2">
        <v>4.5841167517235201E-2</v>
      </c>
      <c r="M73" s="2">
        <v>4.0955036598117799E-2</v>
      </c>
      <c r="N73" s="2">
        <v>3.6956156559717797E-2</v>
      </c>
    </row>
    <row r="74" spans="1:14" x14ac:dyDescent="0.3">
      <c r="A74" s="8" t="s">
        <v>199</v>
      </c>
      <c r="B74" s="8" t="s">
        <v>79</v>
      </c>
      <c r="C74" s="2">
        <v>0.22624658893574801</v>
      </c>
      <c r="D74" s="2">
        <v>0.232829010566763</v>
      </c>
      <c r="E74" s="2">
        <v>0.24113894139886599</v>
      </c>
      <c r="F74" s="2">
        <v>0.24490983129726601</v>
      </c>
      <c r="G74" s="2">
        <v>0.24895136605827001</v>
      </c>
      <c r="H74" s="2">
        <v>0.25244747552524499</v>
      </c>
      <c r="I74" s="2">
        <v>0.25690846286701202</v>
      </c>
      <c r="J74" s="2">
        <v>0.25947150588984402</v>
      </c>
      <c r="K74" s="2">
        <v>0.26356988361314199</v>
      </c>
      <c r="L74" s="2">
        <v>0.26566743788351299</v>
      </c>
      <c r="M74" s="2">
        <v>0.27177632222113601</v>
      </c>
      <c r="N74" s="2">
        <v>0.27545023696682502</v>
      </c>
    </row>
    <row r="75" spans="1:14" x14ac:dyDescent="0.3">
      <c r="A75" s="8" t="s">
        <v>199</v>
      </c>
      <c r="B75" s="8" t="s">
        <v>80</v>
      </c>
      <c r="C75" s="2">
        <v>2.6296204415777701E-2</v>
      </c>
      <c r="D75" s="2">
        <v>2.6416906820364999E-2</v>
      </c>
      <c r="E75" s="2">
        <v>2.58742911153119E-2</v>
      </c>
      <c r="F75" s="2">
        <v>2.6178010471204199E-2</v>
      </c>
      <c r="G75" s="2">
        <v>2.73211654007482E-2</v>
      </c>
      <c r="H75" s="2">
        <v>2.7389726102739001E-2</v>
      </c>
      <c r="I75" s="2">
        <v>2.7849740932642499E-2</v>
      </c>
      <c r="J75" s="2">
        <v>2.80165552371856E-2</v>
      </c>
      <c r="K75" s="2">
        <v>2.8427232464723499E-2</v>
      </c>
      <c r="L75" s="2">
        <v>3.02786439995976E-2</v>
      </c>
      <c r="M75" s="2">
        <v>3.1576889236484502E-2</v>
      </c>
      <c r="N75" s="2">
        <v>3.2322274881516601E-2</v>
      </c>
    </row>
    <row r="76" spans="1:14" x14ac:dyDescent="0.3">
      <c r="A76" s="8" t="s">
        <v>199</v>
      </c>
      <c r="B76" s="8" t="s">
        <v>81</v>
      </c>
      <c r="C76" s="2">
        <v>1.6497147109898299E-2</v>
      </c>
      <c r="D76" s="2">
        <v>1.7291066282420799E-2</v>
      </c>
      <c r="E76" s="2">
        <v>1.71313799621928E-2</v>
      </c>
      <c r="F76" s="2">
        <v>1.7452006980802799E-2</v>
      </c>
      <c r="G76" s="2">
        <v>1.8478630540754999E-2</v>
      </c>
      <c r="H76" s="2">
        <v>1.869981300187E-2</v>
      </c>
      <c r="I76" s="2">
        <v>1.86744386873921E-2</v>
      </c>
      <c r="J76" s="2">
        <v>1.835933354558E-2</v>
      </c>
      <c r="K76" s="2">
        <v>1.8745493871665499E-2</v>
      </c>
      <c r="L76" s="2">
        <v>1.84086108037421E-2</v>
      </c>
      <c r="M76" s="2">
        <v>2.0236582266106199E-2</v>
      </c>
      <c r="N76" s="2">
        <v>2.1611374407582901E-2</v>
      </c>
    </row>
    <row r="77" spans="1:14" x14ac:dyDescent="0.3">
      <c r="A77" s="8" t="s">
        <v>199</v>
      </c>
      <c r="B77" s="8" t="s">
        <v>82</v>
      </c>
      <c r="C77" s="2">
        <v>0.64897047878938197</v>
      </c>
      <c r="D77" s="2">
        <v>0.64024975984630195</v>
      </c>
      <c r="E77" s="2">
        <v>0.635042533081285</v>
      </c>
      <c r="F77" s="2">
        <v>0.63222803955788298</v>
      </c>
      <c r="G77" s="2">
        <v>0.62589275592336502</v>
      </c>
      <c r="H77" s="2">
        <v>0.62402375976240199</v>
      </c>
      <c r="I77" s="2">
        <v>0.62025043177892902</v>
      </c>
      <c r="J77" s="2">
        <v>0.61636421521808304</v>
      </c>
      <c r="K77" s="2">
        <v>0.61200947574415498</v>
      </c>
      <c r="L77" s="2">
        <v>0.60667940851020996</v>
      </c>
      <c r="M77" s="2">
        <v>0.60103626943005195</v>
      </c>
      <c r="N77" s="2">
        <v>0.59554502369668205</v>
      </c>
    </row>
    <row r="78" spans="1:14" x14ac:dyDescent="0.3">
      <c r="A78" s="8" t="s">
        <v>199</v>
      </c>
      <c r="B78" s="8" t="s">
        <v>16</v>
      </c>
      <c r="C78" s="2">
        <v>2.8776978417266199E-2</v>
      </c>
      <c r="D78" s="2">
        <v>2.9538904899135399E-2</v>
      </c>
      <c r="E78" s="2">
        <v>2.87098298676749E-2</v>
      </c>
      <c r="F78" s="2">
        <v>2.8388598022105901E-2</v>
      </c>
      <c r="G78" s="2">
        <v>2.7774628726901701E-2</v>
      </c>
      <c r="H78" s="2">
        <v>2.8159718402816E-2</v>
      </c>
      <c r="I78" s="2">
        <v>2.7741796200345399E-2</v>
      </c>
      <c r="J78" s="2">
        <v>3.0139021543032999E-2</v>
      </c>
      <c r="K78" s="2">
        <v>2.9972190750849701E-2</v>
      </c>
      <c r="L78" s="2">
        <v>3.2592294537772903E-2</v>
      </c>
      <c r="M78" s="2">
        <v>3.5194056114967301E-2</v>
      </c>
      <c r="N78" s="2">
        <v>3.7914691943128E-2</v>
      </c>
    </row>
    <row r="79" spans="1:14" x14ac:dyDescent="0.3">
      <c r="A79" s="8" t="s">
        <v>199</v>
      </c>
      <c r="B79" s="8" t="s">
        <v>83</v>
      </c>
      <c r="C79" s="2">
        <v>5.3212602331927601E-2</v>
      </c>
      <c r="D79" s="2">
        <v>5.36743515850144E-2</v>
      </c>
      <c r="E79" s="2">
        <v>5.2103024574669199E-2</v>
      </c>
      <c r="F79" s="2">
        <v>5.0843513670738798E-2</v>
      </c>
      <c r="G79" s="2">
        <v>5.1581453349960303E-2</v>
      </c>
      <c r="H79" s="2">
        <v>4.9279507204927901E-2</v>
      </c>
      <c r="I79" s="2">
        <v>4.8575129533678797E-2</v>
      </c>
      <c r="J79" s="2">
        <v>4.7649368566273997E-2</v>
      </c>
      <c r="K79" s="2">
        <v>4.7275723555464E-2</v>
      </c>
      <c r="L79" s="2">
        <v>4.63736042651645E-2</v>
      </c>
      <c r="M79" s="2">
        <v>4.0179880731254301E-2</v>
      </c>
      <c r="N79" s="2">
        <v>3.7156398104265402E-2</v>
      </c>
    </row>
    <row r="80" spans="1:14" x14ac:dyDescent="0.3">
      <c r="A80" s="8" t="s">
        <v>200</v>
      </c>
      <c r="B80" s="8" t="s">
        <v>79</v>
      </c>
      <c r="C80" s="2">
        <v>0.27905630337241299</v>
      </c>
      <c r="D80" s="2">
        <v>0.28733538806388298</v>
      </c>
      <c r="E80" s="2">
        <v>0.29404600811907999</v>
      </c>
      <c r="F80" s="2">
        <v>0.301744647105472</v>
      </c>
      <c r="G80" s="2">
        <v>0.308723102692952</v>
      </c>
      <c r="H80" s="2">
        <v>0.31107491856677499</v>
      </c>
      <c r="I80" s="2">
        <v>0.31313502264659099</v>
      </c>
      <c r="J80" s="2">
        <v>0.31610762119236702</v>
      </c>
      <c r="K80" s="2">
        <v>0.319637323539539</v>
      </c>
      <c r="L80" s="2">
        <v>0.318125770653514</v>
      </c>
      <c r="M80" s="2">
        <v>0.32534843205574898</v>
      </c>
      <c r="N80" s="2">
        <v>0.32955856139247097</v>
      </c>
    </row>
    <row r="81" spans="1:14" x14ac:dyDescent="0.3">
      <c r="A81" s="8" t="s">
        <v>200</v>
      </c>
      <c r="B81" s="8" t="s">
        <v>80</v>
      </c>
      <c r="C81" s="2">
        <v>3.2710956723114797E-2</v>
      </c>
      <c r="D81" s="2">
        <v>3.1521434575511299E-2</v>
      </c>
      <c r="E81" s="2">
        <v>3.1529093369418101E-2</v>
      </c>
      <c r="F81" s="2">
        <v>3.2249537404176597E-2</v>
      </c>
      <c r="G81" s="2">
        <v>3.1052699394407898E-2</v>
      </c>
      <c r="H81" s="2">
        <v>3.0067652217489301E-2</v>
      </c>
      <c r="I81" s="2">
        <v>2.95017750030604E-2</v>
      </c>
      <c r="J81" s="2">
        <v>2.9038757852317201E-2</v>
      </c>
      <c r="K81" s="2">
        <v>2.9955239297601299E-2</v>
      </c>
      <c r="L81" s="2">
        <v>3.0265665284161001E-2</v>
      </c>
      <c r="M81" s="2">
        <v>3.1358885017421602E-2</v>
      </c>
      <c r="N81" s="2">
        <v>3.3763237915487E-2</v>
      </c>
    </row>
    <row r="82" spans="1:14" x14ac:dyDescent="0.3">
      <c r="A82" s="8" t="s">
        <v>200</v>
      </c>
      <c r="B82" s="8" t="s">
        <v>81</v>
      </c>
      <c r="C82" s="2">
        <v>2.0552902011868601E-2</v>
      </c>
      <c r="D82" s="2">
        <v>2.0874194452227501E-2</v>
      </c>
      <c r="E82" s="2">
        <v>2.1244925575101499E-2</v>
      </c>
      <c r="F82" s="2">
        <v>2.1543748347872101E-2</v>
      </c>
      <c r="G82" s="2">
        <v>2.21620925138513E-2</v>
      </c>
      <c r="H82" s="2">
        <v>2.29265848158356E-2</v>
      </c>
      <c r="I82" s="2">
        <v>2.38707308116048E-2</v>
      </c>
      <c r="J82" s="2">
        <v>2.3942159535379901E-2</v>
      </c>
      <c r="K82" s="2">
        <v>2.52496269941467E-2</v>
      </c>
      <c r="L82" s="2">
        <v>2.6118148189664799E-2</v>
      </c>
      <c r="M82" s="2">
        <v>2.7003484320557498E-2</v>
      </c>
      <c r="N82" s="2">
        <v>2.6528258362168398E-2</v>
      </c>
    </row>
    <row r="83" spans="1:14" x14ac:dyDescent="0.3">
      <c r="A83" s="8" t="s">
        <v>200</v>
      </c>
      <c r="B83" s="8" t="s">
        <v>82</v>
      </c>
      <c r="C83" s="2">
        <v>0.58734983355044101</v>
      </c>
      <c r="D83" s="2">
        <v>0.58111515830764904</v>
      </c>
      <c r="E83" s="2">
        <v>0.57415426251691504</v>
      </c>
      <c r="F83" s="2">
        <v>0.56436690457309002</v>
      </c>
      <c r="G83" s="2">
        <v>0.55778894472361795</v>
      </c>
      <c r="H83" s="2">
        <v>0.55687797544475104</v>
      </c>
      <c r="I83" s="2">
        <v>0.55367854082506995</v>
      </c>
      <c r="J83" s="2">
        <v>0.55055114377148295</v>
      </c>
      <c r="K83" s="2">
        <v>0.54412946172386101</v>
      </c>
      <c r="L83" s="2">
        <v>0.54175540858648097</v>
      </c>
      <c r="M83" s="2">
        <v>0.53397212543553996</v>
      </c>
      <c r="N83" s="2">
        <v>0.52930690992974705</v>
      </c>
    </row>
    <row r="84" spans="1:14" x14ac:dyDescent="0.3">
      <c r="A84" s="8" t="s">
        <v>200</v>
      </c>
      <c r="B84" s="8" t="s">
        <v>16</v>
      </c>
      <c r="C84" s="2">
        <v>3.0829353017802898E-2</v>
      </c>
      <c r="D84" s="2">
        <v>3.1381339310731303E-2</v>
      </c>
      <c r="E84" s="2">
        <v>3.26116373477673E-2</v>
      </c>
      <c r="F84" s="2">
        <v>3.3835580227332802E-2</v>
      </c>
      <c r="G84" s="2">
        <v>3.4402783146501699E-2</v>
      </c>
      <c r="H84" s="2">
        <v>3.3700826860436003E-2</v>
      </c>
      <c r="I84" s="2">
        <v>3.4398335169543402E-2</v>
      </c>
      <c r="J84" s="2">
        <v>3.6268815929832901E-2</v>
      </c>
      <c r="K84" s="2">
        <v>3.7874440491219998E-2</v>
      </c>
      <c r="L84" s="2">
        <v>4.04663154354893E-2</v>
      </c>
      <c r="M84" s="2">
        <v>4.3880662020905903E-2</v>
      </c>
      <c r="N84" s="2">
        <v>4.6240956275558402E-2</v>
      </c>
    </row>
    <row r="85" spans="1:14" x14ac:dyDescent="0.3">
      <c r="A85" s="8" t="s">
        <v>200</v>
      </c>
      <c r="B85" s="8" t="s">
        <v>83</v>
      </c>
      <c r="C85" s="2">
        <v>4.9500651324359497E-2</v>
      </c>
      <c r="D85" s="2">
        <v>4.7772485289997203E-2</v>
      </c>
      <c r="E85" s="2">
        <v>4.6414073071718499E-2</v>
      </c>
      <c r="F85" s="2">
        <v>4.6259582342056599E-2</v>
      </c>
      <c r="G85" s="2">
        <v>4.5870377528669001E-2</v>
      </c>
      <c r="H85" s="2">
        <v>4.5352042094713101E-2</v>
      </c>
      <c r="I85" s="2">
        <v>4.5415595544130299E-2</v>
      </c>
      <c r="J85" s="2">
        <v>4.4091501718620398E-2</v>
      </c>
      <c r="K85" s="2">
        <v>4.3153907953632498E-2</v>
      </c>
      <c r="L85" s="2">
        <v>4.3268691850689399E-2</v>
      </c>
      <c r="M85" s="2">
        <v>3.8436411149825801E-2</v>
      </c>
      <c r="N85" s="2">
        <v>3.4602076124567498E-2</v>
      </c>
    </row>
    <row r="86" spans="1:14" x14ac:dyDescent="0.3">
      <c r="A86" s="8" t="s">
        <v>201</v>
      </c>
      <c r="B86" s="8" t="s">
        <v>79</v>
      </c>
      <c r="C86" s="2">
        <v>0.18494516450648099</v>
      </c>
      <c r="D86" s="2">
        <v>0.18834737999267101</v>
      </c>
      <c r="E86" s="2">
        <v>0.2</v>
      </c>
      <c r="F86" s="2">
        <v>0.20537897310513401</v>
      </c>
      <c r="G86" s="2">
        <v>0.21182881144284299</v>
      </c>
      <c r="H86" s="2">
        <v>0.21722308202520499</v>
      </c>
      <c r="I86" s="2">
        <v>0.21976022265039599</v>
      </c>
      <c r="J86" s="2">
        <v>0.22567439907630901</v>
      </c>
      <c r="K86" s="2">
        <v>0.23101941254192501</v>
      </c>
      <c r="L86" s="2">
        <v>0.23596508629240201</v>
      </c>
      <c r="M86" s="2">
        <v>0.23950879907174599</v>
      </c>
      <c r="N86" s="2">
        <v>0.24405483540054099</v>
      </c>
    </row>
    <row r="87" spans="1:14" x14ac:dyDescent="0.3">
      <c r="A87" s="8" t="s">
        <v>201</v>
      </c>
      <c r="B87" s="8" t="s">
        <v>80</v>
      </c>
      <c r="C87" s="2">
        <v>2.5922233300099701E-2</v>
      </c>
      <c r="D87" s="2">
        <v>2.67497251740564E-2</v>
      </c>
      <c r="E87" s="2">
        <v>2.5952380952381001E-2</v>
      </c>
      <c r="F87" s="2">
        <v>2.7127721504249601E-2</v>
      </c>
      <c r="G87" s="2">
        <v>2.7244863208082601E-2</v>
      </c>
      <c r="H87" s="2">
        <v>2.6309971258014601E-2</v>
      </c>
      <c r="I87" s="2">
        <v>2.6439734532220101E-2</v>
      </c>
      <c r="J87" s="2">
        <v>2.70809278891571E-2</v>
      </c>
      <c r="K87" s="2">
        <v>2.8356540298810899E-2</v>
      </c>
      <c r="L87" s="2">
        <v>2.8664947431065301E-2</v>
      </c>
      <c r="M87" s="2">
        <v>2.9781473602784801E-2</v>
      </c>
      <c r="N87" s="2">
        <v>3.1800802014361702E-2</v>
      </c>
    </row>
    <row r="88" spans="1:14" x14ac:dyDescent="0.3">
      <c r="A88" s="8" t="s">
        <v>201</v>
      </c>
      <c r="B88" s="8" t="s">
        <v>81</v>
      </c>
      <c r="C88" s="2">
        <v>1.40827517447657E-2</v>
      </c>
      <c r="D88" s="2">
        <v>1.3069500427507E-2</v>
      </c>
      <c r="E88" s="2">
        <v>1.39285714285714E-2</v>
      </c>
      <c r="F88" s="2">
        <v>1.3738502736057701E-2</v>
      </c>
      <c r="G88" s="2">
        <v>1.48711545010784E-2</v>
      </c>
      <c r="H88" s="2">
        <v>1.5697545876630602E-2</v>
      </c>
      <c r="I88" s="2">
        <v>1.5628345108113902E-2</v>
      </c>
      <c r="J88" s="2">
        <v>1.6689409047968898E-2</v>
      </c>
      <c r="K88" s="2">
        <v>1.74814513670088E-2</v>
      </c>
      <c r="L88" s="2">
        <v>1.8051973814719301E-2</v>
      </c>
      <c r="M88" s="2">
        <v>1.9435312318700399E-2</v>
      </c>
      <c r="N88" s="2">
        <v>2.1822251235661699E-2</v>
      </c>
    </row>
    <row r="89" spans="1:14" x14ac:dyDescent="0.3">
      <c r="A89" s="8" t="s">
        <v>201</v>
      </c>
      <c r="B89" s="8" t="s">
        <v>82</v>
      </c>
      <c r="C89" s="2">
        <v>0.662886340977069</v>
      </c>
      <c r="D89" s="2">
        <v>0.66190301697813603</v>
      </c>
      <c r="E89" s="2">
        <v>0.65619047619047599</v>
      </c>
      <c r="F89" s="2">
        <v>0.65071603213412499</v>
      </c>
      <c r="G89" s="2">
        <v>0.64479509592462303</v>
      </c>
      <c r="H89" s="2">
        <v>0.64072518240106102</v>
      </c>
      <c r="I89" s="2">
        <v>0.63840719332048801</v>
      </c>
      <c r="J89" s="2">
        <v>0.63052377453553099</v>
      </c>
      <c r="K89" s="2">
        <v>0.62343734119321104</v>
      </c>
      <c r="L89" s="2">
        <v>0.61684189644911702</v>
      </c>
      <c r="M89" s="2">
        <v>0.61690195320054197</v>
      </c>
      <c r="N89" s="2">
        <v>0.61176909446983097</v>
      </c>
    </row>
    <row r="90" spans="1:14" x14ac:dyDescent="0.3">
      <c r="A90" s="8" t="s">
        <v>201</v>
      </c>
      <c r="B90" s="8" t="s">
        <v>16</v>
      </c>
      <c r="C90" s="2">
        <v>2.5797607178464601E-2</v>
      </c>
      <c r="D90" s="2">
        <v>2.6139000855014E-2</v>
      </c>
      <c r="E90" s="2">
        <v>2.5595238095238101E-2</v>
      </c>
      <c r="F90" s="2">
        <v>2.7709861450692701E-2</v>
      </c>
      <c r="G90" s="2">
        <v>2.80395050516517E-2</v>
      </c>
      <c r="H90" s="2">
        <v>2.7968162723855799E-2</v>
      </c>
      <c r="I90" s="2">
        <v>2.96510383215586E-2</v>
      </c>
      <c r="J90" s="2">
        <v>3.09646268500052E-2</v>
      </c>
      <c r="K90" s="2">
        <v>3.2320357759934998E-2</v>
      </c>
      <c r="L90" s="2">
        <v>3.4120214243205702E-2</v>
      </c>
      <c r="M90" s="2">
        <v>3.7613614387932703E-2</v>
      </c>
      <c r="N90" s="2">
        <v>4.05670055021915E-2</v>
      </c>
    </row>
    <row r="91" spans="1:14" x14ac:dyDescent="0.3">
      <c r="A91" s="8" t="s">
        <v>201</v>
      </c>
      <c r="B91" s="8" t="s">
        <v>83</v>
      </c>
      <c r="C91" s="2">
        <v>8.6365902293120606E-2</v>
      </c>
      <c r="D91" s="2">
        <v>8.3791376572615095E-2</v>
      </c>
      <c r="E91" s="2">
        <v>7.8333333333333297E-2</v>
      </c>
      <c r="F91" s="2">
        <v>7.5328909069740393E-2</v>
      </c>
      <c r="G91" s="2">
        <v>7.3220569871722097E-2</v>
      </c>
      <c r="H91" s="2">
        <v>7.2076055715233206E-2</v>
      </c>
      <c r="I91" s="2">
        <v>7.0113466067223296E-2</v>
      </c>
      <c r="J91" s="2">
        <v>6.9066862601028706E-2</v>
      </c>
      <c r="K91" s="2">
        <v>6.7384896839109698E-2</v>
      </c>
      <c r="L91" s="2">
        <v>6.6355881769490199E-2</v>
      </c>
      <c r="M91" s="2">
        <v>5.6758847418294303E-2</v>
      </c>
      <c r="N91" s="2">
        <v>4.9986011377413E-2</v>
      </c>
    </row>
    <row r="92" spans="1:14" x14ac:dyDescent="0.3">
      <c r="A92" s="8" t="s">
        <v>202</v>
      </c>
      <c r="B92" s="8" t="s">
        <v>79</v>
      </c>
      <c r="C92" s="2">
        <v>0.10123203285420899</v>
      </c>
      <c r="D92" s="2">
        <v>0.104886769964243</v>
      </c>
      <c r="E92" s="2">
        <v>0.114429790535299</v>
      </c>
      <c r="F92" s="2">
        <v>0.117282792268718</v>
      </c>
      <c r="G92" s="2">
        <v>0.11860083803971599</v>
      </c>
      <c r="H92" s="2">
        <v>0.12064720365810799</v>
      </c>
      <c r="I92" s="2">
        <v>0.122351332877649</v>
      </c>
      <c r="J92" s="2">
        <v>0.125869493209672</v>
      </c>
      <c r="K92" s="2">
        <v>0.12386127537158401</v>
      </c>
      <c r="L92" s="2">
        <v>0.127914205781784</v>
      </c>
      <c r="M92" s="2">
        <v>0.12806991110441501</v>
      </c>
      <c r="N92" s="2">
        <v>0.132633726861973</v>
      </c>
    </row>
    <row r="93" spans="1:14" x14ac:dyDescent="0.3">
      <c r="A93" s="8" t="s">
        <v>202</v>
      </c>
      <c r="B93" s="8" t="s">
        <v>80</v>
      </c>
      <c r="C93" s="2">
        <v>1.1909650924024601E-2</v>
      </c>
      <c r="D93" s="2">
        <v>1.45013905442988E-2</v>
      </c>
      <c r="E93" s="2">
        <v>1.35764158262219E-2</v>
      </c>
      <c r="F93" s="2">
        <v>1.4824544942765999E-2</v>
      </c>
      <c r="G93" s="2">
        <v>1.6760794315904499E-2</v>
      </c>
      <c r="H93" s="2">
        <v>1.53007386563489E-2</v>
      </c>
      <c r="I93" s="2">
        <v>1.5208475734791499E-2</v>
      </c>
      <c r="J93" s="2">
        <v>1.6561775422325301E-2</v>
      </c>
      <c r="K93" s="2">
        <v>1.5822279047466799E-2</v>
      </c>
      <c r="L93" s="2">
        <v>1.5387006527821E-2</v>
      </c>
      <c r="M93" s="2">
        <v>1.6121741750791001E-2</v>
      </c>
      <c r="N93" s="2">
        <v>1.6032648301996799E-2</v>
      </c>
    </row>
    <row r="94" spans="1:14" x14ac:dyDescent="0.3">
      <c r="A94" s="8" t="s">
        <v>202</v>
      </c>
      <c r="B94" s="8" t="s">
        <v>81</v>
      </c>
      <c r="C94" s="2">
        <v>1.31416837782341E-2</v>
      </c>
      <c r="D94" s="2">
        <v>1.45013905442988E-2</v>
      </c>
      <c r="E94" s="2">
        <v>1.37703646237393E-2</v>
      </c>
      <c r="F94" s="2">
        <v>1.40739350722462E-2</v>
      </c>
      <c r="G94" s="2">
        <v>1.53033339406085E-2</v>
      </c>
      <c r="H94" s="2">
        <v>1.6180091452690799E-2</v>
      </c>
      <c r="I94" s="2">
        <v>1.8284347231715702E-2</v>
      </c>
      <c r="J94" s="2">
        <v>1.8714806227227598E-2</v>
      </c>
      <c r="K94" s="2">
        <v>1.9338341058015001E-2</v>
      </c>
      <c r="L94" s="2">
        <v>2.00497357786758E-2</v>
      </c>
      <c r="M94" s="2">
        <v>2.07925267440108E-2</v>
      </c>
      <c r="N94" s="2">
        <v>2.1279696837195699E-2</v>
      </c>
    </row>
    <row r="95" spans="1:14" x14ac:dyDescent="0.3">
      <c r="A95" s="8" t="s">
        <v>202</v>
      </c>
      <c r="B95" s="8" t="s">
        <v>82</v>
      </c>
      <c r="C95" s="2">
        <v>0.798357289527721</v>
      </c>
      <c r="D95" s="2">
        <v>0.79082240762812905</v>
      </c>
      <c r="E95" s="2">
        <v>0.78161365399534499</v>
      </c>
      <c r="F95" s="2">
        <v>0.77706886845561995</v>
      </c>
      <c r="G95" s="2">
        <v>0.77318272909455299</v>
      </c>
      <c r="H95" s="2">
        <v>0.77295110798452304</v>
      </c>
      <c r="I95" s="2">
        <v>0.77153110047846896</v>
      </c>
      <c r="J95" s="2">
        <v>0.76664458429943705</v>
      </c>
      <c r="K95" s="2">
        <v>0.76714080230142201</v>
      </c>
      <c r="L95" s="2">
        <v>0.76235623251476503</v>
      </c>
      <c r="M95" s="2">
        <v>0.76540605695344299</v>
      </c>
      <c r="N95" s="2">
        <v>0.76344556187144696</v>
      </c>
    </row>
    <row r="96" spans="1:14" x14ac:dyDescent="0.3">
      <c r="A96" s="8" t="s">
        <v>202</v>
      </c>
      <c r="B96" s="8" t="s">
        <v>16</v>
      </c>
      <c r="C96" s="2">
        <v>1.54004106776181E-2</v>
      </c>
      <c r="D96" s="2">
        <v>1.54946364719905E-2</v>
      </c>
      <c r="E96" s="2">
        <v>1.7067494181536101E-2</v>
      </c>
      <c r="F96" s="2">
        <v>1.7826984424845201E-2</v>
      </c>
      <c r="G96" s="2">
        <v>1.73073419566406E-2</v>
      </c>
      <c r="H96" s="2">
        <v>1.8114667604643E-2</v>
      </c>
      <c r="I96" s="2">
        <v>1.7088174982911802E-2</v>
      </c>
      <c r="J96" s="2">
        <v>1.7721099701888E-2</v>
      </c>
      <c r="K96" s="2">
        <v>1.82195940546588E-2</v>
      </c>
      <c r="L96" s="2">
        <v>2.0360584395399398E-2</v>
      </c>
      <c r="M96" s="2">
        <v>2.0039174325749601E-2</v>
      </c>
      <c r="N96" s="2">
        <v>2.20084535781956E-2</v>
      </c>
    </row>
    <row r="97" spans="1:15" x14ac:dyDescent="0.3">
      <c r="A97" s="8" t="s">
        <v>202</v>
      </c>
      <c r="B97" s="8" t="s">
        <v>83</v>
      </c>
      <c r="C97" s="2">
        <v>5.9958932238193E-2</v>
      </c>
      <c r="D97" s="2">
        <v>5.9793404847040099E-2</v>
      </c>
      <c r="E97" s="2">
        <v>5.9542280837858799E-2</v>
      </c>
      <c r="F97" s="2">
        <v>5.89228748358041E-2</v>
      </c>
      <c r="G97" s="2">
        <v>5.8844962652577902E-2</v>
      </c>
      <c r="H97" s="2">
        <v>5.6806190643686201E-2</v>
      </c>
      <c r="I97" s="2">
        <v>5.5536568694463398E-2</v>
      </c>
      <c r="J97" s="2">
        <v>5.4488241139450097E-2</v>
      </c>
      <c r="K97" s="2">
        <v>5.5617708166853103E-2</v>
      </c>
      <c r="L97" s="2">
        <v>5.3932235001554203E-2</v>
      </c>
      <c r="M97" s="2">
        <v>4.9570589121591097E-2</v>
      </c>
      <c r="N97" s="2">
        <v>4.4599912549191101E-2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79</v>
      </c>
      <c r="C102" s="2">
        <v>7.4431426602343198E-2</v>
      </c>
      <c r="D102" s="2">
        <v>3.2713277742142402E-2</v>
      </c>
      <c r="E102" s="2">
        <v>6.70807453416149E-2</v>
      </c>
      <c r="F102" s="2">
        <v>5.9953434225844003E-2</v>
      </c>
      <c r="G102" s="2">
        <v>7.1389346512905003E-2</v>
      </c>
      <c r="H102" s="2">
        <v>4.0492055356227602E-2</v>
      </c>
      <c r="I102" s="2">
        <v>3.6945812807881798E-2</v>
      </c>
      <c r="J102" s="2">
        <v>3.8954869358669798E-2</v>
      </c>
      <c r="K102" s="2">
        <v>4.52674897119342E-2</v>
      </c>
      <c r="L102" s="2">
        <v>4.9431321084864401E-2</v>
      </c>
      <c r="M102" s="2">
        <v>5.0854522717799097E-2</v>
      </c>
      <c r="N102" s="3">
        <v>0.19762470308788599</v>
      </c>
      <c r="O102" s="3">
        <v>0.56583850931677004</v>
      </c>
    </row>
    <row r="103" spans="1:15" x14ac:dyDescent="0.3">
      <c r="A103" s="8" t="s">
        <v>196</v>
      </c>
      <c r="B103" s="8" t="s">
        <v>80</v>
      </c>
      <c r="C103" s="2">
        <v>-4.2553191489361701E-2</v>
      </c>
      <c r="D103" s="2">
        <v>0</v>
      </c>
      <c r="E103" s="2">
        <v>5.5555555555555601E-3</v>
      </c>
      <c r="F103" s="2">
        <v>0.10497237569060799</v>
      </c>
      <c r="G103" s="2">
        <v>6.5000000000000002E-2</v>
      </c>
      <c r="H103" s="2">
        <v>4.69483568075117E-2</v>
      </c>
      <c r="I103" s="2">
        <v>6.2780269058296007E-2</v>
      </c>
      <c r="J103" s="2">
        <v>3.37552742616034E-2</v>
      </c>
      <c r="K103" s="2">
        <v>7.3469387755102006E-2</v>
      </c>
      <c r="L103" s="2">
        <v>5.70342205323194E-2</v>
      </c>
      <c r="M103" s="2">
        <v>5.0359712230215799E-2</v>
      </c>
      <c r="N103" s="3">
        <v>0.23206751054852301</v>
      </c>
      <c r="O103" s="3">
        <v>0.62222222222222201</v>
      </c>
    </row>
    <row r="104" spans="1:15" x14ac:dyDescent="0.3">
      <c r="A104" s="8" t="s">
        <v>196</v>
      </c>
      <c r="B104" s="8" t="s">
        <v>81</v>
      </c>
      <c r="C104" s="2">
        <v>2.1505376344085999E-2</v>
      </c>
      <c r="D104" s="2">
        <v>7.3684210526315796E-2</v>
      </c>
      <c r="E104" s="2">
        <v>1.9607843137254902E-2</v>
      </c>
      <c r="F104" s="2">
        <v>0</v>
      </c>
      <c r="G104" s="2">
        <v>0.115384615384615</v>
      </c>
      <c r="H104" s="2">
        <v>5.1724137931034503E-2</v>
      </c>
      <c r="I104" s="2">
        <v>4.0983606557376998E-2</v>
      </c>
      <c r="J104" s="2">
        <v>4.7244094488188997E-2</v>
      </c>
      <c r="K104" s="2">
        <v>6.01503759398496E-2</v>
      </c>
      <c r="L104" s="2">
        <v>0.12765957446808501</v>
      </c>
      <c r="M104" s="2">
        <v>0.113207547169811</v>
      </c>
      <c r="N104" s="3">
        <v>0.39370078740157499</v>
      </c>
      <c r="O104" s="3">
        <v>0.73529411764705899</v>
      </c>
    </row>
    <row r="105" spans="1:15" x14ac:dyDescent="0.3">
      <c r="A105" s="8" t="s">
        <v>196</v>
      </c>
      <c r="B105" s="8" t="s">
        <v>82</v>
      </c>
      <c r="C105" s="2">
        <v>2.0129870129870098E-2</v>
      </c>
      <c r="D105" s="2">
        <v>5.0922978994271204E-3</v>
      </c>
      <c r="E105" s="2">
        <v>8.8663711209626406E-3</v>
      </c>
      <c r="F105" s="2">
        <v>5.9635907093534201E-3</v>
      </c>
      <c r="G105" s="2">
        <v>1.02964118564743E-2</v>
      </c>
      <c r="H105" s="2">
        <v>2.06917850525015E-2</v>
      </c>
      <c r="I105" s="2">
        <v>1.1195158850226899E-2</v>
      </c>
      <c r="J105" s="2">
        <v>1.8551765409934199E-2</v>
      </c>
      <c r="K105" s="2">
        <v>2.1739130434782601E-2</v>
      </c>
      <c r="L105" s="2">
        <v>9.4882116158711907E-3</v>
      </c>
      <c r="M105" s="2">
        <v>2.84819139846198E-2</v>
      </c>
      <c r="N105" s="3">
        <v>8.0490724117295007E-2</v>
      </c>
      <c r="O105" s="3">
        <v>0.14344521849271699</v>
      </c>
    </row>
    <row r="106" spans="1:15" x14ac:dyDescent="0.3">
      <c r="A106" s="8" t="s">
        <v>196</v>
      </c>
      <c r="B106" s="8" t="s">
        <v>16</v>
      </c>
      <c r="C106" s="2">
        <v>5.5555555555555601E-2</v>
      </c>
      <c r="D106" s="2">
        <v>-5.2631578947368397E-2</v>
      </c>
      <c r="E106" s="2">
        <v>5.5555555555555601E-2</v>
      </c>
      <c r="F106" s="2">
        <v>0.116959064327485</v>
      </c>
      <c r="G106" s="2">
        <v>7.8534031413612607E-2</v>
      </c>
      <c r="H106" s="2">
        <v>5.3398058252427202E-2</v>
      </c>
      <c r="I106" s="2">
        <v>8.7557603686635899E-2</v>
      </c>
      <c r="J106" s="2">
        <v>2.9661016949152502E-2</v>
      </c>
      <c r="K106" s="2">
        <v>7.8189300411522597E-2</v>
      </c>
      <c r="L106" s="2">
        <v>9.1603053435114504E-2</v>
      </c>
      <c r="M106" s="2">
        <v>0.10489510489510501</v>
      </c>
      <c r="N106" s="3">
        <v>0.338983050847458</v>
      </c>
      <c r="O106" s="3">
        <v>0.95061728395061695</v>
      </c>
    </row>
    <row r="107" spans="1:15" x14ac:dyDescent="0.3">
      <c r="A107" s="8" t="s">
        <v>196</v>
      </c>
      <c r="B107" s="8" t="s">
        <v>83</v>
      </c>
      <c r="C107" s="2">
        <v>2.0771513353115698E-2</v>
      </c>
      <c r="D107" s="2">
        <v>-4.9418604651162802E-2</v>
      </c>
      <c r="E107" s="2">
        <v>-3.97553516819572E-2</v>
      </c>
      <c r="F107" s="2">
        <v>6.6878980891719703E-2</v>
      </c>
      <c r="G107" s="2">
        <v>2.6865671641791E-2</v>
      </c>
      <c r="H107" s="2">
        <v>8.7209302325581394E-3</v>
      </c>
      <c r="I107" s="2">
        <v>1.7291066282420799E-2</v>
      </c>
      <c r="J107" s="2">
        <v>0</v>
      </c>
      <c r="K107" s="2">
        <v>1.69971671388102E-2</v>
      </c>
      <c r="L107" s="2">
        <v>-6.12813370473538E-2</v>
      </c>
      <c r="M107" s="2">
        <v>-6.5281899109792305E-2</v>
      </c>
      <c r="N107" s="3">
        <v>-0.107648725212465</v>
      </c>
      <c r="O107" s="3">
        <v>-3.6697247706422E-2</v>
      </c>
    </row>
    <row r="108" spans="1:15" x14ac:dyDescent="0.3">
      <c r="A108" s="8" t="s">
        <v>197</v>
      </c>
      <c r="B108" s="8" t="s">
        <v>79</v>
      </c>
      <c r="C108" s="2">
        <v>0.112321562734786</v>
      </c>
      <c r="D108" s="2">
        <v>5.7413036136440401E-2</v>
      </c>
      <c r="E108" s="2">
        <v>4.2478441392526399E-2</v>
      </c>
      <c r="F108" s="2">
        <v>5.9742647058823498E-2</v>
      </c>
      <c r="G108" s="2">
        <v>5.9554784619832303E-2</v>
      </c>
      <c r="H108" s="2">
        <v>7.2578444747612506E-2</v>
      </c>
      <c r="I108" s="2">
        <v>3.9430170440091603E-2</v>
      </c>
      <c r="J108" s="2">
        <v>6.1674008810572702E-2</v>
      </c>
      <c r="K108" s="2">
        <v>2.95066851083449E-2</v>
      </c>
      <c r="L108" s="2">
        <v>6.5382892969099896E-2</v>
      </c>
      <c r="M108" s="2">
        <v>6.8095838587641899E-2</v>
      </c>
      <c r="N108" s="3">
        <v>0.243759177679883</v>
      </c>
      <c r="O108" s="3">
        <v>0.62312360268284905</v>
      </c>
    </row>
    <row r="109" spans="1:15" x14ac:dyDescent="0.3">
      <c r="A109" s="8" t="s">
        <v>197</v>
      </c>
      <c r="B109" s="8" t="s">
        <v>80</v>
      </c>
      <c r="C109" s="2">
        <v>0.104712041884817</v>
      </c>
      <c r="D109" s="2">
        <v>7.5829383886255902E-2</v>
      </c>
      <c r="E109" s="2">
        <v>2.8634361233480201E-2</v>
      </c>
      <c r="F109" s="2">
        <v>1.9271948608137E-2</v>
      </c>
      <c r="G109" s="2">
        <v>6.3025210084033598E-2</v>
      </c>
      <c r="H109" s="2">
        <v>4.3478260869565202E-2</v>
      </c>
      <c r="I109" s="2">
        <v>3.7878787878787901E-2</v>
      </c>
      <c r="J109" s="2">
        <v>4.56204379562044E-2</v>
      </c>
      <c r="K109" s="2">
        <v>1.04712041884817E-2</v>
      </c>
      <c r="L109" s="2">
        <v>5.6994818652849701E-2</v>
      </c>
      <c r="M109" s="2">
        <v>5.5555555555555601E-2</v>
      </c>
      <c r="N109" s="3">
        <v>0.178832116788321</v>
      </c>
      <c r="O109" s="3">
        <v>0.42290748898678399</v>
      </c>
    </row>
    <row r="110" spans="1:15" x14ac:dyDescent="0.3">
      <c r="A110" s="8" t="s">
        <v>197</v>
      </c>
      <c r="B110" s="8" t="s">
        <v>81</v>
      </c>
      <c r="C110" s="2">
        <v>9.6638655462184905E-2</v>
      </c>
      <c r="D110" s="2">
        <v>8.04597701149425E-2</v>
      </c>
      <c r="E110" s="2">
        <v>9.2198581560283696E-2</v>
      </c>
      <c r="F110" s="2">
        <v>8.1168831168831196E-2</v>
      </c>
      <c r="G110" s="2">
        <v>5.7057057057057103E-2</v>
      </c>
      <c r="H110" s="2">
        <v>9.0909090909090898E-2</v>
      </c>
      <c r="I110" s="2">
        <v>8.8541666666666699E-2</v>
      </c>
      <c r="J110" s="2">
        <v>8.1339712918660295E-2</v>
      </c>
      <c r="K110" s="2">
        <v>6.6371681415929196E-2</v>
      </c>
      <c r="L110" s="2">
        <v>9.5435684647302899E-2</v>
      </c>
      <c r="M110" s="2">
        <v>5.3030303030302997E-2</v>
      </c>
      <c r="N110" s="3">
        <v>0.33014354066985602</v>
      </c>
      <c r="O110" s="3">
        <v>0.97163120567375905</v>
      </c>
    </row>
    <row r="111" spans="1:15" x14ac:dyDescent="0.3">
      <c r="A111" s="8" t="s">
        <v>197</v>
      </c>
      <c r="B111" s="8" t="s">
        <v>82</v>
      </c>
      <c r="C111" s="2">
        <v>5.77120822622108E-2</v>
      </c>
      <c r="D111" s="2">
        <v>2.6613197229310999E-2</v>
      </c>
      <c r="E111" s="2">
        <v>1.9057765151515201E-2</v>
      </c>
      <c r="F111" s="2">
        <v>3.4034150307817403E-2</v>
      </c>
      <c r="G111" s="2">
        <v>2.11188496966974E-2</v>
      </c>
      <c r="H111" s="2">
        <v>1.8481848184818499E-2</v>
      </c>
      <c r="I111" s="2">
        <v>1.2097645279758E-2</v>
      </c>
      <c r="J111" s="2">
        <v>2.4546424759871899E-2</v>
      </c>
      <c r="K111" s="2">
        <v>-1.66666666666667E-3</v>
      </c>
      <c r="L111" s="2">
        <v>1.8781302170283801E-2</v>
      </c>
      <c r="M111" s="2">
        <v>2.4784924211388799E-2</v>
      </c>
      <c r="N111" s="3">
        <v>6.78762006403415E-2</v>
      </c>
      <c r="O111" s="3">
        <v>0.18442234848484801</v>
      </c>
    </row>
    <row r="112" spans="1:15" x14ac:dyDescent="0.3">
      <c r="A112" s="8" t="s">
        <v>197</v>
      </c>
      <c r="B112" s="8" t="s">
        <v>16</v>
      </c>
      <c r="C112" s="2">
        <v>8.4507042253521097E-2</v>
      </c>
      <c r="D112" s="2">
        <v>9.6103896103896094E-2</v>
      </c>
      <c r="E112" s="2">
        <v>-1.4218009478673001E-2</v>
      </c>
      <c r="F112" s="2">
        <v>7.4519230769230796E-2</v>
      </c>
      <c r="G112" s="2">
        <v>0.12080536912751701</v>
      </c>
      <c r="H112" s="2">
        <v>6.9860279441117806E-2</v>
      </c>
      <c r="I112" s="2">
        <v>4.6641791044776101E-2</v>
      </c>
      <c r="J112" s="2">
        <v>8.5561497326203204E-2</v>
      </c>
      <c r="K112" s="2">
        <v>3.9408866995073899E-2</v>
      </c>
      <c r="L112" s="2">
        <v>8.5308056872037893E-2</v>
      </c>
      <c r="M112" s="2">
        <v>0.104803493449782</v>
      </c>
      <c r="N112" s="3">
        <v>0.35294117647058798</v>
      </c>
      <c r="O112" s="3">
        <v>0.79857819905213301</v>
      </c>
    </row>
    <row r="113" spans="1:15" x14ac:dyDescent="0.3">
      <c r="A113" s="8" t="s">
        <v>197</v>
      </c>
      <c r="B113" s="8" t="s">
        <v>83</v>
      </c>
      <c r="C113" s="2">
        <v>1.0976948408342501E-3</v>
      </c>
      <c r="D113" s="2">
        <v>-3.7280701754385998E-2</v>
      </c>
      <c r="E113" s="2">
        <v>-3.6446469248291598E-2</v>
      </c>
      <c r="F113" s="2">
        <v>2.2458628841607601E-2</v>
      </c>
      <c r="G113" s="2">
        <v>3.5838150289017302E-2</v>
      </c>
      <c r="H113" s="2">
        <v>4.4642857142857097E-3</v>
      </c>
      <c r="I113" s="2">
        <v>1.1111111111111099E-2</v>
      </c>
      <c r="J113" s="2">
        <v>1.20879120879121E-2</v>
      </c>
      <c r="K113" s="2">
        <v>-6.5146579804560298E-3</v>
      </c>
      <c r="L113" s="2">
        <v>-6.1202185792349699E-2</v>
      </c>
      <c r="M113" s="2">
        <v>-0.10826542491268901</v>
      </c>
      <c r="N113" s="3">
        <v>-0.15824175824175801</v>
      </c>
      <c r="O113" s="3">
        <v>-0.12756264236902101</v>
      </c>
    </row>
    <row r="114" spans="1:15" x14ac:dyDescent="0.3">
      <c r="A114" s="8" t="s">
        <v>198</v>
      </c>
      <c r="B114" s="8" t="s">
        <v>79</v>
      </c>
      <c r="C114" s="2">
        <v>7.7835433654558903E-2</v>
      </c>
      <c r="D114" s="2">
        <v>5.5020632737276497E-2</v>
      </c>
      <c r="E114" s="2">
        <v>5.6062581486310298E-2</v>
      </c>
      <c r="F114" s="2">
        <v>6.8209876543209896E-2</v>
      </c>
      <c r="G114" s="2">
        <v>4.42068766252528E-2</v>
      </c>
      <c r="H114" s="2">
        <v>4.4548976203652502E-2</v>
      </c>
      <c r="I114" s="2">
        <v>4.2384105960264901E-2</v>
      </c>
      <c r="J114" s="2">
        <v>3.9898348157560402E-2</v>
      </c>
      <c r="K114" s="2">
        <v>3.1769305962854301E-2</v>
      </c>
      <c r="L114" s="2">
        <v>5.68450971103742E-2</v>
      </c>
      <c r="M114" s="2">
        <v>6.9251456745853895E-2</v>
      </c>
      <c r="N114" s="3">
        <v>0.21245235069885601</v>
      </c>
      <c r="O114" s="3">
        <v>0.55508474576271205</v>
      </c>
    </row>
    <row r="115" spans="1:15" x14ac:dyDescent="0.3">
      <c r="A115" s="8" t="s">
        <v>198</v>
      </c>
      <c r="B115" s="8" t="s">
        <v>80</v>
      </c>
      <c r="C115" s="2">
        <v>4.0404040404040401E-2</v>
      </c>
      <c r="D115" s="2">
        <v>-1.2944983818770199E-2</v>
      </c>
      <c r="E115" s="2">
        <v>6.5573770491803296E-3</v>
      </c>
      <c r="F115" s="2">
        <v>3.5830618892508097E-2</v>
      </c>
      <c r="G115" s="2">
        <v>9.4339622641509396E-3</v>
      </c>
      <c r="H115" s="2">
        <v>6.5420560747663503E-2</v>
      </c>
      <c r="I115" s="2">
        <v>9.0643274853801206E-2</v>
      </c>
      <c r="J115" s="2">
        <v>4.0214477211796197E-2</v>
      </c>
      <c r="K115" s="2">
        <v>1.8041237113402098E-2</v>
      </c>
      <c r="L115" s="2">
        <v>6.3291139240506306E-2</v>
      </c>
      <c r="M115" s="2">
        <v>2.6190476190476202E-2</v>
      </c>
      <c r="N115" s="3">
        <v>0.15549597855227901</v>
      </c>
      <c r="O115" s="3">
        <v>0.41311475409836101</v>
      </c>
    </row>
    <row r="116" spans="1:15" x14ac:dyDescent="0.3">
      <c r="A116" s="8" t="s">
        <v>198</v>
      </c>
      <c r="B116" s="8" t="s">
        <v>81</v>
      </c>
      <c r="C116" s="2">
        <v>7.2992700729926996E-3</v>
      </c>
      <c r="D116" s="2">
        <v>2.8985507246376802E-2</v>
      </c>
      <c r="E116" s="2">
        <v>6.3380281690140802E-2</v>
      </c>
      <c r="F116" s="2">
        <v>0.119205298013245</v>
      </c>
      <c r="G116" s="2">
        <v>2.9585798816568001E-2</v>
      </c>
      <c r="H116" s="2">
        <v>9.1954022988505704E-2</v>
      </c>
      <c r="I116" s="2">
        <v>7.8947368421052599E-2</v>
      </c>
      <c r="J116" s="2">
        <v>9.7560975609756101E-2</v>
      </c>
      <c r="K116" s="2">
        <v>0.04</v>
      </c>
      <c r="L116" s="2">
        <v>3.4188034188034198E-2</v>
      </c>
      <c r="M116" s="2">
        <v>6.6115702479338803E-2</v>
      </c>
      <c r="N116" s="3">
        <v>0.258536585365854</v>
      </c>
      <c r="O116" s="3">
        <v>0.81690140845070403</v>
      </c>
    </row>
    <row r="117" spans="1:15" x14ac:dyDescent="0.3">
      <c r="A117" s="8" t="s">
        <v>198</v>
      </c>
      <c r="B117" s="8" t="s">
        <v>82</v>
      </c>
      <c r="C117" s="2">
        <v>1.8585131894484401E-2</v>
      </c>
      <c r="D117" s="2">
        <v>-1.7657445556209499E-3</v>
      </c>
      <c r="E117" s="2">
        <v>4.1273584905660403E-3</v>
      </c>
      <c r="F117" s="2">
        <v>7.63358778625954E-3</v>
      </c>
      <c r="G117" s="2">
        <v>1.61227661227661E-2</v>
      </c>
      <c r="H117" s="2">
        <v>2.86752055056395E-3</v>
      </c>
      <c r="I117" s="2">
        <v>7.24361418223408E-3</v>
      </c>
      <c r="J117" s="2">
        <v>1.83573050719152E-2</v>
      </c>
      <c r="K117" s="2">
        <v>1.8583906337112099E-3</v>
      </c>
      <c r="L117" s="2">
        <v>3.5243925060285701E-3</v>
      </c>
      <c r="M117" s="2">
        <v>1.42329020332717E-2</v>
      </c>
      <c r="N117" s="3">
        <v>3.84178652535958E-2</v>
      </c>
      <c r="O117" s="3">
        <v>7.8419811320754707E-2</v>
      </c>
    </row>
    <row r="118" spans="1:15" x14ac:dyDescent="0.3">
      <c r="A118" s="8" t="s">
        <v>198</v>
      </c>
      <c r="B118" s="8" t="s">
        <v>16</v>
      </c>
      <c r="C118" s="2">
        <v>-3.77358490566038E-3</v>
      </c>
      <c r="D118" s="2">
        <v>6.4393939393939406E-2</v>
      </c>
      <c r="E118" s="2">
        <v>1.42348754448399E-2</v>
      </c>
      <c r="F118" s="2">
        <v>5.96491228070175E-2</v>
      </c>
      <c r="G118" s="2">
        <v>1.9867549668874201E-2</v>
      </c>
      <c r="H118" s="2">
        <v>6.4935064935064901E-2</v>
      </c>
      <c r="I118" s="2">
        <v>3.0487804878048801E-2</v>
      </c>
      <c r="J118" s="2">
        <v>0.124260355029586</v>
      </c>
      <c r="K118" s="2">
        <v>9.2105263157894704E-2</v>
      </c>
      <c r="L118" s="2">
        <v>0.13734939759036099</v>
      </c>
      <c r="M118" s="2">
        <v>9.9576271186440704E-2</v>
      </c>
      <c r="N118" s="3">
        <v>0.53550295857988195</v>
      </c>
      <c r="O118" s="3">
        <v>0.84697508896797202</v>
      </c>
    </row>
    <row r="119" spans="1:15" x14ac:dyDescent="0.3">
      <c r="A119" s="8" t="s">
        <v>198</v>
      </c>
      <c r="B119" s="8" t="s">
        <v>83</v>
      </c>
      <c r="C119" s="2">
        <v>-4.8275862068965503E-2</v>
      </c>
      <c r="D119" s="2">
        <v>-2.41545893719807E-2</v>
      </c>
      <c r="E119" s="2">
        <v>3.21782178217822E-2</v>
      </c>
      <c r="F119" s="2">
        <v>5.2757793764988001E-2</v>
      </c>
      <c r="G119" s="2">
        <v>2.96127562642369E-2</v>
      </c>
      <c r="H119" s="2">
        <v>1.54867256637168E-2</v>
      </c>
      <c r="I119" s="2">
        <v>3.4858387799564301E-2</v>
      </c>
      <c r="J119" s="2">
        <v>3.3684210526315803E-2</v>
      </c>
      <c r="K119" s="2">
        <v>4.2769857433808602E-2</v>
      </c>
      <c r="L119" s="2">
        <v>-8.203125E-2</v>
      </c>
      <c r="M119" s="2">
        <v>-6.3829787234042507E-2</v>
      </c>
      <c r="N119" s="3">
        <v>-7.3684210526315796E-2</v>
      </c>
      <c r="O119" s="3">
        <v>8.9108910891089105E-2</v>
      </c>
    </row>
    <row r="120" spans="1:15" x14ac:dyDescent="0.3">
      <c r="A120" s="8" t="s">
        <v>199</v>
      </c>
      <c r="B120" s="8" t="s">
        <v>79</v>
      </c>
      <c r="C120" s="2">
        <v>6.3048245614035103E-2</v>
      </c>
      <c r="D120" s="2">
        <v>5.26044352759154E-2</v>
      </c>
      <c r="E120" s="2">
        <v>3.1357177853993098E-2</v>
      </c>
      <c r="F120" s="2">
        <v>4.3230403800475103E-2</v>
      </c>
      <c r="G120" s="2">
        <v>4.5081967213114797E-2</v>
      </c>
      <c r="H120" s="2">
        <v>3.7037037037037E-2</v>
      </c>
      <c r="I120" s="2">
        <v>2.7310924369747899E-2</v>
      </c>
      <c r="J120" s="2">
        <v>4.6625766871165597E-2</v>
      </c>
      <c r="K120" s="2">
        <v>3.2043767096522097E-2</v>
      </c>
      <c r="L120" s="2">
        <v>5.2631578947368397E-2</v>
      </c>
      <c r="M120" s="2">
        <v>4.5323741007194197E-2</v>
      </c>
      <c r="N120" s="3">
        <v>0.18854805725971399</v>
      </c>
      <c r="O120" s="3">
        <v>0.42381185693287599</v>
      </c>
    </row>
    <row r="121" spans="1:15" x14ac:dyDescent="0.3">
      <c r="A121" s="8" t="s">
        <v>199</v>
      </c>
      <c r="B121" s="8" t="s">
        <v>80</v>
      </c>
      <c r="C121" s="2">
        <v>3.77358490566038E-2</v>
      </c>
      <c r="D121" s="2">
        <v>-4.5454545454545496E-3</v>
      </c>
      <c r="E121" s="2">
        <v>2.7397260273972601E-2</v>
      </c>
      <c r="F121" s="2">
        <v>7.1111111111111097E-2</v>
      </c>
      <c r="G121" s="2">
        <v>3.3195020746888002E-2</v>
      </c>
      <c r="H121" s="2">
        <v>3.6144578313252997E-2</v>
      </c>
      <c r="I121" s="2">
        <v>2.32558139534884E-2</v>
      </c>
      <c r="J121" s="2">
        <v>4.5454545454545497E-2</v>
      </c>
      <c r="K121" s="2">
        <v>9.0579710144927494E-2</v>
      </c>
      <c r="L121" s="2">
        <v>7.3089700996677706E-2</v>
      </c>
      <c r="M121" s="2">
        <v>5.5727554179566603E-2</v>
      </c>
      <c r="N121" s="3">
        <v>0.29166666666666702</v>
      </c>
      <c r="O121" s="3">
        <v>0.557077625570776</v>
      </c>
    </row>
    <row r="122" spans="1:15" x14ac:dyDescent="0.3">
      <c r="A122" s="8" t="s">
        <v>199</v>
      </c>
      <c r="B122" s="8" t="s">
        <v>81</v>
      </c>
      <c r="C122" s="2">
        <v>8.2706766917293201E-2</v>
      </c>
      <c r="D122" s="2">
        <v>6.9444444444444397E-3</v>
      </c>
      <c r="E122" s="2">
        <v>3.4482758620689703E-2</v>
      </c>
      <c r="F122" s="2">
        <v>8.6666666666666697E-2</v>
      </c>
      <c r="G122" s="2">
        <v>4.2944785276073601E-2</v>
      </c>
      <c r="H122" s="2">
        <v>1.7647058823529401E-2</v>
      </c>
      <c r="I122" s="2">
        <v>0</v>
      </c>
      <c r="J122" s="2">
        <v>5.2023121387283197E-2</v>
      </c>
      <c r="K122" s="2">
        <v>5.4945054945054897E-3</v>
      </c>
      <c r="L122" s="2">
        <v>0.13114754098360701</v>
      </c>
      <c r="M122" s="2">
        <v>0.101449275362319</v>
      </c>
      <c r="N122" s="3">
        <v>0.31791907514450901</v>
      </c>
      <c r="O122" s="3">
        <v>0.57241379310344798</v>
      </c>
    </row>
    <row r="123" spans="1:15" x14ac:dyDescent="0.3">
      <c r="A123" s="8" t="s">
        <v>199</v>
      </c>
      <c r="B123" s="8" t="s">
        <v>82</v>
      </c>
      <c r="C123" s="2">
        <v>1.91131498470948E-2</v>
      </c>
      <c r="D123" s="2">
        <v>8.0645161290322596E-3</v>
      </c>
      <c r="E123" s="2">
        <v>1.0976744186046499E-2</v>
      </c>
      <c r="F123" s="2">
        <v>1.6010305483989701E-2</v>
      </c>
      <c r="G123" s="2">
        <v>2.7531244339793499E-2</v>
      </c>
      <c r="H123" s="2">
        <v>1.28679710911334E-2</v>
      </c>
      <c r="I123" s="2">
        <v>1.0790114862513101E-2</v>
      </c>
      <c r="J123" s="2">
        <v>2.30716253443526E-2</v>
      </c>
      <c r="K123" s="2">
        <v>1.4978121844496799E-2</v>
      </c>
      <c r="L123" s="2">
        <v>1.93997678660255E-2</v>
      </c>
      <c r="M123" s="2">
        <v>2.1958360442420301E-2</v>
      </c>
      <c r="N123" s="3">
        <v>8.1783746556473802E-2</v>
      </c>
      <c r="O123" s="3">
        <v>0.16893023255813999</v>
      </c>
    </row>
    <row r="124" spans="1:15" x14ac:dyDescent="0.3">
      <c r="A124" s="8" t="s">
        <v>199</v>
      </c>
      <c r="B124" s="8" t="s">
        <v>16</v>
      </c>
      <c r="C124" s="2">
        <v>6.0344827586206899E-2</v>
      </c>
      <c r="D124" s="2">
        <v>-1.21951219512195E-2</v>
      </c>
      <c r="E124" s="2">
        <v>4.11522633744856E-3</v>
      </c>
      <c r="F124" s="2">
        <v>4.0983606557377103E-3</v>
      </c>
      <c r="G124" s="2">
        <v>4.4897959183673501E-2</v>
      </c>
      <c r="H124" s="2">
        <v>3.90625E-3</v>
      </c>
      <c r="I124" s="2">
        <v>0.105058365758755</v>
      </c>
      <c r="J124" s="2">
        <v>2.4647887323943699E-2</v>
      </c>
      <c r="K124" s="2">
        <v>0.11340206185567001</v>
      </c>
      <c r="L124" s="2">
        <v>0.11111111111111099</v>
      </c>
      <c r="M124" s="2">
        <v>0.11111111111111099</v>
      </c>
      <c r="N124" s="3">
        <v>0.40845070422535201</v>
      </c>
      <c r="O124" s="3">
        <v>0.64609053497942404</v>
      </c>
    </row>
    <row r="125" spans="1:15" x14ac:dyDescent="0.3">
      <c r="A125" s="8" t="s">
        <v>199</v>
      </c>
      <c r="B125" s="8" t="s">
        <v>83</v>
      </c>
      <c r="C125" s="2">
        <v>4.1958041958042001E-2</v>
      </c>
      <c r="D125" s="2">
        <v>-1.34228187919463E-2</v>
      </c>
      <c r="E125" s="2">
        <v>-9.0702947845805008E-3</v>
      </c>
      <c r="F125" s="2">
        <v>4.1189931350114402E-2</v>
      </c>
      <c r="G125" s="2">
        <v>-1.5384615384615399E-2</v>
      </c>
      <c r="H125" s="2">
        <v>4.4642857142857097E-3</v>
      </c>
      <c r="I125" s="2">
        <v>-2.2222222222222201E-3</v>
      </c>
      <c r="J125" s="2">
        <v>2.2271714922049001E-2</v>
      </c>
      <c r="K125" s="2">
        <v>4.3572984749455299E-3</v>
      </c>
      <c r="L125" s="2">
        <v>-0.108459869848156</v>
      </c>
      <c r="M125" s="2">
        <v>-4.6228710462287097E-2</v>
      </c>
      <c r="N125" s="3">
        <v>-0.126948775055679</v>
      </c>
      <c r="O125" s="3">
        <v>-0.11111111111111099</v>
      </c>
    </row>
    <row r="126" spans="1:15" x14ac:dyDescent="0.3">
      <c r="A126" s="8" t="s">
        <v>200</v>
      </c>
      <c r="B126" s="8" t="s">
        <v>79</v>
      </c>
      <c r="C126" s="2">
        <v>6.3796680497925307E-2</v>
      </c>
      <c r="D126" s="2">
        <v>5.9483178937103899E-2</v>
      </c>
      <c r="E126" s="2">
        <v>5.0621260929590399E-2</v>
      </c>
      <c r="F126" s="2">
        <v>4.9496276828734101E-2</v>
      </c>
      <c r="G126" s="2">
        <v>3.6310517529215401E-2</v>
      </c>
      <c r="H126" s="2">
        <v>3.02053966975433E-2</v>
      </c>
      <c r="I126" s="2">
        <v>4.2611415168100103E-2</v>
      </c>
      <c r="J126" s="2">
        <v>4.4244469441319802E-2</v>
      </c>
      <c r="K126" s="2">
        <v>1.9030520646319601E-2</v>
      </c>
      <c r="L126" s="2">
        <v>5.2854122621564498E-2</v>
      </c>
      <c r="M126" s="2">
        <v>5.1874163319946501E-2</v>
      </c>
      <c r="N126" s="3">
        <v>0.17847769028871399</v>
      </c>
      <c r="O126" s="3">
        <v>0.44638748274275197</v>
      </c>
    </row>
    <row r="127" spans="1:15" x14ac:dyDescent="0.3">
      <c r="A127" s="8" t="s">
        <v>200</v>
      </c>
      <c r="B127" s="8" t="s">
        <v>80</v>
      </c>
      <c r="C127" s="2">
        <v>-4.4247787610619503E-3</v>
      </c>
      <c r="D127" s="2">
        <v>3.5555555555555597E-2</v>
      </c>
      <c r="E127" s="2">
        <v>4.7210300429184601E-2</v>
      </c>
      <c r="F127" s="2">
        <v>-1.2295081967213101E-2</v>
      </c>
      <c r="G127" s="2">
        <v>-4.1493775933610002E-3</v>
      </c>
      <c r="H127" s="2">
        <v>4.1666666666666701E-3</v>
      </c>
      <c r="I127" s="2">
        <v>1.6597510373444001E-2</v>
      </c>
      <c r="J127" s="2">
        <v>6.5306122448979598E-2</v>
      </c>
      <c r="K127" s="2">
        <v>3.4482758620689703E-2</v>
      </c>
      <c r="L127" s="2">
        <v>6.6666666666666693E-2</v>
      </c>
      <c r="M127" s="2">
        <v>0.118055555555556</v>
      </c>
      <c r="N127" s="3">
        <v>0.314285714285714</v>
      </c>
      <c r="O127" s="3">
        <v>0.38197424892703902</v>
      </c>
    </row>
    <row r="128" spans="1:15" x14ac:dyDescent="0.3">
      <c r="A128" s="8" t="s">
        <v>200</v>
      </c>
      <c r="B128" s="8" t="s">
        <v>81</v>
      </c>
      <c r="C128" s="2">
        <v>4.92957746478873E-2</v>
      </c>
      <c r="D128" s="2">
        <v>5.3691275167785199E-2</v>
      </c>
      <c r="E128" s="2">
        <v>3.8216560509554097E-2</v>
      </c>
      <c r="F128" s="2">
        <v>5.5214723926380403E-2</v>
      </c>
      <c r="G128" s="2">
        <v>6.3953488372092998E-2</v>
      </c>
      <c r="H128" s="2">
        <v>6.5573770491803296E-2</v>
      </c>
      <c r="I128" s="2">
        <v>3.5897435897435902E-2</v>
      </c>
      <c r="J128" s="2">
        <v>8.9108910891089105E-2</v>
      </c>
      <c r="K128" s="2">
        <v>5.9090909090909097E-2</v>
      </c>
      <c r="L128" s="2">
        <v>6.43776824034335E-2</v>
      </c>
      <c r="M128" s="2">
        <v>2.0161290322580599E-2</v>
      </c>
      <c r="N128" s="3">
        <v>0.25247524752475198</v>
      </c>
      <c r="O128" s="3">
        <v>0.611464968152866</v>
      </c>
    </row>
    <row r="129" spans="1:15" x14ac:dyDescent="0.3">
      <c r="A129" s="8" t="s">
        <v>200</v>
      </c>
      <c r="B129" s="8" t="s">
        <v>82</v>
      </c>
      <c r="C129" s="2">
        <v>2.21784130113356E-2</v>
      </c>
      <c r="D129" s="2">
        <v>2.2902603664416599E-2</v>
      </c>
      <c r="E129" s="2">
        <v>6.3634221069997603E-3</v>
      </c>
      <c r="F129" s="2">
        <v>1.3817330210772799E-2</v>
      </c>
      <c r="G129" s="2">
        <v>2.6796026796026801E-2</v>
      </c>
      <c r="H129" s="2">
        <v>1.75478065241845E-2</v>
      </c>
      <c r="I129" s="2">
        <v>2.6973247844351102E-2</v>
      </c>
      <c r="J129" s="2">
        <v>2.0667384284176499E-2</v>
      </c>
      <c r="K129" s="2">
        <v>1.9405188778738699E-2</v>
      </c>
      <c r="L129" s="2">
        <v>1.4690668321953201E-2</v>
      </c>
      <c r="M129" s="2">
        <v>2.9363784665579099E-2</v>
      </c>
      <c r="N129" s="3">
        <v>8.6759956942949398E-2</v>
      </c>
      <c r="O129" s="3">
        <v>0.189724251708697</v>
      </c>
    </row>
    <row r="130" spans="1:15" x14ac:dyDescent="0.3">
      <c r="A130" s="8" t="s">
        <v>200</v>
      </c>
      <c r="B130" s="8" t="s">
        <v>16</v>
      </c>
      <c r="C130" s="2">
        <v>5.16431924882629E-2</v>
      </c>
      <c r="D130" s="2">
        <v>7.5892857142857095E-2</v>
      </c>
      <c r="E130" s="2">
        <v>6.2240663900414897E-2</v>
      </c>
      <c r="F130" s="2">
        <v>4.296875E-2</v>
      </c>
      <c r="G130" s="2">
        <v>7.4906367041198503E-3</v>
      </c>
      <c r="H130" s="2">
        <v>4.4609665427509299E-2</v>
      </c>
      <c r="I130" s="2">
        <v>8.8967971530249101E-2</v>
      </c>
      <c r="J130" s="2">
        <v>7.8431372549019607E-2</v>
      </c>
      <c r="K130" s="2">
        <v>9.3939393939393906E-2</v>
      </c>
      <c r="L130" s="2">
        <v>0.116343490304709</v>
      </c>
      <c r="M130" s="2">
        <v>9.4292803970223299E-2</v>
      </c>
      <c r="N130" s="3">
        <v>0.441176470588235</v>
      </c>
      <c r="O130" s="3">
        <v>0.829875518672199</v>
      </c>
    </row>
    <row r="131" spans="1:15" x14ac:dyDescent="0.3">
      <c r="A131" s="8" t="s">
        <v>200</v>
      </c>
      <c r="B131" s="8" t="s">
        <v>83</v>
      </c>
      <c r="C131" s="2">
        <v>-2.92397660818713E-3</v>
      </c>
      <c r="D131" s="2">
        <v>5.8651026392961903E-3</v>
      </c>
      <c r="E131" s="2">
        <v>2.04081632653061E-2</v>
      </c>
      <c r="F131" s="2">
        <v>1.7142857142857099E-2</v>
      </c>
      <c r="G131" s="2">
        <v>1.6853932584269701E-2</v>
      </c>
      <c r="H131" s="2">
        <v>2.4861878453038701E-2</v>
      </c>
      <c r="I131" s="2">
        <v>2.6954177897574099E-3</v>
      </c>
      <c r="J131" s="2">
        <v>1.0752688172042999E-2</v>
      </c>
      <c r="K131" s="2">
        <v>2.6595744680851099E-2</v>
      </c>
      <c r="L131" s="2">
        <v>-8.5492227979274596E-2</v>
      </c>
      <c r="M131" s="2">
        <v>-6.5155807365439106E-2</v>
      </c>
      <c r="N131" s="3">
        <v>-0.112903225806452</v>
      </c>
      <c r="O131" s="3">
        <v>-3.7900874635568502E-2</v>
      </c>
    </row>
    <row r="132" spans="1:15" x14ac:dyDescent="0.3">
      <c r="A132" s="8" t="s">
        <v>201</v>
      </c>
      <c r="B132" s="8" t="s">
        <v>79</v>
      </c>
      <c r="C132" s="2">
        <v>3.9083557951482502E-2</v>
      </c>
      <c r="D132" s="2">
        <v>8.9494163424124501E-2</v>
      </c>
      <c r="E132" s="2">
        <v>0.05</v>
      </c>
      <c r="F132" s="2">
        <v>5.7823129251700703E-2</v>
      </c>
      <c r="G132" s="2">
        <v>5.3054662379421198E-2</v>
      </c>
      <c r="H132" s="2">
        <v>4.4783715012722602E-2</v>
      </c>
      <c r="I132" s="2">
        <v>4.72479298587433E-2</v>
      </c>
      <c r="J132" s="2">
        <v>5.7209302325581399E-2</v>
      </c>
      <c r="K132" s="2">
        <v>4.6634403871535397E-2</v>
      </c>
      <c r="L132" s="2">
        <v>4.1193778898696902E-2</v>
      </c>
      <c r="M132" s="2">
        <v>5.6519983851433198E-2</v>
      </c>
      <c r="N132" s="3">
        <v>0.217209302325581</v>
      </c>
      <c r="O132" s="3">
        <v>0.55773809523809503</v>
      </c>
    </row>
    <row r="133" spans="1:15" x14ac:dyDescent="0.3">
      <c r="A133" s="8" t="s">
        <v>201</v>
      </c>
      <c r="B133" s="8" t="s">
        <v>80</v>
      </c>
      <c r="C133" s="2">
        <v>5.2884615384615398E-2</v>
      </c>
      <c r="D133" s="2">
        <v>-4.5662100456621002E-3</v>
      </c>
      <c r="E133" s="2">
        <v>6.8807339449541302E-2</v>
      </c>
      <c r="F133" s="2">
        <v>3.0042918454935601E-2</v>
      </c>
      <c r="G133" s="2">
        <v>-8.3333333333333297E-3</v>
      </c>
      <c r="H133" s="2">
        <v>3.78151260504202E-2</v>
      </c>
      <c r="I133" s="2">
        <v>4.4534412955465598E-2</v>
      </c>
      <c r="J133" s="2">
        <v>8.1395348837209294E-2</v>
      </c>
      <c r="K133" s="2">
        <v>3.5842293906809999E-2</v>
      </c>
      <c r="L133" s="2">
        <v>6.5743944636678195E-2</v>
      </c>
      <c r="M133" s="2">
        <v>0.107142857142857</v>
      </c>
      <c r="N133" s="3">
        <v>0.321705426356589</v>
      </c>
      <c r="O133" s="3">
        <v>0.56422018348623804</v>
      </c>
    </row>
    <row r="134" spans="1:15" x14ac:dyDescent="0.3">
      <c r="A134" s="8" t="s">
        <v>201</v>
      </c>
      <c r="B134" s="8" t="s">
        <v>81</v>
      </c>
      <c r="C134" s="2">
        <v>-5.3097345132743397E-2</v>
      </c>
      <c r="D134" s="2">
        <v>9.34579439252336E-2</v>
      </c>
      <c r="E134" s="2">
        <v>8.5470085470085496E-3</v>
      </c>
      <c r="F134" s="2">
        <v>0.110169491525424</v>
      </c>
      <c r="G134" s="2">
        <v>8.3969465648855005E-2</v>
      </c>
      <c r="H134" s="2">
        <v>2.8169014084507001E-2</v>
      </c>
      <c r="I134" s="2">
        <v>8.9041095890410996E-2</v>
      </c>
      <c r="J134" s="2">
        <v>8.17610062893082E-2</v>
      </c>
      <c r="K134" s="2">
        <v>5.8139534883720902E-2</v>
      </c>
      <c r="L134" s="2">
        <v>0.104395604395604</v>
      </c>
      <c r="M134" s="2">
        <v>0.164179104477612</v>
      </c>
      <c r="N134" s="3">
        <v>0.47169811320754701</v>
      </c>
      <c r="O134" s="3">
        <v>1</v>
      </c>
    </row>
    <row r="135" spans="1:15" x14ac:dyDescent="0.3">
      <c r="A135" s="8" t="s">
        <v>201</v>
      </c>
      <c r="B135" s="8" t="s">
        <v>82</v>
      </c>
      <c r="C135" s="2">
        <v>1.8800526414739602E-2</v>
      </c>
      <c r="D135" s="2">
        <v>1.7161837977486601E-2</v>
      </c>
      <c r="E135" s="2">
        <v>1.3969521044992699E-2</v>
      </c>
      <c r="F135" s="2">
        <v>1.6281982465557301E-2</v>
      </c>
      <c r="G135" s="2">
        <v>2.0422535211267599E-2</v>
      </c>
      <c r="H135" s="2">
        <v>2.8985507246376802E-2</v>
      </c>
      <c r="I135" s="2">
        <v>7.2099262240107303E-3</v>
      </c>
      <c r="J135" s="2">
        <v>2.11420009988347E-2</v>
      </c>
      <c r="K135" s="2">
        <v>1.38571894359309E-2</v>
      </c>
      <c r="L135" s="2">
        <v>2.5888406496221299E-2</v>
      </c>
      <c r="M135" s="2">
        <v>2.8213166144200601E-2</v>
      </c>
      <c r="N135" s="3">
        <v>9.2059264191776305E-2</v>
      </c>
      <c r="O135" s="3">
        <v>0.190130624092888</v>
      </c>
    </row>
    <row r="136" spans="1:15" x14ac:dyDescent="0.3">
      <c r="A136" s="8" t="s">
        <v>201</v>
      </c>
      <c r="B136" s="8" t="s">
        <v>16</v>
      </c>
      <c r="C136" s="2">
        <v>3.3816425120772903E-2</v>
      </c>
      <c r="D136" s="2">
        <v>4.6728971962616802E-3</v>
      </c>
      <c r="E136" s="2">
        <v>0.106976744186047</v>
      </c>
      <c r="F136" s="2">
        <v>3.78151260504202E-2</v>
      </c>
      <c r="G136" s="2">
        <v>2.4291497975708499E-2</v>
      </c>
      <c r="H136" s="2">
        <v>9.4861660079051405E-2</v>
      </c>
      <c r="I136" s="2">
        <v>6.4981949458483707E-2</v>
      </c>
      <c r="J136" s="2">
        <v>7.7966101694915302E-2</v>
      </c>
      <c r="K136" s="2">
        <v>8.17610062893082E-2</v>
      </c>
      <c r="L136" s="2">
        <v>0.13081395348837199</v>
      </c>
      <c r="M136" s="2">
        <v>0.118251928020566</v>
      </c>
      <c r="N136" s="3">
        <v>0.47457627118644102</v>
      </c>
      <c r="O136" s="3">
        <v>1.02325581395349</v>
      </c>
    </row>
    <row r="137" spans="1:15" x14ac:dyDescent="0.3">
      <c r="A137" s="8" t="s">
        <v>201</v>
      </c>
      <c r="B137" s="8" t="s">
        <v>83</v>
      </c>
      <c r="C137" s="2">
        <v>-1.01010101010101E-2</v>
      </c>
      <c r="D137" s="2">
        <v>-4.08163265306122E-2</v>
      </c>
      <c r="E137" s="2">
        <v>-1.67173252279635E-2</v>
      </c>
      <c r="F137" s="2">
        <v>-3.0911901081916498E-3</v>
      </c>
      <c r="G137" s="2">
        <v>1.08527131782946E-2</v>
      </c>
      <c r="H137" s="2">
        <v>4.6012269938650301E-3</v>
      </c>
      <c r="I137" s="2">
        <v>4.5801526717557297E-3</v>
      </c>
      <c r="J137" s="2">
        <v>7.5987841945288799E-3</v>
      </c>
      <c r="K137" s="2">
        <v>9.0497737556561094E-3</v>
      </c>
      <c r="L137" s="2">
        <v>-0.122571001494768</v>
      </c>
      <c r="M137" s="2">
        <v>-8.6882453151618397E-2</v>
      </c>
      <c r="N137" s="3">
        <v>-0.185410334346505</v>
      </c>
      <c r="O137" s="3">
        <v>-0.185410334346505</v>
      </c>
    </row>
    <row r="138" spans="1:15" x14ac:dyDescent="0.3">
      <c r="A138" s="8" t="s">
        <v>202</v>
      </c>
      <c r="B138" s="8" t="s">
        <v>79</v>
      </c>
      <c r="C138" s="2">
        <v>7.0993914807302202E-2</v>
      </c>
      <c r="D138" s="2">
        <v>0.117424242424242</v>
      </c>
      <c r="E138" s="2">
        <v>5.93220338983051E-2</v>
      </c>
      <c r="F138" s="2">
        <v>4.1599999999999998E-2</v>
      </c>
      <c r="G138" s="2">
        <v>5.3763440860215103E-2</v>
      </c>
      <c r="H138" s="2">
        <v>4.3731778425656002E-2</v>
      </c>
      <c r="I138" s="2">
        <v>6.1452513966480403E-2</v>
      </c>
      <c r="J138" s="2">
        <v>1.9736842105263198E-2</v>
      </c>
      <c r="K138" s="2">
        <v>6.19354838709677E-2</v>
      </c>
      <c r="L138" s="2">
        <v>3.2806804374240599E-2</v>
      </c>
      <c r="M138" s="2">
        <v>7.0588235294117604E-2</v>
      </c>
      <c r="N138" s="3">
        <v>0.197368421052632</v>
      </c>
      <c r="O138" s="3">
        <v>0.54237288135593198</v>
      </c>
    </row>
    <row r="139" spans="1:15" x14ac:dyDescent="0.3">
      <c r="A139" s="8" t="s">
        <v>202</v>
      </c>
      <c r="B139" s="8" t="s">
        <v>80</v>
      </c>
      <c r="C139" s="2">
        <v>0.25862068965517199</v>
      </c>
      <c r="D139" s="2">
        <v>-4.1095890410958902E-2</v>
      </c>
      <c r="E139" s="2">
        <v>0.128571428571429</v>
      </c>
      <c r="F139" s="2">
        <v>0.164556962025316</v>
      </c>
      <c r="G139" s="2">
        <v>-5.4347826086956499E-2</v>
      </c>
      <c r="H139" s="2">
        <v>2.2988505747126398E-2</v>
      </c>
      <c r="I139" s="2">
        <v>0.123595505617978</v>
      </c>
      <c r="J139" s="2">
        <v>-0.01</v>
      </c>
      <c r="K139" s="2">
        <v>0</v>
      </c>
      <c r="L139" s="2">
        <v>8.0808080808080801E-2</v>
      </c>
      <c r="M139" s="2">
        <v>2.80373831775701E-2</v>
      </c>
      <c r="N139" s="3">
        <v>0.1</v>
      </c>
      <c r="O139" s="3">
        <v>0.57142857142857095</v>
      </c>
    </row>
    <row r="140" spans="1:15" x14ac:dyDescent="0.3">
      <c r="A140" s="8" t="s">
        <v>202</v>
      </c>
      <c r="B140" s="8" t="s">
        <v>81</v>
      </c>
      <c r="C140" s="2">
        <v>0.140625</v>
      </c>
      <c r="D140" s="2">
        <v>-2.7397260273972601E-2</v>
      </c>
      <c r="E140" s="2">
        <v>5.63380281690141E-2</v>
      </c>
      <c r="F140" s="2">
        <v>0.12</v>
      </c>
      <c r="G140" s="2">
        <v>9.5238095238095205E-2</v>
      </c>
      <c r="H140" s="2">
        <v>0.16304347826087001</v>
      </c>
      <c r="I140" s="2">
        <v>5.60747663551402E-2</v>
      </c>
      <c r="J140" s="2">
        <v>7.0796460176991094E-2</v>
      </c>
      <c r="K140" s="2">
        <v>6.6115702479338803E-2</v>
      </c>
      <c r="L140" s="2">
        <v>6.9767441860465101E-2</v>
      </c>
      <c r="M140" s="2">
        <v>5.7971014492753603E-2</v>
      </c>
      <c r="N140" s="3">
        <v>0.29203539823008901</v>
      </c>
      <c r="O140" s="3">
        <v>1.05633802816901</v>
      </c>
    </row>
    <row r="141" spans="1:15" x14ac:dyDescent="0.3">
      <c r="A141" s="8" t="s">
        <v>202</v>
      </c>
      <c r="B141" s="8" t="s">
        <v>82</v>
      </c>
      <c r="C141" s="2">
        <v>2.39197530864198E-2</v>
      </c>
      <c r="D141" s="2">
        <v>1.23084652097463E-2</v>
      </c>
      <c r="E141" s="2">
        <v>2.7543424317617901E-2</v>
      </c>
      <c r="F141" s="2">
        <v>2.487321902922E-2</v>
      </c>
      <c r="G141" s="2">
        <v>3.5579641847313902E-2</v>
      </c>
      <c r="H141" s="2">
        <v>2.7303754266211601E-2</v>
      </c>
      <c r="I141" s="2">
        <v>2.52491694352159E-2</v>
      </c>
      <c r="J141" s="2">
        <v>3.6941023979261203E-2</v>
      </c>
      <c r="K141" s="2">
        <v>2.1874999999999999E-2</v>
      </c>
      <c r="L141" s="2">
        <v>3.5677879714576997E-2</v>
      </c>
      <c r="M141" s="2">
        <v>3.1102362204724399E-2</v>
      </c>
      <c r="N141" s="3">
        <v>0.13156189241736899</v>
      </c>
      <c r="O141" s="3">
        <v>0.29975186104218399</v>
      </c>
    </row>
    <row r="142" spans="1:15" x14ac:dyDescent="0.3">
      <c r="A142" s="8" t="s">
        <v>202</v>
      </c>
      <c r="B142" s="8" t="s">
        <v>16</v>
      </c>
      <c r="C142" s="2">
        <v>0.04</v>
      </c>
      <c r="D142" s="2">
        <v>0.128205128205128</v>
      </c>
      <c r="E142" s="2">
        <v>7.9545454545454503E-2</v>
      </c>
      <c r="F142" s="2">
        <v>0</v>
      </c>
      <c r="G142" s="2">
        <v>8.42105263157895E-2</v>
      </c>
      <c r="H142" s="2">
        <v>-2.9126213592233E-2</v>
      </c>
      <c r="I142" s="2">
        <v>7.0000000000000007E-2</v>
      </c>
      <c r="J142" s="2">
        <v>6.5420560747663503E-2</v>
      </c>
      <c r="K142" s="2">
        <v>0.14912280701754399</v>
      </c>
      <c r="L142" s="2">
        <v>1.5267175572519101E-2</v>
      </c>
      <c r="M142" s="2">
        <v>0.13533834586466201</v>
      </c>
      <c r="N142" s="3">
        <v>0.41121495327102803</v>
      </c>
      <c r="O142" s="3">
        <v>0.71590909090909105</v>
      </c>
    </row>
    <row r="143" spans="1:15" x14ac:dyDescent="0.3">
      <c r="A143" s="8" t="s">
        <v>202</v>
      </c>
      <c r="B143" s="8" t="s">
        <v>83</v>
      </c>
      <c r="C143" s="2">
        <v>3.0821917808219201E-2</v>
      </c>
      <c r="D143" s="2">
        <v>1.9933554817275701E-2</v>
      </c>
      <c r="E143" s="2">
        <v>2.2801302931596101E-2</v>
      </c>
      <c r="F143" s="2">
        <v>2.8662420382165599E-2</v>
      </c>
      <c r="G143" s="2">
        <v>0</v>
      </c>
      <c r="H143" s="2">
        <v>6.1919504643962904E-3</v>
      </c>
      <c r="I143" s="2">
        <v>1.2307692307692301E-2</v>
      </c>
      <c r="J143" s="2">
        <v>5.7750759878419503E-2</v>
      </c>
      <c r="K143" s="2">
        <v>-2.8735632183907998E-3</v>
      </c>
      <c r="L143" s="2">
        <v>-5.18731988472622E-2</v>
      </c>
      <c r="M143" s="2">
        <v>-6.9908814589665594E-2</v>
      </c>
      <c r="N143" s="3">
        <v>-6.9908814589665594E-2</v>
      </c>
      <c r="O143" s="3">
        <v>-3.2573289902280101E-3</v>
      </c>
    </row>
    <row r="144" spans="1:15" x14ac:dyDescent="0.3">
      <c r="A144" s="11" t="s">
        <v>17</v>
      </c>
      <c r="B144" s="11" t="s">
        <v>17</v>
      </c>
      <c r="C144" s="3">
        <v>3.93448656606551E-2</v>
      </c>
      <c r="D144" s="3">
        <v>2.4328056942526301E-2</v>
      </c>
      <c r="E144" s="3">
        <v>2.28168429786351E-2</v>
      </c>
      <c r="F144" s="3">
        <v>3.1822483607111499E-2</v>
      </c>
      <c r="G144" s="3">
        <v>3.1578085332896598E-2</v>
      </c>
      <c r="H144" s="3">
        <v>2.80234348951304E-2</v>
      </c>
      <c r="I144" s="3">
        <v>2.44022981404831E-2</v>
      </c>
      <c r="J144" s="3">
        <v>3.3243878904836599E-2</v>
      </c>
      <c r="K144" s="3">
        <v>2.1332788583602099E-2</v>
      </c>
      <c r="L144" s="3">
        <v>2.9302093006643298E-2</v>
      </c>
      <c r="M144" s="3">
        <v>3.5782694389695502E-2</v>
      </c>
      <c r="N144" s="3">
        <v>0.125075382945362</v>
      </c>
      <c r="O144" s="3">
        <v>0.28991218972550598</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45</v>
      </c>
      <c r="B149" s="15"/>
    </row>
    <row r="150" spans="1:2" x14ac:dyDescent="0.3">
      <c r="A150" s="14" t="s">
        <v>86</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240</v>
      </c>
      <c r="B1" s="15"/>
    </row>
    <row r="2" spans="1:14" ht="15.6" x14ac:dyDescent="0.3">
      <c r="A2" s="12" t="s">
        <v>163</v>
      </c>
      <c r="B2" s="15"/>
    </row>
    <row r="3" spans="1:14" ht="15.6" x14ac:dyDescent="0.3">
      <c r="A3" s="12" t="s">
        <v>204</v>
      </c>
      <c r="B3" s="15"/>
    </row>
    <row r="4" spans="1:14" ht="15.6" x14ac:dyDescent="0.3">
      <c r="A4" s="12" t="s">
        <v>85</v>
      </c>
      <c r="B4" s="15"/>
    </row>
    <row r="5" spans="1:14" ht="15.6" x14ac:dyDescent="0.3">
      <c r="A5" s="12" t="s">
        <v>77</v>
      </c>
      <c r="B5" s="15"/>
    </row>
    <row r="6" spans="1:14" x14ac:dyDescent="0.3">
      <c r="A6" s="16" t="str">
        <f>HYPERLINK("#'Table of contents'!A101",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87</v>
      </c>
      <c r="C9" s="1">
        <v>360</v>
      </c>
      <c r="D9" s="1">
        <v>385</v>
      </c>
      <c r="E9" s="1">
        <v>418</v>
      </c>
      <c r="F9" s="1">
        <v>451</v>
      </c>
      <c r="G9" s="1">
        <v>483</v>
      </c>
      <c r="H9" s="1">
        <v>535</v>
      </c>
      <c r="I9" s="1">
        <v>562</v>
      </c>
      <c r="J9" s="1">
        <v>608</v>
      </c>
      <c r="K9" s="1">
        <v>647</v>
      </c>
      <c r="L9" s="1">
        <v>689</v>
      </c>
      <c r="M9" s="1">
        <v>732</v>
      </c>
      <c r="N9" s="1">
        <v>777</v>
      </c>
    </row>
    <row r="10" spans="1:14" x14ac:dyDescent="0.3">
      <c r="A10" s="7" t="s">
        <v>196</v>
      </c>
      <c r="B10" s="7" t="s">
        <v>88</v>
      </c>
      <c r="C10" s="1">
        <v>1091</v>
      </c>
      <c r="D10" s="1">
        <v>1174</v>
      </c>
      <c r="E10" s="1">
        <v>1192</v>
      </c>
      <c r="F10" s="1">
        <v>1267</v>
      </c>
      <c r="G10" s="1">
        <v>1338</v>
      </c>
      <c r="H10" s="1">
        <v>1416</v>
      </c>
      <c r="I10" s="1">
        <v>1468</v>
      </c>
      <c r="J10" s="1">
        <v>1497</v>
      </c>
      <c r="K10" s="1">
        <v>1540</v>
      </c>
      <c r="L10" s="1">
        <v>1597</v>
      </c>
      <c r="M10" s="1">
        <v>1667</v>
      </c>
      <c r="N10" s="1">
        <v>1744</v>
      </c>
    </row>
    <row r="11" spans="1:14" x14ac:dyDescent="0.3">
      <c r="A11" s="7" t="s">
        <v>196</v>
      </c>
      <c r="B11" s="7" t="s">
        <v>89</v>
      </c>
      <c r="C11" s="1">
        <v>23</v>
      </c>
      <c r="D11" s="1">
        <v>23</v>
      </c>
      <c r="E11" s="1">
        <v>20</v>
      </c>
      <c r="F11" s="1">
        <v>26</v>
      </c>
      <c r="G11" s="1">
        <v>29</v>
      </c>
      <c r="H11" s="1">
        <v>34</v>
      </c>
      <c r="I11" s="1">
        <v>40</v>
      </c>
      <c r="J11" s="1">
        <v>43</v>
      </c>
      <c r="K11" s="1">
        <v>42</v>
      </c>
      <c r="L11" s="1">
        <v>50</v>
      </c>
      <c r="M11" s="1">
        <v>50</v>
      </c>
      <c r="N11" s="1">
        <v>60</v>
      </c>
    </row>
    <row r="12" spans="1:14" x14ac:dyDescent="0.3">
      <c r="A12" s="7" t="s">
        <v>196</v>
      </c>
      <c r="B12" s="7" t="s">
        <v>90</v>
      </c>
      <c r="C12" s="1">
        <v>165</v>
      </c>
      <c r="D12" s="1">
        <v>157</v>
      </c>
      <c r="E12" s="1">
        <v>160</v>
      </c>
      <c r="F12" s="1">
        <v>155</v>
      </c>
      <c r="G12" s="1">
        <v>171</v>
      </c>
      <c r="H12" s="1">
        <v>179</v>
      </c>
      <c r="I12" s="1">
        <v>183</v>
      </c>
      <c r="J12" s="1">
        <v>194</v>
      </c>
      <c r="K12" s="1">
        <v>203</v>
      </c>
      <c r="L12" s="1">
        <v>213</v>
      </c>
      <c r="M12" s="1">
        <v>228</v>
      </c>
      <c r="N12" s="1">
        <v>232</v>
      </c>
    </row>
    <row r="13" spans="1:14" x14ac:dyDescent="0.3">
      <c r="A13" s="7" t="s">
        <v>196</v>
      </c>
      <c r="B13" s="7" t="s">
        <v>91</v>
      </c>
      <c r="C13" s="1">
        <v>57</v>
      </c>
      <c r="D13" s="1">
        <v>55</v>
      </c>
      <c r="E13" s="1">
        <v>62</v>
      </c>
      <c r="F13" s="1">
        <v>67</v>
      </c>
      <c r="G13" s="1">
        <v>67</v>
      </c>
      <c r="H13" s="1">
        <v>75</v>
      </c>
      <c r="I13" s="1">
        <v>75</v>
      </c>
      <c r="J13" s="1">
        <v>77</v>
      </c>
      <c r="K13" s="1">
        <v>80</v>
      </c>
      <c r="L13" s="1">
        <v>93</v>
      </c>
      <c r="M13" s="1">
        <v>103</v>
      </c>
      <c r="N13" s="1">
        <v>117</v>
      </c>
    </row>
    <row r="14" spans="1:14" x14ac:dyDescent="0.3">
      <c r="A14" s="7" t="s">
        <v>196</v>
      </c>
      <c r="B14" s="7" t="s">
        <v>92</v>
      </c>
      <c r="C14" s="1">
        <v>36</v>
      </c>
      <c r="D14" s="1">
        <v>40</v>
      </c>
      <c r="E14" s="1">
        <v>40</v>
      </c>
      <c r="F14" s="1">
        <v>37</v>
      </c>
      <c r="G14" s="1">
        <v>37</v>
      </c>
      <c r="H14" s="1">
        <v>41</v>
      </c>
      <c r="I14" s="1">
        <v>47</v>
      </c>
      <c r="J14" s="1">
        <v>50</v>
      </c>
      <c r="K14" s="1">
        <v>53</v>
      </c>
      <c r="L14" s="1">
        <v>48</v>
      </c>
      <c r="M14" s="1">
        <v>56</v>
      </c>
      <c r="N14" s="1">
        <v>60</v>
      </c>
    </row>
    <row r="15" spans="1:14" x14ac:dyDescent="0.3">
      <c r="A15" s="7" t="s">
        <v>196</v>
      </c>
      <c r="B15" s="7" t="s">
        <v>93</v>
      </c>
      <c r="C15" s="1">
        <v>2322</v>
      </c>
      <c r="D15" s="1">
        <v>2339</v>
      </c>
      <c r="E15" s="1">
        <v>2312</v>
      </c>
      <c r="F15" s="1">
        <v>2294</v>
      </c>
      <c r="G15" s="1">
        <v>2282</v>
      </c>
      <c r="H15" s="1">
        <v>2276</v>
      </c>
      <c r="I15" s="1">
        <v>2298</v>
      </c>
      <c r="J15" s="1">
        <v>2319</v>
      </c>
      <c r="K15" s="1">
        <v>2345</v>
      </c>
      <c r="L15" s="1">
        <v>2398</v>
      </c>
      <c r="M15" s="1">
        <v>2450</v>
      </c>
      <c r="N15" s="1">
        <v>2519</v>
      </c>
    </row>
    <row r="16" spans="1:14" x14ac:dyDescent="0.3">
      <c r="A16" s="7" t="s">
        <v>196</v>
      </c>
      <c r="B16" s="7" t="s">
        <v>94</v>
      </c>
      <c r="C16" s="1">
        <v>758</v>
      </c>
      <c r="D16" s="1">
        <v>803</v>
      </c>
      <c r="E16" s="1">
        <v>846</v>
      </c>
      <c r="F16" s="1">
        <v>892</v>
      </c>
      <c r="G16" s="1">
        <v>923</v>
      </c>
      <c r="H16" s="1">
        <v>962</v>
      </c>
      <c r="I16" s="1">
        <v>1007</v>
      </c>
      <c r="J16" s="1">
        <v>1023</v>
      </c>
      <c r="K16" s="1">
        <v>1059</v>
      </c>
      <c r="L16" s="1">
        <v>1080</v>
      </c>
      <c r="M16" s="1">
        <v>1061</v>
      </c>
      <c r="N16" s="1">
        <v>1092</v>
      </c>
    </row>
    <row r="17" spans="1:14" x14ac:dyDescent="0.3">
      <c r="A17" s="7" t="s">
        <v>196</v>
      </c>
      <c r="B17" s="7" t="s">
        <v>95</v>
      </c>
      <c r="C17" s="1">
        <v>25</v>
      </c>
      <c r="D17" s="1">
        <v>30</v>
      </c>
      <c r="E17" s="1">
        <v>26</v>
      </c>
      <c r="F17" s="1">
        <v>34</v>
      </c>
      <c r="G17" s="1">
        <v>43</v>
      </c>
      <c r="H17" s="1">
        <v>48</v>
      </c>
      <c r="I17" s="1">
        <v>56</v>
      </c>
      <c r="J17" s="1">
        <v>61</v>
      </c>
      <c r="K17" s="1">
        <v>67</v>
      </c>
      <c r="L17" s="1">
        <v>79</v>
      </c>
      <c r="M17" s="1">
        <v>85</v>
      </c>
      <c r="N17" s="1">
        <v>95</v>
      </c>
    </row>
    <row r="18" spans="1:14" x14ac:dyDescent="0.3">
      <c r="A18" s="7" t="s">
        <v>196</v>
      </c>
      <c r="B18" s="7" t="s">
        <v>96</v>
      </c>
      <c r="C18" s="1">
        <v>137</v>
      </c>
      <c r="D18" s="1">
        <v>141</v>
      </c>
      <c r="E18" s="1">
        <v>136</v>
      </c>
      <c r="F18" s="1">
        <v>137</v>
      </c>
      <c r="G18" s="1">
        <v>148</v>
      </c>
      <c r="H18" s="1">
        <v>158</v>
      </c>
      <c r="I18" s="1">
        <v>161</v>
      </c>
      <c r="J18" s="1">
        <v>175</v>
      </c>
      <c r="K18" s="1">
        <v>176</v>
      </c>
      <c r="L18" s="1">
        <v>183</v>
      </c>
      <c r="M18" s="1">
        <v>201</v>
      </c>
      <c r="N18" s="1">
        <v>221</v>
      </c>
    </row>
    <row r="19" spans="1:14" x14ac:dyDescent="0.3">
      <c r="A19" s="7" t="s">
        <v>196</v>
      </c>
      <c r="B19" s="7" t="s">
        <v>97</v>
      </c>
      <c r="C19" s="1">
        <v>177</v>
      </c>
      <c r="D19" s="1">
        <v>192</v>
      </c>
      <c r="E19" s="1">
        <v>176</v>
      </c>
      <c r="F19" s="1">
        <v>168</v>
      </c>
      <c r="G19" s="1">
        <v>173</v>
      </c>
      <c r="H19" s="1">
        <v>179</v>
      </c>
      <c r="I19" s="1">
        <v>182</v>
      </c>
      <c r="J19" s="1">
        <v>186</v>
      </c>
      <c r="K19" s="1">
        <v>182</v>
      </c>
      <c r="L19" s="1">
        <v>191</v>
      </c>
      <c r="M19" s="1">
        <v>182</v>
      </c>
      <c r="N19" s="1">
        <v>179</v>
      </c>
    </row>
    <row r="20" spans="1:14" x14ac:dyDescent="0.3">
      <c r="A20" s="7" t="s">
        <v>196</v>
      </c>
      <c r="B20" s="7" t="s">
        <v>98</v>
      </c>
      <c r="C20" s="1">
        <v>160</v>
      </c>
      <c r="D20" s="1">
        <v>152</v>
      </c>
      <c r="E20" s="1">
        <v>151</v>
      </c>
      <c r="F20" s="1">
        <v>146</v>
      </c>
      <c r="G20" s="1">
        <v>162</v>
      </c>
      <c r="H20" s="1">
        <v>165</v>
      </c>
      <c r="I20" s="1">
        <v>165</v>
      </c>
      <c r="J20" s="1">
        <v>167</v>
      </c>
      <c r="K20" s="1">
        <v>171</v>
      </c>
      <c r="L20" s="1">
        <v>168</v>
      </c>
      <c r="M20" s="1">
        <v>155</v>
      </c>
      <c r="N20" s="1">
        <v>136</v>
      </c>
    </row>
    <row r="21" spans="1:14" x14ac:dyDescent="0.3">
      <c r="A21" s="7" t="s">
        <v>197</v>
      </c>
      <c r="B21" s="7" t="s">
        <v>87</v>
      </c>
      <c r="C21" s="1">
        <v>1305</v>
      </c>
      <c r="D21" s="1">
        <v>1453</v>
      </c>
      <c r="E21" s="1">
        <v>1579</v>
      </c>
      <c r="F21" s="1">
        <v>1688</v>
      </c>
      <c r="G21" s="1">
        <v>1823</v>
      </c>
      <c r="H21" s="1">
        <v>1958</v>
      </c>
      <c r="I21" s="1">
        <v>2161</v>
      </c>
      <c r="J21" s="1">
        <v>2267</v>
      </c>
      <c r="K21" s="1">
        <v>2465</v>
      </c>
      <c r="L21" s="1">
        <v>2572</v>
      </c>
      <c r="M21" s="1">
        <v>2795</v>
      </c>
      <c r="N21" s="1">
        <v>3031</v>
      </c>
    </row>
    <row r="22" spans="1:14" x14ac:dyDescent="0.3">
      <c r="A22" s="7" t="s">
        <v>197</v>
      </c>
      <c r="B22" s="7" t="s">
        <v>88</v>
      </c>
      <c r="C22" s="1">
        <v>1357</v>
      </c>
      <c r="D22" s="1">
        <v>1508</v>
      </c>
      <c r="E22" s="1">
        <v>1552</v>
      </c>
      <c r="F22" s="1">
        <v>1576</v>
      </c>
      <c r="G22" s="1">
        <v>1636</v>
      </c>
      <c r="H22" s="1">
        <v>1707</v>
      </c>
      <c r="I22" s="1">
        <v>1770</v>
      </c>
      <c r="J22" s="1">
        <v>1819</v>
      </c>
      <c r="K22" s="1">
        <v>1873</v>
      </c>
      <c r="L22" s="1">
        <v>1894</v>
      </c>
      <c r="M22" s="1">
        <v>1963</v>
      </c>
      <c r="N22" s="1">
        <v>2051</v>
      </c>
    </row>
    <row r="23" spans="1:14" x14ac:dyDescent="0.3">
      <c r="A23" s="7" t="s">
        <v>197</v>
      </c>
      <c r="B23" s="7" t="s">
        <v>89</v>
      </c>
      <c r="C23" s="1">
        <v>99</v>
      </c>
      <c r="D23" s="1">
        <v>111</v>
      </c>
      <c r="E23" s="1">
        <v>123</v>
      </c>
      <c r="F23" s="1">
        <v>133</v>
      </c>
      <c r="G23" s="1">
        <v>144</v>
      </c>
      <c r="H23" s="1">
        <v>166</v>
      </c>
      <c r="I23" s="1">
        <v>185</v>
      </c>
      <c r="J23" s="1">
        <v>201</v>
      </c>
      <c r="K23" s="1">
        <v>213</v>
      </c>
      <c r="L23" s="1">
        <v>230</v>
      </c>
      <c r="M23" s="1">
        <v>260</v>
      </c>
      <c r="N23" s="1">
        <v>282</v>
      </c>
    </row>
    <row r="24" spans="1:14" x14ac:dyDescent="0.3">
      <c r="A24" s="7" t="s">
        <v>197</v>
      </c>
      <c r="B24" s="7" t="s">
        <v>90</v>
      </c>
      <c r="C24" s="1">
        <v>283</v>
      </c>
      <c r="D24" s="1">
        <v>311</v>
      </c>
      <c r="E24" s="1">
        <v>331</v>
      </c>
      <c r="F24" s="1">
        <v>334</v>
      </c>
      <c r="G24" s="1">
        <v>332</v>
      </c>
      <c r="H24" s="1">
        <v>340</v>
      </c>
      <c r="I24" s="1">
        <v>343</v>
      </c>
      <c r="J24" s="1">
        <v>347</v>
      </c>
      <c r="K24" s="1">
        <v>360</v>
      </c>
      <c r="L24" s="1">
        <v>349</v>
      </c>
      <c r="M24" s="1">
        <v>352</v>
      </c>
      <c r="N24" s="1">
        <v>364</v>
      </c>
    </row>
    <row r="25" spans="1:14" x14ac:dyDescent="0.3">
      <c r="A25" s="7" t="s">
        <v>197</v>
      </c>
      <c r="B25" s="7" t="s">
        <v>91</v>
      </c>
      <c r="C25" s="1">
        <v>155</v>
      </c>
      <c r="D25" s="1">
        <v>171</v>
      </c>
      <c r="E25" s="1">
        <v>189</v>
      </c>
      <c r="F25" s="1">
        <v>211</v>
      </c>
      <c r="G25" s="1">
        <v>233</v>
      </c>
      <c r="H25" s="1">
        <v>245</v>
      </c>
      <c r="I25" s="1">
        <v>270</v>
      </c>
      <c r="J25" s="1">
        <v>300</v>
      </c>
      <c r="K25" s="1">
        <v>324</v>
      </c>
      <c r="L25" s="1">
        <v>354</v>
      </c>
      <c r="M25" s="1">
        <v>395</v>
      </c>
      <c r="N25" s="1">
        <v>413</v>
      </c>
    </row>
    <row r="26" spans="1:14" x14ac:dyDescent="0.3">
      <c r="A26" s="7" t="s">
        <v>197</v>
      </c>
      <c r="B26" s="7" t="s">
        <v>92</v>
      </c>
      <c r="C26" s="1">
        <v>83</v>
      </c>
      <c r="D26" s="1">
        <v>90</v>
      </c>
      <c r="E26" s="1">
        <v>93</v>
      </c>
      <c r="F26" s="1">
        <v>97</v>
      </c>
      <c r="G26" s="1">
        <v>100</v>
      </c>
      <c r="H26" s="1">
        <v>107</v>
      </c>
      <c r="I26" s="1">
        <v>114</v>
      </c>
      <c r="J26" s="1">
        <v>118</v>
      </c>
      <c r="K26" s="1">
        <v>128</v>
      </c>
      <c r="L26" s="1">
        <v>128</v>
      </c>
      <c r="M26" s="1">
        <v>133</v>
      </c>
      <c r="N26" s="1">
        <v>143</v>
      </c>
    </row>
    <row r="27" spans="1:14" x14ac:dyDescent="0.3">
      <c r="A27" s="7" t="s">
        <v>197</v>
      </c>
      <c r="B27" s="7" t="s">
        <v>93</v>
      </c>
      <c r="C27" s="1">
        <v>5331</v>
      </c>
      <c r="D27" s="1">
        <v>5536</v>
      </c>
      <c r="E27" s="1">
        <v>5560</v>
      </c>
      <c r="F27" s="1">
        <v>5581</v>
      </c>
      <c r="G27" s="1">
        <v>5656</v>
      </c>
      <c r="H27" s="1">
        <v>5737</v>
      </c>
      <c r="I27" s="1">
        <v>5869</v>
      </c>
      <c r="J27" s="1">
        <v>5950</v>
      </c>
      <c r="K27" s="1">
        <v>6102</v>
      </c>
      <c r="L27" s="1">
        <v>6169</v>
      </c>
      <c r="M27" s="1">
        <v>6298</v>
      </c>
      <c r="N27" s="1">
        <v>6498</v>
      </c>
    </row>
    <row r="28" spans="1:14" x14ac:dyDescent="0.3">
      <c r="A28" s="7" t="s">
        <v>197</v>
      </c>
      <c r="B28" s="7" t="s">
        <v>94</v>
      </c>
      <c r="C28" s="1">
        <v>2449</v>
      </c>
      <c r="D28" s="1">
        <v>2693</v>
      </c>
      <c r="E28" s="1">
        <v>2888</v>
      </c>
      <c r="F28" s="1">
        <v>3028</v>
      </c>
      <c r="G28" s="1">
        <v>3246</v>
      </c>
      <c r="H28" s="1">
        <v>3353</v>
      </c>
      <c r="I28" s="1">
        <v>3389</v>
      </c>
      <c r="J28" s="1">
        <v>3420</v>
      </c>
      <c r="K28" s="1">
        <v>3498</v>
      </c>
      <c r="L28" s="1">
        <v>3415</v>
      </c>
      <c r="M28" s="1">
        <v>3466</v>
      </c>
      <c r="N28" s="1">
        <v>3508</v>
      </c>
    </row>
    <row r="29" spans="1:14" x14ac:dyDescent="0.3">
      <c r="A29" s="7" t="s">
        <v>197</v>
      </c>
      <c r="B29" s="7" t="s">
        <v>95</v>
      </c>
      <c r="C29" s="1">
        <v>141</v>
      </c>
      <c r="D29" s="1">
        <v>151</v>
      </c>
      <c r="E29" s="1">
        <v>170</v>
      </c>
      <c r="F29" s="1">
        <v>176</v>
      </c>
      <c r="G29" s="1">
        <v>193</v>
      </c>
      <c r="H29" s="1">
        <v>214</v>
      </c>
      <c r="I29" s="1">
        <v>237</v>
      </c>
      <c r="J29" s="1">
        <v>260</v>
      </c>
      <c r="K29" s="1">
        <v>292</v>
      </c>
      <c r="L29" s="1">
        <v>314</v>
      </c>
      <c r="M29" s="1">
        <v>336</v>
      </c>
      <c r="N29" s="1">
        <v>372</v>
      </c>
    </row>
    <row r="30" spans="1:14" x14ac:dyDescent="0.3">
      <c r="A30" s="7" t="s">
        <v>197</v>
      </c>
      <c r="B30" s="7" t="s">
        <v>96</v>
      </c>
      <c r="C30" s="1">
        <v>214</v>
      </c>
      <c r="D30" s="1">
        <v>234</v>
      </c>
      <c r="E30" s="1">
        <v>252</v>
      </c>
      <c r="F30" s="1">
        <v>240</v>
      </c>
      <c r="G30" s="1">
        <v>254</v>
      </c>
      <c r="H30" s="1">
        <v>287</v>
      </c>
      <c r="I30" s="1">
        <v>299</v>
      </c>
      <c r="J30" s="1">
        <v>301</v>
      </c>
      <c r="K30" s="1">
        <v>317</v>
      </c>
      <c r="L30" s="1">
        <v>319</v>
      </c>
      <c r="M30" s="1">
        <v>351</v>
      </c>
      <c r="N30" s="1">
        <v>387</v>
      </c>
    </row>
    <row r="31" spans="1:14" x14ac:dyDescent="0.3">
      <c r="A31" s="7" t="s">
        <v>197</v>
      </c>
      <c r="B31" s="7" t="s">
        <v>97</v>
      </c>
      <c r="C31" s="1">
        <v>527</v>
      </c>
      <c r="D31" s="1">
        <v>542</v>
      </c>
      <c r="E31" s="1">
        <v>524</v>
      </c>
      <c r="F31" s="1">
        <v>505</v>
      </c>
      <c r="G31" s="1">
        <v>529</v>
      </c>
      <c r="H31" s="1">
        <v>557</v>
      </c>
      <c r="I31" s="1">
        <v>549</v>
      </c>
      <c r="J31" s="1">
        <v>562</v>
      </c>
      <c r="K31" s="1">
        <v>566</v>
      </c>
      <c r="L31" s="1">
        <v>570</v>
      </c>
      <c r="M31" s="1">
        <v>549</v>
      </c>
      <c r="N31" s="1">
        <v>500</v>
      </c>
    </row>
    <row r="32" spans="1:14" x14ac:dyDescent="0.3">
      <c r="A32" s="7" t="s">
        <v>197</v>
      </c>
      <c r="B32" s="7" t="s">
        <v>98</v>
      </c>
      <c r="C32" s="1">
        <v>384</v>
      </c>
      <c r="D32" s="1">
        <v>370</v>
      </c>
      <c r="E32" s="1">
        <v>354</v>
      </c>
      <c r="F32" s="1">
        <v>341</v>
      </c>
      <c r="G32" s="1">
        <v>336</v>
      </c>
      <c r="H32" s="1">
        <v>339</v>
      </c>
      <c r="I32" s="1">
        <v>351</v>
      </c>
      <c r="J32" s="1">
        <v>348</v>
      </c>
      <c r="K32" s="1">
        <v>355</v>
      </c>
      <c r="L32" s="1">
        <v>345</v>
      </c>
      <c r="M32" s="1">
        <v>310</v>
      </c>
      <c r="N32" s="1">
        <v>266</v>
      </c>
    </row>
    <row r="33" spans="1:14" x14ac:dyDescent="0.3">
      <c r="A33" s="7" t="s">
        <v>198</v>
      </c>
      <c r="B33" s="7" t="s">
        <v>87</v>
      </c>
      <c r="C33" s="1">
        <v>671</v>
      </c>
      <c r="D33" s="1">
        <v>716</v>
      </c>
      <c r="E33" s="1">
        <v>749</v>
      </c>
      <c r="F33" s="1">
        <v>805</v>
      </c>
      <c r="G33" s="1">
        <v>893</v>
      </c>
      <c r="H33" s="1">
        <v>958</v>
      </c>
      <c r="I33" s="1">
        <v>1028</v>
      </c>
      <c r="J33" s="1">
        <v>1104</v>
      </c>
      <c r="K33" s="1">
        <v>1157</v>
      </c>
      <c r="L33" s="1">
        <v>1229</v>
      </c>
      <c r="M33" s="1">
        <v>1330</v>
      </c>
      <c r="N33" s="1">
        <v>1456</v>
      </c>
    </row>
    <row r="34" spans="1:14" x14ac:dyDescent="0.3">
      <c r="A34" s="7" t="s">
        <v>198</v>
      </c>
      <c r="B34" s="7" t="s">
        <v>88</v>
      </c>
      <c r="C34" s="1">
        <v>2027</v>
      </c>
      <c r="D34" s="1">
        <v>2192</v>
      </c>
      <c r="E34" s="1">
        <v>2319</v>
      </c>
      <c r="F34" s="1">
        <v>2435</v>
      </c>
      <c r="G34" s="1">
        <v>2568</v>
      </c>
      <c r="H34" s="1">
        <v>2656</v>
      </c>
      <c r="I34" s="1">
        <v>2747</v>
      </c>
      <c r="J34" s="1">
        <v>2831</v>
      </c>
      <c r="K34" s="1">
        <v>2935</v>
      </c>
      <c r="L34" s="1">
        <v>2993</v>
      </c>
      <c r="M34" s="1">
        <v>3132</v>
      </c>
      <c r="N34" s="1">
        <v>3315</v>
      </c>
    </row>
    <row r="35" spans="1:14" x14ac:dyDescent="0.3">
      <c r="A35" s="7" t="s">
        <v>198</v>
      </c>
      <c r="B35" s="7" t="s">
        <v>89</v>
      </c>
      <c r="C35" s="1">
        <v>45</v>
      </c>
      <c r="D35" s="1">
        <v>47</v>
      </c>
      <c r="E35" s="1">
        <v>42</v>
      </c>
      <c r="F35" s="1">
        <v>44</v>
      </c>
      <c r="G35" s="1">
        <v>50</v>
      </c>
      <c r="H35" s="1">
        <v>53</v>
      </c>
      <c r="I35" s="1">
        <v>60</v>
      </c>
      <c r="J35" s="1">
        <v>62</v>
      </c>
      <c r="K35" s="1">
        <v>70</v>
      </c>
      <c r="L35" s="1">
        <v>75</v>
      </c>
      <c r="M35" s="1">
        <v>85</v>
      </c>
      <c r="N35" s="1">
        <v>90</v>
      </c>
    </row>
    <row r="36" spans="1:14" x14ac:dyDescent="0.3">
      <c r="A36" s="7" t="s">
        <v>198</v>
      </c>
      <c r="B36" s="7" t="s">
        <v>90</v>
      </c>
      <c r="C36" s="1">
        <v>252</v>
      </c>
      <c r="D36" s="1">
        <v>262</v>
      </c>
      <c r="E36" s="1">
        <v>263</v>
      </c>
      <c r="F36" s="1">
        <v>263</v>
      </c>
      <c r="G36" s="1">
        <v>268</v>
      </c>
      <c r="H36" s="1">
        <v>268</v>
      </c>
      <c r="I36" s="1">
        <v>282</v>
      </c>
      <c r="J36" s="1">
        <v>311</v>
      </c>
      <c r="K36" s="1">
        <v>318</v>
      </c>
      <c r="L36" s="1">
        <v>320</v>
      </c>
      <c r="M36" s="1">
        <v>335</v>
      </c>
      <c r="N36" s="1">
        <v>341</v>
      </c>
    </row>
    <row r="37" spans="1:14" x14ac:dyDescent="0.3">
      <c r="A37" s="7" t="s">
        <v>198</v>
      </c>
      <c r="B37" s="7" t="s">
        <v>91</v>
      </c>
      <c r="C37" s="1">
        <v>76</v>
      </c>
      <c r="D37" s="1">
        <v>78</v>
      </c>
      <c r="E37" s="1">
        <v>80</v>
      </c>
      <c r="F37" s="1">
        <v>88</v>
      </c>
      <c r="G37" s="1">
        <v>100</v>
      </c>
      <c r="H37" s="1">
        <v>106</v>
      </c>
      <c r="I37" s="1">
        <v>117</v>
      </c>
      <c r="J37" s="1">
        <v>125</v>
      </c>
      <c r="K37" s="1">
        <v>144</v>
      </c>
      <c r="L37" s="1">
        <v>146</v>
      </c>
      <c r="M37" s="1">
        <v>151</v>
      </c>
      <c r="N37" s="1">
        <v>165</v>
      </c>
    </row>
    <row r="38" spans="1:14" x14ac:dyDescent="0.3">
      <c r="A38" s="7" t="s">
        <v>198</v>
      </c>
      <c r="B38" s="7" t="s">
        <v>92</v>
      </c>
      <c r="C38" s="1">
        <v>61</v>
      </c>
      <c r="D38" s="1">
        <v>60</v>
      </c>
      <c r="E38" s="1">
        <v>62</v>
      </c>
      <c r="F38" s="1">
        <v>63</v>
      </c>
      <c r="G38" s="1">
        <v>69</v>
      </c>
      <c r="H38" s="1">
        <v>68</v>
      </c>
      <c r="I38" s="1">
        <v>73</v>
      </c>
      <c r="J38" s="1">
        <v>80</v>
      </c>
      <c r="K38" s="1">
        <v>81</v>
      </c>
      <c r="L38" s="1">
        <v>88</v>
      </c>
      <c r="M38" s="1">
        <v>91</v>
      </c>
      <c r="N38" s="1">
        <v>93</v>
      </c>
    </row>
    <row r="39" spans="1:14" x14ac:dyDescent="0.3">
      <c r="A39" s="7" t="s">
        <v>198</v>
      </c>
      <c r="B39" s="7" t="s">
        <v>93</v>
      </c>
      <c r="C39" s="1">
        <v>4060</v>
      </c>
      <c r="D39" s="1">
        <v>4072</v>
      </c>
      <c r="E39" s="1">
        <v>4035</v>
      </c>
      <c r="F39" s="1">
        <v>4020</v>
      </c>
      <c r="G39" s="1">
        <v>4039</v>
      </c>
      <c r="H39" s="1">
        <v>4095</v>
      </c>
      <c r="I39" s="1">
        <v>4095</v>
      </c>
      <c r="J39" s="1">
        <v>4136</v>
      </c>
      <c r="K39" s="1">
        <v>4228</v>
      </c>
      <c r="L39" s="1">
        <v>4281</v>
      </c>
      <c r="M39" s="1">
        <v>4310</v>
      </c>
      <c r="N39" s="1">
        <v>4381</v>
      </c>
    </row>
    <row r="40" spans="1:14" x14ac:dyDescent="0.3">
      <c r="A40" s="7" t="s">
        <v>198</v>
      </c>
      <c r="B40" s="7" t="s">
        <v>94</v>
      </c>
      <c r="C40" s="1">
        <v>944</v>
      </c>
      <c r="D40" s="1">
        <v>1025</v>
      </c>
      <c r="E40" s="1">
        <v>1053</v>
      </c>
      <c r="F40" s="1">
        <v>1089</v>
      </c>
      <c r="G40" s="1">
        <v>1109</v>
      </c>
      <c r="H40" s="1">
        <v>1136</v>
      </c>
      <c r="I40" s="1">
        <v>1151</v>
      </c>
      <c r="J40" s="1">
        <v>1148</v>
      </c>
      <c r="K40" s="1">
        <v>1153</v>
      </c>
      <c r="L40" s="1">
        <v>1110</v>
      </c>
      <c r="M40" s="1">
        <v>1100</v>
      </c>
      <c r="N40" s="1">
        <v>1106</v>
      </c>
    </row>
    <row r="41" spans="1:14" x14ac:dyDescent="0.3">
      <c r="A41" s="7" t="s">
        <v>198</v>
      </c>
      <c r="B41" s="7" t="s">
        <v>95</v>
      </c>
      <c r="C41" s="1">
        <v>46</v>
      </c>
      <c r="D41" s="1">
        <v>48</v>
      </c>
      <c r="E41" s="1">
        <v>58</v>
      </c>
      <c r="F41" s="1">
        <v>54</v>
      </c>
      <c r="G41" s="1">
        <v>58</v>
      </c>
      <c r="H41" s="1">
        <v>64</v>
      </c>
      <c r="I41" s="1">
        <v>76</v>
      </c>
      <c r="J41" s="1">
        <v>84</v>
      </c>
      <c r="K41" s="1">
        <v>94</v>
      </c>
      <c r="L41" s="1">
        <v>100</v>
      </c>
      <c r="M41" s="1">
        <v>123</v>
      </c>
      <c r="N41" s="1">
        <v>128</v>
      </c>
    </row>
    <row r="42" spans="1:14" x14ac:dyDescent="0.3">
      <c r="A42" s="7" t="s">
        <v>198</v>
      </c>
      <c r="B42" s="7" t="s">
        <v>96</v>
      </c>
      <c r="C42" s="1">
        <v>219</v>
      </c>
      <c r="D42" s="1">
        <v>216</v>
      </c>
      <c r="E42" s="1">
        <v>223</v>
      </c>
      <c r="F42" s="1">
        <v>231</v>
      </c>
      <c r="G42" s="1">
        <v>244</v>
      </c>
      <c r="H42" s="1">
        <v>244</v>
      </c>
      <c r="I42" s="1">
        <v>252</v>
      </c>
      <c r="J42" s="1">
        <v>254</v>
      </c>
      <c r="K42" s="1">
        <v>286</v>
      </c>
      <c r="L42" s="1">
        <v>315</v>
      </c>
      <c r="M42" s="1">
        <v>349</v>
      </c>
      <c r="N42" s="1">
        <v>391</v>
      </c>
    </row>
    <row r="43" spans="1:14" x14ac:dyDescent="0.3">
      <c r="A43" s="7" t="s">
        <v>198</v>
      </c>
      <c r="B43" s="7" t="s">
        <v>97</v>
      </c>
      <c r="C43" s="1">
        <v>276</v>
      </c>
      <c r="D43" s="1">
        <v>257</v>
      </c>
      <c r="E43" s="1">
        <v>243</v>
      </c>
      <c r="F43" s="1">
        <v>245</v>
      </c>
      <c r="G43" s="1">
        <v>251</v>
      </c>
      <c r="H43" s="1">
        <v>251</v>
      </c>
      <c r="I43" s="1">
        <v>239</v>
      </c>
      <c r="J43" s="1">
        <v>246</v>
      </c>
      <c r="K43" s="1">
        <v>258</v>
      </c>
      <c r="L43" s="1">
        <v>268</v>
      </c>
      <c r="M43" s="1">
        <v>259</v>
      </c>
      <c r="N43" s="1">
        <v>243</v>
      </c>
    </row>
    <row r="44" spans="1:14" x14ac:dyDescent="0.3">
      <c r="A44" s="7" t="s">
        <v>198</v>
      </c>
      <c r="B44" s="7" t="s">
        <v>98</v>
      </c>
      <c r="C44" s="1">
        <v>159</v>
      </c>
      <c r="D44" s="1">
        <v>157</v>
      </c>
      <c r="E44" s="1">
        <v>161</v>
      </c>
      <c r="F44" s="1">
        <v>172</v>
      </c>
      <c r="G44" s="1">
        <v>188</v>
      </c>
      <c r="H44" s="1">
        <v>201</v>
      </c>
      <c r="I44" s="1">
        <v>220</v>
      </c>
      <c r="J44" s="1">
        <v>229</v>
      </c>
      <c r="K44" s="1">
        <v>233</v>
      </c>
      <c r="L44" s="1">
        <v>244</v>
      </c>
      <c r="M44" s="1">
        <v>211</v>
      </c>
      <c r="N44" s="1">
        <v>197</v>
      </c>
    </row>
    <row r="45" spans="1:14" x14ac:dyDescent="0.3">
      <c r="A45" s="7" t="s">
        <v>199</v>
      </c>
      <c r="B45" s="7" t="s">
        <v>87</v>
      </c>
      <c r="C45" s="1">
        <v>388</v>
      </c>
      <c r="D45" s="1">
        <v>413</v>
      </c>
      <c r="E45" s="1">
        <v>435</v>
      </c>
      <c r="F45" s="1">
        <v>471</v>
      </c>
      <c r="G45" s="1">
        <v>505</v>
      </c>
      <c r="H45" s="1">
        <v>558</v>
      </c>
      <c r="I45" s="1">
        <v>595</v>
      </c>
      <c r="J45" s="1">
        <v>627</v>
      </c>
      <c r="K45" s="1">
        <v>684</v>
      </c>
      <c r="L45" s="1">
        <v>725</v>
      </c>
      <c r="M45" s="1">
        <v>795</v>
      </c>
      <c r="N45" s="1">
        <v>841</v>
      </c>
    </row>
    <row r="46" spans="1:14" x14ac:dyDescent="0.3">
      <c r="A46" s="7" t="s">
        <v>199</v>
      </c>
      <c r="B46" s="7" t="s">
        <v>88</v>
      </c>
      <c r="C46" s="1">
        <v>1436</v>
      </c>
      <c r="D46" s="1">
        <v>1526</v>
      </c>
      <c r="E46" s="1">
        <v>1606</v>
      </c>
      <c r="F46" s="1">
        <v>1634</v>
      </c>
      <c r="G46" s="1">
        <v>1691</v>
      </c>
      <c r="H46" s="1">
        <v>1737</v>
      </c>
      <c r="I46" s="1">
        <v>1785</v>
      </c>
      <c r="J46" s="1">
        <v>1818</v>
      </c>
      <c r="K46" s="1">
        <v>1875</v>
      </c>
      <c r="L46" s="1">
        <v>1916</v>
      </c>
      <c r="M46" s="1">
        <v>1985</v>
      </c>
      <c r="N46" s="1">
        <v>2065</v>
      </c>
    </row>
    <row r="47" spans="1:14" x14ac:dyDescent="0.3">
      <c r="A47" s="7" t="s">
        <v>199</v>
      </c>
      <c r="B47" s="7" t="s">
        <v>89</v>
      </c>
      <c r="C47" s="1">
        <v>33</v>
      </c>
      <c r="D47" s="1">
        <v>36</v>
      </c>
      <c r="E47" s="1">
        <v>37</v>
      </c>
      <c r="F47" s="1">
        <v>37</v>
      </c>
      <c r="G47" s="1">
        <v>40</v>
      </c>
      <c r="H47" s="1">
        <v>38</v>
      </c>
      <c r="I47" s="1">
        <v>40</v>
      </c>
      <c r="J47" s="1">
        <v>44</v>
      </c>
      <c r="K47" s="1">
        <v>53</v>
      </c>
      <c r="L47" s="1">
        <v>57</v>
      </c>
      <c r="M47" s="1">
        <v>61</v>
      </c>
      <c r="N47" s="1">
        <v>68</v>
      </c>
    </row>
    <row r="48" spans="1:14" x14ac:dyDescent="0.3">
      <c r="A48" s="7" t="s">
        <v>199</v>
      </c>
      <c r="B48" s="7" t="s">
        <v>90</v>
      </c>
      <c r="C48" s="1">
        <v>179</v>
      </c>
      <c r="D48" s="1">
        <v>184</v>
      </c>
      <c r="E48" s="1">
        <v>182</v>
      </c>
      <c r="F48" s="1">
        <v>188</v>
      </c>
      <c r="G48" s="1">
        <v>201</v>
      </c>
      <c r="H48" s="1">
        <v>211</v>
      </c>
      <c r="I48" s="1">
        <v>218</v>
      </c>
      <c r="J48" s="1">
        <v>220</v>
      </c>
      <c r="K48" s="1">
        <v>223</v>
      </c>
      <c r="L48" s="1">
        <v>244</v>
      </c>
      <c r="M48" s="1">
        <v>262</v>
      </c>
      <c r="N48" s="1">
        <v>273</v>
      </c>
    </row>
    <row r="49" spans="1:14" x14ac:dyDescent="0.3">
      <c r="A49" s="7" t="s">
        <v>199</v>
      </c>
      <c r="B49" s="7" t="s">
        <v>91</v>
      </c>
      <c r="C49" s="1">
        <v>69</v>
      </c>
      <c r="D49" s="1">
        <v>75</v>
      </c>
      <c r="E49" s="1">
        <v>76</v>
      </c>
      <c r="F49" s="1">
        <v>86</v>
      </c>
      <c r="G49" s="1">
        <v>91</v>
      </c>
      <c r="H49" s="1">
        <v>96</v>
      </c>
      <c r="I49" s="1">
        <v>104</v>
      </c>
      <c r="J49" s="1">
        <v>109</v>
      </c>
      <c r="K49" s="1">
        <v>117</v>
      </c>
      <c r="L49" s="1">
        <v>122</v>
      </c>
      <c r="M49" s="1">
        <v>140</v>
      </c>
      <c r="N49" s="1">
        <v>149</v>
      </c>
    </row>
    <row r="50" spans="1:14" x14ac:dyDescent="0.3">
      <c r="A50" s="7" t="s">
        <v>199</v>
      </c>
      <c r="B50" s="7" t="s">
        <v>92</v>
      </c>
      <c r="C50" s="1">
        <v>64</v>
      </c>
      <c r="D50" s="1">
        <v>69</v>
      </c>
      <c r="E50" s="1">
        <v>69</v>
      </c>
      <c r="F50" s="1">
        <v>64</v>
      </c>
      <c r="G50" s="1">
        <v>72</v>
      </c>
      <c r="H50" s="1">
        <v>74</v>
      </c>
      <c r="I50" s="1">
        <v>69</v>
      </c>
      <c r="J50" s="1">
        <v>64</v>
      </c>
      <c r="K50" s="1">
        <v>65</v>
      </c>
      <c r="L50" s="1">
        <v>61</v>
      </c>
      <c r="M50" s="1">
        <v>67</v>
      </c>
      <c r="N50" s="1">
        <v>79</v>
      </c>
    </row>
    <row r="51" spans="1:14" x14ac:dyDescent="0.3">
      <c r="A51" s="7" t="s">
        <v>199</v>
      </c>
      <c r="B51" s="7" t="s">
        <v>93</v>
      </c>
      <c r="C51" s="1">
        <v>4521</v>
      </c>
      <c r="D51" s="1">
        <v>4571</v>
      </c>
      <c r="E51" s="1">
        <v>4557</v>
      </c>
      <c r="F51" s="1">
        <v>4590</v>
      </c>
      <c r="G51" s="1">
        <v>4625</v>
      </c>
      <c r="H51" s="1">
        <v>4739</v>
      </c>
      <c r="I51" s="1">
        <v>4821</v>
      </c>
      <c r="J51" s="1">
        <v>4890</v>
      </c>
      <c r="K51" s="1">
        <v>5016</v>
      </c>
      <c r="L51" s="1">
        <v>5116</v>
      </c>
      <c r="M51" s="1">
        <v>5228</v>
      </c>
      <c r="N51" s="1">
        <v>5357</v>
      </c>
    </row>
    <row r="52" spans="1:14" x14ac:dyDescent="0.3">
      <c r="A52" s="7" t="s">
        <v>199</v>
      </c>
      <c r="B52" s="7" t="s">
        <v>94</v>
      </c>
      <c r="C52" s="1">
        <v>711</v>
      </c>
      <c r="D52" s="1">
        <v>761</v>
      </c>
      <c r="E52" s="1">
        <v>818</v>
      </c>
      <c r="F52" s="1">
        <v>844</v>
      </c>
      <c r="G52" s="1">
        <v>896</v>
      </c>
      <c r="H52" s="1">
        <v>934</v>
      </c>
      <c r="I52" s="1">
        <v>925</v>
      </c>
      <c r="J52" s="1">
        <v>918</v>
      </c>
      <c r="K52" s="1">
        <v>926</v>
      </c>
      <c r="L52" s="1">
        <v>915</v>
      </c>
      <c r="M52" s="1">
        <v>920</v>
      </c>
      <c r="N52" s="1">
        <v>926</v>
      </c>
    </row>
    <row r="53" spans="1:14" x14ac:dyDescent="0.3">
      <c r="A53" s="7" t="s">
        <v>199</v>
      </c>
      <c r="B53" s="7" t="s">
        <v>95</v>
      </c>
      <c r="C53" s="1">
        <v>36</v>
      </c>
      <c r="D53" s="1">
        <v>44</v>
      </c>
      <c r="E53" s="1">
        <v>51</v>
      </c>
      <c r="F53" s="1">
        <v>51</v>
      </c>
      <c r="G53" s="1">
        <v>52</v>
      </c>
      <c r="H53" s="1">
        <v>55</v>
      </c>
      <c r="I53" s="1">
        <v>55</v>
      </c>
      <c r="J53" s="1">
        <v>60</v>
      </c>
      <c r="K53" s="1">
        <v>62</v>
      </c>
      <c r="L53" s="1">
        <v>73</v>
      </c>
      <c r="M53" s="1">
        <v>86</v>
      </c>
      <c r="N53" s="1">
        <v>99</v>
      </c>
    </row>
    <row r="54" spans="1:14" x14ac:dyDescent="0.3">
      <c r="A54" s="7" t="s">
        <v>199</v>
      </c>
      <c r="B54" s="7" t="s">
        <v>96</v>
      </c>
      <c r="C54" s="1">
        <v>196</v>
      </c>
      <c r="D54" s="1">
        <v>202</v>
      </c>
      <c r="E54" s="1">
        <v>192</v>
      </c>
      <c r="F54" s="1">
        <v>193</v>
      </c>
      <c r="G54" s="1">
        <v>193</v>
      </c>
      <c r="H54" s="1">
        <v>201</v>
      </c>
      <c r="I54" s="1">
        <v>202</v>
      </c>
      <c r="J54" s="1">
        <v>224</v>
      </c>
      <c r="K54" s="1">
        <v>229</v>
      </c>
      <c r="L54" s="1">
        <v>251</v>
      </c>
      <c r="M54" s="1">
        <v>274</v>
      </c>
      <c r="N54" s="1">
        <v>301</v>
      </c>
    </row>
    <row r="55" spans="1:14" x14ac:dyDescent="0.3">
      <c r="A55" s="7" t="s">
        <v>199</v>
      </c>
      <c r="B55" s="7" t="s">
        <v>97</v>
      </c>
      <c r="C55" s="1">
        <v>287</v>
      </c>
      <c r="D55" s="1">
        <v>299</v>
      </c>
      <c r="E55" s="1">
        <v>300</v>
      </c>
      <c r="F55" s="1">
        <v>287</v>
      </c>
      <c r="G55" s="1">
        <v>301</v>
      </c>
      <c r="H55" s="1">
        <v>291</v>
      </c>
      <c r="I55" s="1">
        <v>300</v>
      </c>
      <c r="J55" s="1">
        <v>292</v>
      </c>
      <c r="K55" s="1">
        <v>298</v>
      </c>
      <c r="L55" s="1">
        <v>299</v>
      </c>
      <c r="M55" s="1">
        <v>277</v>
      </c>
      <c r="N55" s="1">
        <v>267</v>
      </c>
    </row>
    <row r="56" spans="1:14" x14ac:dyDescent="0.3">
      <c r="A56" s="7" t="s">
        <v>199</v>
      </c>
      <c r="B56" s="7" t="s">
        <v>98</v>
      </c>
      <c r="C56" s="1">
        <v>142</v>
      </c>
      <c r="D56" s="1">
        <v>148</v>
      </c>
      <c r="E56" s="1">
        <v>141</v>
      </c>
      <c r="F56" s="1">
        <v>150</v>
      </c>
      <c r="G56" s="1">
        <v>154</v>
      </c>
      <c r="H56" s="1">
        <v>157</v>
      </c>
      <c r="I56" s="1">
        <v>150</v>
      </c>
      <c r="J56" s="1">
        <v>157</v>
      </c>
      <c r="K56" s="1">
        <v>161</v>
      </c>
      <c r="L56" s="1">
        <v>162</v>
      </c>
      <c r="M56" s="1">
        <v>134</v>
      </c>
      <c r="N56" s="1">
        <v>125</v>
      </c>
    </row>
    <row r="57" spans="1:14" x14ac:dyDescent="0.3">
      <c r="A57" s="7" t="s">
        <v>200</v>
      </c>
      <c r="B57" s="7" t="s">
        <v>87</v>
      </c>
      <c r="C57" s="1">
        <v>470</v>
      </c>
      <c r="D57" s="1">
        <v>498</v>
      </c>
      <c r="E57" s="1">
        <v>539</v>
      </c>
      <c r="F57" s="1">
        <v>572</v>
      </c>
      <c r="G57" s="1">
        <v>614</v>
      </c>
      <c r="H57" s="1">
        <v>651</v>
      </c>
      <c r="I57" s="1">
        <v>696</v>
      </c>
      <c r="J57" s="1">
        <v>759</v>
      </c>
      <c r="K57" s="1">
        <v>812</v>
      </c>
      <c r="L57" s="1">
        <v>855</v>
      </c>
      <c r="M57" s="1">
        <v>912</v>
      </c>
      <c r="N57" s="1">
        <v>984</v>
      </c>
    </row>
    <row r="58" spans="1:14" x14ac:dyDescent="0.3">
      <c r="A58" s="7" t="s">
        <v>200</v>
      </c>
      <c r="B58" s="7" t="s">
        <v>88</v>
      </c>
      <c r="C58" s="1">
        <v>1458</v>
      </c>
      <c r="D58" s="1">
        <v>1553</v>
      </c>
      <c r="E58" s="1">
        <v>1634</v>
      </c>
      <c r="F58" s="1">
        <v>1711</v>
      </c>
      <c r="G58" s="1">
        <v>1782</v>
      </c>
      <c r="H58" s="1">
        <v>1832</v>
      </c>
      <c r="I58" s="1">
        <v>1862</v>
      </c>
      <c r="J58" s="1">
        <v>1908</v>
      </c>
      <c r="K58" s="1">
        <v>1973</v>
      </c>
      <c r="L58" s="1">
        <v>1983</v>
      </c>
      <c r="M58" s="1">
        <v>2076</v>
      </c>
      <c r="N58" s="1">
        <v>2159</v>
      </c>
    </row>
    <row r="59" spans="1:14" x14ac:dyDescent="0.3">
      <c r="A59" s="7" t="s">
        <v>200</v>
      </c>
      <c r="B59" s="7" t="s">
        <v>89</v>
      </c>
      <c r="C59" s="1">
        <v>25</v>
      </c>
      <c r="D59" s="1">
        <v>25</v>
      </c>
      <c r="E59" s="1">
        <v>27</v>
      </c>
      <c r="F59" s="1">
        <v>28</v>
      </c>
      <c r="G59" s="1">
        <v>28</v>
      </c>
      <c r="H59" s="1">
        <v>34</v>
      </c>
      <c r="I59" s="1">
        <v>39</v>
      </c>
      <c r="J59" s="1">
        <v>45</v>
      </c>
      <c r="K59" s="1">
        <v>51</v>
      </c>
      <c r="L59" s="1">
        <v>54</v>
      </c>
      <c r="M59" s="1">
        <v>62</v>
      </c>
      <c r="N59" s="1">
        <v>69</v>
      </c>
    </row>
    <row r="60" spans="1:14" x14ac:dyDescent="0.3">
      <c r="A60" s="7" t="s">
        <v>200</v>
      </c>
      <c r="B60" s="7" t="s">
        <v>90</v>
      </c>
      <c r="C60" s="1">
        <v>201</v>
      </c>
      <c r="D60" s="1">
        <v>200</v>
      </c>
      <c r="E60" s="1">
        <v>206</v>
      </c>
      <c r="F60" s="1">
        <v>216</v>
      </c>
      <c r="G60" s="1">
        <v>213</v>
      </c>
      <c r="H60" s="1">
        <v>206</v>
      </c>
      <c r="I60" s="1">
        <v>202</v>
      </c>
      <c r="J60" s="1">
        <v>200</v>
      </c>
      <c r="K60" s="1">
        <v>210</v>
      </c>
      <c r="L60" s="1">
        <v>216</v>
      </c>
      <c r="M60" s="1">
        <v>226</v>
      </c>
      <c r="N60" s="1">
        <v>253</v>
      </c>
    </row>
    <row r="61" spans="1:14" x14ac:dyDescent="0.3">
      <c r="A61" s="7" t="s">
        <v>200</v>
      </c>
      <c r="B61" s="7" t="s">
        <v>91</v>
      </c>
      <c r="C61" s="1">
        <v>73</v>
      </c>
      <c r="D61" s="1">
        <v>75</v>
      </c>
      <c r="E61" s="1">
        <v>82</v>
      </c>
      <c r="F61" s="1">
        <v>89</v>
      </c>
      <c r="G61" s="1">
        <v>96</v>
      </c>
      <c r="H61" s="1">
        <v>104</v>
      </c>
      <c r="I61" s="1">
        <v>114</v>
      </c>
      <c r="J61" s="1">
        <v>119</v>
      </c>
      <c r="K61" s="1">
        <v>129</v>
      </c>
      <c r="L61" s="1">
        <v>138</v>
      </c>
      <c r="M61" s="1">
        <v>150</v>
      </c>
      <c r="N61" s="1">
        <v>155</v>
      </c>
    </row>
    <row r="62" spans="1:14" x14ac:dyDescent="0.3">
      <c r="A62" s="7" t="s">
        <v>200</v>
      </c>
      <c r="B62" s="7" t="s">
        <v>92</v>
      </c>
      <c r="C62" s="1">
        <v>69</v>
      </c>
      <c r="D62" s="1">
        <v>74</v>
      </c>
      <c r="E62" s="1">
        <v>75</v>
      </c>
      <c r="F62" s="1">
        <v>74</v>
      </c>
      <c r="G62" s="1">
        <v>76</v>
      </c>
      <c r="H62" s="1">
        <v>79</v>
      </c>
      <c r="I62" s="1">
        <v>81</v>
      </c>
      <c r="J62" s="1">
        <v>83</v>
      </c>
      <c r="K62" s="1">
        <v>91</v>
      </c>
      <c r="L62" s="1">
        <v>95</v>
      </c>
      <c r="M62" s="1">
        <v>98</v>
      </c>
      <c r="N62" s="1">
        <v>98</v>
      </c>
    </row>
    <row r="63" spans="1:14" x14ac:dyDescent="0.3">
      <c r="A63" s="7" t="s">
        <v>200</v>
      </c>
      <c r="B63" s="7" t="s">
        <v>93</v>
      </c>
      <c r="C63" s="1">
        <v>3389</v>
      </c>
      <c r="D63" s="1">
        <v>3436</v>
      </c>
      <c r="E63" s="1">
        <v>3476</v>
      </c>
      <c r="F63" s="1">
        <v>3466</v>
      </c>
      <c r="G63" s="1">
        <v>3490</v>
      </c>
      <c r="H63" s="1">
        <v>3583</v>
      </c>
      <c r="I63" s="1">
        <v>3638</v>
      </c>
      <c r="J63" s="1">
        <v>3738</v>
      </c>
      <c r="K63" s="1">
        <v>3842</v>
      </c>
      <c r="L63" s="1">
        <v>3957</v>
      </c>
      <c r="M63" s="1">
        <v>4031</v>
      </c>
      <c r="N63" s="1">
        <v>4155</v>
      </c>
    </row>
    <row r="64" spans="1:14" x14ac:dyDescent="0.3">
      <c r="A64" s="7" t="s">
        <v>200</v>
      </c>
      <c r="B64" s="7" t="s">
        <v>94</v>
      </c>
      <c r="C64" s="1">
        <v>669</v>
      </c>
      <c r="D64" s="1">
        <v>712</v>
      </c>
      <c r="E64" s="1">
        <v>767</v>
      </c>
      <c r="F64" s="1">
        <v>804</v>
      </c>
      <c r="G64" s="1">
        <v>839</v>
      </c>
      <c r="H64" s="1">
        <v>862</v>
      </c>
      <c r="I64" s="1">
        <v>885</v>
      </c>
      <c r="J64" s="1">
        <v>907</v>
      </c>
      <c r="K64" s="1">
        <v>899</v>
      </c>
      <c r="L64" s="1">
        <v>876</v>
      </c>
      <c r="M64" s="1">
        <v>873</v>
      </c>
      <c r="N64" s="1">
        <v>893</v>
      </c>
    </row>
    <row r="65" spans="1:14" x14ac:dyDescent="0.3">
      <c r="A65" s="7" t="s">
        <v>200</v>
      </c>
      <c r="B65" s="7" t="s">
        <v>95</v>
      </c>
      <c r="C65" s="1">
        <v>47</v>
      </c>
      <c r="D65" s="1">
        <v>53</v>
      </c>
      <c r="E65" s="1">
        <v>54</v>
      </c>
      <c r="F65" s="1">
        <v>62</v>
      </c>
      <c r="G65" s="1">
        <v>63</v>
      </c>
      <c r="H65" s="1">
        <v>65</v>
      </c>
      <c r="I65" s="1">
        <v>67</v>
      </c>
      <c r="J65" s="1">
        <v>76</v>
      </c>
      <c r="K65" s="1">
        <v>85</v>
      </c>
      <c r="L65" s="1">
        <v>93</v>
      </c>
      <c r="M65" s="1">
        <v>102</v>
      </c>
      <c r="N65" s="1">
        <v>109</v>
      </c>
    </row>
    <row r="66" spans="1:14" x14ac:dyDescent="0.3">
      <c r="A66" s="7" t="s">
        <v>200</v>
      </c>
      <c r="B66" s="7" t="s">
        <v>96</v>
      </c>
      <c r="C66" s="1">
        <v>166</v>
      </c>
      <c r="D66" s="1">
        <v>171</v>
      </c>
      <c r="E66" s="1">
        <v>187</v>
      </c>
      <c r="F66" s="1">
        <v>194</v>
      </c>
      <c r="G66" s="1">
        <v>204</v>
      </c>
      <c r="H66" s="1">
        <v>204</v>
      </c>
      <c r="I66" s="1">
        <v>214</v>
      </c>
      <c r="J66" s="1">
        <v>230</v>
      </c>
      <c r="K66" s="1">
        <v>245</v>
      </c>
      <c r="L66" s="1">
        <v>268</v>
      </c>
      <c r="M66" s="1">
        <v>301</v>
      </c>
      <c r="N66" s="1">
        <v>332</v>
      </c>
    </row>
    <row r="67" spans="1:14" x14ac:dyDescent="0.3">
      <c r="A67" s="7" t="s">
        <v>200</v>
      </c>
      <c r="B67" s="7" t="s">
        <v>97</v>
      </c>
      <c r="C67" s="1">
        <v>211</v>
      </c>
      <c r="D67" s="1">
        <v>217</v>
      </c>
      <c r="E67" s="1">
        <v>207</v>
      </c>
      <c r="F67" s="1">
        <v>203</v>
      </c>
      <c r="G67" s="1">
        <v>213</v>
      </c>
      <c r="H67" s="1">
        <v>200</v>
      </c>
      <c r="I67" s="1">
        <v>211</v>
      </c>
      <c r="J67" s="1">
        <v>219</v>
      </c>
      <c r="K67" s="1">
        <v>225</v>
      </c>
      <c r="L67" s="1">
        <v>235</v>
      </c>
      <c r="M67" s="1">
        <v>221</v>
      </c>
      <c r="N67" s="1">
        <v>214</v>
      </c>
    </row>
    <row r="68" spans="1:14" x14ac:dyDescent="0.3">
      <c r="A68" s="7" t="s">
        <v>200</v>
      </c>
      <c r="B68" s="7" t="s">
        <v>98</v>
      </c>
      <c r="C68" s="1">
        <v>131</v>
      </c>
      <c r="D68" s="1">
        <v>124</v>
      </c>
      <c r="E68" s="1">
        <v>136</v>
      </c>
      <c r="F68" s="1">
        <v>147</v>
      </c>
      <c r="G68" s="1">
        <v>143</v>
      </c>
      <c r="H68" s="1">
        <v>162</v>
      </c>
      <c r="I68" s="1">
        <v>160</v>
      </c>
      <c r="J68" s="1">
        <v>153</v>
      </c>
      <c r="K68" s="1">
        <v>151</v>
      </c>
      <c r="L68" s="1">
        <v>151</v>
      </c>
      <c r="M68" s="1">
        <v>132</v>
      </c>
      <c r="N68" s="1">
        <v>116</v>
      </c>
    </row>
    <row r="69" spans="1:14" x14ac:dyDescent="0.3">
      <c r="A69" s="7" t="s">
        <v>201</v>
      </c>
      <c r="B69" s="7" t="s">
        <v>87</v>
      </c>
      <c r="C69" s="1">
        <v>525</v>
      </c>
      <c r="D69" s="1">
        <v>572</v>
      </c>
      <c r="E69" s="1">
        <v>613</v>
      </c>
      <c r="F69" s="1">
        <v>654</v>
      </c>
      <c r="G69" s="1">
        <v>710</v>
      </c>
      <c r="H69" s="1">
        <v>777</v>
      </c>
      <c r="I69" s="1">
        <v>813</v>
      </c>
      <c r="J69" s="1">
        <v>880</v>
      </c>
      <c r="K69" s="1">
        <v>955</v>
      </c>
      <c r="L69" s="1">
        <v>1039</v>
      </c>
      <c r="M69" s="1">
        <v>1090</v>
      </c>
      <c r="N69" s="1">
        <v>1161</v>
      </c>
    </row>
    <row r="70" spans="1:14" x14ac:dyDescent="0.3">
      <c r="A70" s="7" t="s">
        <v>201</v>
      </c>
      <c r="B70" s="7" t="s">
        <v>88</v>
      </c>
      <c r="C70" s="1">
        <v>959</v>
      </c>
      <c r="D70" s="1">
        <v>970</v>
      </c>
      <c r="E70" s="1">
        <v>1067</v>
      </c>
      <c r="F70" s="1">
        <v>1110</v>
      </c>
      <c r="G70" s="1">
        <v>1156</v>
      </c>
      <c r="H70" s="1">
        <v>1188</v>
      </c>
      <c r="I70" s="1">
        <v>1240</v>
      </c>
      <c r="J70" s="1">
        <v>1270</v>
      </c>
      <c r="K70" s="1">
        <v>1318</v>
      </c>
      <c r="L70" s="1">
        <v>1340</v>
      </c>
      <c r="M70" s="1">
        <v>1387</v>
      </c>
      <c r="N70" s="1">
        <v>1456</v>
      </c>
    </row>
    <row r="71" spans="1:14" x14ac:dyDescent="0.3">
      <c r="A71" s="7" t="s">
        <v>201</v>
      </c>
      <c r="B71" s="7" t="s">
        <v>89</v>
      </c>
      <c r="C71" s="1">
        <v>39</v>
      </c>
      <c r="D71" s="1">
        <v>45</v>
      </c>
      <c r="E71" s="1">
        <v>47</v>
      </c>
      <c r="F71" s="1">
        <v>45</v>
      </c>
      <c r="G71" s="1">
        <v>53</v>
      </c>
      <c r="H71" s="1">
        <v>51</v>
      </c>
      <c r="I71" s="1">
        <v>54</v>
      </c>
      <c r="J71" s="1">
        <v>59</v>
      </c>
      <c r="K71" s="1">
        <v>67</v>
      </c>
      <c r="L71" s="1">
        <v>74</v>
      </c>
      <c r="M71" s="1">
        <v>80</v>
      </c>
      <c r="N71" s="1">
        <v>87</v>
      </c>
    </row>
    <row r="72" spans="1:14" x14ac:dyDescent="0.3">
      <c r="A72" s="7" t="s">
        <v>201</v>
      </c>
      <c r="B72" s="7" t="s">
        <v>90</v>
      </c>
      <c r="C72" s="1">
        <v>169</v>
      </c>
      <c r="D72" s="1">
        <v>174</v>
      </c>
      <c r="E72" s="1">
        <v>171</v>
      </c>
      <c r="F72" s="1">
        <v>188</v>
      </c>
      <c r="G72" s="1">
        <v>187</v>
      </c>
      <c r="H72" s="1">
        <v>187</v>
      </c>
      <c r="I72" s="1">
        <v>193</v>
      </c>
      <c r="J72" s="1">
        <v>199</v>
      </c>
      <c r="K72" s="1">
        <v>212</v>
      </c>
      <c r="L72" s="1">
        <v>215</v>
      </c>
      <c r="M72" s="1">
        <v>228</v>
      </c>
      <c r="N72" s="1">
        <v>254</v>
      </c>
    </row>
    <row r="73" spans="1:14" x14ac:dyDescent="0.3">
      <c r="A73" s="7" t="s">
        <v>201</v>
      </c>
      <c r="B73" s="7" t="s">
        <v>91</v>
      </c>
      <c r="C73" s="1">
        <v>67</v>
      </c>
      <c r="D73" s="1">
        <v>67</v>
      </c>
      <c r="E73" s="1">
        <v>74</v>
      </c>
      <c r="F73" s="1">
        <v>76</v>
      </c>
      <c r="G73" s="1">
        <v>90</v>
      </c>
      <c r="H73" s="1">
        <v>94</v>
      </c>
      <c r="I73" s="1">
        <v>96</v>
      </c>
      <c r="J73" s="1">
        <v>111</v>
      </c>
      <c r="K73" s="1">
        <v>122</v>
      </c>
      <c r="L73" s="1">
        <v>132</v>
      </c>
      <c r="M73" s="1">
        <v>142</v>
      </c>
      <c r="N73" s="1">
        <v>165</v>
      </c>
    </row>
    <row r="74" spans="1:14" x14ac:dyDescent="0.3">
      <c r="A74" s="7" t="s">
        <v>201</v>
      </c>
      <c r="B74" s="7" t="s">
        <v>92</v>
      </c>
      <c r="C74" s="1">
        <v>46</v>
      </c>
      <c r="D74" s="1">
        <v>40</v>
      </c>
      <c r="E74" s="1">
        <v>43</v>
      </c>
      <c r="F74" s="1">
        <v>42</v>
      </c>
      <c r="G74" s="1">
        <v>41</v>
      </c>
      <c r="H74" s="1">
        <v>48</v>
      </c>
      <c r="I74" s="1">
        <v>50</v>
      </c>
      <c r="J74" s="1">
        <v>48</v>
      </c>
      <c r="K74" s="1">
        <v>50</v>
      </c>
      <c r="L74" s="1">
        <v>50</v>
      </c>
      <c r="M74" s="1">
        <v>59</v>
      </c>
      <c r="N74" s="1">
        <v>69</v>
      </c>
    </row>
    <row r="75" spans="1:14" x14ac:dyDescent="0.3">
      <c r="A75" s="7" t="s">
        <v>201</v>
      </c>
      <c r="B75" s="7" t="s">
        <v>93</v>
      </c>
      <c r="C75" s="1">
        <v>4255</v>
      </c>
      <c r="D75" s="1">
        <v>4279</v>
      </c>
      <c r="E75" s="1">
        <v>4298</v>
      </c>
      <c r="F75" s="1">
        <v>4311</v>
      </c>
      <c r="G75" s="1">
        <v>4383</v>
      </c>
      <c r="H75" s="1">
        <v>4432</v>
      </c>
      <c r="I75" s="1">
        <v>4554</v>
      </c>
      <c r="J75" s="1">
        <v>4585</v>
      </c>
      <c r="K75" s="1">
        <v>4712</v>
      </c>
      <c r="L75" s="1">
        <v>4811</v>
      </c>
      <c r="M75" s="1">
        <v>4956</v>
      </c>
      <c r="N75" s="1">
        <v>5112</v>
      </c>
    </row>
    <row r="76" spans="1:14" x14ac:dyDescent="0.3">
      <c r="A76" s="7" t="s">
        <v>201</v>
      </c>
      <c r="B76" s="7" t="s">
        <v>94</v>
      </c>
      <c r="C76" s="1">
        <v>1064</v>
      </c>
      <c r="D76" s="1">
        <v>1140</v>
      </c>
      <c r="E76" s="1">
        <v>1214</v>
      </c>
      <c r="F76" s="1">
        <v>1278</v>
      </c>
      <c r="G76" s="1">
        <v>1297</v>
      </c>
      <c r="H76" s="1">
        <v>1364</v>
      </c>
      <c r="I76" s="1">
        <v>1410</v>
      </c>
      <c r="J76" s="1">
        <v>1422</v>
      </c>
      <c r="K76" s="1">
        <v>1422</v>
      </c>
      <c r="L76" s="1">
        <v>1408</v>
      </c>
      <c r="M76" s="1">
        <v>1424</v>
      </c>
      <c r="N76" s="1">
        <v>1448</v>
      </c>
    </row>
    <row r="77" spans="1:14" x14ac:dyDescent="0.3">
      <c r="A77" s="7" t="s">
        <v>201</v>
      </c>
      <c r="B77" s="7" t="s">
        <v>95</v>
      </c>
      <c r="C77" s="1">
        <v>59</v>
      </c>
      <c r="D77" s="1">
        <v>66</v>
      </c>
      <c r="E77" s="1">
        <v>63</v>
      </c>
      <c r="F77" s="1">
        <v>73</v>
      </c>
      <c r="G77" s="1">
        <v>74</v>
      </c>
      <c r="H77" s="1">
        <v>74</v>
      </c>
      <c r="I77" s="1">
        <v>90</v>
      </c>
      <c r="J77" s="1">
        <v>99</v>
      </c>
      <c r="K77" s="1">
        <v>106</v>
      </c>
      <c r="L77" s="1">
        <v>122</v>
      </c>
      <c r="M77" s="1">
        <v>141</v>
      </c>
      <c r="N77" s="1">
        <v>162</v>
      </c>
    </row>
    <row r="78" spans="1:14" x14ac:dyDescent="0.3">
      <c r="A78" s="7" t="s">
        <v>201</v>
      </c>
      <c r="B78" s="7" t="s">
        <v>96</v>
      </c>
      <c r="C78" s="1">
        <v>148</v>
      </c>
      <c r="D78" s="1">
        <v>148</v>
      </c>
      <c r="E78" s="1">
        <v>152</v>
      </c>
      <c r="F78" s="1">
        <v>165</v>
      </c>
      <c r="G78" s="1">
        <v>173</v>
      </c>
      <c r="H78" s="1">
        <v>179</v>
      </c>
      <c r="I78" s="1">
        <v>187</v>
      </c>
      <c r="J78" s="1">
        <v>196</v>
      </c>
      <c r="K78" s="1">
        <v>212</v>
      </c>
      <c r="L78" s="1">
        <v>222</v>
      </c>
      <c r="M78" s="1">
        <v>248</v>
      </c>
      <c r="N78" s="1">
        <v>273</v>
      </c>
    </row>
    <row r="79" spans="1:14" x14ac:dyDescent="0.3">
      <c r="A79" s="7" t="s">
        <v>201</v>
      </c>
      <c r="B79" s="7" t="s">
        <v>97</v>
      </c>
      <c r="C79" s="1">
        <v>515</v>
      </c>
      <c r="D79" s="1">
        <v>512</v>
      </c>
      <c r="E79" s="1">
        <v>487</v>
      </c>
      <c r="F79" s="1">
        <v>462</v>
      </c>
      <c r="G79" s="1">
        <v>455</v>
      </c>
      <c r="H79" s="1">
        <v>457</v>
      </c>
      <c r="I79" s="1">
        <v>459</v>
      </c>
      <c r="J79" s="1">
        <v>462</v>
      </c>
      <c r="K79" s="1">
        <v>471</v>
      </c>
      <c r="L79" s="1">
        <v>476</v>
      </c>
      <c r="M79" s="1">
        <v>420</v>
      </c>
      <c r="N79" s="1">
        <v>391</v>
      </c>
    </row>
    <row r="80" spans="1:14" x14ac:dyDescent="0.3">
      <c r="A80" s="7" t="s">
        <v>201</v>
      </c>
      <c r="B80" s="7" t="s">
        <v>98</v>
      </c>
      <c r="C80" s="1">
        <v>178</v>
      </c>
      <c r="D80" s="1">
        <v>174</v>
      </c>
      <c r="E80" s="1">
        <v>171</v>
      </c>
      <c r="F80" s="1">
        <v>185</v>
      </c>
      <c r="G80" s="1">
        <v>190</v>
      </c>
      <c r="H80" s="1">
        <v>195</v>
      </c>
      <c r="I80" s="1">
        <v>196</v>
      </c>
      <c r="J80" s="1">
        <v>196</v>
      </c>
      <c r="K80" s="1">
        <v>192</v>
      </c>
      <c r="L80" s="1">
        <v>193</v>
      </c>
      <c r="M80" s="1">
        <v>167</v>
      </c>
      <c r="N80" s="1">
        <v>145</v>
      </c>
    </row>
    <row r="81" spans="1:14" x14ac:dyDescent="0.3">
      <c r="A81" s="7" t="s">
        <v>202</v>
      </c>
      <c r="B81" s="7" t="s">
        <v>87</v>
      </c>
      <c r="C81" s="1">
        <v>163</v>
      </c>
      <c r="D81" s="1">
        <v>180</v>
      </c>
      <c r="E81" s="1">
        <v>210</v>
      </c>
      <c r="F81" s="1">
        <v>223</v>
      </c>
      <c r="G81" s="1">
        <v>239</v>
      </c>
      <c r="H81" s="1">
        <v>260</v>
      </c>
      <c r="I81" s="1">
        <v>280</v>
      </c>
      <c r="J81" s="1">
        <v>297</v>
      </c>
      <c r="K81" s="1">
        <v>313</v>
      </c>
      <c r="L81" s="1">
        <v>339</v>
      </c>
      <c r="M81" s="1">
        <v>357</v>
      </c>
      <c r="N81" s="1">
        <v>385</v>
      </c>
    </row>
    <row r="82" spans="1:14" x14ac:dyDescent="0.3">
      <c r="A82" s="7" t="s">
        <v>202</v>
      </c>
      <c r="B82" s="7" t="s">
        <v>88</v>
      </c>
      <c r="C82" s="1">
        <v>330</v>
      </c>
      <c r="D82" s="1">
        <v>348</v>
      </c>
      <c r="E82" s="1">
        <v>380</v>
      </c>
      <c r="F82" s="1">
        <v>402</v>
      </c>
      <c r="G82" s="1">
        <v>412</v>
      </c>
      <c r="H82" s="1">
        <v>426</v>
      </c>
      <c r="I82" s="1">
        <v>436</v>
      </c>
      <c r="J82" s="1">
        <v>463</v>
      </c>
      <c r="K82" s="1">
        <v>462</v>
      </c>
      <c r="L82" s="1">
        <v>484</v>
      </c>
      <c r="M82" s="1">
        <v>493</v>
      </c>
      <c r="N82" s="1">
        <v>525</v>
      </c>
    </row>
    <row r="83" spans="1:14" x14ac:dyDescent="0.3">
      <c r="A83" s="7" t="s">
        <v>202</v>
      </c>
      <c r="B83" s="7" t="s">
        <v>89</v>
      </c>
      <c r="C83" s="1">
        <v>10</v>
      </c>
      <c r="D83" s="1">
        <v>12</v>
      </c>
      <c r="E83" s="1">
        <v>11</v>
      </c>
      <c r="F83" s="1">
        <v>14</v>
      </c>
      <c r="G83" s="1">
        <v>17</v>
      </c>
      <c r="H83" s="1">
        <v>17</v>
      </c>
      <c r="I83" s="1">
        <v>19</v>
      </c>
      <c r="J83" s="1">
        <v>27</v>
      </c>
      <c r="K83" s="1">
        <v>24</v>
      </c>
      <c r="L83" s="1">
        <v>22</v>
      </c>
      <c r="M83" s="1">
        <v>23</v>
      </c>
      <c r="N83" s="1">
        <v>26</v>
      </c>
    </row>
    <row r="84" spans="1:14" x14ac:dyDescent="0.3">
      <c r="A84" s="7" t="s">
        <v>202</v>
      </c>
      <c r="B84" s="7" t="s">
        <v>90</v>
      </c>
      <c r="C84" s="1">
        <v>48</v>
      </c>
      <c r="D84" s="1">
        <v>61</v>
      </c>
      <c r="E84" s="1">
        <v>59</v>
      </c>
      <c r="F84" s="1">
        <v>65</v>
      </c>
      <c r="G84" s="1">
        <v>75</v>
      </c>
      <c r="H84" s="1">
        <v>70</v>
      </c>
      <c r="I84" s="1">
        <v>70</v>
      </c>
      <c r="J84" s="1">
        <v>73</v>
      </c>
      <c r="K84" s="1">
        <v>75</v>
      </c>
      <c r="L84" s="1">
        <v>77</v>
      </c>
      <c r="M84" s="1">
        <v>84</v>
      </c>
      <c r="N84" s="1">
        <v>84</v>
      </c>
    </row>
    <row r="85" spans="1:14" x14ac:dyDescent="0.3">
      <c r="A85" s="7" t="s">
        <v>202</v>
      </c>
      <c r="B85" s="7" t="s">
        <v>91</v>
      </c>
      <c r="C85" s="1">
        <v>41</v>
      </c>
      <c r="D85" s="1">
        <v>48</v>
      </c>
      <c r="E85" s="1">
        <v>49</v>
      </c>
      <c r="F85" s="1">
        <v>52</v>
      </c>
      <c r="G85" s="1">
        <v>57</v>
      </c>
      <c r="H85" s="1">
        <v>65</v>
      </c>
      <c r="I85" s="1">
        <v>72</v>
      </c>
      <c r="J85" s="1">
        <v>79</v>
      </c>
      <c r="K85" s="1">
        <v>88</v>
      </c>
      <c r="L85" s="1">
        <v>91</v>
      </c>
      <c r="M85" s="1">
        <v>103</v>
      </c>
      <c r="N85" s="1">
        <v>108</v>
      </c>
    </row>
    <row r="86" spans="1:14" x14ac:dyDescent="0.3">
      <c r="A86" s="7" t="s">
        <v>202</v>
      </c>
      <c r="B86" s="7" t="s">
        <v>92</v>
      </c>
      <c r="C86" s="1">
        <v>23</v>
      </c>
      <c r="D86" s="1">
        <v>25</v>
      </c>
      <c r="E86" s="1">
        <v>22</v>
      </c>
      <c r="F86" s="1">
        <v>23</v>
      </c>
      <c r="G86" s="1">
        <v>27</v>
      </c>
      <c r="H86" s="1">
        <v>27</v>
      </c>
      <c r="I86" s="1">
        <v>35</v>
      </c>
      <c r="J86" s="1">
        <v>34</v>
      </c>
      <c r="K86" s="1">
        <v>33</v>
      </c>
      <c r="L86" s="1">
        <v>38</v>
      </c>
      <c r="M86" s="1">
        <v>35</v>
      </c>
      <c r="N86" s="1">
        <v>38</v>
      </c>
    </row>
    <row r="87" spans="1:14" x14ac:dyDescent="0.3">
      <c r="A87" s="7" t="s">
        <v>202</v>
      </c>
      <c r="B87" s="7" t="s">
        <v>93</v>
      </c>
      <c r="C87" s="1">
        <v>3346</v>
      </c>
      <c r="D87" s="1">
        <v>3418</v>
      </c>
      <c r="E87" s="1">
        <v>3431</v>
      </c>
      <c r="F87" s="1">
        <v>3514</v>
      </c>
      <c r="G87" s="1">
        <v>3576</v>
      </c>
      <c r="H87" s="1">
        <v>3712</v>
      </c>
      <c r="I87" s="1">
        <v>3823</v>
      </c>
      <c r="J87" s="1">
        <v>3953</v>
      </c>
      <c r="K87" s="1">
        <v>4103</v>
      </c>
      <c r="L87" s="1">
        <v>4226</v>
      </c>
      <c r="M87" s="1">
        <v>4394</v>
      </c>
      <c r="N87" s="1">
        <v>4527</v>
      </c>
    </row>
    <row r="88" spans="1:14" x14ac:dyDescent="0.3">
      <c r="A88" s="7" t="s">
        <v>202</v>
      </c>
      <c r="B88" s="7" t="s">
        <v>94</v>
      </c>
      <c r="C88" s="1">
        <v>542</v>
      </c>
      <c r="D88" s="1">
        <v>563</v>
      </c>
      <c r="E88" s="1">
        <v>599</v>
      </c>
      <c r="F88" s="1">
        <v>627</v>
      </c>
      <c r="G88" s="1">
        <v>668</v>
      </c>
      <c r="H88" s="1">
        <v>683</v>
      </c>
      <c r="I88" s="1">
        <v>692</v>
      </c>
      <c r="J88" s="1">
        <v>676</v>
      </c>
      <c r="K88" s="1">
        <v>697</v>
      </c>
      <c r="L88" s="1">
        <v>679</v>
      </c>
      <c r="M88" s="1">
        <v>686</v>
      </c>
      <c r="N88" s="1">
        <v>711</v>
      </c>
    </row>
    <row r="89" spans="1:14" x14ac:dyDescent="0.3">
      <c r="A89" s="7" t="s">
        <v>202</v>
      </c>
      <c r="B89" s="7" t="s">
        <v>95</v>
      </c>
      <c r="C89" s="1">
        <v>20</v>
      </c>
      <c r="D89" s="1">
        <v>18</v>
      </c>
      <c r="E89" s="1">
        <v>26</v>
      </c>
      <c r="F89" s="1">
        <v>29</v>
      </c>
      <c r="G89" s="1">
        <v>30</v>
      </c>
      <c r="H89" s="1">
        <v>30</v>
      </c>
      <c r="I89" s="1">
        <v>33</v>
      </c>
      <c r="J89" s="1">
        <v>35</v>
      </c>
      <c r="K89" s="1">
        <v>38</v>
      </c>
      <c r="L89" s="1">
        <v>43</v>
      </c>
      <c r="M89" s="1">
        <v>50</v>
      </c>
      <c r="N89" s="1">
        <v>56</v>
      </c>
    </row>
    <row r="90" spans="1:14" x14ac:dyDescent="0.3">
      <c r="A90" s="7" t="s">
        <v>202</v>
      </c>
      <c r="B90" s="7" t="s">
        <v>96</v>
      </c>
      <c r="C90" s="1">
        <v>55</v>
      </c>
      <c r="D90" s="1">
        <v>60</v>
      </c>
      <c r="E90" s="1">
        <v>62</v>
      </c>
      <c r="F90" s="1">
        <v>66</v>
      </c>
      <c r="G90" s="1">
        <v>65</v>
      </c>
      <c r="H90" s="1">
        <v>73</v>
      </c>
      <c r="I90" s="1">
        <v>67</v>
      </c>
      <c r="J90" s="1">
        <v>72</v>
      </c>
      <c r="K90" s="1">
        <v>76</v>
      </c>
      <c r="L90" s="1">
        <v>88</v>
      </c>
      <c r="M90" s="1">
        <v>83</v>
      </c>
      <c r="N90" s="1">
        <v>95</v>
      </c>
    </row>
    <row r="91" spans="1:14" x14ac:dyDescent="0.3">
      <c r="A91" s="7" t="s">
        <v>202</v>
      </c>
      <c r="B91" s="7" t="s">
        <v>97</v>
      </c>
      <c r="C91" s="1">
        <v>223</v>
      </c>
      <c r="D91" s="1">
        <v>229</v>
      </c>
      <c r="E91" s="1">
        <v>225</v>
      </c>
      <c r="F91" s="1">
        <v>236</v>
      </c>
      <c r="G91" s="1">
        <v>244</v>
      </c>
      <c r="H91" s="1">
        <v>245</v>
      </c>
      <c r="I91" s="1">
        <v>249</v>
      </c>
      <c r="J91" s="1">
        <v>253</v>
      </c>
      <c r="K91" s="1">
        <v>264</v>
      </c>
      <c r="L91" s="1">
        <v>266</v>
      </c>
      <c r="M91" s="1">
        <v>253</v>
      </c>
      <c r="N91" s="1">
        <v>233</v>
      </c>
    </row>
    <row r="92" spans="1:14" x14ac:dyDescent="0.3">
      <c r="A92" s="7" t="s">
        <v>202</v>
      </c>
      <c r="B92" s="7" t="s">
        <v>98</v>
      </c>
      <c r="C92" s="1">
        <v>69</v>
      </c>
      <c r="D92" s="1">
        <v>72</v>
      </c>
      <c r="E92" s="1">
        <v>82</v>
      </c>
      <c r="F92" s="1">
        <v>78</v>
      </c>
      <c r="G92" s="1">
        <v>79</v>
      </c>
      <c r="H92" s="1">
        <v>78</v>
      </c>
      <c r="I92" s="1">
        <v>76</v>
      </c>
      <c r="J92" s="1">
        <v>76</v>
      </c>
      <c r="K92" s="1">
        <v>84</v>
      </c>
      <c r="L92" s="1">
        <v>81</v>
      </c>
      <c r="M92" s="1">
        <v>76</v>
      </c>
      <c r="N92" s="1">
        <v>73</v>
      </c>
    </row>
    <row r="93" spans="1:14" x14ac:dyDescent="0.3">
      <c r="A93" s="10" t="s">
        <v>17</v>
      </c>
      <c r="B93" s="10" t="s">
        <v>17</v>
      </c>
      <c r="C93" s="5">
        <v>54340</v>
      </c>
      <c r="D93" s="5">
        <v>56478</v>
      </c>
      <c r="E93" s="5">
        <v>57852</v>
      </c>
      <c r="F93" s="5">
        <v>59172</v>
      </c>
      <c r="G93" s="5">
        <v>61055</v>
      </c>
      <c r="H93" s="5">
        <v>62983</v>
      </c>
      <c r="I93" s="5">
        <v>64748</v>
      </c>
      <c r="J93" s="5">
        <v>66328</v>
      </c>
      <c r="K93" s="5">
        <v>68533</v>
      </c>
      <c r="L93" s="5">
        <v>69995</v>
      </c>
      <c r="M93" s="5">
        <v>72046</v>
      </c>
      <c r="N93" s="5">
        <v>74624</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87</v>
      </c>
      <c r="C98" s="2">
        <v>0.121457489878543</v>
      </c>
      <c r="D98" s="2">
        <v>0.12731481481481499</v>
      </c>
      <c r="E98" s="2">
        <v>0.13868613138686101</v>
      </c>
      <c r="F98" s="2">
        <v>0.14835526315789499</v>
      </c>
      <c r="G98" s="2">
        <v>0.15697107572310701</v>
      </c>
      <c r="H98" s="2">
        <v>0.17000317762948799</v>
      </c>
      <c r="I98" s="2">
        <v>0.17491441020852799</v>
      </c>
      <c r="J98" s="2">
        <v>0.18457802064359399</v>
      </c>
      <c r="K98" s="2">
        <v>0.19238774903360101</v>
      </c>
      <c r="L98" s="2">
        <v>0.19685714285714301</v>
      </c>
      <c r="M98" s="2">
        <v>0.203220433092726</v>
      </c>
      <c r="N98" s="2">
        <v>0.207365892714171</v>
      </c>
    </row>
    <row r="99" spans="1:14" x14ac:dyDescent="0.3">
      <c r="A99" s="8" t="s">
        <v>196</v>
      </c>
      <c r="B99" s="8" t="s">
        <v>88</v>
      </c>
      <c r="C99" s="2">
        <v>0.464848743076268</v>
      </c>
      <c r="D99" s="2">
        <v>0.47588163761653801</v>
      </c>
      <c r="E99" s="2">
        <v>0.472079207920792</v>
      </c>
      <c r="F99" s="2">
        <v>0.48101746393318101</v>
      </c>
      <c r="G99" s="2">
        <v>0.48146815401223497</v>
      </c>
      <c r="H99" s="2">
        <v>0.48476549127011298</v>
      </c>
      <c r="I99" s="2">
        <v>0.48432860442098302</v>
      </c>
      <c r="J99" s="2">
        <v>0.48197037990985198</v>
      </c>
      <c r="K99" s="2">
        <v>0.480949406620862</v>
      </c>
      <c r="L99" s="2">
        <v>0.48555792034052903</v>
      </c>
      <c r="M99" s="2">
        <v>0.49495249406175801</v>
      </c>
      <c r="N99" s="2">
        <v>0.50043041606886696</v>
      </c>
    </row>
    <row r="100" spans="1:14" x14ac:dyDescent="0.3">
      <c r="A100" s="8" t="s">
        <v>196</v>
      </c>
      <c r="B100" s="8" t="s">
        <v>89</v>
      </c>
      <c r="C100" s="2">
        <v>7.7597840755735496E-3</v>
      </c>
      <c r="D100" s="2">
        <v>7.6058201058201097E-3</v>
      </c>
      <c r="E100" s="2">
        <v>6.6357000663570002E-3</v>
      </c>
      <c r="F100" s="2">
        <v>8.5526315789473707E-3</v>
      </c>
      <c r="G100" s="2">
        <v>9.4247643808904793E-3</v>
      </c>
      <c r="H100" s="2">
        <v>1.08039402605656E-2</v>
      </c>
      <c r="I100" s="2">
        <v>1.24494242141301E-2</v>
      </c>
      <c r="J100" s="2">
        <v>1.3054037644201599E-2</v>
      </c>
      <c r="K100" s="2">
        <v>1.2488849241748401E-2</v>
      </c>
      <c r="L100" s="2">
        <v>1.4285714285714299E-2</v>
      </c>
      <c r="M100" s="2">
        <v>1.38811771238201E-2</v>
      </c>
      <c r="N100" s="2">
        <v>1.6012810248198599E-2</v>
      </c>
    </row>
    <row r="101" spans="1:14" x14ac:dyDescent="0.3">
      <c r="A101" s="8" t="s">
        <v>196</v>
      </c>
      <c r="B101" s="8" t="s">
        <v>90</v>
      </c>
      <c r="C101" s="2">
        <v>7.0302513847464804E-2</v>
      </c>
      <c r="D101" s="2">
        <v>6.3640048642075397E-2</v>
      </c>
      <c r="E101" s="2">
        <v>6.3366336633663395E-2</v>
      </c>
      <c r="F101" s="2">
        <v>5.8845861807137398E-2</v>
      </c>
      <c r="G101" s="2">
        <v>6.1532925512774402E-2</v>
      </c>
      <c r="H101" s="2">
        <v>6.1280383430332097E-2</v>
      </c>
      <c r="I101" s="2">
        <v>6.0376113493896398E-2</v>
      </c>
      <c r="J101" s="2">
        <v>6.2459755312298797E-2</v>
      </c>
      <c r="K101" s="2">
        <v>6.3397876327295405E-2</v>
      </c>
      <c r="L101" s="2">
        <v>6.4761325630890806E-2</v>
      </c>
      <c r="M101" s="2">
        <v>6.7695961995249396E-2</v>
      </c>
      <c r="N101" s="2">
        <v>6.6571018651363001E-2</v>
      </c>
    </row>
    <row r="102" spans="1:14" x14ac:dyDescent="0.3">
      <c r="A102" s="8" t="s">
        <v>196</v>
      </c>
      <c r="B102" s="8" t="s">
        <v>91</v>
      </c>
      <c r="C102" s="2">
        <v>1.9230769230769201E-2</v>
      </c>
      <c r="D102" s="2">
        <v>1.8187830687830701E-2</v>
      </c>
      <c r="E102" s="2">
        <v>2.0570670205706701E-2</v>
      </c>
      <c r="F102" s="2">
        <v>2.2039473684210501E-2</v>
      </c>
      <c r="G102" s="2">
        <v>2.1774455638609001E-2</v>
      </c>
      <c r="H102" s="2">
        <v>2.3832221163012399E-2</v>
      </c>
      <c r="I102" s="2">
        <v>2.33426704014939E-2</v>
      </c>
      <c r="J102" s="2">
        <v>2.3375834851244701E-2</v>
      </c>
      <c r="K102" s="2">
        <v>2.3788284269997E-2</v>
      </c>
      <c r="L102" s="2">
        <v>2.65714285714286E-2</v>
      </c>
      <c r="M102" s="2">
        <v>2.8595224875069401E-2</v>
      </c>
      <c r="N102" s="2">
        <v>3.1224979983987201E-2</v>
      </c>
    </row>
    <row r="103" spans="1:14" x14ac:dyDescent="0.3">
      <c r="A103" s="8" t="s">
        <v>196</v>
      </c>
      <c r="B103" s="8" t="s">
        <v>92</v>
      </c>
      <c r="C103" s="2">
        <v>1.5338730293992299E-2</v>
      </c>
      <c r="D103" s="2">
        <v>1.6214025131739002E-2</v>
      </c>
      <c r="E103" s="2">
        <v>1.58415841584158E-2</v>
      </c>
      <c r="F103" s="2">
        <v>1.4047076689445701E-2</v>
      </c>
      <c r="G103" s="2">
        <v>1.33141417776178E-2</v>
      </c>
      <c r="H103" s="2">
        <v>1.4036288942143101E-2</v>
      </c>
      <c r="I103" s="2">
        <v>1.55064335202903E-2</v>
      </c>
      <c r="J103" s="2">
        <v>1.6097875080489401E-2</v>
      </c>
      <c r="K103" s="2">
        <v>1.6552154903185502E-2</v>
      </c>
      <c r="L103" s="2">
        <v>1.45941015506233E-2</v>
      </c>
      <c r="M103" s="2">
        <v>1.66270783847981E-2</v>
      </c>
      <c r="N103" s="2">
        <v>1.7216642754662798E-2</v>
      </c>
    </row>
    <row r="104" spans="1:14" x14ac:dyDescent="0.3">
      <c r="A104" s="8" t="s">
        <v>196</v>
      </c>
      <c r="B104" s="8" t="s">
        <v>93</v>
      </c>
      <c r="C104" s="2">
        <v>0.78340080971659898</v>
      </c>
      <c r="D104" s="2">
        <v>0.77347883597883604</v>
      </c>
      <c r="E104" s="2">
        <v>0.76708692767086895</v>
      </c>
      <c r="F104" s="2">
        <v>0.754605263157895</v>
      </c>
      <c r="G104" s="2">
        <v>0.74163145921352003</v>
      </c>
      <c r="H104" s="2">
        <v>0.72322847156021597</v>
      </c>
      <c r="I104" s="2">
        <v>0.71521942110177406</v>
      </c>
      <c r="J104" s="2">
        <v>0.70400728597449902</v>
      </c>
      <c r="K104" s="2">
        <v>0.69729408266428805</v>
      </c>
      <c r="L104" s="2">
        <v>0.68514285714285705</v>
      </c>
      <c r="M104" s="2">
        <v>0.68017767906718496</v>
      </c>
      <c r="N104" s="2">
        <v>0.67227115025353601</v>
      </c>
    </row>
    <row r="105" spans="1:14" x14ac:dyDescent="0.3">
      <c r="A105" s="8" t="s">
        <v>196</v>
      </c>
      <c r="B105" s="8" t="s">
        <v>94</v>
      </c>
      <c r="C105" s="2">
        <v>0.32296548785683898</v>
      </c>
      <c r="D105" s="2">
        <v>0.32549655451965998</v>
      </c>
      <c r="E105" s="2">
        <v>0.33504950495049501</v>
      </c>
      <c r="F105" s="2">
        <v>0.33864844343204298</v>
      </c>
      <c r="G105" s="2">
        <v>0.33213386110111598</v>
      </c>
      <c r="H105" s="2">
        <v>0.32933926737418701</v>
      </c>
      <c r="I105" s="2">
        <v>0.33223358627515698</v>
      </c>
      <c r="J105" s="2">
        <v>0.329362524146813</v>
      </c>
      <c r="K105" s="2">
        <v>0.330730793254216</v>
      </c>
      <c r="L105" s="2">
        <v>0.328367284889024</v>
      </c>
      <c r="M105" s="2">
        <v>0.315023752969121</v>
      </c>
      <c r="N105" s="2">
        <v>0.31334289813486399</v>
      </c>
    </row>
    <row r="106" spans="1:14" x14ac:dyDescent="0.3">
      <c r="A106" s="8" t="s">
        <v>196</v>
      </c>
      <c r="B106" s="8" t="s">
        <v>95</v>
      </c>
      <c r="C106" s="2">
        <v>8.4345479082321203E-3</v>
      </c>
      <c r="D106" s="2">
        <v>9.9206349206349201E-3</v>
      </c>
      <c r="E106" s="2">
        <v>8.6264100862640993E-3</v>
      </c>
      <c r="F106" s="2">
        <v>1.11842105263158E-2</v>
      </c>
      <c r="G106" s="2">
        <v>1.39746506337342E-2</v>
      </c>
      <c r="H106" s="2">
        <v>1.52526215443279E-2</v>
      </c>
      <c r="I106" s="2">
        <v>1.7429193899782099E-2</v>
      </c>
      <c r="J106" s="2">
        <v>1.85185185185185E-2</v>
      </c>
      <c r="K106" s="2">
        <v>1.9922688076122502E-2</v>
      </c>
      <c r="L106" s="2">
        <v>2.25714285714286E-2</v>
      </c>
      <c r="M106" s="2">
        <v>2.3598001110494201E-2</v>
      </c>
      <c r="N106" s="2">
        <v>2.53536162263144E-2</v>
      </c>
    </row>
    <row r="107" spans="1:14" x14ac:dyDescent="0.3">
      <c r="A107" s="8" t="s">
        <v>196</v>
      </c>
      <c r="B107" s="8" t="s">
        <v>96</v>
      </c>
      <c r="C107" s="2">
        <v>5.8372390285470803E-2</v>
      </c>
      <c r="D107" s="2">
        <v>5.7154438589379797E-2</v>
      </c>
      <c r="E107" s="2">
        <v>5.3861386138613902E-2</v>
      </c>
      <c r="F107" s="2">
        <v>5.2012148823082797E-2</v>
      </c>
      <c r="G107" s="2">
        <v>5.3256567110471401E-2</v>
      </c>
      <c r="H107" s="2">
        <v>5.4091064703868499E-2</v>
      </c>
      <c r="I107" s="2">
        <v>5.3117782909930703E-2</v>
      </c>
      <c r="J107" s="2">
        <v>5.6342562781712797E-2</v>
      </c>
      <c r="K107" s="2">
        <v>5.4965646470955601E-2</v>
      </c>
      <c r="L107" s="2">
        <v>5.5640012161751302E-2</v>
      </c>
      <c r="M107" s="2">
        <v>5.9679334916864599E-2</v>
      </c>
      <c r="N107" s="2">
        <v>6.3414634146341506E-2</v>
      </c>
    </row>
    <row r="108" spans="1:14" x14ac:dyDescent="0.3">
      <c r="A108" s="8" t="s">
        <v>196</v>
      </c>
      <c r="B108" s="8" t="s">
        <v>97</v>
      </c>
      <c r="C108" s="2">
        <v>5.9716599190283402E-2</v>
      </c>
      <c r="D108" s="2">
        <v>6.3492063492063502E-2</v>
      </c>
      <c r="E108" s="2">
        <v>5.8394160583941597E-2</v>
      </c>
      <c r="F108" s="2">
        <v>5.5263157894736799E-2</v>
      </c>
      <c r="G108" s="2">
        <v>5.6223594410139702E-2</v>
      </c>
      <c r="H108" s="2">
        <v>5.6879567842389601E-2</v>
      </c>
      <c r="I108" s="2">
        <v>5.6644880174291902E-2</v>
      </c>
      <c r="J108" s="2">
        <v>5.6466302367941701E-2</v>
      </c>
      <c r="K108" s="2">
        <v>5.4118346714243197E-2</v>
      </c>
      <c r="L108" s="2">
        <v>5.4571428571428597E-2</v>
      </c>
      <c r="M108" s="2">
        <v>5.0527484730705202E-2</v>
      </c>
      <c r="N108" s="2">
        <v>4.7771550573792398E-2</v>
      </c>
    </row>
    <row r="109" spans="1:14" x14ac:dyDescent="0.3">
      <c r="A109" s="8" t="s">
        <v>196</v>
      </c>
      <c r="B109" s="8" t="s">
        <v>98</v>
      </c>
      <c r="C109" s="2">
        <v>6.8172134639965895E-2</v>
      </c>
      <c r="D109" s="2">
        <v>6.1613295500607998E-2</v>
      </c>
      <c r="E109" s="2">
        <v>5.98019801980198E-2</v>
      </c>
      <c r="F109" s="2">
        <v>5.5429005315110101E-2</v>
      </c>
      <c r="G109" s="2">
        <v>5.8294350485786302E-2</v>
      </c>
      <c r="H109" s="2">
        <v>5.64875042793564E-2</v>
      </c>
      <c r="I109" s="2">
        <v>5.44374793797427E-2</v>
      </c>
      <c r="J109" s="2">
        <v>5.3766902768834501E-2</v>
      </c>
      <c r="K109" s="2">
        <v>5.3404122423485301E-2</v>
      </c>
      <c r="L109" s="2">
        <v>5.1079355427181498E-2</v>
      </c>
      <c r="M109" s="2">
        <v>4.6021377672208999E-2</v>
      </c>
      <c r="N109" s="2">
        <v>3.9024390243902397E-2</v>
      </c>
    </row>
    <row r="110" spans="1:14" x14ac:dyDescent="0.3">
      <c r="A110" s="8" t="s">
        <v>197</v>
      </c>
      <c r="B110" s="8" t="s">
        <v>87</v>
      </c>
      <c r="C110" s="2">
        <v>0.172664726118021</v>
      </c>
      <c r="D110" s="2">
        <v>0.18244600703164199</v>
      </c>
      <c r="E110" s="2">
        <v>0.19386126457949701</v>
      </c>
      <c r="F110" s="2">
        <v>0.20352061731372101</v>
      </c>
      <c r="G110" s="2">
        <v>0.21252040102587999</v>
      </c>
      <c r="H110" s="2">
        <v>0.22057001239157401</v>
      </c>
      <c r="I110" s="2">
        <v>0.23309243878761701</v>
      </c>
      <c r="J110" s="2">
        <v>0.237631027253669</v>
      </c>
      <c r="K110" s="2">
        <v>0.24744027303754301</v>
      </c>
      <c r="L110" s="2">
        <v>0.25193456753844601</v>
      </c>
      <c r="M110" s="2">
        <v>0.26286090473055601</v>
      </c>
      <c r="N110" s="2">
        <v>0.27316149963950997</v>
      </c>
    </row>
    <row r="111" spans="1:14" x14ac:dyDescent="0.3">
      <c r="A111" s="8" t="s">
        <v>197</v>
      </c>
      <c r="B111" s="8" t="s">
        <v>88</v>
      </c>
      <c r="C111" s="2">
        <v>0.28448637316561798</v>
      </c>
      <c r="D111" s="2">
        <v>0.289665770265079</v>
      </c>
      <c r="E111" s="2">
        <v>0.28372943327239503</v>
      </c>
      <c r="F111" s="2">
        <v>0.28062678062678098</v>
      </c>
      <c r="G111" s="2">
        <v>0.27710027100271001</v>
      </c>
      <c r="H111" s="2">
        <v>0.27833034404043699</v>
      </c>
      <c r="I111" s="2">
        <v>0.28247685924034499</v>
      </c>
      <c r="J111" s="2">
        <v>0.28632142294978802</v>
      </c>
      <c r="K111" s="2">
        <v>0.28678609707548602</v>
      </c>
      <c r="L111" s="2">
        <v>0.293643410852713</v>
      </c>
      <c r="M111" s="2">
        <v>0.29855513307984799</v>
      </c>
      <c r="N111" s="2">
        <v>0.305253757999702</v>
      </c>
    </row>
    <row r="112" spans="1:14" x14ac:dyDescent="0.3">
      <c r="A112" s="8" t="s">
        <v>197</v>
      </c>
      <c r="B112" s="8" t="s">
        <v>89</v>
      </c>
      <c r="C112" s="2">
        <v>1.3098703360677399E-2</v>
      </c>
      <c r="D112" s="2">
        <v>1.3937719738824701E-2</v>
      </c>
      <c r="E112" s="2">
        <v>1.5101289134438299E-2</v>
      </c>
      <c r="F112" s="2">
        <v>1.6035688449481601E-2</v>
      </c>
      <c r="G112" s="2">
        <v>1.6787129867101899E-2</v>
      </c>
      <c r="H112" s="2">
        <v>1.8700011265066999E-2</v>
      </c>
      <c r="I112" s="2">
        <v>1.9954697443641499E-2</v>
      </c>
      <c r="J112" s="2">
        <v>2.1069182389937099E-2</v>
      </c>
      <c r="K112" s="2">
        <v>2.1381248745231899E-2</v>
      </c>
      <c r="L112" s="2">
        <v>2.2529140954060101E-2</v>
      </c>
      <c r="M112" s="2">
        <v>2.4452177184237801E-2</v>
      </c>
      <c r="N112" s="2">
        <v>2.5414563806777202E-2</v>
      </c>
    </row>
    <row r="113" spans="1:14" x14ac:dyDescent="0.3">
      <c r="A113" s="8" t="s">
        <v>197</v>
      </c>
      <c r="B113" s="8" t="s">
        <v>90</v>
      </c>
      <c r="C113" s="2">
        <v>5.9329140461215901E-2</v>
      </c>
      <c r="D113" s="2">
        <v>5.9738762965808698E-2</v>
      </c>
      <c r="E113" s="2">
        <v>6.0511882998171798E-2</v>
      </c>
      <c r="F113" s="2">
        <v>5.9472934472934502E-2</v>
      </c>
      <c r="G113" s="2">
        <v>5.62330623306233E-2</v>
      </c>
      <c r="H113" s="2">
        <v>5.5437795532365899E-2</v>
      </c>
      <c r="I113" s="2">
        <v>5.4739865943185403E-2</v>
      </c>
      <c r="J113" s="2">
        <v>5.4619864630883003E-2</v>
      </c>
      <c r="K113" s="2">
        <v>5.5121727147450603E-2</v>
      </c>
      <c r="L113" s="2">
        <v>5.4108527131782901E-2</v>
      </c>
      <c r="M113" s="2">
        <v>5.3536121673003798E-2</v>
      </c>
      <c r="N113" s="2">
        <v>5.4174728382199701E-2</v>
      </c>
    </row>
    <row r="114" spans="1:14" x14ac:dyDescent="0.3">
      <c r="A114" s="8" t="s">
        <v>197</v>
      </c>
      <c r="B114" s="8" t="s">
        <v>91</v>
      </c>
      <c r="C114" s="2">
        <v>2.0508070918232299E-2</v>
      </c>
      <c r="D114" s="2">
        <v>2.14716223003516E-2</v>
      </c>
      <c r="E114" s="2">
        <v>2.3204419889502802E-2</v>
      </c>
      <c r="F114" s="2">
        <v>2.5440077164215098E-2</v>
      </c>
      <c r="G114" s="2">
        <v>2.7162508743296801E-2</v>
      </c>
      <c r="H114" s="2">
        <v>2.7599414216514601E-2</v>
      </c>
      <c r="I114" s="2">
        <v>2.9123071944773999E-2</v>
      </c>
      <c r="J114" s="2">
        <v>3.1446540880503103E-2</v>
      </c>
      <c r="K114" s="2">
        <v>3.2523589640634398E-2</v>
      </c>
      <c r="L114" s="2">
        <v>3.4675286511901299E-2</v>
      </c>
      <c r="M114" s="2">
        <v>3.7148499952976602E-2</v>
      </c>
      <c r="N114" s="2">
        <v>3.7220620043258802E-2</v>
      </c>
    </row>
    <row r="115" spans="1:14" x14ac:dyDescent="0.3">
      <c r="A115" s="8" t="s">
        <v>197</v>
      </c>
      <c r="B115" s="8" t="s">
        <v>92</v>
      </c>
      <c r="C115" s="2">
        <v>1.7400419287211699E-2</v>
      </c>
      <c r="D115" s="2">
        <v>1.7287744909719599E-2</v>
      </c>
      <c r="E115" s="2">
        <v>1.70018281535649E-2</v>
      </c>
      <c r="F115" s="2">
        <v>1.7272079772079799E-2</v>
      </c>
      <c r="G115" s="2">
        <v>1.69376693766938E-2</v>
      </c>
      <c r="H115" s="2">
        <v>1.7446600358715099E-2</v>
      </c>
      <c r="I115" s="2">
        <v>1.8193424832429E-2</v>
      </c>
      <c r="J115" s="2">
        <v>1.8573902093499101E-2</v>
      </c>
      <c r="K115" s="2">
        <v>1.95988363190936E-2</v>
      </c>
      <c r="L115" s="2">
        <v>1.9844961240310099E-2</v>
      </c>
      <c r="M115" s="2">
        <v>2.0228136882129301E-2</v>
      </c>
      <c r="N115" s="2">
        <v>2.1282929007292801E-2</v>
      </c>
    </row>
    <row r="116" spans="1:14" x14ac:dyDescent="0.3">
      <c r="A116" s="8" t="s">
        <v>197</v>
      </c>
      <c r="B116" s="8" t="s">
        <v>93</v>
      </c>
      <c r="C116" s="2">
        <v>0.70534532945223605</v>
      </c>
      <c r="D116" s="2">
        <v>0.69512807634354601</v>
      </c>
      <c r="E116" s="2">
        <v>0.68262737875997503</v>
      </c>
      <c r="F116" s="2">
        <v>0.67289606944779401</v>
      </c>
      <c r="G116" s="2">
        <v>0.65936115644672399</v>
      </c>
      <c r="H116" s="2">
        <v>0.64627689534752697</v>
      </c>
      <c r="I116" s="2">
        <v>0.63304929349584704</v>
      </c>
      <c r="J116" s="2">
        <v>0.62368972746331197</v>
      </c>
      <c r="K116" s="2">
        <v>0.61252760489861502</v>
      </c>
      <c r="L116" s="2">
        <v>0.60427074150259596</v>
      </c>
      <c r="M116" s="2">
        <v>0.59230696887049705</v>
      </c>
      <c r="N116" s="2">
        <v>0.58561643835616395</v>
      </c>
    </row>
    <row r="117" spans="1:14" x14ac:dyDescent="0.3">
      <c r="A117" s="8" t="s">
        <v>197</v>
      </c>
      <c r="B117" s="8" t="s">
        <v>94</v>
      </c>
      <c r="C117" s="2">
        <v>0.51341719077568104</v>
      </c>
      <c r="D117" s="2">
        <v>0.51728774490971996</v>
      </c>
      <c r="E117" s="2">
        <v>0.52797074954296197</v>
      </c>
      <c r="F117" s="2">
        <v>0.539173789173789</v>
      </c>
      <c r="G117" s="2">
        <v>0.54979674796748002</v>
      </c>
      <c r="H117" s="2">
        <v>0.54671449535300798</v>
      </c>
      <c r="I117" s="2">
        <v>0.54085541015001604</v>
      </c>
      <c r="J117" s="2">
        <v>0.53832834881158498</v>
      </c>
      <c r="K117" s="2">
        <v>0.53559944878272803</v>
      </c>
      <c r="L117" s="2">
        <v>0.52945736434108503</v>
      </c>
      <c r="M117" s="2">
        <v>0.52714828897338395</v>
      </c>
      <c r="N117" s="2">
        <v>0.52210150319988102</v>
      </c>
    </row>
    <row r="118" spans="1:14" x14ac:dyDescent="0.3">
      <c r="A118" s="8" t="s">
        <v>197</v>
      </c>
      <c r="B118" s="8" t="s">
        <v>95</v>
      </c>
      <c r="C118" s="2">
        <v>1.86557290288436E-2</v>
      </c>
      <c r="D118" s="2">
        <v>1.89603214465093E-2</v>
      </c>
      <c r="E118" s="2">
        <v>2.0871700429711499E-2</v>
      </c>
      <c r="F118" s="2">
        <v>2.1220159151193602E-2</v>
      </c>
      <c r="G118" s="2">
        <v>2.2499417113546302E-2</v>
      </c>
      <c r="H118" s="2">
        <v>2.4107243438098499E-2</v>
      </c>
      <c r="I118" s="2">
        <v>2.55635853737461E-2</v>
      </c>
      <c r="J118" s="2">
        <v>2.7253668763102701E-2</v>
      </c>
      <c r="K118" s="2">
        <v>2.93113832563742E-2</v>
      </c>
      <c r="L118" s="2">
        <v>3.0757175041629899E-2</v>
      </c>
      <c r="M118" s="2">
        <v>3.1599736668861102E-2</v>
      </c>
      <c r="N118" s="2">
        <v>3.3525594808940198E-2</v>
      </c>
    </row>
    <row r="119" spans="1:14" x14ac:dyDescent="0.3">
      <c r="A119" s="8" t="s">
        <v>197</v>
      </c>
      <c r="B119" s="8" t="s">
        <v>96</v>
      </c>
      <c r="C119" s="2">
        <v>4.48637316561845E-2</v>
      </c>
      <c r="D119" s="2">
        <v>4.4948136765270798E-2</v>
      </c>
      <c r="E119" s="2">
        <v>4.6069469835466198E-2</v>
      </c>
      <c r="F119" s="2">
        <v>4.2735042735042701E-2</v>
      </c>
      <c r="G119" s="2">
        <v>4.3021680216802201E-2</v>
      </c>
      <c r="H119" s="2">
        <v>4.6796021522908897E-2</v>
      </c>
      <c r="I119" s="2">
        <v>4.7717842323651401E-2</v>
      </c>
      <c r="J119" s="2">
        <v>4.7379190933417303E-2</v>
      </c>
      <c r="K119" s="2">
        <v>4.8537743071505102E-2</v>
      </c>
      <c r="L119" s="2">
        <v>4.9457364341085303E-2</v>
      </c>
      <c r="M119" s="2">
        <v>5.3384030418251002E-2</v>
      </c>
      <c r="N119" s="2">
        <v>5.7597856823932099E-2</v>
      </c>
    </row>
    <row r="120" spans="1:14" x14ac:dyDescent="0.3">
      <c r="A120" s="8" t="s">
        <v>197</v>
      </c>
      <c r="B120" s="8" t="s">
        <v>97</v>
      </c>
      <c r="C120" s="2">
        <v>6.9727441121989905E-2</v>
      </c>
      <c r="D120" s="2">
        <v>6.8056253139126097E-2</v>
      </c>
      <c r="E120" s="2">
        <v>6.4333947206875394E-2</v>
      </c>
      <c r="F120" s="2">
        <v>6.08873884735954E-2</v>
      </c>
      <c r="G120" s="2">
        <v>6.1669386803450701E-2</v>
      </c>
      <c r="H120" s="2">
        <v>6.2746423341218896E-2</v>
      </c>
      <c r="I120" s="2">
        <v>5.9216912954373903E-2</v>
      </c>
      <c r="J120" s="2">
        <v>5.8909853249475903E-2</v>
      </c>
      <c r="K120" s="2">
        <v>5.6815900421602103E-2</v>
      </c>
      <c r="L120" s="2">
        <v>5.5833088451366399E-2</v>
      </c>
      <c r="M120" s="2">
        <v>5.16317125928712E-2</v>
      </c>
      <c r="N120" s="2">
        <v>4.5061283345349701E-2</v>
      </c>
    </row>
    <row r="121" spans="1:14" x14ac:dyDescent="0.3">
      <c r="A121" s="8" t="s">
        <v>197</v>
      </c>
      <c r="B121" s="8" t="s">
        <v>98</v>
      </c>
      <c r="C121" s="2">
        <v>8.0503144654088005E-2</v>
      </c>
      <c r="D121" s="2">
        <v>7.1071840184402602E-2</v>
      </c>
      <c r="E121" s="2">
        <v>6.47166361974406E-2</v>
      </c>
      <c r="F121" s="2">
        <v>6.07193732193732E-2</v>
      </c>
      <c r="G121" s="2">
        <v>5.6910569105691103E-2</v>
      </c>
      <c r="H121" s="2">
        <v>5.5274743192564799E-2</v>
      </c>
      <c r="I121" s="2">
        <v>5.6016597510373398E-2</v>
      </c>
      <c r="J121" s="2">
        <v>5.4777270580828E-2</v>
      </c>
      <c r="K121" s="2">
        <v>5.4356147603735999E-2</v>
      </c>
      <c r="L121" s="2">
        <v>5.3488372093023297E-2</v>
      </c>
      <c r="M121" s="2">
        <v>4.7148288973384002E-2</v>
      </c>
      <c r="N121" s="2">
        <v>3.95892245869921E-2</v>
      </c>
    </row>
    <row r="122" spans="1:14" x14ac:dyDescent="0.3">
      <c r="A122" s="8" t="s">
        <v>198</v>
      </c>
      <c r="B122" s="8" t="s">
        <v>87</v>
      </c>
      <c r="C122" s="2">
        <v>0.12968689601855399</v>
      </c>
      <c r="D122" s="2">
        <v>0.13721732464545799</v>
      </c>
      <c r="E122" s="2">
        <v>0.14384482427501399</v>
      </c>
      <c r="F122" s="2">
        <v>0.15315829528158301</v>
      </c>
      <c r="G122" s="2">
        <v>0.165646447783343</v>
      </c>
      <c r="H122" s="2">
        <v>0.173330920933599</v>
      </c>
      <c r="I122" s="2">
        <v>0.183081032947462</v>
      </c>
      <c r="J122" s="2">
        <v>0.19176654507556001</v>
      </c>
      <c r="K122" s="2">
        <v>0.19442110569652199</v>
      </c>
      <c r="L122" s="2">
        <v>0.20150844400721399</v>
      </c>
      <c r="M122" s="2">
        <v>0.21252796420581699</v>
      </c>
      <c r="N122" s="2">
        <v>0.22528237660529199</v>
      </c>
    </row>
    <row r="123" spans="1:14" x14ac:dyDescent="0.3">
      <c r="A123" s="8" t="s">
        <v>198</v>
      </c>
      <c r="B123" s="8" t="s">
        <v>88</v>
      </c>
      <c r="C123" s="2">
        <v>0.55352266521026805</v>
      </c>
      <c r="D123" s="2">
        <v>0.56032719836400802</v>
      </c>
      <c r="E123" s="2">
        <v>0.56824307767703996</v>
      </c>
      <c r="F123" s="2">
        <v>0.57253703268281197</v>
      </c>
      <c r="G123" s="2">
        <v>0.57759784075573595</v>
      </c>
      <c r="H123" s="2">
        <v>0.58080034987972895</v>
      </c>
      <c r="I123" s="2">
        <v>0.58137566137566099</v>
      </c>
      <c r="J123" s="2">
        <v>0.58335050484236595</v>
      </c>
      <c r="K123" s="2">
        <v>0.58629644426687999</v>
      </c>
      <c r="L123" s="2">
        <v>0.59033530571992099</v>
      </c>
      <c r="M123" s="2">
        <v>0.60022997316979698</v>
      </c>
      <c r="N123" s="2">
        <v>0.60903913283115896</v>
      </c>
    </row>
    <row r="124" spans="1:14" x14ac:dyDescent="0.3">
      <c r="A124" s="8" t="s">
        <v>198</v>
      </c>
      <c r="B124" s="8" t="s">
        <v>89</v>
      </c>
      <c r="C124" s="2">
        <v>8.6973328179358305E-3</v>
      </c>
      <c r="D124" s="2">
        <v>9.00728248371023E-3</v>
      </c>
      <c r="E124" s="2">
        <v>8.0660649126176303E-3</v>
      </c>
      <c r="F124" s="2">
        <v>8.3713850837138504E-3</v>
      </c>
      <c r="G124" s="2">
        <v>9.2747171211278092E-3</v>
      </c>
      <c r="H124" s="2">
        <v>9.58928894517822E-3</v>
      </c>
      <c r="I124" s="2">
        <v>1.0685663401602799E-2</v>
      </c>
      <c r="J124" s="2">
        <v>1.07694980024318E-2</v>
      </c>
      <c r="K124" s="2">
        <v>1.1762728953117099E-2</v>
      </c>
      <c r="L124" s="2">
        <v>1.2297097884899201E-2</v>
      </c>
      <c r="M124" s="2">
        <v>1.3582614253755201E-2</v>
      </c>
      <c r="N124" s="2">
        <v>1.39254216308216E-2</v>
      </c>
    </row>
    <row r="125" spans="1:14" x14ac:dyDescent="0.3">
      <c r="A125" s="8" t="s">
        <v>198</v>
      </c>
      <c r="B125" s="8" t="s">
        <v>90</v>
      </c>
      <c r="C125" s="2">
        <v>6.8814855270344102E-2</v>
      </c>
      <c r="D125" s="2">
        <v>6.6973415132924305E-2</v>
      </c>
      <c r="E125" s="2">
        <v>6.4444988973290901E-2</v>
      </c>
      <c r="F125" s="2">
        <v>6.1838702092640502E-2</v>
      </c>
      <c r="G125" s="2">
        <v>6.02789023841655E-2</v>
      </c>
      <c r="H125" s="2">
        <v>5.8604854581237702E-2</v>
      </c>
      <c r="I125" s="2">
        <v>5.9682539682539698E-2</v>
      </c>
      <c r="J125" s="2">
        <v>6.4084071708221696E-2</v>
      </c>
      <c r="K125" s="2">
        <v>6.3523771474230897E-2</v>
      </c>
      <c r="L125" s="2">
        <v>6.3116370808678504E-2</v>
      </c>
      <c r="M125" s="2">
        <v>6.4200843234955896E-2</v>
      </c>
      <c r="N125" s="2">
        <v>6.2649274297262497E-2</v>
      </c>
    </row>
    <row r="126" spans="1:14" x14ac:dyDescent="0.3">
      <c r="A126" s="8" t="s">
        <v>198</v>
      </c>
      <c r="B126" s="8" t="s">
        <v>91</v>
      </c>
      <c r="C126" s="2">
        <v>1.4688828759180501E-2</v>
      </c>
      <c r="D126" s="2">
        <v>1.49482560367957E-2</v>
      </c>
      <c r="E126" s="2">
        <v>1.5363933166890701E-2</v>
      </c>
      <c r="F126" s="2">
        <v>1.6742770167427701E-2</v>
      </c>
      <c r="G126" s="2">
        <v>1.8549434242255601E-2</v>
      </c>
      <c r="H126" s="2">
        <v>1.9178577890356398E-2</v>
      </c>
      <c r="I126" s="2">
        <v>2.08370436331256E-2</v>
      </c>
      <c r="J126" s="2">
        <v>2.1712697585547999E-2</v>
      </c>
      <c r="K126" s="2">
        <v>2.4197613846412402E-2</v>
      </c>
      <c r="L126" s="2">
        <v>2.3938350549270401E-2</v>
      </c>
      <c r="M126" s="2">
        <v>2.41291147331416E-2</v>
      </c>
      <c r="N126" s="2">
        <v>2.5529939656506299E-2</v>
      </c>
    </row>
    <row r="127" spans="1:14" x14ac:dyDescent="0.3">
      <c r="A127" s="8" t="s">
        <v>198</v>
      </c>
      <c r="B127" s="8" t="s">
        <v>92</v>
      </c>
      <c r="C127" s="2">
        <v>1.6657564172583302E-2</v>
      </c>
      <c r="D127" s="2">
        <v>1.5337423312883401E-2</v>
      </c>
      <c r="E127" s="2">
        <v>1.51923548149963E-2</v>
      </c>
      <c r="F127" s="2">
        <v>1.4813073124853001E-2</v>
      </c>
      <c r="G127" s="2">
        <v>1.5519568151147099E-2</v>
      </c>
      <c r="H127" s="2">
        <v>1.4869888475836399E-2</v>
      </c>
      <c r="I127" s="2">
        <v>1.5449735449735401E-2</v>
      </c>
      <c r="J127" s="2">
        <v>1.6484648670925198E-2</v>
      </c>
      <c r="K127" s="2">
        <v>1.6180583300040002E-2</v>
      </c>
      <c r="L127" s="2">
        <v>1.7357001972386599E-2</v>
      </c>
      <c r="M127" s="2">
        <v>1.74396320429283E-2</v>
      </c>
      <c r="N127" s="2">
        <v>1.7086165717435198E-2</v>
      </c>
    </row>
    <row r="128" spans="1:14" x14ac:dyDescent="0.3">
      <c r="A128" s="8" t="s">
        <v>198</v>
      </c>
      <c r="B128" s="8" t="s">
        <v>93</v>
      </c>
      <c r="C128" s="2">
        <v>0.78469269424043298</v>
      </c>
      <c r="D128" s="2">
        <v>0.78037562284400197</v>
      </c>
      <c r="E128" s="2">
        <v>0.77491837910505101</v>
      </c>
      <c r="F128" s="2">
        <v>0.76484018264840203</v>
      </c>
      <c r="G128" s="2">
        <v>0.74921164904470405</v>
      </c>
      <c r="H128" s="2">
        <v>0.74090826850009095</v>
      </c>
      <c r="I128" s="2">
        <v>0.72929652715939497</v>
      </c>
      <c r="J128" s="2">
        <v>0.71842973771061303</v>
      </c>
      <c r="K128" s="2">
        <v>0.710468828768274</v>
      </c>
      <c r="L128" s="2">
        <v>0.70191834727004399</v>
      </c>
      <c r="M128" s="2">
        <v>0.68871844039629304</v>
      </c>
      <c r="N128" s="2">
        <v>0.67785857960699403</v>
      </c>
    </row>
    <row r="129" spans="1:14" x14ac:dyDescent="0.3">
      <c r="A129" s="8" t="s">
        <v>198</v>
      </c>
      <c r="B129" s="8" t="s">
        <v>94</v>
      </c>
      <c r="C129" s="2">
        <v>0.25778263244128902</v>
      </c>
      <c r="D129" s="2">
        <v>0.26201431492842497</v>
      </c>
      <c r="E129" s="2">
        <v>0.25802499387404998</v>
      </c>
      <c r="F129" s="2">
        <v>0.25605454972960301</v>
      </c>
      <c r="G129" s="2">
        <v>0.24943769680611799</v>
      </c>
      <c r="H129" s="2">
        <v>0.24841460747867899</v>
      </c>
      <c r="I129" s="2">
        <v>0.24359788359788401</v>
      </c>
      <c r="J129" s="2">
        <v>0.23655470842777701</v>
      </c>
      <c r="K129" s="2">
        <v>0.23032361166600099</v>
      </c>
      <c r="L129" s="2">
        <v>0.218934911242604</v>
      </c>
      <c r="M129" s="2">
        <v>0.21080873898045199</v>
      </c>
      <c r="N129" s="2">
        <v>0.20319676648906901</v>
      </c>
    </row>
    <row r="130" spans="1:14" x14ac:dyDescent="0.3">
      <c r="A130" s="8" t="s">
        <v>198</v>
      </c>
      <c r="B130" s="8" t="s">
        <v>95</v>
      </c>
      <c r="C130" s="2">
        <v>8.8906068805566299E-3</v>
      </c>
      <c r="D130" s="2">
        <v>9.1989267918742793E-3</v>
      </c>
      <c r="E130" s="2">
        <v>1.1138851545995801E-2</v>
      </c>
      <c r="F130" s="2">
        <v>1.0273972602739699E-2</v>
      </c>
      <c r="G130" s="2">
        <v>1.0758671860508299E-2</v>
      </c>
      <c r="H130" s="2">
        <v>1.15795187262529E-2</v>
      </c>
      <c r="I130" s="2">
        <v>1.35351736420303E-2</v>
      </c>
      <c r="J130" s="2">
        <v>1.45909327774883E-2</v>
      </c>
      <c r="K130" s="2">
        <v>1.5795664594185899E-2</v>
      </c>
      <c r="L130" s="2">
        <v>1.6396130513198898E-2</v>
      </c>
      <c r="M130" s="2">
        <v>1.9654841802492801E-2</v>
      </c>
      <c r="N130" s="2">
        <v>1.98050440971685E-2</v>
      </c>
    </row>
    <row r="131" spans="1:14" x14ac:dyDescent="0.3">
      <c r="A131" s="8" t="s">
        <v>198</v>
      </c>
      <c r="B131" s="8" t="s">
        <v>96</v>
      </c>
      <c r="C131" s="2">
        <v>5.9803386127799001E-2</v>
      </c>
      <c r="D131" s="2">
        <v>5.5214723926380403E-2</v>
      </c>
      <c r="E131" s="2">
        <v>5.4643469737809397E-2</v>
      </c>
      <c r="F131" s="2">
        <v>5.4314601457794501E-2</v>
      </c>
      <c r="G131" s="2">
        <v>5.4880791722896997E-2</v>
      </c>
      <c r="H131" s="2">
        <v>5.3356658648589503E-2</v>
      </c>
      <c r="I131" s="2">
        <v>5.3333333333333302E-2</v>
      </c>
      <c r="J131" s="2">
        <v>5.2338759530187497E-2</v>
      </c>
      <c r="K131" s="2">
        <v>5.7131442269276897E-2</v>
      </c>
      <c r="L131" s="2">
        <v>6.2130177514792898E-2</v>
      </c>
      <c r="M131" s="2">
        <v>6.6883863549252603E-2</v>
      </c>
      <c r="N131" s="2">
        <v>7.1835384898034205E-2</v>
      </c>
    </row>
    <row r="132" spans="1:14" x14ac:dyDescent="0.3">
      <c r="A132" s="8" t="s">
        <v>198</v>
      </c>
      <c r="B132" s="8" t="s">
        <v>97</v>
      </c>
      <c r="C132" s="2">
        <v>5.33436412833398E-2</v>
      </c>
      <c r="D132" s="2">
        <v>4.9252587198160197E-2</v>
      </c>
      <c r="E132" s="2">
        <v>4.6667946994430602E-2</v>
      </c>
      <c r="F132" s="2">
        <v>4.6613394216133898E-2</v>
      </c>
      <c r="G132" s="2">
        <v>4.6559079948061598E-2</v>
      </c>
      <c r="H132" s="2">
        <v>4.5413425004523299E-2</v>
      </c>
      <c r="I132" s="2">
        <v>4.2564559216384697E-2</v>
      </c>
      <c r="J132" s="2">
        <v>4.2730588848358501E-2</v>
      </c>
      <c r="K132" s="2">
        <v>4.3354058141488801E-2</v>
      </c>
      <c r="L132" s="2">
        <v>4.3941629775372998E-2</v>
      </c>
      <c r="M132" s="2">
        <v>4.1387024608501098E-2</v>
      </c>
      <c r="N132" s="2">
        <v>3.7598638403218303E-2</v>
      </c>
    </row>
    <row r="133" spans="1:14" x14ac:dyDescent="0.3">
      <c r="A133" s="8" t="s">
        <v>198</v>
      </c>
      <c r="B133" s="8" t="s">
        <v>98</v>
      </c>
      <c r="C133" s="2">
        <v>4.3418896777717098E-2</v>
      </c>
      <c r="D133" s="2">
        <v>4.0132924335378302E-2</v>
      </c>
      <c r="E133" s="2">
        <v>3.9451114922813002E-2</v>
      </c>
      <c r="F133" s="2">
        <v>4.0442040912297202E-2</v>
      </c>
      <c r="G133" s="2">
        <v>4.2285200179936998E-2</v>
      </c>
      <c r="H133" s="2">
        <v>4.3953640935928302E-2</v>
      </c>
      <c r="I133" s="2">
        <v>4.6560846560846601E-2</v>
      </c>
      <c r="J133" s="2">
        <v>4.7187306820523398E-2</v>
      </c>
      <c r="K133" s="2">
        <v>4.6544147023571701E-2</v>
      </c>
      <c r="L133" s="2">
        <v>4.8126232741617397E-2</v>
      </c>
      <c r="M133" s="2">
        <v>4.0436949022614001E-2</v>
      </c>
      <c r="N133" s="2">
        <v>3.6193275767040199E-2</v>
      </c>
    </row>
    <row r="134" spans="1:14" x14ac:dyDescent="0.3">
      <c r="A134" s="8" t="s">
        <v>199</v>
      </c>
      <c r="B134" s="8" t="s">
        <v>87</v>
      </c>
      <c r="C134" s="2">
        <v>7.2740907386576695E-2</v>
      </c>
      <c r="D134" s="2">
        <v>7.5947039352703194E-2</v>
      </c>
      <c r="E134" s="2">
        <v>7.9728739002932494E-2</v>
      </c>
      <c r="F134" s="2">
        <v>8.5295182904744707E-2</v>
      </c>
      <c r="G134" s="2">
        <v>8.99536872105451E-2</v>
      </c>
      <c r="H134" s="2">
        <v>9.6589925566903198E-2</v>
      </c>
      <c r="I134" s="2">
        <v>0.100591715976331</v>
      </c>
      <c r="J134" s="2">
        <v>0.10411823314513501</v>
      </c>
      <c r="K134" s="2">
        <v>0.109791332263242</v>
      </c>
      <c r="L134" s="2">
        <v>0.113423028785982</v>
      </c>
      <c r="M134" s="2">
        <v>0.120692272658266</v>
      </c>
      <c r="N134" s="2">
        <v>0.124023005456422</v>
      </c>
    </row>
    <row r="135" spans="1:14" x14ac:dyDescent="0.3">
      <c r="A135" s="8" t="s">
        <v>199</v>
      </c>
      <c r="B135" s="8" t="s">
        <v>88</v>
      </c>
      <c r="C135" s="2">
        <v>0.52639296187683304</v>
      </c>
      <c r="D135" s="2">
        <v>0.52802768166089997</v>
      </c>
      <c r="E135" s="2">
        <v>0.53390957446808496</v>
      </c>
      <c r="F135" s="2">
        <v>0.53172795314025401</v>
      </c>
      <c r="G135" s="2">
        <v>0.52728406610539402</v>
      </c>
      <c r="H135" s="2">
        <v>0.52414001207000604</v>
      </c>
      <c r="I135" s="2">
        <v>0.53299492385786795</v>
      </c>
      <c r="J135" s="2">
        <v>0.53454866215818897</v>
      </c>
      <c r="K135" s="2">
        <v>0.53894797355561896</v>
      </c>
      <c r="L135" s="2">
        <v>0.53987038602423199</v>
      </c>
      <c r="M135" s="2">
        <v>0.54503020318506301</v>
      </c>
      <c r="N135" s="2">
        <v>0.54789068718492995</v>
      </c>
    </row>
    <row r="136" spans="1:14" x14ac:dyDescent="0.3">
      <c r="A136" s="8" t="s">
        <v>199</v>
      </c>
      <c r="B136" s="8" t="s">
        <v>89</v>
      </c>
      <c r="C136" s="2">
        <v>6.1867266591675999E-3</v>
      </c>
      <c r="D136" s="2">
        <v>6.62008091210004E-3</v>
      </c>
      <c r="E136" s="2">
        <v>6.7815249266862197E-3</v>
      </c>
      <c r="F136" s="2">
        <v>6.7004708438971397E-3</v>
      </c>
      <c r="G136" s="2">
        <v>7.1250445315283201E-3</v>
      </c>
      <c r="H136" s="2">
        <v>6.5778085511511196E-3</v>
      </c>
      <c r="I136" s="2">
        <v>6.7624683009298399E-3</v>
      </c>
      <c r="J136" s="2">
        <v>7.3065426768515402E-3</v>
      </c>
      <c r="K136" s="2">
        <v>8.5072231139646896E-3</v>
      </c>
      <c r="L136" s="2">
        <v>8.9173967459324193E-3</v>
      </c>
      <c r="M136" s="2">
        <v>9.2606649461059697E-3</v>
      </c>
      <c r="N136" s="2">
        <v>1.00280194661554E-2</v>
      </c>
    </row>
    <row r="137" spans="1:14" x14ac:dyDescent="0.3">
      <c r="A137" s="8" t="s">
        <v>199</v>
      </c>
      <c r="B137" s="8" t="s">
        <v>90</v>
      </c>
      <c r="C137" s="2">
        <v>6.5615835777126097E-2</v>
      </c>
      <c r="D137" s="2">
        <v>6.3667820069204198E-2</v>
      </c>
      <c r="E137" s="2">
        <v>6.0505319148936199E-2</v>
      </c>
      <c r="F137" s="2">
        <v>6.1178001952489403E-2</v>
      </c>
      <c r="G137" s="2">
        <v>6.2675397567820396E-2</v>
      </c>
      <c r="H137" s="2">
        <v>6.3669281834640906E-2</v>
      </c>
      <c r="I137" s="2">
        <v>6.5094057927739604E-2</v>
      </c>
      <c r="J137" s="2">
        <v>6.4686856806821499E-2</v>
      </c>
      <c r="K137" s="2">
        <v>6.4098878988214994E-2</v>
      </c>
      <c r="L137" s="2">
        <v>6.8751761059453395E-2</v>
      </c>
      <c r="M137" s="2">
        <v>7.1938495332234995E-2</v>
      </c>
      <c r="N137" s="2">
        <v>7.2433006102414405E-2</v>
      </c>
    </row>
    <row r="138" spans="1:14" x14ac:dyDescent="0.3">
      <c r="A138" s="8" t="s">
        <v>199</v>
      </c>
      <c r="B138" s="8" t="s">
        <v>91</v>
      </c>
      <c r="C138" s="2">
        <v>1.2935883014623201E-2</v>
      </c>
      <c r="D138" s="2">
        <v>1.37918352335417E-2</v>
      </c>
      <c r="E138" s="2">
        <v>1.39296187683284E-2</v>
      </c>
      <c r="F138" s="2">
        <v>1.5574067366896101E-2</v>
      </c>
      <c r="G138" s="2">
        <v>1.6209476309226901E-2</v>
      </c>
      <c r="H138" s="2">
        <v>1.6617621602908101E-2</v>
      </c>
      <c r="I138" s="2">
        <v>1.75824175824176E-2</v>
      </c>
      <c r="J138" s="2">
        <v>1.81002989040186E-2</v>
      </c>
      <c r="K138" s="2">
        <v>1.8780096308186198E-2</v>
      </c>
      <c r="L138" s="2">
        <v>1.9086357947434299E-2</v>
      </c>
      <c r="M138" s="2">
        <v>2.1253985122210401E-2</v>
      </c>
      <c r="N138" s="2">
        <v>2.1973160300840601E-2</v>
      </c>
    </row>
    <row r="139" spans="1:14" x14ac:dyDescent="0.3">
      <c r="A139" s="8" t="s">
        <v>199</v>
      </c>
      <c r="B139" s="8" t="s">
        <v>92</v>
      </c>
      <c r="C139" s="2">
        <v>2.3460410557184799E-2</v>
      </c>
      <c r="D139" s="2">
        <v>2.38754325259516E-2</v>
      </c>
      <c r="E139" s="2">
        <v>2.2938829787234001E-2</v>
      </c>
      <c r="F139" s="2">
        <v>2.0826553856166601E-2</v>
      </c>
      <c r="G139" s="2">
        <v>2.2450888681010299E-2</v>
      </c>
      <c r="H139" s="2">
        <v>2.2329511164755601E-2</v>
      </c>
      <c r="I139" s="2">
        <v>2.0603165123917602E-2</v>
      </c>
      <c r="J139" s="2">
        <v>1.8817994707439001E-2</v>
      </c>
      <c r="K139" s="2">
        <v>1.86835297499281E-2</v>
      </c>
      <c r="L139" s="2">
        <v>1.71879402648633E-2</v>
      </c>
      <c r="M139" s="2">
        <v>1.8396485447556302E-2</v>
      </c>
      <c r="N139" s="2">
        <v>2.0960466967365299E-2</v>
      </c>
    </row>
    <row r="140" spans="1:14" x14ac:dyDescent="0.3">
      <c r="A140" s="8" t="s">
        <v>199</v>
      </c>
      <c r="B140" s="8" t="s">
        <v>93</v>
      </c>
      <c r="C140" s="2">
        <v>0.84758155230596199</v>
      </c>
      <c r="D140" s="2">
        <v>0.84056638470025702</v>
      </c>
      <c r="E140" s="2">
        <v>0.83522727272727304</v>
      </c>
      <c r="F140" s="2">
        <v>0.83122057225642898</v>
      </c>
      <c r="G140" s="2">
        <v>0.82383327395796202</v>
      </c>
      <c r="H140" s="2">
        <v>0.82032196641855604</v>
      </c>
      <c r="I140" s="2">
        <v>0.81504649196956902</v>
      </c>
      <c r="J140" s="2">
        <v>0.81202258385918302</v>
      </c>
      <c r="K140" s="2">
        <v>0.80513643659711098</v>
      </c>
      <c r="L140" s="2">
        <v>0.80037546933667103</v>
      </c>
      <c r="M140" s="2">
        <v>0.79368453013511497</v>
      </c>
      <c r="N140" s="2">
        <v>0.79000147470874504</v>
      </c>
    </row>
    <row r="141" spans="1:14" x14ac:dyDescent="0.3">
      <c r="A141" s="8" t="s">
        <v>199</v>
      </c>
      <c r="B141" s="8" t="s">
        <v>94</v>
      </c>
      <c r="C141" s="2">
        <v>0.260630498533724</v>
      </c>
      <c r="D141" s="2">
        <v>0.26332179930795802</v>
      </c>
      <c r="E141" s="2">
        <v>0.27194148936170198</v>
      </c>
      <c r="F141" s="2">
        <v>0.27465017897819699</v>
      </c>
      <c r="G141" s="2">
        <v>0.27938883691923899</v>
      </c>
      <c r="H141" s="2">
        <v>0.28183464091732002</v>
      </c>
      <c r="I141" s="2">
        <v>0.27620185129889502</v>
      </c>
      <c r="J141" s="2">
        <v>0.269920611584828</v>
      </c>
      <c r="K141" s="2">
        <v>0.26616843920666899</v>
      </c>
      <c r="L141" s="2">
        <v>0.25781910397294999</v>
      </c>
      <c r="M141" s="2">
        <v>0.25260845689181799</v>
      </c>
      <c r="N141" s="2">
        <v>0.24568851154152299</v>
      </c>
    </row>
    <row r="142" spans="1:14" x14ac:dyDescent="0.3">
      <c r="A142" s="8" t="s">
        <v>199</v>
      </c>
      <c r="B142" s="8" t="s">
        <v>95</v>
      </c>
      <c r="C142" s="2">
        <v>6.7491563554555696E-3</v>
      </c>
      <c r="D142" s="2">
        <v>8.0912100036778199E-3</v>
      </c>
      <c r="E142" s="2">
        <v>9.3475073313782995E-3</v>
      </c>
      <c r="F142" s="2">
        <v>9.2357841361825396E-3</v>
      </c>
      <c r="G142" s="2">
        <v>9.2625578909868202E-3</v>
      </c>
      <c r="H142" s="2">
        <v>9.5205123766660908E-3</v>
      </c>
      <c r="I142" s="2">
        <v>9.2983939137785306E-3</v>
      </c>
      <c r="J142" s="2">
        <v>9.96346728661574E-3</v>
      </c>
      <c r="K142" s="2">
        <v>9.9518459069020907E-3</v>
      </c>
      <c r="L142" s="2">
        <v>1.1420525657071299E-2</v>
      </c>
      <c r="M142" s="2">
        <v>1.3056019432215E-2</v>
      </c>
      <c r="N142" s="2">
        <v>1.4599616575726299E-2</v>
      </c>
    </row>
    <row r="143" spans="1:14" x14ac:dyDescent="0.3">
      <c r="A143" s="8" t="s">
        <v>199</v>
      </c>
      <c r="B143" s="8" t="s">
        <v>96</v>
      </c>
      <c r="C143" s="2">
        <v>7.1847507331378305E-2</v>
      </c>
      <c r="D143" s="2">
        <v>6.98961937716263E-2</v>
      </c>
      <c r="E143" s="2">
        <v>6.3829787234042507E-2</v>
      </c>
      <c r="F143" s="2">
        <v>6.28050764725024E-2</v>
      </c>
      <c r="G143" s="2">
        <v>6.0180854381041503E-2</v>
      </c>
      <c r="H143" s="2">
        <v>6.0651780325890199E-2</v>
      </c>
      <c r="I143" s="2">
        <v>6.0316512391758698E-2</v>
      </c>
      <c r="J143" s="2">
        <v>6.5862981476036503E-2</v>
      </c>
      <c r="K143" s="2">
        <v>6.5823512503593001E-2</v>
      </c>
      <c r="L143" s="2">
        <v>7.0724147647224594E-2</v>
      </c>
      <c r="M143" s="2">
        <v>7.5233388248215294E-2</v>
      </c>
      <c r="N143" s="2">
        <v>7.9862032369328706E-2</v>
      </c>
    </row>
    <row r="144" spans="1:14" x14ac:dyDescent="0.3">
      <c r="A144" s="8" t="s">
        <v>199</v>
      </c>
      <c r="B144" s="8" t="s">
        <v>97</v>
      </c>
      <c r="C144" s="2">
        <v>5.3805774278215202E-2</v>
      </c>
      <c r="D144" s="2">
        <v>5.49834497977197E-2</v>
      </c>
      <c r="E144" s="2">
        <v>5.4985337243401801E-2</v>
      </c>
      <c r="F144" s="2">
        <v>5.1973922491850802E-2</v>
      </c>
      <c r="G144" s="2">
        <v>5.3615960099750601E-2</v>
      </c>
      <c r="H144" s="2">
        <v>5.0372165483815103E-2</v>
      </c>
      <c r="I144" s="2">
        <v>5.0718512256973797E-2</v>
      </c>
      <c r="J144" s="2">
        <v>4.84888741281966E-2</v>
      </c>
      <c r="K144" s="2">
        <v>4.7833065810593899E-2</v>
      </c>
      <c r="L144" s="2">
        <v>4.6777221526908601E-2</v>
      </c>
      <c r="M144" s="2">
        <v>4.2052527706087799E-2</v>
      </c>
      <c r="N144" s="2">
        <v>3.9374723492110297E-2</v>
      </c>
    </row>
    <row r="145" spans="1:14" x14ac:dyDescent="0.3">
      <c r="A145" s="8" t="s">
        <v>199</v>
      </c>
      <c r="B145" s="8" t="s">
        <v>98</v>
      </c>
      <c r="C145" s="2">
        <v>5.2052785923753703E-2</v>
      </c>
      <c r="D145" s="2">
        <v>5.1211072664359897E-2</v>
      </c>
      <c r="E145" s="2">
        <v>4.6875E-2</v>
      </c>
      <c r="F145" s="2">
        <v>4.8812235600390497E-2</v>
      </c>
      <c r="G145" s="2">
        <v>4.8019956345494198E-2</v>
      </c>
      <c r="H145" s="2">
        <v>4.7374773687386802E-2</v>
      </c>
      <c r="I145" s="2">
        <v>4.4789489399820803E-2</v>
      </c>
      <c r="J145" s="2">
        <v>4.6162893266686301E-2</v>
      </c>
      <c r="K145" s="2">
        <v>4.6277665995975902E-2</v>
      </c>
      <c r="L145" s="2">
        <v>4.5646661031276403E-2</v>
      </c>
      <c r="M145" s="2">
        <v>3.6792970895112603E-2</v>
      </c>
      <c r="N145" s="2">
        <v>3.31652958344388E-2</v>
      </c>
    </row>
    <row r="146" spans="1:14" x14ac:dyDescent="0.3">
      <c r="A146" s="8" t="s">
        <v>200</v>
      </c>
      <c r="B146" s="8" t="s">
        <v>87</v>
      </c>
      <c r="C146" s="2">
        <v>0.111506524317912</v>
      </c>
      <c r="D146" s="2">
        <v>0.11570631970260201</v>
      </c>
      <c r="E146" s="2">
        <v>0.122919042189282</v>
      </c>
      <c r="F146" s="2">
        <v>0.129411764705882</v>
      </c>
      <c r="G146" s="2">
        <v>0.13632326820603899</v>
      </c>
      <c r="H146" s="2">
        <v>0.140392495147725</v>
      </c>
      <c r="I146" s="2">
        <v>0.14606505771248701</v>
      </c>
      <c r="J146" s="2">
        <v>0.15314769975786899</v>
      </c>
      <c r="K146" s="2">
        <v>0.157853810264386</v>
      </c>
      <c r="L146" s="2">
        <v>0.16035258814703701</v>
      </c>
      <c r="M146" s="2">
        <v>0.16648411829134699</v>
      </c>
      <c r="N146" s="2">
        <v>0.173056630320084</v>
      </c>
    </row>
    <row r="147" spans="1:14" x14ac:dyDescent="0.3">
      <c r="A147" s="8" t="s">
        <v>200</v>
      </c>
      <c r="B147" s="8" t="s">
        <v>88</v>
      </c>
      <c r="C147" s="2">
        <v>0.54120267260579102</v>
      </c>
      <c r="D147" s="2">
        <v>0.54798870853916704</v>
      </c>
      <c r="E147" s="2">
        <v>0.54376039933444298</v>
      </c>
      <c r="F147" s="2">
        <v>0.54386522568340701</v>
      </c>
      <c r="G147" s="2">
        <v>0.54712926005526596</v>
      </c>
      <c r="H147" s="2">
        <v>0.54768310911808704</v>
      </c>
      <c r="I147" s="2">
        <v>0.547003525264395</v>
      </c>
      <c r="J147" s="2">
        <v>0.54811835679402499</v>
      </c>
      <c r="K147" s="2">
        <v>0.55281591482207904</v>
      </c>
      <c r="L147" s="2">
        <v>0.55252159375870702</v>
      </c>
      <c r="M147" s="2">
        <v>0.56017269293038296</v>
      </c>
      <c r="N147" s="2">
        <v>0.56063360166190601</v>
      </c>
    </row>
    <row r="148" spans="1:14" x14ac:dyDescent="0.3">
      <c r="A148" s="8" t="s">
        <v>200</v>
      </c>
      <c r="B148" s="8" t="s">
        <v>89</v>
      </c>
      <c r="C148" s="2">
        <v>5.9311981020166099E-3</v>
      </c>
      <c r="D148" s="2">
        <v>5.8085501858736099E-3</v>
      </c>
      <c r="E148" s="2">
        <v>6.1573546180159599E-3</v>
      </c>
      <c r="F148" s="2">
        <v>6.3348416289592804E-3</v>
      </c>
      <c r="G148" s="2">
        <v>6.2166962699822404E-3</v>
      </c>
      <c r="H148" s="2">
        <v>7.3323269355186496E-3</v>
      </c>
      <c r="I148" s="2">
        <v>8.1846799580272793E-3</v>
      </c>
      <c r="J148" s="2">
        <v>9.0799031476997607E-3</v>
      </c>
      <c r="K148" s="2">
        <v>9.9144634525660993E-3</v>
      </c>
      <c r="L148" s="2">
        <v>1.01275318829707E-2</v>
      </c>
      <c r="M148" s="2">
        <v>1.1317999269806501E-2</v>
      </c>
      <c r="N148" s="2">
        <v>1.21350685895181E-2</v>
      </c>
    </row>
    <row r="149" spans="1:14" x14ac:dyDescent="0.3">
      <c r="A149" s="8" t="s">
        <v>200</v>
      </c>
      <c r="B149" s="8" t="s">
        <v>90</v>
      </c>
      <c r="C149" s="2">
        <v>7.4610244988864094E-2</v>
      </c>
      <c r="D149" s="2">
        <v>7.0571630204657704E-2</v>
      </c>
      <c r="E149" s="2">
        <v>6.8552412645590699E-2</v>
      </c>
      <c r="F149" s="2">
        <v>6.86586141131596E-2</v>
      </c>
      <c r="G149" s="2">
        <v>6.5397605158121E-2</v>
      </c>
      <c r="H149" s="2">
        <v>6.1584454409566503E-2</v>
      </c>
      <c r="I149" s="2">
        <v>5.9341950646298498E-2</v>
      </c>
      <c r="J149" s="2">
        <v>5.7454754380924997E-2</v>
      </c>
      <c r="K149" s="2">
        <v>5.8840011207621203E-2</v>
      </c>
      <c r="L149" s="2">
        <v>6.0183895235441598E-2</v>
      </c>
      <c r="M149" s="2">
        <v>6.0982191041554203E-2</v>
      </c>
      <c r="N149" s="2">
        <v>6.5697221500908898E-2</v>
      </c>
    </row>
    <row r="150" spans="1:14" x14ac:dyDescent="0.3">
      <c r="A150" s="8" t="s">
        <v>200</v>
      </c>
      <c r="B150" s="8" t="s">
        <v>91</v>
      </c>
      <c r="C150" s="2">
        <v>1.7319098457888499E-2</v>
      </c>
      <c r="D150" s="2">
        <v>1.7425650557620801E-2</v>
      </c>
      <c r="E150" s="2">
        <v>1.87001140250855E-2</v>
      </c>
      <c r="F150" s="2">
        <v>2.0135746606334801E-2</v>
      </c>
      <c r="G150" s="2">
        <v>2.1314387211367702E-2</v>
      </c>
      <c r="H150" s="2">
        <v>2.24282941557041E-2</v>
      </c>
      <c r="I150" s="2">
        <v>2.3924449108079698E-2</v>
      </c>
      <c r="J150" s="2">
        <v>2.4011299435028201E-2</v>
      </c>
      <c r="K150" s="2">
        <v>2.50777604976672E-2</v>
      </c>
      <c r="L150" s="2">
        <v>2.5881470367591902E-2</v>
      </c>
      <c r="M150" s="2">
        <v>2.7382256297918899E-2</v>
      </c>
      <c r="N150" s="2">
        <v>2.72599366865987E-2</v>
      </c>
    </row>
    <row r="151" spans="1:14" x14ac:dyDescent="0.3">
      <c r="A151" s="8" t="s">
        <v>200</v>
      </c>
      <c r="B151" s="8" t="s">
        <v>92</v>
      </c>
      <c r="C151" s="2">
        <v>2.5612472160356298E-2</v>
      </c>
      <c r="D151" s="2">
        <v>2.6111503175723399E-2</v>
      </c>
      <c r="E151" s="2">
        <v>2.4958402662229599E-2</v>
      </c>
      <c r="F151" s="2">
        <v>2.35219326128417E-2</v>
      </c>
      <c r="G151" s="2">
        <v>2.3334356770033801E-2</v>
      </c>
      <c r="H151" s="2">
        <v>2.3617339312406602E-2</v>
      </c>
      <c r="I151" s="2">
        <v>2.3795534665099899E-2</v>
      </c>
      <c r="J151" s="2">
        <v>2.38437230680839E-2</v>
      </c>
      <c r="K151" s="2">
        <v>2.5497338189969201E-2</v>
      </c>
      <c r="L151" s="2">
        <v>2.6469768737809998E-2</v>
      </c>
      <c r="M151" s="2">
        <v>2.6443604964921701E-2</v>
      </c>
      <c r="N151" s="2">
        <v>2.5447935601142599E-2</v>
      </c>
    </row>
    <row r="152" spans="1:14" x14ac:dyDescent="0.3">
      <c r="A152" s="8" t="s">
        <v>200</v>
      </c>
      <c r="B152" s="8" t="s">
        <v>93</v>
      </c>
      <c r="C152" s="2">
        <v>0.80403321470937095</v>
      </c>
      <c r="D152" s="2">
        <v>0.798327137546468</v>
      </c>
      <c r="E152" s="2">
        <v>0.79270239452679603</v>
      </c>
      <c r="F152" s="2">
        <v>0.78416289592760202</v>
      </c>
      <c r="G152" s="2">
        <v>0.77486678507992901</v>
      </c>
      <c r="H152" s="2">
        <v>0.77269786499892201</v>
      </c>
      <c r="I152" s="2">
        <v>0.76348373557187799</v>
      </c>
      <c r="J152" s="2">
        <v>0.75423728813559299</v>
      </c>
      <c r="K152" s="2">
        <v>0.74688958009331297</v>
      </c>
      <c r="L152" s="2">
        <v>0.74212303075768904</v>
      </c>
      <c r="M152" s="2">
        <v>0.73585250091274201</v>
      </c>
      <c r="N152" s="2">
        <v>0.73074217376011297</v>
      </c>
    </row>
    <row r="153" spans="1:14" x14ac:dyDescent="0.3">
      <c r="A153" s="8" t="s">
        <v>200</v>
      </c>
      <c r="B153" s="8" t="s">
        <v>94</v>
      </c>
      <c r="C153" s="2">
        <v>0.24832962138084599</v>
      </c>
      <c r="D153" s="2">
        <v>0.25123500352858202</v>
      </c>
      <c r="E153" s="2">
        <v>0.25524126455906798</v>
      </c>
      <c r="F153" s="2">
        <v>0.25556261919898299</v>
      </c>
      <c r="G153" s="2">
        <v>0.25759901750076802</v>
      </c>
      <c r="H153" s="2">
        <v>0.25769805680119601</v>
      </c>
      <c r="I153" s="2">
        <v>0.25998824911868401</v>
      </c>
      <c r="J153" s="2">
        <v>0.26055731111749503</v>
      </c>
      <c r="K153" s="2">
        <v>0.25189128607453098</v>
      </c>
      <c r="L153" s="2">
        <v>0.24407913067706899</v>
      </c>
      <c r="M153" s="2">
        <v>0.23556395035078301</v>
      </c>
      <c r="N153" s="2">
        <v>0.23188782134510499</v>
      </c>
    </row>
    <row r="154" spans="1:14" x14ac:dyDescent="0.3">
      <c r="A154" s="8" t="s">
        <v>200</v>
      </c>
      <c r="B154" s="8" t="s">
        <v>95</v>
      </c>
      <c r="C154" s="2">
        <v>1.11506524317912E-2</v>
      </c>
      <c r="D154" s="2">
        <v>1.2314126394051999E-2</v>
      </c>
      <c r="E154" s="2">
        <v>1.2314709236031901E-2</v>
      </c>
      <c r="F154" s="2">
        <v>1.4027149321267E-2</v>
      </c>
      <c r="G154" s="2">
        <v>1.3987566607460001E-2</v>
      </c>
      <c r="H154" s="2">
        <v>1.40176838473151E-2</v>
      </c>
      <c r="I154" s="2">
        <v>1.40608604407135E-2</v>
      </c>
      <c r="J154" s="2">
        <v>1.5334947538337401E-2</v>
      </c>
      <c r="K154" s="2">
        <v>1.6524105754276801E-2</v>
      </c>
      <c r="L154" s="2">
        <v>1.74418604651163E-2</v>
      </c>
      <c r="M154" s="2">
        <v>1.8619934282584901E-2</v>
      </c>
      <c r="N154" s="2">
        <v>1.9169890960253299E-2</v>
      </c>
    </row>
    <row r="155" spans="1:14" x14ac:dyDescent="0.3">
      <c r="A155" s="8" t="s">
        <v>200</v>
      </c>
      <c r="B155" s="8" t="s">
        <v>96</v>
      </c>
      <c r="C155" s="2">
        <v>6.1618411284335602E-2</v>
      </c>
      <c r="D155" s="2">
        <v>6.0338743824982402E-2</v>
      </c>
      <c r="E155" s="2">
        <v>6.2229617304492502E-2</v>
      </c>
      <c r="F155" s="2">
        <v>6.16656071201526E-2</v>
      </c>
      <c r="G155" s="2">
        <v>6.2634326066932797E-2</v>
      </c>
      <c r="H155" s="2">
        <v>6.0986547085201799E-2</v>
      </c>
      <c r="I155" s="2">
        <v>6.2867215041128105E-2</v>
      </c>
      <c r="J155" s="2">
        <v>6.6072967538063798E-2</v>
      </c>
      <c r="K155" s="2">
        <v>6.86466797422247E-2</v>
      </c>
      <c r="L155" s="2">
        <v>7.4672610755084995E-2</v>
      </c>
      <c r="M155" s="2">
        <v>8.1219643820831106E-2</v>
      </c>
      <c r="N155" s="2">
        <v>8.6211373669176805E-2</v>
      </c>
    </row>
    <row r="156" spans="1:14" x14ac:dyDescent="0.3">
      <c r="A156" s="8" t="s">
        <v>200</v>
      </c>
      <c r="B156" s="8" t="s">
        <v>97</v>
      </c>
      <c r="C156" s="2">
        <v>5.0059311981020198E-2</v>
      </c>
      <c r="D156" s="2">
        <v>5.0418215613382902E-2</v>
      </c>
      <c r="E156" s="2">
        <v>4.7206385404789102E-2</v>
      </c>
      <c r="F156" s="2">
        <v>4.5927601809954803E-2</v>
      </c>
      <c r="G156" s="2">
        <v>4.7291296625222003E-2</v>
      </c>
      <c r="H156" s="2">
        <v>4.3131334914815599E-2</v>
      </c>
      <c r="I156" s="2">
        <v>4.4281217208814297E-2</v>
      </c>
      <c r="J156" s="2">
        <v>4.41888619854722E-2</v>
      </c>
      <c r="K156" s="2">
        <v>4.3740279937791601E-2</v>
      </c>
      <c r="L156" s="2">
        <v>4.4073518379594903E-2</v>
      </c>
      <c r="M156" s="2">
        <v>4.0343190945600599E-2</v>
      </c>
      <c r="N156" s="2">
        <v>3.7636299683433003E-2</v>
      </c>
    </row>
    <row r="157" spans="1:14" x14ac:dyDescent="0.3">
      <c r="A157" s="8" t="s">
        <v>200</v>
      </c>
      <c r="B157" s="8" t="s">
        <v>98</v>
      </c>
      <c r="C157" s="2">
        <v>4.8626577579806998E-2</v>
      </c>
      <c r="D157" s="2">
        <v>4.37544107268878E-2</v>
      </c>
      <c r="E157" s="2">
        <v>4.5257903494176403E-2</v>
      </c>
      <c r="F157" s="2">
        <v>4.6726001271455798E-2</v>
      </c>
      <c r="G157" s="2">
        <v>4.3905434448879302E-2</v>
      </c>
      <c r="H157" s="2">
        <v>4.8430493273542603E-2</v>
      </c>
      <c r="I157" s="2">
        <v>4.7003525264394802E-2</v>
      </c>
      <c r="J157" s="2">
        <v>4.3952887101407601E-2</v>
      </c>
      <c r="K157" s="2">
        <v>4.2308769963575202E-2</v>
      </c>
      <c r="L157" s="2">
        <v>4.20730008358874E-2</v>
      </c>
      <c r="M157" s="2">
        <v>3.5617916891527303E-2</v>
      </c>
      <c r="N157" s="2">
        <v>3.0122046221760599E-2</v>
      </c>
    </row>
    <row r="158" spans="1:14" x14ac:dyDescent="0.3">
      <c r="A158" s="8" t="s">
        <v>201</v>
      </c>
      <c r="B158" s="8" t="s">
        <v>87</v>
      </c>
      <c r="C158" s="2">
        <v>9.6153846153846201E-2</v>
      </c>
      <c r="D158" s="2">
        <v>0.103230463815196</v>
      </c>
      <c r="E158" s="2">
        <v>0.109817269795772</v>
      </c>
      <c r="F158" s="2">
        <v>0.116349404020637</v>
      </c>
      <c r="G158" s="2">
        <v>0.123156981786644</v>
      </c>
      <c r="H158" s="2">
        <v>0.13203058623619399</v>
      </c>
      <c r="I158" s="2">
        <v>0.134025717111771</v>
      </c>
      <c r="J158" s="2">
        <v>0.14202711426726899</v>
      </c>
      <c r="K158" s="2">
        <v>0.14845328773511601</v>
      </c>
      <c r="L158" s="2">
        <v>0.15614667868950999</v>
      </c>
      <c r="M158" s="2">
        <v>0.15961341338409701</v>
      </c>
      <c r="N158" s="2">
        <v>0.16402938683243901</v>
      </c>
    </row>
    <row r="159" spans="1:14" x14ac:dyDescent="0.3">
      <c r="A159" s="8" t="s">
        <v>201</v>
      </c>
      <c r="B159" s="8" t="s">
        <v>88</v>
      </c>
      <c r="C159" s="2">
        <v>0.37402496099844001</v>
      </c>
      <c r="D159" s="2">
        <v>0.36659108087679498</v>
      </c>
      <c r="E159" s="2">
        <v>0.37863733144073802</v>
      </c>
      <c r="F159" s="2">
        <v>0.37398921832884102</v>
      </c>
      <c r="G159" s="2">
        <v>0.37976346911957898</v>
      </c>
      <c r="H159" s="2">
        <v>0.37583043340715</v>
      </c>
      <c r="I159" s="2">
        <v>0.378510378510378</v>
      </c>
      <c r="J159" s="2">
        <v>0.38126688682077498</v>
      </c>
      <c r="K159" s="2">
        <v>0.38696418085731099</v>
      </c>
      <c r="L159" s="2">
        <v>0.390898483080513</v>
      </c>
      <c r="M159" s="2">
        <v>0.39481924281241099</v>
      </c>
      <c r="N159" s="2">
        <v>0.39945130315500699</v>
      </c>
    </row>
    <row r="160" spans="1:14" x14ac:dyDescent="0.3">
      <c r="A160" s="8" t="s">
        <v>201</v>
      </c>
      <c r="B160" s="8" t="s">
        <v>89</v>
      </c>
      <c r="C160" s="2">
        <v>7.14285714285714E-3</v>
      </c>
      <c r="D160" s="2">
        <v>8.1212777476989701E-3</v>
      </c>
      <c r="E160" s="2">
        <v>8.4199211752060202E-3</v>
      </c>
      <c r="F160" s="2">
        <v>8.00569293719979E-3</v>
      </c>
      <c r="G160" s="2">
        <v>9.1934084995663502E-3</v>
      </c>
      <c r="H160" s="2">
        <v>8.6661002548852999E-3</v>
      </c>
      <c r="I160" s="2">
        <v>8.9020771513353102E-3</v>
      </c>
      <c r="J160" s="2">
        <v>9.5222724338282806E-3</v>
      </c>
      <c r="K160" s="2">
        <v>1.0415047411783E-2</v>
      </c>
      <c r="L160" s="2">
        <v>1.1121130147279799E-2</v>
      </c>
      <c r="M160" s="2">
        <v>1.17147459364475E-2</v>
      </c>
      <c r="N160" s="2">
        <v>1.2291607798813199E-2</v>
      </c>
    </row>
    <row r="161" spans="1:14" x14ac:dyDescent="0.3">
      <c r="A161" s="8" t="s">
        <v>201</v>
      </c>
      <c r="B161" s="8" t="s">
        <v>90</v>
      </c>
      <c r="C161" s="2">
        <v>6.5912636505460198E-2</v>
      </c>
      <c r="D161" s="2">
        <v>6.5759637188208597E-2</v>
      </c>
      <c r="E161" s="2">
        <v>6.0681334279630898E-2</v>
      </c>
      <c r="F161" s="2">
        <v>6.3342318059299199E-2</v>
      </c>
      <c r="G161" s="2">
        <v>6.1432325886990803E-2</v>
      </c>
      <c r="H161" s="2">
        <v>5.9158494147421699E-2</v>
      </c>
      <c r="I161" s="2">
        <v>5.8913308913308898E-2</v>
      </c>
      <c r="J161" s="2">
        <v>5.9741819273491398E-2</v>
      </c>
      <c r="K161" s="2">
        <v>6.2243100411039302E-2</v>
      </c>
      <c r="L161" s="2">
        <v>6.2718786464410703E-2</v>
      </c>
      <c r="M161" s="2">
        <v>6.4901793339026501E-2</v>
      </c>
      <c r="N161" s="2">
        <v>6.96844993141289E-2</v>
      </c>
    </row>
    <row r="162" spans="1:14" x14ac:dyDescent="0.3">
      <c r="A162" s="8" t="s">
        <v>201</v>
      </c>
      <c r="B162" s="8" t="s">
        <v>91</v>
      </c>
      <c r="C162" s="2">
        <v>1.22710622710623E-2</v>
      </c>
      <c r="D162" s="2">
        <v>1.20916802021296E-2</v>
      </c>
      <c r="E162" s="2">
        <v>1.32568971694733E-2</v>
      </c>
      <c r="F162" s="2">
        <v>1.3520725849492999E-2</v>
      </c>
      <c r="G162" s="2">
        <v>1.561144839549E-2</v>
      </c>
      <c r="H162" s="2">
        <v>1.59728122344945E-2</v>
      </c>
      <c r="I162" s="2">
        <v>1.5825914935707199E-2</v>
      </c>
      <c r="J162" s="2">
        <v>1.79147837314396E-2</v>
      </c>
      <c r="K162" s="2">
        <v>1.8964713197574999E-2</v>
      </c>
      <c r="L162" s="2">
        <v>1.9837691614066701E-2</v>
      </c>
      <c r="M162" s="2">
        <v>2.0793674037194301E-2</v>
      </c>
      <c r="N162" s="2">
        <v>2.3311669963266501E-2</v>
      </c>
    </row>
    <row r="163" spans="1:14" x14ac:dyDescent="0.3">
      <c r="A163" s="8" t="s">
        <v>201</v>
      </c>
      <c r="B163" s="8" t="s">
        <v>92</v>
      </c>
      <c r="C163" s="2">
        <v>1.79407176287051E-2</v>
      </c>
      <c r="D163" s="2">
        <v>1.5117157974300801E-2</v>
      </c>
      <c r="E163" s="2">
        <v>1.5259048970901299E-2</v>
      </c>
      <c r="F163" s="2">
        <v>1.41509433962264E-2</v>
      </c>
      <c r="G163" s="2">
        <v>1.3469119579500701E-2</v>
      </c>
      <c r="H163" s="2">
        <v>1.51850680164505E-2</v>
      </c>
      <c r="I163" s="2">
        <v>1.52625152625153E-2</v>
      </c>
      <c r="J163" s="2">
        <v>1.4410087060942701E-2</v>
      </c>
      <c r="K163" s="2">
        <v>1.4679976512037601E-2</v>
      </c>
      <c r="L163" s="2">
        <v>1.4585764294049E-2</v>
      </c>
      <c r="M163" s="2">
        <v>1.6794762311414701E-2</v>
      </c>
      <c r="N163" s="2">
        <v>1.8930041152263401E-2</v>
      </c>
    </row>
    <row r="164" spans="1:14" x14ac:dyDescent="0.3">
      <c r="A164" s="8" t="s">
        <v>201</v>
      </c>
      <c r="B164" s="8" t="s">
        <v>93</v>
      </c>
      <c r="C164" s="2">
        <v>0.77930402930402898</v>
      </c>
      <c r="D164" s="2">
        <v>0.77224327738675302</v>
      </c>
      <c r="E164" s="2">
        <v>0.76997491938373297</v>
      </c>
      <c r="F164" s="2">
        <v>0.76694538338373996</v>
      </c>
      <c r="G164" s="2">
        <v>0.76027753686036403</v>
      </c>
      <c r="H164" s="2">
        <v>0.75310110450297396</v>
      </c>
      <c r="I164" s="2">
        <v>0.750741839762611</v>
      </c>
      <c r="J164" s="2">
        <v>0.73999354422207897</v>
      </c>
      <c r="K164" s="2">
        <v>0.73247318513912596</v>
      </c>
      <c r="L164" s="2">
        <v>0.72302374511571998</v>
      </c>
      <c r="M164" s="2">
        <v>0.725728510762923</v>
      </c>
      <c r="N164" s="2">
        <v>0.72223792031647405</v>
      </c>
    </row>
    <row r="165" spans="1:14" x14ac:dyDescent="0.3">
      <c r="A165" s="8" t="s">
        <v>201</v>
      </c>
      <c r="B165" s="8" t="s">
        <v>94</v>
      </c>
      <c r="C165" s="2">
        <v>0.414976599063963</v>
      </c>
      <c r="D165" s="2">
        <v>0.43083900226757399</v>
      </c>
      <c r="E165" s="2">
        <v>0.43080198722498197</v>
      </c>
      <c r="F165" s="2">
        <v>0.430592991913747</v>
      </c>
      <c r="G165" s="2">
        <v>0.42608409986859402</v>
      </c>
      <c r="H165" s="2">
        <v>0.431509016134135</v>
      </c>
      <c r="I165" s="2">
        <v>0.43040293040292998</v>
      </c>
      <c r="J165" s="2">
        <v>0.42689882918042599</v>
      </c>
      <c r="K165" s="2">
        <v>0.41749853200234899</v>
      </c>
      <c r="L165" s="2">
        <v>0.41073512252041999</v>
      </c>
      <c r="M165" s="2">
        <v>0.40535155138058598</v>
      </c>
      <c r="N165" s="2">
        <v>0.39725651577503401</v>
      </c>
    </row>
    <row r="166" spans="1:14" x14ac:dyDescent="0.3">
      <c r="A166" s="8" t="s">
        <v>201</v>
      </c>
      <c r="B166" s="8" t="s">
        <v>95</v>
      </c>
      <c r="C166" s="2">
        <v>1.08058608058608E-2</v>
      </c>
      <c r="D166" s="2">
        <v>1.1911207363291799E-2</v>
      </c>
      <c r="E166" s="2">
        <v>1.1286277319956999E-2</v>
      </c>
      <c r="F166" s="2">
        <v>1.2987012987013E-2</v>
      </c>
      <c r="G166" s="2">
        <v>1.28360797918474E-2</v>
      </c>
      <c r="H166" s="2">
        <v>1.2574341546304201E-2</v>
      </c>
      <c r="I166" s="2">
        <v>1.4836795252225501E-2</v>
      </c>
      <c r="J166" s="2">
        <v>1.5978050355067799E-2</v>
      </c>
      <c r="K166" s="2">
        <v>1.6477537696253701E-2</v>
      </c>
      <c r="L166" s="2">
        <v>1.8334836188758599E-2</v>
      </c>
      <c r="M166" s="2">
        <v>2.0647239712988701E-2</v>
      </c>
      <c r="N166" s="2">
        <v>2.2887821418479799E-2</v>
      </c>
    </row>
    <row r="167" spans="1:14" x14ac:dyDescent="0.3">
      <c r="A167" s="8" t="s">
        <v>201</v>
      </c>
      <c r="B167" s="8" t="s">
        <v>96</v>
      </c>
      <c r="C167" s="2">
        <v>5.7722308892355703E-2</v>
      </c>
      <c r="D167" s="2">
        <v>5.5933484504913103E-2</v>
      </c>
      <c r="E167" s="2">
        <v>5.3938963804116398E-2</v>
      </c>
      <c r="F167" s="2">
        <v>5.5592991913746601E-2</v>
      </c>
      <c r="G167" s="2">
        <v>5.6833114323258903E-2</v>
      </c>
      <c r="H167" s="2">
        <v>5.6627649478013298E-2</v>
      </c>
      <c r="I167" s="2">
        <v>5.7081807081807101E-2</v>
      </c>
      <c r="J167" s="2">
        <v>5.8841188832182499E-2</v>
      </c>
      <c r="K167" s="2">
        <v>6.2243100411039302E-2</v>
      </c>
      <c r="L167" s="2">
        <v>6.4760793465577601E-2</v>
      </c>
      <c r="M167" s="2">
        <v>7.0594933105607702E-2</v>
      </c>
      <c r="N167" s="2">
        <v>7.4897119341563803E-2</v>
      </c>
    </row>
    <row r="168" spans="1:14" x14ac:dyDescent="0.3">
      <c r="A168" s="8" t="s">
        <v>201</v>
      </c>
      <c r="B168" s="8" t="s">
        <v>97</v>
      </c>
      <c r="C168" s="2">
        <v>9.4322344322344306E-2</v>
      </c>
      <c r="D168" s="2">
        <v>9.2402093484930503E-2</v>
      </c>
      <c r="E168" s="2">
        <v>8.7244715155858105E-2</v>
      </c>
      <c r="F168" s="2">
        <v>8.2191780821917804E-2</v>
      </c>
      <c r="G168" s="2">
        <v>7.8924544666088503E-2</v>
      </c>
      <c r="H168" s="2">
        <v>7.7655055225148706E-2</v>
      </c>
      <c r="I168" s="2">
        <v>7.5667655786350194E-2</v>
      </c>
      <c r="J168" s="2">
        <v>7.4564234990316294E-2</v>
      </c>
      <c r="K168" s="2">
        <v>7.3216228820146098E-2</v>
      </c>
      <c r="L168" s="2">
        <v>7.1535918244664903E-2</v>
      </c>
      <c r="M168" s="2">
        <v>6.1502416166349397E-2</v>
      </c>
      <c r="N168" s="2">
        <v>5.5241593670528402E-2</v>
      </c>
    </row>
    <row r="169" spans="1:14" x14ac:dyDescent="0.3">
      <c r="A169" s="8" t="s">
        <v>201</v>
      </c>
      <c r="B169" s="8" t="s">
        <v>98</v>
      </c>
      <c r="C169" s="2">
        <v>6.94227769110764E-2</v>
      </c>
      <c r="D169" s="2">
        <v>6.5759637188208597E-2</v>
      </c>
      <c r="E169" s="2">
        <v>6.0681334279630898E-2</v>
      </c>
      <c r="F169" s="2">
        <v>6.23315363881402E-2</v>
      </c>
      <c r="G169" s="2">
        <v>6.2417871222076197E-2</v>
      </c>
      <c r="H169" s="2">
        <v>6.16893388168301E-2</v>
      </c>
      <c r="I169" s="2">
        <v>5.9829059829059797E-2</v>
      </c>
      <c r="J169" s="2">
        <v>5.8841188832182499E-2</v>
      </c>
      <c r="K169" s="2">
        <v>5.6371109806224298E-2</v>
      </c>
      <c r="L169" s="2">
        <v>5.6301050175029198E-2</v>
      </c>
      <c r="M169" s="2">
        <v>4.7537717050953603E-2</v>
      </c>
      <c r="N169" s="2">
        <v>3.9780521262002697E-2</v>
      </c>
    </row>
    <row r="170" spans="1:14" x14ac:dyDescent="0.3">
      <c r="A170" s="8" t="s">
        <v>202</v>
      </c>
      <c r="B170" s="8" t="s">
        <v>87</v>
      </c>
      <c r="C170" s="2">
        <v>4.2860899290034199E-2</v>
      </c>
      <c r="D170" s="2">
        <v>4.60947503201024E-2</v>
      </c>
      <c r="E170" s="2">
        <v>5.3137651821862399E-2</v>
      </c>
      <c r="F170" s="2">
        <v>5.4818092428711898E-2</v>
      </c>
      <c r="G170" s="2">
        <v>5.74105212587077E-2</v>
      </c>
      <c r="H170" s="2">
        <v>6.0060060060060101E-2</v>
      </c>
      <c r="I170" s="2">
        <v>6.2555853440571907E-2</v>
      </c>
      <c r="J170" s="2">
        <v>6.3953488372092998E-2</v>
      </c>
      <c r="K170" s="2">
        <v>6.4803312629399604E-2</v>
      </c>
      <c r="L170" s="2">
        <v>6.7976739522759205E-2</v>
      </c>
      <c r="M170" s="2">
        <v>6.8918918918918895E-2</v>
      </c>
      <c r="N170" s="2">
        <v>7.2164948453608199E-2</v>
      </c>
    </row>
    <row r="171" spans="1:14" x14ac:dyDescent="0.3">
      <c r="A171" s="8" t="s">
        <v>202</v>
      </c>
      <c r="B171" s="8" t="s">
        <v>88</v>
      </c>
      <c r="C171" s="2">
        <v>0.30927835051546398</v>
      </c>
      <c r="D171" s="2">
        <v>0.30823737821080599</v>
      </c>
      <c r="E171" s="2">
        <v>0.31561461794019902</v>
      </c>
      <c r="F171" s="2">
        <v>0.31879460745440102</v>
      </c>
      <c r="G171" s="2">
        <v>0.31070889894419301</v>
      </c>
      <c r="H171" s="2">
        <v>0.313927781871776</v>
      </c>
      <c r="I171" s="2">
        <v>0.31686046511627902</v>
      </c>
      <c r="J171" s="2">
        <v>0.33213773314203698</v>
      </c>
      <c r="K171" s="2">
        <v>0.32375613174491902</v>
      </c>
      <c r="L171" s="2">
        <v>0.33448514167242599</v>
      </c>
      <c r="M171" s="2">
        <v>0.33836650652024702</v>
      </c>
      <c r="N171" s="2">
        <v>0.34403669724770602</v>
      </c>
    </row>
    <row r="172" spans="1:14" x14ac:dyDescent="0.3">
      <c r="A172" s="8" t="s">
        <v>202</v>
      </c>
      <c r="B172" s="8" t="s">
        <v>89</v>
      </c>
      <c r="C172" s="2">
        <v>2.6295030239284799E-3</v>
      </c>
      <c r="D172" s="2">
        <v>3.0729833546734998E-3</v>
      </c>
      <c r="E172" s="2">
        <v>2.7834008097165999E-3</v>
      </c>
      <c r="F172" s="2">
        <v>3.4414945919370699E-3</v>
      </c>
      <c r="G172" s="2">
        <v>4.0835935623348496E-3</v>
      </c>
      <c r="H172" s="2">
        <v>3.9270039270039303E-3</v>
      </c>
      <c r="I172" s="2">
        <v>4.2448614834673798E-3</v>
      </c>
      <c r="J172" s="2">
        <v>5.8139534883720903E-3</v>
      </c>
      <c r="K172" s="2">
        <v>4.9689440993788796E-3</v>
      </c>
      <c r="L172" s="2">
        <v>4.4114698215359897E-3</v>
      </c>
      <c r="M172" s="2">
        <v>4.4401544401544398E-3</v>
      </c>
      <c r="N172" s="2">
        <v>4.8734770384254904E-3</v>
      </c>
    </row>
    <row r="173" spans="1:14" x14ac:dyDescent="0.3">
      <c r="A173" s="8" t="s">
        <v>202</v>
      </c>
      <c r="B173" s="8" t="s">
        <v>90</v>
      </c>
      <c r="C173" s="2">
        <v>4.4985941893158403E-2</v>
      </c>
      <c r="D173" s="2">
        <v>5.4030115146147001E-2</v>
      </c>
      <c r="E173" s="2">
        <v>4.9003322259136201E-2</v>
      </c>
      <c r="F173" s="2">
        <v>5.1546391752577303E-2</v>
      </c>
      <c r="G173" s="2">
        <v>5.65610859728507E-2</v>
      </c>
      <c r="H173" s="2">
        <v>5.1584377302873997E-2</v>
      </c>
      <c r="I173" s="2">
        <v>5.08720930232558E-2</v>
      </c>
      <c r="J173" s="2">
        <v>5.23672883787661E-2</v>
      </c>
      <c r="K173" s="2">
        <v>5.25578135949544E-2</v>
      </c>
      <c r="L173" s="2">
        <v>5.3213545266067697E-2</v>
      </c>
      <c r="M173" s="2">
        <v>5.7652711050103E-2</v>
      </c>
      <c r="N173" s="2">
        <v>5.5045871559633003E-2</v>
      </c>
    </row>
    <row r="174" spans="1:14" x14ac:dyDescent="0.3">
      <c r="A174" s="8" t="s">
        <v>202</v>
      </c>
      <c r="B174" s="8" t="s">
        <v>91</v>
      </c>
      <c r="C174" s="2">
        <v>1.0780962398106801E-2</v>
      </c>
      <c r="D174" s="2">
        <v>1.2291933418693999E-2</v>
      </c>
      <c r="E174" s="2">
        <v>1.23987854251012E-2</v>
      </c>
      <c r="F174" s="2">
        <v>1.27826941986234E-2</v>
      </c>
      <c r="G174" s="2">
        <v>1.36920490031227E-2</v>
      </c>
      <c r="H174" s="2">
        <v>1.5015015015014999E-2</v>
      </c>
      <c r="I174" s="2">
        <v>1.6085790884718499E-2</v>
      </c>
      <c r="J174" s="2">
        <v>1.70111972437554E-2</v>
      </c>
      <c r="K174" s="2">
        <v>1.8219461697722601E-2</v>
      </c>
      <c r="L174" s="2">
        <v>1.8247443352717101E-2</v>
      </c>
      <c r="M174" s="2">
        <v>1.9884169884169901E-2</v>
      </c>
      <c r="N174" s="2">
        <v>2.0243673851921301E-2</v>
      </c>
    </row>
    <row r="175" spans="1:14" x14ac:dyDescent="0.3">
      <c r="A175" s="8" t="s">
        <v>202</v>
      </c>
      <c r="B175" s="8" t="s">
        <v>92</v>
      </c>
      <c r="C175" s="2">
        <v>2.1555763823805099E-2</v>
      </c>
      <c r="D175" s="2">
        <v>2.21434898139947E-2</v>
      </c>
      <c r="E175" s="2">
        <v>1.8272425249169399E-2</v>
      </c>
      <c r="F175" s="2">
        <v>1.8239492466296602E-2</v>
      </c>
      <c r="G175" s="2">
        <v>2.03619909502262E-2</v>
      </c>
      <c r="H175" s="2">
        <v>1.9896831245394299E-2</v>
      </c>
      <c r="I175" s="2">
        <v>2.54360465116279E-2</v>
      </c>
      <c r="J175" s="2">
        <v>2.4390243902439001E-2</v>
      </c>
      <c r="K175" s="2">
        <v>2.312543798178E-2</v>
      </c>
      <c r="L175" s="2">
        <v>2.6261230131306101E-2</v>
      </c>
      <c r="M175" s="2">
        <v>2.4021962937542898E-2</v>
      </c>
      <c r="N175" s="2">
        <v>2.49017038007864E-2</v>
      </c>
    </row>
    <row r="176" spans="1:14" x14ac:dyDescent="0.3">
      <c r="A176" s="8" t="s">
        <v>202</v>
      </c>
      <c r="B176" s="8" t="s">
        <v>93</v>
      </c>
      <c r="C176" s="2">
        <v>0.87983171180646902</v>
      </c>
      <c r="D176" s="2">
        <v>0.87528809218950099</v>
      </c>
      <c r="E176" s="2">
        <v>0.86816801619433204</v>
      </c>
      <c r="F176" s="2">
        <v>0.86381514257620495</v>
      </c>
      <c r="G176" s="2">
        <v>0.85899591640643802</v>
      </c>
      <c r="H176" s="2">
        <v>0.85747285747285795</v>
      </c>
      <c r="I176" s="2">
        <v>0.85411081322609494</v>
      </c>
      <c r="J176" s="2">
        <v>0.851205857019811</v>
      </c>
      <c r="K176" s="2">
        <v>0.84948240165631494</v>
      </c>
      <c r="L176" s="2">
        <v>0.84740324844595905</v>
      </c>
      <c r="M176" s="2">
        <v>0.84826254826254799</v>
      </c>
      <c r="N176" s="2">
        <v>0.84854732895969998</v>
      </c>
    </row>
    <row r="177" spans="1:15" x14ac:dyDescent="0.3">
      <c r="A177" s="8" t="s">
        <v>202</v>
      </c>
      <c r="B177" s="8" t="s">
        <v>94</v>
      </c>
      <c r="C177" s="2">
        <v>0.50796626054357996</v>
      </c>
      <c r="D177" s="2">
        <v>0.49867139061116</v>
      </c>
      <c r="E177" s="2">
        <v>0.49750830564784099</v>
      </c>
      <c r="F177" s="2">
        <v>0.497224425059477</v>
      </c>
      <c r="G177" s="2">
        <v>0.50377073906485703</v>
      </c>
      <c r="H177" s="2">
        <v>0.50331613854089896</v>
      </c>
      <c r="I177" s="2">
        <v>0.50290697674418605</v>
      </c>
      <c r="J177" s="2">
        <v>0.48493543758967</v>
      </c>
      <c r="K177" s="2">
        <v>0.48843728100910999</v>
      </c>
      <c r="L177" s="2">
        <v>0.46924671734623402</v>
      </c>
      <c r="M177" s="2">
        <v>0.47083047357584101</v>
      </c>
      <c r="N177" s="2">
        <v>0.465923984272608</v>
      </c>
    </row>
    <row r="178" spans="1:15" x14ac:dyDescent="0.3">
      <c r="A178" s="8" t="s">
        <v>202</v>
      </c>
      <c r="B178" s="8" t="s">
        <v>95</v>
      </c>
      <c r="C178" s="2">
        <v>5.2590060478569503E-3</v>
      </c>
      <c r="D178" s="2">
        <v>4.60947503201024E-3</v>
      </c>
      <c r="E178" s="2">
        <v>6.5789473684210497E-3</v>
      </c>
      <c r="F178" s="2">
        <v>7.1288102261553602E-3</v>
      </c>
      <c r="G178" s="2">
        <v>7.2063415805909197E-3</v>
      </c>
      <c r="H178" s="2">
        <v>6.9300069300069298E-3</v>
      </c>
      <c r="I178" s="2">
        <v>7.37265415549598E-3</v>
      </c>
      <c r="J178" s="2">
        <v>7.5366063738156802E-3</v>
      </c>
      <c r="K178" s="2">
        <v>7.8674948240165608E-3</v>
      </c>
      <c r="L178" s="2">
        <v>8.6224182875476191E-3</v>
      </c>
      <c r="M178" s="2">
        <v>9.6525096525096506E-3</v>
      </c>
      <c r="N178" s="2">
        <v>1.0496719775070299E-2</v>
      </c>
    </row>
    <row r="179" spans="1:15" x14ac:dyDescent="0.3">
      <c r="A179" s="8" t="s">
        <v>202</v>
      </c>
      <c r="B179" s="8" t="s">
        <v>96</v>
      </c>
      <c r="C179" s="2">
        <v>5.1546391752577303E-2</v>
      </c>
      <c r="D179" s="2">
        <v>5.3144375553587198E-2</v>
      </c>
      <c r="E179" s="2">
        <v>5.1495016611295699E-2</v>
      </c>
      <c r="F179" s="2">
        <v>5.2339413164155399E-2</v>
      </c>
      <c r="G179" s="2">
        <v>4.9019607843137303E-2</v>
      </c>
      <c r="H179" s="2">
        <v>5.3795136330139999E-2</v>
      </c>
      <c r="I179" s="2">
        <v>4.8691860465116303E-2</v>
      </c>
      <c r="J179" s="2">
        <v>5.1649928263988502E-2</v>
      </c>
      <c r="K179" s="2">
        <v>5.3258584442887197E-2</v>
      </c>
      <c r="L179" s="2">
        <v>6.08154803040774E-2</v>
      </c>
      <c r="M179" s="2">
        <v>5.6966369251887403E-2</v>
      </c>
      <c r="N179" s="2">
        <v>6.2254259501965899E-2</v>
      </c>
    </row>
    <row r="180" spans="1:15" x14ac:dyDescent="0.3">
      <c r="A180" s="8" t="s">
        <v>202</v>
      </c>
      <c r="B180" s="8" t="s">
        <v>97</v>
      </c>
      <c r="C180" s="2">
        <v>5.8637917433604997E-2</v>
      </c>
      <c r="D180" s="2">
        <v>5.8642765685019201E-2</v>
      </c>
      <c r="E180" s="2">
        <v>5.6933198380566798E-2</v>
      </c>
      <c r="F180" s="2">
        <v>5.8013765978367701E-2</v>
      </c>
      <c r="G180" s="2">
        <v>5.86115781888061E-2</v>
      </c>
      <c r="H180" s="2">
        <v>5.6595056595056599E-2</v>
      </c>
      <c r="I180" s="2">
        <v>5.5630026809651498E-2</v>
      </c>
      <c r="J180" s="2">
        <v>5.4478897502153303E-2</v>
      </c>
      <c r="K180" s="2">
        <v>5.46583850931677E-2</v>
      </c>
      <c r="L180" s="2">
        <v>5.3338680569480601E-2</v>
      </c>
      <c r="M180" s="2">
        <v>4.8841698841698797E-2</v>
      </c>
      <c r="N180" s="2">
        <v>4.3673851921274598E-2</v>
      </c>
    </row>
    <row r="181" spans="1:15" x14ac:dyDescent="0.3">
      <c r="A181" s="8" t="s">
        <v>202</v>
      </c>
      <c r="B181" s="8" t="s">
        <v>98</v>
      </c>
      <c r="C181" s="2">
        <v>6.46672914714152E-2</v>
      </c>
      <c r="D181" s="2">
        <v>6.3773250664304698E-2</v>
      </c>
      <c r="E181" s="2">
        <v>6.8106312292358806E-2</v>
      </c>
      <c r="F181" s="2">
        <v>6.18556701030928E-2</v>
      </c>
      <c r="G181" s="2">
        <v>5.95776772247361E-2</v>
      </c>
      <c r="H181" s="2">
        <v>5.7479734708916701E-2</v>
      </c>
      <c r="I181" s="2">
        <v>5.5232558139534899E-2</v>
      </c>
      <c r="J181" s="2">
        <v>5.4519368723099003E-2</v>
      </c>
      <c r="K181" s="2">
        <v>5.8864751226349002E-2</v>
      </c>
      <c r="L181" s="2">
        <v>5.5977885279889401E-2</v>
      </c>
      <c r="M181" s="2">
        <v>5.2161976664378898E-2</v>
      </c>
      <c r="N181" s="2">
        <v>4.78374836173001E-2</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87</v>
      </c>
      <c r="C186" s="2">
        <v>6.9444444444444406E-2</v>
      </c>
      <c r="D186" s="2">
        <v>8.5714285714285701E-2</v>
      </c>
      <c r="E186" s="2">
        <v>7.8947368421052599E-2</v>
      </c>
      <c r="F186" s="2">
        <v>7.0953436807095302E-2</v>
      </c>
      <c r="G186" s="2">
        <v>0.107660455486542</v>
      </c>
      <c r="H186" s="2">
        <v>5.0467289719626197E-2</v>
      </c>
      <c r="I186" s="2">
        <v>8.1850533807829196E-2</v>
      </c>
      <c r="J186" s="2">
        <v>6.4144736842105296E-2</v>
      </c>
      <c r="K186" s="2">
        <v>6.4914992272024699E-2</v>
      </c>
      <c r="L186" s="2">
        <v>6.2409288824383201E-2</v>
      </c>
      <c r="M186" s="2">
        <v>6.14754098360656E-2</v>
      </c>
      <c r="N186" s="3">
        <v>0.27796052631578899</v>
      </c>
      <c r="O186" s="3">
        <v>0.85885167464114798</v>
      </c>
    </row>
    <row r="187" spans="1:15" x14ac:dyDescent="0.3">
      <c r="A187" s="8" t="s">
        <v>196</v>
      </c>
      <c r="B187" s="8" t="s">
        <v>88</v>
      </c>
      <c r="C187" s="2">
        <v>7.6076993583868005E-2</v>
      </c>
      <c r="D187" s="2">
        <v>1.5332197614991499E-2</v>
      </c>
      <c r="E187" s="2">
        <v>6.2919463087248301E-2</v>
      </c>
      <c r="F187" s="2">
        <v>5.60378847671665E-2</v>
      </c>
      <c r="G187" s="2">
        <v>5.8295964125560498E-2</v>
      </c>
      <c r="H187" s="2">
        <v>3.6723163841807897E-2</v>
      </c>
      <c r="I187" s="2">
        <v>1.97547683923706E-2</v>
      </c>
      <c r="J187" s="2">
        <v>2.87241148964596E-2</v>
      </c>
      <c r="K187" s="2">
        <v>3.7012987012986998E-2</v>
      </c>
      <c r="L187" s="2">
        <v>4.38321853475266E-2</v>
      </c>
      <c r="M187" s="2">
        <v>4.6190761847630497E-2</v>
      </c>
      <c r="N187" s="3">
        <v>0.16499665998664001</v>
      </c>
      <c r="O187" s="3">
        <v>0.46308724832214798</v>
      </c>
    </row>
    <row r="188" spans="1:15" x14ac:dyDescent="0.3">
      <c r="A188" s="8" t="s">
        <v>196</v>
      </c>
      <c r="B188" s="8" t="s">
        <v>89</v>
      </c>
      <c r="C188" s="2">
        <v>0</v>
      </c>
      <c r="D188" s="2">
        <v>-0.13043478260869601</v>
      </c>
      <c r="E188" s="2">
        <v>0.3</v>
      </c>
      <c r="F188" s="2">
        <v>0.115384615384615</v>
      </c>
      <c r="G188" s="2">
        <v>0.17241379310344801</v>
      </c>
      <c r="H188" s="2">
        <v>0.17647058823529399</v>
      </c>
      <c r="I188" s="2">
        <v>7.4999999999999997E-2</v>
      </c>
      <c r="J188" s="2">
        <v>-2.32558139534884E-2</v>
      </c>
      <c r="K188" s="2">
        <v>0.19047619047618999</v>
      </c>
      <c r="L188" s="2">
        <v>0</v>
      </c>
      <c r="M188" s="2">
        <v>0.2</v>
      </c>
      <c r="N188" s="3">
        <v>0.39534883720930197</v>
      </c>
      <c r="O188" s="3">
        <v>2</v>
      </c>
    </row>
    <row r="189" spans="1:15" x14ac:dyDescent="0.3">
      <c r="A189" s="8" t="s">
        <v>196</v>
      </c>
      <c r="B189" s="8" t="s">
        <v>90</v>
      </c>
      <c r="C189" s="2">
        <v>-4.8484848484848499E-2</v>
      </c>
      <c r="D189" s="2">
        <v>1.9108280254777101E-2</v>
      </c>
      <c r="E189" s="2">
        <v>-3.125E-2</v>
      </c>
      <c r="F189" s="2">
        <v>0.103225806451613</v>
      </c>
      <c r="G189" s="2">
        <v>4.6783625730994101E-2</v>
      </c>
      <c r="H189" s="2">
        <v>2.23463687150838E-2</v>
      </c>
      <c r="I189" s="2">
        <v>6.0109289617486301E-2</v>
      </c>
      <c r="J189" s="2">
        <v>4.6391752577319603E-2</v>
      </c>
      <c r="K189" s="2">
        <v>4.9261083743842402E-2</v>
      </c>
      <c r="L189" s="2">
        <v>7.0422535211267595E-2</v>
      </c>
      <c r="M189" s="2">
        <v>1.7543859649122799E-2</v>
      </c>
      <c r="N189" s="3">
        <v>0.19587628865979401</v>
      </c>
      <c r="O189" s="3">
        <v>0.45</v>
      </c>
    </row>
    <row r="190" spans="1:15" x14ac:dyDescent="0.3">
      <c r="A190" s="8" t="s">
        <v>196</v>
      </c>
      <c r="B190" s="8" t="s">
        <v>91</v>
      </c>
      <c r="C190" s="2">
        <v>-3.5087719298245598E-2</v>
      </c>
      <c r="D190" s="2">
        <v>0.12727272727272701</v>
      </c>
      <c r="E190" s="2">
        <v>8.0645161290322606E-2</v>
      </c>
      <c r="F190" s="2">
        <v>0</v>
      </c>
      <c r="G190" s="2">
        <v>0.119402985074627</v>
      </c>
      <c r="H190" s="2">
        <v>0</v>
      </c>
      <c r="I190" s="2">
        <v>2.66666666666667E-2</v>
      </c>
      <c r="J190" s="2">
        <v>3.8961038961039002E-2</v>
      </c>
      <c r="K190" s="2">
        <v>0.16250000000000001</v>
      </c>
      <c r="L190" s="2">
        <v>0.10752688172043</v>
      </c>
      <c r="M190" s="2">
        <v>0.13592233009708701</v>
      </c>
      <c r="N190" s="3">
        <v>0.51948051948051899</v>
      </c>
      <c r="O190" s="3">
        <v>0.88709677419354804</v>
      </c>
    </row>
    <row r="191" spans="1:15" x14ac:dyDescent="0.3">
      <c r="A191" s="8" t="s">
        <v>196</v>
      </c>
      <c r="B191" s="8" t="s">
        <v>92</v>
      </c>
      <c r="C191" s="2">
        <v>0.11111111111111099</v>
      </c>
      <c r="D191" s="2">
        <v>0</v>
      </c>
      <c r="E191" s="2">
        <v>-7.4999999999999997E-2</v>
      </c>
      <c r="F191" s="2">
        <v>0</v>
      </c>
      <c r="G191" s="2">
        <v>0.108108108108108</v>
      </c>
      <c r="H191" s="2">
        <v>0.146341463414634</v>
      </c>
      <c r="I191" s="2">
        <v>6.3829787234042507E-2</v>
      </c>
      <c r="J191" s="2">
        <v>0.06</v>
      </c>
      <c r="K191" s="2">
        <v>-9.4339622641509399E-2</v>
      </c>
      <c r="L191" s="2">
        <v>0.16666666666666699</v>
      </c>
      <c r="M191" s="2">
        <v>7.1428571428571397E-2</v>
      </c>
      <c r="N191" s="3">
        <v>0.2</v>
      </c>
      <c r="O191" s="3">
        <v>0.5</v>
      </c>
    </row>
    <row r="192" spans="1:15" x14ac:dyDescent="0.3">
      <c r="A192" s="8" t="s">
        <v>196</v>
      </c>
      <c r="B192" s="8" t="s">
        <v>93</v>
      </c>
      <c r="C192" s="2">
        <v>7.3212747631352304E-3</v>
      </c>
      <c r="D192" s="2">
        <v>-1.15433946130825E-2</v>
      </c>
      <c r="E192" s="2">
        <v>-7.7854671280276804E-3</v>
      </c>
      <c r="F192" s="2">
        <v>-5.2310374891020098E-3</v>
      </c>
      <c r="G192" s="2">
        <v>-2.62927256792287E-3</v>
      </c>
      <c r="H192" s="2">
        <v>9.6660808435852404E-3</v>
      </c>
      <c r="I192" s="2">
        <v>9.1383812010443904E-3</v>
      </c>
      <c r="J192" s="2">
        <v>1.12117291936179E-2</v>
      </c>
      <c r="K192" s="2">
        <v>2.26012793176972E-2</v>
      </c>
      <c r="L192" s="2">
        <v>2.1684737281067599E-2</v>
      </c>
      <c r="M192" s="2">
        <v>2.8163265306122499E-2</v>
      </c>
      <c r="N192" s="3">
        <v>8.6244070720137997E-2</v>
      </c>
      <c r="O192" s="3">
        <v>8.9532871972318295E-2</v>
      </c>
    </row>
    <row r="193" spans="1:15" x14ac:dyDescent="0.3">
      <c r="A193" s="8" t="s">
        <v>196</v>
      </c>
      <c r="B193" s="8" t="s">
        <v>94</v>
      </c>
      <c r="C193" s="2">
        <v>5.9366754617414197E-2</v>
      </c>
      <c r="D193" s="2">
        <v>5.3549190535491897E-2</v>
      </c>
      <c r="E193" s="2">
        <v>5.4373522458628802E-2</v>
      </c>
      <c r="F193" s="2">
        <v>3.4753363228699603E-2</v>
      </c>
      <c r="G193" s="2">
        <v>4.2253521126760597E-2</v>
      </c>
      <c r="H193" s="2">
        <v>4.6777546777546801E-2</v>
      </c>
      <c r="I193" s="2">
        <v>1.5888778550148999E-2</v>
      </c>
      <c r="J193" s="2">
        <v>3.5190615835777102E-2</v>
      </c>
      <c r="K193" s="2">
        <v>1.9830028328611901E-2</v>
      </c>
      <c r="L193" s="2">
        <v>-1.7592592592592601E-2</v>
      </c>
      <c r="M193" s="2">
        <v>2.9217719132893501E-2</v>
      </c>
      <c r="N193" s="3">
        <v>6.7448680351906196E-2</v>
      </c>
      <c r="O193" s="3">
        <v>0.290780141843972</v>
      </c>
    </row>
    <row r="194" spans="1:15" x14ac:dyDescent="0.3">
      <c r="A194" s="8" t="s">
        <v>196</v>
      </c>
      <c r="B194" s="8" t="s">
        <v>95</v>
      </c>
      <c r="C194" s="2">
        <v>0.2</v>
      </c>
      <c r="D194" s="2">
        <v>-0.133333333333333</v>
      </c>
      <c r="E194" s="2">
        <v>0.30769230769230799</v>
      </c>
      <c r="F194" s="2">
        <v>0.26470588235294101</v>
      </c>
      <c r="G194" s="2">
        <v>0.116279069767442</v>
      </c>
      <c r="H194" s="2">
        <v>0.16666666666666699</v>
      </c>
      <c r="I194" s="2">
        <v>8.9285714285714302E-2</v>
      </c>
      <c r="J194" s="2">
        <v>9.8360655737704902E-2</v>
      </c>
      <c r="K194" s="2">
        <v>0.17910447761194001</v>
      </c>
      <c r="L194" s="2">
        <v>7.5949367088607597E-2</v>
      </c>
      <c r="M194" s="2">
        <v>0.11764705882352899</v>
      </c>
      <c r="N194" s="3">
        <v>0.55737704918032804</v>
      </c>
      <c r="O194" s="3">
        <v>2.6538461538461502</v>
      </c>
    </row>
    <row r="195" spans="1:15" x14ac:dyDescent="0.3">
      <c r="A195" s="8" t="s">
        <v>196</v>
      </c>
      <c r="B195" s="8" t="s">
        <v>96</v>
      </c>
      <c r="C195" s="2">
        <v>2.9197080291970798E-2</v>
      </c>
      <c r="D195" s="2">
        <v>-3.54609929078014E-2</v>
      </c>
      <c r="E195" s="2">
        <v>7.3529411764705899E-3</v>
      </c>
      <c r="F195" s="2">
        <v>8.0291970802919693E-2</v>
      </c>
      <c r="G195" s="2">
        <v>6.7567567567567599E-2</v>
      </c>
      <c r="H195" s="2">
        <v>1.8987341772151899E-2</v>
      </c>
      <c r="I195" s="2">
        <v>8.6956521739130405E-2</v>
      </c>
      <c r="J195" s="2">
        <v>5.7142857142857099E-3</v>
      </c>
      <c r="K195" s="2">
        <v>3.97727272727273E-2</v>
      </c>
      <c r="L195" s="2">
        <v>9.8360655737704902E-2</v>
      </c>
      <c r="M195" s="2">
        <v>9.9502487562189101E-2</v>
      </c>
      <c r="N195" s="3">
        <v>0.26285714285714301</v>
      </c>
      <c r="O195" s="3">
        <v>0.625</v>
      </c>
    </row>
    <row r="196" spans="1:15" x14ac:dyDescent="0.3">
      <c r="A196" s="8" t="s">
        <v>196</v>
      </c>
      <c r="B196" s="8" t="s">
        <v>97</v>
      </c>
      <c r="C196" s="2">
        <v>8.4745762711864403E-2</v>
      </c>
      <c r="D196" s="2">
        <v>-8.3333333333333301E-2</v>
      </c>
      <c r="E196" s="2">
        <v>-4.5454545454545497E-2</v>
      </c>
      <c r="F196" s="2">
        <v>2.9761904761904798E-2</v>
      </c>
      <c r="G196" s="2">
        <v>3.4682080924855502E-2</v>
      </c>
      <c r="H196" s="2">
        <v>1.67597765363128E-2</v>
      </c>
      <c r="I196" s="2">
        <v>2.1978021978022001E-2</v>
      </c>
      <c r="J196" s="2">
        <v>-2.1505376344085999E-2</v>
      </c>
      <c r="K196" s="2">
        <v>4.94505494505494E-2</v>
      </c>
      <c r="L196" s="2">
        <v>-4.7120418848167499E-2</v>
      </c>
      <c r="M196" s="2">
        <v>-1.6483516483516501E-2</v>
      </c>
      <c r="N196" s="3">
        <v>-3.7634408602150497E-2</v>
      </c>
      <c r="O196" s="3">
        <v>1.7045454545454499E-2</v>
      </c>
    </row>
    <row r="197" spans="1:15" x14ac:dyDescent="0.3">
      <c r="A197" s="8" t="s">
        <v>196</v>
      </c>
      <c r="B197" s="8" t="s">
        <v>98</v>
      </c>
      <c r="C197" s="2">
        <v>-0.05</v>
      </c>
      <c r="D197" s="2">
        <v>-6.5789473684210497E-3</v>
      </c>
      <c r="E197" s="2">
        <v>-3.3112582781456998E-2</v>
      </c>
      <c r="F197" s="2">
        <v>0.10958904109589</v>
      </c>
      <c r="G197" s="2">
        <v>1.85185185185185E-2</v>
      </c>
      <c r="H197" s="2">
        <v>0</v>
      </c>
      <c r="I197" s="2">
        <v>1.21212121212121E-2</v>
      </c>
      <c r="J197" s="2">
        <v>2.39520958083832E-2</v>
      </c>
      <c r="K197" s="2">
        <v>-1.7543859649122799E-2</v>
      </c>
      <c r="L197" s="2">
        <v>-7.7380952380952397E-2</v>
      </c>
      <c r="M197" s="2">
        <v>-0.12258064516129</v>
      </c>
      <c r="N197" s="3">
        <v>-0.18562874251497</v>
      </c>
      <c r="O197" s="3">
        <v>-9.9337748344370896E-2</v>
      </c>
    </row>
    <row r="198" spans="1:15" x14ac:dyDescent="0.3">
      <c r="A198" s="8" t="s">
        <v>197</v>
      </c>
      <c r="B198" s="8" t="s">
        <v>87</v>
      </c>
      <c r="C198" s="2">
        <v>0.113409961685824</v>
      </c>
      <c r="D198" s="2">
        <v>8.6717136958017901E-2</v>
      </c>
      <c r="E198" s="2">
        <v>6.9031032298923406E-2</v>
      </c>
      <c r="F198" s="2">
        <v>7.9976303317535496E-2</v>
      </c>
      <c r="G198" s="2">
        <v>7.4053757542512297E-2</v>
      </c>
      <c r="H198" s="2">
        <v>0.10367722165475</v>
      </c>
      <c r="I198" s="2">
        <v>4.9051365108745901E-2</v>
      </c>
      <c r="J198" s="2">
        <v>8.7340097044552298E-2</v>
      </c>
      <c r="K198" s="2">
        <v>4.34077079107505E-2</v>
      </c>
      <c r="L198" s="2">
        <v>8.6702954898911305E-2</v>
      </c>
      <c r="M198" s="2">
        <v>8.4436493738819299E-2</v>
      </c>
      <c r="N198" s="3">
        <v>0.33700926334362602</v>
      </c>
      <c r="O198" s="3">
        <v>0.91956934768841003</v>
      </c>
    </row>
    <row r="199" spans="1:15" x14ac:dyDescent="0.3">
      <c r="A199" s="8" t="s">
        <v>197</v>
      </c>
      <c r="B199" s="8" t="s">
        <v>88</v>
      </c>
      <c r="C199" s="2">
        <v>0.11127487103905701</v>
      </c>
      <c r="D199" s="2">
        <v>2.9177718832891199E-2</v>
      </c>
      <c r="E199" s="2">
        <v>1.54639175257732E-2</v>
      </c>
      <c r="F199" s="2">
        <v>3.8071065989847698E-2</v>
      </c>
      <c r="G199" s="2">
        <v>4.3398533007334997E-2</v>
      </c>
      <c r="H199" s="2">
        <v>3.6906854130052701E-2</v>
      </c>
      <c r="I199" s="2">
        <v>2.7683615819209001E-2</v>
      </c>
      <c r="J199" s="2">
        <v>2.96866410115448E-2</v>
      </c>
      <c r="K199" s="2">
        <v>1.1211959423384901E-2</v>
      </c>
      <c r="L199" s="2">
        <v>3.6430834213305202E-2</v>
      </c>
      <c r="M199" s="2">
        <v>4.4829342842587903E-2</v>
      </c>
      <c r="N199" s="3">
        <v>0.127542605827378</v>
      </c>
      <c r="O199" s="3">
        <v>0.321520618556701</v>
      </c>
    </row>
    <row r="200" spans="1:15" x14ac:dyDescent="0.3">
      <c r="A200" s="8" t="s">
        <v>197</v>
      </c>
      <c r="B200" s="8" t="s">
        <v>89</v>
      </c>
      <c r="C200" s="2">
        <v>0.12121212121212099</v>
      </c>
      <c r="D200" s="2">
        <v>0.108108108108108</v>
      </c>
      <c r="E200" s="2">
        <v>8.1300813008130093E-2</v>
      </c>
      <c r="F200" s="2">
        <v>8.2706766917293201E-2</v>
      </c>
      <c r="G200" s="2">
        <v>0.15277777777777801</v>
      </c>
      <c r="H200" s="2">
        <v>0.114457831325301</v>
      </c>
      <c r="I200" s="2">
        <v>8.6486486486486505E-2</v>
      </c>
      <c r="J200" s="2">
        <v>5.9701492537313397E-2</v>
      </c>
      <c r="K200" s="2">
        <v>7.9812206572769995E-2</v>
      </c>
      <c r="L200" s="2">
        <v>0.13043478260869601</v>
      </c>
      <c r="M200" s="2">
        <v>8.4615384615384606E-2</v>
      </c>
      <c r="N200" s="3">
        <v>0.402985074626866</v>
      </c>
      <c r="O200" s="3">
        <v>1.2926829268292701</v>
      </c>
    </row>
    <row r="201" spans="1:15" x14ac:dyDescent="0.3">
      <c r="A201" s="8" t="s">
        <v>197</v>
      </c>
      <c r="B201" s="8" t="s">
        <v>90</v>
      </c>
      <c r="C201" s="2">
        <v>9.8939929328621903E-2</v>
      </c>
      <c r="D201" s="2">
        <v>6.4308681672025705E-2</v>
      </c>
      <c r="E201" s="2">
        <v>9.0634441087613302E-3</v>
      </c>
      <c r="F201" s="2">
        <v>-5.9880239520958096E-3</v>
      </c>
      <c r="G201" s="2">
        <v>2.40963855421687E-2</v>
      </c>
      <c r="H201" s="2">
        <v>8.8235294117647092E-3</v>
      </c>
      <c r="I201" s="2">
        <v>1.1661807580174899E-2</v>
      </c>
      <c r="J201" s="2">
        <v>3.7463976945245003E-2</v>
      </c>
      <c r="K201" s="2">
        <v>-3.05555555555556E-2</v>
      </c>
      <c r="L201" s="2">
        <v>8.5959885386819503E-3</v>
      </c>
      <c r="M201" s="2">
        <v>3.4090909090909102E-2</v>
      </c>
      <c r="N201" s="3">
        <v>4.8991354466858802E-2</v>
      </c>
      <c r="O201" s="3">
        <v>9.9697885196374597E-2</v>
      </c>
    </row>
    <row r="202" spans="1:15" x14ac:dyDescent="0.3">
      <c r="A202" s="8" t="s">
        <v>197</v>
      </c>
      <c r="B202" s="8" t="s">
        <v>91</v>
      </c>
      <c r="C202" s="2">
        <v>0.103225806451613</v>
      </c>
      <c r="D202" s="2">
        <v>0.105263157894737</v>
      </c>
      <c r="E202" s="2">
        <v>0.11640211640211599</v>
      </c>
      <c r="F202" s="2">
        <v>0.104265402843602</v>
      </c>
      <c r="G202" s="2">
        <v>5.1502145922746802E-2</v>
      </c>
      <c r="H202" s="2">
        <v>0.102040816326531</v>
      </c>
      <c r="I202" s="2">
        <v>0.11111111111111099</v>
      </c>
      <c r="J202" s="2">
        <v>0.08</v>
      </c>
      <c r="K202" s="2">
        <v>9.2592592592592601E-2</v>
      </c>
      <c r="L202" s="2">
        <v>0.115819209039548</v>
      </c>
      <c r="M202" s="2">
        <v>4.5569620253164599E-2</v>
      </c>
      <c r="N202" s="3">
        <v>0.37666666666666698</v>
      </c>
      <c r="O202" s="3">
        <v>1.18518518518519</v>
      </c>
    </row>
    <row r="203" spans="1:15" x14ac:dyDescent="0.3">
      <c r="A203" s="8" t="s">
        <v>197</v>
      </c>
      <c r="B203" s="8" t="s">
        <v>92</v>
      </c>
      <c r="C203" s="2">
        <v>8.4337349397590397E-2</v>
      </c>
      <c r="D203" s="2">
        <v>3.3333333333333298E-2</v>
      </c>
      <c r="E203" s="2">
        <v>4.3010752688171998E-2</v>
      </c>
      <c r="F203" s="2">
        <v>3.09278350515464E-2</v>
      </c>
      <c r="G203" s="2">
        <v>7.0000000000000007E-2</v>
      </c>
      <c r="H203" s="2">
        <v>6.5420560747663503E-2</v>
      </c>
      <c r="I203" s="2">
        <v>3.5087719298245598E-2</v>
      </c>
      <c r="J203" s="2">
        <v>8.4745762711864403E-2</v>
      </c>
      <c r="K203" s="2">
        <v>0</v>
      </c>
      <c r="L203" s="2">
        <v>3.90625E-2</v>
      </c>
      <c r="M203" s="2">
        <v>7.5187969924811998E-2</v>
      </c>
      <c r="N203" s="3">
        <v>0.21186440677966101</v>
      </c>
      <c r="O203" s="3">
        <v>0.53763440860215095</v>
      </c>
    </row>
    <row r="204" spans="1:15" x14ac:dyDescent="0.3">
      <c r="A204" s="8" t="s">
        <v>197</v>
      </c>
      <c r="B204" s="8" t="s">
        <v>93</v>
      </c>
      <c r="C204" s="2">
        <v>3.8454323766647897E-2</v>
      </c>
      <c r="D204" s="2">
        <v>4.3352601156069403E-3</v>
      </c>
      <c r="E204" s="2">
        <v>3.7769784172661902E-3</v>
      </c>
      <c r="F204" s="2">
        <v>1.34384518903422E-2</v>
      </c>
      <c r="G204" s="2">
        <v>1.43210749646393E-2</v>
      </c>
      <c r="H204" s="2">
        <v>2.3008541049328899E-2</v>
      </c>
      <c r="I204" s="2">
        <v>1.3801329016868299E-2</v>
      </c>
      <c r="J204" s="2">
        <v>2.5546218487394998E-2</v>
      </c>
      <c r="K204" s="2">
        <v>1.09800065552278E-2</v>
      </c>
      <c r="L204" s="2">
        <v>2.0911006646133899E-2</v>
      </c>
      <c r="M204" s="2">
        <v>3.17561130517625E-2</v>
      </c>
      <c r="N204" s="3">
        <v>9.2100840336134498E-2</v>
      </c>
      <c r="O204" s="3">
        <v>0.16870503597122299</v>
      </c>
    </row>
    <row r="205" spans="1:15" x14ac:dyDescent="0.3">
      <c r="A205" s="8" t="s">
        <v>197</v>
      </c>
      <c r="B205" s="8" t="s">
        <v>94</v>
      </c>
      <c r="C205" s="2">
        <v>9.9632503062474495E-2</v>
      </c>
      <c r="D205" s="2">
        <v>7.2409951726698896E-2</v>
      </c>
      <c r="E205" s="2">
        <v>4.8476454293628797E-2</v>
      </c>
      <c r="F205" s="2">
        <v>7.1994715984148E-2</v>
      </c>
      <c r="G205" s="2">
        <v>3.2963647566235398E-2</v>
      </c>
      <c r="H205" s="2">
        <v>1.07366537429168E-2</v>
      </c>
      <c r="I205" s="2">
        <v>9.1472410740631397E-3</v>
      </c>
      <c r="J205" s="2">
        <v>2.2807017543859699E-2</v>
      </c>
      <c r="K205" s="2">
        <v>-2.3727844482561499E-2</v>
      </c>
      <c r="L205" s="2">
        <v>1.4934114202049801E-2</v>
      </c>
      <c r="M205" s="2">
        <v>1.2117714945181801E-2</v>
      </c>
      <c r="N205" s="3">
        <v>2.5730994152046799E-2</v>
      </c>
      <c r="O205" s="3">
        <v>0.214681440443213</v>
      </c>
    </row>
    <row r="206" spans="1:15" x14ac:dyDescent="0.3">
      <c r="A206" s="8" t="s">
        <v>197</v>
      </c>
      <c r="B206" s="8" t="s">
        <v>95</v>
      </c>
      <c r="C206" s="2">
        <v>7.09219858156028E-2</v>
      </c>
      <c r="D206" s="2">
        <v>0.12582781456953601</v>
      </c>
      <c r="E206" s="2">
        <v>3.5294117647058802E-2</v>
      </c>
      <c r="F206" s="2">
        <v>9.6590909090909102E-2</v>
      </c>
      <c r="G206" s="2">
        <v>0.10880829015544</v>
      </c>
      <c r="H206" s="2">
        <v>0.10747663551401899</v>
      </c>
      <c r="I206" s="2">
        <v>9.7046413502109699E-2</v>
      </c>
      <c r="J206" s="2">
        <v>0.123076923076923</v>
      </c>
      <c r="K206" s="2">
        <v>7.5342465753424695E-2</v>
      </c>
      <c r="L206" s="2">
        <v>7.0063694267515894E-2</v>
      </c>
      <c r="M206" s="2">
        <v>0.107142857142857</v>
      </c>
      <c r="N206" s="3">
        <v>0.43076923076923102</v>
      </c>
      <c r="O206" s="3">
        <v>1.1882352941176499</v>
      </c>
    </row>
    <row r="207" spans="1:15" x14ac:dyDescent="0.3">
      <c r="A207" s="8" t="s">
        <v>197</v>
      </c>
      <c r="B207" s="8" t="s">
        <v>96</v>
      </c>
      <c r="C207" s="2">
        <v>9.34579439252336E-2</v>
      </c>
      <c r="D207" s="2">
        <v>7.69230769230769E-2</v>
      </c>
      <c r="E207" s="2">
        <v>-4.7619047619047603E-2</v>
      </c>
      <c r="F207" s="2">
        <v>5.83333333333333E-2</v>
      </c>
      <c r="G207" s="2">
        <v>0.12992125984252001</v>
      </c>
      <c r="H207" s="2">
        <v>4.1811846689895502E-2</v>
      </c>
      <c r="I207" s="2">
        <v>6.6889632107023402E-3</v>
      </c>
      <c r="J207" s="2">
        <v>5.3156146179402002E-2</v>
      </c>
      <c r="K207" s="2">
        <v>6.3091482649842304E-3</v>
      </c>
      <c r="L207" s="2">
        <v>0.100313479623824</v>
      </c>
      <c r="M207" s="2">
        <v>0.102564102564103</v>
      </c>
      <c r="N207" s="3">
        <v>0.28571428571428598</v>
      </c>
      <c r="O207" s="3">
        <v>0.53571428571428603</v>
      </c>
    </row>
    <row r="208" spans="1:15" x14ac:dyDescent="0.3">
      <c r="A208" s="8" t="s">
        <v>197</v>
      </c>
      <c r="B208" s="8" t="s">
        <v>97</v>
      </c>
      <c r="C208" s="2">
        <v>2.8462998102466799E-2</v>
      </c>
      <c r="D208" s="2">
        <v>-3.3210332103321E-2</v>
      </c>
      <c r="E208" s="2">
        <v>-3.6259541984732802E-2</v>
      </c>
      <c r="F208" s="2">
        <v>4.7524752475247498E-2</v>
      </c>
      <c r="G208" s="2">
        <v>5.2930056710774998E-2</v>
      </c>
      <c r="H208" s="2">
        <v>-1.43626570915619E-2</v>
      </c>
      <c r="I208" s="2">
        <v>2.3679417122040101E-2</v>
      </c>
      <c r="J208" s="2">
        <v>7.1174377224199302E-3</v>
      </c>
      <c r="K208" s="2">
        <v>7.0671378091872799E-3</v>
      </c>
      <c r="L208" s="2">
        <v>-3.6842105263157898E-2</v>
      </c>
      <c r="M208" s="2">
        <v>-8.9253187613843293E-2</v>
      </c>
      <c r="N208" s="3">
        <v>-0.110320284697509</v>
      </c>
      <c r="O208" s="3">
        <v>-4.58015267175573E-2</v>
      </c>
    </row>
    <row r="209" spans="1:15" x14ac:dyDescent="0.3">
      <c r="A209" s="8" t="s">
        <v>197</v>
      </c>
      <c r="B209" s="8" t="s">
        <v>98</v>
      </c>
      <c r="C209" s="2">
        <v>-3.6458333333333301E-2</v>
      </c>
      <c r="D209" s="2">
        <v>-4.3243243243243197E-2</v>
      </c>
      <c r="E209" s="2">
        <v>-3.6723163841807897E-2</v>
      </c>
      <c r="F209" s="2">
        <v>-1.46627565982405E-2</v>
      </c>
      <c r="G209" s="2">
        <v>8.9285714285714298E-3</v>
      </c>
      <c r="H209" s="2">
        <v>3.5398230088495602E-2</v>
      </c>
      <c r="I209" s="2">
        <v>-8.5470085470085496E-3</v>
      </c>
      <c r="J209" s="2">
        <v>2.0114942528735601E-2</v>
      </c>
      <c r="K209" s="2">
        <v>-2.8169014084507001E-2</v>
      </c>
      <c r="L209" s="2">
        <v>-0.101449275362319</v>
      </c>
      <c r="M209" s="2">
        <v>-0.14193548387096799</v>
      </c>
      <c r="N209" s="3">
        <v>-0.23563218390804599</v>
      </c>
      <c r="O209" s="3">
        <v>-0.248587570621469</v>
      </c>
    </row>
    <row r="210" spans="1:15" x14ac:dyDescent="0.3">
      <c r="A210" s="8" t="s">
        <v>198</v>
      </c>
      <c r="B210" s="8" t="s">
        <v>87</v>
      </c>
      <c r="C210" s="2">
        <v>6.7064083457526097E-2</v>
      </c>
      <c r="D210" s="2">
        <v>4.60893854748603E-2</v>
      </c>
      <c r="E210" s="2">
        <v>7.4766355140186896E-2</v>
      </c>
      <c r="F210" s="2">
        <v>0.109316770186335</v>
      </c>
      <c r="G210" s="2">
        <v>7.2788353863381894E-2</v>
      </c>
      <c r="H210" s="2">
        <v>7.3068893528183701E-2</v>
      </c>
      <c r="I210" s="2">
        <v>7.3929961089494206E-2</v>
      </c>
      <c r="J210" s="2">
        <v>4.8007246376811599E-2</v>
      </c>
      <c r="K210" s="2">
        <v>6.2229904926534102E-2</v>
      </c>
      <c r="L210" s="2">
        <v>8.2180634662327098E-2</v>
      </c>
      <c r="M210" s="2">
        <v>9.4736842105263203E-2</v>
      </c>
      <c r="N210" s="3">
        <v>0.31884057971014501</v>
      </c>
      <c r="O210" s="3">
        <v>0.94392523364486003</v>
      </c>
    </row>
    <row r="211" spans="1:15" x14ac:dyDescent="0.3">
      <c r="A211" s="8" t="s">
        <v>198</v>
      </c>
      <c r="B211" s="8" t="s">
        <v>88</v>
      </c>
      <c r="C211" s="2">
        <v>8.1401085347804603E-2</v>
      </c>
      <c r="D211" s="2">
        <v>5.7937956204379602E-2</v>
      </c>
      <c r="E211" s="2">
        <v>5.0021561017680002E-2</v>
      </c>
      <c r="F211" s="2">
        <v>5.4620123203285402E-2</v>
      </c>
      <c r="G211" s="2">
        <v>3.4267912772585701E-2</v>
      </c>
      <c r="H211" s="2">
        <v>3.4262048192771101E-2</v>
      </c>
      <c r="I211" s="2">
        <v>3.0578813250819101E-2</v>
      </c>
      <c r="J211" s="2">
        <v>3.6736135641116198E-2</v>
      </c>
      <c r="K211" s="2">
        <v>1.9761499148211199E-2</v>
      </c>
      <c r="L211" s="2">
        <v>4.6441697293685302E-2</v>
      </c>
      <c r="M211" s="2">
        <v>5.8429118773946402E-2</v>
      </c>
      <c r="N211" s="3">
        <v>0.170964323560579</v>
      </c>
      <c r="O211" s="3">
        <v>0.42949547218628698</v>
      </c>
    </row>
    <row r="212" spans="1:15" x14ac:dyDescent="0.3">
      <c r="A212" s="8" t="s">
        <v>198</v>
      </c>
      <c r="B212" s="8" t="s">
        <v>89</v>
      </c>
      <c r="C212" s="2">
        <v>4.4444444444444398E-2</v>
      </c>
      <c r="D212" s="2">
        <v>-0.10638297872340401</v>
      </c>
      <c r="E212" s="2">
        <v>4.7619047619047603E-2</v>
      </c>
      <c r="F212" s="2">
        <v>0.13636363636363599</v>
      </c>
      <c r="G212" s="2">
        <v>0.06</v>
      </c>
      <c r="H212" s="2">
        <v>0.13207547169811301</v>
      </c>
      <c r="I212" s="2">
        <v>3.3333333333333298E-2</v>
      </c>
      <c r="J212" s="2">
        <v>0.12903225806451599</v>
      </c>
      <c r="K212" s="2">
        <v>7.1428571428571397E-2</v>
      </c>
      <c r="L212" s="2">
        <v>0.133333333333333</v>
      </c>
      <c r="M212" s="2">
        <v>5.8823529411764698E-2</v>
      </c>
      <c r="N212" s="3">
        <v>0.45161290322580599</v>
      </c>
      <c r="O212" s="3">
        <v>1.1428571428571399</v>
      </c>
    </row>
    <row r="213" spans="1:15" x14ac:dyDescent="0.3">
      <c r="A213" s="8" t="s">
        <v>198</v>
      </c>
      <c r="B213" s="8" t="s">
        <v>90</v>
      </c>
      <c r="C213" s="2">
        <v>3.9682539682539701E-2</v>
      </c>
      <c r="D213" s="2">
        <v>3.81679389312977E-3</v>
      </c>
      <c r="E213" s="2">
        <v>0</v>
      </c>
      <c r="F213" s="2">
        <v>1.9011406844106502E-2</v>
      </c>
      <c r="G213" s="2">
        <v>0</v>
      </c>
      <c r="H213" s="2">
        <v>5.22388059701493E-2</v>
      </c>
      <c r="I213" s="2">
        <v>0.102836879432624</v>
      </c>
      <c r="J213" s="2">
        <v>2.2508038585209E-2</v>
      </c>
      <c r="K213" s="2">
        <v>6.2893081761006301E-3</v>
      </c>
      <c r="L213" s="2">
        <v>4.6875E-2</v>
      </c>
      <c r="M213" s="2">
        <v>1.7910447761194E-2</v>
      </c>
      <c r="N213" s="3">
        <v>9.6463022508038607E-2</v>
      </c>
      <c r="O213" s="3">
        <v>0.29657794676806098</v>
      </c>
    </row>
    <row r="214" spans="1:15" x14ac:dyDescent="0.3">
      <c r="A214" s="8" t="s">
        <v>198</v>
      </c>
      <c r="B214" s="8" t="s">
        <v>91</v>
      </c>
      <c r="C214" s="2">
        <v>2.6315789473684199E-2</v>
      </c>
      <c r="D214" s="2">
        <v>2.5641025641025599E-2</v>
      </c>
      <c r="E214" s="2">
        <v>0.1</v>
      </c>
      <c r="F214" s="2">
        <v>0.13636363636363599</v>
      </c>
      <c r="G214" s="2">
        <v>0.06</v>
      </c>
      <c r="H214" s="2">
        <v>0.10377358490565999</v>
      </c>
      <c r="I214" s="2">
        <v>6.8376068376068397E-2</v>
      </c>
      <c r="J214" s="2">
        <v>0.152</v>
      </c>
      <c r="K214" s="2">
        <v>1.38888888888889E-2</v>
      </c>
      <c r="L214" s="2">
        <v>3.42465753424658E-2</v>
      </c>
      <c r="M214" s="2">
        <v>9.27152317880795E-2</v>
      </c>
      <c r="N214" s="3">
        <v>0.32</v>
      </c>
      <c r="O214" s="3">
        <v>1.0625</v>
      </c>
    </row>
    <row r="215" spans="1:15" x14ac:dyDescent="0.3">
      <c r="A215" s="8" t="s">
        <v>198</v>
      </c>
      <c r="B215" s="8" t="s">
        <v>92</v>
      </c>
      <c r="C215" s="2">
        <v>-1.63934426229508E-2</v>
      </c>
      <c r="D215" s="2">
        <v>3.3333333333333298E-2</v>
      </c>
      <c r="E215" s="2">
        <v>1.6129032258064498E-2</v>
      </c>
      <c r="F215" s="2">
        <v>9.5238095238095205E-2</v>
      </c>
      <c r="G215" s="2">
        <v>-1.4492753623188401E-2</v>
      </c>
      <c r="H215" s="2">
        <v>7.3529411764705899E-2</v>
      </c>
      <c r="I215" s="2">
        <v>9.5890410958904104E-2</v>
      </c>
      <c r="J215" s="2">
        <v>1.2500000000000001E-2</v>
      </c>
      <c r="K215" s="2">
        <v>8.6419753086419707E-2</v>
      </c>
      <c r="L215" s="2">
        <v>3.4090909090909102E-2</v>
      </c>
      <c r="M215" s="2">
        <v>2.1978021978022001E-2</v>
      </c>
      <c r="N215" s="3">
        <v>0.16250000000000001</v>
      </c>
      <c r="O215" s="3">
        <v>0.5</v>
      </c>
    </row>
    <row r="216" spans="1:15" x14ac:dyDescent="0.3">
      <c r="A216" s="8" t="s">
        <v>198</v>
      </c>
      <c r="B216" s="8" t="s">
        <v>93</v>
      </c>
      <c r="C216" s="2">
        <v>2.9556650246305399E-3</v>
      </c>
      <c r="D216" s="2">
        <v>-9.0864440078585497E-3</v>
      </c>
      <c r="E216" s="2">
        <v>-3.7174721189591098E-3</v>
      </c>
      <c r="F216" s="2">
        <v>4.7263681592039797E-3</v>
      </c>
      <c r="G216" s="2">
        <v>1.38648180242634E-2</v>
      </c>
      <c r="H216" s="2">
        <v>0</v>
      </c>
      <c r="I216" s="2">
        <v>1.0012210012209999E-2</v>
      </c>
      <c r="J216" s="2">
        <v>2.2243713733075401E-2</v>
      </c>
      <c r="K216" s="2">
        <v>1.2535477767265799E-2</v>
      </c>
      <c r="L216" s="2">
        <v>6.7741181966830197E-3</v>
      </c>
      <c r="M216" s="2">
        <v>1.6473317865429202E-2</v>
      </c>
      <c r="N216" s="3">
        <v>5.9235976789168303E-2</v>
      </c>
      <c r="O216" s="3">
        <v>8.5749690210656801E-2</v>
      </c>
    </row>
    <row r="217" spans="1:15" x14ac:dyDescent="0.3">
      <c r="A217" s="8" t="s">
        <v>198</v>
      </c>
      <c r="B217" s="8" t="s">
        <v>94</v>
      </c>
      <c r="C217" s="2">
        <v>8.5805084745762705E-2</v>
      </c>
      <c r="D217" s="2">
        <v>2.73170731707317E-2</v>
      </c>
      <c r="E217" s="2">
        <v>3.4188034188034198E-2</v>
      </c>
      <c r="F217" s="2">
        <v>1.8365472910927501E-2</v>
      </c>
      <c r="G217" s="2">
        <v>2.4346257889991001E-2</v>
      </c>
      <c r="H217" s="2">
        <v>1.32042253521127E-2</v>
      </c>
      <c r="I217" s="2">
        <v>-2.6064291920069498E-3</v>
      </c>
      <c r="J217" s="2">
        <v>4.3554006968641104E-3</v>
      </c>
      <c r="K217" s="2">
        <v>-3.7294015611448399E-2</v>
      </c>
      <c r="L217" s="2">
        <v>-9.0090090090090107E-3</v>
      </c>
      <c r="M217" s="2">
        <v>5.4545454545454498E-3</v>
      </c>
      <c r="N217" s="3">
        <v>-3.65853658536585E-2</v>
      </c>
      <c r="O217" s="3">
        <v>5.0332383665716997E-2</v>
      </c>
    </row>
    <row r="218" spans="1:15" x14ac:dyDescent="0.3">
      <c r="A218" s="8" t="s">
        <v>198</v>
      </c>
      <c r="B218" s="8" t="s">
        <v>95</v>
      </c>
      <c r="C218" s="2">
        <v>4.3478260869565202E-2</v>
      </c>
      <c r="D218" s="2">
        <v>0.20833333333333301</v>
      </c>
      <c r="E218" s="2">
        <v>-6.8965517241379296E-2</v>
      </c>
      <c r="F218" s="2">
        <v>7.4074074074074098E-2</v>
      </c>
      <c r="G218" s="2">
        <v>0.10344827586206901</v>
      </c>
      <c r="H218" s="2">
        <v>0.1875</v>
      </c>
      <c r="I218" s="2">
        <v>0.105263157894737</v>
      </c>
      <c r="J218" s="2">
        <v>0.119047619047619</v>
      </c>
      <c r="K218" s="2">
        <v>6.3829787234042507E-2</v>
      </c>
      <c r="L218" s="2">
        <v>0.23</v>
      </c>
      <c r="M218" s="2">
        <v>4.0650406504064998E-2</v>
      </c>
      <c r="N218" s="3">
        <v>0.52380952380952395</v>
      </c>
      <c r="O218" s="3">
        <v>1.2068965517241399</v>
      </c>
    </row>
    <row r="219" spans="1:15" x14ac:dyDescent="0.3">
      <c r="A219" s="8" t="s">
        <v>198</v>
      </c>
      <c r="B219" s="8" t="s">
        <v>96</v>
      </c>
      <c r="C219" s="2">
        <v>-1.3698630136986301E-2</v>
      </c>
      <c r="D219" s="2">
        <v>3.2407407407407399E-2</v>
      </c>
      <c r="E219" s="2">
        <v>3.5874439461883401E-2</v>
      </c>
      <c r="F219" s="2">
        <v>5.62770562770563E-2</v>
      </c>
      <c r="G219" s="2">
        <v>0</v>
      </c>
      <c r="H219" s="2">
        <v>3.2786885245901599E-2</v>
      </c>
      <c r="I219" s="2">
        <v>7.9365079365079395E-3</v>
      </c>
      <c r="J219" s="2">
        <v>0.12598425196850399</v>
      </c>
      <c r="K219" s="2">
        <v>0.101398601398601</v>
      </c>
      <c r="L219" s="2">
        <v>0.107936507936508</v>
      </c>
      <c r="M219" s="2">
        <v>0.120343839541547</v>
      </c>
      <c r="N219" s="3">
        <v>0.53937007874015797</v>
      </c>
      <c r="O219" s="3">
        <v>0.75336322869955197</v>
      </c>
    </row>
    <row r="220" spans="1:15" x14ac:dyDescent="0.3">
      <c r="A220" s="8" t="s">
        <v>198</v>
      </c>
      <c r="B220" s="8" t="s">
        <v>97</v>
      </c>
      <c r="C220" s="2">
        <v>-6.88405797101449E-2</v>
      </c>
      <c r="D220" s="2">
        <v>-5.4474708171206199E-2</v>
      </c>
      <c r="E220" s="2">
        <v>8.23045267489712E-3</v>
      </c>
      <c r="F220" s="2">
        <v>2.4489795918367301E-2</v>
      </c>
      <c r="G220" s="2">
        <v>0</v>
      </c>
      <c r="H220" s="2">
        <v>-4.7808764940239001E-2</v>
      </c>
      <c r="I220" s="2">
        <v>2.92887029288703E-2</v>
      </c>
      <c r="J220" s="2">
        <v>4.8780487804878099E-2</v>
      </c>
      <c r="K220" s="2">
        <v>3.8759689922480599E-2</v>
      </c>
      <c r="L220" s="2">
        <v>-3.3582089552238799E-2</v>
      </c>
      <c r="M220" s="2">
        <v>-6.1776061776061798E-2</v>
      </c>
      <c r="N220" s="3">
        <v>-1.21951219512195E-2</v>
      </c>
      <c r="O220" s="3">
        <v>0</v>
      </c>
    </row>
    <row r="221" spans="1:15" x14ac:dyDescent="0.3">
      <c r="A221" s="8" t="s">
        <v>198</v>
      </c>
      <c r="B221" s="8" t="s">
        <v>98</v>
      </c>
      <c r="C221" s="2">
        <v>-1.25786163522013E-2</v>
      </c>
      <c r="D221" s="2">
        <v>2.54777070063694E-2</v>
      </c>
      <c r="E221" s="2">
        <v>6.8322981366459604E-2</v>
      </c>
      <c r="F221" s="2">
        <v>9.3023255813953501E-2</v>
      </c>
      <c r="G221" s="2">
        <v>6.9148936170212796E-2</v>
      </c>
      <c r="H221" s="2">
        <v>9.4527363184079602E-2</v>
      </c>
      <c r="I221" s="2">
        <v>4.0909090909090902E-2</v>
      </c>
      <c r="J221" s="2">
        <v>1.7467248908296901E-2</v>
      </c>
      <c r="K221" s="2">
        <v>4.7210300429184601E-2</v>
      </c>
      <c r="L221" s="2">
        <v>-0.135245901639344</v>
      </c>
      <c r="M221" s="2">
        <v>-6.6350710900473897E-2</v>
      </c>
      <c r="N221" s="3">
        <v>-0.13973799126637601</v>
      </c>
      <c r="O221" s="3">
        <v>0.22360248447205</v>
      </c>
    </row>
    <row r="222" spans="1:15" x14ac:dyDescent="0.3">
      <c r="A222" s="8" t="s">
        <v>199</v>
      </c>
      <c r="B222" s="8" t="s">
        <v>87</v>
      </c>
      <c r="C222" s="2">
        <v>6.4432989690721601E-2</v>
      </c>
      <c r="D222" s="2">
        <v>5.32687651331719E-2</v>
      </c>
      <c r="E222" s="2">
        <v>8.2758620689655199E-2</v>
      </c>
      <c r="F222" s="2">
        <v>7.2186836518046693E-2</v>
      </c>
      <c r="G222" s="2">
        <v>0.104950495049505</v>
      </c>
      <c r="H222" s="2">
        <v>6.6308243727598595E-2</v>
      </c>
      <c r="I222" s="2">
        <v>5.3781512605041999E-2</v>
      </c>
      <c r="J222" s="2">
        <v>9.0909090909090898E-2</v>
      </c>
      <c r="K222" s="2">
        <v>5.9941520467836303E-2</v>
      </c>
      <c r="L222" s="2">
        <v>9.6551724137931005E-2</v>
      </c>
      <c r="M222" s="2">
        <v>5.7861635220125801E-2</v>
      </c>
      <c r="N222" s="3">
        <v>0.341307814992026</v>
      </c>
      <c r="O222" s="3">
        <v>0.93333333333333302</v>
      </c>
    </row>
    <row r="223" spans="1:15" x14ac:dyDescent="0.3">
      <c r="A223" s="8" t="s">
        <v>199</v>
      </c>
      <c r="B223" s="8" t="s">
        <v>88</v>
      </c>
      <c r="C223" s="2">
        <v>6.2674094707520903E-2</v>
      </c>
      <c r="D223" s="2">
        <v>5.2424639580602901E-2</v>
      </c>
      <c r="E223" s="2">
        <v>1.7434620174346199E-2</v>
      </c>
      <c r="F223" s="2">
        <v>3.4883720930232599E-2</v>
      </c>
      <c r="G223" s="2">
        <v>2.7202838557066799E-2</v>
      </c>
      <c r="H223" s="2">
        <v>2.76338514680484E-2</v>
      </c>
      <c r="I223" s="2">
        <v>1.84873949579832E-2</v>
      </c>
      <c r="J223" s="2">
        <v>3.1353135313531399E-2</v>
      </c>
      <c r="K223" s="2">
        <v>2.1866666666666701E-2</v>
      </c>
      <c r="L223" s="2">
        <v>3.60125260960334E-2</v>
      </c>
      <c r="M223" s="2">
        <v>4.0302267002518898E-2</v>
      </c>
      <c r="N223" s="3">
        <v>0.13586358635863599</v>
      </c>
      <c r="O223" s="3">
        <v>0.28580323785803202</v>
      </c>
    </row>
    <row r="224" spans="1:15" x14ac:dyDescent="0.3">
      <c r="A224" s="8" t="s">
        <v>199</v>
      </c>
      <c r="B224" s="8" t="s">
        <v>89</v>
      </c>
      <c r="C224" s="2">
        <v>9.0909090909090898E-2</v>
      </c>
      <c r="D224" s="2">
        <v>2.7777777777777801E-2</v>
      </c>
      <c r="E224" s="2">
        <v>0</v>
      </c>
      <c r="F224" s="2">
        <v>8.1081081081081099E-2</v>
      </c>
      <c r="G224" s="2">
        <v>-0.05</v>
      </c>
      <c r="H224" s="2">
        <v>5.2631578947368397E-2</v>
      </c>
      <c r="I224" s="2">
        <v>0.1</v>
      </c>
      <c r="J224" s="2">
        <v>0.204545454545455</v>
      </c>
      <c r="K224" s="2">
        <v>7.5471698113207503E-2</v>
      </c>
      <c r="L224" s="2">
        <v>7.0175438596491196E-2</v>
      </c>
      <c r="M224" s="2">
        <v>0.114754098360656</v>
      </c>
      <c r="N224" s="3">
        <v>0.54545454545454497</v>
      </c>
      <c r="O224" s="3">
        <v>0.83783783783783805</v>
      </c>
    </row>
    <row r="225" spans="1:15" x14ac:dyDescent="0.3">
      <c r="A225" s="8" t="s">
        <v>199</v>
      </c>
      <c r="B225" s="8" t="s">
        <v>90</v>
      </c>
      <c r="C225" s="2">
        <v>2.7932960893854698E-2</v>
      </c>
      <c r="D225" s="2">
        <v>-1.0869565217391301E-2</v>
      </c>
      <c r="E225" s="2">
        <v>3.2967032967033003E-2</v>
      </c>
      <c r="F225" s="2">
        <v>6.9148936170212796E-2</v>
      </c>
      <c r="G225" s="2">
        <v>4.9751243781094502E-2</v>
      </c>
      <c r="H225" s="2">
        <v>3.3175355450236997E-2</v>
      </c>
      <c r="I225" s="2">
        <v>9.1743119266055103E-3</v>
      </c>
      <c r="J225" s="2">
        <v>1.3636363636363599E-2</v>
      </c>
      <c r="K225" s="2">
        <v>9.4170403587443899E-2</v>
      </c>
      <c r="L225" s="2">
        <v>7.3770491803278701E-2</v>
      </c>
      <c r="M225" s="2">
        <v>4.1984732824427502E-2</v>
      </c>
      <c r="N225" s="3">
        <v>0.24090909090909099</v>
      </c>
      <c r="O225" s="3">
        <v>0.5</v>
      </c>
    </row>
    <row r="226" spans="1:15" x14ac:dyDescent="0.3">
      <c r="A226" s="8" t="s">
        <v>199</v>
      </c>
      <c r="B226" s="8" t="s">
        <v>91</v>
      </c>
      <c r="C226" s="2">
        <v>8.6956521739130405E-2</v>
      </c>
      <c r="D226" s="2">
        <v>1.3333333333333299E-2</v>
      </c>
      <c r="E226" s="2">
        <v>0.13157894736842099</v>
      </c>
      <c r="F226" s="2">
        <v>5.8139534883720902E-2</v>
      </c>
      <c r="G226" s="2">
        <v>5.4945054945054903E-2</v>
      </c>
      <c r="H226" s="2">
        <v>8.3333333333333301E-2</v>
      </c>
      <c r="I226" s="2">
        <v>4.80769230769231E-2</v>
      </c>
      <c r="J226" s="2">
        <v>7.3394495412843999E-2</v>
      </c>
      <c r="K226" s="2">
        <v>4.2735042735042701E-2</v>
      </c>
      <c r="L226" s="2">
        <v>0.14754098360655701</v>
      </c>
      <c r="M226" s="2">
        <v>6.4285714285714293E-2</v>
      </c>
      <c r="N226" s="3">
        <v>0.36697247706421998</v>
      </c>
      <c r="O226" s="3">
        <v>0.96052631578947401</v>
      </c>
    </row>
    <row r="227" spans="1:15" x14ac:dyDescent="0.3">
      <c r="A227" s="8" t="s">
        <v>199</v>
      </c>
      <c r="B227" s="8" t="s">
        <v>92</v>
      </c>
      <c r="C227" s="2">
        <v>7.8125E-2</v>
      </c>
      <c r="D227" s="2">
        <v>0</v>
      </c>
      <c r="E227" s="2">
        <v>-7.2463768115942004E-2</v>
      </c>
      <c r="F227" s="2">
        <v>0.125</v>
      </c>
      <c r="G227" s="2">
        <v>2.7777777777777801E-2</v>
      </c>
      <c r="H227" s="2">
        <v>-6.7567567567567599E-2</v>
      </c>
      <c r="I227" s="2">
        <v>-7.2463768115942004E-2</v>
      </c>
      <c r="J227" s="2">
        <v>1.5625E-2</v>
      </c>
      <c r="K227" s="2">
        <v>-6.15384615384615E-2</v>
      </c>
      <c r="L227" s="2">
        <v>9.8360655737704902E-2</v>
      </c>
      <c r="M227" s="2">
        <v>0.17910447761194001</v>
      </c>
      <c r="N227" s="3">
        <v>0.234375</v>
      </c>
      <c r="O227" s="3">
        <v>0.14492753623188401</v>
      </c>
    </row>
    <row r="228" spans="1:15" x14ac:dyDescent="0.3">
      <c r="A228" s="8" t="s">
        <v>199</v>
      </c>
      <c r="B228" s="8" t="s">
        <v>93</v>
      </c>
      <c r="C228" s="2">
        <v>1.1059500110595E-2</v>
      </c>
      <c r="D228" s="2">
        <v>-3.0627871362940299E-3</v>
      </c>
      <c r="E228" s="2">
        <v>7.2416063199473302E-3</v>
      </c>
      <c r="F228" s="2">
        <v>7.6252723311546798E-3</v>
      </c>
      <c r="G228" s="2">
        <v>2.4648648648648599E-2</v>
      </c>
      <c r="H228" s="2">
        <v>1.7303228529225601E-2</v>
      </c>
      <c r="I228" s="2">
        <v>1.4312383322962001E-2</v>
      </c>
      <c r="J228" s="2">
        <v>2.57668711656442E-2</v>
      </c>
      <c r="K228" s="2">
        <v>1.9936204146730498E-2</v>
      </c>
      <c r="L228" s="2">
        <v>2.1892103205629398E-2</v>
      </c>
      <c r="M228" s="2">
        <v>2.46748278500383E-2</v>
      </c>
      <c r="N228" s="3">
        <v>9.5501022494887497E-2</v>
      </c>
      <c r="O228" s="3">
        <v>0.175554092604784</v>
      </c>
    </row>
    <row r="229" spans="1:15" x14ac:dyDescent="0.3">
      <c r="A229" s="8" t="s">
        <v>199</v>
      </c>
      <c r="B229" s="8" t="s">
        <v>94</v>
      </c>
      <c r="C229" s="2">
        <v>7.0323488045007002E-2</v>
      </c>
      <c r="D229" s="2">
        <v>7.4901445466491495E-2</v>
      </c>
      <c r="E229" s="2">
        <v>3.1784841075794601E-2</v>
      </c>
      <c r="F229" s="2">
        <v>6.1611374407582901E-2</v>
      </c>
      <c r="G229" s="2">
        <v>4.2410714285714302E-2</v>
      </c>
      <c r="H229" s="2">
        <v>-9.6359743040685206E-3</v>
      </c>
      <c r="I229" s="2">
        <v>-7.5675675675675701E-3</v>
      </c>
      <c r="J229" s="2">
        <v>8.7145969498910701E-3</v>
      </c>
      <c r="K229" s="2">
        <v>-1.1879049676025899E-2</v>
      </c>
      <c r="L229" s="2">
        <v>5.4644808743169399E-3</v>
      </c>
      <c r="M229" s="2">
        <v>6.5217391304347797E-3</v>
      </c>
      <c r="N229" s="3">
        <v>8.7145969498910701E-3</v>
      </c>
      <c r="O229" s="3">
        <v>0.13202933985330101</v>
      </c>
    </row>
    <row r="230" spans="1:15" x14ac:dyDescent="0.3">
      <c r="A230" s="8" t="s">
        <v>199</v>
      </c>
      <c r="B230" s="8" t="s">
        <v>95</v>
      </c>
      <c r="C230" s="2">
        <v>0.22222222222222199</v>
      </c>
      <c r="D230" s="2">
        <v>0.15909090909090901</v>
      </c>
      <c r="E230" s="2">
        <v>0</v>
      </c>
      <c r="F230" s="2">
        <v>1.9607843137254902E-2</v>
      </c>
      <c r="G230" s="2">
        <v>5.7692307692307702E-2</v>
      </c>
      <c r="H230" s="2">
        <v>0</v>
      </c>
      <c r="I230" s="2">
        <v>9.0909090909090898E-2</v>
      </c>
      <c r="J230" s="2">
        <v>3.3333333333333298E-2</v>
      </c>
      <c r="K230" s="2">
        <v>0.17741935483870999</v>
      </c>
      <c r="L230" s="2">
        <v>0.17808219178082199</v>
      </c>
      <c r="M230" s="2">
        <v>0.15116279069767399</v>
      </c>
      <c r="N230" s="3">
        <v>0.65</v>
      </c>
      <c r="O230" s="3">
        <v>0.94117647058823495</v>
      </c>
    </row>
    <row r="231" spans="1:15" x14ac:dyDescent="0.3">
      <c r="A231" s="8" t="s">
        <v>199</v>
      </c>
      <c r="B231" s="8" t="s">
        <v>96</v>
      </c>
      <c r="C231" s="2">
        <v>3.06122448979592E-2</v>
      </c>
      <c r="D231" s="2">
        <v>-4.95049504950495E-2</v>
      </c>
      <c r="E231" s="2">
        <v>5.2083333333333296E-3</v>
      </c>
      <c r="F231" s="2">
        <v>0</v>
      </c>
      <c r="G231" s="2">
        <v>4.1450777202072499E-2</v>
      </c>
      <c r="H231" s="2">
        <v>4.97512437810945E-3</v>
      </c>
      <c r="I231" s="2">
        <v>0.10891089108910899</v>
      </c>
      <c r="J231" s="2">
        <v>2.23214285714286E-2</v>
      </c>
      <c r="K231" s="2">
        <v>9.6069868995633204E-2</v>
      </c>
      <c r="L231" s="2">
        <v>9.1633466135458197E-2</v>
      </c>
      <c r="M231" s="2">
        <v>9.8540145985401506E-2</v>
      </c>
      <c r="N231" s="3">
        <v>0.34375</v>
      </c>
      <c r="O231" s="3">
        <v>0.56770833333333304</v>
      </c>
    </row>
    <row r="232" spans="1:15" x14ac:dyDescent="0.3">
      <c r="A232" s="8" t="s">
        <v>199</v>
      </c>
      <c r="B232" s="8" t="s">
        <v>97</v>
      </c>
      <c r="C232" s="2">
        <v>4.1811846689895502E-2</v>
      </c>
      <c r="D232" s="2">
        <v>3.3444816053511701E-3</v>
      </c>
      <c r="E232" s="2">
        <v>-4.33333333333333E-2</v>
      </c>
      <c r="F232" s="2">
        <v>4.8780487804878099E-2</v>
      </c>
      <c r="G232" s="2">
        <v>-3.32225913621262E-2</v>
      </c>
      <c r="H232" s="2">
        <v>3.09278350515464E-2</v>
      </c>
      <c r="I232" s="2">
        <v>-2.66666666666667E-2</v>
      </c>
      <c r="J232" s="2">
        <v>2.0547945205479499E-2</v>
      </c>
      <c r="K232" s="2">
        <v>3.3557046979865801E-3</v>
      </c>
      <c r="L232" s="2">
        <v>-7.3578595317725801E-2</v>
      </c>
      <c r="M232" s="2">
        <v>-3.6101083032491002E-2</v>
      </c>
      <c r="N232" s="3">
        <v>-8.5616438356164407E-2</v>
      </c>
      <c r="O232" s="3">
        <v>-0.11</v>
      </c>
    </row>
    <row r="233" spans="1:15" x14ac:dyDescent="0.3">
      <c r="A233" s="8" t="s">
        <v>199</v>
      </c>
      <c r="B233" s="8" t="s">
        <v>98</v>
      </c>
      <c r="C233" s="2">
        <v>4.2253521126760597E-2</v>
      </c>
      <c r="D233" s="2">
        <v>-4.72972972972973E-2</v>
      </c>
      <c r="E233" s="2">
        <v>6.3829787234042507E-2</v>
      </c>
      <c r="F233" s="2">
        <v>2.66666666666667E-2</v>
      </c>
      <c r="G233" s="2">
        <v>1.9480519480519501E-2</v>
      </c>
      <c r="H233" s="2">
        <v>-4.4585987261146501E-2</v>
      </c>
      <c r="I233" s="2">
        <v>4.6666666666666697E-2</v>
      </c>
      <c r="J233" s="2">
        <v>2.54777070063694E-2</v>
      </c>
      <c r="K233" s="2">
        <v>6.2111801242236003E-3</v>
      </c>
      <c r="L233" s="2">
        <v>-0.172839506172839</v>
      </c>
      <c r="M233" s="2">
        <v>-6.7164179104477598E-2</v>
      </c>
      <c r="N233" s="3">
        <v>-0.20382165605095501</v>
      </c>
      <c r="O233" s="3">
        <v>-0.11347517730496499</v>
      </c>
    </row>
    <row r="234" spans="1:15" x14ac:dyDescent="0.3">
      <c r="A234" s="8" t="s">
        <v>200</v>
      </c>
      <c r="B234" s="8" t="s">
        <v>87</v>
      </c>
      <c r="C234" s="2">
        <v>5.95744680851064E-2</v>
      </c>
      <c r="D234" s="2">
        <v>8.2329317269076302E-2</v>
      </c>
      <c r="E234" s="2">
        <v>6.1224489795918401E-2</v>
      </c>
      <c r="F234" s="2">
        <v>7.3426573426573397E-2</v>
      </c>
      <c r="G234" s="2">
        <v>6.0260586319218198E-2</v>
      </c>
      <c r="H234" s="2">
        <v>6.9124423963133605E-2</v>
      </c>
      <c r="I234" s="2">
        <v>9.0517241379310304E-2</v>
      </c>
      <c r="J234" s="2">
        <v>6.9828722002634999E-2</v>
      </c>
      <c r="K234" s="2">
        <v>5.2955665024630498E-2</v>
      </c>
      <c r="L234" s="2">
        <v>6.6666666666666693E-2</v>
      </c>
      <c r="M234" s="2">
        <v>7.8947368421052599E-2</v>
      </c>
      <c r="N234" s="3">
        <v>0.29644268774703603</v>
      </c>
      <c r="O234" s="3">
        <v>0.82560296846011105</v>
      </c>
    </row>
    <row r="235" spans="1:15" x14ac:dyDescent="0.3">
      <c r="A235" s="8" t="s">
        <v>200</v>
      </c>
      <c r="B235" s="8" t="s">
        <v>88</v>
      </c>
      <c r="C235" s="2">
        <v>6.51577503429355E-2</v>
      </c>
      <c r="D235" s="2">
        <v>5.2157115260785598E-2</v>
      </c>
      <c r="E235" s="2">
        <v>4.71236230110159E-2</v>
      </c>
      <c r="F235" s="2">
        <v>4.1496201052016402E-2</v>
      </c>
      <c r="G235" s="2">
        <v>2.8058361391694701E-2</v>
      </c>
      <c r="H235" s="2">
        <v>1.6375545851528402E-2</v>
      </c>
      <c r="I235" s="2">
        <v>2.4704618689581102E-2</v>
      </c>
      <c r="J235" s="2">
        <v>3.4067085953878397E-2</v>
      </c>
      <c r="K235" s="2">
        <v>5.0684237202230104E-3</v>
      </c>
      <c r="L235" s="2">
        <v>4.6898638426626303E-2</v>
      </c>
      <c r="M235" s="2">
        <v>3.9980732177264E-2</v>
      </c>
      <c r="N235" s="3">
        <v>0.13155136268343801</v>
      </c>
      <c r="O235" s="3">
        <v>0.32129742962056301</v>
      </c>
    </row>
    <row r="236" spans="1:15" x14ac:dyDescent="0.3">
      <c r="A236" s="8" t="s">
        <v>200</v>
      </c>
      <c r="B236" s="8" t="s">
        <v>89</v>
      </c>
      <c r="C236" s="2">
        <v>0</v>
      </c>
      <c r="D236" s="2">
        <v>0.08</v>
      </c>
      <c r="E236" s="2">
        <v>3.7037037037037E-2</v>
      </c>
      <c r="F236" s="2">
        <v>0</v>
      </c>
      <c r="G236" s="2">
        <v>0.214285714285714</v>
      </c>
      <c r="H236" s="2">
        <v>0.14705882352941199</v>
      </c>
      <c r="I236" s="2">
        <v>0.15384615384615399</v>
      </c>
      <c r="J236" s="2">
        <v>0.133333333333333</v>
      </c>
      <c r="K236" s="2">
        <v>5.8823529411764698E-2</v>
      </c>
      <c r="L236" s="2">
        <v>0.148148148148148</v>
      </c>
      <c r="M236" s="2">
        <v>0.112903225806452</v>
      </c>
      <c r="N236" s="3">
        <v>0.53333333333333299</v>
      </c>
      <c r="O236" s="3">
        <v>1.55555555555556</v>
      </c>
    </row>
    <row r="237" spans="1:15" x14ac:dyDescent="0.3">
      <c r="A237" s="8" t="s">
        <v>200</v>
      </c>
      <c r="B237" s="8" t="s">
        <v>90</v>
      </c>
      <c r="C237" s="2">
        <v>-4.97512437810945E-3</v>
      </c>
      <c r="D237" s="2">
        <v>0.03</v>
      </c>
      <c r="E237" s="2">
        <v>4.85436893203883E-2</v>
      </c>
      <c r="F237" s="2">
        <v>-1.38888888888889E-2</v>
      </c>
      <c r="G237" s="2">
        <v>-3.2863849765258198E-2</v>
      </c>
      <c r="H237" s="2">
        <v>-1.94174757281553E-2</v>
      </c>
      <c r="I237" s="2">
        <v>-9.9009900990098994E-3</v>
      </c>
      <c r="J237" s="2">
        <v>0.05</v>
      </c>
      <c r="K237" s="2">
        <v>2.8571428571428598E-2</v>
      </c>
      <c r="L237" s="2">
        <v>4.6296296296296301E-2</v>
      </c>
      <c r="M237" s="2">
        <v>0.119469026548673</v>
      </c>
      <c r="N237" s="3">
        <v>0.26500000000000001</v>
      </c>
      <c r="O237" s="3">
        <v>0.228155339805825</v>
      </c>
    </row>
    <row r="238" spans="1:15" x14ac:dyDescent="0.3">
      <c r="A238" s="8" t="s">
        <v>200</v>
      </c>
      <c r="B238" s="8" t="s">
        <v>91</v>
      </c>
      <c r="C238" s="2">
        <v>2.7397260273972601E-2</v>
      </c>
      <c r="D238" s="2">
        <v>9.3333333333333296E-2</v>
      </c>
      <c r="E238" s="2">
        <v>8.5365853658536606E-2</v>
      </c>
      <c r="F238" s="2">
        <v>7.8651685393258397E-2</v>
      </c>
      <c r="G238" s="2">
        <v>8.3333333333333301E-2</v>
      </c>
      <c r="H238" s="2">
        <v>9.6153846153846201E-2</v>
      </c>
      <c r="I238" s="2">
        <v>4.3859649122807001E-2</v>
      </c>
      <c r="J238" s="2">
        <v>8.40336134453782E-2</v>
      </c>
      <c r="K238" s="2">
        <v>6.9767441860465101E-2</v>
      </c>
      <c r="L238" s="2">
        <v>8.6956521739130405E-2</v>
      </c>
      <c r="M238" s="2">
        <v>3.3333333333333298E-2</v>
      </c>
      <c r="N238" s="3">
        <v>0.30252100840336099</v>
      </c>
      <c r="O238" s="3">
        <v>0.89024390243902396</v>
      </c>
    </row>
    <row r="239" spans="1:15" x14ac:dyDescent="0.3">
      <c r="A239" s="8" t="s">
        <v>200</v>
      </c>
      <c r="B239" s="8" t="s">
        <v>92</v>
      </c>
      <c r="C239" s="2">
        <v>7.2463768115942004E-2</v>
      </c>
      <c r="D239" s="2">
        <v>1.35135135135135E-2</v>
      </c>
      <c r="E239" s="2">
        <v>-1.3333333333333299E-2</v>
      </c>
      <c r="F239" s="2">
        <v>2.7027027027027001E-2</v>
      </c>
      <c r="G239" s="2">
        <v>3.94736842105263E-2</v>
      </c>
      <c r="H239" s="2">
        <v>2.53164556962025E-2</v>
      </c>
      <c r="I239" s="2">
        <v>2.4691358024691398E-2</v>
      </c>
      <c r="J239" s="2">
        <v>9.6385542168674704E-2</v>
      </c>
      <c r="K239" s="2">
        <v>4.3956043956044001E-2</v>
      </c>
      <c r="L239" s="2">
        <v>3.1578947368421102E-2</v>
      </c>
      <c r="M239" s="2">
        <v>0</v>
      </c>
      <c r="N239" s="3">
        <v>0.180722891566265</v>
      </c>
      <c r="O239" s="3">
        <v>0.30666666666666698</v>
      </c>
    </row>
    <row r="240" spans="1:15" x14ac:dyDescent="0.3">
      <c r="A240" s="8" t="s">
        <v>200</v>
      </c>
      <c r="B240" s="8" t="s">
        <v>93</v>
      </c>
      <c r="C240" s="2">
        <v>1.38683977574506E-2</v>
      </c>
      <c r="D240" s="2">
        <v>1.16414435389988E-2</v>
      </c>
      <c r="E240" s="2">
        <v>-2.8768699654775601E-3</v>
      </c>
      <c r="F240" s="2">
        <v>6.9244085401038696E-3</v>
      </c>
      <c r="G240" s="2">
        <v>2.6647564469913999E-2</v>
      </c>
      <c r="H240" s="2">
        <v>1.5350265140943301E-2</v>
      </c>
      <c r="I240" s="2">
        <v>2.7487630566245199E-2</v>
      </c>
      <c r="J240" s="2">
        <v>2.78223649010166E-2</v>
      </c>
      <c r="K240" s="2">
        <v>2.9932326913066101E-2</v>
      </c>
      <c r="L240" s="2">
        <v>1.8701036138488801E-2</v>
      </c>
      <c r="M240" s="2">
        <v>3.0761597618456999E-2</v>
      </c>
      <c r="N240" s="3">
        <v>0.11155698234349901</v>
      </c>
      <c r="O240" s="3">
        <v>0.195339470655926</v>
      </c>
    </row>
    <row r="241" spans="1:15" x14ac:dyDescent="0.3">
      <c r="A241" s="8" t="s">
        <v>200</v>
      </c>
      <c r="B241" s="8" t="s">
        <v>94</v>
      </c>
      <c r="C241" s="2">
        <v>6.4275037369207796E-2</v>
      </c>
      <c r="D241" s="2">
        <v>7.7247191011235894E-2</v>
      </c>
      <c r="E241" s="2">
        <v>4.8239895697522801E-2</v>
      </c>
      <c r="F241" s="2">
        <v>4.3532338308457701E-2</v>
      </c>
      <c r="G241" s="2">
        <v>2.7413587604290801E-2</v>
      </c>
      <c r="H241" s="2">
        <v>2.6682134570765698E-2</v>
      </c>
      <c r="I241" s="2">
        <v>2.4858757062146901E-2</v>
      </c>
      <c r="J241" s="2">
        <v>-8.8202866593164297E-3</v>
      </c>
      <c r="K241" s="2">
        <v>-2.55839822024472E-2</v>
      </c>
      <c r="L241" s="2">
        <v>-3.4246575342465799E-3</v>
      </c>
      <c r="M241" s="2">
        <v>2.2909507445589901E-2</v>
      </c>
      <c r="N241" s="3">
        <v>-1.5435501653803699E-2</v>
      </c>
      <c r="O241" s="3">
        <v>0.16427640156453699</v>
      </c>
    </row>
    <row r="242" spans="1:15" x14ac:dyDescent="0.3">
      <c r="A242" s="8" t="s">
        <v>200</v>
      </c>
      <c r="B242" s="8" t="s">
        <v>95</v>
      </c>
      <c r="C242" s="2">
        <v>0.12765957446808501</v>
      </c>
      <c r="D242" s="2">
        <v>1.88679245283019E-2</v>
      </c>
      <c r="E242" s="2">
        <v>0.148148148148148</v>
      </c>
      <c r="F242" s="2">
        <v>1.6129032258064498E-2</v>
      </c>
      <c r="G242" s="2">
        <v>3.1746031746031703E-2</v>
      </c>
      <c r="H242" s="2">
        <v>3.0769230769230799E-2</v>
      </c>
      <c r="I242" s="2">
        <v>0.134328358208955</v>
      </c>
      <c r="J242" s="2">
        <v>0.118421052631579</v>
      </c>
      <c r="K242" s="2">
        <v>9.41176470588235E-2</v>
      </c>
      <c r="L242" s="2">
        <v>9.6774193548387094E-2</v>
      </c>
      <c r="M242" s="2">
        <v>6.8627450980392204E-2</v>
      </c>
      <c r="N242" s="3">
        <v>0.43421052631578899</v>
      </c>
      <c r="O242" s="3">
        <v>1.0185185185185199</v>
      </c>
    </row>
    <row r="243" spans="1:15" x14ac:dyDescent="0.3">
      <c r="A243" s="8" t="s">
        <v>200</v>
      </c>
      <c r="B243" s="8" t="s">
        <v>96</v>
      </c>
      <c r="C243" s="2">
        <v>3.0120481927710802E-2</v>
      </c>
      <c r="D243" s="2">
        <v>9.3567251461988299E-2</v>
      </c>
      <c r="E243" s="2">
        <v>3.7433155080213901E-2</v>
      </c>
      <c r="F243" s="2">
        <v>5.1546391752577303E-2</v>
      </c>
      <c r="G243" s="2">
        <v>0</v>
      </c>
      <c r="H243" s="2">
        <v>4.9019607843137303E-2</v>
      </c>
      <c r="I243" s="2">
        <v>7.4766355140186896E-2</v>
      </c>
      <c r="J243" s="2">
        <v>6.5217391304347797E-2</v>
      </c>
      <c r="K243" s="2">
        <v>9.3877551020408206E-2</v>
      </c>
      <c r="L243" s="2">
        <v>0.12313432835820901</v>
      </c>
      <c r="M243" s="2">
        <v>0.102990033222591</v>
      </c>
      <c r="N243" s="3">
        <v>0.44347826086956499</v>
      </c>
      <c r="O243" s="3">
        <v>0.77540106951871701</v>
      </c>
    </row>
    <row r="244" spans="1:15" x14ac:dyDescent="0.3">
      <c r="A244" s="8" t="s">
        <v>200</v>
      </c>
      <c r="B244" s="8" t="s">
        <v>97</v>
      </c>
      <c r="C244" s="2">
        <v>2.8436018957346001E-2</v>
      </c>
      <c r="D244" s="2">
        <v>-4.6082949308755797E-2</v>
      </c>
      <c r="E244" s="2">
        <v>-1.9323671497584499E-2</v>
      </c>
      <c r="F244" s="2">
        <v>4.9261083743842402E-2</v>
      </c>
      <c r="G244" s="2">
        <v>-6.1032863849765299E-2</v>
      </c>
      <c r="H244" s="2">
        <v>5.5E-2</v>
      </c>
      <c r="I244" s="2">
        <v>3.7914691943128E-2</v>
      </c>
      <c r="J244" s="2">
        <v>2.7397260273972601E-2</v>
      </c>
      <c r="K244" s="2">
        <v>4.4444444444444398E-2</v>
      </c>
      <c r="L244" s="2">
        <v>-5.95744680851064E-2</v>
      </c>
      <c r="M244" s="2">
        <v>-3.1674208144796399E-2</v>
      </c>
      <c r="N244" s="3">
        <v>-2.2831050228310501E-2</v>
      </c>
      <c r="O244" s="3">
        <v>3.3816425120772903E-2</v>
      </c>
    </row>
    <row r="245" spans="1:15" x14ac:dyDescent="0.3">
      <c r="A245" s="8" t="s">
        <v>200</v>
      </c>
      <c r="B245" s="8" t="s">
        <v>98</v>
      </c>
      <c r="C245" s="2">
        <v>-5.34351145038168E-2</v>
      </c>
      <c r="D245" s="2">
        <v>9.6774193548387094E-2</v>
      </c>
      <c r="E245" s="2">
        <v>8.0882352941176502E-2</v>
      </c>
      <c r="F245" s="2">
        <v>-2.7210884353741499E-2</v>
      </c>
      <c r="G245" s="2">
        <v>0.132867132867133</v>
      </c>
      <c r="H245" s="2">
        <v>-1.2345679012345699E-2</v>
      </c>
      <c r="I245" s="2">
        <v>-4.3749999999999997E-2</v>
      </c>
      <c r="J245" s="2">
        <v>-1.30718954248366E-2</v>
      </c>
      <c r="K245" s="2">
        <v>0</v>
      </c>
      <c r="L245" s="2">
        <v>-0.12582781456953601</v>
      </c>
      <c r="M245" s="2">
        <v>-0.12121212121212099</v>
      </c>
      <c r="N245" s="3">
        <v>-0.24183006535947699</v>
      </c>
      <c r="O245" s="3">
        <v>-0.14705882352941199</v>
      </c>
    </row>
    <row r="246" spans="1:15" x14ac:dyDescent="0.3">
      <c r="A246" s="8" t="s">
        <v>201</v>
      </c>
      <c r="B246" s="8" t="s">
        <v>87</v>
      </c>
      <c r="C246" s="2">
        <v>8.9523809523809506E-2</v>
      </c>
      <c r="D246" s="2">
        <v>7.1678321678321694E-2</v>
      </c>
      <c r="E246" s="2">
        <v>6.6884176182708005E-2</v>
      </c>
      <c r="F246" s="2">
        <v>8.5626911314984705E-2</v>
      </c>
      <c r="G246" s="2">
        <v>9.4366197183098605E-2</v>
      </c>
      <c r="H246" s="2">
        <v>4.6332046332046302E-2</v>
      </c>
      <c r="I246" s="2">
        <v>8.2410824108241104E-2</v>
      </c>
      <c r="J246" s="2">
        <v>8.5227272727272693E-2</v>
      </c>
      <c r="K246" s="2">
        <v>8.7958115183246102E-2</v>
      </c>
      <c r="L246" s="2">
        <v>4.9085659287776702E-2</v>
      </c>
      <c r="M246" s="2">
        <v>6.51376146788991E-2</v>
      </c>
      <c r="N246" s="3">
        <v>0.319318181818182</v>
      </c>
      <c r="O246" s="3">
        <v>0.89396411092985295</v>
      </c>
    </row>
    <row r="247" spans="1:15" x14ac:dyDescent="0.3">
      <c r="A247" s="8" t="s">
        <v>201</v>
      </c>
      <c r="B247" s="8" t="s">
        <v>88</v>
      </c>
      <c r="C247" s="2">
        <v>1.1470281543274201E-2</v>
      </c>
      <c r="D247" s="2">
        <v>0.1</v>
      </c>
      <c r="E247" s="2">
        <v>4.0299906279287701E-2</v>
      </c>
      <c r="F247" s="2">
        <v>4.14414414414414E-2</v>
      </c>
      <c r="G247" s="2">
        <v>2.7681660899654001E-2</v>
      </c>
      <c r="H247" s="2">
        <v>4.3771043771043801E-2</v>
      </c>
      <c r="I247" s="2">
        <v>2.4193548387096801E-2</v>
      </c>
      <c r="J247" s="2">
        <v>3.7795275590551201E-2</v>
      </c>
      <c r="K247" s="2">
        <v>1.66919575113809E-2</v>
      </c>
      <c r="L247" s="2">
        <v>3.5074626865671601E-2</v>
      </c>
      <c r="M247" s="2">
        <v>4.9747656813265997E-2</v>
      </c>
      <c r="N247" s="3">
        <v>0.14645669291338601</v>
      </c>
      <c r="O247" s="3">
        <v>0.36457357075913799</v>
      </c>
    </row>
    <row r="248" spans="1:15" x14ac:dyDescent="0.3">
      <c r="A248" s="8" t="s">
        <v>201</v>
      </c>
      <c r="B248" s="8" t="s">
        <v>89</v>
      </c>
      <c r="C248" s="2">
        <v>0.15384615384615399</v>
      </c>
      <c r="D248" s="2">
        <v>4.4444444444444398E-2</v>
      </c>
      <c r="E248" s="2">
        <v>-4.2553191489361701E-2</v>
      </c>
      <c r="F248" s="2">
        <v>0.17777777777777801</v>
      </c>
      <c r="G248" s="2">
        <v>-3.77358490566038E-2</v>
      </c>
      <c r="H248" s="2">
        <v>5.8823529411764698E-2</v>
      </c>
      <c r="I248" s="2">
        <v>9.2592592592592601E-2</v>
      </c>
      <c r="J248" s="2">
        <v>0.13559322033898299</v>
      </c>
      <c r="K248" s="2">
        <v>0.104477611940299</v>
      </c>
      <c r="L248" s="2">
        <v>8.1081081081081099E-2</v>
      </c>
      <c r="M248" s="2">
        <v>8.7499999999999994E-2</v>
      </c>
      <c r="N248" s="3">
        <v>0.47457627118644102</v>
      </c>
      <c r="O248" s="3">
        <v>0.85106382978723405</v>
      </c>
    </row>
    <row r="249" spans="1:15" x14ac:dyDescent="0.3">
      <c r="A249" s="8" t="s">
        <v>201</v>
      </c>
      <c r="B249" s="8" t="s">
        <v>90</v>
      </c>
      <c r="C249" s="2">
        <v>2.9585798816568001E-2</v>
      </c>
      <c r="D249" s="2">
        <v>-1.72413793103448E-2</v>
      </c>
      <c r="E249" s="2">
        <v>9.9415204678362595E-2</v>
      </c>
      <c r="F249" s="2">
        <v>-5.31914893617021E-3</v>
      </c>
      <c r="G249" s="2">
        <v>0</v>
      </c>
      <c r="H249" s="2">
        <v>3.20855614973262E-2</v>
      </c>
      <c r="I249" s="2">
        <v>3.10880829015544E-2</v>
      </c>
      <c r="J249" s="2">
        <v>6.5326633165829207E-2</v>
      </c>
      <c r="K249" s="2">
        <v>1.41509433962264E-2</v>
      </c>
      <c r="L249" s="2">
        <v>6.0465116279069801E-2</v>
      </c>
      <c r="M249" s="2">
        <v>0.114035087719298</v>
      </c>
      <c r="N249" s="3">
        <v>0.276381909547739</v>
      </c>
      <c r="O249" s="3">
        <v>0.48538011695906402</v>
      </c>
    </row>
    <row r="250" spans="1:15" x14ac:dyDescent="0.3">
      <c r="A250" s="8" t="s">
        <v>201</v>
      </c>
      <c r="B250" s="8" t="s">
        <v>91</v>
      </c>
      <c r="C250" s="2">
        <v>0</v>
      </c>
      <c r="D250" s="2">
        <v>0.104477611940299</v>
      </c>
      <c r="E250" s="2">
        <v>2.7027027027027001E-2</v>
      </c>
      <c r="F250" s="2">
        <v>0.18421052631578899</v>
      </c>
      <c r="G250" s="2">
        <v>4.4444444444444398E-2</v>
      </c>
      <c r="H250" s="2">
        <v>2.1276595744680899E-2</v>
      </c>
      <c r="I250" s="2">
        <v>0.15625</v>
      </c>
      <c r="J250" s="2">
        <v>9.90990990990991E-2</v>
      </c>
      <c r="K250" s="2">
        <v>8.1967213114754106E-2</v>
      </c>
      <c r="L250" s="2">
        <v>7.5757575757575801E-2</v>
      </c>
      <c r="M250" s="2">
        <v>0.161971830985915</v>
      </c>
      <c r="N250" s="3">
        <v>0.48648648648648701</v>
      </c>
      <c r="O250" s="3">
        <v>1.22972972972973</v>
      </c>
    </row>
    <row r="251" spans="1:15" x14ac:dyDescent="0.3">
      <c r="A251" s="8" t="s">
        <v>201</v>
      </c>
      <c r="B251" s="8" t="s">
        <v>92</v>
      </c>
      <c r="C251" s="2">
        <v>-0.13043478260869601</v>
      </c>
      <c r="D251" s="2">
        <v>7.4999999999999997E-2</v>
      </c>
      <c r="E251" s="2">
        <v>-2.32558139534884E-2</v>
      </c>
      <c r="F251" s="2">
        <v>-2.3809523809523801E-2</v>
      </c>
      <c r="G251" s="2">
        <v>0.17073170731707299</v>
      </c>
      <c r="H251" s="2">
        <v>4.1666666666666699E-2</v>
      </c>
      <c r="I251" s="2">
        <v>-0.04</v>
      </c>
      <c r="J251" s="2">
        <v>4.1666666666666699E-2</v>
      </c>
      <c r="K251" s="2">
        <v>0</v>
      </c>
      <c r="L251" s="2">
        <v>0.18</v>
      </c>
      <c r="M251" s="2">
        <v>0.169491525423729</v>
      </c>
      <c r="N251" s="3">
        <v>0.4375</v>
      </c>
      <c r="O251" s="3">
        <v>0.60465116279069797</v>
      </c>
    </row>
    <row r="252" spans="1:15" x14ac:dyDescent="0.3">
      <c r="A252" s="8" t="s">
        <v>201</v>
      </c>
      <c r="B252" s="8" t="s">
        <v>93</v>
      </c>
      <c r="C252" s="2">
        <v>5.6404230317273797E-3</v>
      </c>
      <c r="D252" s="2">
        <v>4.4402897873334901E-3</v>
      </c>
      <c r="E252" s="2">
        <v>3.0246626337831501E-3</v>
      </c>
      <c r="F252" s="2">
        <v>1.67014613778706E-2</v>
      </c>
      <c r="G252" s="2">
        <v>1.11795573807894E-2</v>
      </c>
      <c r="H252" s="2">
        <v>2.7527075812274399E-2</v>
      </c>
      <c r="I252" s="2">
        <v>6.8072024593763703E-3</v>
      </c>
      <c r="J252" s="2">
        <v>2.7699018538713201E-2</v>
      </c>
      <c r="K252" s="2">
        <v>2.1010186757215599E-2</v>
      </c>
      <c r="L252" s="2">
        <v>3.0139264186239901E-2</v>
      </c>
      <c r="M252" s="2">
        <v>3.1476997578692503E-2</v>
      </c>
      <c r="N252" s="3">
        <v>0.11494002181025099</v>
      </c>
      <c r="O252" s="3">
        <v>0.18939041414611399</v>
      </c>
    </row>
    <row r="253" spans="1:15" x14ac:dyDescent="0.3">
      <c r="A253" s="8" t="s">
        <v>201</v>
      </c>
      <c r="B253" s="8" t="s">
        <v>94</v>
      </c>
      <c r="C253" s="2">
        <v>7.1428571428571397E-2</v>
      </c>
      <c r="D253" s="2">
        <v>6.4912280701754393E-2</v>
      </c>
      <c r="E253" s="2">
        <v>5.2718286655683698E-2</v>
      </c>
      <c r="F253" s="2">
        <v>1.4866979655711999E-2</v>
      </c>
      <c r="G253" s="2">
        <v>5.1657671549730097E-2</v>
      </c>
      <c r="H253" s="2">
        <v>3.3724340175953098E-2</v>
      </c>
      <c r="I253" s="2">
        <v>8.5106382978723406E-3</v>
      </c>
      <c r="J253" s="2">
        <v>0</v>
      </c>
      <c r="K253" s="2">
        <v>-9.8452883263009904E-3</v>
      </c>
      <c r="L253" s="2">
        <v>1.13636363636364E-2</v>
      </c>
      <c r="M253" s="2">
        <v>1.6853932584269701E-2</v>
      </c>
      <c r="N253" s="3">
        <v>1.8284106891701801E-2</v>
      </c>
      <c r="O253" s="3">
        <v>0.192751235584843</v>
      </c>
    </row>
    <row r="254" spans="1:15" x14ac:dyDescent="0.3">
      <c r="A254" s="8" t="s">
        <v>201</v>
      </c>
      <c r="B254" s="8" t="s">
        <v>95</v>
      </c>
      <c r="C254" s="2">
        <v>0.11864406779661001</v>
      </c>
      <c r="D254" s="2">
        <v>-4.5454545454545497E-2</v>
      </c>
      <c r="E254" s="2">
        <v>0.158730158730159</v>
      </c>
      <c r="F254" s="2">
        <v>1.3698630136986301E-2</v>
      </c>
      <c r="G254" s="2">
        <v>0</v>
      </c>
      <c r="H254" s="2">
        <v>0.21621621621621601</v>
      </c>
      <c r="I254" s="2">
        <v>0.1</v>
      </c>
      <c r="J254" s="2">
        <v>7.0707070707070704E-2</v>
      </c>
      <c r="K254" s="2">
        <v>0.15094339622641501</v>
      </c>
      <c r="L254" s="2">
        <v>0.15573770491803299</v>
      </c>
      <c r="M254" s="2">
        <v>0.14893617021276601</v>
      </c>
      <c r="N254" s="3">
        <v>0.63636363636363602</v>
      </c>
      <c r="O254" s="3">
        <v>1.5714285714285701</v>
      </c>
    </row>
    <row r="255" spans="1:15" x14ac:dyDescent="0.3">
      <c r="A255" s="8" t="s">
        <v>201</v>
      </c>
      <c r="B255" s="8" t="s">
        <v>96</v>
      </c>
      <c r="C255" s="2">
        <v>0</v>
      </c>
      <c r="D255" s="2">
        <v>2.7027027027027001E-2</v>
      </c>
      <c r="E255" s="2">
        <v>8.55263157894737E-2</v>
      </c>
      <c r="F255" s="2">
        <v>4.8484848484848499E-2</v>
      </c>
      <c r="G255" s="2">
        <v>3.4682080924855502E-2</v>
      </c>
      <c r="H255" s="2">
        <v>4.4692737430167599E-2</v>
      </c>
      <c r="I255" s="2">
        <v>4.8128342245989303E-2</v>
      </c>
      <c r="J255" s="2">
        <v>8.1632653061224497E-2</v>
      </c>
      <c r="K255" s="2">
        <v>4.71698113207547E-2</v>
      </c>
      <c r="L255" s="2">
        <v>0.117117117117117</v>
      </c>
      <c r="M255" s="2">
        <v>0.100806451612903</v>
      </c>
      <c r="N255" s="3">
        <v>0.39285714285714302</v>
      </c>
      <c r="O255" s="3">
        <v>0.79605263157894701</v>
      </c>
    </row>
    <row r="256" spans="1:15" x14ac:dyDescent="0.3">
      <c r="A256" s="8" t="s">
        <v>201</v>
      </c>
      <c r="B256" s="8" t="s">
        <v>97</v>
      </c>
      <c r="C256" s="2">
        <v>-5.8252427184466004E-3</v>
      </c>
      <c r="D256" s="2">
        <v>-4.8828125E-2</v>
      </c>
      <c r="E256" s="2">
        <v>-5.1334702258726897E-2</v>
      </c>
      <c r="F256" s="2">
        <v>-1.5151515151515201E-2</v>
      </c>
      <c r="G256" s="2">
        <v>4.3956043956043999E-3</v>
      </c>
      <c r="H256" s="2">
        <v>4.3763676148796497E-3</v>
      </c>
      <c r="I256" s="2">
        <v>6.5359477124183E-3</v>
      </c>
      <c r="J256" s="2">
        <v>1.9480519480519501E-2</v>
      </c>
      <c r="K256" s="2">
        <v>1.0615711252653899E-2</v>
      </c>
      <c r="L256" s="2">
        <v>-0.11764705882352899</v>
      </c>
      <c r="M256" s="2">
        <v>-6.9047619047619094E-2</v>
      </c>
      <c r="N256" s="3">
        <v>-0.153679653679654</v>
      </c>
      <c r="O256" s="3">
        <v>-0.197125256673511</v>
      </c>
    </row>
    <row r="257" spans="1:15" x14ac:dyDescent="0.3">
      <c r="A257" s="8" t="s">
        <v>201</v>
      </c>
      <c r="B257" s="8" t="s">
        <v>98</v>
      </c>
      <c r="C257" s="2">
        <v>-2.2471910112359501E-2</v>
      </c>
      <c r="D257" s="2">
        <v>-1.72413793103448E-2</v>
      </c>
      <c r="E257" s="2">
        <v>8.1871345029239803E-2</v>
      </c>
      <c r="F257" s="2">
        <v>2.7027027027027001E-2</v>
      </c>
      <c r="G257" s="2">
        <v>2.6315789473684199E-2</v>
      </c>
      <c r="H257" s="2">
        <v>5.1282051282051299E-3</v>
      </c>
      <c r="I257" s="2">
        <v>0</v>
      </c>
      <c r="J257" s="2">
        <v>-2.04081632653061E-2</v>
      </c>
      <c r="K257" s="2">
        <v>5.2083333333333296E-3</v>
      </c>
      <c r="L257" s="2">
        <v>-0.13471502590673601</v>
      </c>
      <c r="M257" s="2">
        <v>-0.13173652694610799</v>
      </c>
      <c r="N257" s="3">
        <v>-0.26020408163265302</v>
      </c>
      <c r="O257" s="3">
        <v>-0.15204678362573101</v>
      </c>
    </row>
    <row r="258" spans="1:15" x14ac:dyDescent="0.3">
      <c r="A258" s="8" t="s">
        <v>202</v>
      </c>
      <c r="B258" s="8" t="s">
        <v>87</v>
      </c>
      <c r="C258" s="2">
        <v>0.104294478527607</v>
      </c>
      <c r="D258" s="2">
        <v>0.16666666666666699</v>
      </c>
      <c r="E258" s="2">
        <v>6.19047619047619E-2</v>
      </c>
      <c r="F258" s="2">
        <v>7.1748878923766801E-2</v>
      </c>
      <c r="G258" s="2">
        <v>8.78661087866109E-2</v>
      </c>
      <c r="H258" s="2">
        <v>7.69230769230769E-2</v>
      </c>
      <c r="I258" s="2">
        <v>6.07142857142857E-2</v>
      </c>
      <c r="J258" s="2">
        <v>5.3872053872053897E-2</v>
      </c>
      <c r="K258" s="2">
        <v>8.3067092651757199E-2</v>
      </c>
      <c r="L258" s="2">
        <v>5.3097345132743397E-2</v>
      </c>
      <c r="M258" s="2">
        <v>7.8431372549019607E-2</v>
      </c>
      <c r="N258" s="3">
        <v>0.296296296296296</v>
      </c>
      <c r="O258" s="3">
        <v>0.83333333333333304</v>
      </c>
    </row>
    <row r="259" spans="1:15" x14ac:dyDescent="0.3">
      <c r="A259" s="8" t="s">
        <v>202</v>
      </c>
      <c r="B259" s="8" t="s">
        <v>88</v>
      </c>
      <c r="C259" s="2">
        <v>5.4545454545454501E-2</v>
      </c>
      <c r="D259" s="2">
        <v>9.1954022988505704E-2</v>
      </c>
      <c r="E259" s="2">
        <v>5.7894736842105297E-2</v>
      </c>
      <c r="F259" s="2">
        <v>2.48756218905473E-2</v>
      </c>
      <c r="G259" s="2">
        <v>3.3980582524271802E-2</v>
      </c>
      <c r="H259" s="2">
        <v>2.3474178403755899E-2</v>
      </c>
      <c r="I259" s="2">
        <v>6.1926605504587201E-2</v>
      </c>
      <c r="J259" s="2">
        <v>-2.15982721382289E-3</v>
      </c>
      <c r="K259" s="2">
        <v>4.7619047619047603E-2</v>
      </c>
      <c r="L259" s="2">
        <v>1.8595041322314099E-2</v>
      </c>
      <c r="M259" s="2">
        <v>6.4908722109533495E-2</v>
      </c>
      <c r="N259" s="3">
        <v>0.13390928725701901</v>
      </c>
      <c r="O259" s="3">
        <v>0.38157894736842102</v>
      </c>
    </row>
    <row r="260" spans="1:15" x14ac:dyDescent="0.3">
      <c r="A260" s="8" t="s">
        <v>202</v>
      </c>
      <c r="B260" s="8" t="s">
        <v>89</v>
      </c>
      <c r="C260" s="2">
        <v>0.2</v>
      </c>
      <c r="D260" s="2">
        <v>-8.3333333333333301E-2</v>
      </c>
      <c r="E260" s="2">
        <v>0.27272727272727298</v>
      </c>
      <c r="F260" s="2">
        <v>0.214285714285714</v>
      </c>
      <c r="G260" s="2">
        <v>0</v>
      </c>
      <c r="H260" s="2">
        <v>0.11764705882352899</v>
      </c>
      <c r="I260" s="2">
        <v>0.42105263157894701</v>
      </c>
      <c r="J260" s="2">
        <v>-0.11111111111111099</v>
      </c>
      <c r="K260" s="2">
        <v>-8.3333333333333301E-2</v>
      </c>
      <c r="L260" s="2">
        <v>4.5454545454545497E-2</v>
      </c>
      <c r="M260" s="2">
        <v>0.13043478260869601</v>
      </c>
      <c r="N260" s="3">
        <v>-3.7037037037037E-2</v>
      </c>
      <c r="O260" s="3">
        <v>1.36363636363636</v>
      </c>
    </row>
    <row r="261" spans="1:15" x14ac:dyDescent="0.3">
      <c r="A261" s="8" t="s">
        <v>202</v>
      </c>
      <c r="B261" s="8" t="s">
        <v>90</v>
      </c>
      <c r="C261" s="2">
        <v>0.27083333333333298</v>
      </c>
      <c r="D261" s="2">
        <v>-3.2786885245901599E-2</v>
      </c>
      <c r="E261" s="2">
        <v>0.101694915254237</v>
      </c>
      <c r="F261" s="2">
        <v>0.15384615384615399</v>
      </c>
      <c r="G261" s="2">
        <v>-6.6666666666666693E-2</v>
      </c>
      <c r="H261" s="2">
        <v>0</v>
      </c>
      <c r="I261" s="2">
        <v>4.2857142857142899E-2</v>
      </c>
      <c r="J261" s="2">
        <v>2.7397260273972601E-2</v>
      </c>
      <c r="K261" s="2">
        <v>2.66666666666667E-2</v>
      </c>
      <c r="L261" s="2">
        <v>9.0909090909090898E-2</v>
      </c>
      <c r="M261" s="2">
        <v>0</v>
      </c>
      <c r="N261" s="3">
        <v>0.150684931506849</v>
      </c>
      <c r="O261" s="3">
        <v>0.42372881355932202</v>
      </c>
    </row>
    <row r="262" spans="1:15" x14ac:dyDescent="0.3">
      <c r="A262" s="8" t="s">
        <v>202</v>
      </c>
      <c r="B262" s="8" t="s">
        <v>91</v>
      </c>
      <c r="C262" s="2">
        <v>0.17073170731707299</v>
      </c>
      <c r="D262" s="2">
        <v>2.0833333333333301E-2</v>
      </c>
      <c r="E262" s="2">
        <v>6.1224489795918401E-2</v>
      </c>
      <c r="F262" s="2">
        <v>9.6153846153846201E-2</v>
      </c>
      <c r="G262" s="2">
        <v>0.140350877192982</v>
      </c>
      <c r="H262" s="2">
        <v>0.107692307692308</v>
      </c>
      <c r="I262" s="2">
        <v>9.7222222222222196E-2</v>
      </c>
      <c r="J262" s="2">
        <v>0.113924050632911</v>
      </c>
      <c r="K262" s="2">
        <v>3.4090909090909102E-2</v>
      </c>
      <c r="L262" s="2">
        <v>0.13186813186813201</v>
      </c>
      <c r="M262" s="2">
        <v>4.85436893203883E-2</v>
      </c>
      <c r="N262" s="3">
        <v>0.367088607594937</v>
      </c>
      <c r="O262" s="3">
        <v>1.2040816326530599</v>
      </c>
    </row>
    <row r="263" spans="1:15" x14ac:dyDescent="0.3">
      <c r="A263" s="8" t="s">
        <v>202</v>
      </c>
      <c r="B263" s="8" t="s">
        <v>92</v>
      </c>
      <c r="C263" s="2">
        <v>8.6956521739130405E-2</v>
      </c>
      <c r="D263" s="2">
        <v>-0.12</v>
      </c>
      <c r="E263" s="2">
        <v>4.5454545454545497E-2</v>
      </c>
      <c r="F263" s="2">
        <v>0.173913043478261</v>
      </c>
      <c r="G263" s="2">
        <v>0</v>
      </c>
      <c r="H263" s="2">
        <v>0.296296296296296</v>
      </c>
      <c r="I263" s="2">
        <v>-2.8571428571428598E-2</v>
      </c>
      <c r="J263" s="2">
        <v>-2.9411764705882401E-2</v>
      </c>
      <c r="K263" s="2">
        <v>0.15151515151515199</v>
      </c>
      <c r="L263" s="2">
        <v>-7.8947368421052599E-2</v>
      </c>
      <c r="M263" s="2">
        <v>8.5714285714285701E-2</v>
      </c>
      <c r="N263" s="3">
        <v>0.11764705882352899</v>
      </c>
      <c r="O263" s="3">
        <v>0.72727272727272696</v>
      </c>
    </row>
    <row r="264" spans="1:15" x14ac:dyDescent="0.3">
      <c r="A264" s="8" t="s">
        <v>202</v>
      </c>
      <c r="B264" s="8" t="s">
        <v>93</v>
      </c>
      <c r="C264" s="2">
        <v>2.15182307232516E-2</v>
      </c>
      <c r="D264" s="2">
        <v>3.8033937975424201E-3</v>
      </c>
      <c r="E264" s="2">
        <v>2.4191197901486401E-2</v>
      </c>
      <c r="F264" s="2">
        <v>1.76437108708025E-2</v>
      </c>
      <c r="G264" s="2">
        <v>3.8031319910514498E-2</v>
      </c>
      <c r="H264" s="2">
        <v>2.9903017241379299E-2</v>
      </c>
      <c r="I264" s="2">
        <v>3.4004708344232297E-2</v>
      </c>
      <c r="J264" s="2">
        <v>3.7945863900834799E-2</v>
      </c>
      <c r="K264" s="2">
        <v>2.99780648306117E-2</v>
      </c>
      <c r="L264" s="2">
        <v>3.9753904401325098E-2</v>
      </c>
      <c r="M264" s="2">
        <v>3.0268548020027299E-2</v>
      </c>
      <c r="N264" s="3">
        <v>0.145206172527195</v>
      </c>
      <c r="O264" s="3">
        <v>0.319440396385893</v>
      </c>
    </row>
    <row r="265" spans="1:15" x14ac:dyDescent="0.3">
      <c r="A265" s="8" t="s">
        <v>202</v>
      </c>
      <c r="B265" s="8" t="s">
        <v>94</v>
      </c>
      <c r="C265" s="2">
        <v>3.87453874538745E-2</v>
      </c>
      <c r="D265" s="2">
        <v>6.3943161634103005E-2</v>
      </c>
      <c r="E265" s="2">
        <v>4.6744574290484099E-2</v>
      </c>
      <c r="F265" s="2">
        <v>6.5390749601275902E-2</v>
      </c>
      <c r="G265" s="2">
        <v>2.2455089820359299E-2</v>
      </c>
      <c r="H265" s="2">
        <v>1.31771595900439E-2</v>
      </c>
      <c r="I265" s="2">
        <v>-2.3121387283237E-2</v>
      </c>
      <c r="J265" s="2">
        <v>3.10650887573964E-2</v>
      </c>
      <c r="K265" s="2">
        <v>-2.58249641319943E-2</v>
      </c>
      <c r="L265" s="2">
        <v>1.03092783505155E-2</v>
      </c>
      <c r="M265" s="2">
        <v>3.64431486880466E-2</v>
      </c>
      <c r="N265" s="3">
        <v>5.1775147928994097E-2</v>
      </c>
      <c r="O265" s="3">
        <v>0.18697829716193701</v>
      </c>
    </row>
    <row r="266" spans="1:15" x14ac:dyDescent="0.3">
      <c r="A266" s="8" t="s">
        <v>202</v>
      </c>
      <c r="B266" s="8" t="s">
        <v>95</v>
      </c>
      <c r="C266" s="2">
        <v>-0.1</v>
      </c>
      <c r="D266" s="2">
        <v>0.44444444444444398</v>
      </c>
      <c r="E266" s="2">
        <v>0.115384615384615</v>
      </c>
      <c r="F266" s="2">
        <v>3.4482758620689703E-2</v>
      </c>
      <c r="G266" s="2">
        <v>0</v>
      </c>
      <c r="H266" s="2">
        <v>0.1</v>
      </c>
      <c r="I266" s="2">
        <v>6.0606060606060601E-2</v>
      </c>
      <c r="J266" s="2">
        <v>8.5714285714285701E-2</v>
      </c>
      <c r="K266" s="2">
        <v>0.13157894736842099</v>
      </c>
      <c r="L266" s="2">
        <v>0.162790697674419</v>
      </c>
      <c r="M266" s="2">
        <v>0.12</v>
      </c>
      <c r="N266" s="3">
        <v>0.6</v>
      </c>
      <c r="O266" s="3">
        <v>1.15384615384615</v>
      </c>
    </row>
    <row r="267" spans="1:15" x14ac:dyDescent="0.3">
      <c r="A267" s="8" t="s">
        <v>202</v>
      </c>
      <c r="B267" s="8" t="s">
        <v>96</v>
      </c>
      <c r="C267" s="2">
        <v>9.0909090909090898E-2</v>
      </c>
      <c r="D267" s="2">
        <v>3.3333333333333298E-2</v>
      </c>
      <c r="E267" s="2">
        <v>6.4516129032258104E-2</v>
      </c>
      <c r="F267" s="2">
        <v>-1.5151515151515201E-2</v>
      </c>
      <c r="G267" s="2">
        <v>0.123076923076923</v>
      </c>
      <c r="H267" s="2">
        <v>-8.2191780821917804E-2</v>
      </c>
      <c r="I267" s="2">
        <v>7.4626865671641798E-2</v>
      </c>
      <c r="J267" s="2">
        <v>5.5555555555555601E-2</v>
      </c>
      <c r="K267" s="2">
        <v>0.157894736842105</v>
      </c>
      <c r="L267" s="2">
        <v>-5.6818181818181802E-2</v>
      </c>
      <c r="M267" s="2">
        <v>0.14457831325301199</v>
      </c>
      <c r="N267" s="3">
        <v>0.31944444444444398</v>
      </c>
      <c r="O267" s="3">
        <v>0.532258064516129</v>
      </c>
    </row>
    <row r="268" spans="1:15" x14ac:dyDescent="0.3">
      <c r="A268" s="8" t="s">
        <v>202</v>
      </c>
      <c r="B268" s="8" t="s">
        <v>97</v>
      </c>
      <c r="C268" s="2">
        <v>2.6905829596412599E-2</v>
      </c>
      <c r="D268" s="2">
        <v>-1.7467248908296901E-2</v>
      </c>
      <c r="E268" s="2">
        <v>4.8888888888888898E-2</v>
      </c>
      <c r="F268" s="2">
        <v>3.3898305084745797E-2</v>
      </c>
      <c r="G268" s="2">
        <v>4.0983606557377103E-3</v>
      </c>
      <c r="H268" s="2">
        <v>1.6326530612244899E-2</v>
      </c>
      <c r="I268" s="2">
        <v>1.60642570281124E-2</v>
      </c>
      <c r="J268" s="2">
        <v>4.3478260869565202E-2</v>
      </c>
      <c r="K268" s="2">
        <v>7.5757575757575803E-3</v>
      </c>
      <c r="L268" s="2">
        <v>-4.8872180451127803E-2</v>
      </c>
      <c r="M268" s="2">
        <v>-7.9051383399209502E-2</v>
      </c>
      <c r="N268" s="3">
        <v>-7.9051383399209502E-2</v>
      </c>
      <c r="O268" s="3">
        <v>3.5555555555555597E-2</v>
      </c>
    </row>
    <row r="269" spans="1:15" x14ac:dyDescent="0.3">
      <c r="A269" s="8" t="s">
        <v>202</v>
      </c>
      <c r="B269" s="8" t="s">
        <v>98</v>
      </c>
      <c r="C269" s="2">
        <v>4.3478260869565202E-2</v>
      </c>
      <c r="D269" s="2">
        <v>0.13888888888888901</v>
      </c>
      <c r="E269" s="2">
        <v>-4.8780487804878099E-2</v>
      </c>
      <c r="F269" s="2">
        <v>1.2820512820512799E-2</v>
      </c>
      <c r="G269" s="2">
        <v>-1.26582278481013E-2</v>
      </c>
      <c r="H269" s="2">
        <v>-2.5641025641025599E-2</v>
      </c>
      <c r="I269" s="2">
        <v>0</v>
      </c>
      <c r="J269" s="2">
        <v>0.105263157894737</v>
      </c>
      <c r="K269" s="2">
        <v>-3.5714285714285698E-2</v>
      </c>
      <c r="L269" s="2">
        <v>-6.1728395061728399E-2</v>
      </c>
      <c r="M269" s="2">
        <v>-3.94736842105263E-2</v>
      </c>
      <c r="N269" s="3">
        <v>-3.94736842105263E-2</v>
      </c>
      <c r="O269" s="3">
        <v>-0.109756097560976</v>
      </c>
    </row>
    <row r="270" spans="1:15" x14ac:dyDescent="0.3">
      <c r="A270" s="11" t="s">
        <v>17</v>
      </c>
      <c r="B270" s="11" t="s">
        <v>17</v>
      </c>
      <c r="C270" s="3">
        <v>3.93448656606551E-2</v>
      </c>
      <c r="D270" s="3">
        <v>2.4328056942526301E-2</v>
      </c>
      <c r="E270" s="3">
        <v>2.28168429786351E-2</v>
      </c>
      <c r="F270" s="3">
        <v>3.1822483607111499E-2</v>
      </c>
      <c r="G270" s="3">
        <v>3.1578085332896598E-2</v>
      </c>
      <c r="H270" s="3">
        <v>2.80234348951304E-2</v>
      </c>
      <c r="I270" s="3">
        <v>2.44022981404831E-2</v>
      </c>
      <c r="J270" s="3">
        <v>3.3243878904836599E-2</v>
      </c>
      <c r="K270" s="3">
        <v>2.1332788583602099E-2</v>
      </c>
      <c r="L270" s="3">
        <v>2.9302093006643298E-2</v>
      </c>
      <c r="M270" s="3">
        <v>3.5782694389695502E-2</v>
      </c>
      <c r="N270" s="3">
        <v>0.125075382945362</v>
      </c>
      <c r="O270" s="3">
        <v>0.28991218972550598</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100</v>
      </c>
      <c r="B275" s="15"/>
    </row>
    <row r="276" spans="1:2" x14ac:dyDescent="0.3">
      <c r="A276" s="14" t="s">
        <v>45</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241</v>
      </c>
      <c r="B1" s="15"/>
    </row>
    <row r="2" spans="1:14" ht="15.6" x14ac:dyDescent="0.3">
      <c r="A2" s="12" t="s">
        <v>163</v>
      </c>
      <c r="B2" s="15"/>
    </row>
    <row r="3" spans="1:14" ht="15.6" x14ac:dyDescent="0.3">
      <c r="A3" s="12" t="s">
        <v>204</v>
      </c>
      <c r="B3" s="15"/>
    </row>
    <row r="4" spans="1:14" ht="15.6" x14ac:dyDescent="0.3">
      <c r="A4" s="12" t="s">
        <v>111</v>
      </c>
      <c r="B4" s="15"/>
    </row>
    <row r="5" spans="1:14" x14ac:dyDescent="0.3">
      <c r="A5" s="15"/>
      <c r="B5" s="15"/>
    </row>
    <row r="6" spans="1:14" x14ac:dyDescent="0.3">
      <c r="A6" s="16" t="str">
        <f>HYPERLINK("#'Table of contents'!A102",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101</v>
      </c>
      <c r="C9" s="1">
        <v>41</v>
      </c>
      <c r="D9" s="1">
        <v>47</v>
      </c>
      <c r="E9" s="1">
        <v>46</v>
      </c>
      <c r="F9" s="1">
        <v>50</v>
      </c>
      <c r="G9" s="1">
        <v>62</v>
      </c>
      <c r="H9" s="1">
        <v>65</v>
      </c>
      <c r="I9" s="1">
        <v>69</v>
      </c>
      <c r="J9" s="1">
        <v>78</v>
      </c>
      <c r="K9" s="1">
        <v>85</v>
      </c>
      <c r="L9" s="1">
        <v>95</v>
      </c>
      <c r="M9" s="1">
        <v>112</v>
      </c>
      <c r="N9" s="1">
        <v>132</v>
      </c>
    </row>
    <row r="10" spans="1:14" x14ac:dyDescent="0.3">
      <c r="A10" s="7" t="s">
        <v>196</v>
      </c>
      <c r="B10" s="7" t="s">
        <v>102</v>
      </c>
      <c r="C10" s="1">
        <v>1071</v>
      </c>
      <c r="D10" s="1">
        <v>1128</v>
      </c>
      <c r="E10" s="1">
        <v>1190</v>
      </c>
      <c r="F10" s="1">
        <v>1255</v>
      </c>
      <c r="G10" s="1">
        <v>1303</v>
      </c>
      <c r="H10" s="1">
        <v>1363</v>
      </c>
      <c r="I10" s="1">
        <v>1439</v>
      </c>
      <c r="J10" s="1">
        <v>1485</v>
      </c>
      <c r="K10" s="1">
        <v>1539</v>
      </c>
      <c r="L10" s="1">
        <v>1606</v>
      </c>
      <c r="M10" s="1">
        <v>1802</v>
      </c>
      <c r="N10" s="1">
        <v>1960</v>
      </c>
    </row>
    <row r="11" spans="1:14" x14ac:dyDescent="0.3">
      <c r="A11" s="7" t="s">
        <v>196</v>
      </c>
      <c r="B11" s="7" t="s">
        <v>103</v>
      </c>
      <c r="C11" s="1">
        <v>379</v>
      </c>
      <c r="D11" s="1">
        <v>415</v>
      </c>
      <c r="E11" s="1">
        <v>426</v>
      </c>
      <c r="F11" s="1">
        <v>466</v>
      </c>
      <c r="G11" s="1">
        <v>512</v>
      </c>
      <c r="H11" s="1">
        <v>566</v>
      </c>
      <c r="I11" s="1">
        <v>579</v>
      </c>
      <c r="J11" s="1">
        <v>618</v>
      </c>
      <c r="K11" s="1">
        <v>640</v>
      </c>
      <c r="L11" s="1">
        <v>672</v>
      </c>
      <c r="M11" s="1">
        <v>801</v>
      </c>
      <c r="N11" s="1">
        <v>886</v>
      </c>
    </row>
    <row r="12" spans="1:14" x14ac:dyDescent="0.3">
      <c r="A12" s="7" t="s">
        <v>196</v>
      </c>
      <c r="B12" s="7" t="s">
        <v>104</v>
      </c>
      <c r="C12" s="1">
        <v>41</v>
      </c>
      <c r="D12" s="1">
        <v>43</v>
      </c>
      <c r="E12" s="1">
        <v>44</v>
      </c>
      <c r="F12" s="1">
        <v>43</v>
      </c>
      <c r="G12" s="1">
        <v>48</v>
      </c>
      <c r="H12" s="1">
        <v>49</v>
      </c>
      <c r="I12" s="1">
        <v>49</v>
      </c>
      <c r="J12" s="1">
        <v>56</v>
      </c>
      <c r="K12" s="1">
        <v>55</v>
      </c>
      <c r="L12" s="1">
        <v>63</v>
      </c>
      <c r="M12" s="1">
        <v>69</v>
      </c>
      <c r="N12" s="1">
        <v>74</v>
      </c>
    </row>
    <row r="13" spans="1:14" x14ac:dyDescent="0.3">
      <c r="A13" s="7" t="s">
        <v>196</v>
      </c>
      <c r="B13" s="7" t="s">
        <v>105</v>
      </c>
      <c r="C13" s="1">
        <v>221</v>
      </c>
      <c r="D13" s="1">
        <v>239</v>
      </c>
      <c r="E13" s="1">
        <v>260</v>
      </c>
      <c r="F13" s="1">
        <v>290</v>
      </c>
      <c r="G13" s="1">
        <v>306</v>
      </c>
      <c r="H13" s="1">
        <v>353</v>
      </c>
      <c r="I13" s="1">
        <v>384</v>
      </c>
      <c r="J13" s="1">
        <v>422</v>
      </c>
      <c r="K13" s="1">
        <v>458</v>
      </c>
      <c r="L13" s="1">
        <v>499</v>
      </c>
      <c r="M13" s="1">
        <v>599</v>
      </c>
      <c r="N13" s="1">
        <v>698</v>
      </c>
    </row>
    <row r="14" spans="1:14" x14ac:dyDescent="0.3">
      <c r="A14" s="7" t="s">
        <v>196</v>
      </c>
      <c r="B14" s="7" t="s">
        <v>106</v>
      </c>
      <c r="C14" s="1">
        <v>11</v>
      </c>
      <c r="D14" s="1">
        <v>17</v>
      </c>
      <c r="E14" s="1">
        <v>24</v>
      </c>
      <c r="F14" s="1">
        <v>28</v>
      </c>
      <c r="G14" s="1">
        <v>31</v>
      </c>
      <c r="H14" s="1">
        <v>31</v>
      </c>
      <c r="I14" s="1">
        <v>33</v>
      </c>
      <c r="J14" s="1">
        <v>34</v>
      </c>
      <c r="K14" s="1">
        <v>40</v>
      </c>
      <c r="L14" s="1">
        <v>42</v>
      </c>
      <c r="M14" s="1">
        <v>51</v>
      </c>
      <c r="N14" s="1">
        <v>53</v>
      </c>
    </row>
    <row r="15" spans="1:14" x14ac:dyDescent="0.3">
      <c r="A15" s="7" t="s">
        <v>196</v>
      </c>
      <c r="B15" s="7" t="s">
        <v>16</v>
      </c>
      <c r="C15" s="1">
        <v>36</v>
      </c>
      <c r="D15" s="1">
        <v>38</v>
      </c>
      <c r="E15" s="1">
        <v>49</v>
      </c>
      <c r="F15" s="1">
        <v>49</v>
      </c>
      <c r="G15" s="1">
        <v>52</v>
      </c>
      <c r="H15" s="1">
        <v>59</v>
      </c>
      <c r="I15" s="1">
        <v>58</v>
      </c>
      <c r="J15" s="1">
        <v>58</v>
      </c>
      <c r="K15" s="1">
        <v>61</v>
      </c>
      <c r="L15" s="1">
        <v>62</v>
      </c>
      <c r="M15" s="1">
        <v>66</v>
      </c>
      <c r="N15" s="1">
        <v>76</v>
      </c>
    </row>
    <row r="16" spans="1:14" x14ac:dyDescent="0.3">
      <c r="A16" s="7" t="s">
        <v>196</v>
      </c>
      <c r="B16" s="7" t="s">
        <v>107</v>
      </c>
      <c r="C16" s="1">
        <v>621</v>
      </c>
      <c r="D16" s="1">
        <v>671</v>
      </c>
      <c r="E16" s="1">
        <v>693</v>
      </c>
      <c r="F16" s="1">
        <v>733</v>
      </c>
      <c r="G16" s="1">
        <v>777</v>
      </c>
      <c r="H16" s="1">
        <v>805</v>
      </c>
      <c r="I16" s="1">
        <v>823</v>
      </c>
      <c r="J16" s="1">
        <v>841</v>
      </c>
      <c r="K16" s="1">
        <v>880</v>
      </c>
      <c r="L16" s="1">
        <v>921</v>
      </c>
      <c r="M16" s="1">
        <v>1106</v>
      </c>
      <c r="N16" s="1">
        <v>1251</v>
      </c>
    </row>
    <row r="17" spans="1:14" x14ac:dyDescent="0.3">
      <c r="A17" s="7" t="s">
        <v>196</v>
      </c>
      <c r="B17" s="7" t="s">
        <v>108</v>
      </c>
      <c r="C17" s="1">
        <v>308</v>
      </c>
      <c r="D17" s="1">
        <v>316</v>
      </c>
      <c r="E17" s="1">
        <v>340</v>
      </c>
      <c r="F17" s="1">
        <v>344</v>
      </c>
      <c r="G17" s="1">
        <v>377</v>
      </c>
      <c r="H17" s="1">
        <v>391</v>
      </c>
      <c r="I17" s="1">
        <v>409</v>
      </c>
      <c r="J17" s="1">
        <v>445</v>
      </c>
      <c r="K17" s="1">
        <v>460</v>
      </c>
      <c r="L17" s="1">
        <v>486</v>
      </c>
      <c r="M17" s="1">
        <v>567</v>
      </c>
      <c r="N17" s="1">
        <v>650</v>
      </c>
    </row>
    <row r="18" spans="1:14" x14ac:dyDescent="0.3">
      <c r="A18" s="7" t="s">
        <v>196</v>
      </c>
      <c r="B18" s="7" t="s">
        <v>109</v>
      </c>
      <c r="C18" s="1">
        <v>2582</v>
      </c>
      <c r="D18" s="1">
        <v>2577</v>
      </c>
      <c r="E18" s="1">
        <v>2467</v>
      </c>
      <c r="F18" s="1">
        <v>2416</v>
      </c>
      <c r="G18" s="1">
        <v>2388</v>
      </c>
      <c r="H18" s="1">
        <v>2386</v>
      </c>
      <c r="I18" s="1">
        <v>2401</v>
      </c>
      <c r="J18" s="1">
        <v>2363</v>
      </c>
      <c r="K18" s="1">
        <v>2347</v>
      </c>
      <c r="L18" s="1">
        <v>2343</v>
      </c>
      <c r="M18" s="1">
        <v>1797</v>
      </c>
      <c r="N18" s="1">
        <v>1452</v>
      </c>
    </row>
    <row r="19" spans="1:14" x14ac:dyDescent="0.3">
      <c r="A19" s="7" t="s">
        <v>197</v>
      </c>
      <c r="B19" s="7" t="s">
        <v>101</v>
      </c>
      <c r="C19" s="1">
        <v>71</v>
      </c>
      <c r="D19" s="1">
        <v>83</v>
      </c>
      <c r="E19" s="1">
        <v>94</v>
      </c>
      <c r="F19" s="1">
        <v>108</v>
      </c>
      <c r="G19" s="1">
        <v>120</v>
      </c>
      <c r="H19" s="1">
        <v>125</v>
      </c>
      <c r="I19" s="1">
        <v>143</v>
      </c>
      <c r="J19" s="1">
        <v>155</v>
      </c>
      <c r="K19" s="1">
        <v>155</v>
      </c>
      <c r="L19" s="1">
        <v>161</v>
      </c>
      <c r="M19" s="1">
        <v>187</v>
      </c>
      <c r="N19" s="1">
        <v>224</v>
      </c>
    </row>
    <row r="20" spans="1:14" x14ac:dyDescent="0.3">
      <c r="A20" s="7" t="s">
        <v>197</v>
      </c>
      <c r="B20" s="7" t="s">
        <v>102</v>
      </c>
      <c r="C20" s="1">
        <v>2558</v>
      </c>
      <c r="D20" s="1">
        <v>2805</v>
      </c>
      <c r="E20" s="1">
        <v>2982</v>
      </c>
      <c r="F20" s="1">
        <v>3139</v>
      </c>
      <c r="G20" s="1">
        <v>3355</v>
      </c>
      <c r="H20" s="1">
        <v>3516</v>
      </c>
      <c r="I20" s="1">
        <v>3695</v>
      </c>
      <c r="J20" s="1">
        <v>3846</v>
      </c>
      <c r="K20" s="1">
        <v>4029</v>
      </c>
      <c r="L20" s="1">
        <v>4039</v>
      </c>
      <c r="M20" s="1">
        <v>4504</v>
      </c>
      <c r="N20" s="1">
        <v>4898</v>
      </c>
    </row>
    <row r="21" spans="1:14" x14ac:dyDescent="0.3">
      <c r="A21" s="7" t="s">
        <v>197</v>
      </c>
      <c r="B21" s="7" t="s">
        <v>103</v>
      </c>
      <c r="C21" s="1">
        <v>587</v>
      </c>
      <c r="D21" s="1">
        <v>671</v>
      </c>
      <c r="E21" s="1">
        <v>727</v>
      </c>
      <c r="F21" s="1">
        <v>779</v>
      </c>
      <c r="G21" s="1">
        <v>864</v>
      </c>
      <c r="H21" s="1">
        <v>924</v>
      </c>
      <c r="I21" s="1">
        <v>998</v>
      </c>
      <c r="J21" s="1">
        <v>1054</v>
      </c>
      <c r="K21" s="1">
        <v>1128</v>
      </c>
      <c r="L21" s="1">
        <v>1166</v>
      </c>
      <c r="M21" s="1">
        <v>1379</v>
      </c>
      <c r="N21" s="1">
        <v>1570</v>
      </c>
    </row>
    <row r="22" spans="1:14" x14ac:dyDescent="0.3">
      <c r="A22" s="7" t="s">
        <v>197</v>
      </c>
      <c r="B22" s="7" t="s">
        <v>104</v>
      </c>
      <c r="C22" s="1">
        <v>283</v>
      </c>
      <c r="D22" s="1">
        <v>298</v>
      </c>
      <c r="E22" s="1">
        <v>302</v>
      </c>
      <c r="F22" s="1">
        <v>313</v>
      </c>
      <c r="G22" s="1">
        <v>315</v>
      </c>
      <c r="H22" s="1">
        <v>328</v>
      </c>
      <c r="I22" s="1">
        <v>334</v>
      </c>
      <c r="J22" s="1">
        <v>331</v>
      </c>
      <c r="K22" s="1">
        <v>349</v>
      </c>
      <c r="L22" s="1">
        <v>343</v>
      </c>
      <c r="M22" s="1">
        <v>390</v>
      </c>
      <c r="N22" s="1">
        <v>421</v>
      </c>
    </row>
    <row r="23" spans="1:14" x14ac:dyDescent="0.3">
      <c r="A23" s="7" t="s">
        <v>197</v>
      </c>
      <c r="B23" s="7" t="s">
        <v>105</v>
      </c>
      <c r="C23" s="1">
        <v>414</v>
      </c>
      <c r="D23" s="1">
        <v>480</v>
      </c>
      <c r="E23" s="1">
        <v>537</v>
      </c>
      <c r="F23" s="1">
        <v>568</v>
      </c>
      <c r="G23" s="1">
        <v>631</v>
      </c>
      <c r="H23" s="1">
        <v>699</v>
      </c>
      <c r="I23" s="1">
        <v>789</v>
      </c>
      <c r="J23" s="1">
        <v>858</v>
      </c>
      <c r="K23" s="1">
        <v>948</v>
      </c>
      <c r="L23" s="1">
        <v>1005</v>
      </c>
      <c r="M23" s="1">
        <v>1228</v>
      </c>
      <c r="N23" s="1">
        <v>1411</v>
      </c>
    </row>
    <row r="24" spans="1:14" x14ac:dyDescent="0.3">
      <c r="A24" s="7" t="s">
        <v>197</v>
      </c>
      <c r="B24" s="7" t="s">
        <v>106</v>
      </c>
      <c r="C24" s="1">
        <v>45</v>
      </c>
      <c r="D24" s="1">
        <v>47</v>
      </c>
      <c r="E24" s="1">
        <v>53</v>
      </c>
      <c r="F24" s="1">
        <v>58</v>
      </c>
      <c r="G24" s="1">
        <v>68</v>
      </c>
      <c r="H24" s="1">
        <v>79</v>
      </c>
      <c r="I24" s="1">
        <v>93</v>
      </c>
      <c r="J24" s="1">
        <v>102</v>
      </c>
      <c r="K24" s="1">
        <v>106</v>
      </c>
      <c r="L24" s="1">
        <v>110</v>
      </c>
      <c r="M24" s="1">
        <v>132</v>
      </c>
      <c r="N24" s="1">
        <v>158</v>
      </c>
    </row>
    <row r="25" spans="1:14" x14ac:dyDescent="0.3">
      <c r="A25" s="7" t="s">
        <v>197</v>
      </c>
      <c r="B25" s="7" t="s">
        <v>16</v>
      </c>
      <c r="C25" s="1">
        <v>87</v>
      </c>
      <c r="D25" s="1">
        <v>94</v>
      </c>
      <c r="E25" s="1">
        <v>93</v>
      </c>
      <c r="F25" s="1">
        <v>105</v>
      </c>
      <c r="G25" s="1">
        <v>107</v>
      </c>
      <c r="H25" s="1">
        <v>115</v>
      </c>
      <c r="I25" s="1">
        <v>123</v>
      </c>
      <c r="J25" s="1">
        <v>134</v>
      </c>
      <c r="K25" s="1">
        <v>142</v>
      </c>
      <c r="L25" s="1">
        <v>148</v>
      </c>
      <c r="M25" s="1">
        <v>188</v>
      </c>
      <c r="N25" s="1">
        <v>207</v>
      </c>
    </row>
    <row r="26" spans="1:14" x14ac:dyDescent="0.3">
      <c r="A26" s="7" t="s">
        <v>197</v>
      </c>
      <c r="B26" s="7" t="s">
        <v>107</v>
      </c>
      <c r="C26" s="1">
        <v>1794</v>
      </c>
      <c r="D26" s="1">
        <v>1904</v>
      </c>
      <c r="E26" s="1">
        <v>2045</v>
      </c>
      <c r="F26" s="1">
        <v>2188</v>
      </c>
      <c r="G26" s="1">
        <v>2343</v>
      </c>
      <c r="H26" s="1">
        <v>2513</v>
      </c>
      <c r="I26" s="1">
        <v>2642</v>
      </c>
      <c r="J26" s="1">
        <v>2714</v>
      </c>
      <c r="K26" s="1">
        <v>2851</v>
      </c>
      <c r="L26" s="1">
        <v>2951</v>
      </c>
      <c r="M26" s="1">
        <v>3477</v>
      </c>
      <c r="N26" s="1">
        <v>3917</v>
      </c>
    </row>
    <row r="27" spans="1:14" x14ac:dyDescent="0.3">
      <c r="A27" s="7" t="s">
        <v>197</v>
      </c>
      <c r="B27" s="7" t="s">
        <v>108</v>
      </c>
      <c r="C27" s="1">
        <v>785</v>
      </c>
      <c r="D27" s="1">
        <v>845</v>
      </c>
      <c r="E27" s="1">
        <v>917</v>
      </c>
      <c r="F27" s="1">
        <v>966</v>
      </c>
      <c r="G27" s="1">
        <v>1026</v>
      </c>
      <c r="H27" s="1">
        <v>1092</v>
      </c>
      <c r="I27" s="1">
        <v>1162</v>
      </c>
      <c r="J27" s="1">
        <v>1231</v>
      </c>
      <c r="K27" s="1">
        <v>1299</v>
      </c>
      <c r="L27" s="1">
        <v>1334</v>
      </c>
      <c r="M27" s="1">
        <v>1591</v>
      </c>
      <c r="N27" s="1">
        <v>1798</v>
      </c>
    </row>
    <row r="28" spans="1:14" x14ac:dyDescent="0.3">
      <c r="A28" s="7" t="s">
        <v>197</v>
      </c>
      <c r="B28" s="7" t="s">
        <v>109</v>
      </c>
      <c r="C28" s="1">
        <v>5704</v>
      </c>
      <c r="D28" s="1">
        <v>5943</v>
      </c>
      <c r="E28" s="1">
        <v>5865</v>
      </c>
      <c r="F28" s="1">
        <v>5686</v>
      </c>
      <c r="G28" s="1">
        <v>5653</v>
      </c>
      <c r="H28" s="1">
        <v>5619</v>
      </c>
      <c r="I28" s="1">
        <v>5558</v>
      </c>
      <c r="J28" s="1">
        <v>5468</v>
      </c>
      <c r="K28" s="1">
        <v>5486</v>
      </c>
      <c r="L28" s="1">
        <v>5402</v>
      </c>
      <c r="M28" s="1">
        <v>4132</v>
      </c>
      <c r="N28" s="1">
        <v>3211</v>
      </c>
    </row>
    <row r="29" spans="1:14" x14ac:dyDescent="0.3">
      <c r="A29" s="7" t="s">
        <v>198</v>
      </c>
      <c r="B29" s="7" t="s">
        <v>101</v>
      </c>
      <c r="C29" s="1">
        <v>63</v>
      </c>
      <c r="D29" s="1">
        <v>66</v>
      </c>
      <c r="E29" s="1">
        <v>77</v>
      </c>
      <c r="F29" s="1">
        <v>80</v>
      </c>
      <c r="G29" s="1">
        <v>95</v>
      </c>
      <c r="H29" s="1">
        <v>99</v>
      </c>
      <c r="I29" s="1">
        <v>107</v>
      </c>
      <c r="J29" s="1">
        <v>120</v>
      </c>
      <c r="K29" s="1">
        <v>120</v>
      </c>
      <c r="L29" s="1">
        <v>121</v>
      </c>
      <c r="M29" s="1">
        <v>140</v>
      </c>
      <c r="N29" s="1">
        <v>167</v>
      </c>
    </row>
    <row r="30" spans="1:14" x14ac:dyDescent="0.3">
      <c r="A30" s="7" t="s">
        <v>198</v>
      </c>
      <c r="B30" s="7" t="s">
        <v>102</v>
      </c>
      <c r="C30" s="1">
        <v>1770</v>
      </c>
      <c r="D30" s="1">
        <v>1867</v>
      </c>
      <c r="E30" s="1">
        <v>1948</v>
      </c>
      <c r="F30" s="1">
        <v>2024</v>
      </c>
      <c r="G30" s="1">
        <v>2129</v>
      </c>
      <c r="H30" s="1">
        <v>2229</v>
      </c>
      <c r="I30" s="1">
        <v>2320</v>
      </c>
      <c r="J30" s="1">
        <v>2367</v>
      </c>
      <c r="K30" s="1">
        <v>2441</v>
      </c>
      <c r="L30" s="1">
        <v>2451</v>
      </c>
      <c r="M30" s="1">
        <v>2717</v>
      </c>
      <c r="N30" s="1">
        <v>2896</v>
      </c>
    </row>
    <row r="31" spans="1:14" x14ac:dyDescent="0.3">
      <c r="A31" s="7" t="s">
        <v>198</v>
      </c>
      <c r="B31" s="7" t="s">
        <v>103</v>
      </c>
      <c r="C31" s="1">
        <v>749</v>
      </c>
      <c r="D31" s="1">
        <v>842</v>
      </c>
      <c r="E31" s="1">
        <v>902</v>
      </c>
      <c r="F31" s="1">
        <v>973</v>
      </c>
      <c r="G31" s="1">
        <v>1040</v>
      </c>
      <c r="H31" s="1">
        <v>1118</v>
      </c>
      <c r="I31" s="1">
        <v>1189</v>
      </c>
      <c r="J31" s="1">
        <v>1253</v>
      </c>
      <c r="K31" s="1">
        <v>1309</v>
      </c>
      <c r="L31" s="1">
        <v>1361</v>
      </c>
      <c r="M31" s="1">
        <v>1572</v>
      </c>
      <c r="N31" s="1">
        <v>1755</v>
      </c>
    </row>
    <row r="32" spans="1:14" x14ac:dyDescent="0.3">
      <c r="A32" s="7" t="s">
        <v>198</v>
      </c>
      <c r="B32" s="7" t="s">
        <v>104</v>
      </c>
      <c r="C32" s="1">
        <v>46</v>
      </c>
      <c r="D32" s="1">
        <v>44</v>
      </c>
      <c r="E32" s="1">
        <v>40</v>
      </c>
      <c r="F32" s="1">
        <v>40</v>
      </c>
      <c r="G32" s="1">
        <v>35</v>
      </c>
      <c r="H32" s="1">
        <v>36</v>
      </c>
      <c r="I32" s="1">
        <v>33</v>
      </c>
      <c r="J32" s="1">
        <v>33</v>
      </c>
      <c r="K32" s="1">
        <v>35</v>
      </c>
      <c r="L32" s="1">
        <v>35</v>
      </c>
      <c r="M32" s="1">
        <v>37</v>
      </c>
      <c r="N32" s="1">
        <v>32</v>
      </c>
    </row>
    <row r="33" spans="1:14" x14ac:dyDescent="0.3">
      <c r="A33" s="7" t="s">
        <v>198</v>
      </c>
      <c r="B33" s="7" t="s">
        <v>105</v>
      </c>
      <c r="C33" s="1">
        <v>446</v>
      </c>
      <c r="D33" s="1">
        <v>490</v>
      </c>
      <c r="E33" s="1">
        <v>544</v>
      </c>
      <c r="F33" s="1">
        <v>595</v>
      </c>
      <c r="G33" s="1">
        <v>674</v>
      </c>
      <c r="H33" s="1">
        <v>731</v>
      </c>
      <c r="I33" s="1">
        <v>802</v>
      </c>
      <c r="J33" s="1">
        <v>908</v>
      </c>
      <c r="K33" s="1">
        <v>1025</v>
      </c>
      <c r="L33" s="1">
        <v>1125</v>
      </c>
      <c r="M33" s="1">
        <v>1352</v>
      </c>
      <c r="N33" s="1">
        <v>1588</v>
      </c>
    </row>
    <row r="34" spans="1:14" x14ac:dyDescent="0.3">
      <c r="A34" s="7" t="s">
        <v>198</v>
      </c>
      <c r="B34" s="7" t="s">
        <v>106</v>
      </c>
      <c r="C34" s="1">
        <v>57</v>
      </c>
      <c r="D34" s="1">
        <v>62</v>
      </c>
      <c r="E34" s="1">
        <v>69</v>
      </c>
      <c r="F34" s="1">
        <v>82</v>
      </c>
      <c r="G34" s="1">
        <v>91</v>
      </c>
      <c r="H34" s="1">
        <v>97</v>
      </c>
      <c r="I34" s="1">
        <v>107</v>
      </c>
      <c r="J34" s="1">
        <v>110</v>
      </c>
      <c r="K34" s="1">
        <v>118</v>
      </c>
      <c r="L34" s="1">
        <v>125</v>
      </c>
      <c r="M34" s="1">
        <v>145</v>
      </c>
      <c r="N34" s="1">
        <v>169</v>
      </c>
    </row>
    <row r="35" spans="1:14" x14ac:dyDescent="0.3">
      <c r="A35" s="7" t="s">
        <v>198</v>
      </c>
      <c r="B35" s="7" t="s">
        <v>16</v>
      </c>
      <c r="C35" s="1">
        <v>52</v>
      </c>
      <c r="D35" s="1">
        <v>56</v>
      </c>
      <c r="E35" s="1">
        <v>63</v>
      </c>
      <c r="F35" s="1">
        <v>60</v>
      </c>
      <c r="G35" s="1">
        <v>67</v>
      </c>
      <c r="H35" s="1">
        <v>70</v>
      </c>
      <c r="I35" s="1">
        <v>72</v>
      </c>
      <c r="J35" s="1">
        <v>72</v>
      </c>
      <c r="K35" s="1">
        <v>78</v>
      </c>
      <c r="L35" s="1">
        <v>80</v>
      </c>
      <c r="M35" s="1">
        <v>85</v>
      </c>
      <c r="N35" s="1">
        <v>94</v>
      </c>
    </row>
    <row r="36" spans="1:14" x14ac:dyDescent="0.3">
      <c r="A36" s="7" t="s">
        <v>198</v>
      </c>
      <c r="B36" s="7" t="s">
        <v>107</v>
      </c>
      <c r="C36" s="1">
        <v>1046</v>
      </c>
      <c r="D36" s="1">
        <v>1095</v>
      </c>
      <c r="E36" s="1">
        <v>1167</v>
      </c>
      <c r="F36" s="1">
        <v>1232</v>
      </c>
      <c r="G36" s="1">
        <v>1263</v>
      </c>
      <c r="H36" s="1">
        <v>1336</v>
      </c>
      <c r="I36" s="1">
        <v>1378</v>
      </c>
      <c r="J36" s="1">
        <v>1446</v>
      </c>
      <c r="K36" s="1">
        <v>1529</v>
      </c>
      <c r="L36" s="1">
        <v>1575</v>
      </c>
      <c r="M36" s="1">
        <v>1870</v>
      </c>
      <c r="N36" s="1">
        <v>2115</v>
      </c>
    </row>
    <row r="37" spans="1:14" x14ac:dyDescent="0.3">
      <c r="A37" s="7" t="s">
        <v>198</v>
      </c>
      <c r="B37" s="7" t="s">
        <v>108</v>
      </c>
      <c r="C37" s="1">
        <v>463</v>
      </c>
      <c r="D37" s="1">
        <v>479</v>
      </c>
      <c r="E37" s="1">
        <v>497</v>
      </c>
      <c r="F37" s="1">
        <v>548</v>
      </c>
      <c r="G37" s="1">
        <v>559</v>
      </c>
      <c r="H37" s="1">
        <v>591</v>
      </c>
      <c r="I37" s="1">
        <v>604</v>
      </c>
      <c r="J37" s="1">
        <v>626</v>
      </c>
      <c r="K37" s="1">
        <v>648</v>
      </c>
      <c r="L37" s="1">
        <v>678</v>
      </c>
      <c r="M37" s="1">
        <v>805</v>
      </c>
      <c r="N37" s="1">
        <v>908</v>
      </c>
    </row>
    <row r="38" spans="1:14" x14ac:dyDescent="0.3">
      <c r="A38" s="7" t="s">
        <v>198</v>
      </c>
      <c r="B38" s="7" t="s">
        <v>109</v>
      </c>
      <c r="C38" s="1">
        <v>4144</v>
      </c>
      <c r="D38" s="1">
        <v>4129</v>
      </c>
      <c r="E38" s="1">
        <v>3981</v>
      </c>
      <c r="F38" s="1">
        <v>3875</v>
      </c>
      <c r="G38" s="1">
        <v>3884</v>
      </c>
      <c r="H38" s="1">
        <v>3793</v>
      </c>
      <c r="I38" s="1">
        <v>3728</v>
      </c>
      <c r="J38" s="1">
        <v>3675</v>
      </c>
      <c r="K38" s="1">
        <v>3654</v>
      </c>
      <c r="L38" s="1">
        <v>3618</v>
      </c>
      <c r="M38" s="1">
        <v>2753</v>
      </c>
      <c r="N38" s="1">
        <v>2182</v>
      </c>
    </row>
    <row r="39" spans="1:14" x14ac:dyDescent="0.3">
      <c r="A39" s="7" t="s">
        <v>199</v>
      </c>
      <c r="B39" s="7" t="s">
        <v>101</v>
      </c>
      <c r="C39" s="1">
        <v>56</v>
      </c>
      <c r="D39" s="1">
        <v>63</v>
      </c>
      <c r="E39" s="1">
        <v>63</v>
      </c>
      <c r="F39" s="1">
        <v>66</v>
      </c>
      <c r="G39" s="1">
        <v>74</v>
      </c>
      <c r="H39" s="1">
        <v>74</v>
      </c>
      <c r="I39" s="1">
        <v>78</v>
      </c>
      <c r="J39" s="1">
        <v>81</v>
      </c>
      <c r="K39" s="1">
        <v>84</v>
      </c>
      <c r="L39" s="1">
        <v>89</v>
      </c>
      <c r="M39" s="1">
        <v>107</v>
      </c>
      <c r="N39" s="1">
        <v>119</v>
      </c>
    </row>
    <row r="40" spans="1:14" x14ac:dyDescent="0.3">
      <c r="A40" s="7" t="s">
        <v>199</v>
      </c>
      <c r="B40" s="7" t="s">
        <v>102</v>
      </c>
      <c r="C40" s="1">
        <v>1709</v>
      </c>
      <c r="D40" s="1">
        <v>1824</v>
      </c>
      <c r="E40" s="1">
        <v>1907</v>
      </c>
      <c r="F40" s="1">
        <v>1985</v>
      </c>
      <c r="G40" s="1">
        <v>2098</v>
      </c>
      <c r="H40" s="1">
        <v>2190</v>
      </c>
      <c r="I40" s="1">
        <v>2238</v>
      </c>
      <c r="J40" s="1">
        <v>2304</v>
      </c>
      <c r="K40" s="1">
        <v>2396</v>
      </c>
      <c r="L40" s="1">
        <v>2463</v>
      </c>
      <c r="M40" s="1">
        <v>2756</v>
      </c>
      <c r="N40" s="1">
        <v>2991</v>
      </c>
    </row>
    <row r="41" spans="1:14" x14ac:dyDescent="0.3">
      <c r="A41" s="7" t="s">
        <v>199</v>
      </c>
      <c r="B41" s="7" t="s">
        <v>103</v>
      </c>
      <c r="C41" s="1">
        <v>540</v>
      </c>
      <c r="D41" s="1">
        <v>587</v>
      </c>
      <c r="E41" s="1">
        <v>632</v>
      </c>
      <c r="F41" s="1">
        <v>666</v>
      </c>
      <c r="G41" s="1">
        <v>702</v>
      </c>
      <c r="H41" s="1">
        <v>743</v>
      </c>
      <c r="I41" s="1">
        <v>765</v>
      </c>
      <c r="J41" s="1">
        <v>781</v>
      </c>
      <c r="K41" s="1">
        <v>817</v>
      </c>
      <c r="L41" s="1">
        <v>839</v>
      </c>
      <c r="M41" s="1">
        <v>967</v>
      </c>
      <c r="N41" s="1">
        <v>1078</v>
      </c>
    </row>
    <row r="42" spans="1:14" x14ac:dyDescent="0.3">
      <c r="A42" s="7" t="s">
        <v>199</v>
      </c>
      <c r="B42" s="7" t="s">
        <v>104</v>
      </c>
      <c r="C42" s="1">
        <v>29</v>
      </c>
      <c r="D42" s="1">
        <v>28</v>
      </c>
      <c r="E42" s="1">
        <v>28</v>
      </c>
      <c r="F42" s="1">
        <v>28</v>
      </c>
      <c r="G42" s="1">
        <v>30</v>
      </c>
      <c r="H42" s="1">
        <v>34</v>
      </c>
      <c r="I42" s="1">
        <v>38</v>
      </c>
      <c r="J42" s="1">
        <v>34</v>
      </c>
      <c r="K42" s="1">
        <v>36</v>
      </c>
      <c r="L42" s="1">
        <v>33</v>
      </c>
      <c r="M42" s="1">
        <v>41</v>
      </c>
      <c r="N42" s="1">
        <v>42</v>
      </c>
    </row>
    <row r="43" spans="1:14" x14ac:dyDescent="0.3">
      <c r="A43" s="7" t="s">
        <v>199</v>
      </c>
      <c r="B43" s="7" t="s">
        <v>105</v>
      </c>
      <c r="C43" s="1">
        <v>347</v>
      </c>
      <c r="D43" s="1">
        <v>375</v>
      </c>
      <c r="E43" s="1">
        <v>398</v>
      </c>
      <c r="F43" s="1">
        <v>420</v>
      </c>
      <c r="G43" s="1">
        <v>462</v>
      </c>
      <c r="H43" s="1">
        <v>502</v>
      </c>
      <c r="I43" s="1">
        <v>544</v>
      </c>
      <c r="J43" s="1">
        <v>601</v>
      </c>
      <c r="K43" s="1">
        <v>674</v>
      </c>
      <c r="L43" s="1">
        <v>737</v>
      </c>
      <c r="M43" s="1">
        <v>859</v>
      </c>
      <c r="N43" s="1">
        <v>994</v>
      </c>
    </row>
    <row r="44" spans="1:14" x14ac:dyDescent="0.3">
      <c r="A44" s="7" t="s">
        <v>199</v>
      </c>
      <c r="B44" s="7" t="s">
        <v>106</v>
      </c>
      <c r="C44" s="1">
        <v>19</v>
      </c>
      <c r="D44" s="1">
        <v>22</v>
      </c>
      <c r="E44" s="1">
        <v>22</v>
      </c>
      <c r="F44" s="1">
        <v>24</v>
      </c>
      <c r="G44" s="1">
        <v>26</v>
      </c>
      <c r="H44" s="1">
        <v>27</v>
      </c>
      <c r="I44" s="1">
        <v>28</v>
      </c>
      <c r="J44" s="1">
        <v>29</v>
      </c>
      <c r="K44" s="1">
        <v>30</v>
      </c>
      <c r="L44" s="1">
        <v>32</v>
      </c>
      <c r="M44" s="1">
        <v>35</v>
      </c>
      <c r="N44" s="1">
        <v>40</v>
      </c>
    </row>
    <row r="45" spans="1:14" x14ac:dyDescent="0.3">
      <c r="A45" s="7" t="s">
        <v>199</v>
      </c>
      <c r="B45" s="7" t="s">
        <v>16</v>
      </c>
      <c r="C45" s="1">
        <v>49</v>
      </c>
      <c r="D45" s="1">
        <v>56</v>
      </c>
      <c r="E45" s="1">
        <v>55</v>
      </c>
      <c r="F45" s="1">
        <v>58</v>
      </c>
      <c r="G45" s="1">
        <v>59</v>
      </c>
      <c r="H45" s="1">
        <v>65</v>
      </c>
      <c r="I45" s="1">
        <v>63</v>
      </c>
      <c r="J45" s="1">
        <v>65</v>
      </c>
      <c r="K45" s="1">
        <v>62</v>
      </c>
      <c r="L45" s="1">
        <v>63</v>
      </c>
      <c r="M45" s="1">
        <v>72</v>
      </c>
      <c r="N45" s="1">
        <v>83</v>
      </c>
    </row>
    <row r="46" spans="1:14" x14ac:dyDescent="0.3">
      <c r="A46" s="7" t="s">
        <v>199</v>
      </c>
      <c r="B46" s="7" t="s">
        <v>107</v>
      </c>
      <c r="C46" s="1">
        <v>1217</v>
      </c>
      <c r="D46" s="1">
        <v>1251</v>
      </c>
      <c r="E46" s="1">
        <v>1301</v>
      </c>
      <c r="F46" s="1">
        <v>1392</v>
      </c>
      <c r="G46" s="1">
        <v>1437</v>
      </c>
      <c r="H46" s="1">
        <v>1516</v>
      </c>
      <c r="I46" s="1">
        <v>1586</v>
      </c>
      <c r="J46" s="1">
        <v>1674</v>
      </c>
      <c r="K46" s="1">
        <v>1737</v>
      </c>
      <c r="L46" s="1">
        <v>1807</v>
      </c>
      <c r="M46" s="1">
        <v>2135</v>
      </c>
      <c r="N46" s="1">
        <v>2344</v>
      </c>
    </row>
    <row r="47" spans="1:14" x14ac:dyDescent="0.3">
      <c r="A47" s="7" t="s">
        <v>199</v>
      </c>
      <c r="B47" s="7" t="s">
        <v>108</v>
      </c>
      <c r="C47" s="1">
        <v>437</v>
      </c>
      <c r="D47" s="1">
        <v>456</v>
      </c>
      <c r="E47" s="1">
        <v>479</v>
      </c>
      <c r="F47" s="1">
        <v>487</v>
      </c>
      <c r="G47" s="1">
        <v>512</v>
      </c>
      <c r="H47" s="1">
        <v>552</v>
      </c>
      <c r="I47" s="1">
        <v>572</v>
      </c>
      <c r="J47" s="1">
        <v>583</v>
      </c>
      <c r="K47" s="1">
        <v>607</v>
      </c>
      <c r="L47" s="1">
        <v>638</v>
      </c>
      <c r="M47" s="1">
        <v>760</v>
      </c>
      <c r="N47" s="1">
        <v>856</v>
      </c>
    </row>
    <row r="48" spans="1:14" x14ac:dyDescent="0.3">
      <c r="A48" s="7" t="s">
        <v>199</v>
      </c>
      <c r="B48" s="7" t="s">
        <v>109</v>
      </c>
      <c r="C48" s="1">
        <v>3659</v>
      </c>
      <c r="D48" s="1">
        <v>3666</v>
      </c>
      <c r="E48" s="1">
        <v>3579</v>
      </c>
      <c r="F48" s="1">
        <v>3469</v>
      </c>
      <c r="G48" s="1">
        <v>3421</v>
      </c>
      <c r="H48" s="1">
        <v>3388</v>
      </c>
      <c r="I48" s="1">
        <v>3352</v>
      </c>
      <c r="J48" s="1">
        <v>3271</v>
      </c>
      <c r="K48" s="1">
        <v>3266</v>
      </c>
      <c r="L48" s="1">
        <v>3240</v>
      </c>
      <c r="M48" s="1">
        <v>2497</v>
      </c>
      <c r="N48" s="1">
        <v>2003</v>
      </c>
    </row>
    <row r="49" spans="1:14" x14ac:dyDescent="0.3">
      <c r="A49" s="7" t="s">
        <v>200</v>
      </c>
      <c r="B49" s="7" t="s">
        <v>101</v>
      </c>
      <c r="C49" s="1">
        <v>46</v>
      </c>
      <c r="D49" s="1">
        <v>48</v>
      </c>
      <c r="E49" s="1">
        <v>54</v>
      </c>
      <c r="F49" s="1">
        <v>57</v>
      </c>
      <c r="G49" s="1">
        <v>64</v>
      </c>
      <c r="H49" s="1">
        <v>66</v>
      </c>
      <c r="I49" s="1">
        <v>70</v>
      </c>
      <c r="J49" s="1">
        <v>76</v>
      </c>
      <c r="K49" s="1">
        <v>84</v>
      </c>
      <c r="L49" s="1">
        <v>90</v>
      </c>
      <c r="M49" s="1">
        <v>99</v>
      </c>
      <c r="N49" s="1">
        <v>115</v>
      </c>
    </row>
    <row r="50" spans="1:14" x14ac:dyDescent="0.3">
      <c r="A50" s="7" t="s">
        <v>200</v>
      </c>
      <c r="B50" s="7" t="s">
        <v>102</v>
      </c>
      <c r="C50" s="1">
        <v>1495</v>
      </c>
      <c r="D50" s="1">
        <v>1583</v>
      </c>
      <c r="E50" s="1">
        <v>1705</v>
      </c>
      <c r="F50" s="1">
        <v>1798</v>
      </c>
      <c r="G50" s="1">
        <v>1864</v>
      </c>
      <c r="H50" s="1">
        <v>1941</v>
      </c>
      <c r="I50" s="1">
        <v>2013</v>
      </c>
      <c r="J50" s="1">
        <v>2088</v>
      </c>
      <c r="K50" s="1">
        <v>2122</v>
      </c>
      <c r="L50" s="1">
        <v>2152</v>
      </c>
      <c r="M50" s="1">
        <v>2371</v>
      </c>
      <c r="N50" s="1">
        <v>2542</v>
      </c>
    </row>
    <row r="51" spans="1:14" x14ac:dyDescent="0.3">
      <c r="A51" s="7" t="s">
        <v>200</v>
      </c>
      <c r="B51" s="7" t="s">
        <v>103</v>
      </c>
      <c r="C51" s="1">
        <v>544</v>
      </c>
      <c r="D51" s="1">
        <v>597</v>
      </c>
      <c r="E51" s="1">
        <v>642</v>
      </c>
      <c r="F51" s="1">
        <v>693</v>
      </c>
      <c r="G51" s="1">
        <v>737</v>
      </c>
      <c r="H51" s="1">
        <v>768</v>
      </c>
      <c r="I51" s="1">
        <v>801</v>
      </c>
      <c r="J51" s="1">
        <v>835</v>
      </c>
      <c r="K51" s="1">
        <v>877</v>
      </c>
      <c r="L51" s="1">
        <v>891</v>
      </c>
      <c r="M51" s="1">
        <v>1006</v>
      </c>
      <c r="N51" s="1">
        <v>1129</v>
      </c>
    </row>
    <row r="52" spans="1:14" x14ac:dyDescent="0.3">
      <c r="A52" s="7" t="s">
        <v>200</v>
      </c>
      <c r="B52" s="7" t="s">
        <v>104</v>
      </c>
      <c r="C52" s="1">
        <v>58</v>
      </c>
      <c r="D52" s="1">
        <v>60</v>
      </c>
      <c r="E52" s="1">
        <v>57</v>
      </c>
      <c r="F52" s="1">
        <v>57</v>
      </c>
      <c r="G52" s="1">
        <v>56</v>
      </c>
      <c r="H52" s="1">
        <v>57</v>
      </c>
      <c r="I52" s="1">
        <v>57</v>
      </c>
      <c r="J52" s="1">
        <v>58</v>
      </c>
      <c r="K52" s="1">
        <v>54</v>
      </c>
      <c r="L52" s="1">
        <v>52</v>
      </c>
      <c r="M52" s="1">
        <v>55</v>
      </c>
      <c r="N52" s="1">
        <v>55</v>
      </c>
    </row>
    <row r="53" spans="1:14" x14ac:dyDescent="0.3">
      <c r="A53" s="7" t="s">
        <v>200</v>
      </c>
      <c r="B53" s="7" t="s">
        <v>105</v>
      </c>
      <c r="C53" s="1">
        <v>386</v>
      </c>
      <c r="D53" s="1">
        <v>426</v>
      </c>
      <c r="E53" s="1">
        <v>492</v>
      </c>
      <c r="F53" s="1">
        <v>536</v>
      </c>
      <c r="G53" s="1">
        <v>594</v>
      </c>
      <c r="H53" s="1">
        <v>643</v>
      </c>
      <c r="I53" s="1">
        <v>673</v>
      </c>
      <c r="J53" s="1">
        <v>741</v>
      </c>
      <c r="K53" s="1">
        <v>802</v>
      </c>
      <c r="L53" s="1">
        <v>854</v>
      </c>
      <c r="M53" s="1">
        <v>1061</v>
      </c>
      <c r="N53" s="1">
        <v>1200</v>
      </c>
    </row>
    <row r="54" spans="1:14" x14ac:dyDescent="0.3">
      <c r="A54" s="7" t="s">
        <v>200</v>
      </c>
      <c r="B54" s="7" t="s">
        <v>106</v>
      </c>
      <c r="C54" s="1">
        <v>28</v>
      </c>
      <c r="D54" s="1">
        <v>32</v>
      </c>
      <c r="E54" s="1">
        <v>30</v>
      </c>
      <c r="F54" s="1">
        <v>34</v>
      </c>
      <c r="G54" s="1">
        <v>41</v>
      </c>
      <c r="H54" s="1">
        <v>43</v>
      </c>
      <c r="I54" s="1">
        <v>45</v>
      </c>
      <c r="J54" s="1">
        <v>49</v>
      </c>
      <c r="K54" s="1">
        <v>51</v>
      </c>
      <c r="L54" s="1">
        <v>52</v>
      </c>
      <c r="M54" s="1">
        <v>56</v>
      </c>
      <c r="N54" s="1">
        <v>61</v>
      </c>
    </row>
    <row r="55" spans="1:14" x14ac:dyDescent="0.3">
      <c r="A55" s="7" t="s">
        <v>200</v>
      </c>
      <c r="B55" s="7" t="s">
        <v>16</v>
      </c>
      <c r="C55" s="1">
        <v>40</v>
      </c>
      <c r="D55" s="1">
        <v>45</v>
      </c>
      <c r="E55" s="1">
        <v>47</v>
      </c>
      <c r="F55" s="1">
        <v>50</v>
      </c>
      <c r="G55" s="1">
        <v>56</v>
      </c>
      <c r="H55" s="1">
        <v>52</v>
      </c>
      <c r="I55" s="1">
        <v>54</v>
      </c>
      <c r="J55" s="1">
        <v>59</v>
      </c>
      <c r="K55" s="1">
        <v>63</v>
      </c>
      <c r="L55" s="1">
        <v>73</v>
      </c>
      <c r="M55" s="1">
        <v>91</v>
      </c>
      <c r="N55" s="1">
        <v>96</v>
      </c>
    </row>
    <row r="56" spans="1:14" x14ac:dyDescent="0.3">
      <c r="A56" s="7" t="s">
        <v>200</v>
      </c>
      <c r="B56" s="7" t="s">
        <v>107</v>
      </c>
      <c r="C56" s="1">
        <v>1001</v>
      </c>
      <c r="D56" s="1">
        <v>1056</v>
      </c>
      <c r="E56" s="1">
        <v>1092</v>
      </c>
      <c r="F56" s="1">
        <v>1144</v>
      </c>
      <c r="G56" s="1">
        <v>1170</v>
      </c>
      <c r="H56" s="1">
        <v>1240</v>
      </c>
      <c r="I56" s="1">
        <v>1293</v>
      </c>
      <c r="J56" s="1">
        <v>1371</v>
      </c>
      <c r="K56" s="1">
        <v>1452</v>
      </c>
      <c r="L56" s="1">
        <v>1535</v>
      </c>
      <c r="M56" s="1">
        <v>1831</v>
      </c>
      <c r="N56" s="1">
        <v>2081</v>
      </c>
    </row>
    <row r="57" spans="1:14" x14ac:dyDescent="0.3">
      <c r="A57" s="7" t="s">
        <v>200</v>
      </c>
      <c r="B57" s="7" t="s">
        <v>108</v>
      </c>
      <c r="C57" s="1">
        <v>334</v>
      </c>
      <c r="D57" s="1">
        <v>370</v>
      </c>
      <c r="E57" s="1">
        <v>394</v>
      </c>
      <c r="F57" s="1">
        <v>424</v>
      </c>
      <c r="G57" s="1">
        <v>452</v>
      </c>
      <c r="H57" s="1">
        <v>475</v>
      </c>
      <c r="I57" s="1">
        <v>503</v>
      </c>
      <c r="J57" s="1">
        <v>544</v>
      </c>
      <c r="K57" s="1">
        <v>583</v>
      </c>
      <c r="L57" s="1">
        <v>612</v>
      </c>
      <c r="M57" s="1">
        <v>684</v>
      </c>
      <c r="N57" s="1">
        <v>783</v>
      </c>
    </row>
    <row r="58" spans="1:14" x14ac:dyDescent="0.3">
      <c r="A58" s="7" t="s">
        <v>200</v>
      </c>
      <c r="B58" s="7" t="s">
        <v>109</v>
      </c>
      <c r="C58" s="1">
        <v>2977</v>
      </c>
      <c r="D58" s="1">
        <v>2921</v>
      </c>
      <c r="E58" s="1">
        <v>2877</v>
      </c>
      <c r="F58" s="1">
        <v>2773</v>
      </c>
      <c r="G58" s="1">
        <v>2727</v>
      </c>
      <c r="H58" s="1">
        <v>2697</v>
      </c>
      <c r="I58" s="1">
        <v>2660</v>
      </c>
      <c r="J58" s="1">
        <v>2616</v>
      </c>
      <c r="K58" s="1">
        <v>2625</v>
      </c>
      <c r="L58" s="1">
        <v>2610</v>
      </c>
      <c r="M58" s="1">
        <v>1930</v>
      </c>
      <c r="N58" s="1">
        <v>1475</v>
      </c>
    </row>
    <row r="59" spans="1:14" x14ac:dyDescent="0.3">
      <c r="A59" s="7" t="s">
        <v>201</v>
      </c>
      <c r="B59" s="7" t="s">
        <v>101</v>
      </c>
      <c r="C59" s="1">
        <v>50</v>
      </c>
      <c r="D59" s="1">
        <v>50</v>
      </c>
      <c r="E59" s="1">
        <v>58</v>
      </c>
      <c r="F59" s="1">
        <v>61</v>
      </c>
      <c r="G59" s="1">
        <v>64</v>
      </c>
      <c r="H59" s="1">
        <v>62</v>
      </c>
      <c r="I59" s="1">
        <v>67</v>
      </c>
      <c r="J59" s="1">
        <v>66</v>
      </c>
      <c r="K59" s="1">
        <v>84</v>
      </c>
      <c r="L59" s="1">
        <v>81</v>
      </c>
      <c r="M59" s="1">
        <v>101</v>
      </c>
      <c r="N59" s="1">
        <v>119</v>
      </c>
    </row>
    <row r="60" spans="1:14" x14ac:dyDescent="0.3">
      <c r="A60" s="7" t="s">
        <v>201</v>
      </c>
      <c r="B60" s="7" t="s">
        <v>102</v>
      </c>
      <c r="C60" s="1">
        <v>1791</v>
      </c>
      <c r="D60" s="1">
        <v>1886</v>
      </c>
      <c r="E60" s="1">
        <v>1999</v>
      </c>
      <c r="F60" s="1">
        <v>2145</v>
      </c>
      <c r="G60" s="1">
        <v>2249</v>
      </c>
      <c r="H60" s="1">
        <v>2353</v>
      </c>
      <c r="I60" s="1">
        <v>2456</v>
      </c>
      <c r="J60" s="1">
        <v>2522</v>
      </c>
      <c r="K60" s="1">
        <v>2597</v>
      </c>
      <c r="L60" s="1">
        <v>2657</v>
      </c>
      <c r="M60" s="1">
        <v>3000</v>
      </c>
      <c r="N60" s="1">
        <v>3312</v>
      </c>
    </row>
    <row r="61" spans="1:14" x14ac:dyDescent="0.3">
      <c r="A61" s="7" t="s">
        <v>201</v>
      </c>
      <c r="B61" s="7" t="s">
        <v>103</v>
      </c>
      <c r="C61" s="1">
        <v>341</v>
      </c>
      <c r="D61" s="1">
        <v>358</v>
      </c>
      <c r="E61" s="1">
        <v>419</v>
      </c>
      <c r="F61" s="1">
        <v>458</v>
      </c>
      <c r="G61" s="1">
        <v>491</v>
      </c>
      <c r="H61" s="1">
        <v>517</v>
      </c>
      <c r="I61" s="1">
        <v>543</v>
      </c>
      <c r="J61" s="1">
        <v>583</v>
      </c>
      <c r="K61" s="1">
        <v>626</v>
      </c>
      <c r="L61" s="1">
        <v>660</v>
      </c>
      <c r="M61" s="1">
        <v>747</v>
      </c>
      <c r="N61" s="1">
        <v>862</v>
      </c>
    </row>
    <row r="62" spans="1:14" x14ac:dyDescent="0.3">
      <c r="A62" s="7" t="s">
        <v>201</v>
      </c>
      <c r="B62" s="7" t="s">
        <v>104</v>
      </c>
      <c r="C62" s="1">
        <v>43</v>
      </c>
      <c r="D62" s="1">
        <v>48</v>
      </c>
      <c r="E62" s="1">
        <v>48</v>
      </c>
      <c r="F62" s="1">
        <v>46</v>
      </c>
      <c r="G62" s="1">
        <v>45</v>
      </c>
      <c r="H62" s="1">
        <v>44</v>
      </c>
      <c r="I62" s="1">
        <v>45</v>
      </c>
      <c r="J62" s="1">
        <v>47</v>
      </c>
      <c r="K62" s="1">
        <v>51</v>
      </c>
      <c r="L62" s="1">
        <v>45</v>
      </c>
      <c r="M62" s="1">
        <v>57</v>
      </c>
      <c r="N62" s="1">
        <v>64</v>
      </c>
    </row>
    <row r="63" spans="1:14" x14ac:dyDescent="0.3">
      <c r="A63" s="7" t="s">
        <v>201</v>
      </c>
      <c r="B63" s="7" t="s">
        <v>105</v>
      </c>
      <c r="C63" s="1">
        <v>252</v>
      </c>
      <c r="D63" s="1">
        <v>276</v>
      </c>
      <c r="E63" s="1">
        <v>318</v>
      </c>
      <c r="F63" s="1">
        <v>331</v>
      </c>
      <c r="G63" s="1">
        <v>360</v>
      </c>
      <c r="H63" s="1">
        <v>382</v>
      </c>
      <c r="I63" s="1">
        <v>434</v>
      </c>
      <c r="J63" s="1">
        <v>483</v>
      </c>
      <c r="K63" s="1">
        <v>533</v>
      </c>
      <c r="L63" s="1">
        <v>553</v>
      </c>
      <c r="M63" s="1">
        <v>659</v>
      </c>
      <c r="N63" s="1">
        <v>765</v>
      </c>
    </row>
    <row r="64" spans="1:14" x14ac:dyDescent="0.3">
      <c r="A64" s="7" t="s">
        <v>201</v>
      </c>
      <c r="B64" s="7" t="s">
        <v>106</v>
      </c>
      <c r="C64" s="1">
        <v>22</v>
      </c>
      <c r="D64" s="1">
        <v>23</v>
      </c>
      <c r="E64" s="1">
        <v>25</v>
      </c>
      <c r="F64" s="1">
        <v>26</v>
      </c>
      <c r="G64" s="1">
        <v>35</v>
      </c>
      <c r="H64" s="1">
        <v>41</v>
      </c>
      <c r="I64" s="1">
        <v>47</v>
      </c>
      <c r="J64" s="1">
        <v>54</v>
      </c>
      <c r="K64" s="1">
        <v>61</v>
      </c>
      <c r="L64" s="1">
        <v>66</v>
      </c>
      <c r="M64" s="1">
        <v>80</v>
      </c>
      <c r="N64" s="1">
        <v>92</v>
      </c>
    </row>
    <row r="65" spans="1:14" x14ac:dyDescent="0.3">
      <c r="A65" s="7" t="s">
        <v>201</v>
      </c>
      <c r="B65" s="7" t="s">
        <v>16</v>
      </c>
      <c r="C65" s="1">
        <v>51</v>
      </c>
      <c r="D65" s="1">
        <v>51</v>
      </c>
      <c r="E65" s="1">
        <v>61</v>
      </c>
      <c r="F65" s="1">
        <v>65</v>
      </c>
      <c r="G65" s="1">
        <v>72</v>
      </c>
      <c r="H65" s="1">
        <v>69</v>
      </c>
      <c r="I65" s="1">
        <v>77</v>
      </c>
      <c r="J65" s="1">
        <v>77</v>
      </c>
      <c r="K65" s="1">
        <v>86</v>
      </c>
      <c r="L65" s="1">
        <v>92</v>
      </c>
      <c r="M65" s="1">
        <v>109</v>
      </c>
      <c r="N65" s="1">
        <v>121</v>
      </c>
    </row>
    <row r="66" spans="1:14" x14ac:dyDescent="0.3">
      <c r="A66" s="7" t="s">
        <v>201</v>
      </c>
      <c r="B66" s="7" t="s">
        <v>107</v>
      </c>
      <c r="C66" s="1">
        <v>1152</v>
      </c>
      <c r="D66" s="1">
        <v>1219</v>
      </c>
      <c r="E66" s="1">
        <v>1311</v>
      </c>
      <c r="F66" s="1">
        <v>1362</v>
      </c>
      <c r="G66" s="1">
        <v>1411</v>
      </c>
      <c r="H66" s="1">
        <v>1484</v>
      </c>
      <c r="I66" s="1">
        <v>1577</v>
      </c>
      <c r="J66" s="1">
        <v>1647</v>
      </c>
      <c r="K66" s="1">
        <v>1738</v>
      </c>
      <c r="L66" s="1">
        <v>1808</v>
      </c>
      <c r="M66" s="1">
        <v>2094</v>
      </c>
      <c r="N66" s="1">
        <v>2353</v>
      </c>
    </row>
    <row r="67" spans="1:14" x14ac:dyDescent="0.3">
      <c r="A67" s="7" t="s">
        <v>201</v>
      </c>
      <c r="B67" s="7" t="s">
        <v>108</v>
      </c>
      <c r="C67" s="1">
        <v>453</v>
      </c>
      <c r="D67" s="1">
        <v>468</v>
      </c>
      <c r="E67" s="1">
        <v>487</v>
      </c>
      <c r="F67" s="1">
        <v>517</v>
      </c>
      <c r="G67" s="1">
        <v>546</v>
      </c>
      <c r="H67" s="1">
        <v>581</v>
      </c>
      <c r="I67" s="1">
        <v>604</v>
      </c>
      <c r="J67" s="1">
        <v>637</v>
      </c>
      <c r="K67" s="1">
        <v>667</v>
      </c>
      <c r="L67" s="1">
        <v>707</v>
      </c>
      <c r="M67" s="1">
        <v>860</v>
      </c>
      <c r="N67" s="1">
        <v>994</v>
      </c>
    </row>
    <row r="68" spans="1:14" x14ac:dyDescent="0.3">
      <c r="A68" s="7" t="s">
        <v>201</v>
      </c>
      <c r="B68" s="7" t="s">
        <v>109</v>
      </c>
      <c r="C68" s="1">
        <v>3869</v>
      </c>
      <c r="D68" s="1">
        <v>3808</v>
      </c>
      <c r="E68" s="1">
        <v>3674</v>
      </c>
      <c r="F68" s="1">
        <v>3578</v>
      </c>
      <c r="G68" s="1">
        <v>3536</v>
      </c>
      <c r="H68" s="1">
        <v>3513</v>
      </c>
      <c r="I68" s="1">
        <v>3492</v>
      </c>
      <c r="J68" s="1">
        <v>3411</v>
      </c>
      <c r="K68" s="1">
        <v>3396</v>
      </c>
      <c r="L68" s="1">
        <v>3413</v>
      </c>
      <c r="M68" s="1">
        <v>2635</v>
      </c>
      <c r="N68" s="1">
        <v>2041</v>
      </c>
    </row>
    <row r="69" spans="1:14" x14ac:dyDescent="0.3">
      <c r="A69" s="7" t="s">
        <v>202</v>
      </c>
      <c r="B69" s="7" t="s">
        <v>101</v>
      </c>
      <c r="C69" s="1">
        <v>17</v>
      </c>
      <c r="D69" s="1">
        <v>21</v>
      </c>
      <c r="E69" s="1">
        <v>24</v>
      </c>
      <c r="F69" s="1">
        <v>24</v>
      </c>
      <c r="G69" s="1">
        <v>24</v>
      </c>
      <c r="H69" s="1">
        <v>30</v>
      </c>
      <c r="I69" s="1">
        <v>34</v>
      </c>
      <c r="J69" s="1">
        <v>36</v>
      </c>
      <c r="K69" s="1">
        <v>36</v>
      </c>
      <c r="L69" s="1">
        <v>40</v>
      </c>
      <c r="M69" s="1">
        <v>46</v>
      </c>
      <c r="N69" s="1">
        <v>49</v>
      </c>
    </row>
    <row r="70" spans="1:14" x14ac:dyDescent="0.3">
      <c r="A70" s="7" t="s">
        <v>202</v>
      </c>
      <c r="B70" s="7" t="s">
        <v>102</v>
      </c>
      <c r="C70" s="1">
        <v>1030</v>
      </c>
      <c r="D70" s="1">
        <v>1099</v>
      </c>
      <c r="E70" s="1">
        <v>1175</v>
      </c>
      <c r="F70" s="1">
        <v>1248</v>
      </c>
      <c r="G70" s="1">
        <v>1308</v>
      </c>
      <c r="H70" s="1">
        <v>1375</v>
      </c>
      <c r="I70" s="1">
        <v>1430</v>
      </c>
      <c r="J70" s="1">
        <v>1467</v>
      </c>
      <c r="K70" s="1">
        <v>1536</v>
      </c>
      <c r="L70" s="1">
        <v>1584</v>
      </c>
      <c r="M70" s="1">
        <v>1850</v>
      </c>
      <c r="N70" s="1">
        <v>2066</v>
      </c>
    </row>
    <row r="71" spans="1:14" x14ac:dyDescent="0.3">
      <c r="A71" s="7" t="s">
        <v>202</v>
      </c>
      <c r="B71" s="7" t="s">
        <v>103</v>
      </c>
      <c r="C71" s="1">
        <v>122</v>
      </c>
      <c r="D71" s="1">
        <v>124</v>
      </c>
      <c r="E71" s="1">
        <v>142</v>
      </c>
      <c r="F71" s="1">
        <v>162</v>
      </c>
      <c r="G71" s="1">
        <v>171</v>
      </c>
      <c r="H71" s="1">
        <v>176</v>
      </c>
      <c r="I71" s="1">
        <v>198</v>
      </c>
      <c r="J71" s="1">
        <v>219</v>
      </c>
      <c r="K71" s="1">
        <v>221</v>
      </c>
      <c r="L71" s="1">
        <v>230</v>
      </c>
      <c r="M71" s="1">
        <v>258</v>
      </c>
      <c r="N71" s="1">
        <v>300</v>
      </c>
    </row>
    <row r="72" spans="1:14" x14ac:dyDescent="0.3">
      <c r="A72" s="7" t="s">
        <v>202</v>
      </c>
      <c r="B72" s="7" t="s">
        <v>104</v>
      </c>
      <c r="C72" s="1">
        <v>23</v>
      </c>
      <c r="D72" s="1">
        <v>23</v>
      </c>
      <c r="E72" s="1">
        <v>22</v>
      </c>
      <c r="F72" s="1">
        <v>26</v>
      </c>
      <c r="G72" s="1">
        <v>27</v>
      </c>
      <c r="H72" s="1">
        <v>26</v>
      </c>
      <c r="I72" s="1">
        <v>26</v>
      </c>
      <c r="J72" s="1">
        <v>28</v>
      </c>
      <c r="K72" s="1">
        <v>29</v>
      </c>
      <c r="L72" s="1">
        <v>31</v>
      </c>
      <c r="M72" s="1">
        <v>32</v>
      </c>
      <c r="N72" s="1">
        <v>32</v>
      </c>
    </row>
    <row r="73" spans="1:14" x14ac:dyDescent="0.3">
      <c r="A73" s="7" t="s">
        <v>202</v>
      </c>
      <c r="B73" s="7" t="s">
        <v>105</v>
      </c>
      <c r="C73" s="1">
        <v>86</v>
      </c>
      <c r="D73" s="1">
        <v>97</v>
      </c>
      <c r="E73" s="1">
        <v>108</v>
      </c>
      <c r="F73" s="1">
        <v>124</v>
      </c>
      <c r="G73" s="1">
        <v>135</v>
      </c>
      <c r="H73" s="1">
        <v>146</v>
      </c>
      <c r="I73" s="1">
        <v>151</v>
      </c>
      <c r="J73" s="1">
        <v>168</v>
      </c>
      <c r="K73" s="1">
        <v>177</v>
      </c>
      <c r="L73" s="1">
        <v>194</v>
      </c>
      <c r="M73" s="1">
        <v>227</v>
      </c>
      <c r="N73" s="1">
        <v>261</v>
      </c>
    </row>
    <row r="74" spans="1:14" x14ac:dyDescent="0.3">
      <c r="A74" s="7" t="s">
        <v>202</v>
      </c>
      <c r="B74" s="7" t="s">
        <v>106</v>
      </c>
      <c r="C74" s="1">
        <v>7</v>
      </c>
      <c r="D74" s="1">
        <v>10</v>
      </c>
      <c r="E74" s="1">
        <v>12</v>
      </c>
      <c r="F74" s="1">
        <v>12</v>
      </c>
      <c r="G74" s="1">
        <v>14</v>
      </c>
      <c r="H74" s="1">
        <v>14</v>
      </c>
      <c r="I74" s="1">
        <v>16</v>
      </c>
      <c r="J74" s="1">
        <v>17</v>
      </c>
      <c r="K74" s="1">
        <v>17</v>
      </c>
      <c r="L74" s="1">
        <v>19</v>
      </c>
      <c r="M74" s="1">
        <v>20</v>
      </c>
      <c r="N74" s="1">
        <v>20</v>
      </c>
    </row>
    <row r="75" spans="1:14" x14ac:dyDescent="0.3">
      <c r="A75" s="7" t="s">
        <v>202</v>
      </c>
      <c r="B75" s="7" t="s">
        <v>16</v>
      </c>
      <c r="C75" s="1">
        <v>39</v>
      </c>
      <c r="D75" s="1">
        <v>41</v>
      </c>
      <c r="E75" s="1">
        <v>37</v>
      </c>
      <c r="F75" s="1">
        <v>40</v>
      </c>
      <c r="G75" s="1">
        <v>39</v>
      </c>
      <c r="H75" s="1">
        <v>43</v>
      </c>
      <c r="I75" s="1">
        <v>45</v>
      </c>
      <c r="J75" s="1">
        <v>51</v>
      </c>
      <c r="K75" s="1">
        <v>49</v>
      </c>
      <c r="L75" s="1">
        <v>51</v>
      </c>
      <c r="M75" s="1">
        <v>58</v>
      </c>
      <c r="N75" s="1">
        <v>68</v>
      </c>
    </row>
    <row r="76" spans="1:14" x14ac:dyDescent="0.3">
      <c r="A76" s="7" t="s">
        <v>202</v>
      </c>
      <c r="B76" s="7" t="s">
        <v>107</v>
      </c>
      <c r="C76" s="1">
        <v>845</v>
      </c>
      <c r="D76" s="1">
        <v>883</v>
      </c>
      <c r="E76" s="1">
        <v>936</v>
      </c>
      <c r="F76" s="1">
        <v>977</v>
      </c>
      <c r="G76" s="1">
        <v>1039</v>
      </c>
      <c r="H76" s="1">
        <v>1105</v>
      </c>
      <c r="I76" s="1">
        <v>1174</v>
      </c>
      <c r="J76" s="1">
        <v>1272</v>
      </c>
      <c r="K76" s="1">
        <v>1374</v>
      </c>
      <c r="L76" s="1">
        <v>1457</v>
      </c>
      <c r="M76" s="1">
        <v>1759</v>
      </c>
      <c r="N76" s="1">
        <v>2022</v>
      </c>
    </row>
    <row r="77" spans="1:14" x14ac:dyDescent="0.3">
      <c r="A77" s="7" t="s">
        <v>202</v>
      </c>
      <c r="B77" s="7" t="s">
        <v>108</v>
      </c>
      <c r="C77" s="1">
        <v>278</v>
      </c>
      <c r="D77" s="1">
        <v>300</v>
      </c>
      <c r="E77" s="1">
        <v>325</v>
      </c>
      <c r="F77" s="1">
        <v>354</v>
      </c>
      <c r="G77" s="1">
        <v>376</v>
      </c>
      <c r="H77" s="1">
        <v>390</v>
      </c>
      <c r="I77" s="1">
        <v>403</v>
      </c>
      <c r="J77" s="1">
        <v>434</v>
      </c>
      <c r="K77" s="1">
        <v>452</v>
      </c>
      <c r="L77" s="1">
        <v>477</v>
      </c>
      <c r="M77" s="1">
        <v>563</v>
      </c>
      <c r="N77" s="1">
        <v>618</v>
      </c>
    </row>
    <row r="78" spans="1:14" x14ac:dyDescent="0.3">
      <c r="A78" s="7" t="s">
        <v>202</v>
      </c>
      <c r="B78" s="7" t="s">
        <v>109</v>
      </c>
      <c r="C78" s="1">
        <v>2423</v>
      </c>
      <c r="D78" s="1">
        <v>2436</v>
      </c>
      <c r="E78" s="1">
        <v>2375</v>
      </c>
      <c r="F78" s="1">
        <v>2362</v>
      </c>
      <c r="G78" s="1">
        <v>2356</v>
      </c>
      <c r="H78" s="1">
        <v>2381</v>
      </c>
      <c r="I78" s="1">
        <v>2375</v>
      </c>
      <c r="J78" s="1">
        <v>2346</v>
      </c>
      <c r="K78" s="1">
        <v>2366</v>
      </c>
      <c r="L78" s="1">
        <v>2351</v>
      </c>
      <c r="M78" s="1">
        <v>1824</v>
      </c>
      <c r="N78" s="1">
        <v>1425</v>
      </c>
    </row>
    <row r="79" spans="1:14" x14ac:dyDescent="0.3">
      <c r="A79" s="10" t="s">
        <v>17</v>
      </c>
      <c r="B79" s="10" t="s">
        <v>17</v>
      </c>
      <c r="C79" s="5">
        <v>54340</v>
      </c>
      <c r="D79" s="5">
        <v>56478</v>
      </c>
      <c r="E79" s="5">
        <v>57852</v>
      </c>
      <c r="F79" s="5">
        <v>59172</v>
      </c>
      <c r="G79" s="5">
        <v>61055</v>
      </c>
      <c r="H79" s="5">
        <v>62983</v>
      </c>
      <c r="I79" s="5">
        <v>64748</v>
      </c>
      <c r="J79" s="5">
        <v>66328</v>
      </c>
      <c r="K79" s="5">
        <v>68533</v>
      </c>
      <c r="L79" s="5">
        <v>69995</v>
      </c>
      <c r="M79" s="5">
        <v>72046</v>
      </c>
      <c r="N79" s="5">
        <v>74624</v>
      </c>
    </row>
    <row r="80" spans="1:14" x14ac:dyDescent="0.3">
      <c r="A80" s="15"/>
      <c r="B80" s="15"/>
    </row>
    <row r="81" spans="1:14" x14ac:dyDescent="0.3">
      <c r="A81" s="15"/>
      <c r="B81" s="15"/>
    </row>
    <row r="82" spans="1:14" x14ac:dyDescent="0.3">
      <c r="A82" s="15"/>
      <c r="B82" s="15"/>
      <c r="C82" s="20" t="s">
        <v>35</v>
      </c>
      <c r="D82" s="21"/>
      <c r="E82" s="21"/>
      <c r="F82" s="21"/>
      <c r="G82" s="21"/>
      <c r="H82" s="21"/>
      <c r="I82" s="21"/>
      <c r="J82" s="21"/>
      <c r="K82" s="21"/>
      <c r="L82" s="21"/>
      <c r="M82" s="21"/>
      <c r="N82" s="21"/>
    </row>
    <row r="83" spans="1:14" x14ac:dyDescent="0.3">
      <c r="A83" s="9" t="s">
        <v>39</v>
      </c>
      <c r="B83" s="9" t="s">
        <v>39</v>
      </c>
      <c r="C83" s="4" t="s">
        <v>0</v>
      </c>
      <c r="D83" s="4" t="s">
        <v>1</v>
      </c>
      <c r="E83" s="4" t="s">
        <v>2</v>
      </c>
      <c r="F83" s="4" t="s">
        <v>3</v>
      </c>
      <c r="G83" s="4" t="s">
        <v>4</v>
      </c>
      <c r="H83" s="4" t="s">
        <v>5</v>
      </c>
      <c r="I83" s="4" t="s">
        <v>6</v>
      </c>
      <c r="J83" s="4" t="s">
        <v>7</v>
      </c>
      <c r="K83" s="4" t="s">
        <v>8</v>
      </c>
      <c r="L83" s="4" t="s">
        <v>9</v>
      </c>
      <c r="M83" s="4" t="s">
        <v>10</v>
      </c>
      <c r="N83" s="4" t="s">
        <v>11</v>
      </c>
    </row>
    <row r="84" spans="1:14" x14ac:dyDescent="0.3">
      <c r="A84" s="8" t="s">
        <v>196</v>
      </c>
      <c r="B84" s="8" t="s">
        <v>101</v>
      </c>
      <c r="C84" s="2">
        <v>7.7198267746187198E-3</v>
      </c>
      <c r="D84" s="2">
        <v>8.5594609360772206E-3</v>
      </c>
      <c r="E84" s="2">
        <v>8.3047481494854698E-3</v>
      </c>
      <c r="F84" s="2">
        <v>8.8121254846668991E-3</v>
      </c>
      <c r="G84" s="2">
        <v>1.05874316939891E-2</v>
      </c>
      <c r="H84" s="2">
        <v>1.07119314436388E-2</v>
      </c>
      <c r="I84" s="2">
        <v>1.10506085842409E-2</v>
      </c>
      <c r="J84" s="2">
        <v>1.21875E-2</v>
      </c>
      <c r="K84" s="2">
        <v>1.29474485910129E-2</v>
      </c>
      <c r="L84" s="2">
        <v>1.3993224333480599E-2</v>
      </c>
      <c r="M84" s="2">
        <v>1.6068866571018699E-2</v>
      </c>
      <c r="N84" s="2">
        <v>1.82522123893805E-2</v>
      </c>
    </row>
    <row r="85" spans="1:14" x14ac:dyDescent="0.3">
      <c r="A85" s="8" t="s">
        <v>196</v>
      </c>
      <c r="B85" s="8" t="s">
        <v>102</v>
      </c>
      <c r="C85" s="2">
        <v>0.201656938429674</v>
      </c>
      <c r="D85" s="2">
        <v>0.20542706246585299</v>
      </c>
      <c r="E85" s="2">
        <v>0.21484022386712401</v>
      </c>
      <c r="F85" s="2">
        <v>0.221184349665139</v>
      </c>
      <c r="G85" s="2">
        <v>0.222506830601093</v>
      </c>
      <c r="H85" s="2">
        <v>0.22462096242584001</v>
      </c>
      <c r="I85" s="2">
        <v>0.230461242793081</v>
      </c>
      <c r="J85" s="2">
        <v>0.23203124999999999</v>
      </c>
      <c r="K85" s="2">
        <v>0.23442498095963399</v>
      </c>
      <c r="L85" s="2">
        <v>0.236559139784946</v>
      </c>
      <c r="M85" s="2">
        <v>0.258536585365854</v>
      </c>
      <c r="N85" s="2">
        <v>0.27101769911504398</v>
      </c>
    </row>
    <row r="86" spans="1:14" x14ac:dyDescent="0.3">
      <c r="A86" s="8" t="s">
        <v>196</v>
      </c>
      <c r="B86" s="8" t="s">
        <v>103</v>
      </c>
      <c r="C86" s="2">
        <v>7.1361325550743704E-2</v>
      </c>
      <c r="D86" s="2">
        <v>7.5578218903660496E-2</v>
      </c>
      <c r="E86" s="2">
        <v>7.6909189384365403E-2</v>
      </c>
      <c r="F86" s="2">
        <v>8.2129009517095494E-2</v>
      </c>
      <c r="G86" s="2">
        <v>8.7431693989070997E-2</v>
      </c>
      <c r="H86" s="2">
        <v>9.3276203032300595E-2</v>
      </c>
      <c r="I86" s="2">
        <v>9.2729019859064704E-2</v>
      </c>
      <c r="J86" s="2">
        <v>9.6562499999999996E-2</v>
      </c>
      <c r="K86" s="2">
        <v>9.7486671744097503E-2</v>
      </c>
      <c r="L86" s="2">
        <v>9.8983650022094596E-2</v>
      </c>
      <c r="M86" s="2">
        <v>0.114921090387374</v>
      </c>
      <c r="N86" s="2">
        <v>0.122511061946903</v>
      </c>
    </row>
    <row r="87" spans="1:14" x14ac:dyDescent="0.3">
      <c r="A87" s="8" t="s">
        <v>196</v>
      </c>
      <c r="B87" s="8" t="s">
        <v>104</v>
      </c>
      <c r="C87" s="2">
        <v>7.7198267746187198E-3</v>
      </c>
      <c r="D87" s="2">
        <v>7.8309961755600108E-3</v>
      </c>
      <c r="E87" s="2">
        <v>7.9436721429860992E-3</v>
      </c>
      <c r="F87" s="2">
        <v>7.5784279168135396E-3</v>
      </c>
      <c r="G87" s="2">
        <v>8.1967213114754103E-3</v>
      </c>
      <c r="H87" s="2">
        <v>8.0751483190507605E-3</v>
      </c>
      <c r="I87" s="2">
        <v>7.8475336322870008E-3</v>
      </c>
      <c r="J87" s="2">
        <v>8.7500000000000008E-3</v>
      </c>
      <c r="K87" s="2">
        <v>8.3777608530083807E-3</v>
      </c>
      <c r="L87" s="2">
        <v>9.2797171895713706E-3</v>
      </c>
      <c r="M87" s="2">
        <v>9.8995695839311296E-3</v>
      </c>
      <c r="N87" s="2">
        <v>1.0232300884955799E-2</v>
      </c>
    </row>
    <row r="88" spans="1:14" x14ac:dyDescent="0.3">
      <c r="A88" s="8" t="s">
        <v>196</v>
      </c>
      <c r="B88" s="8" t="s">
        <v>105</v>
      </c>
      <c r="C88" s="2">
        <v>4.1611749199774103E-2</v>
      </c>
      <c r="D88" s="2">
        <v>4.3525769440903299E-2</v>
      </c>
      <c r="E88" s="2">
        <v>4.6939880844917903E-2</v>
      </c>
      <c r="F88" s="2">
        <v>5.1110327811068001E-2</v>
      </c>
      <c r="G88" s="2">
        <v>5.2254098360655699E-2</v>
      </c>
      <c r="H88" s="2">
        <v>5.8174027686222797E-2</v>
      </c>
      <c r="I88" s="2">
        <v>6.1499039077514403E-2</v>
      </c>
      <c r="J88" s="2">
        <v>6.5937499999999996E-2</v>
      </c>
      <c r="K88" s="2">
        <v>6.9763899466869797E-2</v>
      </c>
      <c r="L88" s="2">
        <v>7.3501252025335098E-2</v>
      </c>
      <c r="M88" s="2">
        <v>8.5939741750358706E-2</v>
      </c>
      <c r="N88" s="2">
        <v>9.6515486725663693E-2</v>
      </c>
    </row>
    <row r="89" spans="1:14" x14ac:dyDescent="0.3">
      <c r="A89" s="8" t="s">
        <v>196</v>
      </c>
      <c r="B89" s="8" t="s">
        <v>106</v>
      </c>
      <c r="C89" s="2">
        <v>2.07117303709283E-3</v>
      </c>
      <c r="D89" s="2">
        <v>3.09597523219814E-3</v>
      </c>
      <c r="E89" s="2">
        <v>4.3329120779924202E-3</v>
      </c>
      <c r="F89" s="2">
        <v>4.9347902714134704E-3</v>
      </c>
      <c r="G89" s="2">
        <v>5.2937158469945397E-3</v>
      </c>
      <c r="H89" s="2">
        <v>5.1087673038892603E-3</v>
      </c>
      <c r="I89" s="2">
        <v>5.2850736707239004E-3</v>
      </c>
      <c r="J89" s="2">
        <v>5.3125000000000004E-3</v>
      </c>
      <c r="K89" s="2">
        <v>6.0929169840060896E-3</v>
      </c>
      <c r="L89" s="2">
        <v>6.1864781263809097E-3</v>
      </c>
      <c r="M89" s="2">
        <v>7.3170731707317103E-3</v>
      </c>
      <c r="N89" s="2">
        <v>7.3285398230088497E-3</v>
      </c>
    </row>
    <row r="90" spans="1:14" x14ac:dyDescent="0.3">
      <c r="A90" s="8" t="s">
        <v>196</v>
      </c>
      <c r="B90" s="8" t="s">
        <v>16</v>
      </c>
      <c r="C90" s="2">
        <v>6.7783844850310701E-3</v>
      </c>
      <c r="D90" s="2">
        <v>6.9204152249135002E-3</v>
      </c>
      <c r="E90" s="2">
        <v>8.8463621592345196E-3</v>
      </c>
      <c r="F90" s="2">
        <v>8.6358829749735595E-3</v>
      </c>
      <c r="G90" s="2">
        <v>8.8797814207650302E-3</v>
      </c>
      <c r="H90" s="2">
        <v>9.72313777191826E-3</v>
      </c>
      <c r="I90" s="2">
        <v>9.2889173606662406E-3</v>
      </c>
      <c r="J90" s="2">
        <v>9.0624999999999994E-3</v>
      </c>
      <c r="K90" s="2">
        <v>9.2916984006092898E-3</v>
      </c>
      <c r="L90" s="2">
        <v>9.1324200913242004E-3</v>
      </c>
      <c r="M90" s="2">
        <v>9.4691535150645597E-3</v>
      </c>
      <c r="N90" s="2">
        <v>1.05088495575221E-2</v>
      </c>
    </row>
    <row r="91" spans="1:14" x14ac:dyDescent="0.3">
      <c r="A91" s="8" t="s">
        <v>196</v>
      </c>
      <c r="B91" s="8" t="s">
        <v>107</v>
      </c>
      <c r="C91" s="2">
        <v>0.11692713236678599</v>
      </c>
      <c r="D91" s="2">
        <v>0.12219996357676199</v>
      </c>
      <c r="E91" s="2">
        <v>0.12511283625203101</v>
      </c>
      <c r="F91" s="2">
        <v>0.129185759605217</v>
      </c>
      <c r="G91" s="2">
        <v>0.13268442622950799</v>
      </c>
      <c r="H91" s="2">
        <v>0.132663150955834</v>
      </c>
      <c r="I91" s="2">
        <v>0.13180653427290201</v>
      </c>
      <c r="J91" s="2">
        <v>0.13140625</v>
      </c>
      <c r="K91" s="2">
        <v>0.13404417364813401</v>
      </c>
      <c r="L91" s="2">
        <v>0.13566062748563901</v>
      </c>
      <c r="M91" s="2">
        <v>0.158680057388809</v>
      </c>
      <c r="N91" s="2">
        <v>0.17298119469026499</v>
      </c>
    </row>
    <row r="92" spans="1:14" x14ac:dyDescent="0.3">
      <c r="A92" s="8" t="s">
        <v>196</v>
      </c>
      <c r="B92" s="8" t="s">
        <v>108</v>
      </c>
      <c r="C92" s="2">
        <v>5.7992845038599097E-2</v>
      </c>
      <c r="D92" s="2">
        <v>5.7548716080859597E-2</v>
      </c>
      <c r="E92" s="2">
        <v>6.1382921104892602E-2</v>
      </c>
      <c r="F92" s="2">
        <v>6.0627423334508303E-2</v>
      </c>
      <c r="G92" s="2">
        <v>6.4378415300546402E-2</v>
      </c>
      <c r="H92" s="2">
        <v>6.4436387607119297E-2</v>
      </c>
      <c r="I92" s="2">
        <v>6.5502882767456805E-2</v>
      </c>
      <c r="J92" s="2">
        <v>6.9531250000000003E-2</v>
      </c>
      <c r="K92" s="2">
        <v>7.0068545316070097E-2</v>
      </c>
      <c r="L92" s="2">
        <v>7.1586389748121995E-2</v>
      </c>
      <c r="M92" s="2">
        <v>8.1348637015781905E-2</v>
      </c>
      <c r="N92" s="2">
        <v>8.9878318584070804E-2</v>
      </c>
    </row>
    <row r="93" spans="1:14" x14ac:dyDescent="0.3">
      <c r="A93" s="8" t="s">
        <v>196</v>
      </c>
      <c r="B93" s="8" t="s">
        <v>109</v>
      </c>
      <c r="C93" s="2">
        <v>0.48616079834306197</v>
      </c>
      <c r="D93" s="2">
        <v>0.46931342196321302</v>
      </c>
      <c r="E93" s="2">
        <v>0.44538725401697099</v>
      </c>
      <c r="F93" s="2">
        <v>0.42580190341910501</v>
      </c>
      <c r="G93" s="2">
        <v>0.40778688524590201</v>
      </c>
      <c r="H93" s="2">
        <v>0.39321028345418602</v>
      </c>
      <c r="I93" s="2">
        <v>0.384529147982063</v>
      </c>
      <c r="J93" s="2">
        <v>0.36921874999999998</v>
      </c>
      <c r="K93" s="2">
        <v>0.35750190403655802</v>
      </c>
      <c r="L93" s="2">
        <v>0.34511710119310701</v>
      </c>
      <c r="M93" s="2">
        <v>0.25781922525107598</v>
      </c>
      <c r="N93" s="2">
        <v>0.200774336283186</v>
      </c>
    </row>
    <row r="94" spans="1:14" x14ac:dyDescent="0.3">
      <c r="A94" s="8" t="s">
        <v>197</v>
      </c>
      <c r="B94" s="8" t="s">
        <v>101</v>
      </c>
      <c r="C94" s="2">
        <v>5.7592472420506203E-3</v>
      </c>
      <c r="D94" s="2">
        <v>6.3022019741837496E-3</v>
      </c>
      <c r="E94" s="2">
        <v>6.9041498347410897E-3</v>
      </c>
      <c r="F94" s="2">
        <v>7.7641984184040301E-3</v>
      </c>
      <c r="G94" s="2">
        <v>8.2861483220549592E-3</v>
      </c>
      <c r="H94" s="2">
        <v>8.3277814790139893E-3</v>
      </c>
      <c r="I94" s="2">
        <v>9.20383600437665E-3</v>
      </c>
      <c r="J94" s="2">
        <v>9.7527213238532695E-3</v>
      </c>
      <c r="K94" s="2">
        <v>9.3979263930152202E-3</v>
      </c>
      <c r="L94" s="2">
        <v>9.6644456449967008E-3</v>
      </c>
      <c r="M94" s="2">
        <v>1.08670385867039E-2</v>
      </c>
      <c r="N94" s="2">
        <v>1.2573673870334E-2</v>
      </c>
    </row>
    <row r="95" spans="1:14" x14ac:dyDescent="0.3">
      <c r="A95" s="8" t="s">
        <v>197</v>
      </c>
      <c r="B95" s="8" t="s">
        <v>102</v>
      </c>
      <c r="C95" s="2">
        <v>0.20749513303049999</v>
      </c>
      <c r="D95" s="2">
        <v>0.21298405466970399</v>
      </c>
      <c r="E95" s="2">
        <v>0.21902313624678699</v>
      </c>
      <c r="F95" s="2">
        <v>0.225664989216391</v>
      </c>
      <c r="G95" s="2">
        <v>0.23166689683745301</v>
      </c>
      <c r="H95" s="2">
        <v>0.23424383744170599</v>
      </c>
      <c r="I95" s="2">
        <v>0.237819398854348</v>
      </c>
      <c r="J95" s="2">
        <v>0.24199333039703</v>
      </c>
      <c r="K95" s="2">
        <v>0.24428545443521499</v>
      </c>
      <c r="L95" s="2">
        <v>0.242451527702743</v>
      </c>
      <c r="M95" s="2">
        <v>0.261738726173873</v>
      </c>
      <c r="N95" s="2">
        <v>0.27493685096828502</v>
      </c>
    </row>
    <row r="96" spans="1:14" x14ac:dyDescent="0.3">
      <c r="A96" s="8" t="s">
        <v>197</v>
      </c>
      <c r="B96" s="8" t="s">
        <v>103</v>
      </c>
      <c r="C96" s="2">
        <v>4.7615184944841002E-2</v>
      </c>
      <c r="D96" s="2">
        <v>5.0949126803340898E-2</v>
      </c>
      <c r="E96" s="2">
        <v>5.3396988615497597E-2</v>
      </c>
      <c r="F96" s="2">
        <v>5.6002875629043901E-2</v>
      </c>
      <c r="G96" s="2">
        <v>5.9660267918795702E-2</v>
      </c>
      <c r="H96" s="2">
        <v>6.1558960692871402E-2</v>
      </c>
      <c r="I96" s="2">
        <v>6.4233764562013296E-2</v>
      </c>
      <c r="J96" s="2">
        <v>6.6318505002202197E-2</v>
      </c>
      <c r="K96" s="2">
        <v>6.8392651427878495E-2</v>
      </c>
      <c r="L96" s="2">
        <v>6.9992196410348803E-2</v>
      </c>
      <c r="M96" s="2">
        <v>8.0137145513714494E-2</v>
      </c>
      <c r="N96" s="2">
        <v>8.8127982037608799E-2</v>
      </c>
    </row>
    <row r="97" spans="1:14" x14ac:dyDescent="0.3">
      <c r="A97" s="8" t="s">
        <v>197</v>
      </c>
      <c r="B97" s="8" t="s">
        <v>104</v>
      </c>
      <c r="C97" s="2">
        <v>2.2955872809863699E-2</v>
      </c>
      <c r="D97" s="2">
        <v>2.2627182991647701E-2</v>
      </c>
      <c r="E97" s="2">
        <v>2.2181417554168199E-2</v>
      </c>
      <c r="F97" s="2">
        <v>2.25017972681524E-2</v>
      </c>
      <c r="G97" s="2">
        <v>2.1751139345394299E-2</v>
      </c>
      <c r="H97" s="2">
        <v>2.18520986009327E-2</v>
      </c>
      <c r="I97" s="2">
        <v>2.14970715067259E-2</v>
      </c>
      <c r="J97" s="2">
        <v>2.0826779085131801E-2</v>
      </c>
      <c r="K97" s="2">
        <v>2.1160492330079401E-2</v>
      </c>
      <c r="L97" s="2">
        <v>2.0589471156732101E-2</v>
      </c>
      <c r="M97" s="2">
        <v>2.2663877266387699E-2</v>
      </c>
      <c r="N97" s="2">
        <v>2.36317709795116E-2</v>
      </c>
    </row>
    <row r="98" spans="1:14" x14ac:dyDescent="0.3">
      <c r="A98" s="8" t="s">
        <v>197</v>
      </c>
      <c r="B98" s="8" t="s">
        <v>105</v>
      </c>
      <c r="C98" s="2">
        <v>3.3582089552238799E-2</v>
      </c>
      <c r="D98" s="2">
        <v>3.6446469248291598E-2</v>
      </c>
      <c r="E98" s="2">
        <v>3.94417921410209E-2</v>
      </c>
      <c r="F98" s="2">
        <v>4.0833932422717503E-2</v>
      </c>
      <c r="G98" s="2">
        <v>4.3571329926805701E-2</v>
      </c>
      <c r="H98" s="2">
        <v>4.6568954030646197E-2</v>
      </c>
      <c r="I98" s="2">
        <v>5.0782004247924298E-2</v>
      </c>
      <c r="J98" s="2">
        <v>5.3986031586232899E-2</v>
      </c>
      <c r="K98" s="2">
        <v>5.7478930455344697E-2</v>
      </c>
      <c r="L98" s="2">
        <v>6.0327750765352101E-2</v>
      </c>
      <c r="M98" s="2">
        <v>7.1362157136215701E-2</v>
      </c>
      <c r="N98" s="2">
        <v>7.9202918888577001E-2</v>
      </c>
    </row>
    <row r="99" spans="1:14" x14ac:dyDescent="0.3">
      <c r="A99" s="8" t="s">
        <v>197</v>
      </c>
      <c r="B99" s="8" t="s">
        <v>106</v>
      </c>
      <c r="C99" s="2">
        <v>3.6502271252433498E-3</v>
      </c>
      <c r="D99" s="2">
        <v>3.5687167805618799E-3</v>
      </c>
      <c r="E99" s="2">
        <v>3.89276533235402E-3</v>
      </c>
      <c r="F99" s="2">
        <v>4.1696621135873498E-3</v>
      </c>
      <c r="G99" s="2">
        <v>4.6954840491644804E-3</v>
      </c>
      <c r="H99" s="2">
        <v>5.2631578947368403E-3</v>
      </c>
      <c r="I99" s="2">
        <v>5.9857115273218801E-3</v>
      </c>
      <c r="J99" s="2">
        <v>6.4179198389228004E-3</v>
      </c>
      <c r="K99" s="2">
        <v>6.4269690171587903E-3</v>
      </c>
      <c r="L99" s="2">
        <v>6.6030373972027099E-3</v>
      </c>
      <c r="M99" s="2">
        <v>7.6708507670850802E-3</v>
      </c>
      <c r="N99" s="2">
        <v>8.8689306763963006E-3</v>
      </c>
    </row>
    <row r="100" spans="1:14" x14ac:dyDescent="0.3">
      <c r="A100" s="8" t="s">
        <v>197</v>
      </c>
      <c r="B100" s="8" t="s">
        <v>16</v>
      </c>
      <c r="C100" s="2">
        <v>7.0571057754704701E-3</v>
      </c>
      <c r="D100" s="2">
        <v>7.1374335611237702E-3</v>
      </c>
      <c r="E100" s="2">
        <v>6.8307014322438499E-3</v>
      </c>
      <c r="F100" s="2">
        <v>7.5485262401150197E-3</v>
      </c>
      <c r="G100" s="2">
        <v>7.3884822538323397E-3</v>
      </c>
      <c r="H100" s="2">
        <v>7.6615589606928696E-3</v>
      </c>
      <c r="I100" s="2">
        <v>7.9165862135547396E-3</v>
      </c>
      <c r="J100" s="2">
        <v>8.4313848864279901E-3</v>
      </c>
      <c r="K100" s="2">
        <v>8.6097132116655494E-3</v>
      </c>
      <c r="L100" s="2">
        <v>8.8840866798727408E-3</v>
      </c>
      <c r="M100" s="2">
        <v>1.0925151092515101E-2</v>
      </c>
      <c r="N100" s="2">
        <v>1.16194218355319E-2</v>
      </c>
    </row>
    <row r="101" spans="1:14" x14ac:dyDescent="0.3">
      <c r="A101" s="8" t="s">
        <v>197</v>
      </c>
      <c r="B101" s="8" t="s">
        <v>107</v>
      </c>
      <c r="C101" s="2">
        <v>0.145522388059701</v>
      </c>
      <c r="D101" s="2">
        <v>0.14457099468488999</v>
      </c>
      <c r="E101" s="2">
        <v>0.150201983106867</v>
      </c>
      <c r="F101" s="2">
        <v>0.15729690869877799</v>
      </c>
      <c r="G101" s="2">
        <v>0.16178704598812299</v>
      </c>
      <c r="H101" s="2">
        <v>0.16742171885409701</v>
      </c>
      <c r="I101" s="2">
        <v>0.17004569736757399</v>
      </c>
      <c r="J101" s="2">
        <v>0.170767004341534</v>
      </c>
      <c r="K101" s="2">
        <v>0.172861213848299</v>
      </c>
      <c r="L101" s="2">
        <v>0.17714148508313801</v>
      </c>
      <c r="M101" s="2">
        <v>0.20205718270571801</v>
      </c>
      <c r="N101" s="2">
        <v>0.21987089531293899</v>
      </c>
    </row>
    <row r="102" spans="1:14" x14ac:dyDescent="0.3">
      <c r="A102" s="8" t="s">
        <v>197</v>
      </c>
      <c r="B102" s="8" t="s">
        <v>108</v>
      </c>
      <c r="C102" s="2">
        <v>6.3676184295911806E-2</v>
      </c>
      <c r="D102" s="2">
        <v>6.4160971905846603E-2</v>
      </c>
      <c r="E102" s="2">
        <v>6.7352185089974301E-2</v>
      </c>
      <c r="F102" s="2">
        <v>6.9446441409058202E-2</v>
      </c>
      <c r="G102" s="2">
        <v>7.0846568153569905E-2</v>
      </c>
      <c r="H102" s="2">
        <v>7.27514990006662E-2</v>
      </c>
      <c r="I102" s="2">
        <v>7.4789212846752898E-2</v>
      </c>
      <c r="J102" s="2">
        <v>7.7455483546215301E-2</v>
      </c>
      <c r="K102" s="2">
        <v>7.8760686351785597E-2</v>
      </c>
      <c r="L102" s="2">
        <v>8.0076835344258399E-2</v>
      </c>
      <c r="M102" s="2">
        <v>9.2456996745699696E-2</v>
      </c>
      <c r="N102" s="2">
        <v>0.100926185798484</v>
      </c>
    </row>
    <row r="103" spans="1:14" x14ac:dyDescent="0.3">
      <c r="A103" s="8" t="s">
        <v>197</v>
      </c>
      <c r="B103" s="8" t="s">
        <v>109</v>
      </c>
      <c r="C103" s="2">
        <v>0.462686567164179</v>
      </c>
      <c r="D103" s="2">
        <v>0.45125284738040999</v>
      </c>
      <c r="E103" s="2">
        <v>0.430774880646346</v>
      </c>
      <c r="F103" s="2">
        <v>0.40877066858375299</v>
      </c>
      <c r="G103" s="2">
        <v>0.390346637204806</v>
      </c>
      <c r="H103" s="2">
        <v>0.374350433044637</v>
      </c>
      <c r="I103" s="2">
        <v>0.35772671686940799</v>
      </c>
      <c r="J103" s="2">
        <v>0.34405083999245001</v>
      </c>
      <c r="K103" s="2">
        <v>0.33262596252955801</v>
      </c>
      <c r="L103" s="2">
        <v>0.32426916381535498</v>
      </c>
      <c r="M103" s="2">
        <v>0.24012087401208701</v>
      </c>
      <c r="N103" s="2">
        <v>0.180241369632332</v>
      </c>
    </row>
    <row r="104" spans="1:14" x14ac:dyDescent="0.3">
      <c r="A104" s="8" t="s">
        <v>198</v>
      </c>
      <c r="B104" s="8" t="s">
        <v>101</v>
      </c>
      <c r="C104" s="2">
        <v>7.1299230421005E-3</v>
      </c>
      <c r="D104" s="2">
        <v>7.2289156626506E-3</v>
      </c>
      <c r="E104" s="2">
        <v>8.2902670111972398E-3</v>
      </c>
      <c r="F104" s="2">
        <v>8.4130823430434293E-3</v>
      </c>
      <c r="G104" s="2">
        <v>9.6574158788248505E-3</v>
      </c>
      <c r="H104" s="2">
        <v>9.8019801980198003E-3</v>
      </c>
      <c r="I104" s="2">
        <v>1.0348162475821999E-2</v>
      </c>
      <c r="J104" s="2">
        <v>1.13100848256362E-2</v>
      </c>
      <c r="K104" s="2">
        <v>1.09519028931277E-2</v>
      </c>
      <c r="L104" s="2">
        <v>1.08335571671591E-2</v>
      </c>
      <c r="M104" s="2">
        <v>1.21993726036947E-2</v>
      </c>
      <c r="N104" s="2">
        <v>1.40265412397111E-2</v>
      </c>
    </row>
    <row r="105" spans="1:14" x14ac:dyDescent="0.3">
      <c r="A105" s="8" t="s">
        <v>198</v>
      </c>
      <c r="B105" s="8" t="s">
        <v>102</v>
      </c>
      <c r="C105" s="2">
        <v>0.20031688546853799</v>
      </c>
      <c r="D105" s="2">
        <v>0.204490690032859</v>
      </c>
      <c r="E105" s="2">
        <v>0.20973298880275601</v>
      </c>
      <c r="F105" s="2">
        <v>0.21285098327899901</v>
      </c>
      <c r="G105" s="2">
        <v>0.216427772694927</v>
      </c>
      <c r="H105" s="2">
        <v>0.220693069306931</v>
      </c>
      <c r="I105" s="2">
        <v>0.224371373307544</v>
      </c>
      <c r="J105" s="2">
        <v>0.22309142318567399</v>
      </c>
      <c r="K105" s="2">
        <v>0.222779958017706</v>
      </c>
      <c r="L105" s="2">
        <v>0.21944668278270199</v>
      </c>
      <c r="M105" s="2">
        <v>0.23675496688741701</v>
      </c>
      <c r="N105" s="2">
        <v>0.24323870317487001</v>
      </c>
    </row>
    <row r="106" spans="1:14" x14ac:dyDescent="0.3">
      <c r="A106" s="8" t="s">
        <v>198</v>
      </c>
      <c r="B106" s="8" t="s">
        <v>103</v>
      </c>
      <c r="C106" s="2">
        <v>8.4766862833861506E-2</v>
      </c>
      <c r="D106" s="2">
        <v>9.2223439211391006E-2</v>
      </c>
      <c r="E106" s="2">
        <v>9.7114556416882006E-2</v>
      </c>
      <c r="F106" s="2">
        <v>0.102324113997266</v>
      </c>
      <c r="G106" s="2">
        <v>0.10572328962081901</v>
      </c>
      <c r="H106" s="2">
        <v>0.110693069306931</v>
      </c>
      <c r="I106" s="2">
        <v>0.11499032882011601</v>
      </c>
      <c r="J106" s="2">
        <v>0.118096135721018</v>
      </c>
      <c r="K106" s="2">
        <v>0.11946700739253401</v>
      </c>
      <c r="L106" s="2">
        <v>0.121855134747963</v>
      </c>
      <c r="M106" s="2">
        <v>0.13698152666434299</v>
      </c>
      <c r="N106" s="2">
        <v>0.14740466991432899</v>
      </c>
    </row>
    <row r="107" spans="1:14" x14ac:dyDescent="0.3">
      <c r="A107" s="8" t="s">
        <v>198</v>
      </c>
      <c r="B107" s="8" t="s">
        <v>104</v>
      </c>
      <c r="C107" s="2">
        <v>5.2059755545495702E-3</v>
      </c>
      <c r="D107" s="2">
        <v>4.8192771084337397E-3</v>
      </c>
      <c r="E107" s="2">
        <v>4.3066322136089599E-3</v>
      </c>
      <c r="F107" s="2">
        <v>4.2065411715217198E-3</v>
      </c>
      <c r="G107" s="2">
        <v>3.5579953237775699E-3</v>
      </c>
      <c r="H107" s="2">
        <v>3.5643564356435601E-3</v>
      </c>
      <c r="I107" s="2">
        <v>3.1914893617021301E-3</v>
      </c>
      <c r="J107" s="2">
        <v>3.1102733270499498E-3</v>
      </c>
      <c r="K107" s="2">
        <v>3.1943050104955698E-3</v>
      </c>
      <c r="L107" s="2">
        <v>3.1336735607485002E-3</v>
      </c>
      <c r="M107" s="2">
        <v>3.2241199024050202E-3</v>
      </c>
      <c r="N107" s="2">
        <v>2.6877204770703799E-3</v>
      </c>
    </row>
    <row r="108" spans="1:14" x14ac:dyDescent="0.3">
      <c r="A108" s="8" t="s">
        <v>198</v>
      </c>
      <c r="B108" s="8" t="s">
        <v>105</v>
      </c>
      <c r="C108" s="2">
        <v>5.0475328202806702E-2</v>
      </c>
      <c r="D108" s="2">
        <v>5.3669222343921102E-2</v>
      </c>
      <c r="E108" s="2">
        <v>5.8570198105081801E-2</v>
      </c>
      <c r="F108" s="2">
        <v>6.2572299926385494E-2</v>
      </c>
      <c r="G108" s="2">
        <v>6.8516824235030999E-2</v>
      </c>
      <c r="H108" s="2">
        <v>7.2376237623762399E-2</v>
      </c>
      <c r="I108" s="2">
        <v>7.75628626692456E-2</v>
      </c>
      <c r="J108" s="2">
        <v>8.5579641847313898E-2</v>
      </c>
      <c r="K108" s="2">
        <v>9.3547503878798899E-2</v>
      </c>
      <c r="L108" s="2">
        <v>0.100725221595488</v>
      </c>
      <c r="M108" s="2">
        <v>0.11781108400139401</v>
      </c>
      <c r="N108" s="2">
        <v>0.13337812867461801</v>
      </c>
    </row>
    <row r="109" spans="1:14" x14ac:dyDescent="0.3">
      <c r="A109" s="8" t="s">
        <v>198</v>
      </c>
      <c r="B109" s="8" t="s">
        <v>106</v>
      </c>
      <c r="C109" s="2">
        <v>6.45088275237664E-3</v>
      </c>
      <c r="D109" s="2">
        <v>6.7907995618838998E-3</v>
      </c>
      <c r="E109" s="2">
        <v>7.4289405684754501E-3</v>
      </c>
      <c r="F109" s="2">
        <v>8.6234094016195192E-3</v>
      </c>
      <c r="G109" s="2">
        <v>9.2507878418216904E-3</v>
      </c>
      <c r="H109" s="2">
        <v>9.6039603960396003E-3</v>
      </c>
      <c r="I109" s="2">
        <v>1.0348162475821999E-2</v>
      </c>
      <c r="J109" s="2">
        <v>1.03675777568332E-2</v>
      </c>
      <c r="K109" s="2">
        <v>1.07693711782422E-2</v>
      </c>
      <c r="L109" s="2">
        <v>1.11916912883875E-2</v>
      </c>
      <c r="M109" s="2">
        <v>1.2635064482398E-2</v>
      </c>
      <c r="N109" s="2">
        <v>1.4194523769527999E-2</v>
      </c>
    </row>
    <row r="110" spans="1:14" x14ac:dyDescent="0.3">
      <c r="A110" s="8" t="s">
        <v>198</v>
      </c>
      <c r="B110" s="8" t="s">
        <v>16</v>
      </c>
      <c r="C110" s="2">
        <v>5.8850158442734302E-3</v>
      </c>
      <c r="D110" s="2">
        <v>6.1336254107338404E-3</v>
      </c>
      <c r="E110" s="2">
        <v>6.7829457364341102E-3</v>
      </c>
      <c r="F110" s="2">
        <v>6.3098117572825702E-3</v>
      </c>
      <c r="G110" s="2">
        <v>6.8110196198027896E-3</v>
      </c>
      <c r="H110" s="2">
        <v>6.9306930693069299E-3</v>
      </c>
      <c r="I110" s="2">
        <v>6.9632495164410101E-3</v>
      </c>
      <c r="J110" s="2">
        <v>6.7860508953817202E-3</v>
      </c>
      <c r="K110" s="2">
        <v>7.1187368805329899E-3</v>
      </c>
      <c r="L110" s="2">
        <v>7.1626824245679998E-3</v>
      </c>
      <c r="M110" s="2">
        <v>7.4067619379574803E-3</v>
      </c>
      <c r="N110" s="2">
        <v>7.8951789013942605E-3</v>
      </c>
    </row>
    <row r="111" spans="1:14" x14ac:dyDescent="0.3">
      <c r="A111" s="8" t="s">
        <v>198</v>
      </c>
      <c r="B111" s="8" t="s">
        <v>107</v>
      </c>
      <c r="C111" s="2">
        <v>0.118379357175192</v>
      </c>
      <c r="D111" s="2">
        <v>0.119934282584885</v>
      </c>
      <c r="E111" s="2">
        <v>0.125645994832041</v>
      </c>
      <c r="F111" s="2">
        <v>0.129561468082869</v>
      </c>
      <c r="G111" s="2">
        <v>0.12839280268374501</v>
      </c>
      <c r="H111" s="2">
        <v>0.13227722772277201</v>
      </c>
      <c r="I111" s="2">
        <v>0.13326885880077399</v>
      </c>
      <c r="J111" s="2">
        <v>0.13628652214891601</v>
      </c>
      <c r="K111" s="2">
        <v>0.13954549602993499</v>
      </c>
      <c r="L111" s="2">
        <v>0.14101531023368299</v>
      </c>
      <c r="M111" s="2">
        <v>0.162948762635064</v>
      </c>
      <c r="N111" s="2">
        <v>0.177641525281371</v>
      </c>
    </row>
    <row r="112" spans="1:14" x14ac:dyDescent="0.3">
      <c r="A112" s="8" t="s">
        <v>198</v>
      </c>
      <c r="B112" s="8" t="s">
        <v>108</v>
      </c>
      <c r="C112" s="2">
        <v>5.23992756903576E-2</v>
      </c>
      <c r="D112" s="2">
        <v>5.2464403066812701E-2</v>
      </c>
      <c r="E112" s="2">
        <v>5.35099052540913E-2</v>
      </c>
      <c r="F112" s="2">
        <v>5.7629614049847497E-2</v>
      </c>
      <c r="G112" s="2">
        <v>5.6826268171190401E-2</v>
      </c>
      <c r="H112" s="2">
        <v>5.8514851485148497E-2</v>
      </c>
      <c r="I112" s="2">
        <v>5.8413926499032903E-2</v>
      </c>
      <c r="J112" s="2">
        <v>5.9000942507068797E-2</v>
      </c>
      <c r="K112" s="2">
        <v>5.9140275622889503E-2</v>
      </c>
      <c r="L112" s="2">
        <v>6.0703733548213797E-2</v>
      </c>
      <c r="M112" s="2">
        <v>7.0146392471244295E-2</v>
      </c>
      <c r="N112" s="2">
        <v>7.6264068536872204E-2</v>
      </c>
    </row>
    <row r="113" spans="1:14" x14ac:dyDescent="0.3">
      <c r="A113" s="8" t="s">
        <v>198</v>
      </c>
      <c r="B113" s="8" t="s">
        <v>109</v>
      </c>
      <c r="C113" s="2">
        <v>0.46899049343594401</v>
      </c>
      <c r="D113" s="2">
        <v>0.45224534501642899</v>
      </c>
      <c r="E113" s="2">
        <v>0.42861757105943199</v>
      </c>
      <c r="F113" s="2">
        <v>0.40750867599116603</v>
      </c>
      <c r="G113" s="2">
        <v>0.39483582393006</v>
      </c>
      <c r="H113" s="2">
        <v>0.37554455445544599</v>
      </c>
      <c r="I113" s="2">
        <v>0.36054158607350101</v>
      </c>
      <c r="J113" s="2">
        <v>0.34637134778510797</v>
      </c>
      <c r="K113" s="2">
        <v>0.33348544309573802</v>
      </c>
      <c r="L113" s="2">
        <v>0.32393231265108802</v>
      </c>
      <c r="M113" s="2">
        <v>0.23989194841408201</v>
      </c>
      <c r="N113" s="2">
        <v>0.183268940030237</v>
      </c>
    </row>
    <row r="114" spans="1:14" x14ac:dyDescent="0.3">
      <c r="A114" s="8" t="s">
        <v>199</v>
      </c>
      <c r="B114" s="8" t="s">
        <v>101</v>
      </c>
      <c r="C114" s="2">
        <v>6.9461672041676997E-3</v>
      </c>
      <c r="D114" s="2">
        <v>7.5648414985590804E-3</v>
      </c>
      <c r="E114" s="2">
        <v>7.4432892249527401E-3</v>
      </c>
      <c r="F114" s="2">
        <v>7.6788830715532304E-3</v>
      </c>
      <c r="G114" s="2">
        <v>8.3890715338396996E-3</v>
      </c>
      <c r="H114" s="2">
        <v>8.13991860081399E-3</v>
      </c>
      <c r="I114" s="2">
        <v>8.4196891191709797E-3</v>
      </c>
      <c r="J114" s="2">
        <v>8.5959885386819503E-3</v>
      </c>
      <c r="K114" s="2">
        <v>8.6517664023071407E-3</v>
      </c>
      <c r="L114" s="2">
        <v>8.9528216477215601E-3</v>
      </c>
      <c r="M114" s="2">
        <v>1.04604555675042E-2</v>
      </c>
      <c r="N114" s="2">
        <v>1.12796208530806E-2</v>
      </c>
    </row>
    <row r="115" spans="1:14" x14ac:dyDescent="0.3">
      <c r="A115" s="8" t="s">
        <v>199</v>
      </c>
      <c r="B115" s="8" t="s">
        <v>102</v>
      </c>
      <c r="C115" s="2">
        <v>0.21198213842718899</v>
      </c>
      <c r="D115" s="2">
        <v>0.219020172910663</v>
      </c>
      <c r="E115" s="2">
        <v>0.22530718336483899</v>
      </c>
      <c r="F115" s="2">
        <v>0.23094822571262399</v>
      </c>
      <c r="G115" s="2">
        <v>0.23784151456750899</v>
      </c>
      <c r="H115" s="2">
        <v>0.24089759102409</v>
      </c>
      <c r="I115" s="2">
        <v>0.24158031088082901</v>
      </c>
      <c r="J115" s="2">
        <v>0.24450811843362</v>
      </c>
      <c r="K115" s="2">
        <v>0.246781336903904</v>
      </c>
      <c r="L115" s="2">
        <v>0.24776179458806999</v>
      </c>
      <c r="M115" s="2">
        <v>0.26943005181347202</v>
      </c>
      <c r="N115" s="2">
        <v>0.28350710900473902</v>
      </c>
    </row>
    <row r="116" spans="1:14" x14ac:dyDescent="0.3">
      <c r="A116" s="8" t="s">
        <v>199</v>
      </c>
      <c r="B116" s="8" t="s">
        <v>103</v>
      </c>
      <c r="C116" s="2">
        <v>6.6980898040188502E-2</v>
      </c>
      <c r="D116" s="2">
        <v>7.0485110470701204E-2</v>
      </c>
      <c r="E116" s="2">
        <v>7.4669187145557703E-2</v>
      </c>
      <c r="F116" s="2">
        <v>7.7486910994764402E-2</v>
      </c>
      <c r="G116" s="2">
        <v>7.9582813739938807E-2</v>
      </c>
      <c r="H116" s="2">
        <v>8.1729182708172907E-2</v>
      </c>
      <c r="I116" s="2">
        <v>8.2577720207253902E-2</v>
      </c>
      <c r="J116" s="2">
        <v>8.2882309243340793E-2</v>
      </c>
      <c r="K116" s="2">
        <v>8.4148727984344404E-2</v>
      </c>
      <c r="L116" s="2">
        <v>8.4397947892566105E-2</v>
      </c>
      <c r="M116" s="2">
        <v>9.4535145175481505E-2</v>
      </c>
      <c r="N116" s="2">
        <v>0.10218009478673</v>
      </c>
    </row>
    <row r="117" spans="1:14" x14ac:dyDescent="0.3">
      <c r="A117" s="8" t="s">
        <v>199</v>
      </c>
      <c r="B117" s="8" t="s">
        <v>104</v>
      </c>
      <c r="C117" s="2">
        <v>3.5971223021582701E-3</v>
      </c>
      <c r="D117" s="2">
        <v>3.3621517771373699E-3</v>
      </c>
      <c r="E117" s="2">
        <v>3.3081285444234399E-3</v>
      </c>
      <c r="F117" s="2">
        <v>3.2577079697498502E-3</v>
      </c>
      <c r="G117" s="2">
        <v>3.40097494615123E-3</v>
      </c>
      <c r="H117" s="2">
        <v>3.739962600374E-3</v>
      </c>
      <c r="I117" s="2">
        <v>4.1018998272884296E-3</v>
      </c>
      <c r="J117" s="2">
        <v>3.6081927199405699E-3</v>
      </c>
      <c r="K117" s="2">
        <v>3.7078998867030601E-3</v>
      </c>
      <c r="L117" s="2">
        <v>3.31958555477316E-3</v>
      </c>
      <c r="M117" s="2">
        <v>4.0082119464268304E-3</v>
      </c>
      <c r="N117" s="2">
        <v>3.9810426540284397E-3</v>
      </c>
    </row>
    <row r="118" spans="1:14" x14ac:dyDescent="0.3">
      <c r="A118" s="8" t="s">
        <v>199</v>
      </c>
      <c r="B118" s="8" t="s">
        <v>105</v>
      </c>
      <c r="C118" s="2">
        <v>4.3041428925824902E-2</v>
      </c>
      <c r="D118" s="2">
        <v>4.5028818443803999E-2</v>
      </c>
      <c r="E118" s="2">
        <v>4.7022684310018902E-2</v>
      </c>
      <c r="F118" s="2">
        <v>4.8865619546247803E-2</v>
      </c>
      <c r="G118" s="2">
        <v>5.2375014170728901E-2</v>
      </c>
      <c r="H118" s="2">
        <v>5.5219447805521897E-2</v>
      </c>
      <c r="I118" s="2">
        <v>5.8721934369602803E-2</v>
      </c>
      <c r="J118" s="2">
        <v>6.3780112490714205E-2</v>
      </c>
      <c r="K118" s="2">
        <v>6.9420125656607296E-2</v>
      </c>
      <c r="L118" s="2">
        <v>7.4137410723267294E-2</v>
      </c>
      <c r="M118" s="2">
        <v>8.3976928340991297E-2</v>
      </c>
      <c r="N118" s="2">
        <v>9.4218009478672995E-2</v>
      </c>
    </row>
    <row r="119" spans="1:14" x14ac:dyDescent="0.3">
      <c r="A119" s="8" t="s">
        <v>199</v>
      </c>
      <c r="B119" s="8" t="s">
        <v>106</v>
      </c>
      <c r="C119" s="2">
        <v>2.35673530141404E-3</v>
      </c>
      <c r="D119" s="2">
        <v>2.6416906820365001E-3</v>
      </c>
      <c r="E119" s="2">
        <v>2.5992438563326998E-3</v>
      </c>
      <c r="F119" s="2">
        <v>2.7923211169284499E-3</v>
      </c>
      <c r="G119" s="2">
        <v>2.9475116199977301E-3</v>
      </c>
      <c r="H119" s="2">
        <v>2.9699703002970001E-3</v>
      </c>
      <c r="I119" s="2">
        <v>3.0224525043177899E-3</v>
      </c>
      <c r="J119" s="2">
        <v>3.0775761434787201E-3</v>
      </c>
      <c r="K119" s="2">
        <v>3.0899165722525499E-3</v>
      </c>
      <c r="L119" s="2">
        <v>3.21899205311337E-3</v>
      </c>
      <c r="M119" s="2">
        <v>3.4216443445107001E-3</v>
      </c>
      <c r="N119" s="2">
        <v>3.7914691943127998E-3</v>
      </c>
    </row>
    <row r="120" spans="1:14" x14ac:dyDescent="0.3">
      <c r="A120" s="8" t="s">
        <v>199</v>
      </c>
      <c r="B120" s="8" t="s">
        <v>16</v>
      </c>
      <c r="C120" s="2">
        <v>6.0778963036467399E-3</v>
      </c>
      <c r="D120" s="2">
        <v>6.7243035542747399E-3</v>
      </c>
      <c r="E120" s="2">
        <v>6.4981096408317602E-3</v>
      </c>
      <c r="F120" s="2">
        <v>6.74810936591041E-3</v>
      </c>
      <c r="G120" s="2">
        <v>6.68858406076409E-3</v>
      </c>
      <c r="H120" s="2">
        <v>7.1499285007149901E-3</v>
      </c>
      <c r="I120" s="2">
        <v>6.8005181347150301E-3</v>
      </c>
      <c r="J120" s="2">
        <v>6.8980154940040299E-3</v>
      </c>
      <c r="K120" s="2">
        <v>6.3858275826552697E-3</v>
      </c>
      <c r="L120" s="2">
        <v>6.3373906045669504E-3</v>
      </c>
      <c r="M120" s="2">
        <v>7.0388112229934499E-3</v>
      </c>
      <c r="N120" s="2">
        <v>7.8672985781990494E-3</v>
      </c>
    </row>
    <row r="121" spans="1:14" x14ac:dyDescent="0.3">
      <c r="A121" s="8" t="s">
        <v>199</v>
      </c>
      <c r="B121" s="8" t="s">
        <v>107</v>
      </c>
      <c r="C121" s="2">
        <v>0.150955097990573</v>
      </c>
      <c r="D121" s="2">
        <v>0.15021613832853001</v>
      </c>
      <c r="E121" s="2">
        <v>0.15370982986767501</v>
      </c>
      <c r="F121" s="2">
        <v>0.16195462478184999</v>
      </c>
      <c r="G121" s="2">
        <v>0.16290669992064399</v>
      </c>
      <c r="H121" s="2">
        <v>0.16675833241667601</v>
      </c>
      <c r="I121" s="2">
        <v>0.171200345423143</v>
      </c>
      <c r="J121" s="2">
        <v>0.177650429799427</v>
      </c>
      <c r="K121" s="2">
        <v>0.178906169533423</v>
      </c>
      <c r="L121" s="2">
        <v>0.181772457499246</v>
      </c>
      <c r="M121" s="2">
        <v>0.20872030501515301</v>
      </c>
      <c r="N121" s="2">
        <v>0.22218009478673001</v>
      </c>
    </row>
    <row r="122" spans="1:14" x14ac:dyDescent="0.3">
      <c r="A122" s="8" t="s">
        <v>199</v>
      </c>
      <c r="B122" s="8" t="s">
        <v>108</v>
      </c>
      <c r="C122" s="2">
        <v>5.4204911932522901E-2</v>
      </c>
      <c r="D122" s="2">
        <v>5.4755043227665702E-2</v>
      </c>
      <c r="E122" s="2">
        <v>5.6592627599243897E-2</v>
      </c>
      <c r="F122" s="2">
        <v>5.6660849331006402E-2</v>
      </c>
      <c r="G122" s="2">
        <v>5.8043305747647697E-2</v>
      </c>
      <c r="H122" s="2">
        <v>6.0719392806071901E-2</v>
      </c>
      <c r="I122" s="2">
        <v>6.1744386873920601E-2</v>
      </c>
      <c r="J122" s="2">
        <v>6.1869892815451598E-2</v>
      </c>
      <c r="K122" s="2">
        <v>6.2519311978576603E-2</v>
      </c>
      <c r="L122" s="2">
        <v>6.4178654058947807E-2</v>
      </c>
      <c r="M122" s="2">
        <v>7.4298562909375296E-2</v>
      </c>
      <c r="N122" s="2">
        <v>8.1137440758293794E-2</v>
      </c>
    </row>
    <row r="123" spans="1:14" x14ac:dyDescent="0.3">
      <c r="A123" s="8" t="s">
        <v>199</v>
      </c>
      <c r="B123" s="8" t="s">
        <v>109</v>
      </c>
      <c r="C123" s="2">
        <v>0.45385760357231503</v>
      </c>
      <c r="D123" s="2">
        <v>0.44020172910662803</v>
      </c>
      <c r="E123" s="2">
        <v>0.42284971644612501</v>
      </c>
      <c r="F123" s="2">
        <v>0.40360674810936598</v>
      </c>
      <c r="G123" s="2">
        <v>0.38782450969277898</v>
      </c>
      <c r="H123" s="2">
        <v>0.37267627323726799</v>
      </c>
      <c r="I123" s="2">
        <v>0.36183074265975801</v>
      </c>
      <c r="J123" s="2">
        <v>0.34712936432134101</v>
      </c>
      <c r="K123" s="2">
        <v>0.336388917499228</v>
      </c>
      <c r="L123" s="2">
        <v>0.32592294537772898</v>
      </c>
      <c r="M123" s="2">
        <v>0.244109883664092</v>
      </c>
      <c r="N123" s="2">
        <v>0.189857819905213</v>
      </c>
    </row>
    <row r="124" spans="1:14" x14ac:dyDescent="0.3">
      <c r="A124" s="8" t="s">
        <v>200</v>
      </c>
      <c r="B124" s="8" t="s">
        <v>101</v>
      </c>
      <c r="C124" s="2">
        <v>6.6579823418729204E-3</v>
      </c>
      <c r="D124" s="2">
        <v>6.7245727094424196E-3</v>
      </c>
      <c r="E124" s="2">
        <v>7.3071718538565596E-3</v>
      </c>
      <c r="F124" s="2">
        <v>7.5337034099920699E-3</v>
      </c>
      <c r="G124" s="2">
        <v>8.2463600051539809E-3</v>
      </c>
      <c r="H124" s="2">
        <v>8.2686043598095699E-3</v>
      </c>
      <c r="I124" s="2">
        <v>8.5689802913453302E-3</v>
      </c>
      <c r="J124" s="2">
        <v>9.0079412113310397E-3</v>
      </c>
      <c r="K124" s="2">
        <v>9.6407666704923702E-3</v>
      </c>
      <c r="L124" s="2">
        <v>1.00885550947203E-2</v>
      </c>
      <c r="M124" s="2">
        <v>1.07796167247387E-2</v>
      </c>
      <c r="N124" s="2">
        <v>1.20582992555311E-2</v>
      </c>
    </row>
    <row r="125" spans="1:14" x14ac:dyDescent="0.3">
      <c r="A125" s="8" t="s">
        <v>200</v>
      </c>
      <c r="B125" s="8" t="s">
        <v>102</v>
      </c>
      <c r="C125" s="2">
        <v>0.21638442611087</v>
      </c>
      <c r="D125" s="2">
        <v>0.22177080414681999</v>
      </c>
      <c r="E125" s="2">
        <v>0.230717185385656</v>
      </c>
      <c r="F125" s="2">
        <v>0.23764208300290801</v>
      </c>
      <c r="G125" s="2">
        <v>0.24017523515010999</v>
      </c>
      <c r="H125" s="2">
        <v>0.24317213730894499</v>
      </c>
      <c r="I125" s="2">
        <v>0.246419390378259</v>
      </c>
      <c r="J125" s="2">
        <v>0.24748133222709501</v>
      </c>
      <c r="K125" s="2">
        <v>0.24354412946172399</v>
      </c>
      <c r="L125" s="2">
        <v>0.24122856182042399</v>
      </c>
      <c r="M125" s="2">
        <v>0.25816637630661998</v>
      </c>
      <c r="N125" s="2">
        <v>0.266540840935305</v>
      </c>
    </row>
    <row r="126" spans="1:14" x14ac:dyDescent="0.3">
      <c r="A126" s="8" t="s">
        <v>200</v>
      </c>
      <c r="B126" s="8" t="s">
        <v>103</v>
      </c>
      <c r="C126" s="2">
        <v>7.8737878129975403E-2</v>
      </c>
      <c r="D126" s="2">
        <v>8.3636873073690096E-2</v>
      </c>
      <c r="E126" s="2">
        <v>8.6874154262516906E-2</v>
      </c>
      <c r="F126" s="2">
        <v>9.1593973037272E-2</v>
      </c>
      <c r="G126" s="2">
        <v>9.4961989434351204E-2</v>
      </c>
      <c r="H126" s="2">
        <v>9.6216487095965905E-2</v>
      </c>
      <c r="I126" s="2">
        <v>9.8053617333823007E-2</v>
      </c>
      <c r="J126" s="2">
        <v>9.8968827782387095E-2</v>
      </c>
      <c r="K126" s="2">
        <v>0.10065419488121199</v>
      </c>
      <c r="L126" s="2">
        <v>9.98766954377312E-2</v>
      </c>
      <c r="M126" s="2">
        <v>0.109538327526132</v>
      </c>
      <c r="N126" s="2">
        <v>0.118381042256475</v>
      </c>
    </row>
    <row r="127" spans="1:14" x14ac:dyDescent="0.3">
      <c r="A127" s="8" t="s">
        <v>200</v>
      </c>
      <c r="B127" s="8" t="s">
        <v>104</v>
      </c>
      <c r="C127" s="2">
        <v>8.3948473006223798E-3</v>
      </c>
      <c r="D127" s="2">
        <v>8.4057158868030297E-3</v>
      </c>
      <c r="E127" s="2">
        <v>7.7131258457374804E-3</v>
      </c>
      <c r="F127" s="2">
        <v>7.5337034099920699E-3</v>
      </c>
      <c r="G127" s="2">
        <v>7.2155650045097296E-3</v>
      </c>
      <c r="H127" s="2">
        <v>7.1410674016537199E-3</v>
      </c>
      <c r="I127" s="2">
        <v>6.9775982372383399E-3</v>
      </c>
      <c r="J127" s="2">
        <v>6.8744814507526401E-3</v>
      </c>
      <c r="K127" s="2">
        <v>6.1976357167450903E-3</v>
      </c>
      <c r="L127" s="2">
        <v>5.8289429436161897E-3</v>
      </c>
      <c r="M127" s="2">
        <v>5.9886759581881501E-3</v>
      </c>
      <c r="N127" s="2">
        <v>5.7670126874279099E-3</v>
      </c>
    </row>
    <row r="128" spans="1:14" x14ac:dyDescent="0.3">
      <c r="A128" s="8" t="s">
        <v>200</v>
      </c>
      <c r="B128" s="8" t="s">
        <v>105</v>
      </c>
      <c r="C128" s="2">
        <v>5.5869156173107497E-2</v>
      </c>
      <c r="D128" s="2">
        <v>5.96805827963015E-2</v>
      </c>
      <c r="E128" s="2">
        <v>6.6576454668470897E-2</v>
      </c>
      <c r="F128" s="2">
        <v>7.0843246100978099E-2</v>
      </c>
      <c r="G128" s="2">
        <v>7.6536528797835304E-2</v>
      </c>
      <c r="H128" s="2">
        <v>8.0556251566023598E-2</v>
      </c>
      <c r="I128" s="2">
        <v>8.2384624801077194E-2</v>
      </c>
      <c r="J128" s="2">
        <v>8.7827426810477699E-2</v>
      </c>
      <c r="K128" s="2">
        <v>9.2046367496843806E-2</v>
      </c>
      <c r="L128" s="2">
        <v>9.5729178343235105E-2</v>
      </c>
      <c r="M128" s="2">
        <v>0.115527003484321</v>
      </c>
      <c r="N128" s="2">
        <v>0.12582573136206401</v>
      </c>
    </row>
    <row r="129" spans="1:14" x14ac:dyDescent="0.3">
      <c r="A129" s="8" t="s">
        <v>200</v>
      </c>
      <c r="B129" s="8" t="s">
        <v>106</v>
      </c>
      <c r="C129" s="2">
        <v>4.0526849037487303E-3</v>
      </c>
      <c r="D129" s="2">
        <v>4.4830484729616099E-3</v>
      </c>
      <c r="E129" s="2">
        <v>4.0595399188091998E-3</v>
      </c>
      <c r="F129" s="2">
        <v>4.4937879989426404E-3</v>
      </c>
      <c r="G129" s="2">
        <v>5.2828243783017703E-3</v>
      </c>
      <c r="H129" s="2">
        <v>5.3871210223001799E-3</v>
      </c>
      <c r="I129" s="2">
        <v>5.5086301872934304E-3</v>
      </c>
      <c r="J129" s="2">
        <v>5.8077515704634403E-3</v>
      </c>
      <c r="K129" s="2">
        <v>5.8533226213703703E-3</v>
      </c>
      <c r="L129" s="2">
        <v>5.8289429436161897E-3</v>
      </c>
      <c r="M129" s="2">
        <v>6.0975609756097598E-3</v>
      </c>
      <c r="N129" s="2">
        <v>6.3961413442382301E-3</v>
      </c>
    </row>
    <row r="130" spans="1:14" x14ac:dyDescent="0.3">
      <c r="A130" s="8" t="s">
        <v>200</v>
      </c>
      <c r="B130" s="8" t="s">
        <v>16</v>
      </c>
      <c r="C130" s="2">
        <v>5.7895498624981898E-3</v>
      </c>
      <c r="D130" s="2">
        <v>6.3042869151022701E-3</v>
      </c>
      <c r="E130" s="2">
        <v>6.3599458728010802E-3</v>
      </c>
      <c r="F130" s="2">
        <v>6.6085117631509401E-3</v>
      </c>
      <c r="G130" s="2">
        <v>7.2155650045097296E-3</v>
      </c>
      <c r="H130" s="2">
        <v>6.5146579804560298E-3</v>
      </c>
      <c r="I130" s="2">
        <v>6.6103562247521097E-3</v>
      </c>
      <c r="J130" s="2">
        <v>6.9930069930069904E-3</v>
      </c>
      <c r="K130" s="2">
        <v>7.2305750028692798E-3</v>
      </c>
      <c r="L130" s="2">
        <v>8.18293913238426E-3</v>
      </c>
      <c r="M130" s="2">
        <v>9.9085365853658503E-3</v>
      </c>
      <c r="N130" s="2">
        <v>1.00660585089651E-2</v>
      </c>
    </row>
    <row r="131" spans="1:14" x14ac:dyDescent="0.3">
      <c r="A131" s="8" t="s">
        <v>200</v>
      </c>
      <c r="B131" s="8" t="s">
        <v>107</v>
      </c>
      <c r="C131" s="2">
        <v>0.14488348530901701</v>
      </c>
      <c r="D131" s="2">
        <v>0.14794059960773301</v>
      </c>
      <c r="E131" s="2">
        <v>0.14776725304465499</v>
      </c>
      <c r="F131" s="2">
        <v>0.15120274914089299</v>
      </c>
      <c r="G131" s="2">
        <v>0.15075376884422101</v>
      </c>
      <c r="H131" s="2">
        <v>0.15534953645702801</v>
      </c>
      <c r="I131" s="2">
        <v>0.15828130738156401</v>
      </c>
      <c r="J131" s="2">
        <v>0.16249851843072199</v>
      </c>
      <c r="K131" s="2">
        <v>0.16664753816136799</v>
      </c>
      <c r="L131" s="2">
        <v>0.17206591189328599</v>
      </c>
      <c r="M131" s="2">
        <v>0.19936846689895499</v>
      </c>
      <c r="N131" s="2">
        <v>0.21820278913704499</v>
      </c>
    </row>
    <row r="132" spans="1:14" x14ac:dyDescent="0.3">
      <c r="A132" s="8" t="s">
        <v>200</v>
      </c>
      <c r="B132" s="8" t="s">
        <v>108</v>
      </c>
      <c r="C132" s="2">
        <v>4.8342741351859897E-2</v>
      </c>
      <c r="D132" s="2">
        <v>5.18352479686187E-2</v>
      </c>
      <c r="E132" s="2">
        <v>5.33152909336942E-2</v>
      </c>
      <c r="F132" s="2">
        <v>5.6040179751520001E-2</v>
      </c>
      <c r="G132" s="2">
        <v>5.8239917536399899E-2</v>
      </c>
      <c r="H132" s="2">
        <v>5.9508895013781003E-2</v>
      </c>
      <c r="I132" s="2">
        <v>6.15742440935243E-2</v>
      </c>
      <c r="J132" s="2">
        <v>6.4477894986369605E-2</v>
      </c>
      <c r="K132" s="2">
        <v>6.6911511534488696E-2</v>
      </c>
      <c r="L132" s="2">
        <v>6.8602174644098193E-2</v>
      </c>
      <c r="M132" s="2">
        <v>7.4477351916376305E-2</v>
      </c>
      <c r="N132" s="2">
        <v>8.21012897137465E-2</v>
      </c>
    </row>
    <row r="133" spans="1:14" x14ac:dyDescent="0.3">
      <c r="A133" s="8" t="s">
        <v>200</v>
      </c>
      <c r="B133" s="8" t="s">
        <v>109</v>
      </c>
      <c r="C133" s="2">
        <v>0.43088724851642801</v>
      </c>
      <c r="D133" s="2">
        <v>0.40921826842252701</v>
      </c>
      <c r="E133" s="2">
        <v>0.38930987821380197</v>
      </c>
      <c r="F133" s="2">
        <v>0.36650806238435102</v>
      </c>
      <c r="G133" s="2">
        <v>0.35137224584460802</v>
      </c>
      <c r="H133" s="2">
        <v>0.33788524179403701</v>
      </c>
      <c r="I133" s="2">
        <v>0.325621251071123</v>
      </c>
      <c r="J133" s="2">
        <v>0.31006281853739498</v>
      </c>
      <c r="K133" s="2">
        <v>0.30127395845288701</v>
      </c>
      <c r="L133" s="2">
        <v>0.29256809774688902</v>
      </c>
      <c r="M133" s="2">
        <v>0.210148083623693</v>
      </c>
      <c r="N133" s="2">
        <v>0.154660794799203</v>
      </c>
    </row>
    <row r="134" spans="1:14" x14ac:dyDescent="0.3">
      <c r="A134" s="8" t="s">
        <v>201</v>
      </c>
      <c r="B134" s="8" t="s">
        <v>101</v>
      </c>
      <c r="C134" s="2">
        <v>6.23130608175474E-3</v>
      </c>
      <c r="D134" s="2">
        <v>6.1072431904238399E-3</v>
      </c>
      <c r="E134" s="2">
        <v>6.9047619047618997E-3</v>
      </c>
      <c r="F134" s="2">
        <v>7.1021073466061204E-3</v>
      </c>
      <c r="G134" s="2">
        <v>7.2652968554887103E-3</v>
      </c>
      <c r="H134" s="2">
        <v>6.8538580588105198E-3</v>
      </c>
      <c r="I134" s="2">
        <v>7.1719117961892504E-3</v>
      </c>
      <c r="J134" s="2">
        <v>6.9276792274588E-3</v>
      </c>
      <c r="K134" s="2">
        <v>8.5374529931903607E-3</v>
      </c>
      <c r="L134" s="2">
        <v>8.0341202142432105E-3</v>
      </c>
      <c r="M134" s="2">
        <v>9.7660027074066898E-3</v>
      </c>
      <c r="N134" s="2">
        <v>1.1097640585656999E-2</v>
      </c>
    </row>
    <row r="135" spans="1:14" x14ac:dyDescent="0.3">
      <c r="A135" s="8" t="s">
        <v>201</v>
      </c>
      <c r="B135" s="8" t="s">
        <v>102</v>
      </c>
      <c r="C135" s="2">
        <v>0.22320538384845501</v>
      </c>
      <c r="D135" s="2">
        <v>0.23036521314278699</v>
      </c>
      <c r="E135" s="2">
        <v>0.23797619047619001</v>
      </c>
      <c r="F135" s="2">
        <v>0.249738037024101</v>
      </c>
      <c r="G135" s="2">
        <v>0.25530707231240801</v>
      </c>
      <c r="H135" s="2">
        <v>0.26011496794163202</v>
      </c>
      <c r="I135" s="2">
        <v>0.26289873688717602</v>
      </c>
      <c r="J135" s="2">
        <v>0.26472131835835</v>
      </c>
      <c r="K135" s="2">
        <v>0.26394958837280202</v>
      </c>
      <c r="L135" s="2">
        <v>0.26353898036103901</v>
      </c>
      <c r="M135" s="2">
        <v>0.29007928833881302</v>
      </c>
      <c r="N135" s="2">
        <v>0.30886878672013401</v>
      </c>
    </row>
    <row r="136" spans="1:14" x14ac:dyDescent="0.3">
      <c r="A136" s="8" t="s">
        <v>201</v>
      </c>
      <c r="B136" s="8" t="s">
        <v>103</v>
      </c>
      <c r="C136" s="2">
        <v>4.2497507477567302E-2</v>
      </c>
      <c r="D136" s="2">
        <v>4.3727861243434703E-2</v>
      </c>
      <c r="E136" s="2">
        <v>4.9880952380952401E-2</v>
      </c>
      <c r="F136" s="2">
        <v>5.3324019094190198E-2</v>
      </c>
      <c r="G136" s="2">
        <v>5.5738449313202397E-2</v>
      </c>
      <c r="H136" s="2">
        <v>5.71523325226619E-2</v>
      </c>
      <c r="I136" s="2">
        <v>5.8124598587026302E-2</v>
      </c>
      <c r="J136" s="2">
        <v>6.1194499842552701E-2</v>
      </c>
      <c r="K136" s="2">
        <v>6.3624352068299597E-2</v>
      </c>
      <c r="L136" s="2">
        <v>6.5463201745685401E-2</v>
      </c>
      <c r="M136" s="2">
        <v>7.2229742796364294E-2</v>
      </c>
      <c r="N136" s="2">
        <v>8.0387951133078395E-2</v>
      </c>
    </row>
    <row r="137" spans="1:14" x14ac:dyDescent="0.3">
      <c r="A137" s="8" t="s">
        <v>201</v>
      </c>
      <c r="B137" s="8" t="s">
        <v>104</v>
      </c>
      <c r="C137" s="2">
        <v>5.3589232303090702E-3</v>
      </c>
      <c r="D137" s="2">
        <v>5.8629534628068898E-3</v>
      </c>
      <c r="E137" s="2">
        <v>5.7142857142857099E-3</v>
      </c>
      <c r="F137" s="2">
        <v>5.3556875072767497E-3</v>
      </c>
      <c r="G137" s="2">
        <v>5.1084118515154998E-3</v>
      </c>
      <c r="H137" s="2">
        <v>4.8640282998010202E-3</v>
      </c>
      <c r="I137" s="2">
        <v>4.8169556840077102E-3</v>
      </c>
      <c r="J137" s="2">
        <v>4.9333473286448997E-3</v>
      </c>
      <c r="K137" s="2">
        <v>5.1834536030084402E-3</v>
      </c>
      <c r="L137" s="2">
        <v>4.463400119024E-3</v>
      </c>
      <c r="M137" s="2">
        <v>5.5115064784374401E-3</v>
      </c>
      <c r="N137" s="2">
        <v>5.9684789704373799E-3</v>
      </c>
    </row>
    <row r="138" spans="1:14" x14ac:dyDescent="0.3">
      <c r="A138" s="8" t="s">
        <v>201</v>
      </c>
      <c r="B138" s="8" t="s">
        <v>105</v>
      </c>
      <c r="C138" s="2">
        <v>3.1405782652043898E-2</v>
      </c>
      <c r="D138" s="2">
        <v>3.3711982411139603E-2</v>
      </c>
      <c r="E138" s="2">
        <v>3.7857142857142902E-2</v>
      </c>
      <c r="F138" s="2">
        <v>3.8537664454534902E-2</v>
      </c>
      <c r="G138" s="2">
        <v>4.0867294812123998E-2</v>
      </c>
      <c r="H138" s="2">
        <v>4.2228609330090601E-2</v>
      </c>
      <c r="I138" s="2">
        <v>4.6456861485763203E-2</v>
      </c>
      <c r="J138" s="2">
        <v>5.06980161645849E-2</v>
      </c>
      <c r="K138" s="2">
        <v>5.4172171968695997E-2</v>
      </c>
      <c r="L138" s="2">
        <v>5.4850228129339401E-2</v>
      </c>
      <c r="M138" s="2">
        <v>6.3720750338425794E-2</v>
      </c>
      <c r="N138" s="2">
        <v>7.1341975193509294E-2</v>
      </c>
    </row>
    <row r="139" spans="1:14" x14ac:dyDescent="0.3">
      <c r="A139" s="8" t="s">
        <v>201</v>
      </c>
      <c r="B139" s="8" t="s">
        <v>106</v>
      </c>
      <c r="C139" s="2">
        <v>2.7417746759720802E-3</v>
      </c>
      <c r="D139" s="2">
        <v>2.8093318675949698E-3</v>
      </c>
      <c r="E139" s="2">
        <v>2.9761904761904799E-3</v>
      </c>
      <c r="F139" s="2">
        <v>3.0271277215042501E-3</v>
      </c>
      <c r="G139" s="2">
        <v>3.9732092178453903E-3</v>
      </c>
      <c r="H139" s="2">
        <v>4.5323900066327697E-3</v>
      </c>
      <c r="I139" s="2">
        <v>5.0310426032969396E-3</v>
      </c>
      <c r="J139" s="2">
        <v>5.6681011861026602E-3</v>
      </c>
      <c r="K139" s="2">
        <v>6.1998170545787198E-3</v>
      </c>
      <c r="L139" s="2">
        <v>6.5463201745685397E-3</v>
      </c>
      <c r="M139" s="2">
        <v>7.7354476890350004E-3</v>
      </c>
      <c r="N139" s="2">
        <v>8.5796885200037296E-3</v>
      </c>
    </row>
    <row r="140" spans="1:14" x14ac:dyDescent="0.3">
      <c r="A140" s="8" t="s">
        <v>201</v>
      </c>
      <c r="B140" s="8" t="s">
        <v>16</v>
      </c>
      <c r="C140" s="2">
        <v>6.3559322033898301E-3</v>
      </c>
      <c r="D140" s="2">
        <v>6.2293880542323198E-3</v>
      </c>
      <c r="E140" s="2">
        <v>7.2619047619047602E-3</v>
      </c>
      <c r="F140" s="2">
        <v>7.5678193037606199E-3</v>
      </c>
      <c r="G140" s="2">
        <v>8.1734589624247907E-3</v>
      </c>
      <c r="H140" s="2">
        <v>7.62768074286978E-3</v>
      </c>
      <c r="I140" s="2">
        <v>8.2423463926354096E-3</v>
      </c>
      <c r="J140" s="2">
        <v>8.08229243203527E-3</v>
      </c>
      <c r="K140" s="2">
        <v>8.7407256835044193E-3</v>
      </c>
      <c r="L140" s="2">
        <v>9.1251735766712996E-3</v>
      </c>
      <c r="M140" s="2">
        <v>1.0539547476310199E-2</v>
      </c>
      <c r="N140" s="2">
        <v>1.1284155553483201E-2</v>
      </c>
    </row>
    <row r="141" spans="1:14" x14ac:dyDescent="0.3">
      <c r="A141" s="8" t="s">
        <v>201</v>
      </c>
      <c r="B141" s="8" t="s">
        <v>107</v>
      </c>
      <c r="C141" s="2">
        <v>0.14356929212362901</v>
      </c>
      <c r="D141" s="2">
        <v>0.14889458898253299</v>
      </c>
      <c r="E141" s="2">
        <v>0.156071428571429</v>
      </c>
      <c r="F141" s="2">
        <v>0.15857492141110699</v>
      </c>
      <c r="G141" s="2">
        <v>0.160177091610853</v>
      </c>
      <c r="H141" s="2">
        <v>0.164050409020562</v>
      </c>
      <c r="I141" s="2">
        <v>0.16880753585955899</v>
      </c>
      <c r="J141" s="2">
        <v>0.17287708617613101</v>
      </c>
      <c r="K141" s="2">
        <v>0.176643967882915</v>
      </c>
      <c r="L141" s="2">
        <v>0.17932949811545301</v>
      </c>
      <c r="M141" s="2">
        <v>0.20247534326049099</v>
      </c>
      <c r="N141" s="2">
        <v>0.21943485964748699</v>
      </c>
    </row>
    <row r="142" spans="1:14" x14ac:dyDescent="0.3">
      <c r="A142" s="8" t="s">
        <v>201</v>
      </c>
      <c r="B142" s="8" t="s">
        <v>108</v>
      </c>
      <c r="C142" s="2">
        <v>5.64556331006979E-2</v>
      </c>
      <c r="D142" s="2">
        <v>5.71637962623672E-2</v>
      </c>
      <c r="E142" s="2">
        <v>5.7976190476190501E-2</v>
      </c>
      <c r="F142" s="2">
        <v>6.0193270462219103E-2</v>
      </c>
      <c r="G142" s="2">
        <v>6.1982063798387999E-2</v>
      </c>
      <c r="H142" s="2">
        <v>6.4227282776917999E-2</v>
      </c>
      <c r="I142" s="2">
        <v>6.4654249625347895E-2</v>
      </c>
      <c r="J142" s="2">
        <v>6.6862601028655405E-2</v>
      </c>
      <c r="K142" s="2">
        <v>6.7791442219737805E-2</v>
      </c>
      <c r="L142" s="2">
        <v>7.0124975203332704E-2</v>
      </c>
      <c r="M142" s="2">
        <v>8.3156062657126301E-2</v>
      </c>
      <c r="N142" s="2">
        <v>9.2697939009605504E-2</v>
      </c>
    </row>
    <row r="143" spans="1:14" x14ac:dyDescent="0.3">
      <c r="A143" s="8" t="s">
        <v>201</v>
      </c>
      <c r="B143" s="8" t="s">
        <v>109</v>
      </c>
      <c r="C143" s="2">
        <v>0.48217846460618102</v>
      </c>
      <c r="D143" s="2">
        <v>0.46512764138267998</v>
      </c>
      <c r="E143" s="2">
        <v>0.43738095238095198</v>
      </c>
      <c r="F143" s="2">
        <v>0.41657934567470001</v>
      </c>
      <c r="G143" s="2">
        <v>0.40140765126575101</v>
      </c>
      <c r="H143" s="2">
        <v>0.388348441300022</v>
      </c>
      <c r="I143" s="2">
        <v>0.37379576107899798</v>
      </c>
      <c r="J143" s="2">
        <v>0.35803505825548398</v>
      </c>
      <c r="K143" s="2">
        <v>0.34515702815326799</v>
      </c>
      <c r="L143" s="2">
        <v>0.33852410236064301</v>
      </c>
      <c r="M143" s="2">
        <v>0.25478630825759002</v>
      </c>
      <c r="N143" s="2">
        <v>0.190338524666605</v>
      </c>
    </row>
    <row r="144" spans="1:14" x14ac:dyDescent="0.3">
      <c r="A144" s="8" t="s">
        <v>202</v>
      </c>
      <c r="B144" s="8" t="s">
        <v>101</v>
      </c>
      <c r="C144" s="2">
        <v>3.4907597535934298E-3</v>
      </c>
      <c r="D144" s="2">
        <v>4.1716328963051297E-3</v>
      </c>
      <c r="E144" s="2">
        <v>4.6547711404189302E-3</v>
      </c>
      <c r="F144" s="2">
        <v>4.5036592231187797E-3</v>
      </c>
      <c r="G144" s="2">
        <v>4.37238112588814E-3</v>
      </c>
      <c r="H144" s="2">
        <v>5.2761167780513499E-3</v>
      </c>
      <c r="I144" s="2">
        <v>5.8099794941900203E-3</v>
      </c>
      <c r="J144" s="2">
        <v>5.9622391520371002E-3</v>
      </c>
      <c r="K144" s="2">
        <v>5.7535560172606703E-3</v>
      </c>
      <c r="L144" s="2">
        <v>6.2169723344731101E-3</v>
      </c>
      <c r="M144" s="2">
        <v>6.9308422480036198E-3</v>
      </c>
      <c r="N144" s="2">
        <v>7.1418160617985702E-3</v>
      </c>
    </row>
    <row r="145" spans="1:15" x14ac:dyDescent="0.3">
      <c r="A145" s="8" t="s">
        <v>202</v>
      </c>
      <c r="B145" s="8" t="s">
        <v>102</v>
      </c>
      <c r="C145" s="2">
        <v>0.21149897330595499</v>
      </c>
      <c r="D145" s="2">
        <v>0.21831545490663501</v>
      </c>
      <c r="E145" s="2">
        <v>0.22788983708301</v>
      </c>
      <c r="F145" s="2">
        <v>0.234190279602177</v>
      </c>
      <c r="G145" s="2">
        <v>0.23829477136090399</v>
      </c>
      <c r="H145" s="2">
        <v>0.24182201899402</v>
      </c>
      <c r="I145" s="2">
        <v>0.244360902255639</v>
      </c>
      <c r="J145" s="2">
        <v>0.24296124544551201</v>
      </c>
      <c r="K145" s="2">
        <v>0.24548505673645499</v>
      </c>
      <c r="L145" s="2">
        <v>0.24619210444513501</v>
      </c>
      <c r="M145" s="2">
        <v>0.27874039475666701</v>
      </c>
      <c r="N145" s="2">
        <v>0.30112228538114</v>
      </c>
    </row>
    <row r="146" spans="1:15" x14ac:dyDescent="0.3">
      <c r="A146" s="8" t="s">
        <v>202</v>
      </c>
      <c r="B146" s="8" t="s">
        <v>103</v>
      </c>
      <c r="C146" s="2">
        <v>2.5051334702258701E-2</v>
      </c>
      <c r="D146" s="2">
        <v>2.4632499006754099E-2</v>
      </c>
      <c r="E146" s="2">
        <v>2.7540729247478701E-2</v>
      </c>
      <c r="F146" s="2">
        <v>3.03996997560518E-2</v>
      </c>
      <c r="G146" s="2">
        <v>3.1153215521953E-2</v>
      </c>
      <c r="H146" s="2">
        <v>3.0953218431234601E-2</v>
      </c>
      <c r="I146" s="2">
        <v>3.3834586466165398E-2</v>
      </c>
      <c r="J146" s="2">
        <v>3.62702881748923E-2</v>
      </c>
      <c r="K146" s="2">
        <v>3.5320441105961303E-2</v>
      </c>
      <c r="L146" s="2">
        <v>3.5747590923220399E-2</v>
      </c>
      <c r="M146" s="2">
        <v>3.88729847822811E-2</v>
      </c>
      <c r="N146" s="2">
        <v>4.3725404459991297E-2</v>
      </c>
    </row>
    <row r="147" spans="1:15" x14ac:dyDescent="0.3">
      <c r="A147" s="8" t="s">
        <v>202</v>
      </c>
      <c r="B147" s="8" t="s">
        <v>104</v>
      </c>
      <c r="C147" s="2">
        <v>4.7227926078028696E-3</v>
      </c>
      <c r="D147" s="2">
        <v>4.5689312673817999E-3</v>
      </c>
      <c r="E147" s="2">
        <v>4.2668735453840201E-3</v>
      </c>
      <c r="F147" s="2">
        <v>4.8789641583786804E-3</v>
      </c>
      <c r="G147" s="2">
        <v>4.9189287666241603E-3</v>
      </c>
      <c r="H147" s="2">
        <v>4.5726345409778397E-3</v>
      </c>
      <c r="I147" s="2">
        <v>4.4429254955570697E-3</v>
      </c>
      <c r="J147" s="2">
        <v>4.6372971182510802E-3</v>
      </c>
      <c r="K147" s="2">
        <v>4.6348090139044298E-3</v>
      </c>
      <c r="L147" s="2">
        <v>4.8181535592166603E-3</v>
      </c>
      <c r="M147" s="2">
        <v>4.8214554768720797E-3</v>
      </c>
      <c r="N147" s="2">
        <v>4.6640431423990696E-3</v>
      </c>
    </row>
    <row r="148" spans="1:15" x14ac:dyDescent="0.3">
      <c r="A148" s="8" t="s">
        <v>202</v>
      </c>
      <c r="B148" s="8" t="s">
        <v>105</v>
      </c>
      <c r="C148" s="2">
        <v>1.7659137577002101E-2</v>
      </c>
      <c r="D148" s="2">
        <v>1.9268970997218901E-2</v>
      </c>
      <c r="E148" s="2">
        <v>2.0946470131885199E-2</v>
      </c>
      <c r="F148" s="2">
        <v>2.3268905986113701E-2</v>
      </c>
      <c r="G148" s="2">
        <v>2.4594643833120801E-2</v>
      </c>
      <c r="H148" s="2">
        <v>2.56771016531833E-2</v>
      </c>
      <c r="I148" s="2">
        <v>2.5803144224196901E-2</v>
      </c>
      <c r="J148" s="2">
        <v>2.78237827095065E-2</v>
      </c>
      <c r="K148" s="2">
        <v>2.8288317084865001E-2</v>
      </c>
      <c r="L148" s="2">
        <v>3.01523158221946E-2</v>
      </c>
      <c r="M148" s="2">
        <v>3.4202199789061298E-2</v>
      </c>
      <c r="N148" s="2">
        <v>3.8041101880192399E-2</v>
      </c>
    </row>
    <row r="149" spans="1:15" x14ac:dyDescent="0.3">
      <c r="A149" s="8" t="s">
        <v>202</v>
      </c>
      <c r="B149" s="8" t="s">
        <v>106</v>
      </c>
      <c r="C149" s="2">
        <v>1.4373716632443501E-3</v>
      </c>
      <c r="D149" s="2">
        <v>1.9864918553833899E-3</v>
      </c>
      <c r="E149" s="2">
        <v>2.3273855702094599E-3</v>
      </c>
      <c r="F149" s="2">
        <v>2.2518296115593898E-3</v>
      </c>
      <c r="G149" s="2">
        <v>2.5505556567680799E-3</v>
      </c>
      <c r="H149" s="2">
        <v>2.4621878297573E-3</v>
      </c>
      <c r="I149" s="2">
        <v>2.73410799726589E-3</v>
      </c>
      <c r="J149" s="2">
        <v>2.8155018217953E-3</v>
      </c>
      <c r="K149" s="2">
        <v>2.71695700815087E-3</v>
      </c>
      <c r="L149" s="2">
        <v>2.9530618588747299E-3</v>
      </c>
      <c r="M149" s="2">
        <v>3.0134096730450501E-3</v>
      </c>
      <c r="N149" s="2">
        <v>2.91502696399942E-3</v>
      </c>
    </row>
    <row r="150" spans="1:15" x14ac:dyDescent="0.3">
      <c r="A150" s="8" t="s">
        <v>202</v>
      </c>
      <c r="B150" s="8" t="s">
        <v>16</v>
      </c>
      <c r="C150" s="2">
        <v>8.0082135523613998E-3</v>
      </c>
      <c r="D150" s="2">
        <v>8.1446166070719105E-3</v>
      </c>
      <c r="E150" s="2">
        <v>7.1761055081458504E-3</v>
      </c>
      <c r="F150" s="2">
        <v>7.5060987051979696E-3</v>
      </c>
      <c r="G150" s="2">
        <v>7.1051193295682304E-3</v>
      </c>
      <c r="H150" s="2">
        <v>7.5624340485402697E-3</v>
      </c>
      <c r="I150" s="2">
        <v>7.6896787423103201E-3</v>
      </c>
      <c r="J150" s="2">
        <v>8.4465054653858895E-3</v>
      </c>
      <c r="K150" s="2">
        <v>7.8312290234936899E-3</v>
      </c>
      <c r="L150" s="2">
        <v>7.9266397264532197E-3</v>
      </c>
      <c r="M150" s="2">
        <v>8.7388880518306494E-3</v>
      </c>
      <c r="N150" s="2">
        <v>9.9110916775980197E-3</v>
      </c>
    </row>
    <row r="151" spans="1:15" x14ac:dyDescent="0.3">
      <c r="A151" s="8" t="s">
        <v>202</v>
      </c>
      <c r="B151" s="8" t="s">
        <v>107</v>
      </c>
      <c r="C151" s="2">
        <v>0.17351129363449699</v>
      </c>
      <c r="D151" s="2">
        <v>0.17540723083035401</v>
      </c>
      <c r="E151" s="2">
        <v>0.18153607447633799</v>
      </c>
      <c r="F151" s="2">
        <v>0.18333646087446101</v>
      </c>
      <c r="G151" s="2">
        <v>0.189287666241574</v>
      </c>
      <c r="H151" s="2">
        <v>0.194336967991558</v>
      </c>
      <c r="I151" s="2">
        <v>0.200615174299385</v>
      </c>
      <c r="J151" s="2">
        <v>0.210665783371977</v>
      </c>
      <c r="K151" s="2">
        <v>0.21959405465878201</v>
      </c>
      <c r="L151" s="2">
        <v>0.22645321728318299</v>
      </c>
      <c r="M151" s="2">
        <v>0.26502938074431198</v>
      </c>
      <c r="N151" s="2">
        <v>0.294709226060341</v>
      </c>
    </row>
    <row r="152" spans="1:15" x14ac:dyDescent="0.3">
      <c r="A152" s="8" t="s">
        <v>202</v>
      </c>
      <c r="B152" s="8" t="s">
        <v>108</v>
      </c>
      <c r="C152" s="2">
        <v>5.7084188911704303E-2</v>
      </c>
      <c r="D152" s="2">
        <v>5.9594755661501797E-2</v>
      </c>
      <c r="E152" s="2">
        <v>6.3033359193173003E-2</v>
      </c>
      <c r="F152" s="2">
        <v>6.6428973541002106E-2</v>
      </c>
      <c r="G152" s="2">
        <v>6.8500637638914202E-2</v>
      </c>
      <c r="H152" s="2">
        <v>6.8589518114667597E-2</v>
      </c>
      <c r="I152" s="2">
        <v>6.8865345181134699E-2</v>
      </c>
      <c r="J152" s="2">
        <v>7.1878105332891698E-2</v>
      </c>
      <c r="K152" s="2">
        <v>7.2239092216717302E-2</v>
      </c>
      <c r="L152" s="2">
        <v>7.4137395088591906E-2</v>
      </c>
      <c r="M152" s="2">
        <v>8.4827482296218198E-2</v>
      </c>
      <c r="N152" s="2">
        <v>9.0074333187581998E-2</v>
      </c>
    </row>
    <row r="153" spans="1:15" x14ac:dyDescent="0.3">
      <c r="A153" s="8" t="s">
        <v>202</v>
      </c>
      <c r="B153" s="8" t="s">
        <v>109</v>
      </c>
      <c r="C153" s="2">
        <v>0.49753593429158099</v>
      </c>
      <c r="D153" s="2">
        <v>0.48390941597139497</v>
      </c>
      <c r="E153" s="2">
        <v>0.46062839410395701</v>
      </c>
      <c r="F153" s="2">
        <v>0.44323512854194003</v>
      </c>
      <c r="G153" s="2">
        <v>0.42922208052468602</v>
      </c>
      <c r="H153" s="2">
        <v>0.41874780161800901</v>
      </c>
      <c r="I153" s="2">
        <v>0.40584415584415601</v>
      </c>
      <c r="J153" s="2">
        <v>0.38853925140775097</v>
      </c>
      <c r="K153" s="2">
        <v>0.37813648713440901</v>
      </c>
      <c r="L153" s="2">
        <v>0.36540254895865698</v>
      </c>
      <c r="M153" s="2">
        <v>0.27482296218170899</v>
      </c>
      <c r="N153" s="2">
        <v>0.20769567118495799</v>
      </c>
    </row>
    <row r="154" spans="1:15" x14ac:dyDescent="0.3">
      <c r="A154" s="15"/>
      <c r="B154" s="15"/>
    </row>
    <row r="155" spans="1:15" x14ac:dyDescent="0.3">
      <c r="A155" s="15"/>
      <c r="B155" s="15"/>
    </row>
    <row r="156" spans="1:15" x14ac:dyDescent="0.3">
      <c r="A156" s="15"/>
      <c r="B156" s="13"/>
      <c r="C156" s="20" t="s">
        <v>36</v>
      </c>
      <c r="D156" s="20"/>
      <c r="E156" s="20"/>
      <c r="F156" s="20"/>
      <c r="G156" s="20"/>
      <c r="H156" s="20"/>
      <c r="I156" s="20"/>
      <c r="J156" s="20"/>
      <c r="K156" s="20"/>
      <c r="L156" s="20"/>
      <c r="M156" s="20"/>
      <c r="N156" s="6" t="s">
        <v>37</v>
      </c>
      <c r="O156" s="6" t="s">
        <v>38</v>
      </c>
    </row>
    <row r="157" spans="1:15" x14ac:dyDescent="0.3">
      <c r="A157" s="9" t="s">
        <v>39</v>
      </c>
      <c r="B157" s="9" t="s">
        <v>39</v>
      </c>
      <c r="C157" s="4" t="s">
        <v>18</v>
      </c>
      <c r="D157" s="4" t="s">
        <v>19</v>
      </c>
      <c r="E157" s="4" t="s">
        <v>20</v>
      </c>
      <c r="F157" s="4" t="s">
        <v>21</v>
      </c>
      <c r="G157" s="4" t="s">
        <v>22</v>
      </c>
      <c r="H157" s="4" t="s">
        <v>23</v>
      </c>
      <c r="I157" s="4" t="s">
        <v>24</v>
      </c>
      <c r="J157" s="4" t="s">
        <v>25</v>
      </c>
      <c r="K157" s="4" t="s">
        <v>26</v>
      </c>
      <c r="L157" s="4" t="s">
        <v>27</v>
      </c>
      <c r="M157" s="4" t="s">
        <v>28</v>
      </c>
      <c r="N157" s="4" t="s">
        <v>29</v>
      </c>
      <c r="O157" s="4" t="s">
        <v>30</v>
      </c>
    </row>
    <row r="158" spans="1:15" x14ac:dyDescent="0.3">
      <c r="A158" s="8" t="s">
        <v>196</v>
      </c>
      <c r="B158" s="8" t="s">
        <v>101</v>
      </c>
      <c r="C158" s="2">
        <v>0.146341463414634</v>
      </c>
      <c r="D158" s="2">
        <v>-2.1276595744680899E-2</v>
      </c>
      <c r="E158" s="2">
        <v>8.6956521739130405E-2</v>
      </c>
      <c r="F158" s="2">
        <v>0.24</v>
      </c>
      <c r="G158" s="2">
        <v>4.8387096774193498E-2</v>
      </c>
      <c r="H158" s="2">
        <v>6.15384615384615E-2</v>
      </c>
      <c r="I158" s="2">
        <v>0.13043478260869601</v>
      </c>
      <c r="J158" s="2">
        <v>8.9743589743589702E-2</v>
      </c>
      <c r="K158" s="2">
        <v>0.11764705882352899</v>
      </c>
      <c r="L158" s="2">
        <v>0.17894736842105299</v>
      </c>
      <c r="M158" s="2">
        <v>0.17857142857142899</v>
      </c>
      <c r="N158" s="3">
        <v>0.69230769230769196</v>
      </c>
      <c r="O158" s="3">
        <v>1.8695652173913</v>
      </c>
    </row>
    <row r="159" spans="1:15" x14ac:dyDescent="0.3">
      <c r="A159" s="8" t="s">
        <v>196</v>
      </c>
      <c r="B159" s="8" t="s">
        <v>102</v>
      </c>
      <c r="C159" s="2">
        <v>5.3221288515406202E-2</v>
      </c>
      <c r="D159" s="2">
        <v>5.4964539007092202E-2</v>
      </c>
      <c r="E159" s="2">
        <v>5.4621848739495799E-2</v>
      </c>
      <c r="F159" s="2">
        <v>3.8247011952191198E-2</v>
      </c>
      <c r="G159" s="2">
        <v>4.6047582501918601E-2</v>
      </c>
      <c r="H159" s="2">
        <v>5.5759354365370502E-2</v>
      </c>
      <c r="I159" s="2">
        <v>3.1966643502432203E-2</v>
      </c>
      <c r="J159" s="2">
        <v>3.6363636363636397E-2</v>
      </c>
      <c r="K159" s="2">
        <v>4.3534762833008403E-2</v>
      </c>
      <c r="L159" s="2">
        <v>0.122042341220423</v>
      </c>
      <c r="M159" s="2">
        <v>8.7680355160932297E-2</v>
      </c>
      <c r="N159" s="3">
        <v>0.31986531986532002</v>
      </c>
      <c r="O159" s="3">
        <v>0.64705882352941202</v>
      </c>
    </row>
    <row r="160" spans="1:15" x14ac:dyDescent="0.3">
      <c r="A160" s="8" t="s">
        <v>196</v>
      </c>
      <c r="B160" s="8" t="s">
        <v>103</v>
      </c>
      <c r="C160" s="2">
        <v>9.4986807387862804E-2</v>
      </c>
      <c r="D160" s="2">
        <v>2.65060240963855E-2</v>
      </c>
      <c r="E160" s="2">
        <v>9.3896713615023497E-2</v>
      </c>
      <c r="F160" s="2">
        <v>9.8712446351931299E-2</v>
      </c>
      <c r="G160" s="2">
        <v>0.10546875</v>
      </c>
      <c r="H160" s="2">
        <v>2.2968197879858699E-2</v>
      </c>
      <c r="I160" s="2">
        <v>6.7357512953367907E-2</v>
      </c>
      <c r="J160" s="2">
        <v>3.5598705501618103E-2</v>
      </c>
      <c r="K160" s="2">
        <v>0.05</v>
      </c>
      <c r="L160" s="2">
        <v>0.191964285714286</v>
      </c>
      <c r="M160" s="2">
        <v>0.106117353308365</v>
      </c>
      <c r="N160" s="3">
        <v>0.43365695792880299</v>
      </c>
      <c r="O160" s="3">
        <v>1.07981220657277</v>
      </c>
    </row>
    <row r="161" spans="1:15" x14ac:dyDescent="0.3">
      <c r="A161" s="8" t="s">
        <v>196</v>
      </c>
      <c r="B161" s="8" t="s">
        <v>104</v>
      </c>
      <c r="C161" s="2">
        <v>4.8780487804878099E-2</v>
      </c>
      <c r="D161" s="2">
        <v>2.32558139534884E-2</v>
      </c>
      <c r="E161" s="2">
        <v>-2.27272727272727E-2</v>
      </c>
      <c r="F161" s="2">
        <v>0.116279069767442</v>
      </c>
      <c r="G161" s="2">
        <v>2.0833333333333301E-2</v>
      </c>
      <c r="H161" s="2">
        <v>0</v>
      </c>
      <c r="I161" s="2">
        <v>0.14285714285714299</v>
      </c>
      <c r="J161" s="2">
        <v>-1.7857142857142901E-2</v>
      </c>
      <c r="K161" s="2">
        <v>0.145454545454545</v>
      </c>
      <c r="L161" s="2">
        <v>9.5238095238095205E-2</v>
      </c>
      <c r="M161" s="2">
        <v>7.2463768115942004E-2</v>
      </c>
      <c r="N161" s="3">
        <v>0.32142857142857101</v>
      </c>
      <c r="O161" s="3">
        <v>0.68181818181818199</v>
      </c>
    </row>
    <row r="162" spans="1:15" x14ac:dyDescent="0.3">
      <c r="A162" s="8" t="s">
        <v>196</v>
      </c>
      <c r="B162" s="8" t="s">
        <v>105</v>
      </c>
      <c r="C162" s="2">
        <v>8.1447963800904993E-2</v>
      </c>
      <c r="D162" s="2">
        <v>8.78661087866109E-2</v>
      </c>
      <c r="E162" s="2">
        <v>0.115384615384615</v>
      </c>
      <c r="F162" s="2">
        <v>5.5172413793103399E-2</v>
      </c>
      <c r="G162" s="2">
        <v>0.15359477124182999</v>
      </c>
      <c r="H162" s="2">
        <v>8.7818696883852701E-2</v>
      </c>
      <c r="I162" s="2">
        <v>9.8958333333333301E-2</v>
      </c>
      <c r="J162" s="2">
        <v>8.5308056872037893E-2</v>
      </c>
      <c r="K162" s="2">
        <v>8.9519650655021807E-2</v>
      </c>
      <c r="L162" s="2">
        <v>0.200400801603206</v>
      </c>
      <c r="M162" s="2">
        <v>0.165275459098498</v>
      </c>
      <c r="N162" s="3">
        <v>0.65402843601895699</v>
      </c>
      <c r="O162" s="3">
        <v>1.68461538461538</v>
      </c>
    </row>
    <row r="163" spans="1:15" x14ac:dyDescent="0.3">
      <c r="A163" s="8" t="s">
        <v>196</v>
      </c>
      <c r="B163" s="8" t="s">
        <v>106</v>
      </c>
      <c r="C163" s="2">
        <v>0.54545454545454497</v>
      </c>
      <c r="D163" s="2">
        <v>0.41176470588235298</v>
      </c>
      <c r="E163" s="2">
        <v>0.16666666666666699</v>
      </c>
      <c r="F163" s="2">
        <v>0.107142857142857</v>
      </c>
      <c r="G163" s="2">
        <v>0</v>
      </c>
      <c r="H163" s="2">
        <v>6.4516129032258104E-2</v>
      </c>
      <c r="I163" s="2">
        <v>3.03030303030303E-2</v>
      </c>
      <c r="J163" s="2">
        <v>0.17647058823529399</v>
      </c>
      <c r="K163" s="2">
        <v>0.05</v>
      </c>
      <c r="L163" s="2">
        <v>0.214285714285714</v>
      </c>
      <c r="M163" s="2">
        <v>3.9215686274509803E-2</v>
      </c>
      <c r="N163" s="3">
        <v>0.55882352941176505</v>
      </c>
      <c r="O163" s="3">
        <v>1.2083333333333299</v>
      </c>
    </row>
    <row r="164" spans="1:15" x14ac:dyDescent="0.3">
      <c r="A164" s="8" t="s">
        <v>196</v>
      </c>
      <c r="B164" s="8" t="s">
        <v>16</v>
      </c>
      <c r="C164" s="2">
        <v>5.5555555555555601E-2</v>
      </c>
      <c r="D164" s="2">
        <v>0.28947368421052599</v>
      </c>
      <c r="E164" s="2">
        <v>0</v>
      </c>
      <c r="F164" s="2">
        <v>6.1224489795918401E-2</v>
      </c>
      <c r="G164" s="2">
        <v>0.134615384615385</v>
      </c>
      <c r="H164" s="2">
        <v>-1.6949152542372899E-2</v>
      </c>
      <c r="I164" s="2">
        <v>0</v>
      </c>
      <c r="J164" s="2">
        <v>5.1724137931034503E-2</v>
      </c>
      <c r="K164" s="2">
        <v>1.63934426229508E-2</v>
      </c>
      <c r="L164" s="2">
        <v>6.4516129032258104E-2</v>
      </c>
      <c r="M164" s="2">
        <v>0.15151515151515199</v>
      </c>
      <c r="N164" s="3">
        <v>0.31034482758620702</v>
      </c>
      <c r="O164" s="3">
        <v>0.55102040816326503</v>
      </c>
    </row>
    <row r="165" spans="1:15" x14ac:dyDescent="0.3">
      <c r="A165" s="8" t="s">
        <v>196</v>
      </c>
      <c r="B165" s="8" t="s">
        <v>107</v>
      </c>
      <c r="C165" s="2">
        <v>8.0515297906602307E-2</v>
      </c>
      <c r="D165" s="2">
        <v>3.2786885245901599E-2</v>
      </c>
      <c r="E165" s="2">
        <v>5.7720057720057699E-2</v>
      </c>
      <c r="F165" s="2">
        <v>6.0027285129604403E-2</v>
      </c>
      <c r="G165" s="2">
        <v>3.6036036036036001E-2</v>
      </c>
      <c r="H165" s="2">
        <v>2.2360248447205001E-2</v>
      </c>
      <c r="I165" s="2">
        <v>2.18712029161604E-2</v>
      </c>
      <c r="J165" s="2">
        <v>4.6373365041617098E-2</v>
      </c>
      <c r="K165" s="2">
        <v>4.6590909090909099E-2</v>
      </c>
      <c r="L165" s="2">
        <v>0.200868621064061</v>
      </c>
      <c r="M165" s="2">
        <v>0.13110307414104899</v>
      </c>
      <c r="N165" s="3">
        <v>0.48751486325802601</v>
      </c>
      <c r="O165" s="3">
        <v>0.80519480519480502</v>
      </c>
    </row>
    <row r="166" spans="1:15" x14ac:dyDescent="0.3">
      <c r="A166" s="8" t="s">
        <v>196</v>
      </c>
      <c r="B166" s="8" t="s">
        <v>108</v>
      </c>
      <c r="C166" s="2">
        <v>2.5974025974026E-2</v>
      </c>
      <c r="D166" s="2">
        <v>7.5949367088607597E-2</v>
      </c>
      <c r="E166" s="2">
        <v>1.1764705882352899E-2</v>
      </c>
      <c r="F166" s="2">
        <v>9.5930232558139497E-2</v>
      </c>
      <c r="G166" s="2">
        <v>3.71352785145889E-2</v>
      </c>
      <c r="H166" s="2">
        <v>4.6035805626598501E-2</v>
      </c>
      <c r="I166" s="2">
        <v>8.8019559902200506E-2</v>
      </c>
      <c r="J166" s="2">
        <v>3.3707865168539297E-2</v>
      </c>
      <c r="K166" s="2">
        <v>5.6521739130434803E-2</v>
      </c>
      <c r="L166" s="2">
        <v>0.16666666666666699</v>
      </c>
      <c r="M166" s="2">
        <v>0.14638447971781299</v>
      </c>
      <c r="N166" s="3">
        <v>0.46067415730337102</v>
      </c>
      <c r="O166" s="3">
        <v>0.91176470588235303</v>
      </c>
    </row>
    <row r="167" spans="1:15" x14ac:dyDescent="0.3">
      <c r="A167" s="8" t="s">
        <v>196</v>
      </c>
      <c r="B167" s="8" t="s">
        <v>109</v>
      </c>
      <c r="C167" s="2">
        <v>-1.93648334624322E-3</v>
      </c>
      <c r="D167" s="2">
        <v>-4.2685292976329101E-2</v>
      </c>
      <c r="E167" s="2">
        <v>-2.0672882042967199E-2</v>
      </c>
      <c r="F167" s="2">
        <v>-1.1589403973509899E-2</v>
      </c>
      <c r="G167" s="2">
        <v>-8.3752093802345103E-4</v>
      </c>
      <c r="H167" s="2">
        <v>6.28667225481978E-3</v>
      </c>
      <c r="I167" s="2">
        <v>-1.5826738858808798E-2</v>
      </c>
      <c r="J167" s="2">
        <v>-6.7710537452391004E-3</v>
      </c>
      <c r="K167" s="2">
        <v>-1.7043033659991499E-3</v>
      </c>
      <c r="L167" s="2">
        <v>-0.23303457106274</v>
      </c>
      <c r="M167" s="2">
        <v>-0.191986644407346</v>
      </c>
      <c r="N167" s="3">
        <v>-0.38552687261955099</v>
      </c>
      <c r="O167" s="3">
        <v>-0.411430887717876</v>
      </c>
    </row>
    <row r="168" spans="1:15" x14ac:dyDescent="0.3">
      <c r="A168" s="8" t="s">
        <v>197</v>
      </c>
      <c r="B168" s="8" t="s">
        <v>101</v>
      </c>
      <c r="C168" s="2">
        <v>0.169014084507042</v>
      </c>
      <c r="D168" s="2">
        <v>0.132530120481928</v>
      </c>
      <c r="E168" s="2">
        <v>0.14893617021276601</v>
      </c>
      <c r="F168" s="2">
        <v>0.11111111111111099</v>
      </c>
      <c r="G168" s="2">
        <v>4.1666666666666699E-2</v>
      </c>
      <c r="H168" s="2">
        <v>0.14399999999999999</v>
      </c>
      <c r="I168" s="2">
        <v>8.3916083916083906E-2</v>
      </c>
      <c r="J168" s="2">
        <v>0</v>
      </c>
      <c r="K168" s="2">
        <v>3.8709677419354799E-2</v>
      </c>
      <c r="L168" s="2">
        <v>0.161490683229814</v>
      </c>
      <c r="M168" s="2">
        <v>0.19786096256684499</v>
      </c>
      <c r="N168" s="3">
        <v>0.445161290322581</v>
      </c>
      <c r="O168" s="3">
        <v>1.3829787234042601</v>
      </c>
    </row>
    <row r="169" spans="1:15" x14ac:dyDescent="0.3">
      <c r="A169" s="8" t="s">
        <v>197</v>
      </c>
      <c r="B169" s="8" t="s">
        <v>102</v>
      </c>
      <c r="C169" s="2">
        <v>9.6559812353401095E-2</v>
      </c>
      <c r="D169" s="2">
        <v>6.3101604278074902E-2</v>
      </c>
      <c r="E169" s="2">
        <v>5.2649228705566702E-2</v>
      </c>
      <c r="F169" s="2">
        <v>6.8811723478814896E-2</v>
      </c>
      <c r="G169" s="2">
        <v>4.7988077496274199E-2</v>
      </c>
      <c r="H169" s="2">
        <v>5.0910125142207101E-2</v>
      </c>
      <c r="I169" s="2">
        <v>4.0866035182679297E-2</v>
      </c>
      <c r="J169" s="2">
        <v>4.7581903276131002E-2</v>
      </c>
      <c r="K169" s="2">
        <v>2.48200546041201E-3</v>
      </c>
      <c r="L169" s="2">
        <v>0.115127506808616</v>
      </c>
      <c r="M169" s="2">
        <v>8.7477797513321506E-2</v>
      </c>
      <c r="N169" s="3">
        <v>0.27353094123764898</v>
      </c>
      <c r="O169" s="3">
        <v>0.64252179745137505</v>
      </c>
    </row>
    <row r="170" spans="1:15" x14ac:dyDescent="0.3">
      <c r="A170" s="8" t="s">
        <v>197</v>
      </c>
      <c r="B170" s="8" t="s">
        <v>103</v>
      </c>
      <c r="C170" s="2">
        <v>0.143100511073254</v>
      </c>
      <c r="D170" s="2">
        <v>8.3457526080476893E-2</v>
      </c>
      <c r="E170" s="2">
        <v>7.1526822558459394E-2</v>
      </c>
      <c r="F170" s="2">
        <v>0.109114249037227</v>
      </c>
      <c r="G170" s="2">
        <v>6.9444444444444406E-2</v>
      </c>
      <c r="H170" s="2">
        <v>8.0086580086580095E-2</v>
      </c>
      <c r="I170" s="2">
        <v>5.6112224448897803E-2</v>
      </c>
      <c r="J170" s="2">
        <v>7.0208728652751407E-2</v>
      </c>
      <c r="K170" s="2">
        <v>3.3687943262411299E-2</v>
      </c>
      <c r="L170" s="2">
        <v>0.182675814751286</v>
      </c>
      <c r="M170" s="2">
        <v>0.13850616388687501</v>
      </c>
      <c r="N170" s="3">
        <v>0.48956356736242901</v>
      </c>
      <c r="O170" s="3">
        <v>1.1595598349381</v>
      </c>
    </row>
    <row r="171" spans="1:15" x14ac:dyDescent="0.3">
      <c r="A171" s="8" t="s">
        <v>197</v>
      </c>
      <c r="B171" s="8" t="s">
        <v>104</v>
      </c>
      <c r="C171" s="2">
        <v>5.3003533568904602E-2</v>
      </c>
      <c r="D171" s="2">
        <v>1.34228187919463E-2</v>
      </c>
      <c r="E171" s="2">
        <v>3.6423841059602599E-2</v>
      </c>
      <c r="F171" s="2">
        <v>6.3897763578274801E-3</v>
      </c>
      <c r="G171" s="2">
        <v>4.1269841269841297E-2</v>
      </c>
      <c r="H171" s="2">
        <v>1.8292682926829298E-2</v>
      </c>
      <c r="I171" s="2">
        <v>-8.9820359281437105E-3</v>
      </c>
      <c r="J171" s="2">
        <v>5.4380664652568002E-2</v>
      </c>
      <c r="K171" s="2">
        <v>-1.7191977077363901E-2</v>
      </c>
      <c r="L171" s="2">
        <v>0.13702623906705499</v>
      </c>
      <c r="M171" s="2">
        <v>7.9487179487179496E-2</v>
      </c>
      <c r="N171" s="3">
        <v>0.27190332326284</v>
      </c>
      <c r="O171" s="3">
        <v>0.39403973509933798</v>
      </c>
    </row>
    <row r="172" spans="1:15" x14ac:dyDescent="0.3">
      <c r="A172" s="8" t="s">
        <v>197</v>
      </c>
      <c r="B172" s="8" t="s">
        <v>105</v>
      </c>
      <c r="C172" s="2">
        <v>0.15942028985507201</v>
      </c>
      <c r="D172" s="2">
        <v>0.11874999999999999</v>
      </c>
      <c r="E172" s="2">
        <v>5.77281191806331E-2</v>
      </c>
      <c r="F172" s="2">
        <v>0.110915492957746</v>
      </c>
      <c r="G172" s="2">
        <v>0.107765451664025</v>
      </c>
      <c r="H172" s="2">
        <v>0.128755364806867</v>
      </c>
      <c r="I172" s="2">
        <v>8.7452471482889704E-2</v>
      </c>
      <c r="J172" s="2">
        <v>0.10489510489510501</v>
      </c>
      <c r="K172" s="2">
        <v>6.0126582278481E-2</v>
      </c>
      <c r="L172" s="2">
        <v>0.22189054726368199</v>
      </c>
      <c r="M172" s="2">
        <v>0.149022801302932</v>
      </c>
      <c r="N172" s="3">
        <v>0.64452214452214496</v>
      </c>
      <c r="O172" s="3">
        <v>1.62756052141527</v>
      </c>
    </row>
    <row r="173" spans="1:15" x14ac:dyDescent="0.3">
      <c r="A173" s="8" t="s">
        <v>197</v>
      </c>
      <c r="B173" s="8" t="s">
        <v>106</v>
      </c>
      <c r="C173" s="2">
        <v>4.4444444444444398E-2</v>
      </c>
      <c r="D173" s="2">
        <v>0.12765957446808501</v>
      </c>
      <c r="E173" s="2">
        <v>9.4339622641509399E-2</v>
      </c>
      <c r="F173" s="2">
        <v>0.17241379310344801</v>
      </c>
      <c r="G173" s="2">
        <v>0.161764705882353</v>
      </c>
      <c r="H173" s="2">
        <v>0.177215189873418</v>
      </c>
      <c r="I173" s="2">
        <v>9.6774193548387094E-2</v>
      </c>
      <c r="J173" s="2">
        <v>3.9215686274509803E-2</v>
      </c>
      <c r="K173" s="2">
        <v>3.77358490566038E-2</v>
      </c>
      <c r="L173" s="2">
        <v>0.2</v>
      </c>
      <c r="M173" s="2">
        <v>0.19696969696969699</v>
      </c>
      <c r="N173" s="3">
        <v>0.54901960784313697</v>
      </c>
      <c r="O173" s="3">
        <v>1.9811320754716999</v>
      </c>
    </row>
    <row r="174" spans="1:15" x14ac:dyDescent="0.3">
      <c r="A174" s="8" t="s">
        <v>197</v>
      </c>
      <c r="B174" s="8" t="s">
        <v>16</v>
      </c>
      <c r="C174" s="2">
        <v>8.04597701149425E-2</v>
      </c>
      <c r="D174" s="2">
        <v>-1.0638297872340399E-2</v>
      </c>
      <c r="E174" s="2">
        <v>0.12903225806451599</v>
      </c>
      <c r="F174" s="2">
        <v>1.9047619047619001E-2</v>
      </c>
      <c r="G174" s="2">
        <v>7.4766355140186896E-2</v>
      </c>
      <c r="H174" s="2">
        <v>6.9565217391304293E-2</v>
      </c>
      <c r="I174" s="2">
        <v>8.9430894308943104E-2</v>
      </c>
      <c r="J174" s="2">
        <v>5.9701492537313397E-2</v>
      </c>
      <c r="K174" s="2">
        <v>4.2253521126760597E-2</v>
      </c>
      <c r="L174" s="2">
        <v>0.27027027027027001</v>
      </c>
      <c r="M174" s="2">
        <v>0.10106382978723399</v>
      </c>
      <c r="N174" s="3">
        <v>0.54477611940298498</v>
      </c>
      <c r="O174" s="3">
        <v>1.2258064516128999</v>
      </c>
    </row>
    <row r="175" spans="1:15" x14ac:dyDescent="0.3">
      <c r="A175" s="8" t="s">
        <v>197</v>
      </c>
      <c r="B175" s="8" t="s">
        <v>107</v>
      </c>
      <c r="C175" s="2">
        <v>6.1315496098104799E-2</v>
      </c>
      <c r="D175" s="2">
        <v>7.4054621848739496E-2</v>
      </c>
      <c r="E175" s="2">
        <v>6.9926650366748194E-2</v>
      </c>
      <c r="F175" s="2">
        <v>7.0840950639853795E-2</v>
      </c>
      <c r="G175" s="2">
        <v>7.2556551429790894E-2</v>
      </c>
      <c r="H175" s="2">
        <v>5.1333068046160002E-2</v>
      </c>
      <c r="I175" s="2">
        <v>2.72520817562453E-2</v>
      </c>
      <c r="J175" s="2">
        <v>5.0478997789240997E-2</v>
      </c>
      <c r="K175" s="2">
        <v>3.5075412136092603E-2</v>
      </c>
      <c r="L175" s="2">
        <v>0.178244662826161</v>
      </c>
      <c r="M175" s="2">
        <v>0.126545872878919</v>
      </c>
      <c r="N175" s="3">
        <v>0.44325718496683902</v>
      </c>
      <c r="O175" s="3">
        <v>0.91540342298288502</v>
      </c>
    </row>
    <row r="176" spans="1:15" x14ac:dyDescent="0.3">
      <c r="A176" s="8" t="s">
        <v>197</v>
      </c>
      <c r="B176" s="8" t="s">
        <v>108</v>
      </c>
      <c r="C176" s="2">
        <v>7.6433121019108305E-2</v>
      </c>
      <c r="D176" s="2">
        <v>8.5207100591716003E-2</v>
      </c>
      <c r="E176" s="2">
        <v>5.34351145038168E-2</v>
      </c>
      <c r="F176" s="2">
        <v>6.2111801242236003E-2</v>
      </c>
      <c r="G176" s="2">
        <v>6.4327485380116997E-2</v>
      </c>
      <c r="H176" s="2">
        <v>6.4102564102564097E-2</v>
      </c>
      <c r="I176" s="2">
        <v>5.9380378657487097E-2</v>
      </c>
      <c r="J176" s="2">
        <v>5.5239642567018701E-2</v>
      </c>
      <c r="K176" s="2">
        <v>2.69438029253272E-2</v>
      </c>
      <c r="L176" s="2">
        <v>0.192653673163418</v>
      </c>
      <c r="M176" s="2">
        <v>0.130106851037084</v>
      </c>
      <c r="N176" s="3">
        <v>0.460601137286759</v>
      </c>
      <c r="O176" s="3">
        <v>0.96074154852780802</v>
      </c>
    </row>
    <row r="177" spans="1:15" x14ac:dyDescent="0.3">
      <c r="A177" s="8" t="s">
        <v>197</v>
      </c>
      <c r="B177" s="8" t="s">
        <v>109</v>
      </c>
      <c r="C177" s="2">
        <v>4.1900420757363298E-2</v>
      </c>
      <c r="D177" s="2">
        <v>-1.31246845027764E-2</v>
      </c>
      <c r="E177" s="2">
        <v>-3.05200341005968E-2</v>
      </c>
      <c r="F177" s="2">
        <v>-5.8037284558564899E-3</v>
      </c>
      <c r="G177" s="2">
        <v>-6.0145055722625202E-3</v>
      </c>
      <c r="H177" s="2">
        <v>-1.08560242035949E-2</v>
      </c>
      <c r="I177" s="2">
        <v>-1.6192875134940599E-2</v>
      </c>
      <c r="J177" s="2">
        <v>3.29188002926116E-3</v>
      </c>
      <c r="K177" s="2">
        <v>-1.5311702515494E-2</v>
      </c>
      <c r="L177" s="2">
        <v>-0.23509811181044099</v>
      </c>
      <c r="M177" s="2">
        <v>-0.22289448209099699</v>
      </c>
      <c r="N177" s="3">
        <v>-0.412765179224579</v>
      </c>
      <c r="O177" s="3">
        <v>-0.45251491901108298</v>
      </c>
    </row>
    <row r="178" spans="1:15" x14ac:dyDescent="0.3">
      <c r="A178" s="8" t="s">
        <v>198</v>
      </c>
      <c r="B178" s="8" t="s">
        <v>101</v>
      </c>
      <c r="C178" s="2">
        <v>4.7619047619047603E-2</v>
      </c>
      <c r="D178" s="2">
        <v>0.16666666666666699</v>
      </c>
      <c r="E178" s="2">
        <v>3.8961038961039002E-2</v>
      </c>
      <c r="F178" s="2">
        <v>0.1875</v>
      </c>
      <c r="G178" s="2">
        <v>4.2105263157894701E-2</v>
      </c>
      <c r="H178" s="2">
        <v>8.0808080808080801E-2</v>
      </c>
      <c r="I178" s="2">
        <v>0.121495327102804</v>
      </c>
      <c r="J178" s="2">
        <v>0</v>
      </c>
      <c r="K178" s="2">
        <v>8.3333333333333297E-3</v>
      </c>
      <c r="L178" s="2">
        <v>0.15702479338843001</v>
      </c>
      <c r="M178" s="2">
        <v>0.192857142857143</v>
      </c>
      <c r="N178" s="3">
        <v>0.391666666666667</v>
      </c>
      <c r="O178" s="3">
        <v>1.1688311688311701</v>
      </c>
    </row>
    <row r="179" spans="1:15" x14ac:dyDescent="0.3">
      <c r="A179" s="8" t="s">
        <v>198</v>
      </c>
      <c r="B179" s="8" t="s">
        <v>102</v>
      </c>
      <c r="C179" s="2">
        <v>5.48022598870056E-2</v>
      </c>
      <c r="D179" s="2">
        <v>4.3385109801821101E-2</v>
      </c>
      <c r="E179" s="2">
        <v>3.9014373716632397E-2</v>
      </c>
      <c r="F179" s="2">
        <v>5.1877470355731203E-2</v>
      </c>
      <c r="G179" s="2">
        <v>4.6970408642555202E-2</v>
      </c>
      <c r="H179" s="2">
        <v>4.0825482279048898E-2</v>
      </c>
      <c r="I179" s="2">
        <v>2.0258620689655199E-2</v>
      </c>
      <c r="J179" s="2">
        <v>3.1263202365864003E-2</v>
      </c>
      <c r="K179" s="2">
        <v>4.0966816878328597E-3</v>
      </c>
      <c r="L179" s="2">
        <v>0.108527131782946</v>
      </c>
      <c r="M179" s="2">
        <v>6.5881486934118494E-2</v>
      </c>
      <c r="N179" s="3">
        <v>0.22348964934516299</v>
      </c>
      <c r="O179" s="3">
        <v>0.486652977412731</v>
      </c>
    </row>
    <row r="180" spans="1:15" x14ac:dyDescent="0.3">
      <c r="A180" s="8" t="s">
        <v>198</v>
      </c>
      <c r="B180" s="8" t="s">
        <v>103</v>
      </c>
      <c r="C180" s="2">
        <v>0.12416555407209599</v>
      </c>
      <c r="D180" s="2">
        <v>7.1258907363420401E-2</v>
      </c>
      <c r="E180" s="2">
        <v>7.8713968957871402E-2</v>
      </c>
      <c r="F180" s="2">
        <v>6.8859198355601198E-2</v>
      </c>
      <c r="G180" s="2">
        <v>7.4999999999999997E-2</v>
      </c>
      <c r="H180" s="2">
        <v>6.3506261180679799E-2</v>
      </c>
      <c r="I180" s="2">
        <v>5.3826745164003403E-2</v>
      </c>
      <c r="J180" s="2">
        <v>4.4692737430167599E-2</v>
      </c>
      <c r="K180" s="2">
        <v>3.9724980901451497E-2</v>
      </c>
      <c r="L180" s="2">
        <v>0.15503306392358601</v>
      </c>
      <c r="M180" s="2">
        <v>0.116412213740458</v>
      </c>
      <c r="N180" s="3">
        <v>0.400638467677574</v>
      </c>
      <c r="O180" s="3">
        <v>0.94567627494456796</v>
      </c>
    </row>
    <row r="181" spans="1:15" x14ac:dyDescent="0.3">
      <c r="A181" s="8" t="s">
        <v>198</v>
      </c>
      <c r="B181" s="8" t="s">
        <v>104</v>
      </c>
      <c r="C181" s="2">
        <v>-4.3478260869565202E-2</v>
      </c>
      <c r="D181" s="2">
        <v>-9.0909090909090898E-2</v>
      </c>
      <c r="E181" s="2">
        <v>0</v>
      </c>
      <c r="F181" s="2">
        <v>-0.125</v>
      </c>
      <c r="G181" s="2">
        <v>2.8571428571428598E-2</v>
      </c>
      <c r="H181" s="2">
        <v>-8.3333333333333301E-2</v>
      </c>
      <c r="I181" s="2">
        <v>0</v>
      </c>
      <c r="J181" s="2">
        <v>6.0606060606060601E-2</v>
      </c>
      <c r="K181" s="2">
        <v>0</v>
      </c>
      <c r="L181" s="2">
        <v>5.7142857142857099E-2</v>
      </c>
      <c r="M181" s="2">
        <v>-0.135135135135135</v>
      </c>
      <c r="N181" s="3">
        <v>-3.03030303030303E-2</v>
      </c>
      <c r="O181" s="3">
        <v>-0.2</v>
      </c>
    </row>
    <row r="182" spans="1:15" x14ac:dyDescent="0.3">
      <c r="A182" s="8" t="s">
        <v>198</v>
      </c>
      <c r="B182" s="8" t="s">
        <v>105</v>
      </c>
      <c r="C182" s="2">
        <v>9.8654708520179393E-2</v>
      </c>
      <c r="D182" s="2">
        <v>0.11020408163265299</v>
      </c>
      <c r="E182" s="2">
        <v>9.375E-2</v>
      </c>
      <c r="F182" s="2">
        <v>0.13277310924369701</v>
      </c>
      <c r="G182" s="2">
        <v>8.4569732937685493E-2</v>
      </c>
      <c r="H182" s="2">
        <v>9.7127222982216099E-2</v>
      </c>
      <c r="I182" s="2">
        <v>0.13216957605985</v>
      </c>
      <c r="J182" s="2">
        <v>0.12885462555066099</v>
      </c>
      <c r="K182" s="2">
        <v>9.7560975609756101E-2</v>
      </c>
      <c r="L182" s="2">
        <v>0.201777777777778</v>
      </c>
      <c r="M182" s="2">
        <v>0.17455621301775101</v>
      </c>
      <c r="N182" s="3">
        <v>0.74889867841409696</v>
      </c>
      <c r="O182" s="3">
        <v>1.91911764705882</v>
      </c>
    </row>
    <row r="183" spans="1:15" x14ac:dyDescent="0.3">
      <c r="A183" s="8" t="s">
        <v>198</v>
      </c>
      <c r="B183" s="8" t="s">
        <v>106</v>
      </c>
      <c r="C183" s="2">
        <v>8.7719298245614002E-2</v>
      </c>
      <c r="D183" s="2">
        <v>0.112903225806452</v>
      </c>
      <c r="E183" s="2">
        <v>0.188405797101449</v>
      </c>
      <c r="F183" s="2">
        <v>0.109756097560976</v>
      </c>
      <c r="G183" s="2">
        <v>6.5934065934065894E-2</v>
      </c>
      <c r="H183" s="2">
        <v>0.10309278350515499</v>
      </c>
      <c r="I183" s="2">
        <v>2.80373831775701E-2</v>
      </c>
      <c r="J183" s="2">
        <v>7.2727272727272696E-2</v>
      </c>
      <c r="K183" s="2">
        <v>5.93220338983051E-2</v>
      </c>
      <c r="L183" s="2">
        <v>0.16</v>
      </c>
      <c r="M183" s="2">
        <v>0.16551724137931001</v>
      </c>
      <c r="N183" s="3">
        <v>0.53636363636363604</v>
      </c>
      <c r="O183" s="3">
        <v>1.4492753623188399</v>
      </c>
    </row>
    <row r="184" spans="1:15" x14ac:dyDescent="0.3">
      <c r="A184" s="8" t="s">
        <v>198</v>
      </c>
      <c r="B184" s="8" t="s">
        <v>16</v>
      </c>
      <c r="C184" s="2">
        <v>7.69230769230769E-2</v>
      </c>
      <c r="D184" s="2">
        <v>0.125</v>
      </c>
      <c r="E184" s="2">
        <v>-4.7619047619047603E-2</v>
      </c>
      <c r="F184" s="2">
        <v>0.116666666666667</v>
      </c>
      <c r="G184" s="2">
        <v>4.47761194029851E-2</v>
      </c>
      <c r="H184" s="2">
        <v>2.8571428571428598E-2</v>
      </c>
      <c r="I184" s="2">
        <v>0</v>
      </c>
      <c r="J184" s="2">
        <v>8.3333333333333301E-2</v>
      </c>
      <c r="K184" s="2">
        <v>2.5641025641025599E-2</v>
      </c>
      <c r="L184" s="2">
        <v>6.25E-2</v>
      </c>
      <c r="M184" s="2">
        <v>0.105882352941176</v>
      </c>
      <c r="N184" s="3">
        <v>0.30555555555555602</v>
      </c>
      <c r="O184" s="3">
        <v>0.49206349206349198</v>
      </c>
    </row>
    <row r="185" spans="1:15" x14ac:dyDescent="0.3">
      <c r="A185" s="8" t="s">
        <v>198</v>
      </c>
      <c r="B185" s="8" t="s">
        <v>107</v>
      </c>
      <c r="C185" s="2">
        <v>4.6845124282982799E-2</v>
      </c>
      <c r="D185" s="2">
        <v>6.5753424657534199E-2</v>
      </c>
      <c r="E185" s="2">
        <v>5.5698371893744603E-2</v>
      </c>
      <c r="F185" s="2">
        <v>2.5162337662337698E-2</v>
      </c>
      <c r="G185" s="2">
        <v>5.7798891528107701E-2</v>
      </c>
      <c r="H185" s="2">
        <v>3.1437125748502999E-2</v>
      </c>
      <c r="I185" s="2">
        <v>4.9346879535558802E-2</v>
      </c>
      <c r="J185" s="2">
        <v>5.73997233748271E-2</v>
      </c>
      <c r="K185" s="2">
        <v>3.0085022890778301E-2</v>
      </c>
      <c r="L185" s="2">
        <v>0.187301587301587</v>
      </c>
      <c r="M185" s="2">
        <v>0.13101604278074899</v>
      </c>
      <c r="N185" s="3">
        <v>0.462655601659751</v>
      </c>
      <c r="O185" s="3">
        <v>0.81233933161953698</v>
      </c>
    </row>
    <row r="186" spans="1:15" x14ac:dyDescent="0.3">
      <c r="A186" s="8" t="s">
        <v>198</v>
      </c>
      <c r="B186" s="8" t="s">
        <v>108</v>
      </c>
      <c r="C186" s="2">
        <v>3.4557235421166302E-2</v>
      </c>
      <c r="D186" s="2">
        <v>3.7578288100208801E-2</v>
      </c>
      <c r="E186" s="2">
        <v>0.10261569416499</v>
      </c>
      <c r="F186" s="2">
        <v>2.0072992700729899E-2</v>
      </c>
      <c r="G186" s="2">
        <v>5.7245080500894503E-2</v>
      </c>
      <c r="H186" s="2">
        <v>2.1996615905245299E-2</v>
      </c>
      <c r="I186" s="2">
        <v>3.6423841059602599E-2</v>
      </c>
      <c r="J186" s="2">
        <v>3.5143769968051103E-2</v>
      </c>
      <c r="K186" s="2">
        <v>4.6296296296296301E-2</v>
      </c>
      <c r="L186" s="2">
        <v>0.18731563421828901</v>
      </c>
      <c r="M186" s="2">
        <v>0.12795031055900599</v>
      </c>
      <c r="N186" s="3">
        <v>0.45047923322683697</v>
      </c>
      <c r="O186" s="3">
        <v>0.82696177062374199</v>
      </c>
    </row>
    <row r="187" spans="1:15" x14ac:dyDescent="0.3">
      <c r="A187" s="8" t="s">
        <v>198</v>
      </c>
      <c r="B187" s="8" t="s">
        <v>109</v>
      </c>
      <c r="C187" s="2">
        <v>-3.6196911196911198E-3</v>
      </c>
      <c r="D187" s="2">
        <v>-3.5844030031484599E-2</v>
      </c>
      <c r="E187" s="2">
        <v>-2.6626475759859301E-2</v>
      </c>
      <c r="F187" s="2">
        <v>2.3225806451612901E-3</v>
      </c>
      <c r="G187" s="2">
        <v>-2.3429454170957799E-2</v>
      </c>
      <c r="H187" s="2">
        <v>-1.7136831004481899E-2</v>
      </c>
      <c r="I187" s="2">
        <v>-1.4216738197424901E-2</v>
      </c>
      <c r="J187" s="2">
        <v>-5.7142857142857099E-3</v>
      </c>
      <c r="K187" s="2">
        <v>-9.8522167487684695E-3</v>
      </c>
      <c r="L187" s="2">
        <v>-0.239082365948038</v>
      </c>
      <c r="M187" s="2">
        <v>-0.20741009807482699</v>
      </c>
      <c r="N187" s="3">
        <v>-0.40625850340136099</v>
      </c>
      <c r="O187" s="3">
        <v>-0.45189650841497098</v>
      </c>
    </row>
    <row r="188" spans="1:15" x14ac:dyDescent="0.3">
      <c r="A188" s="8" t="s">
        <v>199</v>
      </c>
      <c r="B188" s="8" t="s">
        <v>101</v>
      </c>
      <c r="C188" s="2">
        <v>0.125</v>
      </c>
      <c r="D188" s="2">
        <v>0</v>
      </c>
      <c r="E188" s="2">
        <v>4.7619047619047603E-2</v>
      </c>
      <c r="F188" s="2">
        <v>0.12121212121212099</v>
      </c>
      <c r="G188" s="2">
        <v>0</v>
      </c>
      <c r="H188" s="2">
        <v>5.4054054054054099E-2</v>
      </c>
      <c r="I188" s="2">
        <v>3.8461538461538498E-2</v>
      </c>
      <c r="J188" s="2">
        <v>3.7037037037037E-2</v>
      </c>
      <c r="K188" s="2">
        <v>5.95238095238095E-2</v>
      </c>
      <c r="L188" s="2">
        <v>0.202247191011236</v>
      </c>
      <c r="M188" s="2">
        <v>0.11214953271028</v>
      </c>
      <c r="N188" s="3">
        <v>0.469135802469136</v>
      </c>
      <c r="O188" s="3">
        <v>0.88888888888888895</v>
      </c>
    </row>
    <row r="189" spans="1:15" x14ac:dyDescent="0.3">
      <c r="A189" s="8" t="s">
        <v>199</v>
      </c>
      <c r="B189" s="8" t="s">
        <v>102</v>
      </c>
      <c r="C189" s="2">
        <v>6.7290813341135194E-2</v>
      </c>
      <c r="D189" s="2">
        <v>4.5504385964912297E-2</v>
      </c>
      <c r="E189" s="2">
        <v>4.0901940220241198E-2</v>
      </c>
      <c r="F189" s="2">
        <v>5.6926952141057897E-2</v>
      </c>
      <c r="G189" s="2">
        <v>4.38512869399428E-2</v>
      </c>
      <c r="H189" s="2">
        <v>2.19178082191781E-2</v>
      </c>
      <c r="I189" s="2">
        <v>2.9490616621983899E-2</v>
      </c>
      <c r="J189" s="2">
        <v>3.9930555555555601E-2</v>
      </c>
      <c r="K189" s="2">
        <v>2.7963272120200298E-2</v>
      </c>
      <c r="L189" s="2">
        <v>0.118960617133577</v>
      </c>
      <c r="M189" s="2">
        <v>8.5268505079825793E-2</v>
      </c>
      <c r="N189" s="3">
        <v>0.29817708333333298</v>
      </c>
      <c r="O189" s="3">
        <v>0.568432092291557</v>
      </c>
    </row>
    <row r="190" spans="1:15" x14ac:dyDescent="0.3">
      <c r="A190" s="8" t="s">
        <v>199</v>
      </c>
      <c r="B190" s="8" t="s">
        <v>103</v>
      </c>
      <c r="C190" s="2">
        <v>8.7037037037036996E-2</v>
      </c>
      <c r="D190" s="2">
        <v>7.6660988074957401E-2</v>
      </c>
      <c r="E190" s="2">
        <v>5.3797468354430403E-2</v>
      </c>
      <c r="F190" s="2">
        <v>5.4054054054054099E-2</v>
      </c>
      <c r="G190" s="2">
        <v>5.8404558404558403E-2</v>
      </c>
      <c r="H190" s="2">
        <v>2.9609690444145399E-2</v>
      </c>
      <c r="I190" s="2">
        <v>2.0915032679738599E-2</v>
      </c>
      <c r="J190" s="2">
        <v>4.60947503201024E-2</v>
      </c>
      <c r="K190" s="2">
        <v>2.69277845777234E-2</v>
      </c>
      <c r="L190" s="2">
        <v>0.15256257449344501</v>
      </c>
      <c r="M190" s="2">
        <v>0.114788004136505</v>
      </c>
      <c r="N190" s="3">
        <v>0.38028169014084501</v>
      </c>
      <c r="O190" s="3">
        <v>0.705696202531646</v>
      </c>
    </row>
    <row r="191" spans="1:15" x14ac:dyDescent="0.3">
      <c r="A191" s="8" t="s">
        <v>199</v>
      </c>
      <c r="B191" s="8" t="s">
        <v>104</v>
      </c>
      <c r="C191" s="2">
        <v>-3.4482758620689703E-2</v>
      </c>
      <c r="D191" s="2">
        <v>0</v>
      </c>
      <c r="E191" s="2">
        <v>0</v>
      </c>
      <c r="F191" s="2">
        <v>7.1428571428571397E-2</v>
      </c>
      <c r="G191" s="2">
        <v>0.133333333333333</v>
      </c>
      <c r="H191" s="2">
        <v>0.11764705882352899</v>
      </c>
      <c r="I191" s="2">
        <v>-0.105263157894737</v>
      </c>
      <c r="J191" s="2">
        <v>5.8823529411764698E-2</v>
      </c>
      <c r="K191" s="2">
        <v>-8.3333333333333301E-2</v>
      </c>
      <c r="L191" s="2">
        <v>0.24242424242424199</v>
      </c>
      <c r="M191" s="2">
        <v>2.4390243902439001E-2</v>
      </c>
      <c r="N191" s="3">
        <v>0.23529411764705899</v>
      </c>
      <c r="O191" s="3">
        <v>0.5</v>
      </c>
    </row>
    <row r="192" spans="1:15" x14ac:dyDescent="0.3">
      <c r="A192" s="8" t="s">
        <v>199</v>
      </c>
      <c r="B192" s="8" t="s">
        <v>105</v>
      </c>
      <c r="C192" s="2">
        <v>8.0691642651296802E-2</v>
      </c>
      <c r="D192" s="2">
        <v>6.1333333333333302E-2</v>
      </c>
      <c r="E192" s="2">
        <v>5.52763819095477E-2</v>
      </c>
      <c r="F192" s="2">
        <v>0.1</v>
      </c>
      <c r="G192" s="2">
        <v>8.6580086580086604E-2</v>
      </c>
      <c r="H192" s="2">
        <v>8.3665338645418294E-2</v>
      </c>
      <c r="I192" s="2">
        <v>0.104779411764706</v>
      </c>
      <c r="J192" s="2">
        <v>0.121464226289517</v>
      </c>
      <c r="K192" s="2">
        <v>9.3471810089020793E-2</v>
      </c>
      <c r="L192" s="2">
        <v>0.165535956580733</v>
      </c>
      <c r="M192" s="2">
        <v>0.157159487776484</v>
      </c>
      <c r="N192" s="3">
        <v>0.65391014975041595</v>
      </c>
      <c r="O192" s="3">
        <v>1.4974874371859299</v>
      </c>
    </row>
    <row r="193" spans="1:15" x14ac:dyDescent="0.3">
      <c r="A193" s="8" t="s">
        <v>199</v>
      </c>
      <c r="B193" s="8" t="s">
        <v>106</v>
      </c>
      <c r="C193" s="2">
        <v>0.157894736842105</v>
      </c>
      <c r="D193" s="2">
        <v>0</v>
      </c>
      <c r="E193" s="2">
        <v>9.0909090909090898E-2</v>
      </c>
      <c r="F193" s="2">
        <v>8.3333333333333301E-2</v>
      </c>
      <c r="G193" s="2">
        <v>3.8461538461538498E-2</v>
      </c>
      <c r="H193" s="2">
        <v>3.7037037037037E-2</v>
      </c>
      <c r="I193" s="2">
        <v>3.5714285714285698E-2</v>
      </c>
      <c r="J193" s="2">
        <v>3.4482758620689703E-2</v>
      </c>
      <c r="K193" s="2">
        <v>6.6666666666666693E-2</v>
      </c>
      <c r="L193" s="2">
        <v>9.375E-2</v>
      </c>
      <c r="M193" s="2">
        <v>0.14285714285714299</v>
      </c>
      <c r="N193" s="3">
        <v>0.37931034482758602</v>
      </c>
      <c r="O193" s="3">
        <v>0.81818181818181801</v>
      </c>
    </row>
    <row r="194" spans="1:15" x14ac:dyDescent="0.3">
      <c r="A194" s="8" t="s">
        <v>199</v>
      </c>
      <c r="B194" s="8" t="s">
        <v>16</v>
      </c>
      <c r="C194" s="2">
        <v>0.14285714285714299</v>
      </c>
      <c r="D194" s="2">
        <v>-1.7857142857142901E-2</v>
      </c>
      <c r="E194" s="2">
        <v>5.4545454545454501E-2</v>
      </c>
      <c r="F194" s="2">
        <v>1.72413793103448E-2</v>
      </c>
      <c r="G194" s="2">
        <v>0.101694915254237</v>
      </c>
      <c r="H194" s="2">
        <v>-3.0769230769230799E-2</v>
      </c>
      <c r="I194" s="2">
        <v>3.1746031746031703E-2</v>
      </c>
      <c r="J194" s="2">
        <v>-4.6153846153846198E-2</v>
      </c>
      <c r="K194" s="2">
        <v>1.6129032258064498E-2</v>
      </c>
      <c r="L194" s="2">
        <v>0.14285714285714299</v>
      </c>
      <c r="M194" s="2">
        <v>0.15277777777777801</v>
      </c>
      <c r="N194" s="3">
        <v>0.27692307692307699</v>
      </c>
      <c r="O194" s="3">
        <v>0.50909090909090904</v>
      </c>
    </row>
    <row r="195" spans="1:15" x14ac:dyDescent="0.3">
      <c r="A195" s="8" t="s">
        <v>199</v>
      </c>
      <c r="B195" s="8" t="s">
        <v>107</v>
      </c>
      <c r="C195" s="2">
        <v>2.79375513557929E-2</v>
      </c>
      <c r="D195" s="2">
        <v>3.9968025579536402E-2</v>
      </c>
      <c r="E195" s="2">
        <v>6.9946195234435002E-2</v>
      </c>
      <c r="F195" s="2">
        <v>3.2327586206896602E-2</v>
      </c>
      <c r="G195" s="2">
        <v>5.4975643702157302E-2</v>
      </c>
      <c r="H195" s="2">
        <v>4.6174142480211101E-2</v>
      </c>
      <c r="I195" s="2">
        <v>5.5485498108448897E-2</v>
      </c>
      <c r="J195" s="2">
        <v>3.7634408602150497E-2</v>
      </c>
      <c r="K195" s="2">
        <v>4.0299366724237201E-2</v>
      </c>
      <c r="L195" s="2">
        <v>0.18151632540121701</v>
      </c>
      <c r="M195" s="2">
        <v>9.78922716627635E-2</v>
      </c>
      <c r="N195" s="3">
        <v>0.40023894862604498</v>
      </c>
      <c r="O195" s="3">
        <v>0.80169100691775597</v>
      </c>
    </row>
    <row r="196" spans="1:15" x14ac:dyDescent="0.3">
      <c r="A196" s="8" t="s">
        <v>199</v>
      </c>
      <c r="B196" s="8" t="s">
        <v>108</v>
      </c>
      <c r="C196" s="2">
        <v>4.3478260869565202E-2</v>
      </c>
      <c r="D196" s="2">
        <v>5.0438596491228102E-2</v>
      </c>
      <c r="E196" s="2">
        <v>1.67014613778706E-2</v>
      </c>
      <c r="F196" s="2">
        <v>5.1334702258726897E-2</v>
      </c>
      <c r="G196" s="2">
        <v>7.8125E-2</v>
      </c>
      <c r="H196" s="2">
        <v>3.6231884057971002E-2</v>
      </c>
      <c r="I196" s="2">
        <v>1.9230769230769201E-2</v>
      </c>
      <c r="J196" s="2">
        <v>4.1166380789022301E-2</v>
      </c>
      <c r="K196" s="2">
        <v>5.1070840197693597E-2</v>
      </c>
      <c r="L196" s="2">
        <v>0.191222570532915</v>
      </c>
      <c r="M196" s="2">
        <v>0.12631578947368399</v>
      </c>
      <c r="N196" s="3">
        <v>0.46826758147512898</v>
      </c>
      <c r="O196" s="3">
        <v>0.78705636743215002</v>
      </c>
    </row>
    <row r="197" spans="1:15" x14ac:dyDescent="0.3">
      <c r="A197" s="8" t="s">
        <v>199</v>
      </c>
      <c r="B197" s="8" t="s">
        <v>109</v>
      </c>
      <c r="C197" s="2">
        <v>1.91309100847226E-3</v>
      </c>
      <c r="D197" s="2">
        <v>-2.3731587561374799E-2</v>
      </c>
      <c r="E197" s="2">
        <v>-3.0734842134674499E-2</v>
      </c>
      <c r="F197" s="2">
        <v>-1.38368405880657E-2</v>
      </c>
      <c r="G197" s="2">
        <v>-9.6463022508038593E-3</v>
      </c>
      <c r="H197" s="2">
        <v>-1.0625737898465199E-2</v>
      </c>
      <c r="I197" s="2">
        <v>-2.41646778042959E-2</v>
      </c>
      <c r="J197" s="2">
        <v>-1.52858453072455E-3</v>
      </c>
      <c r="K197" s="2">
        <v>-7.96080832823025E-3</v>
      </c>
      <c r="L197" s="2">
        <v>-0.22932098765432099</v>
      </c>
      <c r="M197" s="2">
        <v>-0.19783740488586299</v>
      </c>
      <c r="N197" s="3">
        <v>-0.38764903699174602</v>
      </c>
      <c r="O197" s="3">
        <v>-0.44034646549315498</v>
      </c>
    </row>
    <row r="198" spans="1:15" x14ac:dyDescent="0.3">
      <c r="A198" s="8" t="s">
        <v>200</v>
      </c>
      <c r="B198" s="8" t="s">
        <v>101</v>
      </c>
      <c r="C198" s="2">
        <v>4.3478260869565202E-2</v>
      </c>
      <c r="D198" s="2">
        <v>0.125</v>
      </c>
      <c r="E198" s="2">
        <v>5.5555555555555601E-2</v>
      </c>
      <c r="F198" s="2">
        <v>0.12280701754386</v>
      </c>
      <c r="G198" s="2">
        <v>3.125E-2</v>
      </c>
      <c r="H198" s="2">
        <v>6.0606060606060601E-2</v>
      </c>
      <c r="I198" s="2">
        <v>8.5714285714285701E-2</v>
      </c>
      <c r="J198" s="2">
        <v>0.105263157894737</v>
      </c>
      <c r="K198" s="2">
        <v>7.1428571428571397E-2</v>
      </c>
      <c r="L198" s="2">
        <v>0.1</v>
      </c>
      <c r="M198" s="2">
        <v>0.16161616161616199</v>
      </c>
      <c r="N198" s="3">
        <v>0.51315789473684204</v>
      </c>
      <c r="O198" s="3">
        <v>1.12962962962963</v>
      </c>
    </row>
    <row r="199" spans="1:15" x14ac:dyDescent="0.3">
      <c r="A199" s="8" t="s">
        <v>200</v>
      </c>
      <c r="B199" s="8" t="s">
        <v>102</v>
      </c>
      <c r="C199" s="2">
        <v>5.8862876254180602E-2</v>
      </c>
      <c r="D199" s="2">
        <v>7.7068856601389804E-2</v>
      </c>
      <c r="E199" s="2">
        <v>5.4545454545454501E-2</v>
      </c>
      <c r="F199" s="2">
        <v>3.6707452725250299E-2</v>
      </c>
      <c r="G199" s="2">
        <v>4.1309012875536497E-2</v>
      </c>
      <c r="H199" s="2">
        <v>3.7094281298299801E-2</v>
      </c>
      <c r="I199" s="2">
        <v>3.7257824143070002E-2</v>
      </c>
      <c r="J199" s="2">
        <v>1.62835249042146E-2</v>
      </c>
      <c r="K199" s="2">
        <v>1.41376060320452E-2</v>
      </c>
      <c r="L199" s="2">
        <v>0.101765799256506</v>
      </c>
      <c r="M199" s="2">
        <v>7.2121467735132894E-2</v>
      </c>
      <c r="N199" s="3">
        <v>0.217432950191571</v>
      </c>
      <c r="O199" s="3">
        <v>0.49090909090909102</v>
      </c>
    </row>
    <row r="200" spans="1:15" x14ac:dyDescent="0.3">
      <c r="A200" s="8" t="s">
        <v>200</v>
      </c>
      <c r="B200" s="8" t="s">
        <v>103</v>
      </c>
      <c r="C200" s="2">
        <v>9.7426470588235295E-2</v>
      </c>
      <c r="D200" s="2">
        <v>7.5376884422110504E-2</v>
      </c>
      <c r="E200" s="2">
        <v>7.9439252336448593E-2</v>
      </c>
      <c r="F200" s="2">
        <v>6.3492063492063502E-2</v>
      </c>
      <c r="G200" s="2">
        <v>4.2062415196743599E-2</v>
      </c>
      <c r="H200" s="2">
        <v>4.296875E-2</v>
      </c>
      <c r="I200" s="2">
        <v>4.2446941323345803E-2</v>
      </c>
      <c r="J200" s="2">
        <v>5.0299401197604801E-2</v>
      </c>
      <c r="K200" s="2">
        <v>1.5963511972634001E-2</v>
      </c>
      <c r="L200" s="2">
        <v>0.12906846240179601</v>
      </c>
      <c r="M200" s="2">
        <v>0.122266401590457</v>
      </c>
      <c r="N200" s="3">
        <v>0.35209580838323401</v>
      </c>
      <c r="O200" s="3">
        <v>0.758566978193146</v>
      </c>
    </row>
    <row r="201" spans="1:15" x14ac:dyDescent="0.3">
      <c r="A201" s="8" t="s">
        <v>200</v>
      </c>
      <c r="B201" s="8" t="s">
        <v>104</v>
      </c>
      <c r="C201" s="2">
        <v>3.4482758620689703E-2</v>
      </c>
      <c r="D201" s="2">
        <v>-0.05</v>
      </c>
      <c r="E201" s="2">
        <v>0</v>
      </c>
      <c r="F201" s="2">
        <v>-1.7543859649122799E-2</v>
      </c>
      <c r="G201" s="2">
        <v>1.7857142857142901E-2</v>
      </c>
      <c r="H201" s="2">
        <v>0</v>
      </c>
      <c r="I201" s="2">
        <v>1.7543859649122799E-2</v>
      </c>
      <c r="J201" s="2">
        <v>-6.8965517241379296E-2</v>
      </c>
      <c r="K201" s="2">
        <v>-3.7037037037037E-2</v>
      </c>
      <c r="L201" s="2">
        <v>5.7692307692307702E-2</v>
      </c>
      <c r="M201" s="2">
        <v>0</v>
      </c>
      <c r="N201" s="3">
        <v>-5.1724137931034503E-2</v>
      </c>
      <c r="O201" s="3">
        <v>-3.5087719298245598E-2</v>
      </c>
    </row>
    <row r="202" spans="1:15" x14ac:dyDescent="0.3">
      <c r="A202" s="8" t="s">
        <v>200</v>
      </c>
      <c r="B202" s="8" t="s">
        <v>105</v>
      </c>
      <c r="C202" s="2">
        <v>0.10362694300518099</v>
      </c>
      <c r="D202" s="2">
        <v>0.154929577464789</v>
      </c>
      <c r="E202" s="2">
        <v>8.9430894308943104E-2</v>
      </c>
      <c r="F202" s="2">
        <v>0.10820895522388101</v>
      </c>
      <c r="G202" s="2">
        <v>8.2491582491582505E-2</v>
      </c>
      <c r="H202" s="2">
        <v>4.6656298600311001E-2</v>
      </c>
      <c r="I202" s="2">
        <v>0.101040118870728</v>
      </c>
      <c r="J202" s="2">
        <v>8.2321187584345507E-2</v>
      </c>
      <c r="K202" s="2">
        <v>6.4837905236907703E-2</v>
      </c>
      <c r="L202" s="2">
        <v>0.24238875878220101</v>
      </c>
      <c r="M202" s="2">
        <v>0.13100848256361899</v>
      </c>
      <c r="N202" s="3">
        <v>0.61943319838056699</v>
      </c>
      <c r="O202" s="3">
        <v>1.4390243902438999</v>
      </c>
    </row>
    <row r="203" spans="1:15" x14ac:dyDescent="0.3">
      <c r="A203" s="8" t="s">
        <v>200</v>
      </c>
      <c r="B203" s="8" t="s">
        <v>106</v>
      </c>
      <c r="C203" s="2">
        <v>0.14285714285714299</v>
      </c>
      <c r="D203" s="2">
        <v>-6.25E-2</v>
      </c>
      <c r="E203" s="2">
        <v>0.133333333333333</v>
      </c>
      <c r="F203" s="2">
        <v>0.20588235294117599</v>
      </c>
      <c r="G203" s="2">
        <v>4.8780487804878099E-2</v>
      </c>
      <c r="H203" s="2">
        <v>4.6511627906976702E-2</v>
      </c>
      <c r="I203" s="2">
        <v>8.8888888888888906E-2</v>
      </c>
      <c r="J203" s="2">
        <v>4.08163265306122E-2</v>
      </c>
      <c r="K203" s="2">
        <v>1.9607843137254902E-2</v>
      </c>
      <c r="L203" s="2">
        <v>7.69230769230769E-2</v>
      </c>
      <c r="M203" s="2">
        <v>8.9285714285714302E-2</v>
      </c>
      <c r="N203" s="3">
        <v>0.24489795918367299</v>
      </c>
      <c r="O203" s="3">
        <v>1.0333333333333301</v>
      </c>
    </row>
    <row r="204" spans="1:15" x14ac:dyDescent="0.3">
      <c r="A204" s="8" t="s">
        <v>200</v>
      </c>
      <c r="B204" s="8" t="s">
        <v>16</v>
      </c>
      <c r="C204" s="2">
        <v>0.125</v>
      </c>
      <c r="D204" s="2">
        <v>4.4444444444444398E-2</v>
      </c>
      <c r="E204" s="2">
        <v>6.3829787234042507E-2</v>
      </c>
      <c r="F204" s="2">
        <v>0.12</v>
      </c>
      <c r="G204" s="2">
        <v>-7.1428571428571397E-2</v>
      </c>
      <c r="H204" s="2">
        <v>3.8461538461538498E-2</v>
      </c>
      <c r="I204" s="2">
        <v>9.2592592592592601E-2</v>
      </c>
      <c r="J204" s="2">
        <v>6.7796610169491497E-2</v>
      </c>
      <c r="K204" s="2">
        <v>0.158730158730159</v>
      </c>
      <c r="L204" s="2">
        <v>0.24657534246575299</v>
      </c>
      <c r="M204" s="2">
        <v>5.4945054945054903E-2</v>
      </c>
      <c r="N204" s="3">
        <v>0.62711864406779705</v>
      </c>
      <c r="O204" s="3">
        <v>1.04255319148936</v>
      </c>
    </row>
    <row r="205" spans="1:15" x14ac:dyDescent="0.3">
      <c r="A205" s="8" t="s">
        <v>200</v>
      </c>
      <c r="B205" s="8" t="s">
        <v>107</v>
      </c>
      <c r="C205" s="2">
        <v>5.4945054945054903E-2</v>
      </c>
      <c r="D205" s="2">
        <v>3.4090909090909102E-2</v>
      </c>
      <c r="E205" s="2">
        <v>4.7619047619047603E-2</v>
      </c>
      <c r="F205" s="2">
        <v>2.27272727272727E-2</v>
      </c>
      <c r="G205" s="2">
        <v>5.9829059829059797E-2</v>
      </c>
      <c r="H205" s="2">
        <v>4.2741935483871001E-2</v>
      </c>
      <c r="I205" s="2">
        <v>6.0324825986078898E-2</v>
      </c>
      <c r="J205" s="2">
        <v>5.9080962800875297E-2</v>
      </c>
      <c r="K205" s="2">
        <v>5.7162534435261703E-2</v>
      </c>
      <c r="L205" s="2">
        <v>0.192833876221498</v>
      </c>
      <c r="M205" s="2">
        <v>0.136537411250683</v>
      </c>
      <c r="N205" s="3">
        <v>0.517870167760759</v>
      </c>
      <c r="O205" s="3">
        <v>0.90567765567765601</v>
      </c>
    </row>
    <row r="206" spans="1:15" x14ac:dyDescent="0.3">
      <c r="A206" s="8" t="s">
        <v>200</v>
      </c>
      <c r="B206" s="8" t="s">
        <v>108</v>
      </c>
      <c r="C206" s="2">
        <v>0.107784431137725</v>
      </c>
      <c r="D206" s="2">
        <v>6.4864864864864896E-2</v>
      </c>
      <c r="E206" s="2">
        <v>7.6142131979695396E-2</v>
      </c>
      <c r="F206" s="2">
        <v>6.6037735849056603E-2</v>
      </c>
      <c r="G206" s="2">
        <v>5.0884955752212399E-2</v>
      </c>
      <c r="H206" s="2">
        <v>5.8947368421052602E-2</v>
      </c>
      <c r="I206" s="2">
        <v>8.1510934393638199E-2</v>
      </c>
      <c r="J206" s="2">
        <v>7.1691176470588203E-2</v>
      </c>
      <c r="K206" s="2">
        <v>4.9742710120068603E-2</v>
      </c>
      <c r="L206" s="2">
        <v>0.11764705882352899</v>
      </c>
      <c r="M206" s="2">
        <v>0.144736842105263</v>
      </c>
      <c r="N206" s="3">
        <v>0.43933823529411797</v>
      </c>
      <c r="O206" s="3">
        <v>0.987309644670051</v>
      </c>
    </row>
    <row r="207" spans="1:15" x14ac:dyDescent="0.3">
      <c r="A207" s="8" t="s">
        <v>200</v>
      </c>
      <c r="B207" s="8" t="s">
        <v>109</v>
      </c>
      <c r="C207" s="2">
        <v>-1.8810883439704398E-2</v>
      </c>
      <c r="D207" s="2">
        <v>-1.5063334474495E-2</v>
      </c>
      <c r="E207" s="2">
        <v>-3.61487660757734E-2</v>
      </c>
      <c r="F207" s="2">
        <v>-1.6588532275513899E-2</v>
      </c>
      <c r="G207" s="2">
        <v>-1.1001100110011E-2</v>
      </c>
      <c r="H207" s="2">
        <v>-1.37189469781238E-2</v>
      </c>
      <c r="I207" s="2">
        <v>-1.65413533834586E-2</v>
      </c>
      <c r="J207" s="2">
        <v>3.4403669724770601E-3</v>
      </c>
      <c r="K207" s="2">
        <v>-5.7142857142857099E-3</v>
      </c>
      <c r="L207" s="2">
        <v>-0.26053639846743298</v>
      </c>
      <c r="M207" s="2">
        <v>-0.23575129533678801</v>
      </c>
      <c r="N207" s="3">
        <v>-0.43616207951070302</v>
      </c>
      <c r="O207" s="3">
        <v>-0.48731317344455999</v>
      </c>
    </row>
    <row r="208" spans="1:15" x14ac:dyDescent="0.3">
      <c r="A208" s="8" t="s">
        <v>201</v>
      </c>
      <c r="B208" s="8" t="s">
        <v>101</v>
      </c>
      <c r="C208" s="2">
        <v>0</v>
      </c>
      <c r="D208" s="2">
        <v>0.16</v>
      </c>
      <c r="E208" s="2">
        <v>5.1724137931034503E-2</v>
      </c>
      <c r="F208" s="2">
        <v>4.91803278688525E-2</v>
      </c>
      <c r="G208" s="2">
        <v>-3.125E-2</v>
      </c>
      <c r="H208" s="2">
        <v>8.0645161290322606E-2</v>
      </c>
      <c r="I208" s="2">
        <v>-1.49253731343284E-2</v>
      </c>
      <c r="J208" s="2">
        <v>0.27272727272727298</v>
      </c>
      <c r="K208" s="2">
        <v>-3.5714285714285698E-2</v>
      </c>
      <c r="L208" s="2">
        <v>0.24691358024691401</v>
      </c>
      <c r="M208" s="2">
        <v>0.17821782178217799</v>
      </c>
      <c r="N208" s="3">
        <v>0.80303030303030298</v>
      </c>
      <c r="O208" s="3">
        <v>1.05172413793103</v>
      </c>
    </row>
    <row r="209" spans="1:15" x14ac:dyDescent="0.3">
      <c r="A209" s="8" t="s">
        <v>201</v>
      </c>
      <c r="B209" s="8" t="s">
        <v>102</v>
      </c>
      <c r="C209" s="2">
        <v>5.3042992741485197E-2</v>
      </c>
      <c r="D209" s="2">
        <v>5.9915164369034997E-2</v>
      </c>
      <c r="E209" s="2">
        <v>7.3036518259129601E-2</v>
      </c>
      <c r="F209" s="2">
        <v>4.8484848484848499E-2</v>
      </c>
      <c r="G209" s="2">
        <v>4.6242774566474E-2</v>
      </c>
      <c r="H209" s="2">
        <v>4.3773905652358697E-2</v>
      </c>
      <c r="I209" s="2">
        <v>2.6872964169381099E-2</v>
      </c>
      <c r="J209" s="2">
        <v>2.97383029341792E-2</v>
      </c>
      <c r="K209" s="2">
        <v>2.31035810550635E-2</v>
      </c>
      <c r="L209" s="2">
        <v>0.12909296198720399</v>
      </c>
      <c r="M209" s="2">
        <v>0.104</v>
      </c>
      <c r="N209" s="3">
        <v>0.31324345757335398</v>
      </c>
      <c r="O209" s="3">
        <v>0.65682841420710403</v>
      </c>
    </row>
    <row r="210" spans="1:15" x14ac:dyDescent="0.3">
      <c r="A210" s="8" t="s">
        <v>201</v>
      </c>
      <c r="B210" s="8" t="s">
        <v>103</v>
      </c>
      <c r="C210" s="2">
        <v>4.98533724340176E-2</v>
      </c>
      <c r="D210" s="2">
        <v>0.17039106145251401</v>
      </c>
      <c r="E210" s="2">
        <v>9.3078758949880699E-2</v>
      </c>
      <c r="F210" s="2">
        <v>7.2052401746724906E-2</v>
      </c>
      <c r="G210" s="2">
        <v>5.2953156822810599E-2</v>
      </c>
      <c r="H210" s="2">
        <v>5.0290135396518401E-2</v>
      </c>
      <c r="I210" s="2">
        <v>7.3664825046040494E-2</v>
      </c>
      <c r="J210" s="2">
        <v>7.3756432246998294E-2</v>
      </c>
      <c r="K210" s="2">
        <v>5.4313099041533502E-2</v>
      </c>
      <c r="L210" s="2">
        <v>0.131818181818182</v>
      </c>
      <c r="M210" s="2">
        <v>0.153949129852744</v>
      </c>
      <c r="N210" s="3">
        <v>0.47855917667238401</v>
      </c>
      <c r="O210" s="3">
        <v>1.0572792362768499</v>
      </c>
    </row>
    <row r="211" spans="1:15" x14ac:dyDescent="0.3">
      <c r="A211" s="8" t="s">
        <v>201</v>
      </c>
      <c r="B211" s="8" t="s">
        <v>104</v>
      </c>
      <c r="C211" s="2">
        <v>0.116279069767442</v>
      </c>
      <c r="D211" s="2">
        <v>0</v>
      </c>
      <c r="E211" s="2">
        <v>-4.1666666666666699E-2</v>
      </c>
      <c r="F211" s="2">
        <v>-2.1739130434782601E-2</v>
      </c>
      <c r="G211" s="2">
        <v>-2.2222222222222199E-2</v>
      </c>
      <c r="H211" s="2">
        <v>2.27272727272727E-2</v>
      </c>
      <c r="I211" s="2">
        <v>4.4444444444444398E-2</v>
      </c>
      <c r="J211" s="2">
        <v>8.5106382978723402E-2</v>
      </c>
      <c r="K211" s="2">
        <v>-0.11764705882352899</v>
      </c>
      <c r="L211" s="2">
        <v>0.266666666666667</v>
      </c>
      <c r="M211" s="2">
        <v>0.12280701754386</v>
      </c>
      <c r="N211" s="3">
        <v>0.36170212765957399</v>
      </c>
      <c r="O211" s="3">
        <v>0.33333333333333298</v>
      </c>
    </row>
    <row r="212" spans="1:15" x14ac:dyDescent="0.3">
      <c r="A212" s="8" t="s">
        <v>201</v>
      </c>
      <c r="B212" s="8" t="s">
        <v>105</v>
      </c>
      <c r="C212" s="2">
        <v>9.5238095238095205E-2</v>
      </c>
      <c r="D212" s="2">
        <v>0.15217391304347799</v>
      </c>
      <c r="E212" s="2">
        <v>4.08805031446541E-2</v>
      </c>
      <c r="F212" s="2">
        <v>8.7613293051359495E-2</v>
      </c>
      <c r="G212" s="2">
        <v>6.1111111111111102E-2</v>
      </c>
      <c r="H212" s="2">
        <v>0.13612565445026201</v>
      </c>
      <c r="I212" s="2">
        <v>0.112903225806452</v>
      </c>
      <c r="J212" s="2">
        <v>0.10351966873706001</v>
      </c>
      <c r="K212" s="2">
        <v>3.7523452157598502E-2</v>
      </c>
      <c r="L212" s="2">
        <v>0.19168173598553301</v>
      </c>
      <c r="M212" s="2">
        <v>0.160849772382398</v>
      </c>
      <c r="N212" s="3">
        <v>0.58385093167701896</v>
      </c>
      <c r="O212" s="3">
        <v>1.4056603773584899</v>
      </c>
    </row>
    <row r="213" spans="1:15" x14ac:dyDescent="0.3">
      <c r="A213" s="8" t="s">
        <v>201</v>
      </c>
      <c r="B213" s="8" t="s">
        <v>106</v>
      </c>
      <c r="C213" s="2">
        <v>4.5454545454545497E-2</v>
      </c>
      <c r="D213" s="2">
        <v>8.6956521739130405E-2</v>
      </c>
      <c r="E213" s="2">
        <v>0.04</v>
      </c>
      <c r="F213" s="2">
        <v>0.34615384615384598</v>
      </c>
      <c r="G213" s="2">
        <v>0.17142857142857101</v>
      </c>
      <c r="H213" s="2">
        <v>0.146341463414634</v>
      </c>
      <c r="I213" s="2">
        <v>0.14893617021276601</v>
      </c>
      <c r="J213" s="2">
        <v>0.12962962962963001</v>
      </c>
      <c r="K213" s="2">
        <v>8.1967213114754106E-2</v>
      </c>
      <c r="L213" s="2">
        <v>0.21212121212121199</v>
      </c>
      <c r="M213" s="2">
        <v>0.15</v>
      </c>
      <c r="N213" s="3">
        <v>0.70370370370370405</v>
      </c>
      <c r="O213" s="3">
        <v>2.68</v>
      </c>
    </row>
    <row r="214" spans="1:15" x14ac:dyDescent="0.3">
      <c r="A214" s="8" t="s">
        <v>201</v>
      </c>
      <c r="B214" s="8" t="s">
        <v>16</v>
      </c>
      <c r="C214" s="2">
        <v>0</v>
      </c>
      <c r="D214" s="2">
        <v>0.19607843137254899</v>
      </c>
      <c r="E214" s="2">
        <v>6.5573770491803296E-2</v>
      </c>
      <c r="F214" s="2">
        <v>0.107692307692308</v>
      </c>
      <c r="G214" s="2">
        <v>-4.1666666666666699E-2</v>
      </c>
      <c r="H214" s="2">
        <v>0.115942028985507</v>
      </c>
      <c r="I214" s="2">
        <v>0</v>
      </c>
      <c r="J214" s="2">
        <v>0.11688311688311701</v>
      </c>
      <c r="K214" s="2">
        <v>6.9767441860465101E-2</v>
      </c>
      <c r="L214" s="2">
        <v>0.184782608695652</v>
      </c>
      <c r="M214" s="2">
        <v>0.11009174311926601</v>
      </c>
      <c r="N214" s="3">
        <v>0.57142857142857095</v>
      </c>
      <c r="O214" s="3">
        <v>0.98360655737704905</v>
      </c>
    </row>
    <row r="215" spans="1:15" x14ac:dyDescent="0.3">
      <c r="A215" s="8" t="s">
        <v>201</v>
      </c>
      <c r="B215" s="8" t="s">
        <v>107</v>
      </c>
      <c r="C215" s="2">
        <v>5.8159722222222203E-2</v>
      </c>
      <c r="D215" s="2">
        <v>7.5471698113207503E-2</v>
      </c>
      <c r="E215" s="2">
        <v>3.8901601830663601E-2</v>
      </c>
      <c r="F215" s="2">
        <v>3.5976505139500702E-2</v>
      </c>
      <c r="G215" s="2">
        <v>5.1736357193479798E-2</v>
      </c>
      <c r="H215" s="2">
        <v>6.2668463611859807E-2</v>
      </c>
      <c r="I215" s="2">
        <v>4.4388078630310697E-2</v>
      </c>
      <c r="J215" s="2">
        <v>5.5251973284760197E-2</v>
      </c>
      <c r="K215" s="2">
        <v>4.0276179516685801E-2</v>
      </c>
      <c r="L215" s="2">
        <v>0.15818584070796499</v>
      </c>
      <c r="M215" s="2">
        <v>0.123686723973257</v>
      </c>
      <c r="N215" s="3">
        <v>0.42865816636308401</v>
      </c>
      <c r="O215" s="3">
        <v>0.79481311975591196</v>
      </c>
    </row>
    <row r="216" spans="1:15" x14ac:dyDescent="0.3">
      <c r="A216" s="8" t="s">
        <v>201</v>
      </c>
      <c r="B216" s="8" t="s">
        <v>108</v>
      </c>
      <c r="C216" s="2">
        <v>3.3112582781456998E-2</v>
      </c>
      <c r="D216" s="2">
        <v>4.05982905982906E-2</v>
      </c>
      <c r="E216" s="2">
        <v>6.1601642710472297E-2</v>
      </c>
      <c r="F216" s="2">
        <v>5.6092843326885897E-2</v>
      </c>
      <c r="G216" s="2">
        <v>6.4102564102564097E-2</v>
      </c>
      <c r="H216" s="2">
        <v>3.9586919104991403E-2</v>
      </c>
      <c r="I216" s="2">
        <v>5.4635761589404003E-2</v>
      </c>
      <c r="J216" s="2">
        <v>4.7095761381475698E-2</v>
      </c>
      <c r="K216" s="2">
        <v>5.9970014992503699E-2</v>
      </c>
      <c r="L216" s="2">
        <v>0.216407355021216</v>
      </c>
      <c r="M216" s="2">
        <v>0.15581395348837199</v>
      </c>
      <c r="N216" s="3">
        <v>0.56043956043956</v>
      </c>
      <c r="O216" s="3">
        <v>1.0410677618069799</v>
      </c>
    </row>
    <row r="217" spans="1:15" x14ac:dyDescent="0.3">
      <c r="A217" s="8" t="s">
        <v>201</v>
      </c>
      <c r="B217" s="8" t="s">
        <v>109</v>
      </c>
      <c r="C217" s="2">
        <v>-1.57663478935125E-2</v>
      </c>
      <c r="D217" s="2">
        <v>-3.5189075630252101E-2</v>
      </c>
      <c r="E217" s="2">
        <v>-2.6129559063690799E-2</v>
      </c>
      <c r="F217" s="2">
        <v>-1.1738401341531601E-2</v>
      </c>
      <c r="G217" s="2">
        <v>-6.5045248868778301E-3</v>
      </c>
      <c r="H217" s="2">
        <v>-5.9777967549103301E-3</v>
      </c>
      <c r="I217" s="2">
        <v>-2.3195876288659802E-2</v>
      </c>
      <c r="J217" s="2">
        <v>-4.3975373790677199E-3</v>
      </c>
      <c r="K217" s="2">
        <v>5.0058892815076604E-3</v>
      </c>
      <c r="L217" s="2">
        <v>-0.227951948432464</v>
      </c>
      <c r="M217" s="2">
        <v>-0.22542694497153701</v>
      </c>
      <c r="N217" s="3">
        <v>-0.40164174728818502</v>
      </c>
      <c r="O217" s="3">
        <v>-0.44447468698965698</v>
      </c>
    </row>
    <row r="218" spans="1:15" x14ac:dyDescent="0.3">
      <c r="A218" s="8" t="s">
        <v>202</v>
      </c>
      <c r="B218" s="8" t="s">
        <v>101</v>
      </c>
      <c r="C218" s="2">
        <v>0.23529411764705899</v>
      </c>
      <c r="D218" s="2">
        <v>0.14285714285714299</v>
      </c>
      <c r="E218" s="2">
        <v>0</v>
      </c>
      <c r="F218" s="2">
        <v>0</v>
      </c>
      <c r="G218" s="2">
        <v>0.25</v>
      </c>
      <c r="H218" s="2">
        <v>0.133333333333333</v>
      </c>
      <c r="I218" s="2">
        <v>5.8823529411764698E-2</v>
      </c>
      <c r="J218" s="2">
        <v>0</v>
      </c>
      <c r="K218" s="2">
        <v>0.11111111111111099</v>
      </c>
      <c r="L218" s="2">
        <v>0.15</v>
      </c>
      <c r="M218" s="2">
        <v>6.5217391304347797E-2</v>
      </c>
      <c r="N218" s="3">
        <v>0.36111111111111099</v>
      </c>
      <c r="O218" s="3">
        <v>1.0416666666666701</v>
      </c>
    </row>
    <row r="219" spans="1:15" x14ac:dyDescent="0.3">
      <c r="A219" s="8" t="s">
        <v>202</v>
      </c>
      <c r="B219" s="8" t="s">
        <v>102</v>
      </c>
      <c r="C219" s="2">
        <v>6.6990291262135904E-2</v>
      </c>
      <c r="D219" s="2">
        <v>6.9153776160145605E-2</v>
      </c>
      <c r="E219" s="2">
        <v>6.21276595744681E-2</v>
      </c>
      <c r="F219" s="2">
        <v>4.80769230769231E-2</v>
      </c>
      <c r="G219" s="2">
        <v>5.1223241590214103E-2</v>
      </c>
      <c r="H219" s="2">
        <v>0.04</v>
      </c>
      <c r="I219" s="2">
        <v>2.5874125874125901E-2</v>
      </c>
      <c r="J219" s="2">
        <v>4.7034764826175898E-2</v>
      </c>
      <c r="K219" s="2">
        <v>3.125E-2</v>
      </c>
      <c r="L219" s="2">
        <v>0.16792929292929301</v>
      </c>
      <c r="M219" s="2">
        <v>0.11675675675675699</v>
      </c>
      <c r="N219" s="3">
        <v>0.408316291751875</v>
      </c>
      <c r="O219" s="3">
        <v>0.758297872340426</v>
      </c>
    </row>
    <row r="220" spans="1:15" x14ac:dyDescent="0.3">
      <c r="A220" s="8" t="s">
        <v>202</v>
      </c>
      <c r="B220" s="8" t="s">
        <v>103</v>
      </c>
      <c r="C220" s="2">
        <v>1.63934426229508E-2</v>
      </c>
      <c r="D220" s="2">
        <v>0.14516129032258099</v>
      </c>
      <c r="E220" s="2">
        <v>0.140845070422535</v>
      </c>
      <c r="F220" s="2">
        <v>5.5555555555555601E-2</v>
      </c>
      <c r="G220" s="2">
        <v>2.9239766081871298E-2</v>
      </c>
      <c r="H220" s="2">
        <v>0.125</v>
      </c>
      <c r="I220" s="2">
        <v>0.10606060606060599</v>
      </c>
      <c r="J220" s="2">
        <v>9.1324200913242004E-3</v>
      </c>
      <c r="K220" s="2">
        <v>4.0723981900452497E-2</v>
      </c>
      <c r="L220" s="2">
        <v>0.121739130434783</v>
      </c>
      <c r="M220" s="2">
        <v>0.162790697674419</v>
      </c>
      <c r="N220" s="3">
        <v>0.36986301369863001</v>
      </c>
      <c r="O220" s="3">
        <v>1.11267605633803</v>
      </c>
    </row>
    <row r="221" spans="1:15" x14ac:dyDescent="0.3">
      <c r="A221" s="8" t="s">
        <v>202</v>
      </c>
      <c r="B221" s="8" t="s">
        <v>104</v>
      </c>
      <c r="C221" s="2">
        <v>0</v>
      </c>
      <c r="D221" s="2">
        <v>-4.3478260869565202E-2</v>
      </c>
      <c r="E221" s="2">
        <v>0.18181818181818199</v>
      </c>
      <c r="F221" s="2">
        <v>3.8461538461538498E-2</v>
      </c>
      <c r="G221" s="2">
        <v>-3.7037037037037E-2</v>
      </c>
      <c r="H221" s="2">
        <v>0</v>
      </c>
      <c r="I221" s="2">
        <v>7.69230769230769E-2</v>
      </c>
      <c r="J221" s="2">
        <v>3.5714285714285698E-2</v>
      </c>
      <c r="K221" s="2">
        <v>6.8965517241379296E-2</v>
      </c>
      <c r="L221" s="2">
        <v>3.2258064516128997E-2</v>
      </c>
      <c r="M221" s="2">
        <v>0</v>
      </c>
      <c r="N221" s="3">
        <v>0.14285714285714299</v>
      </c>
      <c r="O221" s="3">
        <v>0.45454545454545497</v>
      </c>
    </row>
    <row r="222" spans="1:15" x14ac:dyDescent="0.3">
      <c r="A222" s="8" t="s">
        <v>202</v>
      </c>
      <c r="B222" s="8" t="s">
        <v>105</v>
      </c>
      <c r="C222" s="2">
        <v>0.127906976744186</v>
      </c>
      <c r="D222" s="2">
        <v>0.11340206185567001</v>
      </c>
      <c r="E222" s="2">
        <v>0.148148148148148</v>
      </c>
      <c r="F222" s="2">
        <v>8.8709677419354802E-2</v>
      </c>
      <c r="G222" s="2">
        <v>8.1481481481481502E-2</v>
      </c>
      <c r="H222" s="2">
        <v>3.42465753424658E-2</v>
      </c>
      <c r="I222" s="2">
        <v>0.112582781456954</v>
      </c>
      <c r="J222" s="2">
        <v>5.3571428571428603E-2</v>
      </c>
      <c r="K222" s="2">
        <v>9.6045197740112997E-2</v>
      </c>
      <c r="L222" s="2">
        <v>0.17010309278350499</v>
      </c>
      <c r="M222" s="2">
        <v>0.14977973568281899</v>
      </c>
      <c r="N222" s="3">
        <v>0.55357142857142905</v>
      </c>
      <c r="O222" s="3">
        <v>1.4166666666666701</v>
      </c>
    </row>
    <row r="223" spans="1:15" x14ac:dyDescent="0.3">
      <c r="A223" s="8" t="s">
        <v>202</v>
      </c>
      <c r="B223" s="8" t="s">
        <v>106</v>
      </c>
      <c r="C223" s="2">
        <v>0.42857142857142899</v>
      </c>
      <c r="D223" s="2">
        <v>0.2</v>
      </c>
      <c r="E223" s="2">
        <v>0</v>
      </c>
      <c r="F223" s="2">
        <v>0.16666666666666699</v>
      </c>
      <c r="G223" s="2">
        <v>0</v>
      </c>
      <c r="H223" s="2">
        <v>0.14285714285714299</v>
      </c>
      <c r="I223" s="2">
        <v>6.25E-2</v>
      </c>
      <c r="J223" s="2">
        <v>0</v>
      </c>
      <c r="K223" s="2">
        <v>0.11764705882352899</v>
      </c>
      <c r="L223" s="2">
        <v>5.2631578947368397E-2</v>
      </c>
      <c r="M223" s="2">
        <v>0</v>
      </c>
      <c r="N223" s="3">
        <v>0.17647058823529399</v>
      </c>
      <c r="O223" s="3">
        <v>0.66666666666666696</v>
      </c>
    </row>
    <row r="224" spans="1:15" x14ac:dyDescent="0.3">
      <c r="A224" s="8" t="s">
        <v>202</v>
      </c>
      <c r="B224" s="8" t="s">
        <v>16</v>
      </c>
      <c r="C224" s="2">
        <v>5.1282051282051301E-2</v>
      </c>
      <c r="D224" s="2">
        <v>-9.7560975609756101E-2</v>
      </c>
      <c r="E224" s="2">
        <v>8.1081081081081099E-2</v>
      </c>
      <c r="F224" s="2">
        <v>-2.5000000000000001E-2</v>
      </c>
      <c r="G224" s="2">
        <v>0.102564102564103</v>
      </c>
      <c r="H224" s="2">
        <v>4.6511627906976702E-2</v>
      </c>
      <c r="I224" s="2">
        <v>0.133333333333333</v>
      </c>
      <c r="J224" s="2">
        <v>-3.9215686274509803E-2</v>
      </c>
      <c r="K224" s="2">
        <v>4.08163265306122E-2</v>
      </c>
      <c r="L224" s="2">
        <v>0.13725490196078399</v>
      </c>
      <c r="M224" s="2">
        <v>0.17241379310344801</v>
      </c>
      <c r="N224" s="3">
        <v>0.33333333333333298</v>
      </c>
      <c r="O224" s="3">
        <v>0.83783783783783805</v>
      </c>
    </row>
    <row r="225" spans="1:15" x14ac:dyDescent="0.3">
      <c r="A225" s="8" t="s">
        <v>202</v>
      </c>
      <c r="B225" s="8" t="s">
        <v>107</v>
      </c>
      <c r="C225" s="2">
        <v>4.4970414201183397E-2</v>
      </c>
      <c r="D225" s="2">
        <v>6.0022650056625097E-2</v>
      </c>
      <c r="E225" s="2">
        <v>4.38034188034188E-2</v>
      </c>
      <c r="F225" s="2">
        <v>6.3459570112589597E-2</v>
      </c>
      <c r="G225" s="2">
        <v>6.3522617901828698E-2</v>
      </c>
      <c r="H225" s="2">
        <v>6.2443438914027101E-2</v>
      </c>
      <c r="I225" s="2">
        <v>8.3475298126064704E-2</v>
      </c>
      <c r="J225" s="2">
        <v>8.0188679245283001E-2</v>
      </c>
      <c r="K225" s="2">
        <v>6.04075691411936E-2</v>
      </c>
      <c r="L225" s="2">
        <v>0.20727522306108401</v>
      </c>
      <c r="M225" s="2">
        <v>0.149516770892553</v>
      </c>
      <c r="N225" s="3">
        <v>0.589622641509434</v>
      </c>
      <c r="O225" s="3">
        <v>1.1602564102564099</v>
      </c>
    </row>
    <row r="226" spans="1:15" x14ac:dyDescent="0.3">
      <c r="A226" s="8" t="s">
        <v>202</v>
      </c>
      <c r="B226" s="8" t="s">
        <v>108</v>
      </c>
      <c r="C226" s="2">
        <v>7.9136690647481994E-2</v>
      </c>
      <c r="D226" s="2">
        <v>8.3333333333333301E-2</v>
      </c>
      <c r="E226" s="2">
        <v>8.9230769230769197E-2</v>
      </c>
      <c r="F226" s="2">
        <v>6.21468926553672E-2</v>
      </c>
      <c r="G226" s="2">
        <v>3.7234042553191501E-2</v>
      </c>
      <c r="H226" s="2">
        <v>3.3333333333333298E-2</v>
      </c>
      <c r="I226" s="2">
        <v>7.69230769230769E-2</v>
      </c>
      <c r="J226" s="2">
        <v>4.1474654377880199E-2</v>
      </c>
      <c r="K226" s="2">
        <v>5.5309734513274297E-2</v>
      </c>
      <c r="L226" s="2">
        <v>0.18029350104821801</v>
      </c>
      <c r="M226" s="2">
        <v>9.7690941385435201E-2</v>
      </c>
      <c r="N226" s="3">
        <v>0.42396313364055299</v>
      </c>
      <c r="O226" s="3">
        <v>0.90153846153846195</v>
      </c>
    </row>
    <row r="227" spans="1:15" x14ac:dyDescent="0.3">
      <c r="A227" s="8" t="s">
        <v>202</v>
      </c>
      <c r="B227" s="8" t="s">
        <v>109</v>
      </c>
      <c r="C227" s="2">
        <v>5.3652496904663602E-3</v>
      </c>
      <c r="D227" s="2">
        <v>-2.5041050903119901E-2</v>
      </c>
      <c r="E227" s="2">
        <v>-5.4736842105263198E-3</v>
      </c>
      <c r="F227" s="2">
        <v>-2.5402201524132098E-3</v>
      </c>
      <c r="G227" s="2">
        <v>1.06112054329372E-2</v>
      </c>
      <c r="H227" s="2">
        <v>-2.51994960100798E-3</v>
      </c>
      <c r="I227" s="2">
        <v>-1.22105263157895E-2</v>
      </c>
      <c r="J227" s="2">
        <v>8.5251491901108308E-3</v>
      </c>
      <c r="K227" s="2">
        <v>-6.3398140321217203E-3</v>
      </c>
      <c r="L227" s="2">
        <v>-0.224159931943854</v>
      </c>
      <c r="M227" s="2">
        <v>-0.21875</v>
      </c>
      <c r="N227" s="3">
        <v>-0.39258312020460401</v>
      </c>
      <c r="O227" s="3">
        <v>-0.4</v>
      </c>
    </row>
    <row r="228" spans="1:15" x14ac:dyDescent="0.3">
      <c r="A228" s="11" t="s">
        <v>17</v>
      </c>
      <c r="B228" s="11" t="s">
        <v>17</v>
      </c>
      <c r="C228" s="3">
        <v>3.93448656606551E-2</v>
      </c>
      <c r="D228" s="3">
        <v>2.4328056942526301E-2</v>
      </c>
      <c r="E228" s="3">
        <v>2.28168429786351E-2</v>
      </c>
      <c r="F228" s="3">
        <v>3.1822483607111499E-2</v>
      </c>
      <c r="G228" s="3">
        <v>3.1578085332896598E-2</v>
      </c>
      <c r="H228" s="3">
        <v>2.80234348951304E-2</v>
      </c>
      <c r="I228" s="3">
        <v>2.44022981404831E-2</v>
      </c>
      <c r="J228" s="3">
        <v>3.3243878904836599E-2</v>
      </c>
      <c r="K228" s="3">
        <v>2.1332788583602099E-2</v>
      </c>
      <c r="L228" s="3">
        <v>2.9302093006643298E-2</v>
      </c>
      <c r="M228" s="3">
        <v>3.5782694389695502E-2</v>
      </c>
      <c r="N228" s="3">
        <v>0.125075382945362</v>
      </c>
      <c r="O228" s="3">
        <v>0.28991218972550598</v>
      </c>
    </row>
    <row r="229" spans="1:15" x14ac:dyDescent="0.3">
      <c r="A229" s="15"/>
      <c r="B229" s="15"/>
    </row>
    <row r="230" spans="1:15" x14ac:dyDescent="0.3">
      <c r="A230" s="13" t="s">
        <v>40</v>
      </c>
      <c r="B230" s="15"/>
    </row>
    <row r="231" spans="1:15" x14ac:dyDescent="0.3">
      <c r="A231" s="14" t="s">
        <v>41</v>
      </c>
      <c r="B231" s="15"/>
    </row>
    <row r="232" spans="1:15" x14ac:dyDescent="0.3">
      <c r="A232" s="14" t="s">
        <v>42</v>
      </c>
      <c r="B232" s="15"/>
    </row>
    <row r="233" spans="1:15" x14ac:dyDescent="0.3">
      <c r="A233" s="14" t="s">
        <v>112</v>
      </c>
      <c r="B233" s="15"/>
    </row>
    <row r="234" spans="1:15" x14ac:dyDescent="0.3">
      <c r="A234" s="14" t="s">
        <v>45</v>
      </c>
      <c r="B234" s="15"/>
    </row>
    <row r="235" spans="1:15" x14ac:dyDescent="0.3">
      <c r="A235" s="15"/>
      <c r="B235" s="15"/>
    </row>
    <row r="236" spans="1:15" x14ac:dyDescent="0.3">
      <c r="A236" s="15"/>
      <c r="B236" s="15"/>
    </row>
    <row r="237" spans="1:15" x14ac:dyDescent="0.3">
      <c r="A237" s="15"/>
      <c r="B237" s="15"/>
    </row>
    <row r="238" spans="1:15" x14ac:dyDescent="0.3">
      <c r="A238" s="15"/>
      <c r="B238" s="15"/>
    </row>
    <row r="239" spans="1:15" x14ac:dyDescent="0.3">
      <c r="A239" s="15"/>
      <c r="B239" s="15"/>
    </row>
    <row r="240" spans="1:15"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82:N82"/>
    <mergeCell ref="C156:M15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242</v>
      </c>
      <c r="B1" s="15"/>
    </row>
    <row r="2" spans="1:14" ht="15.6" x14ac:dyDescent="0.3">
      <c r="A2" s="12" t="s">
        <v>163</v>
      </c>
      <c r="B2" s="15"/>
    </row>
    <row r="3" spans="1:14" ht="15.6" x14ac:dyDescent="0.3">
      <c r="A3" s="12" t="s">
        <v>204</v>
      </c>
      <c r="B3" s="15"/>
    </row>
    <row r="4" spans="1:14" ht="15.6" x14ac:dyDescent="0.3">
      <c r="A4" s="12" t="s">
        <v>117</v>
      </c>
      <c r="B4" s="15"/>
    </row>
    <row r="5" spans="1:14" x14ac:dyDescent="0.3">
      <c r="A5" s="15"/>
      <c r="B5" s="15"/>
    </row>
    <row r="6" spans="1:14" x14ac:dyDescent="0.3">
      <c r="A6" s="16" t="str">
        <f>HYPERLINK("#'Table of contents'!A103",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113</v>
      </c>
      <c r="C9" s="1">
        <v>21</v>
      </c>
      <c r="D9" s="1">
        <v>24</v>
      </c>
      <c r="E9" s="1">
        <v>25</v>
      </c>
      <c r="F9" s="1">
        <v>26</v>
      </c>
      <c r="G9" s="1">
        <v>26</v>
      </c>
      <c r="H9" s="1">
        <v>25</v>
      </c>
      <c r="I9" s="1">
        <v>28</v>
      </c>
      <c r="J9" s="1">
        <v>28</v>
      </c>
      <c r="K9" s="1">
        <v>29</v>
      </c>
      <c r="L9" s="1">
        <v>33</v>
      </c>
      <c r="M9" s="1">
        <v>39</v>
      </c>
      <c r="N9" s="1">
        <v>45</v>
      </c>
    </row>
    <row r="10" spans="1:14" x14ac:dyDescent="0.3">
      <c r="A10" s="7" t="s">
        <v>196</v>
      </c>
      <c r="B10" s="7" t="s">
        <v>114</v>
      </c>
      <c r="C10" s="1">
        <v>2291</v>
      </c>
      <c r="D10" s="1">
        <v>2451</v>
      </c>
      <c r="E10" s="1">
        <v>2586</v>
      </c>
      <c r="F10" s="1">
        <v>2750</v>
      </c>
      <c r="G10" s="1">
        <v>2924</v>
      </c>
      <c r="H10" s="1">
        <v>3115</v>
      </c>
      <c r="I10" s="1">
        <v>3263</v>
      </c>
      <c r="J10" s="1">
        <v>3421</v>
      </c>
      <c r="K10" s="1">
        <v>3581</v>
      </c>
      <c r="L10" s="1">
        <v>3779</v>
      </c>
      <c r="M10" s="1">
        <v>4363</v>
      </c>
      <c r="N10" s="1">
        <v>4858</v>
      </c>
    </row>
    <row r="11" spans="1:14" x14ac:dyDescent="0.3">
      <c r="A11" s="7" t="s">
        <v>196</v>
      </c>
      <c r="B11" s="7" t="s">
        <v>115</v>
      </c>
      <c r="C11" s="1">
        <v>26</v>
      </c>
      <c r="D11" s="1">
        <v>26</v>
      </c>
      <c r="E11" s="1">
        <v>27</v>
      </c>
      <c r="F11" s="1">
        <v>31</v>
      </c>
      <c r="G11" s="1">
        <v>34</v>
      </c>
      <c r="H11" s="1">
        <v>37</v>
      </c>
      <c r="I11" s="1">
        <v>40</v>
      </c>
      <c r="J11" s="1">
        <v>40</v>
      </c>
      <c r="K11" s="1">
        <v>43</v>
      </c>
      <c r="L11" s="1">
        <v>48</v>
      </c>
      <c r="M11" s="1">
        <v>65</v>
      </c>
      <c r="N11" s="1">
        <v>69</v>
      </c>
    </row>
    <row r="12" spans="1:14" x14ac:dyDescent="0.3">
      <c r="A12" s="7" t="s">
        <v>196</v>
      </c>
      <c r="B12" s="7" t="s">
        <v>16</v>
      </c>
      <c r="C12" s="1">
        <v>14</v>
      </c>
      <c r="D12" s="1">
        <v>12</v>
      </c>
      <c r="E12" s="1">
        <v>18</v>
      </c>
      <c r="F12" s="1">
        <v>17</v>
      </c>
      <c r="G12" s="1">
        <v>16</v>
      </c>
      <c r="H12" s="1">
        <v>17</v>
      </c>
      <c r="I12" s="1">
        <v>14</v>
      </c>
      <c r="J12" s="1">
        <v>14</v>
      </c>
      <c r="K12" s="1">
        <v>16</v>
      </c>
      <c r="L12" s="1">
        <v>16</v>
      </c>
      <c r="M12" s="1">
        <v>19</v>
      </c>
      <c r="N12" s="1">
        <v>19</v>
      </c>
    </row>
    <row r="13" spans="1:14" x14ac:dyDescent="0.3">
      <c r="A13" s="7" t="s">
        <v>196</v>
      </c>
      <c r="B13" s="7" t="s">
        <v>108</v>
      </c>
      <c r="C13" s="1">
        <v>377</v>
      </c>
      <c r="D13" s="1">
        <v>401</v>
      </c>
      <c r="E13" s="1">
        <v>416</v>
      </c>
      <c r="F13" s="1">
        <v>434</v>
      </c>
      <c r="G13" s="1">
        <v>468</v>
      </c>
      <c r="H13" s="1">
        <v>488</v>
      </c>
      <c r="I13" s="1">
        <v>498</v>
      </c>
      <c r="J13" s="1">
        <v>534</v>
      </c>
      <c r="K13" s="1">
        <v>549</v>
      </c>
      <c r="L13" s="1">
        <v>570</v>
      </c>
      <c r="M13" s="1">
        <v>687</v>
      </c>
      <c r="N13" s="1">
        <v>789</v>
      </c>
    </row>
    <row r="14" spans="1:14" x14ac:dyDescent="0.3">
      <c r="A14" s="7" t="s">
        <v>196</v>
      </c>
      <c r="B14" s="7" t="s">
        <v>109</v>
      </c>
      <c r="C14" s="1">
        <v>2582</v>
      </c>
      <c r="D14" s="1">
        <v>2577</v>
      </c>
      <c r="E14" s="1">
        <v>2467</v>
      </c>
      <c r="F14" s="1">
        <v>2416</v>
      </c>
      <c r="G14" s="1">
        <v>2388</v>
      </c>
      <c r="H14" s="1">
        <v>2386</v>
      </c>
      <c r="I14" s="1">
        <v>2401</v>
      </c>
      <c r="J14" s="1">
        <v>2363</v>
      </c>
      <c r="K14" s="1">
        <v>2347</v>
      </c>
      <c r="L14" s="1">
        <v>2343</v>
      </c>
      <c r="M14" s="1">
        <v>1797</v>
      </c>
      <c r="N14" s="1">
        <v>1452</v>
      </c>
    </row>
    <row r="15" spans="1:14" x14ac:dyDescent="0.3">
      <c r="A15" s="7" t="s">
        <v>197</v>
      </c>
      <c r="B15" s="7" t="s">
        <v>113</v>
      </c>
      <c r="C15" s="1">
        <v>36</v>
      </c>
      <c r="D15" s="1">
        <v>40</v>
      </c>
      <c r="E15" s="1">
        <v>47</v>
      </c>
      <c r="F15" s="1">
        <v>46</v>
      </c>
      <c r="G15" s="1">
        <v>50</v>
      </c>
      <c r="H15" s="1">
        <v>53</v>
      </c>
      <c r="I15" s="1">
        <v>60</v>
      </c>
      <c r="J15" s="1">
        <v>60</v>
      </c>
      <c r="K15" s="1">
        <v>60</v>
      </c>
      <c r="L15" s="1">
        <v>60</v>
      </c>
      <c r="M15" s="1">
        <v>76</v>
      </c>
      <c r="N15" s="1">
        <v>94</v>
      </c>
    </row>
    <row r="16" spans="1:14" x14ac:dyDescent="0.3">
      <c r="A16" s="7" t="s">
        <v>197</v>
      </c>
      <c r="B16" s="7" t="s">
        <v>114</v>
      </c>
      <c r="C16" s="1">
        <v>5305</v>
      </c>
      <c r="D16" s="1">
        <v>5801</v>
      </c>
      <c r="E16" s="1">
        <v>6232</v>
      </c>
      <c r="F16" s="1">
        <v>6628</v>
      </c>
      <c r="G16" s="1">
        <v>7138</v>
      </c>
      <c r="H16" s="1">
        <v>7614</v>
      </c>
      <c r="I16" s="1">
        <v>8114</v>
      </c>
      <c r="J16" s="1">
        <v>8485</v>
      </c>
      <c r="K16" s="1">
        <v>8992</v>
      </c>
      <c r="L16" s="1">
        <v>9203</v>
      </c>
      <c r="M16" s="1">
        <v>10619</v>
      </c>
      <c r="N16" s="1">
        <v>11857</v>
      </c>
    </row>
    <row r="17" spans="1:14" x14ac:dyDescent="0.3">
      <c r="A17" s="7" t="s">
        <v>197</v>
      </c>
      <c r="B17" s="7" t="s">
        <v>115</v>
      </c>
      <c r="C17" s="1">
        <v>246</v>
      </c>
      <c r="D17" s="1">
        <v>273</v>
      </c>
      <c r="E17" s="1">
        <v>289</v>
      </c>
      <c r="F17" s="1">
        <v>307</v>
      </c>
      <c r="G17" s="1">
        <v>327</v>
      </c>
      <c r="H17" s="1">
        <v>339</v>
      </c>
      <c r="I17" s="1">
        <v>353</v>
      </c>
      <c r="J17" s="1">
        <v>378</v>
      </c>
      <c r="K17" s="1">
        <v>392</v>
      </c>
      <c r="L17" s="1">
        <v>401</v>
      </c>
      <c r="M17" s="1">
        <v>458</v>
      </c>
      <c r="N17" s="1">
        <v>488</v>
      </c>
    </row>
    <row r="18" spans="1:14" x14ac:dyDescent="0.3">
      <c r="A18" s="7" t="s">
        <v>197</v>
      </c>
      <c r="B18" s="7" t="s">
        <v>16</v>
      </c>
      <c r="C18" s="1">
        <v>37</v>
      </c>
      <c r="D18" s="1">
        <v>38</v>
      </c>
      <c r="E18" s="1">
        <v>36</v>
      </c>
      <c r="F18" s="1">
        <v>41</v>
      </c>
      <c r="G18" s="1">
        <v>40</v>
      </c>
      <c r="H18" s="1">
        <v>39</v>
      </c>
      <c r="I18" s="1">
        <v>41</v>
      </c>
      <c r="J18" s="1">
        <v>42</v>
      </c>
      <c r="K18" s="1">
        <v>37</v>
      </c>
      <c r="L18" s="1">
        <v>40</v>
      </c>
      <c r="M18" s="1">
        <v>48</v>
      </c>
      <c r="N18" s="1">
        <v>58</v>
      </c>
    </row>
    <row r="19" spans="1:14" x14ac:dyDescent="0.3">
      <c r="A19" s="7" t="s">
        <v>197</v>
      </c>
      <c r="B19" s="7" t="s">
        <v>108</v>
      </c>
      <c r="C19" s="1">
        <v>997</v>
      </c>
      <c r="D19" s="1">
        <v>1072</v>
      </c>
      <c r="E19" s="1">
        <v>1143</v>
      </c>
      <c r="F19" s="1">
        <v>1199</v>
      </c>
      <c r="G19" s="1">
        <v>1272</v>
      </c>
      <c r="H19" s="1">
        <v>1345</v>
      </c>
      <c r="I19" s="1">
        <v>1411</v>
      </c>
      <c r="J19" s="1">
        <v>1460</v>
      </c>
      <c r="K19" s="1">
        <v>1526</v>
      </c>
      <c r="L19" s="1">
        <v>1553</v>
      </c>
      <c r="M19" s="1">
        <v>1875</v>
      </c>
      <c r="N19" s="1">
        <v>2107</v>
      </c>
    </row>
    <row r="20" spans="1:14" x14ac:dyDescent="0.3">
      <c r="A20" s="7" t="s">
        <v>197</v>
      </c>
      <c r="B20" s="7" t="s">
        <v>109</v>
      </c>
      <c r="C20" s="1">
        <v>5707</v>
      </c>
      <c r="D20" s="1">
        <v>5946</v>
      </c>
      <c r="E20" s="1">
        <v>5868</v>
      </c>
      <c r="F20" s="1">
        <v>5689</v>
      </c>
      <c r="G20" s="1">
        <v>5655</v>
      </c>
      <c r="H20" s="1">
        <v>5620</v>
      </c>
      <c r="I20" s="1">
        <v>5558</v>
      </c>
      <c r="J20" s="1">
        <v>5468</v>
      </c>
      <c r="K20" s="1">
        <v>5486</v>
      </c>
      <c r="L20" s="1">
        <v>5402</v>
      </c>
      <c r="M20" s="1">
        <v>4132</v>
      </c>
      <c r="N20" s="1">
        <v>3211</v>
      </c>
    </row>
    <row r="21" spans="1:14" x14ac:dyDescent="0.3">
      <c r="A21" s="7" t="s">
        <v>198</v>
      </c>
      <c r="B21" s="7" t="s">
        <v>113</v>
      </c>
      <c r="C21" s="1">
        <v>23</v>
      </c>
      <c r="D21" s="1">
        <v>25</v>
      </c>
      <c r="E21" s="1">
        <v>29</v>
      </c>
      <c r="F21" s="1">
        <v>32</v>
      </c>
      <c r="G21" s="1">
        <v>34</v>
      </c>
      <c r="H21" s="1">
        <v>35</v>
      </c>
      <c r="I21" s="1">
        <v>38</v>
      </c>
      <c r="J21" s="1">
        <v>41</v>
      </c>
      <c r="K21" s="1">
        <v>44</v>
      </c>
      <c r="L21" s="1">
        <v>40</v>
      </c>
      <c r="M21" s="1">
        <v>45</v>
      </c>
      <c r="N21" s="1">
        <v>50</v>
      </c>
    </row>
    <row r="22" spans="1:14" x14ac:dyDescent="0.3">
      <c r="A22" s="7" t="s">
        <v>198</v>
      </c>
      <c r="B22" s="7" t="s">
        <v>114</v>
      </c>
      <c r="C22" s="1">
        <v>3961</v>
      </c>
      <c r="D22" s="1">
        <v>4246</v>
      </c>
      <c r="E22" s="1">
        <v>4506</v>
      </c>
      <c r="F22" s="1">
        <v>4767</v>
      </c>
      <c r="G22" s="1">
        <v>5063</v>
      </c>
      <c r="H22" s="1">
        <v>5397</v>
      </c>
      <c r="I22" s="1">
        <v>5674</v>
      </c>
      <c r="J22" s="1">
        <v>5960</v>
      </c>
      <c r="K22" s="1">
        <v>6295</v>
      </c>
      <c r="L22" s="1">
        <v>6506</v>
      </c>
      <c r="M22" s="1">
        <v>7456</v>
      </c>
      <c r="N22" s="1">
        <v>8315</v>
      </c>
    </row>
    <row r="23" spans="1:14" x14ac:dyDescent="0.3">
      <c r="A23" s="7" t="s">
        <v>198</v>
      </c>
      <c r="B23" s="7" t="s">
        <v>115</v>
      </c>
      <c r="C23" s="1">
        <v>49</v>
      </c>
      <c r="D23" s="1">
        <v>53</v>
      </c>
      <c r="E23" s="1">
        <v>65</v>
      </c>
      <c r="F23" s="1">
        <v>66</v>
      </c>
      <c r="G23" s="1">
        <v>65</v>
      </c>
      <c r="H23" s="1">
        <v>68</v>
      </c>
      <c r="I23" s="1">
        <v>71</v>
      </c>
      <c r="J23" s="1">
        <v>75</v>
      </c>
      <c r="K23" s="1">
        <v>79</v>
      </c>
      <c r="L23" s="1">
        <v>91</v>
      </c>
      <c r="M23" s="1">
        <v>105</v>
      </c>
      <c r="N23" s="1">
        <v>110</v>
      </c>
    </row>
    <row r="24" spans="1:14" x14ac:dyDescent="0.3">
      <c r="A24" s="7" t="s">
        <v>198</v>
      </c>
      <c r="B24" s="7" t="s">
        <v>16</v>
      </c>
      <c r="C24" s="1">
        <v>11</v>
      </c>
      <c r="D24" s="1">
        <v>12</v>
      </c>
      <c r="E24" s="1">
        <v>10</v>
      </c>
      <c r="F24" s="1">
        <v>13</v>
      </c>
      <c r="G24" s="1">
        <v>15</v>
      </c>
      <c r="H24" s="1">
        <v>16</v>
      </c>
      <c r="I24" s="1">
        <v>16</v>
      </c>
      <c r="J24" s="1">
        <v>17</v>
      </c>
      <c r="K24" s="1">
        <v>20</v>
      </c>
      <c r="L24" s="1">
        <v>18</v>
      </c>
      <c r="M24" s="1">
        <v>23</v>
      </c>
      <c r="N24" s="1">
        <v>28</v>
      </c>
    </row>
    <row r="25" spans="1:14" x14ac:dyDescent="0.3">
      <c r="A25" s="7" t="s">
        <v>198</v>
      </c>
      <c r="B25" s="7" t="s">
        <v>108</v>
      </c>
      <c r="C25" s="1">
        <v>645</v>
      </c>
      <c r="D25" s="1">
        <v>662</v>
      </c>
      <c r="E25" s="1">
        <v>695</v>
      </c>
      <c r="F25" s="1">
        <v>755</v>
      </c>
      <c r="G25" s="1">
        <v>775</v>
      </c>
      <c r="H25" s="1">
        <v>790</v>
      </c>
      <c r="I25" s="1">
        <v>813</v>
      </c>
      <c r="J25" s="1">
        <v>842</v>
      </c>
      <c r="K25" s="1">
        <v>865</v>
      </c>
      <c r="L25" s="1">
        <v>895</v>
      </c>
      <c r="M25" s="1">
        <v>1093</v>
      </c>
      <c r="N25" s="1">
        <v>1221</v>
      </c>
    </row>
    <row r="26" spans="1:14" x14ac:dyDescent="0.3">
      <c r="A26" s="7" t="s">
        <v>198</v>
      </c>
      <c r="B26" s="7" t="s">
        <v>109</v>
      </c>
      <c r="C26" s="1">
        <v>4147</v>
      </c>
      <c r="D26" s="1">
        <v>4132</v>
      </c>
      <c r="E26" s="1">
        <v>3983</v>
      </c>
      <c r="F26" s="1">
        <v>3876</v>
      </c>
      <c r="G26" s="1">
        <v>3885</v>
      </c>
      <c r="H26" s="1">
        <v>3794</v>
      </c>
      <c r="I26" s="1">
        <v>3728</v>
      </c>
      <c r="J26" s="1">
        <v>3675</v>
      </c>
      <c r="K26" s="1">
        <v>3654</v>
      </c>
      <c r="L26" s="1">
        <v>3619</v>
      </c>
      <c r="M26" s="1">
        <v>2754</v>
      </c>
      <c r="N26" s="1">
        <v>2182</v>
      </c>
    </row>
    <row r="27" spans="1:14" x14ac:dyDescent="0.3">
      <c r="A27" s="7" t="s">
        <v>199</v>
      </c>
      <c r="B27" s="7" t="s">
        <v>113</v>
      </c>
      <c r="C27" s="1">
        <v>28</v>
      </c>
      <c r="D27" s="1">
        <v>25</v>
      </c>
      <c r="E27" s="1">
        <v>24</v>
      </c>
      <c r="F27" s="1">
        <v>26</v>
      </c>
      <c r="G27" s="1">
        <v>25</v>
      </c>
      <c r="H27" s="1">
        <v>26</v>
      </c>
      <c r="I27" s="1">
        <v>25</v>
      </c>
      <c r="J27" s="1">
        <v>24</v>
      </c>
      <c r="K27" s="1">
        <v>28</v>
      </c>
      <c r="L27" s="1">
        <v>36</v>
      </c>
      <c r="M27" s="1">
        <v>44</v>
      </c>
      <c r="N27" s="1">
        <v>52</v>
      </c>
    </row>
    <row r="28" spans="1:14" x14ac:dyDescent="0.3">
      <c r="A28" s="7" t="s">
        <v>199</v>
      </c>
      <c r="B28" s="7" t="s">
        <v>114</v>
      </c>
      <c r="C28" s="1">
        <v>3728</v>
      </c>
      <c r="D28" s="1">
        <v>3947</v>
      </c>
      <c r="E28" s="1">
        <v>4133</v>
      </c>
      <c r="F28" s="1">
        <v>4359</v>
      </c>
      <c r="G28" s="1">
        <v>4591</v>
      </c>
      <c r="H28" s="1">
        <v>4849</v>
      </c>
      <c r="I28" s="1">
        <v>5045</v>
      </c>
      <c r="J28" s="1">
        <v>5256</v>
      </c>
      <c r="K28" s="1">
        <v>5513</v>
      </c>
      <c r="L28" s="1">
        <v>5738</v>
      </c>
      <c r="M28" s="1">
        <v>6591</v>
      </c>
      <c r="N28" s="1">
        <v>7249</v>
      </c>
    </row>
    <row r="29" spans="1:14" x14ac:dyDescent="0.3">
      <c r="A29" s="7" t="s">
        <v>199</v>
      </c>
      <c r="B29" s="7" t="s">
        <v>115</v>
      </c>
      <c r="C29" s="1">
        <v>48</v>
      </c>
      <c r="D29" s="1">
        <v>58</v>
      </c>
      <c r="E29" s="1">
        <v>59</v>
      </c>
      <c r="F29" s="1">
        <v>63</v>
      </c>
      <c r="G29" s="1">
        <v>65</v>
      </c>
      <c r="H29" s="1">
        <v>69</v>
      </c>
      <c r="I29" s="1">
        <v>71</v>
      </c>
      <c r="J29" s="1">
        <v>81</v>
      </c>
      <c r="K29" s="1">
        <v>83</v>
      </c>
      <c r="L29" s="1">
        <v>94</v>
      </c>
      <c r="M29" s="1">
        <v>112</v>
      </c>
      <c r="N29" s="1">
        <v>126</v>
      </c>
    </row>
    <row r="30" spans="1:14" x14ac:dyDescent="0.3">
      <c r="A30" s="7" t="s">
        <v>199</v>
      </c>
      <c r="B30" s="7" t="s">
        <v>16</v>
      </c>
      <c r="C30" s="1">
        <v>20</v>
      </c>
      <c r="D30" s="1">
        <v>21</v>
      </c>
      <c r="E30" s="1">
        <v>23</v>
      </c>
      <c r="F30" s="1">
        <v>24</v>
      </c>
      <c r="G30" s="1">
        <v>23</v>
      </c>
      <c r="H30" s="1">
        <v>23</v>
      </c>
      <c r="I30" s="1">
        <v>24</v>
      </c>
      <c r="J30" s="1">
        <v>27</v>
      </c>
      <c r="K30" s="1">
        <v>26</v>
      </c>
      <c r="L30" s="1">
        <v>25</v>
      </c>
      <c r="M30" s="1">
        <v>27</v>
      </c>
      <c r="N30" s="1">
        <v>30</v>
      </c>
    </row>
    <row r="31" spans="1:14" x14ac:dyDescent="0.3">
      <c r="A31" s="7" t="s">
        <v>199</v>
      </c>
      <c r="B31" s="7" t="s">
        <v>108</v>
      </c>
      <c r="C31" s="1">
        <v>579</v>
      </c>
      <c r="D31" s="1">
        <v>611</v>
      </c>
      <c r="E31" s="1">
        <v>646</v>
      </c>
      <c r="F31" s="1">
        <v>654</v>
      </c>
      <c r="G31" s="1">
        <v>696</v>
      </c>
      <c r="H31" s="1">
        <v>736</v>
      </c>
      <c r="I31" s="1">
        <v>747</v>
      </c>
      <c r="J31" s="1">
        <v>764</v>
      </c>
      <c r="K31" s="1">
        <v>793</v>
      </c>
      <c r="L31" s="1">
        <v>808</v>
      </c>
      <c r="M31" s="1">
        <v>958</v>
      </c>
      <c r="N31" s="1">
        <v>1090</v>
      </c>
    </row>
    <row r="32" spans="1:14" x14ac:dyDescent="0.3">
      <c r="A32" s="7" t="s">
        <v>199</v>
      </c>
      <c r="B32" s="7" t="s">
        <v>109</v>
      </c>
      <c r="C32" s="1">
        <v>3659</v>
      </c>
      <c r="D32" s="1">
        <v>3666</v>
      </c>
      <c r="E32" s="1">
        <v>3579</v>
      </c>
      <c r="F32" s="1">
        <v>3469</v>
      </c>
      <c r="G32" s="1">
        <v>3421</v>
      </c>
      <c r="H32" s="1">
        <v>3388</v>
      </c>
      <c r="I32" s="1">
        <v>3352</v>
      </c>
      <c r="J32" s="1">
        <v>3271</v>
      </c>
      <c r="K32" s="1">
        <v>3266</v>
      </c>
      <c r="L32" s="1">
        <v>3240</v>
      </c>
      <c r="M32" s="1">
        <v>2497</v>
      </c>
      <c r="N32" s="1">
        <v>2003</v>
      </c>
    </row>
    <row r="33" spans="1:14" x14ac:dyDescent="0.3">
      <c r="A33" s="7" t="s">
        <v>200</v>
      </c>
      <c r="B33" s="7" t="s">
        <v>113</v>
      </c>
      <c r="C33" s="1">
        <v>28</v>
      </c>
      <c r="D33" s="1">
        <v>28</v>
      </c>
      <c r="E33" s="1">
        <v>31</v>
      </c>
      <c r="F33" s="1">
        <v>31</v>
      </c>
      <c r="G33" s="1">
        <v>30</v>
      </c>
      <c r="H33" s="1">
        <v>32</v>
      </c>
      <c r="I33" s="1">
        <v>33</v>
      </c>
      <c r="J33" s="1">
        <v>39</v>
      </c>
      <c r="K33" s="1">
        <v>39</v>
      </c>
      <c r="L33" s="1">
        <v>36</v>
      </c>
      <c r="M33" s="1">
        <v>43</v>
      </c>
      <c r="N33" s="1">
        <v>52</v>
      </c>
    </row>
    <row r="34" spans="1:14" x14ac:dyDescent="0.3">
      <c r="A34" s="7" t="s">
        <v>200</v>
      </c>
      <c r="B34" s="7" t="s">
        <v>114</v>
      </c>
      <c r="C34" s="1">
        <v>3372</v>
      </c>
      <c r="D34" s="1">
        <v>3613</v>
      </c>
      <c r="E34" s="1">
        <v>3867</v>
      </c>
      <c r="F34" s="1">
        <v>4117</v>
      </c>
      <c r="G34" s="1">
        <v>4332</v>
      </c>
      <c r="H34" s="1">
        <v>4542</v>
      </c>
      <c r="I34" s="1">
        <v>4717</v>
      </c>
      <c r="J34" s="1">
        <v>4970</v>
      </c>
      <c r="K34" s="1">
        <v>5189</v>
      </c>
      <c r="L34" s="1">
        <v>5356</v>
      </c>
      <c r="M34" s="1">
        <v>6146</v>
      </c>
      <c r="N34" s="1">
        <v>6804</v>
      </c>
    </row>
    <row r="35" spans="1:14" x14ac:dyDescent="0.3">
      <c r="A35" s="7" t="s">
        <v>200</v>
      </c>
      <c r="B35" s="7" t="s">
        <v>115</v>
      </c>
      <c r="C35" s="1">
        <v>69</v>
      </c>
      <c r="D35" s="1">
        <v>73</v>
      </c>
      <c r="E35" s="1">
        <v>83</v>
      </c>
      <c r="F35" s="1">
        <v>91</v>
      </c>
      <c r="G35" s="1">
        <v>89</v>
      </c>
      <c r="H35" s="1">
        <v>98</v>
      </c>
      <c r="I35" s="1">
        <v>106</v>
      </c>
      <c r="J35" s="1">
        <v>123</v>
      </c>
      <c r="K35" s="1">
        <v>133</v>
      </c>
      <c r="L35" s="1">
        <v>140</v>
      </c>
      <c r="M35" s="1">
        <v>160</v>
      </c>
      <c r="N35" s="1">
        <v>185</v>
      </c>
    </row>
    <row r="36" spans="1:14" x14ac:dyDescent="0.3">
      <c r="A36" s="7" t="s">
        <v>200</v>
      </c>
      <c r="B36" s="7" t="s">
        <v>16</v>
      </c>
      <c r="C36" s="1">
        <v>11</v>
      </c>
      <c r="D36" s="1">
        <v>13</v>
      </c>
      <c r="E36" s="1">
        <v>16</v>
      </c>
      <c r="F36" s="1">
        <v>16</v>
      </c>
      <c r="G36" s="1">
        <v>18</v>
      </c>
      <c r="H36" s="1">
        <v>19</v>
      </c>
      <c r="I36" s="1">
        <v>23</v>
      </c>
      <c r="J36" s="1">
        <v>21</v>
      </c>
      <c r="K36" s="1">
        <v>21</v>
      </c>
      <c r="L36" s="1">
        <v>22</v>
      </c>
      <c r="M36" s="1">
        <v>27</v>
      </c>
      <c r="N36" s="1">
        <v>27</v>
      </c>
    </row>
    <row r="37" spans="1:14" x14ac:dyDescent="0.3">
      <c r="A37" s="7" t="s">
        <v>200</v>
      </c>
      <c r="B37" s="7" t="s">
        <v>108</v>
      </c>
      <c r="C37" s="1">
        <v>451</v>
      </c>
      <c r="D37" s="1">
        <v>490</v>
      </c>
      <c r="E37" s="1">
        <v>516</v>
      </c>
      <c r="F37" s="1">
        <v>539</v>
      </c>
      <c r="G37" s="1">
        <v>566</v>
      </c>
      <c r="H37" s="1">
        <v>594</v>
      </c>
      <c r="I37" s="1">
        <v>630</v>
      </c>
      <c r="J37" s="1">
        <v>668</v>
      </c>
      <c r="K37" s="1">
        <v>706</v>
      </c>
      <c r="L37" s="1">
        <v>757</v>
      </c>
      <c r="M37" s="1">
        <v>878</v>
      </c>
      <c r="N37" s="1">
        <v>994</v>
      </c>
    </row>
    <row r="38" spans="1:14" x14ac:dyDescent="0.3">
      <c r="A38" s="7" t="s">
        <v>200</v>
      </c>
      <c r="B38" s="7" t="s">
        <v>109</v>
      </c>
      <c r="C38" s="1">
        <v>2978</v>
      </c>
      <c r="D38" s="1">
        <v>2921</v>
      </c>
      <c r="E38" s="1">
        <v>2877</v>
      </c>
      <c r="F38" s="1">
        <v>2772</v>
      </c>
      <c r="G38" s="1">
        <v>2726</v>
      </c>
      <c r="H38" s="1">
        <v>2697</v>
      </c>
      <c r="I38" s="1">
        <v>2660</v>
      </c>
      <c r="J38" s="1">
        <v>2616</v>
      </c>
      <c r="K38" s="1">
        <v>2625</v>
      </c>
      <c r="L38" s="1">
        <v>2610</v>
      </c>
      <c r="M38" s="1">
        <v>1930</v>
      </c>
      <c r="N38" s="1">
        <v>1475</v>
      </c>
    </row>
    <row r="39" spans="1:14" x14ac:dyDescent="0.3">
      <c r="A39" s="7" t="s">
        <v>201</v>
      </c>
      <c r="B39" s="7" t="s">
        <v>113</v>
      </c>
      <c r="C39" s="1">
        <v>31</v>
      </c>
      <c r="D39" s="1">
        <v>30</v>
      </c>
      <c r="E39" s="1">
        <v>28</v>
      </c>
      <c r="F39" s="1">
        <v>30</v>
      </c>
      <c r="G39" s="1">
        <v>33</v>
      </c>
      <c r="H39" s="1">
        <v>27</v>
      </c>
      <c r="I39" s="1">
        <v>29</v>
      </c>
      <c r="J39" s="1">
        <v>33</v>
      </c>
      <c r="K39" s="1">
        <v>34</v>
      </c>
      <c r="L39" s="1">
        <v>36</v>
      </c>
      <c r="M39" s="1">
        <v>31</v>
      </c>
      <c r="N39" s="1">
        <v>43</v>
      </c>
    </row>
    <row r="40" spans="1:14" x14ac:dyDescent="0.3">
      <c r="A40" s="7" t="s">
        <v>201</v>
      </c>
      <c r="B40" s="7" t="s">
        <v>114</v>
      </c>
      <c r="C40" s="1">
        <v>3460</v>
      </c>
      <c r="D40" s="1">
        <v>3658</v>
      </c>
      <c r="E40" s="1">
        <v>3973</v>
      </c>
      <c r="F40" s="1">
        <v>4218</v>
      </c>
      <c r="G40" s="1">
        <v>4429</v>
      </c>
      <c r="H40" s="1">
        <v>4657</v>
      </c>
      <c r="I40" s="1">
        <v>4939</v>
      </c>
      <c r="J40" s="1">
        <v>5172</v>
      </c>
      <c r="K40" s="1">
        <v>5452</v>
      </c>
      <c r="L40" s="1">
        <v>5636</v>
      </c>
      <c r="M40" s="1">
        <v>6484</v>
      </c>
      <c r="N40" s="1">
        <v>7286</v>
      </c>
    </row>
    <row r="41" spans="1:14" x14ac:dyDescent="0.3">
      <c r="A41" s="7" t="s">
        <v>201</v>
      </c>
      <c r="B41" s="7" t="s">
        <v>115</v>
      </c>
      <c r="C41" s="1">
        <v>63</v>
      </c>
      <c r="D41" s="1">
        <v>67</v>
      </c>
      <c r="E41" s="1">
        <v>74</v>
      </c>
      <c r="F41" s="1">
        <v>79</v>
      </c>
      <c r="G41" s="1">
        <v>79</v>
      </c>
      <c r="H41" s="1">
        <v>86</v>
      </c>
      <c r="I41" s="1">
        <v>90</v>
      </c>
      <c r="J41" s="1">
        <v>90</v>
      </c>
      <c r="K41" s="1">
        <v>104</v>
      </c>
      <c r="L41" s="1">
        <v>114</v>
      </c>
      <c r="M41" s="1">
        <v>130</v>
      </c>
      <c r="N41" s="1">
        <v>141</v>
      </c>
    </row>
    <row r="42" spans="1:14" x14ac:dyDescent="0.3">
      <c r="A42" s="7" t="s">
        <v>201</v>
      </c>
      <c r="B42" s="7" t="s">
        <v>16</v>
      </c>
      <c r="C42" s="1">
        <v>21</v>
      </c>
      <c r="D42" s="1">
        <v>23</v>
      </c>
      <c r="E42" s="1">
        <v>25</v>
      </c>
      <c r="F42" s="1">
        <v>24</v>
      </c>
      <c r="G42" s="1">
        <v>29</v>
      </c>
      <c r="H42" s="1">
        <v>27</v>
      </c>
      <c r="I42" s="1">
        <v>23</v>
      </c>
      <c r="J42" s="1">
        <v>23</v>
      </c>
      <c r="K42" s="1">
        <v>27</v>
      </c>
      <c r="L42" s="1">
        <v>26</v>
      </c>
      <c r="M42" s="1">
        <v>32</v>
      </c>
      <c r="N42" s="1">
        <v>37</v>
      </c>
    </row>
    <row r="43" spans="1:14" x14ac:dyDescent="0.3">
      <c r="A43" s="7" t="s">
        <v>201</v>
      </c>
      <c r="B43" s="7" t="s">
        <v>108</v>
      </c>
      <c r="C43" s="1">
        <v>579</v>
      </c>
      <c r="D43" s="1">
        <v>601</v>
      </c>
      <c r="E43" s="1">
        <v>626</v>
      </c>
      <c r="F43" s="1">
        <v>660</v>
      </c>
      <c r="G43" s="1">
        <v>703</v>
      </c>
      <c r="H43" s="1">
        <v>736</v>
      </c>
      <c r="I43" s="1">
        <v>769</v>
      </c>
      <c r="J43" s="1">
        <v>798</v>
      </c>
      <c r="K43" s="1">
        <v>826</v>
      </c>
      <c r="L43" s="1">
        <v>857</v>
      </c>
      <c r="M43" s="1">
        <v>1030</v>
      </c>
      <c r="N43" s="1">
        <v>1175</v>
      </c>
    </row>
    <row r="44" spans="1:14" x14ac:dyDescent="0.3">
      <c r="A44" s="7" t="s">
        <v>201</v>
      </c>
      <c r="B44" s="7" t="s">
        <v>109</v>
      </c>
      <c r="C44" s="1">
        <v>3870</v>
      </c>
      <c r="D44" s="1">
        <v>3808</v>
      </c>
      <c r="E44" s="1">
        <v>3674</v>
      </c>
      <c r="F44" s="1">
        <v>3578</v>
      </c>
      <c r="G44" s="1">
        <v>3536</v>
      </c>
      <c r="H44" s="1">
        <v>3513</v>
      </c>
      <c r="I44" s="1">
        <v>3492</v>
      </c>
      <c r="J44" s="1">
        <v>3411</v>
      </c>
      <c r="K44" s="1">
        <v>3396</v>
      </c>
      <c r="L44" s="1">
        <v>3413</v>
      </c>
      <c r="M44" s="1">
        <v>2635</v>
      </c>
      <c r="N44" s="1">
        <v>2041</v>
      </c>
    </row>
    <row r="45" spans="1:14" x14ac:dyDescent="0.3">
      <c r="A45" s="7" t="s">
        <v>202</v>
      </c>
      <c r="B45" s="7" t="s">
        <v>113</v>
      </c>
      <c r="C45" s="1">
        <v>8</v>
      </c>
      <c r="D45" s="1">
        <v>8</v>
      </c>
      <c r="E45" s="1">
        <v>9</v>
      </c>
      <c r="F45" s="1">
        <v>13</v>
      </c>
      <c r="G45" s="1">
        <v>15</v>
      </c>
      <c r="H45" s="1">
        <v>20</v>
      </c>
      <c r="I45" s="1">
        <v>22</v>
      </c>
      <c r="J45" s="1">
        <v>17</v>
      </c>
      <c r="K45" s="1">
        <v>17</v>
      </c>
      <c r="L45" s="1">
        <v>15</v>
      </c>
      <c r="M45" s="1">
        <v>18</v>
      </c>
      <c r="N45" s="1">
        <v>21</v>
      </c>
    </row>
    <row r="46" spans="1:14" x14ac:dyDescent="0.3">
      <c r="A46" s="7" t="s">
        <v>202</v>
      </c>
      <c r="B46" s="7" t="s">
        <v>114</v>
      </c>
      <c r="C46" s="1">
        <v>2039</v>
      </c>
      <c r="D46" s="1">
        <v>2166</v>
      </c>
      <c r="E46" s="1">
        <v>2313</v>
      </c>
      <c r="F46" s="1">
        <v>2465</v>
      </c>
      <c r="G46" s="1">
        <v>2616</v>
      </c>
      <c r="H46" s="1">
        <v>2755</v>
      </c>
      <c r="I46" s="1">
        <v>2896</v>
      </c>
      <c r="J46" s="1">
        <v>3071</v>
      </c>
      <c r="K46" s="1">
        <v>3236</v>
      </c>
      <c r="L46" s="1">
        <v>3411</v>
      </c>
      <c r="M46" s="1">
        <v>3998</v>
      </c>
      <c r="N46" s="1">
        <v>4501</v>
      </c>
    </row>
    <row r="47" spans="1:14" x14ac:dyDescent="0.3">
      <c r="A47" s="7" t="s">
        <v>202</v>
      </c>
      <c r="B47" s="7" t="s">
        <v>115</v>
      </c>
      <c r="C47" s="1">
        <v>24</v>
      </c>
      <c r="D47" s="1">
        <v>32</v>
      </c>
      <c r="E47" s="1">
        <v>35</v>
      </c>
      <c r="F47" s="1">
        <v>35</v>
      </c>
      <c r="G47" s="1">
        <v>40</v>
      </c>
      <c r="H47" s="1">
        <v>43</v>
      </c>
      <c r="I47" s="1">
        <v>46</v>
      </c>
      <c r="J47" s="1">
        <v>52</v>
      </c>
      <c r="K47" s="1">
        <v>57</v>
      </c>
      <c r="L47" s="1">
        <v>62</v>
      </c>
      <c r="M47" s="1">
        <v>71</v>
      </c>
      <c r="N47" s="1">
        <v>80</v>
      </c>
    </row>
    <row r="48" spans="1:14" x14ac:dyDescent="0.3">
      <c r="A48" s="7" t="s">
        <v>202</v>
      </c>
      <c r="B48" s="7" t="s">
        <v>16</v>
      </c>
      <c r="C48" s="1">
        <v>10</v>
      </c>
      <c r="D48" s="1">
        <v>11</v>
      </c>
      <c r="E48" s="1">
        <v>10</v>
      </c>
      <c r="F48" s="1">
        <v>13</v>
      </c>
      <c r="G48" s="1">
        <v>14</v>
      </c>
      <c r="H48" s="1">
        <v>17</v>
      </c>
      <c r="I48" s="1">
        <v>17</v>
      </c>
      <c r="J48" s="1">
        <v>16</v>
      </c>
      <c r="K48" s="1">
        <v>20</v>
      </c>
      <c r="L48" s="1">
        <v>20</v>
      </c>
      <c r="M48" s="1">
        <v>20</v>
      </c>
      <c r="N48" s="1">
        <v>24</v>
      </c>
    </row>
    <row r="49" spans="1:14" x14ac:dyDescent="0.3">
      <c r="A49" s="7" t="s">
        <v>202</v>
      </c>
      <c r="B49" s="7" t="s">
        <v>108</v>
      </c>
      <c r="C49" s="1">
        <v>366</v>
      </c>
      <c r="D49" s="1">
        <v>381</v>
      </c>
      <c r="E49" s="1">
        <v>414</v>
      </c>
      <c r="F49" s="1">
        <v>441</v>
      </c>
      <c r="G49" s="1">
        <v>448</v>
      </c>
      <c r="H49" s="1">
        <v>470</v>
      </c>
      <c r="I49" s="1">
        <v>496</v>
      </c>
      <c r="J49" s="1">
        <v>536</v>
      </c>
      <c r="K49" s="1">
        <v>561</v>
      </c>
      <c r="L49" s="1">
        <v>575</v>
      </c>
      <c r="M49" s="1">
        <v>706</v>
      </c>
      <c r="N49" s="1">
        <v>810</v>
      </c>
    </row>
    <row r="50" spans="1:14" x14ac:dyDescent="0.3">
      <c r="A50" s="7" t="s">
        <v>202</v>
      </c>
      <c r="B50" s="7" t="s">
        <v>109</v>
      </c>
      <c r="C50" s="1">
        <v>2423</v>
      </c>
      <c r="D50" s="1">
        <v>2436</v>
      </c>
      <c r="E50" s="1">
        <v>2375</v>
      </c>
      <c r="F50" s="1">
        <v>2362</v>
      </c>
      <c r="G50" s="1">
        <v>2356</v>
      </c>
      <c r="H50" s="1">
        <v>2381</v>
      </c>
      <c r="I50" s="1">
        <v>2375</v>
      </c>
      <c r="J50" s="1">
        <v>2346</v>
      </c>
      <c r="K50" s="1">
        <v>2366</v>
      </c>
      <c r="L50" s="1">
        <v>2351</v>
      </c>
      <c r="M50" s="1">
        <v>1824</v>
      </c>
      <c r="N50" s="1">
        <v>1425</v>
      </c>
    </row>
    <row r="51" spans="1:14" x14ac:dyDescent="0.3">
      <c r="A51" s="10" t="s">
        <v>17</v>
      </c>
      <c r="B51" s="10" t="s">
        <v>17</v>
      </c>
      <c r="C51" s="5">
        <v>54340</v>
      </c>
      <c r="D51" s="5">
        <v>56478</v>
      </c>
      <c r="E51" s="5">
        <v>57852</v>
      </c>
      <c r="F51" s="5">
        <v>59172</v>
      </c>
      <c r="G51" s="5">
        <v>61055</v>
      </c>
      <c r="H51" s="5">
        <v>62983</v>
      </c>
      <c r="I51" s="5">
        <v>64748</v>
      </c>
      <c r="J51" s="5">
        <v>66328</v>
      </c>
      <c r="K51" s="5">
        <v>68533</v>
      </c>
      <c r="L51" s="5">
        <v>69995</v>
      </c>
      <c r="M51" s="5">
        <v>72046</v>
      </c>
      <c r="N51" s="5">
        <v>74624</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113</v>
      </c>
      <c r="C56" s="2">
        <v>3.9540576162681203E-3</v>
      </c>
      <c r="D56" s="2">
        <v>4.3707885631032598E-3</v>
      </c>
      <c r="E56" s="2">
        <v>4.5134500812421003E-3</v>
      </c>
      <c r="F56" s="2">
        <v>4.5823052520267901E-3</v>
      </c>
      <c r="G56" s="2">
        <v>4.4398907103825099E-3</v>
      </c>
      <c r="H56" s="2">
        <v>4.1199736321687504E-3</v>
      </c>
      <c r="I56" s="2">
        <v>4.4843049327354303E-3</v>
      </c>
      <c r="J56" s="2">
        <v>4.3750000000000004E-3</v>
      </c>
      <c r="K56" s="2">
        <v>4.4173648134044202E-3</v>
      </c>
      <c r="L56" s="2">
        <v>4.8608042421564301E-3</v>
      </c>
      <c r="M56" s="2">
        <v>5.5954088952654196E-3</v>
      </c>
      <c r="N56" s="2">
        <v>6.2223451327433604E-3</v>
      </c>
    </row>
    <row r="57" spans="1:14" x14ac:dyDescent="0.3">
      <c r="A57" s="8" t="s">
        <v>196</v>
      </c>
      <c r="B57" s="8" t="s">
        <v>114</v>
      </c>
      <c r="C57" s="2">
        <v>0.43136885708905998</v>
      </c>
      <c r="D57" s="2">
        <v>0.44636678200691998</v>
      </c>
      <c r="E57" s="2">
        <v>0.46687127640368298</v>
      </c>
      <c r="F57" s="2">
        <v>0.48466690165668003</v>
      </c>
      <c r="G57" s="2">
        <v>0.49931693989071002</v>
      </c>
      <c r="H57" s="2">
        <v>0.51334871456822695</v>
      </c>
      <c r="I57" s="2">
        <v>0.52258167841127501</v>
      </c>
      <c r="J57" s="2">
        <v>0.53453125000000001</v>
      </c>
      <c r="K57" s="2">
        <v>0.54546839299314498</v>
      </c>
      <c r="L57" s="2">
        <v>0.55663573427603497</v>
      </c>
      <c r="M57" s="2">
        <v>0.62596843615495001</v>
      </c>
      <c r="N57" s="2">
        <v>0.671736725663717</v>
      </c>
    </row>
    <row r="58" spans="1:14" x14ac:dyDescent="0.3">
      <c r="A58" s="8" t="s">
        <v>196</v>
      </c>
      <c r="B58" s="8" t="s">
        <v>115</v>
      </c>
      <c r="C58" s="2">
        <v>4.8954999058557699E-3</v>
      </c>
      <c r="D58" s="2">
        <v>4.7350209433618604E-3</v>
      </c>
      <c r="E58" s="2">
        <v>4.87452608774147E-3</v>
      </c>
      <c r="F58" s="2">
        <v>5.4635178004934799E-3</v>
      </c>
      <c r="G58" s="2">
        <v>5.8060109289617499E-3</v>
      </c>
      <c r="H58" s="2">
        <v>6.0975609756097598E-3</v>
      </c>
      <c r="I58" s="2">
        <v>6.4061499039077497E-3</v>
      </c>
      <c r="J58" s="2">
        <v>6.2500000000000003E-3</v>
      </c>
      <c r="K58" s="2">
        <v>6.5498857578065502E-3</v>
      </c>
      <c r="L58" s="2">
        <v>7.0702607158639004E-3</v>
      </c>
      <c r="M58" s="2">
        <v>9.3256814921090399E-3</v>
      </c>
      <c r="N58" s="2">
        <v>9.5409292035398205E-3</v>
      </c>
    </row>
    <row r="59" spans="1:14" x14ac:dyDescent="0.3">
      <c r="A59" s="8" t="s">
        <v>196</v>
      </c>
      <c r="B59" s="8" t="s">
        <v>16</v>
      </c>
      <c r="C59" s="2">
        <v>2.63603841084542E-3</v>
      </c>
      <c r="D59" s="2">
        <v>2.1853942815516299E-3</v>
      </c>
      <c r="E59" s="2">
        <v>3.2496840584943102E-3</v>
      </c>
      <c r="F59" s="2">
        <v>2.9961226647867499E-3</v>
      </c>
      <c r="G59" s="2">
        <v>2.7322404371584699E-3</v>
      </c>
      <c r="H59" s="2">
        <v>2.80158206987475E-3</v>
      </c>
      <c r="I59" s="2">
        <v>2.2421524663677099E-3</v>
      </c>
      <c r="J59" s="2">
        <v>2.1875000000000002E-3</v>
      </c>
      <c r="K59" s="2">
        <v>2.43716679360244E-3</v>
      </c>
      <c r="L59" s="2">
        <v>2.35675357195463E-3</v>
      </c>
      <c r="M59" s="2">
        <v>2.7259684361549499E-3</v>
      </c>
      <c r="N59" s="2">
        <v>2.6272123893805299E-3</v>
      </c>
    </row>
    <row r="60" spans="1:14" x14ac:dyDescent="0.3">
      <c r="A60" s="8" t="s">
        <v>196</v>
      </c>
      <c r="B60" s="8" t="s">
        <v>108</v>
      </c>
      <c r="C60" s="2">
        <v>7.0984748634908695E-2</v>
      </c>
      <c r="D60" s="2">
        <v>7.3028592241850293E-2</v>
      </c>
      <c r="E60" s="2">
        <v>7.5103809351868597E-2</v>
      </c>
      <c r="F60" s="2">
        <v>7.6489249206908694E-2</v>
      </c>
      <c r="G60" s="2">
        <v>7.9918032786885307E-2</v>
      </c>
      <c r="H60" s="2">
        <v>8.0421885299934104E-2</v>
      </c>
      <c r="I60" s="2">
        <v>7.9756566303651494E-2</v>
      </c>
      <c r="J60" s="2">
        <v>8.3437499999999998E-2</v>
      </c>
      <c r="K60" s="2">
        <v>8.3625285605483601E-2</v>
      </c>
      <c r="L60" s="2">
        <v>8.3959346000883797E-2</v>
      </c>
      <c r="M60" s="2">
        <v>9.8565279770444797E-2</v>
      </c>
      <c r="N60" s="2">
        <v>0.109098451327434</v>
      </c>
    </row>
    <row r="61" spans="1:14" x14ac:dyDescent="0.3">
      <c r="A61" s="8" t="s">
        <v>196</v>
      </c>
      <c r="B61" s="8" t="s">
        <v>109</v>
      </c>
      <c r="C61" s="2">
        <v>0.48616079834306197</v>
      </c>
      <c r="D61" s="2">
        <v>0.46931342196321302</v>
      </c>
      <c r="E61" s="2">
        <v>0.44538725401697099</v>
      </c>
      <c r="F61" s="2">
        <v>0.42580190341910501</v>
      </c>
      <c r="G61" s="2">
        <v>0.40778688524590201</v>
      </c>
      <c r="H61" s="2">
        <v>0.39321028345418602</v>
      </c>
      <c r="I61" s="2">
        <v>0.384529147982063</v>
      </c>
      <c r="J61" s="2">
        <v>0.36921874999999998</v>
      </c>
      <c r="K61" s="2">
        <v>0.35750190403655802</v>
      </c>
      <c r="L61" s="2">
        <v>0.34511710119310701</v>
      </c>
      <c r="M61" s="2">
        <v>0.25781922525107598</v>
      </c>
      <c r="N61" s="2">
        <v>0.200774336283186</v>
      </c>
    </row>
    <row r="62" spans="1:14" x14ac:dyDescent="0.3">
      <c r="A62" s="8" t="s">
        <v>197</v>
      </c>
      <c r="B62" s="8" t="s">
        <v>113</v>
      </c>
      <c r="C62" s="2">
        <v>2.92018170019468E-3</v>
      </c>
      <c r="D62" s="2">
        <v>3.0372057706909601E-3</v>
      </c>
      <c r="E62" s="2">
        <v>3.45207491737055E-3</v>
      </c>
      <c r="F62" s="2">
        <v>3.3069734004313399E-3</v>
      </c>
      <c r="G62" s="2">
        <v>3.4525618008562401E-3</v>
      </c>
      <c r="H62" s="2">
        <v>3.5309793471019302E-3</v>
      </c>
      <c r="I62" s="2">
        <v>3.86174937246573E-3</v>
      </c>
      <c r="J62" s="2">
        <v>3.7752469640722299E-3</v>
      </c>
      <c r="K62" s="2">
        <v>3.6379069908446002E-3</v>
      </c>
      <c r="L62" s="2">
        <v>3.6016567621105699E-3</v>
      </c>
      <c r="M62" s="2">
        <v>4.4165504416550398E-3</v>
      </c>
      <c r="N62" s="2">
        <v>5.2764524277294396E-3</v>
      </c>
    </row>
    <row r="63" spans="1:14" x14ac:dyDescent="0.3">
      <c r="A63" s="8" t="s">
        <v>197</v>
      </c>
      <c r="B63" s="8" t="s">
        <v>114</v>
      </c>
      <c r="C63" s="2">
        <v>0.430321219987021</v>
      </c>
      <c r="D63" s="2">
        <v>0.44047076689445702</v>
      </c>
      <c r="E63" s="2">
        <v>0.457730444362835</v>
      </c>
      <c r="F63" s="2">
        <v>0.47649173256649902</v>
      </c>
      <c r="G63" s="2">
        <v>0.49288772269023601</v>
      </c>
      <c r="H63" s="2">
        <v>0.5072618254497</v>
      </c>
      <c r="I63" s="2">
        <v>0.52223724013644801</v>
      </c>
      <c r="J63" s="2">
        <v>0.53388284150254794</v>
      </c>
      <c r="K63" s="2">
        <v>0.54520099436124403</v>
      </c>
      <c r="L63" s="2">
        <v>0.55243411969505996</v>
      </c>
      <c r="M63" s="2">
        <v>0.61709669920967003</v>
      </c>
      <c r="N63" s="2">
        <v>0.66556272803816996</v>
      </c>
    </row>
    <row r="64" spans="1:14" x14ac:dyDescent="0.3">
      <c r="A64" s="8" t="s">
        <v>197</v>
      </c>
      <c r="B64" s="8" t="s">
        <v>115</v>
      </c>
      <c r="C64" s="2">
        <v>1.9954574951330298E-2</v>
      </c>
      <c r="D64" s="2">
        <v>2.0728929384965799E-2</v>
      </c>
      <c r="E64" s="2">
        <v>2.1226588321704001E-2</v>
      </c>
      <c r="F64" s="2">
        <v>2.20704529115744E-2</v>
      </c>
      <c r="G64" s="2">
        <v>2.25797541775998E-2</v>
      </c>
      <c r="H64" s="2">
        <v>2.2584943371085901E-2</v>
      </c>
      <c r="I64" s="2">
        <v>2.2719958808006702E-2</v>
      </c>
      <c r="J64" s="2">
        <v>2.3784055873655102E-2</v>
      </c>
      <c r="K64" s="2">
        <v>2.3767659006851401E-2</v>
      </c>
      <c r="L64" s="2">
        <v>2.4071072693439E-2</v>
      </c>
      <c r="M64" s="2">
        <v>2.6615527661552799E-2</v>
      </c>
      <c r="N64" s="2">
        <v>2.73926466460848E-2</v>
      </c>
    </row>
    <row r="65" spans="1:14" x14ac:dyDescent="0.3">
      <c r="A65" s="8" t="s">
        <v>197</v>
      </c>
      <c r="B65" s="8" t="s">
        <v>16</v>
      </c>
      <c r="C65" s="2">
        <v>3.0012978585334201E-3</v>
      </c>
      <c r="D65" s="2">
        <v>2.8853454821564199E-3</v>
      </c>
      <c r="E65" s="2">
        <v>2.6441424899008399E-3</v>
      </c>
      <c r="F65" s="2">
        <v>2.94751976994968E-3</v>
      </c>
      <c r="G65" s="2">
        <v>2.7620494406849902E-3</v>
      </c>
      <c r="H65" s="2">
        <v>2.5982678214523602E-3</v>
      </c>
      <c r="I65" s="2">
        <v>2.63886207118491E-3</v>
      </c>
      <c r="J65" s="2">
        <v>2.64267287485056E-3</v>
      </c>
      <c r="K65" s="2">
        <v>2.2433759776875001E-3</v>
      </c>
      <c r="L65" s="2">
        <v>2.4011045080737101E-3</v>
      </c>
      <c r="M65" s="2">
        <v>2.78940027894003E-3</v>
      </c>
      <c r="N65" s="2">
        <v>3.2556834128543398E-3</v>
      </c>
    </row>
    <row r="66" spans="1:14" x14ac:dyDescent="0.3">
      <c r="A66" s="8" t="s">
        <v>197</v>
      </c>
      <c r="B66" s="8" t="s">
        <v>108</v>
      </c>
      <c r="C66" s="2">
        <v>8.0872809863724901E-2</v>
      </c>
      <c r="D66" s="2">
        <v>8.1397114654517794E-2</v>
      </c>
      <c r="E66" s="2">
        <v>8.39515240543518E-2</v>
      </c>
      <c r="F66" s="2">
        <v>8.6196980589503994E-2</v>
      </c>
      <c r="G66" s="2">
        <v>8.7833172213782604E-2</v>
      </c>
      <c r="H66" s="2">
        <v>8.9606928714190501E-2</v>
      </c>
      <c r="I66" s="2">
        <v>9.0815472742485706E-2</v>
      </c>
      <c r="J66" s="2">
        <v>9.1864342792424294E-2</v>
      </c>
      <c r="K66" s="2">
        <v>9.2524101133814304E-2</v>
      </c>
      <c r="L66" s="2">
        <v>9.3222882525961906E-2</v>
      </c>
      <c r="M66" s="2">
        <v>0.10896094839609501</v>
      </c>
      <c r="N66" s="2">
        <v>0.118271119842829</v>
      </c>
    </row>
    <row r="67" spans="1:14" x14ac:dyDescent="0.3">
      <c r="A67" s="8" t="s">
        <v>197</v>
      </c>
      <c r="B67" s="8" t="s">
        <v>109</v>
      </c>
      <c r="C67" s="2">
        <v>0.462929915639195</v>
      </c>
      <c r="D67" s="2">
        <v>0.45148063781321202</v>
      </c>
      <c r="E67" s="2">
        <v>0.43099522585383798</v>
      </c>
      <c r="F67" s="2">
        <v>0.40898634076204199</v>
      </c>
      <c r="G67" s="2">
        <v>0.39048473967684</v>
      </c>
      <c r="H67" s="2">
        <v>0.37441705529646901</v>
      </c>
      <c r="I67" s="2">
        <v>0.35772671686940799</v>
      </c>
      <c r="J67" s="2">
        <v>0.34405083999245001</v>
      </c>
      <c r="K67" s="2">
        <v>0.33262596252955801</v>
      </c>
      <c r="L67" s="2">
        <v>0.32426916381535498</v>
      </c>
      <c r="M67" s="2">
        <v>0.24012087401208701</v>
      </c>
      <c r="N67" s="2">
        <v>0.180241369632332</v>
      </c>
    </row>
    <row r="68" spans="1:14" x14ac:dyDescent="0.3">
      <c r="A68" s="8" t="s">
        <v>198</v>
      </c>
      <c r="B68" s="8" t="s">
        <v>113</v>
      </c>
      <c r="C68" s="2">
        <v>2.6029877772747899E-3</v>
      </c>
      <c r="D68" s="2">
        <v>2.73822562979189E-3</v>
      </c>
      <c r="E68" s="2">
        <v>3.1223083548664902E-3</v>
      </c>
      <c r="F68" s="2">
        <v>3.3652329372173698E-3</v>
      </c>
      <c r="G68" s="2">
        <v>3.4563383145267898E-3</v>
      </c>
      <c r="H68" s="2">
        <v>3.4653465346534702E-3</v>
      </c>
      <c r="I68" s="2">
        <v>3.6750483558994199E-3</v>
      </c>
      <c r="J68" s="2">
        <v>3.8642789820923702E-3</v>
      </c>
      <c r="K68" s="2">
        <v>4.0156977274801503E-3</v>
      </c>
      <c r="L68" s="2">
        <v>3.5813412122839999E-3</v>
      </c>
      <c r="M68" s="2">
        <v>3.9212269083304298E-3</v>
      </c>
      <c r="N68" s="2">
        <v>4.19956324542248E-3</v>
      </c>
    </row>
    <row r="69" spans="1:14" x14ac:dyDescent="0.3">
      <c r="A69" s="8" t="s">
        <v>198</v>
      </c>
      <c r="B69" s="8" t="s">
        <v>114</v>
      </c>
      <c r="C69" s="2">
        <v>0.44827976459936603</v>
      </c>
      <c r="D69" s="2">
        <v>0.46506024096385501</v>
      </c>
      <c r="E69" s="2">
        <v>0.48514211886304898</v>
      </c>
      <c r="F69" s="2">
        <v>0.50131454411610099</v>
      </c>
      <c r="G69" s="2">
        <v>0.51468943783673904</v>
      </c>
      <c r="H69" s="2">
        <v>0.53435643564356405</v>
      </c>
      <c r="I69" s="2">
        <v>0.54874274661508704</v>
      </c>
      <c r="J69" s="2">
        <v>0.56173421300659798</v>
      </c>
      <c r="K69" s="2">
        <v>0.57451857260199002</v>
      </c>
      <c r="L69" s="2">
        <v>0.58250514817799304</v>
      </c>
      <c r="M69" s="2">
        <v>0.64970372952248201</v>
      </c>
      <c r="N69" s="2">
        <v>0.69838736771375798</v>
      </c>
    </row>
    <row r="70" spans="1:14" x14ac:dyDescent="0.3">
      <c r="A70" s="8" t="s">
        <v>198</v>
      </c>
      <c r="B70" s="8" t="s">
        <v>115</v>
      </c>
      <c r="C70" s="2">
        <v>5.5454956994115002E-3</v>
      </c>
      <c r="D70" s="2">
        <v>5.8050383351588202E-3</v>
      </c>
      <c r="E70" s="2">
        <v>6.99827734711456E-3</v>
      </c>
      <c r="F70" s="2">
        <v>6.9407929330108304E-3</v>
      </c>
      <c r="G70" s="2">
        <v>6.6077056013012104E-3</v>
      </c>
      <c r="H70" s="2">
        <v>6.73267326732673E-3</v>
      </c>
      <c r="I70" s="2">
        <v>6.86653771760155E-3</v>
      </c>
      <c r="J70" s="2">
        <v>7.0688030160226201E-3</v>
      </c>
      <c r="K70" s="2">
        <v>7.2100027379757197E-3</v>
      </c>
      <c r="L70" s="2">
        <v>8.1475512579460996E-3</v>
      </c>
      <c r="M70" s="2">
        <v>9.1495294527709995E-3</v>
      </c>
      <c r="N70" s="2">
        <v>9.2390391399294492E-3</v>
      </c>
    </row>
    <row r="71" spans="1:14" x14ac:dyDescent="0.3">
      <c r="A71" s="8" t="s">
        <v>198</v>
      </c>
      <c r="B71" s="8" t="s">
        <v>16</v>
      </c>
      <c r="C71" s="2">
        <v>1.24490719782707E-3</v>
      </c>
      <c r="D71" s="2">
        <v>1.31434830230011E-3</v>
      </c>
      <c r="E71" s="2">
        <v>1.07665805340224E-3</v>
      </c>
      <c r="F71" s="2">
        <v>1.36712588074456E-3</v>
      </c>
      <c r="G71" s="2">
        <v>1.5248551387618201E-3</v>
      </c>
      <c r="H71" s="2">
        <v>1.5841584158415799E-3</v>
      </c>
      <c r="I71" s="2">
        <v>1.54738878143133E-3</v>
      </c>
      <c r="J71" s="2">
        <v>1.60226201696513E-3</v>
      </c>
      <c r="K71" s="2">
        <v>1.82531714885461E-3</v>
      </c>
      <c r="L71" s="2">
        <v>1.6116035455278001E-3</v>
      </c>
      <c r="M71" s="2">
        <v>2.0041826420355499E-3</v>
      </c>
      <c r="N71" s="2">
        <v>2.3517554174365901E-3</v>
      </c>
    </row>
    <row r="72" spans="1:14" x14ac:dyDescent="0.3">
      <c r="A72" s="8" t="s">
        <v>198</v>
      </c>
      <c r="B72" s="8" t="s">
        <v>108</v>
      </c>
      <c r="C72" s="2">
        <v>7.2996831145314606E-2</v>
      </c>
      <c r="D72" s="2">
        <v>7.2508214676889393E-2</v>
      </c>
      <c r="E72" s="2">
        <v>7.4827734711455596E-2</v>
      </c>
      <c r="F72" s="2">
        <v>7.9398464612472394E-2</v>
      </c>
      <c r="G72" s="2">
        <v>7.8784182169360603E-2</v>
      </c>
      <c r="H72" s="2">
        <v>7.8217821782178204E-2</v>
      </c>
      <c r="I72" s="2">
        <v>7.8626692456479699E-2</v>
      </c>
      <c r="J72" s="2">
        <v>7.9359095193213894E-2</v>
      </c>
      <c r="K72" s="2">
        <v>7.8944966687961998E-2</v>
      </c>
      <c r="L72" s="2">
        <v>8.0132509624854506E-2</v>
      </c>
      <c r="M72" s="2">
        <v>9.5242244684559094E-2</v>
      </c>
      <c r="N72" s="2">
        <v>0.102553334453217</v>
      </c>
    </row>
    <row r="73" spans="1:14" x14ac:dyDescent="0.3">
      <c r="A73" s="8" t="s">
        <v>198</v>
      </c>
      <c r="B73" s="8" t="s">
        <v>109</v>
      </c>
      <c r="C73" s="2">
        <v>0.469330013580806</v>
      </c>
      <c r="D73" s="2">
        <v>0.45257393209200403</v>
      </c>
      <c r="E73" s="2">
        <v>0.42883290267011198</v>
      </c>
      <c r="F73" s="2">
        <v>0.40761383952045399</v>
      </c>
      <c r="G73" s="2">
        <v>0.39493748093931103</v>
      </c>
      <c r="H73" s="2">
        <v>0.37564356435643598</v>
      </c>
      <c r="I73" s="2">
        <v>0.36054158607350101</v>
      </c>
      <c r="J73" s="2">
        <v>0.34637134778510797</v>
      </c>
      <c r="K73" s="2">
        <v>0.33348544309573802</v>
      </c>
      <c r="L73" s="2">
        <v>0.32402184618139501</v>
      </c>
      <c r="M73" s="2">
        <v>0.23997908678982199</v>
      </c>
      <c r="N73" s="2">
        <v>0.183268940030237</v>
      </c>
    </row>
    <row r="74" spans="1:14" x14ac:dyDescent="0.3">
      <c r="A74" s="8" t="s">
        <v>199</v>
      </c>
      <c r="B74" s="8" t="s">
        <v>113</v>
      </c>
      <c r="C74" s="2">
        <v>3.4730836020838499E-3</v>
      </c>
      <c r="D74" s="2">
        <v>3.00192122958694E-3</v>
      </c>
      <c r="E74" s="2">
        <v>2.83553875236295E-3</v>
      </c>
      <c r="F74" s="2">
        <v>3.0250145433391501E-3</v>
      </c>
      <c r="G74" s="2">
        <v>2.83414578845936E-3</v>
      </c>
      <c r="H74" s="2">
        <v>2.8599714002859999E-3</v>
      </c>
      <c r="I74" s="2">
        <v>2.6986183074266001E-3</v>
      </c>
      <c r="J74" s="2">
        <v>2.5469595670168702E-3</v>
      </c>
      <c r="K74" s="2">
        <v>2.8839221341023799E-3</v>
      </c>
      <c r="L74" s="2">
        <v>3.6213660597525402E-3</v>
      </c>
      <c r="M74" s="2">
        <v>4.3014957473848899E-3</v>
      </c>
      <c r="N74" s="2">
        <v>4.9289099526066398E-3</v>
      </c>
    </row>
    <row r="75" spans="1:14" x14ac:dyDescent="0.3">
      <c r="A75" s="8" t="s">
        <v>199</v>
      </c>
      <c r="B75" s="8" t="s">
        <v>114</v>
      </c>
      <c r="C75" s="2">
        <v>0.46241627387744999</v>
      </c>
      <c r="D75" s="2">
        <v>0.47394332372718501</v>
      </c>
      <c r="E75" s="2">
        <v>0.48830340264650302</v>
      </c>
      <c r="F75" s="2">
        <v>0.50715532286212905</v>
      </c>
      <c r="G75" s="2">
        <v>0.52046253259267705</v>
      </c>
      <c r="H75" s="2">
        <v>0.53338466615333802</v>
      </c>
      <c r="I75" s="2">
        <v>0.54458117443868703</v>
      </c>
      <c r="J75" s="2">
        <v>0.55778414517669495</v>
      </c>
      <c r="K75" s="2">
        <v>0.56782366876094303</v>
      </c>
      <c r="L75" s="2">
        <v>0.57720551252389096</v>
      </c>
      <c r="M75" s="2">
        <v>0.64434451070485899</v>
      </c>
      <c r="N75" s="2">
        <v>0.687109004739336</v>
      </c>
    </row>
    <row r="76" spans="1:14" x14ac:dyDescent="0.3">
      <c r="A76" s="8" t="s">
        <v>199</v>
      </c>
      <c r="B76" s="8" t="s">
        <v>115</v>
      </c>
      <c r="C76" s="2">
        <v>5.9538576035723101E-3</v>
      </c>
      <c r="D76" s="2">
        <v>6.96445725264169E-3</v>
      </c>
      <c r="E76" s="2">
        <v>6.9706994328922502E-3</v>
      </c>
      <c r="F76" s="2">
        <v>7.3298429319371703E-3</v>
      </c>
      <c r="G76" s="2">
        <v>7.3687790499943296E-3</v>
      </c>
      <c r="H76" s="2">
        <v>7.5899241007589902E-3</v>
      </c>
      <c r="I76" s="2">
        <v>7.6640759930915398E-3</v>
      </c>
      <c r="J76" s="2">
        <v>8.5959885386819503E-3</v>
      </c>
      <c r="K76" s="2">
        <v>8.5487691832320505E-3</v>
      </c>
      <c r="L76" s="2">
        <v>9.4557891560205203E-3</v>
      </c>
      <c r="M76" s="2">
        <v>1.0949261902434299E-2</v>
      </c>
      <c r="N76" s="2">
        <v>1.19431279620853E-2</v>
      </c>
    </row>
    <row r="77" spans="1:14" x14ac:dyDescent="0.3">
      <c r="A77" s="8" t="s">
        <v>199</v>
      </c>
      <c r="B77" s="8" t="s">
        <v>16</v>
      </c>
      <c r="C77" s="2">
        <v>2.4807740014884598E-3</v>
      </c>
      <c r="D77" s="2">
        <v>2.5216138328530298E-3</v>
      </c>
      <c r="E77" s="2">
        <v>2.7173913043478299E-3</v>
      </c>
      <c r="F77" s="2">
        <v>2.7923211169284499E-3</v>
      </c>
      <c r="G77" s="2">
        <v>2.6074141253826098E-3</v>
      </c>
      <c r="H77" s="2">
        <v>2.5299747002530001E-3</v>
      </c>
      <c r="I77" s="2">
        <v>2.5906735751295299E-3</v>
      </c>
      <c r="J77" s="2">
        <v>2.8653295128939801E-3</v>
      </c>
      <c r="K77" s="2">
        <v>2.67792769595221E-3</v>
      </c>
      <c r="L77" s="2">
        <v>2.5148375414948201E-3</v>
      </c>
      <c r="M77" s="2">
        <v>2.6395542086225399E-3</v>
      </c>
      <c r="N77" s="2">
        <v>2.8436018957346001E-3</v>
      </c>
    </row>
    <row r="78" spans="1:14" x14ac:dyDescent="0.3">
      <c r="A78" s="8" t="s">
        <v>199</v>
      </c>
      <c r="B78" s="8" t="s">
        <v>108</v>
      </c>
      <c r="C78" s="2">
        <v>7.1818407343091001E-2</v>
      </c>
      <c r="D78" s="2">
        <v>7.3366954851104699E-2</v>
      </c>
      <c r="E78" s="2">
        <v>7.6323251417769397E-2</v>
      </c>
      <c r="F78" s="2">
        <v>7.6090750436300203E-2</v>
      </c>
      <c r="G78" s="2">
        <v>7.8902618750708503E-2</v>
      </c>
      <c r="H78" s="2">
        <v>8.0959190408095905E-2</v>
      </c>
      <c r="I78" s="2">
        <v>8.0634715025906703E-2</v>
      </c>
      <c r="J78" s="2">
        <v>8.1078212883370498E-2</v>
      </c>
      <c r="K78" s="2">
        <v>8.1676794726542407E-2</v>
      </c>
      <c r="L78" s="2">
        <v>8.1279549341112603E-2</v>
      </c>
      <c r="M78" s="2">
        <v>9.3655293772607298E-2</v>
      </c>
      <c r="N78" s="2">
        <v>0.103317535545024</v>
      </c>
    </row>
    <row r="79" spans="1:14" x14ac:dyDescent="0.3">
      <c r="A79" s="8" t="s">
        <v>199</v>
      </c>
      <c r="B79" s="8" t="s">
        <v>109</v>
      </c>
      <c r="C79" s="2">
        <v>0.45385760357231503</v>
      </c>
      <c r="D79" s="2">
        <v>0.44020172910662803</v>
      </c>
      <c r="E79" s="2">
        <v>0.42284971644612501</v>
      </c>
      <c r="F79" s="2">
        <v>0.40360674810936598</v>
      </c>
      <c r="G79" s="2">
        <v>0.38782450969277898</v>
      </c>
      <c r="H79" s="2">
        <v>0.37267627323726799</v>
      </c>
      <c r="I79" s="2">
        <v>0.36183074265975801</v>
      </c>
      <c r="J79" s="2">
        <v>0.34712936432134101</v>
      </c>
      <c r="K79" s="2">
        <v>0.336388917499228</v>
      </c>
      <c r="L79" s="2">
        <v>0.32592294537772898</v>
      </c>
      <c r="M79" s="2">
        <v>0.244109883664092</v>
      </c>
      <c r="N79" s="2">
        <v>0.189857819905213</v>
      </c>
    </row>
    <row r="80" spans="1:14" x14ac:dyDescent="0.3">
      <c r="A80" s="8" t="s">
        <v>200</v>
      </c>
      <c r="B80" s="8" t="s">
        <v>113</v>
      </c>
      <c r="C80" s="2">
        <v>4.0526849037487303E-3</v>
      </c>
      <c r="D80" s="2">
        <v>3.9226674138414103E-3</v>
      </c>
      <c r="E80" s="2">
        <v>4.19485791610284E-3</v>
      </c>
      <c r="F80" s="2">
        <v>4.0972772931535803E-3</v>
      </c>
      <c r="G80" s="2">
        <v>3.8654812524159302E-3</v>
      </c>
      <c r="H80" s="2">
        <v>4.0090202956652504E-3</v>
      </c>
      <c r="I80" s="2">
        <v>4.0396621373485096E-3</v>
      </c>
      <c r="J80" s="2">
        <v>4.6224961479198797E-3</v>
      </c>
      <c r="K80" s="2">
        <v>4.4760702398714599E-3</v>
      </c>
      <c r="L80" s="2">
        <v>4.0354220378881296E-3</v>
      </c>
      <c r="M80" s="2">
        <v>4.6820557491289204E-3</v>
      </c>
      <c r="N80" s="2">
        <v>5.4524483590227503E-3</v>
      </c>
    </row>
    <row r="81" spans="1:14" x14ac:dyDescent="0.3">
      <c r="A81" s="8" t="s">
        <v>200</v>
      </c>
      <c r="B81" s="8" t="s">
        <v>114</v>
      </c>
      <c r="C81" s="2">
        <v>0.48805905340859701</v>
      </c>
      <c r="D81" s="2">
        <v>0.506164191650322</v>
      </c>
      <c r="E81" s="2">
        <v>0.52327469553450601</v>
      </c>
      <c r="F81" s="2">
        <v>0.544144858577848</v>
      </c>
      <c r="G81" s="2">
        <v>0.55817549284886003</v>
      </c>
      <c r="H81" s="2">
        <v>0.56903031821598604</v>
      </c>
      <c r="I81" s="2">
        <v>0.577426857632513</v>
      </c>
      <c r="J81" s="2">
        <v>0.58907194500414795</v>
      </c>
      <c r="K81" s="2">
        <v>0.59554688396648703</v>
      </c>
      <c r="L81" s="2">
        <v>0.60038112319246695</v>
      </c>
      <c r="M81" s="2">
        <v>0.66920731707317105</v>
      </c>
      <c r="N81" s="2">
        <v>0.71343189682289998</v>
      </c>
    </row>
    <row r="82" spans="1:14" x14ac:dyDescent="0.3">
      <c r="A82" s="8" t="s">
        <v>200</v>
      </c>
      <c r="B82" s="8" t="s">
        <v>115</v>
      </c>
      <c r="C82" s="2">
        <v>9.9869735128093797E-3</v>
      </c>
      <c r="D82" s="2">
        <v>1.02269543289437E-2</v>
      </c>
      <c r="E82" s="2">
        <v>1.1231393775372101E-2</v>
      </c>
      <c r="F82" s="2">
        <v>1.20274914089347E-2</v>
      </c>
      <c r="G82" s="2">
        <v>1.14675943821672E-2</v>
      </c>
      <c r="H82" s="2">
        <v>1.22776246554748E-2</v>
      </c>
      <c r="I82" s="2">
        <v>1.2975884441180099E-2</v>
      </c>
      <c r="J82" s="2">
        <v>1.45786416972858E-2</v>
      </c>
      <c r="K82" s="2">
        <v>1.52645472282796E-2</v>
      </c>
      <c r="L82" s="2">
        <v>1.5693307925120501E-2</v>
      </c>
      <c r="M82" s="2">
        <v>1.74216027874564E-2</v>
      </c>
      <c r="N82" s="2">
        <v>1.9398133584984802E-2</v>
      </c>
    </row>
    <row r="83" spans="1:14" x14ac:dyDescent="0.3">
      <c r="A83" s="8" t="s">
        <v>200</v>
      </c>
      <c r="B83" s="8" t="s">
        <v>16</v>
      </c>
      <c r="C83" s="2">
        <v>1.5921262121870001E-3</v>
      </c>
      <c r="D83" s="2">
        <v>1.82123844214066E-3</v>
      </c>
      <c r="E83" s="2">
        <v>2.1650879566982402E-3</v>
      </c>
      <c r="F83" s="2">
        <v>2.1147237642083002E-3</v>
      </c>
      <c r="G83" s="2">
        <v>2.3192887514495602E-3</v>
      </c>
      <c r="H83" s="2">
        <v>2.3803558005512401E-3</v>
      </c>
      <c r="I83" s="2">
        <v>2.8155220957277499E-3</v>
      </c>
      <c r="J83" s="2">
        <v>2.4890363873414701E-3</v>
      </c>
      <c r="K83" s="2">
        <v>2.41019166762309E-3</v>
      </c>
      <c r="L83" s="2">
        <v>2.4660912453760798E-3</v>
      </c>
      <c r="M83" s="2">
        <v>2.9398954703832802E-3</v>
      </c>
      <c r="N83" s="2">
        <v>2.8310789556464299E-3</v>
      </c>
    </row>
    <row r="84" spans="1:14" x14ac:dyDescent="0.3">
      <c r="A84" s="8" t="s">
        <v>200</v>
      </c>
      <c r="B84" s="8" t="s">
        <v>108</v>
      </c>
      <c r="C84" s="2">
        <v>6.5277174699667095E-2</v>
      </c>
      <c r="D84" s="2">
        <v>6.86466797422247E-2</v>
      </c>
      <c r="E84" s="2">
        <v>6.9824086603518298E-2</v>
      </c>
      <c r="F84" s="2">
        <v>7.1239756806767099E-2</v>
      </c>
      <c r="G84" s="2">
        <v>7.2928746295580493E-2</v>
      </c>
      <c r="H84" s="2">
        <v>7.4417439238286101E-2</v>
      </c>
      <c r="I84" s="2">
        <v>7.7120822622107996E-2</v>
      </c>
      <c r="J84" s="2">
        <v>7.9175062225909698E-2</v>
      </c>
      <c r="K84" s="2">
        <v>8.1028348444852502E-2</v>
      </c>
      <c r="L84" s="2">
        <v>8.4855957852258704E-2</v>
      </c>
      <c r="M84" s="2">
        <v>9.5601045296167295E-2</v>
      </c>
      <c r="N84" s="2">
        <v>0.10422564747824301</v>
      </c>
    </row>
    <row r="85" spans="1:14" x14ac:dyDescent="0.3">
      <c r="A85" s="8" t="s">
        <v>200</v>
      </c>
      <c r="B85" s="8" t="s">
        <v>109</v>
      </c>
      <c r="C85" s="2">
        <v>0.43103198726299002</v>
      </c>
      <c r="D85" s="2">
        <v>0.40921826842252701</v>
      </c>
      <c r="E85" s="2">
        <v>0.38930987821380197</v>
      </c>
      <c r="F85" s="2">
        <v>0.366375892149088</v>
      </c>
      <c r="G85" s="2">
        <v>0.35124339646952701</v>
      </c>
      <c r="H85" s="2">
        <v>0.33788524179403701</v>
      </c>
      <c r="I85" s="2">
        <v>0.325621251071123</v>
      </c>
      <c r="J85" s="2">
        <v>0.31006281853739498</v>
      </c>
      <c r="K85" s="2">
        <v>0.30127395845288701</v>
      </c>
      <c r="L85" s="2">
        <v>0.29256809774688902</v>
      </c>
      <c r="M85" s="2">
        <v>0.210148083623693</v>
      </c>
      <c r="N85" s="2">
        <v>0.154660794799203</v>
      </c>
    </row>
    <row r="86" spans="1:14" x14ac:dyDescent="0.3">
      <c r="A86" s="8" t="s">
        <v>201</v>
      </c>
      <c r="B86" s="8" t="s">
        <v>113</v>
      </c>
      <c r="C86" s="2">
        <v>3.8634097706879401E-3</v>
      </c>
      <c r="D86" s="2">
        <v>3.6643459142543101E-3</v>
      </c>
      <c r="E86" s="2">
        <v>3.3333333333333301E-3</v>
      </c>
      <c r="F86" s="2">
        <v>3.49283967865875E-3</v>
      </c>
      <c r="G86" s="2">
        <v>3.7461686911113598E-3</v>
      </c>
      <c r="H86" s="2">
        <v>2.9847446385142598E-3</v>
      </c>
      <c r="I86" s="2">
        <v>3.1042603296938601E-3</v>
      </c>
      <c r="J86" s="2">
        <v>3.4638396137294E-3</v>
      </c>
      <c r="K86" s="2">
        <v>3.4556357353389602E-3</v>
      </c>
      <c r="L86" s="2">
        <v>3.5707200952192E-3</v>
      </c>
      <c r="M86" s="2">
        <v>2.9974859795010599E-3</v>
      </c>
      <c r="N86" s="2">
        <v>4.0100718082626101E-3</v>
      </c>
    </row>
    <row r="87" spans="1:14" x14ac:dyDescent="0.3">
      <c r="A87" s="8" t="s">
        <v>201</v>
      </c>
      <c r="B87" s="8" t="s">
        <v>114</v>
      </c>
      <c r="C87" s="2">
        <v>0.43120638085742802</v>
      </c>
      <c r="D87" s="2">
        <v>0.446805911811408</v>
      </c>
      <c r="E87" s="2">
        <v>0.47297619047618999</v>
      </c>
      <c r="F87" s="2">
        <v>0.49109325881942001</v>
      </c>
      <c r="G87" s="2">
        <v>0.502781246452492</v>
      </c>
      <c r="H87" s="2">
        <v>0.51481317709484897</v>
      </c>
      <c r="I87" s="2">
        <v>0.52868764718475703</v>
      </c>
      <c r="J87" s="2">
        <v>0.54287813582449895</v>
      </c>
      <c r="K87" s="2">
        <v>0.55412135379611704</v>
      </c>
      <c r="L87" s="2">
        <v>0.55901606824042804</v>
      </c>
      <c r="M87" s="2">
        <v>0.62695803519628701</v>
      </c>
      <c r="N87" s="2">
        <v>0.67947402779072996</v>
      </c>
    </row>
    <row r="88" spans="1:14" x14ac:dyDescent="0.3">
      <c r="A88" s="8" t="s">
        <v>201</v>
      </c>
      <c r="B88" s="8" t="s">
        <v>115</v>
      </c>
      <c r="C88" s="2">
        <v>7.8514456630109693E-3</v>
      </c>
      <c r="D88" s="2">
        <v>8.1837058751679497E-3</v>
      </c>
      <c r="E88" s="2">
        <v>8.8095238095238105E-3</v>
      </c>
      <c r="F88" s="2">
        <v>9.1978111538013694E-3</v>
      </c>
      <c r="G88" s="2">
        <v>8.9681008059938703E-3</v>
      </c>
      <c r="H88" s="2">
        <v>9.5069644041565309E-3</v>
      </c>
      <c r="I88" s="2">
        <v>9.63391136801541E-3</v>
      </c>
      <c r="J88" s="2">
        <v>9.4468353101710908E-3</v>
      </c>
      <c r="K88" s="2">
        <v>1.0570179896330901E-2</v>
      </c>
      <c r="L88" s="2">
        <v>1.13072803015275E-2</v>
      </c>
      <c r="M88" s="2">
        <v>1.2570102494681899E-2</v>
      </c>
      <c r="N88" s="2">
        <v>1.31493052317448E-2</v>
      </c>
    </row>
    <row r="89" spans="1:14" x14ac:dyDescent="0.3">
      <c r="A89" s="8" t="s">
        <v>201</v>
      </c>
      <c r="B89" s="8" t="s">
        <v>16</v>
      </c>
      <c r="C89" s="2">
        <v>2.6171485543369901E-3</v>
      </c>
      <c r="D89" s="2">
        <v>2.8093318675949698E-3</v>
      </c>
      <c r="E89" s="2">
        <v>2.9761904761904799E-3</v>
      </c>
      <c r="F89" s="2">
        <v>2.7942717429269999E-3</v>
      </c>
      <c r="G89" s="2">
        <v>3.2920876376433201E-3</v>
      </c>
      <c r="H89" s="2">
        <v>2.9847446385142598E-3</v>
      </c>
      <c r="I89" s="2">
        <v>2.4619995718261601E-3</v>
      </c>
      <c r="J89" s="2">
        <v>2.4141912459326102E-3</v>
      </c>
      <c r="K89" s="2">
        <v>2.7441813192397601E-3</v>
      </c>
      <c r="L89" s="2">
        <v>2.5788534021027598E-3</v>
      </c>
      <c r="M89" s="2">
        <v>3.0941790756140002E-3</v>
      </c>
      <c r="N89" s="2">
        <v>3.4505269047841098E-3</v>
      </c>
    </row>
    <row r="90" spans="1:14" x14ac:dyDescent="0.3">
      <c r="A90" s="8" t="s">
        <v>201</v>
      </c>
      <c r="B90" s="8" t="s">
        <v>108</v>
      </c>
      <c r="C90" s="2">
        <v>7.21585244267198E-2</v>
      </c>
      <c r="D90" s="2">
        <v>7.3409063148894602E-2</v>
      </c>
      <c r="E90" s="2">
        <v>7.4523809523809506E-2</v>
      </c>
      <c r="F90" s="2">
        <v>7.6842472930492497E-2</v>
      </c>
      <c r="G90" s="2">
        <v>7.9804745147008693E-2</v>
      </c>
      <c r="H90" s="2">
        <v>8.1361927923944297E-2</v>
      </c>
      <c r="I90" s="2">
        <v>8.2316420466709506E-2</v>
      </c>
      <c r="J90" s="2">
        <v>8.37619397501837E-2</v>
      </c>
      <c r="K90" s="2">
        <v>8.3951621099705206E-2</v>
      </c>
      <c r="L90" s="2">
        <v>8.5002975600079397E-2</v>
      </c>
      <c r="M90" s="2">
        <v>9.9593888996325694E-2</v>
      </c>
      <c r="N90" s="2">
        <v>0.109577543597874</v>
      </c>
    </row>
    <row r="91" spans="1:14" x14ac:dyDescent="0.3">
      <c r="A91" s="8" t="s">
        <v>201</v>
      </c>
      <c r="B91" s="8" t="s">
        <v>109</v>
      </c>
      <c r="C91" s="2">
        <v>0.48230309072781702</v>
      </c>
      <c r="D91" s="2">
        <v>0.46512764138267998</v>
      </c>
      <c r="E91" s="2">
        <v>0.43738095238095198</v>
      </c>
      <c r="F91" s="2">
        <v>0.41657934567470001</v>
      </c>
      <c r="G91" s="2">
        <v>0.40140765126575101</v>
      </c>
      <c r="H91" s="2">
        <v>0.388348441300022</v>
      </c>
      <c r="I91" s="2">
        <v>0.37379576107899798</v>
      </c>
      <c r="J91" s="2">
        <v>0.35803505825548398</v>
      </c>
      <c r="K91" s="2">
        <v>0.34515702815326799</v>
      </c>
      <c r="L91" s="2">
        <v>0.33852410236064301</v>
      </c>
      <c r="M91" s="2">
        <v>0.25478630825759002</v>
      </c>
      <c r="N91" s="2">
        <v>0.190338524666605</v>
      </c>
    </row>
    <row r="92" spans="1:14" x14ac:dyDescent="0.3">
      <c r="A92" s="8" t="s">
        <v>202</v>
      </c>
      <c r="B92" s="8" t="s">
        <v>113</v>
      </c>
      <c r="C92" s="2">
        <v>1.6427104722792601E-3</v>
      </c>
      <c r="D92" s="2">
        <v>1.58919348430671E-3</v>
      </c>
      <c r="E92" s="2">
        <v>1.7455391776570999E-3</v>
      </c>
      <c r="F92" s="2">
        <v>2.4394820791893402E-3</v>
      </c>
      <c r="G92" s="2">
        <v>2.7327382036800899E-3</v>
      </c>
      <c r="H92" s="2">
        <v>3.5174111853675701E-3</v>
      </c>
      <c r="I92" s="2">
        <v>3.7593984962406E-3</v>
      </c>
      <c r="J92" s="2">
        <v>2.8155018217953E-3</v>
      </c>
      <c r="K92" s="2">
        <v>2.71695700815087E-3</v>
      </c>
      <c r="L92" s="2">
        <v>2.3313646254274202E-3</v>
      </c>
      <c r="M92" s="2">
        <v>2.71206870574055E-3</v>
      </c>
      <c r="N92" s="2">
        <v>3.0607783121993901E-3</v>
      </c>
    </row>
    <row r="93" spans="1:14" x14ac:dyDescent="0.3">
      <c r="A93" s="8" t="s">
        <v>202</v>
      </c>
      <c r="B93" s="8" t="s">
        <v>114</v>
      </c>
      <c r="C93" s="2">
        <v>0.41868583162217698</v>
      </c>
      <c r="D93" s="2">
        <v>0.43027413587604302</v>
      </c>
      <c r="E93" s="2">
        <v>0.44860356865787399</v>
      </c>
      <c r="F93" s="2">
        <v>0.46256333270782501</v>
      </c>
      <c r="G93" s="2">
        <v>0.47658954272180698</v>
      </c>
      <c r="H93" s="2">
        <v>0.484523390784383</v>
      </c>
      <c r="I93" s="2">
        <v>0.49487354750512602</v>
      </c>
      <c r="J93" s="2">
        <v>0.50861212321960902</v>
      </c>
      <c r="K93" s="2">
        <v>0.51718075755154203</v>
      </c>
      <c r="L93" s="2">
        <v>0.53015231582219502</v>
      </c>
      <c r="M93" s="2">
        <v>0.60238059364170604</v>
      </c>
      <c r="N93" s="2">
        <v>0.65602681824806897</v>
      </c>
    </row>
    <row r="94" spans="1:14" x14ac:dyDescent="0.3">
      <c r="A94" s="8" t="s">
        <v>202</v>
      </c>
      <c r="B94" s="8" t="s">
        <v>115</v>
      </c>
      <c r="C94" s="2">
        <v>4.9281314168377801E-3</v>
      </c>
      <c r="D94" s="2">
        <v>6.3567739372268599E-3</v>
      </c>
      <c r="E94" s="2">
        <v>6.7882079131109403E-3</v>
      </c>
      <c r="F94" s="2">
        <v>6.56783636704823E-3</v>
      </c>
      <c r="G94" s="2">
        <v>7.2873018764802299E-3</v>
      </c>
      <c r="H94" s="2">
        <v>7.5624340485402697E-3</v>
      </c>
      <c r="I94" s="2">
        <v>7.8605604921394394E-3</v>
      </c>
      <c r="J94" s="2">
        <v>8.6121232196091392E-3</v>
      </c>
      <c r="K94" s="2">
        <v>9.1097970273293898E-3</v>
      </c>
      <c r="L94" s="2">
        <v>9.6363071184333206E-3</v>
      </c>
      <c r="M94" s="2">
        <v>1.0697604339309901E-2</v>
      </c>
      <c r="N94" s="2">
        <v>1.1660107855997699E-2</v>
      </c>
    </row>
    <row r="95" spans="1:14" x14ac:dyDescent="0.3">
      <c r="A95" s="8" t="s">
        <v>202</v>
      </c>
      <c r="B95" s="8" t="s">
        <v>16</v>
      </c>
      <c r="C95" s="2">
        <v>2.05338809034908E-3</v>
      </c>
      <c r="D95" s="2">
        <v>2.1851410409217298E-3</v>
      </c>
      <c r="E95" s="2">
        <v>1.93948797517455E-3</v>
      </c>
      <c r="F95" s="2">
        <v>2.4394820791893402E-3</v>
      </c>
      <c r="G95" s="2">
        <v>2.5505556567680799E-3</v>
      </c>
      <c r="H95" s="2">
        <v>2.98979950756243E-3</v>
      </c>
      <c r="I95" s="2">
        <v>2.9049897470950102E-3</v>
      </c>
      <c r="J95" s="2">
        <v>2.6498840675720399E-3</v>
      </c>
      <c r="K95" s="2">
        <v>3.1964200095892601E-3</v>
      </c>
      <c r="L95" s="2">
        <v>3.1084861672365598E-3</v>
      </c>
      <c r="M95" s="2">
        <v>3.0134096730450501E-3</v>
      </c>
      <c r="N95" s="2">
        <v>3.4980323567993001E-3</v>
      </c>
    </row>
    <row r="96" spans="1:14" x14ac:dyDescent="0.3">
      <c r="A96" s="8" t="s">
        <v>202</v>
      </c>
      <c r="B96" s="8" t="s">
        <v>108</v>
      </c>
      <c r="C96" s="2">
        <v>7.5154004106776195E-2</v>
      </c>
      <c r="D96" s="2">
        <v>7.5685339690107295E-2</v>
      </c>
      <c r="E96" s="2">
        <v>8.0294802172226495E-2</v>
      </c>
      <c r="F96" s="2">
        <v>8.2754738224807695E-2</v>
      </c>
      <c r="G96" s="2">
        <v>8.16177810165786E-2</v>
      </c>
      <c r="H96" s="2">
        <v>8.2659162856137905E-2</v>
      </c>
      <c r="I96" s="2">
        <v>8.4757347915242698E-2</v>
      </c>
      <c r="J96" s="2">
        <v>8.8771116263663505E-2</v>
      </c>
      <c r="K96" s="2">
        <v>8.9659581268978703E-2</v>
      </c>
      <c r="L96" s="2">
        <v>8.9368977308051004E-2</v>
      </c>
      <c r="M96" s="2">
        <v>0.10637336145849</v>
      </c>
      <c r="N96" s="2">
        <v>0.118058592041976</v>
      </c>
    </row>
    <row r="97" spans="1:15" x14ac:dyDescent="0.3">
      <c r="A97" s="8" t="s">
        <v>202</v>
      </c>
      <c r="B97" s="8" t="s">
        <v>109</v>
      </c>
      <c r="C97" s="2">
        <v>0.49753593429158099</v>
      </c>
      <c r="D97" s="2">
        <v>0.48390941597139497</v>
      </c>
      <c r="E97" s="2">
        <v>0.46062839410395701</v>
      </c>
      <c r="F97" s="2">
        <v>0.44323512854194003</v>
      </c>
      <c r="G97" s="2">
        <v>0.42922208052468602</v>
      </c>
      <c r="H97" s="2">
        <v>0.41874780161800901</v>
      </c>
      <c r="I97" s="2">
        <v>0.40584415584415601</v>
      </c>
      <c r="J97" s="2">
        <v>0.38853925140775097</v>
      </c>
      <c r="K97" s="2">
        <v>0.37813648713440901</v>
      </c>
      <c r="L97" s="2">
        <v>0.36540254895865698</v>
      </c>
      <c r="M97" s="2">
        <v>0.27482296218170899</v>
      </c>
      <c r="N97" s="2">
        <v>0.20769567118495799</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113</v>
      </c>
      <c r="C102" s="2">
        <v>0.14285714285714299</v>
      </c>
      <c r="D102" s="2">
        <v>4.1666666666666699E-2</v>
      </c>
      <c r="E102" s="2">
        <v>0.04</v>
      </c>
      <c r="F102" s="2">
        <v>0</v>
      </c>
      <c r="G102" s="2">
        <v>-3.8461538461538498E-2</v>
      </c>
      <c r="H102" s="2">
        <v>0.12</v>
      </c>
      <c r="I102" s="2">
        <v>0</v>
      </c>
      <c r="J102" s="2">
        <v>3.5714285714285698E-2</v>
      </c>
      <c r="K102" s="2">
        <v>0.13793103448275901</v>
      </c>
      <c r="L102" s="2">
        <v>0.18181818181818199</v>
      </c>
      <c r="M102" s="2">
        <v>0.15384615384615399</v>
      </c>
      <c r="N102" s="3">
        <v>0.60714285714285698</v>
      </c>
      <c r="O102" s="3">
        <v>0.8</v>
      </c>
    </row>
    <row r="103" spans="1:15" x14ac:dyDescent="0.3">
      <c r="A103" s="8" t="s">
        <v>196</v>
      </c>
      <c r="B103" s="8" t="s">
        <v>114</v>
      </c>
      <c r="C103" s="2">
        <v>6.9838498472282906E-2</v>
      </c>
      <c r="D103" s="2">
        <v>5.5079559363525099E-2</v>
      </c>
      <c r="E103" s="2">
        <v>6.3418406805877806E-2</v>
      </c>
      <c r="F103" s="2">
        <v>6.32727272727273E-2</v>
      </c>
      <c r="G103" s="2">
        <v>6.5321477428180605E-2</v>
      </c>
      <c r="H103" s="2">
        <v>4.75120385232745E-2</v>
      </c>
      <c r="I103" s="2">
        <v>4.8421697824088297E-2</v>
      </c>
      <c r="J103" s="2">
        <v>4.67699503069278E-2</v>
      </c>
      <c r="K103" s="2">
        <v>5.5291817927953103E-2</v>
      </c>
      <c r="L103" s="2">
        <v>0.15453823762900201</v>
      </c>
      <c r="M103" s="2">
        <v>0.113454045381618</v>
      </c>
      <c r="N103" s="3">
        <v>0.42005261619409501</v>
      </c>
      <c r="O103" s="3">
        <v>0.87857695282289205</v>
      </c>
    </row>
    <row r="104" spans="1:15" x14ac:dyDescent="0.3">
      <c r="A104" s="8" t="s">
        <v>196</v>
      </c>
      <c r="B104" s="8" t="s">
        <v>115</v>
      </c>
      <c r="C104" s="2">
        <v>0</v>
      </c>
      <c r="D104" s="2">
        <v>3.8461538461538498E-2</v>
      </c>
      <c r="E104" s="2">
        <v>0.148148148148148</v>
      </c>
      <c r="F104" s="2">
        <v>9.6774193548387094E-2</v>
      </c>
      <c r="G104" s="2">
        <v>8.8235294117647106E-2</v>
      </c>
      <c r="H104" s="2">
        <v>8.1081081081081099E-2</v>
      </c>
      <c r="I104" s="2">
        <v>0</v>
      </c>
      <c r="J104" s="2">
        <v>7.4999999999999997E-2</v>
      </c>
      <c r="K104" s="2">
        <v>0.116279069767442</v>
      </c>
      <c r="L104" s="2">
        <v>0.35416666666666702</v>
      </c>
      <c r="M104" s="2">
        <v>6.15384615384615E-2</v>
      </c>
      <c r="N104" s="3">
        <v>0.72499999999999998</v>
      </c>
      <c r="O104" s="3">
        <v>1.55555555555556</v>
      </c>
    </row>
    <row r="105" spans="1:15" x14ac:dyDescent="0.3">
      <c r="A105" s="8" t="s">
        <v>196</v>
      </c>
      <c r="B105" s="8" t="s">
        <v>16</v>
      </c>
      <c r="C105" s="2">
        <v>-0.14285714285714299</v>
      </c>
      <c r="D105" s="2">
        <v>0.5</v>
      </c>
      <c r="E105" s="2">
        <v>-5.5555555555555601E-2</v>
      </c>
      <c r="F105" s="2">
        <v>-5.8823529411764698E-2</v>
      </c>
      <c r="G105" s="2">
        <v>6.25E-2</v>
      </c>
      <c r="H105" s="2">
        <v>-0.17647058823529399</v>
      </c>
      <c r="I105" s="2">
        <v>0</v>
      </c>
      <c r="J105" s="2">
        <v>0.14285714285714299</v>
      </c>
      <c r="K105" s="2">
        <v>0</v>
      </c>
      <c r="L105" s="2">
        <v>0.1875</v>
      </c>
      <c r="M105" s="2">
        <v>0</v>
      </c>
      <c r="N105" s="3">
        <v>0.35714285714285698</v>
      </c>
      <c r="O105" s="3">
        <v>5.5555555555555601E-2</v>
      </c>
    </row>
    <row r="106" spans="1:15" x14ac:dyDescent="0.3">
      <c r="A106" s="8" t="s">
        <v>196</v>
      </c>
      <c r="B106" s="8" t="s">
        <v>108</v>
      </c>
      <c r="C106" s="2">
        <v>6.3660477453580902E-2</v>
      </c>
      <c r="D106" s="2">
        <v>3.7406483790523699E-2</v>
      </c>
      <c r="E106" s="2">
        <v>4.3269230769230803E-2</v>
      </c>
      <c r="F106" s="2">
        <v>7.83410138248848E-2</v>
      </c>
      <c r="G106" s="2">
        <v>4.2735042735042701E-2</v>
      </c>
      <c r="H106" s="2">
        <v>2.0491803278688499E-2</v>
      </c>
      <c r="I106" s="2">
        <v>7.2289156626505993E-2</v>
      </c>
      <c r="J106" s="2">
        <v>2.8089887640449399E-2</v>
      </c>
      <c r="K106" s="2">
        <v>3.8251366120218601E-2</v>
      </c>
      <c r="L106" s="2">
        <v>0.20526315789473701</v>
      </c>
      <c r="M106" s="2">
        <v>0.148471615720524</v>
      </c>
      <c r="N106" s="3">
        <v>0.47752808988764001</v>
      </c>
      <c r="O106" s="3">
        <v>0.89663461538461497</v>
      </c>
    </row>
    <row r="107" spans="1:15" x14ac:dyDescent="0.3">
      <c r="A107" s="8" t="s">
        <v>196</v>
      </c>
      <c r="B107" s="8" t="s">
        <v>109</v>
      </c>
      <c r="C107" s="2">
        <v>-1.93648334624322E-3</v>
      </c>
      <c r="D107" s="2">
        <v>-4.2685292976329101E-2</v>
      </c>
      <c r="E107" s="2">
        <v>-2.0672882042967199E-2</v>
      </c>
      <c r="F107" s="2">
        <v>-1.1589403973509899E-2</v>
      </c>
      <c r="G107" s="2">
        <v>-8.3752093802345103E-4</v>
      </c>
      <c r="H107" s="2">
        <v>6.28667225481978E-3</v>
      </c>
      <c r="I107" s="2">
        <v>-1.5826738858808798E-2</v>
      </c>
      <c r="J107" s="2">
        <v>-6.7710537452391004E-3</v>
      </c>
      <c r="K107" s="2">
        <v>-1.7043033659991499E-3</v>
      </c>
      <c r="L107" s="2">
        <v>-0.23303457106274</v>
      </c>
      <c r="M107" s="2">
        <v>-0.191986644407346</v>
      </c>
      <c r="N107" s="3">
        <v>-0.38552687261955099</v>
      </c>
      <c r="O107" s="3">
        <v>-0.411430887717876</v>
      </c>
    </row>
    <row r="108" spans="1:15" x14ac:dyDescent="0.3">
      <c r="A108" s="8" t="s">
        <v>197</v>
      </c>
      <c r="B108" s="8" t="s">
        <v>113</v>
      </c>
      <c r="C108" s="2">
        <v>0.11111111111111099</v>
      </c>
      <c r="D108" s="2">
        <v>0.17499999999999999</v>
      </c>
      <c r="E108" s="2">
        <v>-2.1276595744680899E-2</v>
      </c>
      <c r="F108" s="2">
        <v>8.6956521739130405E-2</v>
      </c>
      <c r="G108" s="2">
        <v>0.06</v>
      </c>
      <c r="H108" s="2">
        <v>0.13207547169811301</v>
      </c>
      <c r="I108" s="2">
        <v>0</v>
      </c>
      <c r="J108" s="2">
        <v>0</v>
      </c>
      <c r="K108" s="2">
        <v>0</v>
      </c>
      <c r="L108" s="2">
        <v>0.266666666666667</v>
      </c>
      <c r="M108" s="2">
        <v>0.23684210526315799</v>
      </c>
      <c r="N108" s="3">
        <v>0.56666666666666698</v>
      </c>
      <c r="O108" s="3">
        <v>1</v>
      </c>
    </row>
    <row r="109" spans="1:15" x14ac:dyDescent="0.3">
      <c r="A109" s="8" t="s">
        <v>197</v>
      </c>
      <c r="B109" s="8" t="s">
        <v>114</v>
      </c>
      <c r="C109" s="2">
        <v>9.3496701225259202E-2</v>
      </c>
      <c r="D109" s="2">
        <v>7.4297534907774507E-2</v>
      </c>
      <c r="E109" s="2">
        <v>6.3543003851091101E-2</v>
      </c>
      <c r="F109" s="2">
        <v>7.6946288473144206E-2</v>
      </c>
      <c r="G109" s="2">
        <v>6.6685346035304002E-2</v>
      </c>
      <c r="H109" s="2">
        <v>6.5668505384817402E-2</v>
      </c>
      <c r="I109" s="2">
        <v>4.5723440966231203E-2</v>
      </c>
      <c r="J109" s="2">
        <v>5.9752504419563902E-2</v>
      </c>
      <c r="K109" s="2">
        <v>2.34653024911032E-2</v>
      </c>
      <c r="L109" s="2">
        <v>0.15386287080299901</v>
      </c>
      <c r="M109" s="2">
        <v>0.11658348243714101</v>
      </c>
      <c r="N109" s="3">
        <v>0.39740718915733603</v>
      </c>
      <c r="O109" s="3">
        <v>0.90259948652118105</v>
      </c>
    </row>
    <row r="110" spans="1:15" x14ac:dyDescent="0.3">
      <c r="A110" s="8" t="s">
        <v>197</v>
      </c>
      <c r="B110" s="8" t="s">
        <v>115</v>
      </c>
      <c r="C110" s="2">
        <v>0.109756097560976</v>
      </c>
      <c r="D110" s="2">
        <v>5.8608058608058601E-2</v>
      </c>
      <c r="E110" s="2">
        <v>6.2283737024221401E-2</v>
      </c>
      <c r="F110" s="2">
        <v>6.5146579804560303E-2</v>
      </c>
      <c r="G110" s="2">
        <v>3.6697247706422E-2</v>
      </c>
      <c r="H110" s="2">
        <v>4.1297935103244802E-2</v>
      </c>
      <c r="I110" s="2">
        <v>7.0821529745042494E-2</v>
      </c>
      <c r="J110" s="2">
        <v>3.7037037037037E-2</v>
      </c>
      <c r="K110" s="2">
        <v>2.2959183673469399E-2</v>
      </c>
      <c r="L110" s="2">
        <v>0.14214463840399</v>
      </c>
      <c r="M110" s="2">
        <v>6.5502183406113496E-2</v>
      </c>
      <c r="N110" s="3">
        <v>0.29100529100529099</v>
      </c>
      <c r="O110" s="3">
        <v>0.68858131487889296</v>
      </c>
    </row>
    <row r="111" spans="1:15" x14ac:dyDescent="0.3">
      <c r="A111" s="8" t="s">
        <v>197</v>
      </c>
      <c r="B111" s="8" t="s">
        <v>16</v>
      </c>
      <c r="C111" s="2">
        <v>2.7027027027027001E-2</v>
      </c>
      <c r="D111" s="2">
        <v>-5.2631578947368397E-2</v>
      </c>
      <c r="E111" s="2">
        <v>0.13888888888888901</v>
      </c>
      <c r="F111" s="2">
        <v>-2.4390243902439001E-2</v>
      </c>
      <c r="G111" s="2">
        <v>-2.5000000000000001E-2</v>
      </c>
      <c r="H111" s="2">
        <v>5.1282051282051301E-2</v>
      </c>
      <c r="I111" s="2">
        <v>2.4390243902439001E-2</v>
      </c>
      <c r="J111" s="2">
        <v>-0.119047619047619</v>
      </c>
      <c r="K111" s="2">
        <v>8.1081081081081099E-2</v>
      </c>
      <c r="L111" s="2">
        <v>0.2</v>
      </c>
      <c r="M111" s="2">
        <v>0.20833333333333301</v>
      </c>
      <c r="N111" s="3">
        <v>0.38095238095238099</v>
      </c>
      <c r="O111" s="3">
        <v>0.61111111111111105</v>
      </c>
    </row>
    <row r="112" spans="1:15" x14ac:dyDescent="0.3">
      <c r="A112" s="8" t="s">
        <v>197</v>
      </c>
      <c r="B112" s="8" t="s">
        <v>108</v>
      </c>
      <c r="C112" s="2">
        <v>7.5225677031093299E-2</v>
      </c>
      <c r="D112" s="2">
        <v>6.62313432835821E-2</v>
      </c>
      <c r="E112" s="2">
        <v>4.8993875765529299E-2</v>
      </c>
      <c r="F112" s="2">
        <v>6.0884070058381999E-2</v>
      </c>
      <c r="G112" s="2">
        <v>5.7389937106918198E-2</v>
      </c>
      <c r="H112" s="2">
        <v>4.9070631970260202E-2</v>
      </c>
      <c r="I112" s="2">
        <v>3.4727143869596001E-2</v>
      </c>
      <c r="J112" s="2">
        <v>4.5205479452054803E-2</v>
      </c>
      <c r="K112" s="2">
        <v>1.76933158584535E-2</v>
      </c>
      <c r="L112" s="2">
        <v>0.207340631036703</v>
      </c>
      <c r="M112" s="2">
        <v>0.123733333333333</v>
      </c>
      <c r="N112" s="3">
        <v>0.443150684931507</v>
      </c>
      <c r="O112" s="3">
        <v>0.84339457567803999</v>
      </c>
    </row>
    <row r="113" spans="1:15" x14ac:dyDescent="0.3">
      <c r="A113" s="8" t="s">
        <v>197</v>
      </c>
      <c r="B113" s="8" t="s">
        <v>109</v>
      </c>
      <c r="C113" s="2">
        <v>4.1878394953565802E-2</v>
      </c>
      <c r="D113" s="2">
        <v>-1.3118062563067599E-2</v>
      </c>
      <c r="E113" s="2">
        <v>-3.05044308111793E-2</v>
      </c>
      <c r="F113" s="2">
        <v>-5.9764457725435096E-3</v>
      </c>
      <c r="G113" s="2">
        <v>-6.18921308576481E-3</v>
      </c>
      <c r="H113" s="2">
        <v>-1.1032028469750901E-2</v>
      </c>
      <c r="I113" s="2">
        <v>-1.6192875134940599E-2</v>
      </c>
      <c r="J113" s="2">
        <v>3.29188002926116E-3</v>
      </c>
      <c r="K113" s="2">
        <v>-1.5311702515494E-2</v>
      </c>
      <c r="L113" s="2">
        <v>-0.23509811181044099</v>
      </c>
      <c r="M113" s="2">
        <v>-0.22289448209099699</v>
      </c>
      <c r="N113" s="3">
        <v>-0.412765179224579</v>
      </c>
      <c r="O113" s="3">
        <v>-0.45279481935923699</v>
      </c>
    </row>
    <row r="114" spans="1:15" x14ac:dyDescent="0.3">
      <c r="A114" s="8" t="s">
        <v>198</v>
      </c>
      <c r="B114" s="8" t="s">
        <v>113</v>
      </c>
      <c r="C114" s="2">
        <v>8.6956521739130405E-2</v>
      </c>
      <c r="D114" s="2">
        <v>0.16</v>
      </c>
      <c r="E114" s="2">
        <v>0.10344827586206901</v>
      </c>
      <c r="F114" s="2">
        <v>6.25E-2</v>
      </c>
      <c r="G114" s="2">
        <v>2.9411764705882401E-2</v>
      </c>
      <c r="H114" s="2">
        <v>8.5714285714285701E-2</v>
      </c>
      <c r="I114" s="2">
        <v>7.8947368421052599E-2</v>
      </c>
      <c r="J114" s="2">
        <v>7.3170731707317097E-2</v>
      </c>
      <c r="K114" s="2">
        <v>-9.0909090909090898E-2</v>
      </c>
      <c r="L114" s="2">
        <v>0.125</v>
      </c>
      <c r="M114" s="2">
        <v>0.11111111111111099</v>
      </c>
      <c r="N114" s="3">
        <v>0.219512195121951</v>
      </c>
      <c r="O114" s="3">
        <v>0.72413793103448298</v>
      </c>
    </row>
    <row r="115" spans="1:15" x14ac:dyDescent="0.3">
      <c r="A115" s="8" t="s">
        <v>198</v>
      </c>
      <c r="B115" s="8" t="s">
        <v>114</v>
      </c>
      <c r="C115" s="2">
        <v>7.1951527392072695E-2</v>
      </c>
      <c r="D115" s="2">
        <v>6.1234102684879901E-2</v>
      </c>
      <c r="E115" s="2">
        <v>5.7922769640479398E-2</v>
      </c>
      <c r="F115" s="2">
        <v>6.2093559890916701E-2</v>
      </c>
      <c r="G115" s="2">
        <v>6.5968793205609305E-2</v>
      </c>
      <c r="H115" s="2">
        <v>5.1324810079673898E-2</v>
      </c>
      <c r="I115" s="2">
        <v>5.0405357772294698E-2</v>
      </c>
      <c r="J115" s="2">
        <v>5.6208053691275198E-2</v>
      </c>
      <c r="K115" s="2">
        <v>3.3518665607625099E-2</v>
      </c>
      <c r="L115" s="2">
        <v>0.14601905932984899</v>
      </c>
      <c r="M115" s="2">
        <v>0.115209227467811</v>
      </c>
      <c r="N115" s="3">
        <v>0.39513422818791899</v>
      </c>
      <c r="O115" s="3">
        <v>0.84531735463825997</v>
      </c>
    </row>
    <row r="116" spans="1:15" x14ac:dyDescent="0.3">
      <c r="A116" s="8" t="s">
        <v>198</v>
      </c>
      <c r="B116" s="8" t="s">
        <v>115</v>
      </c>
      <c r="C116" s="2">
        <v>8.1632653061224497E-2</v>
      </c>
      <c r="D116" s="2">
        <v>0.22641509433962301</v>
      </c>
      <c r="E116" s="2">
        <v>1.5384615384615399E-2</v>
      </c>
      <c r="F116" s="2">
        <v>-1.5151515151515201E-2</v>
      </c>
      <c r="G116" s="2">
        <v>4.6153846153846198E-2</v>
      </c>
      <c r="H116" s="2">
        <v>4.4117647058823498E-2</v>
      </c>
      <c r="I116" s="2">
        <v>5.63380281690141E-2</v>
      </c>
      <c r="J116" s="2">
        <v>5.3333333333333302E-2</v>
      </c>
      <c r="K116" s="2">
        <v>0.151898734177215</v>
      </c>
      <c r="L116" s="2">
        <v>0.15384615384615399</v>
      </c>
      <c r="M116" s="2">
        <v>4.7619047619047603E-2</v>
      </c>
      <c r="N116" s="3">
        <v>0.46666666666666701</v>
      </c>
      <c r="O116" s="3">
        <v>0.69230769230769196</v>
      </c>
    </row>
    <row r="117" spans="1:15" x14ac:dyDescent="0.3">
      <c r="A117" s="8" t="s">
        <v>198</v>
      </c>
      <c r="B117" s="8" t="s">
        <v>16</v>
      </c>
      <c r="C117" s="2">
        <v>9.0909090909090898E-2</v>
      </c>
      <c r="D117" s="2">
        <v>-0.16666666666666699</v>
      </c>
      <c r="E117" s="2">
        <v>0.3</v>
      </c>
      <c r="F117" s="2">
        <v>0.15384615384615399</v>
      </c>
      <c r="G117" s="2">
        <v>6.6666666666666693E-2</v>
      </c>
      <c r="H117" s="2">
        <v>0</v>
      </c>
      <c r="I117" s="2">
        <v>6.25E-2</v>
      </c>
      <c r="J117" s="2">
        <v>0.17647058823529399</v>
      </c>
      <c r="K117" s="2">
        <v>-0.1</v>
      </c>
      <c r="L117" s="2">
        <v>0.27777777777777801</v>
      </c>
      <c r="M117" s="2">
        <v>0.217391304347826</v>
      </c>
      <c r="N117" s="3">
        <v>0.64705882352941202</v>
      </c>
      <c r="O117" s="3">
        <v>1.8</v>
      </c>
    </row>
    <row r="118" spans="1:15" x14ac:dyDescent="0.3">
      <c r="A118" s="8" t="s">
        <v>198</v>
      </c>
      <c r="B118" s="8" t="s">
        <v>108</v>
      </c>
      <c r="C118" s="2">
        <v>2.6356589147286801E-2</v>
      </c>
      <c r="D118" s="2">
        <v>4.9848942598187299E-2</v>
      </c>
      <c r="E118" s="2">
        <v>8.6330935251798593E-2</v>
      </c>
      <c r="F118" s="2">
        <v>2.6490066225165601E-2</v>
      </c>
      <c r="G118" s="2">
        <v>1.9354838709677399E-2</v>
      </c>
      <c r="H118" s="2">
        <v>2.91139240506329E-2</v>
      </c>
      <c r="I118" s="2">
        <v>3.5670356703566997E-2</v>
      </c>
      <c r="J118" s="2">
        <v>2.7315914489311199E-2</v>
      </c>
      <c r="K118" s="2">
        <v>3.4682080924855502E-2</v>
      </c>
      <c r="L118" s="2">
        <v>0.22122905027932999</v>
      </c>
      <c r="M118" s="2">
        <v>0.117108874656908</v>
      </c>
      <c r="N118" s="3">
        <v>0.45011876484560598</v>
      </c>
      <c r="O118" s="3">
        <v>0.75683453237410103</v>
      </c>
    </row>
    <row r="119" spans="1:15" x14ac:dyDescent="0.3">
      <c r="A119" s="8" t="s">
        <v>198</v>
      </c>
      <c r="B119" s="8" t="s">
        <v>109</v>
      </c>
      <c r="C119" s="2">
        <v>-3.61707258258982E-3</v>
      </c>
      <c r="D119" s="2">
        <v>-3.6060019361084203E-2</v>
      </c>
      <c r="E119" s="2">
        <v>-2.686417273412E-2</v>
      </c>
      <c r="F119" s="2">
        <v>2.3219814241486102E-3</v>
      </c>
      <c r="G119" s="2">
        <v>-2.3423423423423399E-2</v>
      </c>
      <c r="H119" s="2">
        <v>-1.7395888244596699E-2</v>
      </c>
      <c r="I119" s="2">
        <v>-1.4216738197424901E-2</v>
      </c>
      <c r="J119" s="2">
        <v>-5.7142857142857099E-3</v>
      </c>
      <c r="K119" s="2">
        <v>-9.5785440613026795E-3</v>
      </c>
      <c r="L119" s="2">
        <v>-0.23901630284608999</v>
      </c>
      <c r="M119" s="2">
        <v>-0.20769789397240401</v>
      </c>
      <c r="N119" s="3">
        <v>-0.40625850340136099</v>
      </c>
      <c r="O119" s="3">
        <v>-0.45217172985186999</v>
      </c>
    </row>
    <row r="120" spans="1:15" x14ac:dyDescent="0.3">
      <c r="A120" s="8" t="s">
        <v>199</v>
      </c>
      <c r="B120" s="8" t="s">
        <v>113</v>
      </c>
      <c r="C120" s="2">
        <v>-0.107142857142857</v>
      </c>
      <c r="D120" s="2">
        <v>-0.04</v>
      </c>
      <c r="E120" s="2">
        <v>8.3333333333333301E-2</v>
      </c>
      <c r="F120" s="2">
        <v>-3.8461538461538498E-2</v>
      </c>
      <c r="G120" s="2">
        <v>0.04</v>
      </c>
      <c r="H120" s="2">
        <v>-3.8461538461538498E-2</v>
      </c>
      <c r="I120" s="2">
        <v>-0.04</v>
      </c>
      <c r="J120" s="2">
        <v>0.16666666666666699</v>
      </c>
      <c r="K120" s="2">
        <v>0.28571428571428598</v>
      </c>
      <c r="L120" s="2">
        <v>0.22222222222222199</v>
      </c>
      <c r="M120" s="2">
        <v>0.18181818181818199</v>
      </c>
      <c r="N120" s="3">
        <v>1.1666666666666701</v>
      </c>
      <c r="O120" s="3">
        <v>1.1666666666666701</v>
      </c>
    </row>
    <row r="121" spans="1:15" x14ac:dyDescent="0.3">
      <c r="A121" s="8" t="s">
        <v>199</v>
      </c>
      <c r="B121" s="8" t="s">
        <v>114</v>
      </c>
      <c r="C121" s="2">
        <v>5.8744635193132999E-2</v>
      </c>
      <c r="D121" s="2">
        <v>4.7124398277172498E-2</v>
      </c>
      <c r="E121" s="2">
        <v>5.4681829179772601E-2</v>
      </c>
      <c r="F121" s="2">
        <v>5.3223216334021599E-2</v>
      </c>
      <c r="G121" s="2">
        <v>5.6196906991940798E-2</v>
      </c>
      <c r="H121" s="2">
        <v>4.04207053000619E-2</v>
      </c>
      <c r="I121" s="2">
        <v>4.1823587710604598E-2</v>
      </c>
      <c r="J121" s="2">
        <v>4.8896499238964997E-2</v>
      </c>
      <c r="K121" s="2">
        <v>4.0812624705242197E-2</v>
      </c>
      <c r="L121" s="2">
        <v>0.14865806901359399</v>
      </c>
      <c r="M121" s="2">
        <v>9.9833105750265494E-2</v>
      </c>
      <c r="N121" s="3">
        <v>0.37918569254185702</v>
      </c>
      <c r="O121" s="3">
        <v>0.75393176869102396</v>
      </c>
    </row>
    <row r="122" spans="1:15" x14ac:dyDescent="0.3">
      <c r="A122" s="8" t="s">
        <v>199</v>
      </c>
      <c r="B122" s="8" t="s">
        <v>115</v>
      </c>
      <c r="C122" s="2">
        <v>0.20833333333333301</v>
      </c>
      <c r="D122" s="2">
        <v>1.72413793103448E-2</v>
      </c>
      <c r="E122" s="2">
        <v>6.7796610169491497E-2</v>
      </c>
      <c r="F122" s="2">
        <v>3.1746031746031703E-2</v>
      </c>
      <c r="G122" s="2">
        <v>6.15384615384615E-2</v>
      </c>
      <c r="H122" s="2">
        <v>2.8985507246376802E-2</v>
      </c>
      <c r="I122" s="2">
        <v>0.140845070422535</v>
      </c>
      <c r="J122" s="2">
        <v>2.4691358024691398E-2</v>
      </c>
      <c r="K122" s="2">
        <v>0.132530120481928</v>
      </c>
      <c r="L122" s="2">
        <v>0.19148936170212799</v>
      </c>
      <c r="M122" s="2">
        <v>0.125</v>
      </c>
      <c r="N122" s="3">
        <v>0.55555555555555602</v>
      </c>
      <c r="O122" s="3">
        <v>1.13559322033898</v>
      </c>
    </row>
    <row r="123" spans="1:15" x14ac:dyDescent="0.3">
      <c r="A123" s="8" t="s">
        <v>199</v>
      </c>
      <c r="B123" s="8" t="s">
        <v>16</v>
      </c>
      <c r="C123" s="2">
        <v>0.05</v>
      </c>
      <c r="D123" s="2">
        <v>9.5238095238095205E-2</v>
      </c>
      <c r="E123" s="2">
        <v>4.3478260869565202E-2</v>
      </c>
      <c r="F123" s="2">
        <v>-4.1666666666666699E-2</v>
      </c>
      <c r="G123" s="2">
        <v>0</v>
      </c>
      <c r="H123" s="2">
        <v>4.3478260869565202E-2</v>
      </c>
      <c r="I123" s="2">
        <v>0.125</v>
      </c>
      <c r="J123" s="2">
        <v>-3.7037037037037E-2</v>
      </c>
      <c r="K123" s="2">
        <v>-3.8461538461538498E-2</v>
      </c>
      <c r="L123" s="2">
        <v>0.08</v>
      </c>
      <c r="M123" s="2">
        <v>0.11111111111111099</v>
      </c>
      <c r="N123" s="3">
        <v>0.11111111111111099</v>
      </c>
      <c r="O123" s="3">
        <v>0.30434782608695699</v>
      </c>
    </row>
    <row r="124" spans="1:15" x14ac:dyDescent="0.3">
      <c r="A124" s="8" t="s">
        <v>199</v>
      </c>
      <c r="B124" s="8" t="s">
        <v>108</v>
      </c>
      <c r="C124" s="2">
        <v>5.5267702936096702E-2</v>
      </c>
      <c r="D124" s="2">
        <v>5.72831423895254E-2</v>
      </c>
      <c r="E124" s="2">
        <v>1.23839009287926E-2</v>
      </c>
      <c r="F124" s="2">
        <v>6.4220183486238494E-2</v>
      </c>
      <c r="G124" s="2">
        <v>5.7471264367816098E-2</v>
      </c>
      <c r="H124" s="2">
        <v>1.4945652173913001E-2</v>
      </c>
      <c r="I124" s="2">
        <v>2.2757697456492601E-2</v>
      </c>
      <c r="J124" s="2">
        <v>3.7958115183246099E-2</v>
      </c>
      <c r="K124" s="2">
        <v>1.8915510718789399E-2</v>
      </c>
      <c r="L124" s="2">
        <v>0.185643564356436</v>
      </c>
      <c r="M124" s="2">
        <v>0.13778705636743199</v>
      </c>
      <c r="N124" s="3">
        <v>0.42670157068062797</v>
      </c>
      <c r="O124" s="3">
        <v>0.687306501547988</v>
      </c>
    </row>
    <row r="125" spans="1:15" x14ac:dyDescent="0.3">
      <c r="A125" s="8" t="s">
        <v>199</v>
      </c>
      <c r="B125" s="8" t="s">
        <v>109</v>
      </c>
      <c r="C125" s="2">
        <v>1.91309100847226E-3</v>
      </c>
      <c r="D125" s="2">
        <v>-2.3731587561374799E-2</v>
      </c>
      <c r="E125" s="2">
        <v>-3.0734842134674499E-2</v>
      </c>
      <c r="F125" s="2">
        <v>-1.38368405880657E-2</v>
      </c>
      <c r="G125" s="2">
        <v>-9.6463022508038593E-3</v>
      </c>
      <c r="H125" s="2">
        <v>-1.0625737898465199E-2</v>
      </c>
      <c r="I125" s="2">
        <v>-2.41646778042959E-2</v>
      </c>
      <c r="J125" s="2">
        <v>-1.52858453072455E-3</v>
      </c>
      <c r="K125" s="2">
        <v>-7.96080832823025E-3</v>
      </c>
      <c r="L125" s="2">
        <v>-0.22932098765432099</v>
      </c>
      <c r="M125" s="2">
        <v>-0.19783740488586299</v>
      </c>
      <c r="N125" s="3">
        <v>-0.38764903699174602</v>
      </c>
      <c r="O125" s="3">
        <v>-0.44034646549315498</v>
      </c>
    </row>
    <row r="126" spans="1:15" x14ac:dyDescent="0.3">
      <c r="A126" s="8" t="s">
        <v>200</v>
      </c>
      <c r="B126" s="8" t="s">
        <v>113</v>
      </c>
      <c r="C126" s="2">
        <v>0</v>
      </c>
      <c r="D126" s="2">
        <v>0.107142857142857</v>
      </c>
      <c r="E126" s="2">
        <v>0</v>
      </c>
      <c r="F126" s="2">
        <v>-3.2258064516128997E-2</v>
      </c>
      <c r="G126" s="2">
        <v>6.6666666666666693E-2</v>
      </c>
      <c r="H126" s="2">
        <v>3.125E-2</v>
      </c>
      <c r="I126" s="2">
        <v>0.18181818181818199</v>
      </c>
      <c r="J126" s="2">
        <v>0</v>
      </c>
      <c r="K126" s="2">
        <v>-7.69230769230769E-2</v>
      </c>
      <c r="L126" s="2">
        <v>0.194444444444444</v>
      </c>
      <c r="M126" s="2">
        <v>0.209302325581395</v>
      </c>
      <c r="N126" s="3">
        <v>0.33333333333333298</v>
      </c>
      <c r="O126" s="3">
        <v>0.67741935483870996</v>
      </c>
    </row>
    <row r="127" spans="1:15" x14ac:dyDescent="0.3">
      <c r="A127" s="8" t="s">
        <v>200</v>
      </c>
      <c r="B127" s="8" t="s">
        <v>114</v>
      </c>
      <c r="C127" s="2">
        <v>7.1470937129300097E-2</v>
      </c>
      <c r="D127" s="2">
        <v>7.0301688347633506E-2</v>
      </c>
      <c r="E127" s="2">
        <v>6.4649599172485098E-2</v>
      </c>
      <c r="F127" s="2">
        <v>5.22224921059024E-2</v>
      </c>
      <c r="G127" s="2">
        <v>4.8476454293628797E-2</v>
      </c>
      <c r="H127" s="2">
        <v>3.8529282254513401E-2</v>
      </c>
      <c r="I127" s="2">
        <v>5.3635785456858202E-2</v>
      </c>
      <c r="J127" s="2">
        <v>4.4064386317907399E-2</v>
      </c>
      <c r="K127" s="2">
        <v>3.2183465022162301E-2</v>
      </c>
      <c r="L127" s="2">
        <v>0.14749813293502601</v>
      </c>
      <c r="M127" s="2">
        <v>0.107061503416856</v>
      </c>
      <c r="N127" s="3">
        <v>0.36901408450704198</v>
      </c>
      <c r="O127" s="3">
        <v>0.75950349107835502</v>
      </c>
    </row>
    <row r="128" spans="1:15" x14ac:dyDescent="0.3">
      <c r="A128" s="8" t="s">
        <v>200</v>
      </c>
      <c r="B128" s="8" t="s">
        <v>115</v>
      </c>
      <c r="C128" s="2">
        <v>5.7971014492753603E-2</v>
      </c>
      <c r="D128" s="2">
        <v>0.13698630136986301</v>
      </c>
      <c r="E128" s="2">
        <v>9.6385542168674704E-2</v>
      </c>
      <c r="F128" s="2">
        <v>-2.1978021978022001E-2</v>
      </c>
      <c r="G128" s="2">
        <v>0.101123595505618</v>
      </c>
      <c r="H128" s="2">
        <v>8.1632653061224497E-2</v>
      </c>
      <c r="I128" s="2">
        <v>0.160377358490566</v>
      </c>
      <c r="J128" s="2">
        <v>8.1300813008130093E-2</v>
      </c>
      <c r="K128" s="2">
        <v>5.2631578947368397E-2</v>
      </c>
      <c r="L128" s="2">
        <v>0.14285714285714299</v>
      </c>
      <c r="M128" s="2">
        <v>0.15625</v>
      </c>
      <c r="N128" s="3">
        <v>0.50406504065040603</v>
      </c>
      <c r="O128" s="3">
        <v>1.2289156626505999</v>
      </c>
    </row>
    <row r="129" spans="1:15" x14ac:dyDescent="0.3">
      <c r="A129" s="8" t="s">
        <v>200</v>
      </c>
      <c r="B129" s="8" t="s">
        <v>16</v>
      </c>
      <c r="C129" s="2">
        <v>0.18181818181818199</v>
      </c>
      <c r="D129" s="2">
        <v>0.230769230769231</v>
      </c>
      <c r="E129" s="2">
        <v>0</v>
      </c>
      <c r="F129" s="2">
        <v>0.125</v>
      </c>
      <c r="G129" s="2">
        <v>5.5555555555555601E-2</v>
      </c>
      <c r="H129" s="2">
        <v>0.21052631578947401</v>
      </c>
      <c r="I129" s="2">
        <v>-8.6956521739130405E-2</v>
      </c>
      <c r="J129" s="2">
        <v>0</v>
      </c>
      <c r="K129" s="2">
        <v>4.7619047619047603E-2</v>
      </c>
      <c r="L129" s="2">
        <v>0.22727272727272699</v>
      </c>
      <c r="M129" s="2">
        <v>0</v>
      </c>
      <c r="N129" s="3">
        <v>0.28571428571428598</v>
      </c>
      <c r="O129" s="3">
        <v>0.6875</v>
      </c>
    </row>
    <row r="130" spans="1:15" x14ac:dyDescent="0.3">
      <c r="A130" s="8" t="s">
        <v>200</v>
      </c>
      <c r="B130" s="8" t="s">
        <v>108</v>
      </c>
      <c r="C130" s="2">
        <v>8.6474501108647406E-2</v>
      </c>
      <c r="D130" s="2">
        <v>5.3061224489795902E-2</v>
      </c>
      <c r="E130" s="2">
        <v>4.4573643410852702E-2</v>
      </c>
      <c r="F130" s="2">
        <v>5.0092764378478698E-2</v>
      </c>
      <c r="G130" s="2">
        <v>4.9469964664311E-2</v>
      </c>
      <c r="H130" s="2">
        <v>6.0606060606060601E-2</v>
      </c>
      <c r="I130" s="2">
        <v>6.0317460317460297E-2</v>
      </c>
      <c r="J130" s="2">
        <v>5.6886227544910198E-2</v>
      </c>
      <c r="K130" s="2">
        <v>7.22379603399433E-2</v>
      </c>
      <c r="L130" s="2">
        <v>0.159841479524439</v>
      </c>
      <c r="M130" s="2">
        <v>0.13211845102505701</v>
      </c>
      <c r="N130" s="3">
        <v>0.48802395209580801</v>
      </c>
      <c r="O130" s="3">
        <v>0.92635658914728702</v>
      </c>
    </row>
    <row r="131" spans="1:15" x14ac:dyDescent="0.3">
      <c r="A131" s="8" t="s">
        <v>200</v>
      </c>
      <c r="B131" s="8" t="s">
        <v>109</v>
      </c>
      <c r="C131" s="2">
        <v>-1.9140362659502998E-2</v>
      </c>
      <c r="D131" s="2">
        <v>-1.5063334474495E-2</v>
      </c>
      <c r="E131" s="2">
        <v>-3.6496350364963501E-2</v>
      </c>
      <c r="F131" s="2">
        <v>-1.6594516594516599E-2</v>
      </c>
      <c r="G131" s="2">
        <v>-1.0638297872340399E-2</v>
      </c>
      <c r="H131" s="2">
        <v>-1.37189469781238E-2</v>
      </c>
      <c r="I131" s="2">
        <v>-1.65413533834586E-2</v>
      </c>
      <c r="J131" s="2">
        <v>3.4403669724770601E-3</v>
      </c>
      <c r="K131" s="2">
        <v>-5.7142857142857099E-3</v>
      </c>
      <c r="L131" s="2">
        <v>-0.26053639846743298</v>
      </c>
      <c r="M131" s="2">
        <v>-0.23575129533678801</v>
      </c>
      <c r="N131" s="3">
        <v>-0.43616207951070302</v>
      </c>
      <c r="O131" s="3">
        <v>-0.48731317344455999</v>
      </c>
    </row>
    <row r="132" spans="1:15" x14ac:dyDescent="0.3">
      <c r="A132" s="8" t="s">
        <v>201</v>
      </c>
      <c r="B132" s="8" t="s">
        <v>113</v>
      </c>
      <c r="C132" s="2">
        <v>-3.2258064516128997E-2</v>
      </c>
      <c r="D132" s="2">
        <v>-6.6666666666666693E-2</v>
      </c>
      <c r="E132" s="2">
        <v>7.1428571428571397E-2</v>
      </c>
      <c r="F132" s="2">
        <v>0.1</v>
      </c>
      <c r="G132" s="2">
        <v>-0.18181818181818199</v>
      </c>
      <c r="H132" s="2">
        <v>7.4074074074074098E-2</v>
      </c>
      <c r="I132" s="2">
        <v>0.13793103448275901</v>
      </c>
      <c r="J132" s="2">
        <v>3.03030303030303E-2</v>
      </c>
      <c r="K132" s="2">
        <v>5.8823529411764698E-2</v>
      </c>
      <c r="L132" s="2">
        <v>-0.13888888888888901</v>
      </c>
      <c r="M132" s="2">
        <v>0.38709677419354799</v>
      </c>
      <c r="N132" s="3">
        <v>0.30303030303030298</v>
      </c>
      <c r="O132" s="3">
        <v>0.53571428571428603</v>
      </c>
    </row>
    <row r="133" spans="1:15" x14ac:dyDescent="0.3">
      <c r="A133" s="8" t="s">
        <v>201</v>
      </c>
      <c r="B133" s="8" t="s">
        <v>114</v>
      </c>
      <c r="C133" s="2">
        <v>5.7225433526011601E-2</v>
      </c>
      <c r="D133" s="2">
        <v>8.6112629852378303E-2</v>
      </c>
      <c r="E133" s="2">
        <v>6.1666247168386597E-2</v>
      </c>
      <c r="F133" s="2">
        <v>5.00237079184448E-2</v>
      </c>
      <c r="G133" s="2">
        <v>5.1478889139760703E-2</v>
      </c>
      <c r="H133" s="2">
        <v>6.0554004724071298E-2</v>
      </c>
      <c r="I133" s="2">
        <v>4.7175541607612899E-2</v>
      </c>
      <c r="J133" s="2">
        <v>5.4137664346481103E-2</v>
      </c>
      <c r="K133" s="2">
        <v>3.3749082905355797E-2</v>
      </c>
      <c r="L133" s="2">
        <v>0.15046132008516699</v>
      </c>
      <c r="M133" s="2">
        <v>0.123689080814312</v>
      </c>
      <c r="N133" s="3">
        <v>0.40873936581593201</v>
      </c>
      <c r="O133" s="3">
        <v>0.83387868109740704</v>
      </c>
    </row>
    <row r="134" spans="1:15" x14ac:dyDescent="0.3">
      <c r="A134" s="8" t="s">
        <v>201</v>
      </c>
      <c r="B134" s="8" t="s">
        <v>115</v>
      </c>
      <c r="C134" s="2">
        <v>6.3492063492063502E-2</v>
      </c>
      <c r="D134" s="2">
        <v>0.104477611940299</v>
      </c>
      <c r="E134" s="2">
        <v>6.7567567567567599E-2</v>
      </c>
      <c r="F134" s="2">
        <v>0</v>
      </c>
      <c r="G134" s="2">
        <v>8.8607594936708903E-2</v>
      </c>
      <c r="H134" s="2">
        <v>4.6511627906976702E-2</v>
      </c>
      <c r="I134" s="2">
        <v>0</v>
      </c>
      <c r="J134" s="2">
        <v>0.155555555555556</v>
      </c>
      <c r="K134" s="2">
        <v>9.6153846153846201E-2</v>
      </c>
      <c r="L134" s="2">
        <v>0.140350877192982</v>
      </c>
      <c r="M134" s="2">
        <v>8.4615384615384606E-2</v>
      </c>
      <c r="N134" s="3">
        <v>0.56666666666666698</v>
      </c>
      <c r="O134" s="3">
        <v>0.90540540540540504</v>
      </c>
    </row>
    <row r="135" spans="1:15" x14ac:dyDescent="0.3">
      <c r="A135" s="8" t="s">
        <v>201</v>
      </c>
      <c r="B135" s="8" t="s">
        <v>16</v>
      </c>
      <c r="C135" s="2">
        <v>9.5238095238095205E-2</v>
      </c>
      <c r="D135" s="2">
        <v>8.6956521739130405E-2</v>
      </c>
      <c r="E135" s="2">
        <v>-0.04</v>
      </c>
      <c r="F135" s="2">
        <v>0.20833333333333301</v>
      </c>
      <c r="G135" s="2">
        <v>-6.8965517241379296E-2</v>
      </c>
      <c r="H135" s="2">
        <v>-0.148148148148148</v>
      </c>
      <c r="I135" s="2">
        <v>0</v>
      </c>
      <c r="J135" s="2">
        <v>0.173913043478261</v>
      </c>
      <c r="K135" s="2">
        <v>-3.7037037037037E-2</v>
      </c>
      <c r="L135" s="2">
        <v>0.230769230769231</v>
      </c>
      <c r="M135" s="2">
        <v>0.15625</v>
      </c>
      <c r="N135" s="3">
        <v>0.60869565217391297</v>
      </c>
      <c r="O135" s="3">
        <v>0.48</v>
      </c>
    </row>
    <row r="136" spans="1:15" x14ac:dyDescent="0.3">
      <c r="A136" s="8" t="s">
        <v>201</v>
      </c>
      <c r="B136" s="8" t="s">
        <v>108</v>
      </c>
      <c r="C136" s="2">
        <v>3.7996545768566502E-2</v>
      </c>
      <c r="D136" s="2">
        <v>4.15973377703827E-2</v>
      </c>
      <c r="E136" s="2">
        <v>5.4313099041533502E-2</v>
      </c>
      <c r="F136" s="2">
        <v>6.5151515151515196E-2</v>
      </c>
      <c r="G136" s="2">
        <v>4.6941678520625897E-2</v>
      </c>
      <c r="H136" s="2">
        <v>4.4836956521739101E-2</v>
      </c>
      <c r="I136" s="2">
        <v>3.7711313394018203E-2</v>
      </c>
      <c r="J136" s="2">
        <v>3.5087719298245598E-2</v>
      </c>
      <c r="K136" s="2">
        <v>3.7530266343825697E-2</v>
      </c>
      <c r="L136" s="2">
        <v>0.201866977829638</v>
      </c>
      <c r="M136" s="2">
        <v>0.14077669902912601</v>
      </c>
      <c r="N136" s="3">
        <v>0.47243107769423598</v>
      </c>
      <c r="O136" s="3">
        <v>0.87699680511182099</v>
      </c>
    </row>
    <row r="137" spans="1:15" x14ac:dyDescent="0.3">
      <c r="A137" s="8" t="s">
        <v>201</v>
      </c>
      <c r="B137" s="8" t="s">
        <v>109</v>
      </c>
      <c r="C137" s="2">
        <v>-1.60206718346253E-2</v>
      </c>
      <c r="D137" s="2">
        <v>-3.5189075630252101E-2</v>
      </c>
      <c r="E137" s="2">
        <v>-2.6129559063690799E-2</v>
      </c>
      <c r="F137" s="2">
        <v>-1.1738401341531601E-2</v>
      </c>
      <c r="G137" s="2">
        <v>-6.5045248868778301E-3</v>
      </c>
      <c r="H137" s="2">
        <v>-5.9777967549103301E-3</v>
      </c>
      <c r="I137" s="2">
        <v>-2.3195876288659802E-2</v>
      </c>
      <c r="J137" s="2">
        <v>-4.3975373790677199E-3</v>
      </c>
      <c r="K137" s="2">
        <v>5.0058892815076604E-3</v>
      </c>
      <c r="L137" s="2">
        <v>-0.227951948432464</v>
      </c>
      <c r="M137" s="2">
        <v>-0.22542694497153701</v>
      </c>
      <c r="N137" s="3">
        <v>-0.40164174728818502</v>
      </c>
      <c r="O137" s="3">
        <v>-0.44447468698965698</v>
      </c>
    </row>
    <row r="138" spans="1:15" x14ac:dyDescent="0.3">
      <c r="A138" s="8" t="s">
        <v>202</v>
      </c>
      <c r="B138" s="8" t="s">
        <v>113</v>
      </c>
      <c r="C138" s="2">
        <v>0</v>
      </c>
      <c r="D138" s="2">
        <v>0.125</v>
      </c>
      <c r="E138" s="2">
        <v>0.44444444444444398</v>
      </c>
      <c r="F138" s="2">
        <v>0.15384615384615399</v>
      </c>
      <c r="G138" s="2">
        <v>0.33333333333333298</v>
      </c>
      <c r="H138" s="2">
        <v>0.1</v>
      </c>
      <c r="I138" s="2">
        <v>-0.22727272727272699</v>
      </c>
      <c r="J138" s="2">
        <v>0</v>
      </c>
      <c r="K138" s="2">
        <v>-0.11764705882352899</v>
      </c>
      <c r="L138" s="2">
        <v>0.2</v>
      </c>
      <c r="M138" s="2">
        <v>0.16666666666666699</v>
      </c>
      <c r="N138" s="3">
        <v>0.23529411764705899</v>
      </c>
      <c r="O138" s="3">
        <v>1.3333333333333299</v>
      </c>
    </row>
    <row r="139" spans="1:15" x14ac:dyDescent="0.3">
      <c r="A139" s="8" t="s">
        <v>202</v>
      </c>
      <c r="B139" s="8" t="s">
        <v>114</v>
      </c>
      <c r="C139" s="2">
        <v>6.2285434036292303E-2</v>
      </c>
      <c r="D139" s="2">
        <v>6.7867036011080295E-2</v>
      </c>
      <c r="E139" s="2">
        <v>6.57155209684393E-2</v>
      </c>
      <c r="F139" s="2">
        <v>6.1257606490872203E-2</v>
      </c>
      <c r="G139" s="2">
        <v>5.3134556574923497E-2</v>
      </c>
      <c r="H139" s="2">
        <v>5.1179673321234097E-2</v>
      </c>
      <c r="I139" s="2">
        <v>6.0428176795580102E-2</v>
      </c>
      <c r="J139" s="2">
        <v>5.3728427222403098E-2</v>
      </c>
      <c r="K139" s="2">
        <v>5.4079110012360897E-2</v>
      </c>
      <c r="L139" s="2">
        <v>0.17209029610085</v>
      </c>
      <c r="M139" s="2">
        <v>0.12581290645322701</v>
      </c>
      <c r="N139" s="3">
        <v>0.46564636926082698</v>
      </c>
      <c r="O139" s="3">
        <v>0.94595763078253303</v>
      </c>
    </row>
    <row r="140" spans="1:15" x14ac:dyDescent="0.3">
      <c r="A140" s="8" t="s">
        <v>202</v>
      </c>
      <c r="B140" s="8" t="s">
        <v>115</v>
      </c>
      <c r="C140" s="2">
        <v>0.33333333333333298</v>
      </c>
      <c r="D140" s="2">
        <v>9.375E-2</v>
      </c>
      <c r="E140" s="2">
        <v>0</v>
      </c>
      <c r="F140" s="2">
        <v>0.14285714285714299</v>
      </c>
      <c r="G140" s="2">
        <v>7.4999999999999997E-2</v>
      </c>
      <c r="H140" s="2">
        <v>6.9767441860465101E-2</v>
      </c>
      <c r="I140" s="2">
        <v>0.13043478260869601</v>
      </c>
      <c r="J140" s="2">
        <v>9.6153846153846201E-2</v>
      </c>
      <c r="K140" s="2">
        <v>8.7719298245614002E-2</v>
      </c>
      <c r="L140" s="2">
        <v>0.14516129032258099</v>
      </c>
      <c r="M140" s="2">
        <v>0.12676056338028199</v>
      </c>
      <c r="N140" s="3">
        <v>0.53846153846153799</v>
      </c>
      <c r="O140" s="3">
        <v>1.28571428571429</v>
      </c>
    </row>
    <row r="141" spans="1:15" x14ac:dyDescent="0.3">
      <c r="A141" s="8" t="s">
        <v>202</v>
      </c>
      <c r="B141" s="8" t="s">
        <v>16</v>
      </c>
      <c r="C141" s="2">
        <v>0.1</v>
      </c>
      <c r="D141" s="2">
        <v>-9.0909090909090898E-2</v>
      </c>
      <c r="E141" s="2">
        <v>0.3</v>
      </c>
      <c r="F141" s="2">
        <v>7.69230769230769E-2</v>
      </c>
      <c r="G141" s="2">
        <v>0.214285714285714</v>
      </c>
      <c r="H141" s="2">
        <v>0</v>
      </c>
      <c r="I141" s="2">
        <v>-5.8823529411764698E-2</v>
      </c>
      <c r="J141" s="2">
        <v>0.25</v>
      </c>
      <c r="K141" s="2">
        <v>0</v>
      </c>
      <c r="L141" s="2">
        <v>0</v>
      </c>
      <c r="M141" s="2">
        <v>0.2</v>
      </c>
      <c r="N141" s="3">
        <v>0.5</v>
      </c>
      <c r="O141" s="3">
        <v>1.4</v>
      </c>
    </row>
    <row r="142" spans="1:15" x14ac:dyDescent="0.3">
      <c r="A142" s="8" t="s">
        <v>202</v>
      </c>
      <c r="B142" s="8" t="s">
        <v>108</v>
      </c>
      <c r="C142" s="2">
        <v>4.0983606557376998E-2</v>
      </c>
      <c r="D142" s="2">
        <v>8.6614173228346497E-2</v>
      </c>
      <c r="E142" s="2">
        <v>6.5217391304347797E-2</v>
      </c>
      <c r="F142" s="2">
        <v>1.58730158730159E-2</v>
      </c>
      <c r="G142" s="2">
        <v>4.9107142857142898E-2</v>
      </c>
      <c r="H142" s="2">
        <v>5.5319148936170202E-2</v>
      </c>
      <c r="I142" s="2">
        <v>8.0645161290322606E-2</v>
      </c>
      <c r="J142" s="2">
        <v>4.6641791044776101E-2</v>
      </c>
      <c r="K142" s="2">
        <v>2.4955436720142599E-2</v>
      </c>
      <c r="L142" s="2">
        <v>0.22782608695652201</v>
      </c>
      <c r="M142" s="2">
        <v>0.14730878186968799</v>
      </c>
      <c r="N142" s="3">
        <v>0.51119402985074602</v>
      </c>
      <c r="O142" s="3">
        <v>0.95652173913043503</v>
      </c>
    </row>
    <row r="143" spans="1:15" x14ac:dyDescent="0.3">
      <c r="A143" s="8" t="s">
        <v>202</v>
      </c>
      <c r="B143" s="8" t="s">
        <v>109</v>
      </c>
      <c r="C143" s="2">
        <v>5.3652496904663602E-3</v>
      </c>
      <c r="D143" s="2">
        <v>-2.5041050903119901E-2</v>
      </c>
      <c r="E143" s="2">
        <v>-5.4736842105263198E-3</v>
      </c>
      <c r="F143" s="2">
        <v>-2.5402201524132098E-3</v>
      </c>
      <c r="G143" s="2">
        <v>1.06112054329372E-2</v>
      </c>
      <c r="H143" s="2">
        <v>-2.51994960100798E-3</v>
      </c>
      <c r="I143" s="2">
        <v>-1.22105263157895E-2</v>
      </c>
      <c r="J143" s="2">
        <v>8.5251491901108308E-3</v>
      </c>
      <c r="K143" s="2">
        <v>-6.3398140321217203E-3</v>
      </c>
      <c r="L143" s="2">
        <v>-0.224159931943854</v>
      </c>
      <c r="M143" s="2">
        <v>-0.21875</v>
      </c>
      <c r="N143" s="3">
        <v>-0.39258312020460401</v>
      </c>
      <c r="O143" s="3">
        <v>-0.4</v>
      </c>
    </row>
    <row r="144" spans="1:15" x14ac:dyDescent="0.3">
      <c r="A144" s="11" t="s">
        <v>17</v>
      </c>
      <c r="B144" s="11" t="s">
        <v>17</v>
      </c>
      <c r="C144" s="3">
        <v>3.93448656606551E-2</v>
      </c>
      <c r="D144" s="3">
        <v>2.4328056942526301E-2</v>
      </c>
      <c r="E144" s="3">
        <v>2.28168429786351E-2</v>
      </c>
      <c r="F144" s="3">
        <v>3.1822483607111499E-2</v>
      </c>
      <c r="G144" s="3">
        <v>3.1578085332896598E-2</v>
      </c>
      <c r="H144" s="3">
        <v>2.80234348951304E-2</v>
      </c>
      <c r="I144" s="3">
        <v>2.44022981404831E-2</v>
      </c>
      <c r="J144" s="3">
        <v>3.3243878904836599E-2</v>
      </c>
      <c r="K144" s="3">
        <v>2.1332788583602099E-2</v>
      </c>
      <c r="L144" s="3">
        <v>2.9302093006643298E-2</v>
      </c>
      <c r="M144" s="3">
        <v>3.5782694389695502E-2</v>
      </c>
      <c r="N144" s="3">
        <v>0.125075382945362</v>
      </c>
      <c r="O144" s="3">
        <v>0.28991218972550598</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118</v>
      </c>
      <c r="B149" s="15"/>
    </row>
    <row r="150" spans="1:2" x14ac:dyDescent="0.3">
      <c r="A150" s="14" t="s">
        <v>45</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243</v>
      </c>
      <c r="B1" s="15"/>
    </row>
    <row r="2" spans="1:5" ht="15.6" x14ac:dyDescent="0.3">
      <c r="A2" s="12" t="s">
        <v>163</v>
      </c>
      <c r="B2" s="15"/>
    </row>
    <row r="3" spans="1:5" ht="15.6" x14ac:dyDescent="0.3">
      <c r="A3" s="12" t="s">
        <v>204</v>
      </c>
      <c r="B3" s="15"/>
    </row>
    <row r="4" spans="1:5" ht="15.6" x14ac:dyDescent="0.3">
      <c r="A4" s="12" t="s">
        <v>122</v>
      </c>
      <c r="B4" s="15"/>
    </row>
    <row r="5" spans="1:5" ht="15.6" x14ac:dyDescent="0.3">
      <c r="A5" s="12"/>
      <c r="B5" s="15"/>
    </row>
    <row r="6" spans="1:5" x14ac:dyDescent="0.3">
      <c r="A6" s="16" t="str">
        <f>HYPERLINK("#'Table of contents'!A104",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196</v>
      </c>
      <c r="B9" s="7" t="s">
        <v>119</v>
      </c>
      <c r="C9" s="1">
        <v>188</v>
      </c>
      <c r="D9" s="1">
        <v>254</v>
      </c>
      <c r="E9" s="1">
        <v>290</v>
      </c>
    </row>
    <row r="10" spans="1:5" x14ac:dyDescent="0.3">
      <c r="A10" s="7" t="s">
        <v>196</v>
      </c>
      <c r="B10" s="7" t="s">
        <v>120</v>
      </c>
      <c r="C10" s="1">
        <v>7669</v>
      </c>
      <c r="D10" s="1">
        <v>7681</v>
      </c>
      <c r="E10" s="1">
        <v>7961</v>
      </c>
    </row>
    <row r="11" spans="1:5" x14ac:dyDescent="0.3">
      <c r="A11" s="7" t="s">
        <v>197</v>
      </c>
      <c r="B11" s="7" t="s">
        <v>119</v>
      </c>
      <c r="C11" s="1">
        <v>431</v>
      </c>
      <c r="D11" s="1">
        <v>552</v>
      </c>
      <c r="E11" s="1">
        <v>623</v>
      </c>
    </row>
    <row r="12" spans="1:5" x14ac:dyDescent="0.3">
      <c r="A12" s="7" t="s">
        <v>197</v>
      </c>
      <c r="B12" s="7" t="s">
        <v>120</v>
      </c>
      <c r="C12" s="1">
        <v>18668</v>
      </c>
      <c r="D12" s="1">
        <v>18858</v>
      </c>
      <c r="E12" s="1">
        <v>19571</v>
      </c>
    </row>
    <row r="13" spans="1:5" x14ac:dyDescent="0.3">
      <c r="A13" s="7" t="s">
        <v>198</v>
      </c>
      <c r="B13" s="7" t="s">
        <v>119</v>
      </c>
      <c r="C13" s="1">
        <v>340</v>
      </c>
      <c r="D13" s="1">
        <v>420</v>
      </c>
      <c r="E13" s="1">
        <v>479</v>
      </c>
    </row>
    <row r="14" spans="1:5" x14ac:dyDescent="0.3">
      <c r="A14" s="7" t="s">
        <v>198</v>
      </c>
      <c r="B14" s="7" t="s">
        <v>120</v>
      </c>
      <c r="C14" s="1">
        <v>12444</v>
      </c>
      <c r="D14" s="1">
        <v>12476</v>
      </c>
      <c r="E14" s="1">
        <v>12895</v>
      </c>
    </row>
    <row r="15" spans="1:5" x14ac:dyDescent="0.3">
      <c r="A15" s="7" t="s">
        <v>199</v>
      </c>
      <c r="B15" s="7" t="s">
        <v>119</v>
      </c>
      <c r="C15" s="1">
        <v>356</v>
      </c>
      <c r="D15" s="1">
        <v>440</v>
      </c>
      <c r="E15" s="1">
        <v>459</v>
      </c>
    </row>
    <row r="16" spans="1:5" x14ac:dyDescent="0.3">
      <c r="A16" s="7" t="s">
        <v>199</v>
      </c>
      <c r="B16" s="7" t="s">
        <v>120</v>
      </c>
      <c r="C16" s="1">
        <v>10999</v>
      </c>
      <c r="D16" s="1">
        <v>11044</v>
      </c>
      <c r="E16" s="1">
        <v>11415</v>
      </c>
    </row>
    <row r="17" spans="1:5" x14ac:dyDescent="0.3">
      <c r="A17" s="7" t="s">
        <v>200</v>
      </c>
      <c r="B17" s="7" t="s">
        <v>119</v>
      </c>
      <c r="C17" s="1">
        <v>298</v>
      </c>
      <c r="D17" s="1">
        <v>385</v>
      </c>
      <c r="E17" s="1">
        <v>404</v>
      </c>
    </row>
    <row r="18" spans="1:5" x14ac:dyDescent="0.3">
      <c r="A18" s="7" t="s">
        <v>200</v>
      </c>
      <c r="B18" s="7" t="s">
        <v>120</v>
      </c>
      <c r="C18" s="1">
        <v>9859</v>
      </c>
      <c r="D18" s="1">
        <v>9935</v>
      </c>
      <c r="E18" s="1">
        <v>10294</v>
      </c>
    </row>
    <row r="19" spans="1:5" x14ac:dyDescent="0.3">
      <c r="A19" s="7" t="s">
        <v>201</v>
      </c>
      <c r="B19" s="7" t="s">
        <v>119</v>
      </c>
      <c r="C19" s="1">
        <v>312</v>
      </c>
      <c r="D19" s="1">
        <v>395</v>
      </c>
      <c r="E19" s="1">
        <v>447</v>
      </c>
    </row>
    <row r="20" spans="1:5" x14ac:dyDescent="0.3">
      <c r="A20" s="7" t="s">
        <v>201</v>
      </c>
      <c r="B20" s="7" t="s">
        <v>120</v>
      </c>
      <c r="C20" s="1">
        <v>11548</v>
      </c>
      <c r="D20" s="1">
        <v>11498</v>
      </c>
      <c r="E20" s="1">
        <v>11890</v>
      </c>
    </row>
    <row r="21" spans="1:5" x14ac:dyDescent="0.3">
      <c r="A21" s="7" t="s">
        <v>202</v>
      </c>
      <c r="B21" s="7" t="s">
        <v>119</v>
      </c>
      <c r="C21" s="1">
        <v>216</v>
      </c>
      <c r="D21" s="1">
        <v>278</v>
      </c>
      <c r="E21" s="1">
        <v>310</v>
      </c>
    </row>
    <row r="22" spans="1:5" x14ac:dyDescent="0.3">
      <c r="A22" s="7" t="s">
        <v>202</v>
      </c>
      <c r="B22" s="7" t="s">
        <v>120</v>
      </c>
      <c r="C22" s="1">
        <v>7249</v>
      </c>
      <c r="D22" s="1">
        <v>7235</v>
      </c>
      <c r="E22" s="1">
        <v>7448</v>
      </c>
    </row>
    <row r="23" spans="1:5" x14ac:dyDescent="0.3">
      <c r="A23" s="10" t="s">
        <v>17</v>
      </c>
      <c r="B23" s="10" t="s">
        <v>17</v>
      </c>
      <c r="C23" s="5">
        <v>80577</v>
      </c>
      <c r="D23" s="5">
        <v>81451</v>
      </c>
      <c r="E23" s="5">
        <v>84486</v>
      </c>
    </row>
    <row r="24" spans="1:5" x14ac:dyDescent="0.3">
      <c r="A24" s="15"/>
      <c r="B24" s="15"/>
    </row>
    <row r="25" spans="1:5" x14ac:dyDescent="0.3">
      <c r="A25" s="15"/>
      <c r="B25" s="15"/>
    </row>
    <row r="26" spans="1:5" x14ac:dyDescent="0.3">
      <c r="A26" s="15"/>
      <c r="B26" s="15"/>
      <c r="C26" s="20" t="s">
        <v>35</v>
      </c>
      <c r="D26" s="21"/>
      <c r="E26" s="21"/>
    </row>
    <row r="27" spans="1:5" x14ac:dyDescent="0.3">
      <c r="A27" s="9" t="s">
        <v>39</v>
      </c>
      <c r="B27" s="9" t="s">
        <v>39</v>
      </c>
      <c r="C27" s="4" t="s">
        <v>9</v>
      </c>
      <c r="D27" s="4" t="s">
        <v>10</v>
      </c>
      <c r="E27" s="4" t="s">
        <v>11</v>
      </c>
    </row>
    <row r="28" spans="1:5" x14ac:dyDescent="0.3">
      <c r="A28" s="8" t="s">
        <v>196</v>
      </c>
      <c r="B28" s="8" t="s">
        <v>119</v>
      </c>
      <c r="C28" s="2">
        <v>2.3927707776504999E-2</v>
      </c>
      <c r="D28" s="2">
        <v>3.2010081915564002E-2</v>
      </c>
      <c r="E28" s="2">
        <v>3.5147254878196602E-2</v>
      </c>
    </row>
    <row r="29" spans="1:5" x14ac:dyDescent="0.3">
      <c r="A29" s="8" t="s">
        <v>196</v>
      </c>
      <c r="B29" s="8" t="s">
        <v>120</v>
      </c>
      <c r="C29" s="2">
        <v>0.97607229222349501</v>
      </c>
      <c r="D29" s="2">
        <v>0.96798991808443602</v>
      </c>
      <c r="E29" s="2">
        <v>0.96485274512180297</v>
      </c>
    </row>
    <row r="30" spans="1:5" x14ac:dyDescent="0.3">
      <c r="A30" s="8" t="s">
        <v>197</v>
      </c>
      <c r="B30" s="8" t="s">
        <v>119</v>
      </c>
      <c r="C30" s="2">
        <v>2.2566626524949E-2</v>
      </c>
      <c r="D30" s="2">
        <v>2.84389489953632E-2</v>
      </c>
      <c r="E30" s="2">
        <v>3.0850747746855499E-2</v>
      </c>
    </row>
    <row r="31" spans="1:5" x14ac:dyDescent="0.3">
      <c r="A31" s="8" t="s">
        <v>197</v>
      </c>
      <c r="B31" s="8" t="s">
        <v>120</v>
      </c>
      <c r="C31" s="2">
        <v>0.97743337347505099</v>
      </c>
      <c r="D31" s="2">
        <v>0.97156105100463697</v>
      </c>
      <c r="E31" s="2">
        <v>0.96914925225314497</v>
      </c>
    </row>
    <row r="32" spans="1:5" x14ac:dyDescent="0.3">
      <c r="A32" s="8" t="s">
        <v>198</v>
      </c>
      <c r="B32" s="8" t="s">
        <v>119</v>
      </c>
      <c r="C32" s="2">
        <v>2.6595744680851099E-2</v>
      </c>
      <c r="D32" s="2">
        <v>3.2568238213399499E-2</v>
      </c>
      <c r="E32" s="2">
        <v>3.5815761926125303E-2</v>
      </c>
    </row>
    <row r="33" spans="1:5" x14ac:dyDescent="0.3">
      <c r="A33" s="8" t="s">
        <v>198</v>
      </c>
      <c r="B33" s="8" t="s">
        <v>120</v>
      </c>
      <c r="C33" s="2">
        <v>0.97340425531914898</v>
      </c>
      <c r="D33" s="2">
        <v>0.96743176178660095</v>
      </c>
      <c r="E33" s="2">
        <v>0.96418423807387499</v>
      </c>
    </row>
    <row r="34" spans="1:5" x14ac:dyDescent="0.3">
      <c r="A34" s="8" t="s">
        <v>199</v>
      </c>
      <c r="B34" s="8" t="s">
        <v>119</v>
      </c>
      <c r="C34" s="2">
        <v>3.1351827388815499E-2</v>
      </c>
      <c r="D34" s="2">
        <v>3.8314176245210697E-2</v>
      </c>
      <c r="E34" s="2">
        <v>3.8655886811520997E-2</v>
      </c>
    </row>
    <row r="35" spans="1:5" x14ac:dyDescent="0.3">
      <c r="A35" s="8" t="s">
        <v>199</v>
      </c>
      <c r="B35" s="8" t="s">
        <v>120</v>
      </c>
      <c r="C35" s="2">
        <v>0.96864817261118497</v>
      </c>
      <c r="D35" s="2">
        <v>0.96168582375478895</v>
      </c>
      <c r="E35" s="2">
        <v>0.96134411318847901</v>
      </c>
    </row>
    <row r="36" spans="1:5" x14ac:dyDescent="0.3">
      <c r="A36" s="8" t="s">
        <v>200</v>
      </c>
      <c r="B36" s="8" t="s">
        <v>119</v>
      </c>
      <c r="C36" s="2">
        <v>2.93393718617702E-2</v>
      </c>
      <c r="D36" s="2">
        <v>3.7306201550387601E-2</v>
      </c>
      <c r="E36" s="2">
        <v>3.7764068050102802E-2</v>
      </c>
    </row>
    <row r="37" spans="1:5" x14ac:dyDescent="0.3">
      <c r="A37" s="8" t="s">
        <v>200</v>
      </c>
      <c r="B37" s="8" t="s">
        <v>120</v>
      </c>
      <c r="C37" s="2">
        <v>0.97066062813822995</v>
      </c>
      <c r="D37" s="2">
        <v>0.962693798449612</v>
      </c>
      <c r="E37" s="2">
        <v>0.96223593194989698</v>
      </c>
    </row>
    <row r="38" spans="1:5" x14ac:dyDescent="0.3">
      <c r="A38" s="8" t="s">
        <v>201</v>
      </c>
      <c r="B38" s="8" t="s">
        <v>119</v>
      </c>
      <c r="C38" s="2">
        <v>2.6306913996627299E-2</v>
      </c>
      <c r="D38" s="2">
        <v>3.3212814260489401E-2</v>
      </c>
      <c r="E38" s="2">
        <v>3.6232471427413503E-2</v>
      </c>
    </row>
    <row r="39" spans="1:5" x14ac:dyDescent="0.3">
      <c r="A39" s="8" t="s">
        <v>201</v>
      </c>
      <c r="B39" s="8" t="s">
        <v>120</v>
      </c>
      <c r="C39" s="2">
        <v>0.97369308600337301</v>
      </c>
      <c r="D39" s="2">
        <v>0.96678718573951095</v>
      </c>
      <c r="E39" s="2">
        <v>0.96376752857258696</v>
      </c>
    </row>
    <row r="40" spans="1:5" x14ac:dyDescent="0.3">
      <c r="A40" s="8" t="s">
        <v>202</v>
      </c>
      <c r="B40" s="8" t="s">
        <v>119</v>
      </c>
      <c r="C40" s="2">
        <v>2.89350301406564E-2</v>
      </c>
      <c r="D40" s="2">
        <v>3.7002528949820299E-2</v>
      </c>
      <c r="E40" s="2">
        <v>3.9958752255736002E-2</v>
      </c>
    </row>
    <row r="41" spans="1:5" x14ac:dyDescent="0.3">
      <c r="A41" s="8" t="s">
        <v>202</v>
      </c>
      <c r="B41" s="8" t="s">
        <v>120</v>
      </c>
      <c r="C41" s="2">
        <v>0.97106496985934398</v>
      </c>
      <c r="D41" s="2">
        <v>0.96299747105017997</v>
      </c>
      <c r="E41" s="2">
        <v>0.96004124774426403</v>
      </c>
    </row>
    <row r="42" spans="1:5" x14ac:dyDescent="0.3">
      <c r="A42" s="15"/>
      <c r="B42" s="15"/>
    </row>
    <row r="43" spans="1:5" x14ac:dyDescent="0.3">
      <c r="A43" s="13" t="s">
        <v>40</v>
      </c>
      <c r="B43" s="15"/>
    </row>
    <row r="44" spans="1:5" x14ac:dyDescent="0.3">
      <c r="A44" s="14" t="s">
        <v>41</v>
      </c>
      <c r="B44" s="15"/>
    </row>
    <row r="45" spans="1:5" x14ac:dyDescent="0.3">
      <c r="A45" s="14" t="s">
        <v>42</v>
      </c>
      <c r="B45" s="15"/>
    </row>
    <row r="46" spans="1:5" x14ac:dyDescent="0.3">
      <c r="A46" s="14" t="s">
        <v>123</v>
      </c>
      <c r="B46" s="15"/>
    </row>
    <row r="47" spans="1:5" x14ac:dyDescent="0.3">
      <c r="A47" s="14" t="s">
        <v>45</v>
      </c>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6:E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244</v>
      </c>
    </row>
    <row r="2" spans="1:13" ht="15.6" x14ac:dyDescent="0.3">
      <c r="A2" s="12" t="s">
        <v>174</v>
      </c>
    </row>
    <row r="3" spans="1:13" ht="15.6" x14ac:dyDescent="0.3">
      <c r="A3" s="12" t="s">
        <v>204</v>
      </c>
    </row>
    <row r="4" spans="1:13" x14ac:dyDescent="0.3">
      <c r="A4" s="15"/>
    </row>
    <row r="5" spans="1:13" x14ac:dyDescent="0.3">
      <c r="A5" s="15"/>
    </row>
    <row r="6" spans="1:13" x14ac:dyDescent="0.3">
      <c r="A6" s="16" t="str">
        <f>HYPERLINK("#'Table of contents'!A105",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196</v>
      </c>
      <c r="B9" s="1">
        <v>3286</v>
      </c>
      <c r="C9" s="1">
        <v>3435</v>
      </c>
      <c r="D9" s="1">
        <v>3545</v>
      </c>
      <c r="E9" s="1">
        <v>3452</v>
      </c>
      <c r="F9" s="1">
        <v>3621</v>
      </c>
      <c r="G9" s="1">
        <v>3897</v>
      </c>
      <c r="H9" s="1">
        <v>4112</v>
      </c>
      <c r="I9" s="1">
        <v>4567</v>
      </c>
      <c r="J9" s="1">
        <v>4935</v>
      </c>
      <c r="K9" s="1">
        <v>5307</v>
      </c>
      <c r="L9" s="1">
        <v>5897</v>
      </c>
      <c r="M9" s="1">
        <v>6484</v>
      </c>
    </row>
    <row r="10" spans="1:13" x14ac:dyDescent="0.3">
      <c r="A10" s="7" t="s">
        <v>197</v>
      </c>
      <c r="B10" s="1">
        <v>9324</v>
      </c>
      <c r="C10" s="1">
        <v>10021</v>
      </c>
      <c r="D10" s="1">
        <v>9544</v>
      </c>
      <c r="E10" s="1">
        <v>9547</v>
      </c>
      <c r="F10" s="1">
        <v>9321</v>
      </c>
      <c r="G10" s="1">
        <v>9718</v>
      </c>
      <c r="H10" s="1">
        <v>10070</v>
      </c>
      <c r="I10" s="1">
        <v>10574</v>
      </c>
      <c r="J10" s="1">
        <v>11205</v>
      </c>
      <c r="K10" s="1">
        <v>11804</v>
      </c>
      <c r="L10" s="1">
        <v>13054</v>
      </c>
      <c r="M10" s="1">
        <v>14061</v>
      </c>
    </row>
    <row r="11" spans="1:13" x14ac:dyDescent="0.3">
      <c r="A11" s="7" t="s">
        <v>198</v>
      </c>
      <c r="B11" s="1">
        <v>5136</v>
      </c>
      <c r="C11" s="1">
        <v>5319</v>
      </c>
      <c r="D11" s="1">
        <v>5494</v>
      </c>
      <c r="E11" s="1">
        <v>5562</v>
      </c>
      <c r="F11" s="1">
        <v>5810</v>
      </c>
      <c r="G11" s="1">
        <v>6334</v>
      </c>
      <c r="H11" s="1">
        <v>6651</v>
      </c>
      <c r="I11" s="1">
        <v>7336</v>
      </c>
      <c r="J11" s="1">
        <v>8168</v>
      </c>
      <c r="K11" s="1">
        <v>8882</v>
      </c>
      <c r="L11" s="1">
        <v>10114</v>
      </c>
      <c r="M11" s="1">
        <v>11687</v>
      </c>
    </row>
    <row r="12" spans="1:13" x14ac:dyDescent="0.3">
      <c r="A12" s="7" t="s">
        <v>199</v>
      </c>
      <c r="B12" s="1">
        <v>3756</v>
      </c>
      <c r="C12" s="1">
        <v>3970</v>
      </c>
      <c r="D12" s="1">
        <v>3872</v>
      </c>
      <c r="E12" s="1">
        <v>3842</v>
      </c>
      <c r="F12" s="1">
        <v>4074</v>
      </c>
      <c r="G12" s="1">
        <v>4258</v>
      </c>
      <c r="H12" s="1">
        <v>4474</v>
      </c>
      <c r="I12" s="1">
        <v>4854</v>
      </c>
      <c r="J12" s="1">
        <v>5290</v>
      </c>
      <c r="K12" s="1">
        <v>5697</v>
      </c>
      <c r="L12" s="1">
        <v>6516</v>
      </c>
      <c r="M12" s="1">
        <v>7475</v>
      </c>
    </row>
    <row r="13" spans="1:13" x14ac:dyDescent="0.3">
      <c r="A13" s="7" t="s">
        <v>200</v>
      </c>
      <c r="B13" s="1">
        <v>3918</v>
      </c>
      <c r="C13" s="1">
        <v>4090</v>
      </c>
      <c r="D13" s="1">
        <v>3995</v>
      </c>
      <c r="E13" s="1">
        <v>4099</v>
      </c>
      <c r="F13" s="1">
        <v>4396</v>
      </c>
      <c r="G13" s="1">
        <v>4737</v>
      </c>
      <c r="H13" s="1">
        <v>5128</v>
      </c>
      <c r="I13" s="1">
        <v>5618</v>
      </c>
      <c r="J13" s="1">
        <v>6100</v>
      </c>
      <c r="K13" s="1">
        <v>6606</v>
      </c>
      <c r="L13" s="1">
        <v>7549</v>
      </c>
      <c r="M13" s="1">
        <v>8669</v>
      </c>
    </row>
    <row r="14" spans="1:13" x14ac:dyDescent="0.3">
      <c r="A14" s="7" t="s">
        <v>201</v>
      </c>
      <c r="B14" s="1">
        <v>4859</v>
      </c>
      <c r="C14" s="1">
        <v>5063</v>
      </c>
      <c r="D14" s="1">
        <v>5002</v>
      </c>
      <c r="E14" s="1">
        <v>5083</v>
      </c>
      <c r="F14" s="1">
        <v>4973</v>
      </c>
      <c r="G14" s="1">
        <v>5301</v>
      </c>
      <c r="H14" s="1">
        <v>5578</v>
      </c>
      <c r="I14" s="1">
        <v>6152</v>
      </c>
      <c r="J14" s="1">
        <v>6576</v>
      </c>
      <c r="K14" s="1">
        <v>7076</v>
      </c>
      <c r="L14" s="1">
        <v>7681</v>
      </c>
      <c r="M14" s="1">
        <v>8633</v>
      </c>
    </row>
    <row r="15" spans="1:13" x14ac:dyDescent="0.3">
      <c r="A15" s="7" t="s">
        <v>202</v>
      </c>
      <c r="B15" s="1">
        <v>2484</v>
      </c>
      <c r="C15" s="1">
        <v>2632</v>
      </c>
      <c r="D15" s="1">
        <v>2495</v>
      </c>
      <c r="E15" s="1">
        <v>2488</v>
      </c>
      <c r="F15" s="1">
        <v>2519</v>
      </c>
      <c r="G15" s="1">
        <v>2715</v>
      </c>
      <c r="H15" s="1">
        <v>2872</v>
      </c>
      <c r="I15" s="1">
        <v>3166</v>
      </c>
      <c r="J15" s="1">
        <v>3450</v>
      </c>
      <c r="K15" s="1">
        <v>3682</v>
      </c>
      <c r="L15" s="1">
        <v>4118</v>
      </c>
      <c r="M15" s="1">
        <v>4434</v>
      </c>
    </row>
    <row r="16" spans="1:13" x14ac:dyDescent="0.3">
      <c r="A16" s="10" t="s">
        <v>17</v>
      </c>
      <c r="B16" s="5">
        <v>32763</v>
      </c>
      <c r="C16" s="5">
        <v>34530</v>
      </c>
      <c r="D16" s="5">
        <v>33947</v>
      </c>
      <c r="E16" s="5">
        <v>34073</v>
      </c>
      <c r="F16" s="5">
        <v>34714</v>
      </c>
      <c r="G16" s="5">
        <v>36960</v>
      </c>
      <c r="H16" s="5">
        <v>38885</v>
      </c>
      <c r="I16" s="5">
        <v>42267</v>
      </c>
      <c r="J16" s="5">
        <v>45724</v>
      </c>
      <c r="K16" s="5">
        <v>49054</v>
      </c>
      <c r="L16" s="5">
        <v>54929</v>
      </c>
      <c r="M16" s="5">
        <v>61443</v>
      </c>
    </row>
    <row r="17" spans="1:14" x14ac:dyDescent="0.3">
      <c r="A17" s="15"/>
    </row>
    <row r="18" spans="1:14" x14ac:dyDescent="0.3">
      <c r="A18" s="15"/>
    </row>
    <row r="19" spans="1:14" x14ac:dyDescent="0.3">
      <c r="A19" s="15"/>
      <c r="B19" s="20" t="s">
        <v>35</v>
      </c>
      <c r="C19" s="21"/>
      <c r="D19" s="21"/>
      <c r="E19" s="21"/>
      <c r="F19" s="21"/>
      <c r="G19" s="21"/>
      <c r="H19" s="21"/>
      <c r="I19" s="21"/>
      <c r="J19" s="21"/>
      <c r="K19" s="21"/>
      <c r="L19" s="21"/>
      <c r="M19" s="21"/>
    </row>
    <row r="20" spans="1:14" x14ac:dyDescent="0.3">
      <c r="A20" s="9" t="s">
        <v>39</v>
      </c>
      <c r="B20" s="4" t="s">
        <v>0</v>
      </c>
      <c r="C20" s="4" t="s">
        <v>1</v>
      </c>
      <c r="D20" s="4" t="s">
        <v>2</v>
      </c>
      <c r="E20" s="4" t="s">
        <v>3</v>
      </c>
      <c r="F20" s="4" t="s">
        <v>4</v>
      </c>
      <c r="G20" s="4" t="s">
        <v>5</v>
      </c>
      <c r="H20" s="4" t="s">
        <v>6</v>
      </c>
      <c r="I20" s="4" t="s">
        <v>7</v>
      </c>
      <c r="J20" s="4" t="s">
        <v>8</v>
      </c>
      <c r="K20" s="4" t="s">
        <v>9</v>
      </c>
      <c r="L20" s="4" t="s">
        <v>10</v>
      </c>
      <c r="M20" s="4" t="s">
        <v>11</v>
      </c>
    </row>
    <row r="21" spans="1:14" x14ac:dyDescent="0.3">
      <c r="A21" s="8" t="s">
        <v>196</v>
      </c>
      <c r="B21" s="2">
        <v>0.10029606568385099</v>
      </c>
      <c r="C21" s="2">
        <v>9.9478714161598605E-2</v>
      </c>
      <c r="D21" s="2">
        <v>0.10442748991074299</v>
      </c>
      <c r="E21" s="2">
        <v>0.101311889179115</v>
      </c>
      <c r="F21" s="2">
        <v>0.104309500489716</v>
      </c>
      <c r="G21" s="2">
        <v>0.105438311688312</v>
      </c>
      <c r="H21" s="2">
        <v>0.105747717628906</v>
      </c>
      <c r="I21" s="2">
        <v>0.108051198334398</v>
      </c>
      <c r="J21" s="2">
        <v>0.10793018983466</v>
      </c>
      <c r="K21" s="2">
        <v>0.108186896073715</v>
      </c>
      <c r="L21" s="2">
        <v>0.107356769648091</v>
      </c>
      <c r="M21" s="2">
        <v>0.105528701398044</v>
      </c>
    </row>
    <row r="22" spans="1:14" x14ac:dyDescent="0.3">
      <c r="A22" s="8" t="s">
        <v>197</v>
      </c>
      <c r="B22" s="2">
        <v>0.28458932332204001</v>
      </c>
      <c r="C22" s="2">
        <v>0.29021141036779602</v>
      </c>
      <c r="D22" s="2">
        <v>0.28114413644799202</v>
      </c>
      <c r="E22" s="2">
        <v>0.28019252780794202</v>
      </c>
      <c r="F22" s="2">
        <v>0.26850838278504402</v>
      </c>
      <c r="G22" s="2">
        <v>0.26293290043290002</v>
      </c>
      <c r="H22" s="2">
        <v>0.25896875401825897</v>
      </c>
      <c r="I22" s="2">
        <v>0.25017152861570502</v>
      </c>
      <c r="J22" s="2">
        <v>0.245057300323681</v>
      </c>
      <c r="K22" s="2">
        <v>0.24063277204713199</v>
      </c>
      <c r="L22" s="2">
        <v>0.23765224198510801</v>
      </c>
      <c r="M22" s="2">
        <v>0.22884624774180901</v>
      </c>
    </row>
    <row r="23" spans="1:14" x14ac:dyDescent="0.3">
      <c r="A23" s="8" t="s">
        <v>198</v>
      </c>
      <c r="B23" s="2">
        <v>0.156762201263621</v>
      </c>
      <c r="C23" s="2">
        <v>0.15403996524761099</v>
      </c>
      <c r="D23" s="2">
        <v>0.16184051609862399</v>
      </c>
      <c r="E23" s="2">
        <v>0.16323775423355699</v>
      </c>
      <c r="F23" s="2">
        <v>0.16736763265541299</v>
      </c>
      <c r="G23" s="2">
        <v>0.17137445887445901</v>
      </c>
      <c r="H23" s="2">
        <v>0.171042818567571</v>
      </c>
      <c r="I23" s="2">
        <v>0.17356329997397499</v>
      </c>
      <c r="J23" s="2">
        <v>0.17863703962907901</v>
      </c>
      <c r="K23" s="2">
        <v>0.18106576425979501</v>
      </c>
      <c r="L23" s="2">
        <v>0.184128602377615</v>
      </c>
      <c r="M23" s="2">
        <v>0.19020881141871299</v>
      </c>
    </row>
    <row r="24" spans="1:14" x14ac:dyDescent="0.3">
      <c r="A24" s="8" t="s">
        <v>199</v>
      </c>
      <c r="B24" s="2">
        <v>0.114641516344657</v>
      </c>
      <c r="C24" s="2">
        <v>0.114972487691862</v>
      </c>
      <c r="D24" s="2">
        <v>0.114060152590803</v>
      </c>
      <c r="E24" s="2">
        <v>0.112757902151263</v>
      </c>
      <c r="F24" s="2">
        <v>0.117358990608976</v>
      </c>
      <c r="G24" s="2">
        <v>0.11520562770562801</v>
      </c>
      <c r="H24" s="2">
        <v>0.115057220007715</v>
      </c>
      <c r="I24" s="2">
        <v>0.114841365604372</v>
      </c>
      <c r="J24" s="2">
        <v>0.11569416498993999</v>
      </c>
      <c r="K24" s="2">
        <v>0.116137318057651</v>
      </c>
      <c r="L24" s="2">
        <v>0.11862586247701599</v>
      </c>
      <c r="M24" s="2">
        <v>0.121657471152125</v>
      </c>
    </row>
    <row r="25" spans="1:14" x14ac:dyDescent="0.3">
      <c r="A25" s="8" t="s">
        <v>200</v>
      </c>
      <c r="B25" s="2">
        <v>0.119586118487318</v>
      </c>
      <c r="C25" s="2">
        <v>0.11844772661453799</v>
      </c>
      <c r="D25" s="2">
        <v>0.11768344772734</v>
      </c>
      <c r="E25" s="2">
        <v>0.120300531212397</v>
      </c>
      <c r="F25" s="2">
        <v>0.12663478711758899</v>
      </c>
      <c r="G25" s="2">
        <v>0.12816558441558401</v>
      </c>
      <c r="H25" s="2">
        <v>0.131876044747332</v>
      </c>
      <c r="I25" s="2">
        <v>0.13291693283176001</v>
      </c>
      <c r="J25" s="2">
        <v>0.13340915055550701</v>
      </c>
      <c r="K25" s="2">
        <v>0.13466791698944</v>
      </c>
      <c r="L25" s="2">
        <v>0.13743195761801599</v>
      </c>
      <c r="M25" s="2">
        <v>0.14109011604251101</v>
      </c>
    </row>
    <row r="26" spans="1:14" x14ac:dyDescent="0.3">
      <c r="A26" s="8" t="s">
        <v>201</v>
      </c>
      <c r="B26" s="2">
        <v>0.14830754204437899</v>
      </c>
      <c r="C26" s="2">
        <v>0.14662612221256899</v>
      </c>
      <c r="D26" s="2">
        <v>0.147347335552479</v>
      </c>
      <c r="E26" s="2">
        <v>0.14917970240366299</v>
      </c>
      <c r="F26" s="2">
        <v>0.14325632309730901</v>
      </c>
      <c r="G26" s="2">
        <v>0.14342532467532501</v>
      </c>
      <c r="H26" s="2">
        <v>0.143448630577343</v>
      </c>
      <c r="I26" s="2">
        <v>0.14555090259540501</v>
      </c>
      <c r="J26" s="2">
        <v>0.14381943836934699</v>
      </c>
      <c r="K26" s="2">
        <v>0.14424919476495299</v>
      </c>
      <c r="L26" s="2">
        <v>0.139835059804475</v>
      </c>
      <c r="M26" s="2">
        <v>0.14050420715134401</v>
      </c>
    </row>
    <row r="27" spans="1:14" x14ac:dyDescent="0.3">
      <c r="A27" s="8" t="s">
        <v>202</v>
      </c>
      <c r="B27" s="2">
        <v>7.5817232854134206E-2</v>
      </c>
      <c r="C27" s="2">
        <v>7.6223573704025493E-2</v>
      </c>
      <c r="D27" s="2">
        <v>7.3496921672018101E-2</v>
      </c>
      <c r="E27" s="2">
        <v>7.3019693012062306E-2</v>
      </c>
      <c r="F27" s="2">
        <v>7.2564383245952602E-2</v>
      </c>
      <c r="G27" s="2">
        <v>7.3457792207792194E-2</v>
      </c>
      <c r="H27" s="2">
        <v>7.38588144528739E-2</v>
      </c>
      <c r="I27" s="2">
        <v>7.4904772044384504E-2</v>
      </c>
      <c r="J27" s="2">
        <v>7.5452716297786701E-2</v>
      </c>
      <c r="K27" s="2">
        <v>7.5060137807314395E-2</v>
      </c>
      <c r="L27" s="2">
        <v>7.4969506089679394E-2</v>
      </c>
      <c r="M27" s="2">
        <v>7.2164445095454305E-2</v>
      </c>
    </row>
    <row r="28" spans="1:14" x14ac:dyDescent="0.3">
      <c r="A28" s="15"/>
    </row>
    <row r="29" spans="1:14" x14ac:dyDescent="0.3">
      <c r="A29" s="15"/>
    </row>
    <row r="30" spans="1:14" x14ac:dyDescent="0.3">
      <c r="A30" s="15"/>
      <c r="B30" s="20" t="s">
        <v>36</v>
      </c>
      <c r="C30" s="20"/>
      <c r="D30" s="20"/>
      <c r="E30" s="20"/>
      <c r="F30" s="20"/>
      <c r="G30" s="20"/>
      <c r="H30" s="20"/>
      <c r="I30" s="20"/>
      <c r="J30" s="20"/>
      <c r="K30" s="20"/>
      <c r="L30" s="20"/>
      <c r="M30" s="6" t="s">
        <v>37</v>
      </c>
      <c r="N30" s="6" t="s">
        <v>38</v>
      </c>
    </row>
    <row r="31" spans="1:14" x14ac:dyDescent="0.3">
      <c r="A31" s="9" t="s">
        <v>39</v>
      </c>
      <c r="B31" s="4" t="s">
        <v>18</v>
      </c>
      <c r="C31" s="4" t="s">
        <v>19</v>
      </c>
      <c r="D31" s="4" t="s">
        <v>20</v>
      </c>
      <c r="E31" s="4" t="s">
        <v>21</v>
      </c>
      <c r="F31" s="4" t="s">
        <v>22</v>
      </c>
      <c r="G31" s="4" t="s">
        <v>23</v>
      </c>
      <c r="H31" s="4" t="s">
        <v>24</v>
      </c>
      <c r="I31" s="4" t="s">
        <v>25</v>
      </c>
      <c r="J31" s="4" t="s">
        <v>26</v>
      </c>
      <c r="K31" s="4" t="s">
        <v>27</v>
      </c>
      <c r="L31" s="4" t="s">
        <v>28</v>
      </c>
      <c r="M31" s="4" t="s">
        <v>29</v>
      </c>
      <c r="N31" s="4" t="s">
        <v>30</v>
      </c>
    </row>
    <row r="32" spans="1:14" x14ac:dyDescent="0.3">
      <c r="A32" s="8" t="s">
        <v>196</v>
      </c>
      <c r="B32" s="2">
        <v>4.5343883140596501E-2</v>
      </c>
      <c r="C32" s="2">
        <v>3.2023289665211098E-2</v>
      </c>
      <c r="D32" s="2">
        <v>-2.6234132581100099E-2</v>
      </c>
      <c r="E32" s="2">
        <v>4.8957126303592099E-2</v>
      </c>
      <c r="F32" s="2">
        <v>7.6222038111019103E-2</v>
      </c>
      <c r="G32" s="2">
        <v>5.5170644085193697E-2</v>
      </c>
      <c r="H32" s="2">
        <v>0.110651750972763</v>
      </c>
      <c r="I32" s="2">
        <v>8.0578059995620802E-2</v>
      </c>
      <c r="J32" s="2">
        <v>7.5379939209726396E-2</v>
      </c>
      <c r="K32" s="2">
        <v>0.11117392123610299</v>
      </c>
      <c r="L32" s="2">
        <v>9.9542140071222696E-2</v>
      </c>
      <c r="M32" s="3">
        <v>0.419750383183709</v>
      </c>
      <c r="N32" s="3">
        <v>0.82905500705218604</v>
      </c>
    </row>
    <row r="33" spans="1:14" x14ac:dyDescent="0.3">
      <c r="A33" s="8" t="s">
        <v>197</v>
      </c>
      <c r="B33" s="2">
        <v>7.4753324753324801E-2</v>
      </c>
      <c r="C33" s="2">
        <v>-4.7600039916176E-2</v>
      </c>
      <c r="D33" s="2">
        <v>3.14333612740989E-4</v>
      </c>
      <c r="E33" s="2">
        <v>-2.3672357808735701E-2</v>
      </c>
      <c r="F33" s="2">
        <v>4.2591996566891999E-2</v>
      </c>
      <c r="G33" s="2">
        <v>3.6221444741716402E-2</v>
      </c>
      <c r="H33" s="2">
        <v>5.0049652432969202E-2</v>
      </c>
      <c r="I33" s="2">
        <v>5.96746737280121E-2</v>
      </c>
      <c r="J33" s="2">
        <v>5.3458277554663099E-2</v>
      </c>
      <c r="K33" s="2">
        <v>0.105896306336835</v>
      </c>
      <c r="L33" s="2">
        <v>7.71411061743527E-2</v>
      </c>
      <c r="M33" s="3">
        <v>0.32977113675052</v>
      </c>
      <c r="N33" s="3">
        <v>0.47328164291701602</v>
      </c>
    </row>
    <row r="34" spans="1:14" x14ac:dyDescent="0.3">
      <c r="A34" s="8" t="s">
        <v>198</v>
      </c>
      <c r="B34" s="2">
        <v>3.5630841121495303E-2</v>
      </c>
      <c r="C34" s="2">
        <v>3.29009212257943E-2</v>
      </c>
      <c r="D34" s="2">
        <v>1.23771386967601E-2</v>
      </c>
      <c r="E34" s="2">
        <v>4.4588277597986302E-2</v>
      </c>
      <c r="F34" s="2">
        <v>9.0189328743545599E-2</v>
      </c>
      <c r="G34" s="2">
        <v>5.00473634354279E-2</v>
      </c>
      <c r="H34" s="2">
        <v>0.102992031273493</v>
      </c>
      <c r="I34" s="2">
        <v>0.113413304252999</v>
      </c>
      <c r="J34" s="2">
        <v>8.7414299706170401E-2</v>
      </c>
      <c r="K34" s="2">
        <v>0.138707498311191</v>
      </c>
      <c r="L34" s="2">
        <v>0.155526992287918</v>
      </c>
      <c r="M34" s="3">
        <v>0.59310250817884402</v>
      </c>
      <c r="N34" s="3">
        <v>1.1272297051328699</v>
      </c>
    </row>
    <row r="35" spans="1:14" x14ac:dyDescent="0.3">
      <c r="A35" s="8" t="s">
        <v>199</v>
      </c>
      <c r="B35" s="2">
        <v>5.6975505857295002E-2</v>
      </c>
      <c r="C35" s="2">
        <v>-2.4685138539042799E-2</v>
      </c>
      <c r="D35" s="2">
        <v>-7.74793388429752E-3</v>
      </c>
      <c r="E35" s="2">
        <v>6.0385216033316001E-2</v>
      </c>
      <c r="F35" s="2">
        <v>4.5164457535591597E-2</v>
      </c>
      <c r="G35" s="2">
        <v>5.0728041333959598E-2</v>
      </c>
      <c r="H35" s="2">
        <v>8.4935181046043806E-2</v>
      </c>
      <c r="I35" s="2">
        <v>8.9822826534816602E-2</v>
      </c>
      <c r="J35" s="2">
        <v>7.6937618147447998E-2</v>
      </c>
      <c r="K35" s="2">
        <v>0.14375987361769399</v>
      </c>
      <c r="L35" s="2">
        <v>0.14717618170656799</v>
      </c>
      <c r="M35" s="3">
        <v>0.53996703749484998</v>
      </c>
      <c r="N35" s="3">
        <v>0.93052685950413205</v>
      </c>
    </row>
    <row r="36" spans="1:14" x14ac:dyDescent="0.3">
      <c r="A36" s="8" t="s">
        <v>200</v>
      </c>
      <c r="B36" s="2">
        <v>4.38999489535477E-2</v>
      </c>
      <c r="C36" s="2">
        <v>-2.3227383863080701E-2</v>
      </c>
      <c r="D36" s="2">
        <v>2.60325406758448E-2</v>
      </c>
      <c r="E36" s="2">
        <v>7.2456696755306194E-2</v>
      </c>
      <c r="F36" s="2">
        <v>7.7570518653321194E-2</v>
      </c>
      <c r="G36" s="2">
        <v>8.2541693054675999E-2</v>
      </c>
      <c r="H36" s="2">
        <v>9.5553822152886103E-2</v>
      </c>
      <c r="I36" s="2">
        <v>8.5795656817372695E-2</v>
      </c>
      <c r="J36" s="2">
        <v>8.2950819672131207E-2</v>
      </c>
      <c r="K36" s="2">
        <v>0.142749016046019</v>
      </c>
      <c r="L36" s="2">
        <v>0.14836402172473201</v>
      </c>
      <c r="M36" s="3">
        <v>0.54307582769668905</v>
      </c>
      <c r="N36" s="3">
        <v>1.16996245306633</v>
      </c>
    </row>
    <row r="37" spans="1:14" x14ac:dyDescent="0.3">
      <c r="A37" s="8" t="s">
        <v>201</v>
      </c>
      <c r="B37" s="2">
        <v>4.19839473142622E-2</v>
      </c>
      <c r="C37" s="2">
        <v>-1.20481927710843E-2</v>
      </c>
      <c r="D37" s="2">
        <v>1.6193522590963599E-2</v>
      </c>
      <c r="E37" s="2">
        <v>-2.1640763328742901E-2</v>
      </c>
      <c r="F37" s="2">
        <v>6.5956163281721297E-2</v>
      </c>
      <c r="G37" s="2">
        <v>5.2254291643086197E-2</v>
      </c>
      <c r="H37" s="2">
        <v>0.10290426676228</v>
      </c>
      <c r="I37" s="2">
        <v>6.8920676202860895E-2</v>
      </c>
      <c r="J37" s="2">
        <v>7.6034063260340595E-2</v>
      </c>
      <c r="K37" s="2">
        <v>8.5500282645562503E-2</v>
      </c>
      <c r="L37" s="2">
        <v>0.123942195026689</v>
      </c>
      <c r="M37" s="3">
        <v>0.40328348504551398</v>
      </c>
      <c r="N37" s="3">
        <v>0.72590963614554205</v>
      </c>
    </row>
    <row r="38" spans="1:14" x14ac:dyDescent="0.3">
      <c r="A38" s="8" t="s">
        <v>202</v>
      </c>
      <c r="B38" s="2">
        <v>5.9581320450885697E-2</v>
      </c>
      <c r="C38" s="2">
        <v>-5.20516717325228E-2</v>
      </c>
      <c r="D38" s="2">
        <v>-2.8056112224448902E-3</v>
      </c>
      <c r="E38" s="2">
        <v>1.2459807073955E-2</v>
      </c>
      <c r="F38" s="2">
        <v>7.7808654227868201E-2</v>
      </c>
      <c r="G38" s="2">
        <v>5.7826887661141801E-2</v>
      </c>
      <c r="H38" s="2">
        <v>0.10236768802228401</v>
      </c>
      <c r="I38" s="2">
        <v>8.9703095388502796E-2</v>
      </c>
      <c r="J38" s="2">
        <v>6.7246376811594205E-2</v>
      </c>
      <c r="K38" s="2">
        <v>0.118413905486149</v>
      </c>
      <c r="L38" s="2">
        <v>7.6736279747450203E-2</v>
      </c>
      <c r="M38" s="3">
        <v>0.40050536955148502</v>
      </c>
      <c r="N38" s="3">
        <v>0.777154308617234</v>
      </c>
    </row>
    <row r="39" spans="1:14" x14ac:dyDescent="0.3">
      <c r="A39" s="11" t="s">
        <v>17</v>
      </c>
      <c r="B39" s="3">
        <v>5.3932790037542401E-2</v>
      </c>
      <c r="C39" s="3">
        <v>-1.6883869099333901E-2</v>
      </c>
      <c r="D39" s="3">
        <v>3.7116681886470099E-3</v>
      </c>
      <c r="E39" s="3">
        <v>1.8812549526017699E-2</v>
      </c>
      <c r="F39" s="3">
        <v>6.4700120988650106E-2</v>
      </c>
      <c r="G39" s="3">
        <v>5.2083333333333301E-2</v>
      </c>
      <c r="H39" s="3">
        <v>8.6974411726886997E-2</v>
      </c>
      <c r="I39" s="3">
        <v>8.1789575791989005E-2</v>
      </c>
      <c r="J39" s="3">
        <v>7.2828273991776701E-2</v>
      </c>
      <c r="K39" s="3">
        <v>0.119765972193909</v>
      </c>
      <c r="L39" s="3">
        <v>0.118589451837827</v>
      </c>
      <c r="M39" s="3">
        <v>0.45368727375967099</v>
      </c>
      <c r="N39" s="3">
        <v>0.80996848027808099</v>
      </c>
    </row>
    <row r="40" spans="1:14" x14ac:dyDescent="0.3">
      <c r="A40" s="15"/>
    </row>
    <row r="41" spans="1:14" x14ac:dyDescent="0.3">
      <c r="A41" s="13" t="s">
        <v>40</v>
      </c>
    </row>
    <row r="42" spans="1:14" x14ac:dyDescent="0.3">
      <c r="A42" s="14" t="s">
        <v>41</v>
      </c>
    </row>
    <row r="43" spans="1:14" x14ac:dyDescent="0.3">
      <c r="A43" s="14" t="s">
        <v>42</v>
      </c>
    </row>
    <row r="44" spans="1:14" x14ac:dyDescent="0.3">
      <c r="A44" s="14" t="s">
        <v>45</v>
      </c>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9:M19"/>
    <mergeCell ref="B30:L3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245</v>
      </c>
      <c r="B1" s="15"/>
    </row>
    <row r="2" spans="1:14" ht="15.6" x14ac:dyDescent="0.3">
      <c r="A2" s="12" t="s">
        <v>174</v>
      </c>
      <c r="B2" s="15"/>
    </row>
    <row r="3" spans="1:14" ht="15.6" x14ac:dyDescent="0.3">
      <c r="A3" s="12" t="s">
        <v>204</v>
      </c>
      <c r="B3" s="15"/>
    </row>
    <row r="4" spans="1:14" ht="15.6" x14ac:dyDescent="0.3">
      <c r="A4" s="12" t="s">
        <v>53</v>
      </c>
      <c r="B4" s="15"/>
    </row>
    <row r="5" spans="1:14" x14ac:dyDescent="0.3">
      <c r="A5" s="15"/>
      <c r="B5" s="15"/>
    </row>
    <row r="6" spans="1:14" x14ac:dyDescent="0.3">
      <c r="A6" s="16" t="str">
        <f>HYPERLINK("#'Table of contents'!A106",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46</v>
      </c>
      <c r="C9" s="1">
        <v>346</v>
      </c>
      <c r="D9" s="1">
        <v>397</v>
      </c>
      <c r="E9" s="1">
        <v>435</v>
      </c>
      <c r="F9" s="1">
        <v>467</v>
      </c>
      <c r="G9" s="1">
        <v>603</v>
      </c>
      <c r="H9" s="1">
        <v>622</v>
      </c>
      <c r="I9" s="1">
        <v>735</v>
      </c>
      <c r="J9" s="1">
        <v>880</v>
      </c>
      <c r="K9" s="1">
        <v>971</v>
      </c>
      <c r="L9" s="1">
        <v>1023</v>
      </c>
      <c r="M9" s="1">
        <v>1147</v>
      </c>
      <c r="N9" s="1">
        <v>1274</v>
      </c>
    </row>
    <row r="10" spans="1:14" x14ac:dyDescent="0.3">
      <c r="A10" s="7" t="s">
        <v>196</v>
      </c>
      <c r="B10" s="7" t="s">
        <v>47</v>
      </c>
      <c r="C10" s="1">
        <v>1237</v>
      </c>
      <c r="D10" s="1">
        <v>1287</v>
      </c>
      <c r="E10" s="1">
        <v>1370</v>
      </c>
      <c r="F10" s="1">
        <v>1266</v>
      </c>
      <c r="G10" s="1">
        <v>1254</v>
      </c>
      <c r="H10" s="1">
        <v>1388</v>
      </c>
      <c r="I10" s="1">
        <v>1439</v>
      </c>
      <c r="J10" s="1">
        <v>1621</v>
      </c>
      <c r="K10" s="1">
        <v>1784</v>
      </c>
      <c r="L10" s="1">
        <v>1992</v>
      </c>
      <c r="M10" s="1">
        <v>2294</v>
      </c>
      <c r="N10" s="1">
        <v>2587</v>
      </c>
    </row>
    <row r="11" spans="1:14" x14ac:dyDescent="0.3">
      <c r="A11" s="7" t="s">
        <v>196</v>
      </c>
      <c r="B11" s="7" t="s">
        <v>48</v>
      </c>
      <c r="C11" s="1">
        <v>835</v>
      </c>
      <c r="D11" s="1">
        <v>909</v>
      </c>
      <c r="E11" s="1">
        <v>946</v>
      </c>
      <c r="F11" s="1">
        <v>934</v>
      </c>
      <c r="G11" s="1">
        <v>972</v>
      </c>
      <c r="H11" s="1">
        <v>1030</v>
      </c>
      <c r="I11" s="1">
        <v>1071</v>
      </c>
      <c r="J11" s="1">
        <v>1133</v>
      </c>
      <c r="K11" s="1">
        <v>1161</v>
      </c>
      <c r="L11" s="1">
        <v>1217</v>
      </c>
      <c r="M11" s="1">
        <v>1314</v>
      </c>
      <c r="N11" s="1">
        <v>1397</v>
      </c>
    </row>
    <row r="12" spans="1:14" x14ac:dyDescent="0.3">
      <c r="A12" s="7" t="s">
        <v>196</v>
      </c>
      <c r="B12" s="7" t="s">
        <v>49</v>
      </c>
      <c r="C12" s="1">
        <v>484</v>
      </c>
      <c r="D12" s="1">
        <v>486</v>
      </c>
      <c r="E12" s="1">
        <v>503</v>
      </c>
      <c r="F12" s="1">
        <v>524</v>
      </c>
      <c r="G12" s="1">
        <v>547</v>
      </c>
      <c r="H12" s="1">
        <v>600</v>
      </c>
      <c r="I12" s="1">
        <v>595</v>
      </c>
      <c r="J12" s="1">
        <v>633</v>
      </c>
      <c r="K12" s="1">
        <v>666</v>
      </c>
      <c r="L12" s="1">
        <v>688</v>
      </c>
      <c r="M12" s="1">
        <v>735</v>
      </c>
      <c r="N12" s="1">
        <v>776</v>
      </c>
    </row>
    <row r="13" spans="1:14" x14ac:dyDescent="0.3">
      <c r="A13" s="7" t="s">
        <v>196</v>
      </c>
      <c r="B13" s="7" t="s">
        <v>50</v>
      </c>
      <c r="C13" s="1">
        <v>277</v>
      </c>
      <c r="D13" s="1">
        <v>261</v>
      </c>
      <c r="E13" s="1">
        <v>228</v>
      </c>
      <c r="F13" s="1">
        <v>209</v>
      </c>
      <c r="G13" s="1">
        <v>201</v>
      </c>
      <c r="H13" s="1">
        <v>206</v>
      </c>
      <c r="I13" s="1">
        <v>224</v>
      </c>
      <c r="J13" s="1">
        <v>244</v>
      </c>
      <c r="K13" s="1">
        <v>289</v>
      </c>
      <c r="L13" s="1">
        <v>322</v>
      </c>
      <c r="M13" s="1">
        <v>338</v>
      </c>
      <c r="N13" s="1">
        <v>375</v>
      </c>
    </row>
    <row r="14" spans="1:14" x14ac:dyDescent="0.3">
      <c r="A14" s="7" t="s">
        <v>196</v>
      </c>
      <c r="B14" s="7" t="s">
        <v>51</v>
      </c>
      <c r="C14" s="1">
        <v>107</v>
      </c>
      <c r="D14" s="1">
        <v>95</v>
      </c>
      <c r="E14" s="1">
        <v>63</v>
      </c>
      <c r="F14" s="1">
        <v>52</v>
      </c>
      <c r="G14" s="1">
        <v>44</v>
      </c>
      <c r="H14" s="1">
        <v>51</v>
      </c>
      <c r="I14" s="1">
        <v>48</v>
      </c>
      <c r="J14" s="1">
        <v>56</v>
      </c>
      <c r="K14" s="1">
        <v>64</v>
      </c>
      <c r="L14" s="1">
        <v>65</v>
      </c>
      <c r="M14" s="1">
        <v>69</v>
      </c>
      <c r="N14" s="1">
        <v>75</v>
      </c>
    </row>
    <row r="15" spans="1:14" x14ac:dyDescent="0.3">
      <c r="A15" s="7" t="s">
        <v>197</v>
      </c>
      <c r="B15" s="7" t="s">
        <v>46</v>
      </c>
      <c r="C15" s="1">
        <v>1263</v>
      </c>
      <c r="D15" s="1">
        <v>1455</v>
      </c>
      <c r="E15" s="1">
        <v>1544</v>
      </c>
      <c r="F15" s="1">
        <v>1701</v>
      </c>
      <c r="G15" s="1">
        <v>1804</v>
      </c>
      <c r="H15" s="1">
        <v>1964</v>
      </c>
      <c r="I15" s="1">
        <v>2093</v>
      </c>
      <c r="J15" s="1">
        <v>2255</v>
      </c>
      <c r="K15" s="1">
        <v>2487</v>
      </c>
      <c r="L15" s="1">
        <v>2738</v>
      </c>
      <c r="M15" s="1">
        <v>2981</v>
      </c>
      <c r="N15" s="1">
        <v>3101</v>
      </c>
    </row>
    <row r="16" spans="1:14" x14ac:dyDescent="0.3">
      <c r="A16" s="7" t="s">
        <v>197</v>
      </c>
      <c r="B16" s="7" t="s">
        <v>47</v>
      </c>
      <c r="C16" s="1">
        <v>3857</v>
      </c>
      <c r="D16" s="1">
        <v>4360</v>
      </c>
      <c r="E16" s="1">
        <v>4078</v>
      </c>
      <c r="F16" s="1">
        <v>4067</v>
      </c>
      <c r="G16" s="1">
        <v>3701</v>
      </c>
      <c r="H16" s="1">
        <v>3877</v>
      </c>
      <c r="I16" s="1">
        <v>4066</v>
      </c>
      <c r="J16" s="1">
        <v>4370</v>
      </c>
      <c r="K16" s="1">
        <v>4630</v>
      </c>
      <c r="L16" s="1">
        <v>4896</v>
      </c>
      <c r="M16" s="1">
        <v>5618</v>
      </c>
      <c r="N16" s="1">
        <v>6260</v>
      </c>
    </row>
    <row r="17" spans="1:14" x14ac:dyDescent="0.3">
      <c r="A17" s="7" t="s">
        <v>197</v>
      </c>
      <c r="B17" s="7" t="s">
        <v>48</v>
      </c>
      <c r="C17" s="1">
        <v>2012</v>
      </c>
      <c r="D17" s="1">
        <v>2108</v>
      </c>
      <c r="E17" s="1">
        <v>2030</v>
      </c>
      <c r="F17" s="1">
        <v>2030</v>
      </c>
      <c r="G17" s="1">
        <v>2058</v>
      </c>
      <c r="H17" s="1">
        <v>2077</v>
      </c>
      <c r="I17" s="1">
        <v>2075</v>
      </c>
      <c r="J17" s="1">
        <v>2067</v>
      </c>
      <c r="K17" s="1">
        <v>2095</v>
      </c>
      <c r="L17" s="1">
        <v>2159</v>
      </c>
      <c r="M17" s="1">
        <v>2341</v>
      </c>
      <c r="N17" s="1">
        <v>2445</v>
      </c>
    </row>
    <row r="18" spans="1:14" x14ac:dyDescent="0.3">
      <c r="A18" s="7" t="s">
        <v>197</v>
      </c>
      <c r="B18" s="7" t="s">
        <v>49</v>
      </c>
      <c r="C18" s="1">
        <v>1121</v>
      </c>
      <c r="D18" s="1">
        <v>1127</v>
      </c>
      <c r="E18" s="1">
        <v>1076</v>
      </c>
      <c r="F18" s="1">
        <v>1017</v>
      </c>
      <c r="G18" s="1">
        <v>1036</v>
      </c>
      <c r="H18" s="1">
        <v>1086</v>
      </c>
      <c r="I18" s="1">
        <v>1096</v>
      </c>
      <c r="J18" s="1">
        <v>1119</v>
      </c>
      <c r="K18" s="1">
        <v>1186</v>
      </c>
      <c r="L18" s="1">
        <v>1182</v>
      </c>
      <c r="M18" s="1">
        <v>1263</v>
      </c>
      <c r="N18" s="1">
        <v>1341</v>
      </c>
    </row>
    <row r="19" spans="1:14" x14ac:dyDescent="0.3">
      <c r="A19" s="7" t="s">
        <v>197</v>
      </c>
      <c r="B19" s="7" t="s">
        <v>50</v>
      </c>
      <c r="C19" s="1">
        <v>720</v>
      </c>
      <c r="D19" s="1">
        <v>664</v>
      </c>
      <c r="E19" s="1">
        <v>567</v>
      </c>
      <c r="F19" s="1">
        <v>560</v>
      </c>
      <c r="G19" s="1">
        <v>566</v>
      </c>
      <c r="H19" s="1">
        <v>548</v>
      </c>
      <c r="I19" s="1">
        <v>564</v>
      </c>
      <c r="J19" s="1">
        <v>577</v>
      </c>
      <c r="K19" s="1">
        <v>601</v>
      </c>
      <c r="L19" s="1">
        <v>625</v>
      </c>
      <c r="M19" s="1">
        <v>648</v>
      </c>
      <c r="N19" s="1">
        <v>700</v>
      </c>
    </row>
    <row r="20" spans="1:14" x14ac:dyDescent="0.3">
      <c r="A20" s="7" t="s">
        <v>197</v>
      </c>
      <c r="B20" s="7" t="s">
        <v>51</v>
      </c>
      <c r="C20" s="1">
        <v>351</v>
      </c>
      <c r="D20" s="1">
        <v>307</v>
      </c>
      <c r="E20" s="1">
        <v>249</v>
      </c>
      <c r="F20" s="1">
        <v>172</v>
      </c>
      <c r="G20" s="1">
        <v>156</v>
      </c>
      <c r="H20" s="1">
        <v>166</v>
      </c>
      <c r="I20" s="1">
        <v>176</v>
      </c>
      <c r="J20" s="1">
        <v>186</v>
      </c>
      <c r="K20" s="1">
        <v>206</v>
      </c>
      <c r="L20" s="1">
        <v>204</v>
      </c>
      <c r="M20" s="1">
        <v>203</v>
      </c>
      <c r="N20" s="1">
        <v>214</v>
      </c>
    </row>
    <row r="21" spans="1:14" x14ac:dyDescent="0.3">
      <c r="A21" s="7" t="s">
        <v>198</v>
      </c>
      <c r="B21" s="7" t="s">
        <v>46</v>
      </c>
      <c r="C21" s="1">
        <v>618</v>
      </c>
      <c r="D21" s="1">
        <v>679</v>
      </c>
      <c r="E21" s="1">
        <v>767</v>
      </c>
      <c r="F21" s="1">
        <v>897</v>
      </c>
      <c r="G21" s="1">
        <v>981</v>
      </c>
      <c r="H21" s="1">
        <v>1143</v>
      </c>
      <c r="I21" s="1">
        <v>1236</v>
      </c>
      <c r="J21" s="1">
        <v>1353</v>
      </c>
      <c r="K21" s="1">
        <v>1591</v>
      </c>
      <c r="L21" s="1">
        <v>1747</v>
      </c>
      <c r="M21" s="1">
        <v>2206</v>
      </c>
      <c r="N21" s="1">
        <v>2682</v>
      </c>
    </row>
    <row r="22" spans="1:14" x14ac:dyDescent="0.3">
      <c r="A22" s="7" t="s">
        <v>198</v>
      </c>
      <c r="B22" s="7" t="s">
        <v>47</v>
      </c>
      <c r="C22" s="1">
        <v>2014</v>
      </c>
      <c r="D22" s="1">
        <v>2032</v>
      </c>
      <c r="E22" s="1">
        <v>2048</v>
      </c>
      <c r="F22" s="1">
        <v>2017</v>
      </c>
      <c r="G22" s="1">
        <v>2046</v>
      </c>
      <c r="H22" s="1">
        <v>2264</v>
      </c>
      <c r="I22" s="1">
        <v>2332</v>
      </c>
      <c r="J22" s="1">
        <v>2828</v>
      </c>
      <c r="K22" s="1">
        <v>3207</v>
      </c>
      <c r="L22" s="1">
        <v>3532</v>
      </c>
      <c r="M22" s="1">
        <v>4076</v>
      </c>
      <c r="N22" s="1">
        <v>4838</v>
      </c>
    </row>
    <row r="23" spans="1:14" x14ac:dyDescent="0.3">
      <c r="A23" s="7" t="s">
        <v>198</v>
      </c>
      <c r="B23" s="7" t="s">
        <v>48</v>
      </c>
      <c r="C23" s="1">
        <v>1289</v>
      </c>
      <c r="D23" s="1">
        <v>1363</v>
      </c>
      <c r="E23" s="1">
        <v>1493</v>
      </c>
      <c r="F23" s="1">
        <v>1519</v>
      </c>
      <c r="G23" s="1">
        <v>1605</v>
      </c>
      <c r="H23" s="1">
        <v>1681</v>
      </c>
      <c r="I23" s="1">
        <v>1738</v>
      </c>
      <c r="J23" s="1">
        <v>1744</v>
      </c>
      <c r="K23" s="1">
        <v>1850</v>
      </c>
      <c r="L23" s="1">
        <v>2006</v>
      </c>
      <c r="M23" s="1">
        <v>2123</v>
      </c>
      <c r="N23" s="1">
        <v>2358</v>
      </c>
    </row>
    <row r="24" spans="1:14" x14ac:dyDescent="0.3">
      <c r="A24" s="7" t="s">
        <v>198</v>
      </c>
      <c r="B24" s="7" t="s">
        <v>49</v>
      </c>
      <c r="C24" s="1">
        <v>714</v>
      </c>
      <c r="D24" s="1">
        <v>770</v>
      </c>
      <c r="E24" s="1">
        <v>774</v>
      </c>
      <c r="F24" s="1">
        <v>757</v>
      </c>
      <c r="G24" s="1">
        <v>809</v>
      </c>
      <c r="H24" s="1">
        <v>876</v>
      </c>
      <c r="I24" s="1">
        <v>952</v>
      </c>
      <c r="J24" s="1">
        <v>961</v>
      </c>
      <c r="K24" s="1">
        <v>1024</v>
      </c>
      <c r="L24" s="1">
        <v>1072</v>
      </c>
      <c r="M24" s="1">
        <v>1153</v>
      </c>
      <c r="N24" s="1">
        <v>1215</v>
      </c>
    </row>
    <row r="25" spans="1:14" x14ac:dyDescent="0.3">
      <c r="A25" s="7" t="s">
        <v>198</v>
      </c>
      <c r="B25" s="7" t="s">
        <v>50</v>
      </c>
      <c r="C25" s="1">
        <v>377</v>
      </c>
      <c r="D25" s="1">
        <v>368</v>
      </c>
      <c r="E25" s="1">
        <v>340</v>
      </c>
      <c r="F25" s="1">
        <v>326</v>
      </c>
      <c r="G25" s="1">
        <v>314</v>
      </c>
      <c r="H25" s="1">
        <v>311</v>
      </c>
      <c r="I25" s="1">
        <v>324</v>
      </c>
      <c r="J25" s="1">
        <v>371</v>
      </c>
      <c r="K25" s="1">
        <v>410</v>
      </c>
      <c r="L25" s="1">
        <v>431</v>
      </c>
      <c r="M25" s="1">
        <v>461</v>
      </c>
      <c r="N25" s="1">
        <v>498</v>
      </c>
    </row>
    <row r="26" spans="1:14" x14ac:dyDescent="0.3">
      <c r="A26" s="7" t="s">
        <v>198</v>
      </c>
      <c r="B26" s="7" t="s">
        <v>51</v>
      </c>
      <c r="C26" s="1">
        <v>124</v>
      </c>
      <c r="D26" s="1">
        <v>107</v>
      </c>
      <c r="E26" s="1">
        <v>72</v>
      </c>
      <c r="F26" s="1">
        <v>46</v>
      </c>
      <c r="G26" s="1">
        <v>55</v>
      </c>
      <c r="H26" s="1">
        <v>59</v>
      </c>
      <c r="I26" s="1">
        <v>69</v>
      </c>
      <c r="J26" s="1">
        <v>79</v>
      </c>
      <c r="K26" s="1">
        <v>86</v>
      </c>
      <c r="L26" s="1">
        <v>94</v>
      </c>
      <c r="M26" s="1">
        <v>95</v>
      </c>
      <c r="N26" s="1">
        <v>96</v>
      </c>
    </row>
    <row r="27" spans="1:14" x14ac:dyDescent="0.3">
      <c r="A27" s="7" t="s">
        <v>199</v>
      </c>
      <c r="B27" s="7" t="s">
        <v>46</v>
      </c>
      <c r="C27" s="1">
        <v>538</v>
      </c>
      <c r="D27" s="1">
        <v>636</v>
      </c>
      <c r="E27" s="1">
        <v>667</v>
      </c>
      <c r="F27" s="1">
        <v>704</v>
      </c>
      <c r="G27" s="1">
        <v>826</v>
      </c>
      <c r="H27" s="1">
        <v>905</v>
      </c>
      <c r="I27" s="1">
        <v>1002</v>
      </c>
      <c r="J27" s="1">
        <v>1113</v>
      </c>
      <c r="K27" s="1">
        <v>1272</v>
      </c>
      <c r="L27" s="1">
        <v>1325</v>
      </c>
      <c r="M27" s="1">
        <v>1633</v>
      </c>
      <c r="N27" s="1">
        <v>1943</v>
      </c>
    </row>
    <row r="28" spans="1:14" x14ac:dyDescent="0.3">
      <c r="A28" s="7" t="s">
        <v>199</v>
      </c>
      <c r="B28" s="7" t="s">
        <v>47</v>
      </c>
      <c r="C28" s="1">
        <v>1387</v>
      </c>
      <c r="D28" s="1">
        <v>1419</v>
      </c>
      <c r="E28" s="1">
        <v>1350</v>
      </c>
      <c r="F28" s="1">
        <v>1361</v>
      </c>
      <c r="G28" s="1">
        <v>1409</v>
      </c>
      <c r="H28" s="1">
        <v>1462</v>
      </c>
      <c r="I28" s="1">
        <v>1527</v>
      </c>
      <c r="J28" s="1">
        <v>1725</v>
      </c>
      <c r="K28" s="1">
        <v>1939</v>
      </c>
      <c r="L28" s="1">
        <v>2180</v>
      </c>
      <c r="M28" s="1">
        <v>2500</v>
      </c>
      <c r="N28" s="1">
        <v>2912</v>
      </c>
    </row>
    <row r="29" spans="1:14" x14ac:dyDescent="0.3">
      <c r="A29" s="7" t="s">
        <v>199</v>
      </c>
      <c r="B29" s="7" t="s">
        <v>48</v>
      </c>
      <c r="C29" s="1">
        <v>875</v>
      </c>
      <c r="D29" s="1">
        <v>956</v>
      </c>
      <c r="E29" s="1">
        <v>948</v>
      </c>
      <c r="F29" s="1">
        <v>911</v>
      </c>
      <c r="G29" s="1">
        <v>964</v>
      </c>
      <c r="H29" s="1">
        <v>1021</v>
      </c>
      <c r="I29" s="1">
        <v>1037</v>
      </c>
      <c r="J29" s="1">
        <v>1071</v>
      </c>
      <c r="K29" s="1">
        <v>1099</v>
      </c>
      <c r="L29" s="1">
        <v>1161</v>
      </c>
      <c r="M29" s="1">
        <v>1301</v>
      </c>
      <c r="N29" s="1">
        <v>1444</v>
      </c>
    </row>
    <row r="30" spans="1:14" x14ac:dyDescent="0.3">
      <c r="A30" s="7" t="s">
        <v>199</v>
      </c>
      <c r="B30" s="7" t="s">
        <v>49</v>
      </c>
      <c r="C30" s="1">
        <v>567</v>
      </c>
      <c r="D30" s="1">
        <v>597</v>
      </c>
      <c r="E30" s="1">
        <v>597</v>
      </c>
      <c r="F30" s="1">
        <v>599</v>
      </c>
      <c r="G30" s="1">
        <v>610</v>
      </c>
      <c r="H30" s="1">
        <v>581</v>
      </c>
      <c r="I30" s="1">
        <v>609</v>
      </c>
      <c r="J30" s="1">
        <v>641</v>
      </c>
      <c r="K30" s="1">
        <v>655</v>
      </c>
      <c r="L30" s="1">
        <v>676</v>
      </c>
      <c r="M30" s="1">
        <v>708</v>
      </c>
      <c r="N30" s="1">
        <v>774</v>
      </c>
    </row>
    <row r="31" spans="1:14" x14ac:dyDescent="0.3">
      <c r="A31" s="7" t="s">
        <v>199</v>
      </c>
      <c r="B31" s="7" t="s">
        <v>50</v>
      </c>
      <c r="C31" s="1">
        <v>297</v>
      </c>
      <c r="D31" s="1">
        <v>276</v>
      </c>
      <c r="E31" s="1">
        <v>234</v>
      </c>
      <c r="F31" s="1">
        <v>217</v>
      </c>
      <c r="G31" s="1">
        <v>212</v>
      </c>
      <c r="H31" s="1">
        <v>238</v>
      </c>
      <c r="I31" s="1">
        <v>248</v>
      </c>
      <c r="J31" s="1">
        <v>255</v>
      </c>
      <c r="K31" s="1">
        <v>267</v>
      </c>
      <c r="L31" s="1">
        <v>301</v>
      </c>
      <c r="M31" s="1">
        <v>315</v>
      </c>
      <c r="N31" s="1">
        <v>342</v>
      </c>
    </row>
    <row r="32" spans="1:14" x14ac:dyDescent="0.3">
      <c r="A32" s="7" t="s">
        <v>199</v>
      </c>
      <c r="B32" s="7" t="s">
        <v>51</v>
      </c>
      <c r="C32" s="1">
        <v>92</v>
      </c>
      <c r="D32" s="1">
        <v>86</v>
      </c>
      <c r="E32" s="1">
        <v>76</v>
      </c>
      <c r="F32" s="1">
        <v>50</v>
      </c>
      <c r="G32" s="1">
        <v>53</v>
      </c>
      <c r="H32" s="1">
        <v>51</v>
      </c>
      <c r="I32" s="1">
        <v>51</v>
      </c>
      <c r="J32" s="1">
        <v>49</v>
      </c>
      <c r="K32" s="1">
        <v>58</v>
      </c>
      <c r="L32" s="1">
        <v>54</v>
      </c>
      <c r="M32" s="1">
        <v>59</v>
      </c>
      <c r="N32" s="1">
        <v>60</v>
      </c>
    </row>
    <row r="33" spans="1:14" x14ac:dyDescent="0.3">
      <c r="A33" s="7" t="s">
        <v>200</v>
      </c>
      <c r="B33" s="7" t="s">
        <v>46</v>
      </c>
      <c r="C33" s="1">
        <v>482</v>
      </c>
      <c r="D33" s="1">
        <v>633</v>
      </c>
      <c r="E33" s="1">
        <v>669</v>
      </c>
      <c r="F33" s="1">
        <v>718</v>
      </c>
      <c r="G33" s="1">
        <v>833</v>
      </c>
      <c r="H33" s="1">
        <v>988</v>
      </c>
      <c r="I33" s="1">
        <v>1060</v>
      </c>
      <c r="J33" s="1">
        <v>1147</v>
      </c>
      <c r="K33" s="1">
        <v>1311</v>
      </c>
      <c r="L33" s="1">
        <v>1417</v>
      </c>
      <c r="M33" s="1">
        <v>1753</v>
      </c>
      <c r="N33" s="1">
        <v>2068</v>
      </c>
    </row>
    <row r="34" spans="1:14" x14ac:dyDescent="0.3">
      <c r="A34" s="7" t="s">
        <v>200</v>
      </c>
      <c r="B34" s="7" t="s">
        <v>47</v>
      </c>
      <c r="C34" s="1">
        <v>1409</v>
      </c>
      <c r="D34" s="1">
        <v>1397</v>
      </c>
      <c r="E34" s="1">
        <v>1319</v>
      </c>
      <c r="F34" s="1">
        <v>1349</v>
      </c>
      <c r="G34" s="1">
        <v>1454</v>
      </c>
      <c r="H34" s="1">
        <v>1557</v>
      </c>
      <c r="I34" s="1">
        <v>1758</v>
      </c>
      <c r="J34" s="1">
        <v>2082</v>
      </c>
      <c r="K34" s="1">
        <v>2256</v>
      </c>
      <c r="L34" s="1">
        <v>2578</v>
      </c>
      <c r="M34" s="1">
        <v>2991</v>
      </c>
      <c r="N34" s="1">
        <v>3559</v>
      </c>
    </row>
    <row r="35" spans="1:14" x14ac:dyDescent="0.3">
      <c r="A35" s="7" t="s">
        <v>200</v>
      </c>
      <c r="B35" s="7" t="s">
        <v>48</v>
      </c>
      <c r="C35" s="1">
        <v>964</v>
      </c>
      <c r="D35" s="1">
        <v>1022</v>
      </c>
      <c r="E35" s="1">
        <v>1046</v>
      </c>
      <c r="F35" s="1">
        <v>1094</v>
      </c>
      <c r="G35" s="1">
        <v>1158</v>
      </c>
      <c r="H35" s="1">
        <v>1186</v>
      </c>
      <c r="I35" s="1">
        <v>1254</v>
      </c>
      <c r="J35" s="1">
        <v>1286</v>
      </c>
      <c r="K35" s="1">
        <v>1370</v>
      </c>
      <c r="L35" s="1">
        <v>1418</v>
      </c>
      <c r="M35" s="1">
        <v>1538</v>
      </c>
      <c r="N35" s="1">
        <v>1664</v>
      </c>
    </row>
    <row r="36" spans="1:14" x14ac:dyDescent="0.3">
      <c r="A36" s="7" t="s">
        <v>200</v>
      </c>
      <c r="B36" s="7" t="s">
        <v>49</v>
      </c>
      <c r="C36" s="1">
        <v>630</v>
      </c>
      <c r="D36" s="1">
        <v>643</v>
      </c>
      <c r="E36" s="1">
        <v>640</v>
      </c>
      <c r="F36" s="1">
        <v>656</v>
      </c>
      <c r="G36" s="1">
        <v>652</v>
      </c>
      <c r="H36" s="1">
        <v>699</v>
      </c>
      <c r="I36" s="1">
        <v>741</v>
      </c>
      <c r="J36" s="1">
        <v>756</v>
      </c>
      <c r="K36" s="1">
        <v>791</v>
      </c>
      <c r="L36" s="1">
        <v>799</v>
      </c>
      <c r="M36" s="1">
        <v>845</v>
      </c>
      <c r="N36" s="1">
        <v>897</v>
      </c>
    </row>
    <row r="37" spans="1:14" x14ac:dyDescent="0.3">
      <c r="A37" s="7" t="s">
        <v>200</v>
      </c>
      <c r="B37" s="7" t="s">
        <v>50</v>
      </c>
      <c r="C37" s="1">
        <v>322</v>
      </c>
      <c r="D37" s="1">
        <v>294</v>
      </c>
      <c r="E37" s="1">
        <v>253</v>
      </c>
      <c r="F37" s="1">
        <v>237</v>
      </c>
      <c r="G37" s="1">
        <v>259</v>
      </c>
      <c r="H37" s="1">
        <v>268</v>
      </c>
      <c r="I37" s="1">
        <v>273</v>
      </c>
      <c r="J37" s="1">
        <v>299</v>
      </c>
      <c r="K37" s="1">
        <v>320</v>
      </c>
      <c r="L37" s="1">
        <v>340</v>
      </c>
      <c r="M37" s="1">
        <v>366</v>
      </c>
      <c r="N37" s="1">
        <v>415</v>
      </c>
    </row>
    <row r="38" spans="1:14" x14ac:dyDescent="0.3">
      <c r="A38" s="7" t="s">
        <v>200</v>
      </c>
      <c r="B38" s="7" t="s">
        <v>51</v>
      </c>
      <c r="C38" s="1">
        <v>111</v>
      </c>
      <c r="D38" s="1">
        <v>101</v>
      </c>
      <c r="E38" s="1">
        <v>68</v>
      </c>
      <c r="F38" s="1">
        <v>45</v>
      </c>
      <c r="G38" s="1">
        <v>40</v>
      </c>
      <c r="H38" s="1">
        <v>39</v>
      </c>
      <c r="I38" s="1">
        <v>42</v>
      </c>
      <c r="J38" s="1">
        <v>48</v>
      </c>
      <c r="K38" s="1">
        <v>52</v>
      </c>
      <c r="L38" s="1">
        <v>54</v>
      </c>
      <c r="M38" s="1">
        <v>56</v>
      </c>
      <c r="N38" s="1">
        <v>66</v>
      </c>
    </row>
    <row r="39" spans="1:14" x14ac:dyDescent="0.3">
      <c r="A39" s="7" t="s">
        <v>201</v>
      </c>
      <c r="B39" s="7" t="s">
        <v>46</v>
      </c>
      <c r="C39" s="1">
        <v>598</v>
      </c>
      <c r="D39" s="1">
        <v>699</v>
      </c>
      <c r="E39" s="1">
        <v>790</v>
      </c>
      <c r="F39" s="1">
        <v>812</v>
      </c>
      <c r="G39" s="1">
        <v>806</v>
      </c>
      <c r="H39" s="1">
        <v>956</v>
      </c>
      <c r="I39" s="1">
        <v>1029</v>
      </c>
      <c r="J39" s="1">
        <v>1122</v>
      </c>
      <c r="K39" s="1">
        <v>1227</v>
      </c>
      <c r="L39" s="1">
        <v>1311</v>
      </c>
      <c r="M39" s="1">
        <v>1503</v>
      </c>
      <c r="N39" s="1">
        <v>1818</v>
      </c>
    </row>
    <row r="40" spans="1:14" x14ac:dyDescent="0.3">
      <c r="A40" s="7" t="s">
        <v>201</v>
      </c>
      <c r="B40" s="7" t="s">
        <v>47</v>
      </c>
      <c r="C40" s="1">
        <v>1615</v>
      </c>
      <c r="D40" s="1">
        <v>1759</v>
      </c>
      <c r="E40" s="1">
        <v>1720</v>
      </c>
      <c r="F40" s="1">
        <v>1876</v>
      </c>
      <c r="G40" s="1">
        <v>1734</v>
      </c>
      <c r="H40" s="1">
        <v>1843</v>
      </c>
      <c r="I40" s="1">
        <v>1970</v>
      </c>
      <c r="J40" s="1">
        <v>2321</v>
      </c>
      <c r="K40" s="1">
        <v>2535</v>
      </c>
      <c r="L40" s="1">
        <v>2764</v>
      </c>
      <c r="M40" s="1">
        <v>3024</v>
      </c>
      <c r="N40" s="1">
        <v>3400</v>
      </c>
    </row>
    <row r="41" spans="1:14" x14ac:dyDescent="0.3">
      <c r="A41" s="7" t="s">
        <v>201</v>
      </c>
      <c r="B41" s="7" t="s">
        <v>48</v>
      </c>
      <c r="C41" s="1">
        <v>1192</v>
      </c>
      <c r="D41" s="1">
        <v>1239</v>
      </c>
      <c r="E41" s="1">
        <v>1241</v>
      </c>
      <c r="F41" s="1">
        <v>1253</v>
      </c>
      <c r="G41" s="1">
        <v>1290</v>
      </c>
      <c r="H41" s="1">
        <v>1296</v>
      </c>
      <c r="I41" s="1">
        <v>1316</v>
      </c>
      <c r="J41" s="1">
        <v>1385</v>
      </c>
      <c r="K41" s="1">
        <v>1414</v>
      </c>
      <c r="L41" s="1">
        <v>1530</v>
      </c>
      <c r="M41" s="1">
        <v>1614</v>
      </c>
      <c r="N41" s="1">
        <v>1775</v>
      </c>
    </row>
    <row r="42" spans="1:14" x14ac:dyDescent="0.3">
      <c r="A42" s="7" t="s">
        <v>201</v>
      </c>
      <c r="B42" s="7" t="s">
        <v>49</v>
      </c>
      <c r="C42" s="1">
        <v>803</v>
      </c>
      <c r="D42" s="1">
        <v>777</v>
      </c>
      <c r="E42" s="1">
        <v>772</v>
      </c>
      <c r="F42" s="1">
        <v>753</v>
      </c>
      <c r="G42" s="1">
        <v>769</v>
      </c>
      <c r="H42" s="1">
        <v>811</v>
      </c>
      <c r="I42" s="1">
        <v>827</v>
      </c>
      <c r="J42" s="1">
        <v>871</v>
      </c>
      <c r="K42" s="1">
        <v>914</v>
      </c>
      <c r="L42" s="1">
        <v>956</v>
      </c>
      <c r="M42" s="1">
        <v>994</v>
      </c>
      <c r="N42" s="1">
        <v>1046</v>
      </c>
    </row>
    <row r="43" spans="1:14" x14ac:dyDescent="0.3">
      <c r="A43" s="7" t="s">
        <v>201</v>
      </c>
      <c r="B43" s="7" t="s">
        <v>50</v>
      </c>
      <c r="C43" s="1">
        <v>457</v>
      </c>
      <c r="D43" s="1">
        <v>427</v>
      </c>
      <c r="E43" s="1">
        <v>372</v>
      </c>
      <c r="F43" s="1">
        <v>317</v>
      </c>
      <c r="G43" s="1">
        <v>312</v>
      </c>
      <c r="H43" s="1">
        <v>321</v>
      </c>
      <c r="I43" s="1">
        <v>345</v>
      </c>
      <c r="J43" s="1">
        <v>352</v>
      </c>
      <c r="K43" s="1">
        <v>388</v>
      </c>
      <c r="L43" s="1">
        <v>410</v>
      </c>
      <c r="M43" s="1">
        <v>446</v>
      </c>
      <c r="N43" s="1">
        <v>491</v>
      </c>
    </row>
    <row r="44" spans="1:14" x14ac:dyDescent="0.3">
      <c r="A44" s="7" t="s">
        <v>201</v>
      </c>
      <c r="B44" s="7" t="s">
        <v>51</v>
      </c>
      <c r="C44" s="1">
        <v>194</v>
      </c>
      <c r="D44" s="1">
        <v>162</v>
      </c>
      <c r="E44" s="1">
        <v>107</v>
      </c>
      <c r="F44" s="1">
        <v>72</v>
      </c>
      <c r="G44" s="1">
        <v>62</v>
      </c>
      <c r="H44" s="1">
        <v>74</v>
      </c>
      <c r="I44" s="1">
        <v>91</v>
      </c>
      <c r="J44" s="1">
        <v>101</v>
      </c>
      <c r="K44" s="1">
        <v>98</v>
      </c>
      <c r="L44" s="1">
        <v>105</v>
      </c>
      <c r="M44" s="1">
        <v>100</v>
      </c>
      <c r="N44" s="1">
        <v>103</v>
      </c>
    </row>
    <row r="45" spans="1:14" x14ac:dyDescent="0.3">
      <c r="A45" s="7" t="s">
        <v>202</v>
      </c>
      <c r="B45" s="7" t="s">
        <v>46</v>
      </c>
      <c r="C45" s="1">
        <v>404</v>
      </c>
      <c r="D45" s="1">
        <v>467</v>
      </c>
      <c r="E45" s="1">
        <v>495</v>
      </c>
      <c r="F45" s="1">
        <v>537</v>
      </c>
      <c r="G45" s="1">
        <v>585</v>
      </c>
      <c r="H45" s="1">
        <v>676</v>
      </c>
      <c r="I45" s="1">
        <v>728</v>
      </c>
      <c r="J45" s="1">
        <v>849</v>
      </c>
      <c r="K45" s="1">
        <v>940</v>
      </c>
      <c r="L45" s="1">
        <v>1027</v>
      </c>
      <c r="M45" s="1">
        <v>1125</v>
      </c>
      <c r="N45" s="1">
        <v>1188</v>
      </c>
    </row>
    <row r="46" spans="1:14" x14ac:dyDescent="0.3">
      <c r="A46" s="7" t="s">
        <v>202</v>
      </c>
      <c r="B46" s="7" t="s">
        <v>47</v>
      </c>
      <c r="C46" s="1">
        <v>799</v>
      </c>
      <c r="D46" s="1">
        <v>870</v>
      </c>
      <c r="E46" s="1">
        <v>811</v>
      </c>
      <c r="F46" s="1">
        <v>829</v>
      </c>
      <c r="G46" s="1">
        <v>798</v>
      </c>
      <c r="H46" s="1">
        <v>889</v>
      </c>
      <c r="I46" s="1">
        <v>984</v>
      </c>
      <c r="J46" s="1">
        <v>1116</v>
      </c>
      <c r="K46" s="1">
        <v>1243</v>
      </c>
      <c r="L46" s="1">
        <v>1357</v>
      </c>
      <c r="M46" s="1">
        <v>1574</v>
      </c>
      <c r="N46" s="1">
        <v>1765</v>
      </c>
    </row>
    <row r="47" spans="1:14" x14ac:dyDescent="0.3">
      <c r="A47" s="7" t="s">
        <v>202</v>
      </c>
      <c r="B47" s="7" t="s">
        <v>48</v>
      </c>
      <c r="C47" s="1">
        <v>593</v>
      </c>
      <c r="D47" s="1">
        <v>630</v>
      </c>
      <c r="E47" s="1">
        <v>593</v>
      </c>
      <c r="F47" s="1">
        <v>566</v>
      </c>
      <c r="G47" s="1">
        <v>580</v>
      </c>
      <c r="H47" s="1">
        <v>581</v>
      </c>
      <c r="I47" s="1">
        <v>590</v>
      </c>
      <c r="J47" s="1">
        <v>610</v>
      </c>
      <c r="K47" s="1">
        <v>660</v>
      </c>
      <c r="L47" s="1">
        <v>656</v>
      </c>
      <c r="M47" s="1">
        <v>743</v>
      </c>
      <c r="N47" s="1">
        <v>772</v>
      </c>
    </row>
    <row r="48" spans="1:14" x14ac:dyDescent="0.3">
      <c r="A48" s="7" t="s">
        <v>202</v>
      </c>
      <c r="B48" s="7" t="s">
        <v>49</v>
      </c>
      <c r="C48" s="1">
        <v>395</v>
      </c>
      <c r="D48" s="1">
        <v>405</v>
      </c>
      <c r="E48" s="1">
        <v>390</v>
      </c>
      <c r="F48" s="1">
        <v>378</v>
      </c>
      <c r="G48" s="1">
        <v>393</v>
      </c>
      <c r="H48" s="1">
        <v>391</v>
      </c>
      <c r="I48" s="1">
        <v>389</v>
      </c>
      <c r="J48" s="1">
        <v>407</v>
      </c>
      <c r="K48" s="1">
        <v>424</v>
      </c>
      <c r="L48" s="1">
        <v>433</v>
      </c>
      <c r="M48" s="1">
        <v>458</v>
      </c>
      <c r="N48" s="1">
        <v>471</v>
      </c>
    </row>
    <row r="49" spans="1:14" x14ac:dyDescent="0.3">
      <c r="A49" s="7" t="s">
        <v>202</v>
      </c>
      <c r="B49" s="7" t="s">
        <v>50</v>
      </c>
      <c r="C49" s="1">
        <v>192</v>
      </c>
      <c r="D49" s="1">
        <v>178</v>
      </c>
      <c r="E49" s="1">
        <v>148</v>
      </c>
      <c r="F49" s="1">
        <v>142</v>
      </c>
      <c r="G49" s="1">
        <v>140</v>
      </c>
      <c r="H49" s="1">
        <v>159</v>
      </c>
      <c r="I49" s="1">
        <v>154</v>
      </c>
      <c r="J49" s="1">
        <v>157</v>
      </c>
      <c r="K49" s="1">
        <v>155</v>
      </c>
      <c r="L49" s="1">
        <v>177</v>
      </c>
      <c r="M49" s="1">
        <v>188</v>
      </c>
      <c r="N49" s="1">
        <v>206</v>
      </c>
    </row>
    <row r="50" spans="1:14" x14ac:dyDescent="0.3">
      <c r="A50" s="7" t="s">
        <v>202</v>
      </c>
      <c r="B50" s="7" t="s">
        <v>51</v>
      </c>
      <c r="C50" s="1">
        <v>101</v>
      </c>
      <c r="D50" s="1">
        <v>82</v>
      </c>
      <c r="E50" s="1">
        <v>58</v>
      </c>
      <c r="F50" s="1">
        <v>36</v>
      </c>
      <c r="G50" s="1">
        <v>23</v>
      </c>
      <c r="H50" s="1">
        <v>19</v>
      </c>
      <c r="I50" s="1">
        <v>27</v>
      </c>
      <c r="J50" s="1">
        <v>27</v>
      </c>
      <c r="K50" s="1">
        <v>28</v>
      </c>
      <c r="L50" s="1">
        <v>32</v>
      </c>
      <c r="M50" s="1">
        <v>30</v>
      </c>
      <c r="N50" s="1">
        <v>32</v>
      </c>
    </row>
    <row r="51" spans="1:14" x14ac:dyDescent="0.3">
      <c r="A51" s="10" t="s">
        <v>17</v>
      </c>
      <c r="B51" s="10" t="s">
        <v>17</v>
      </c>
      <c r="C51" s="5">
        <v>32763</v>
      </c>
      <c r="D51" s="5">
        <v>34530</v>
      </c>
      <c r="E51" s="5">
        <v>33947</v>
      </c>
      <c r="F51" s="5">
        <v>34073</v>
      </c>
      <c r="G51" s="5">
        <v>34714</v>
      </c>
      <c r="H51" s="5">
        <v>36960</v>
      </c>
      <c r="I51" s="5">
        <v>38885</v>
      </c>
      <c r="J51" s="5">
        <v>42267</v>
      </c>
      <c r="K51" s="5">
        <v>45724</v>
      </c>
      <c r="L51" s="5">
        <v>49054</v>
      </c>
      <c r="M51" s="5">
        <v>54929</v>
      </c>
      <c r="N51" s="5">
        <v>61443</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46</v>
      </c>
      <c r="C56" s="2">
        <v>0.10529519172245901</v>
      </c>
      <c r="D56" s="2">
        <v>0.115574963609898</v>
      </c>
      <c r="E56" s="2">
        <v>0.122708039492243</v>
      </c>
      <c r="F56" s="2">
        <v>0.135283893395133</v>
      </c>
      <c r="G56" s="2">
        <v>0.16652858326429201</v>
      </c>
      <c r="H56" s="2">
        <v>0.1596099563767</v>
      </c>
      <c r="I56" s="2">
        <v>0.17874513618676999</v>
      </c>
      <c r="J56" s="2">
        <v>0.19268666520691899</v>
      </c>
      <c r="K56" s="2">
        <v>0.196757852077001</v>
      </c>
      <c r="L56" s="2">
        <v>0.19276427360090401</v>
      </c>
      <c r="M56" s="2">
        <v>0.19450568085467199</v>
      </c>
      <c r="N56" s="2">
        <v>0.19648365206662599</v>
      </c>
    </row>
    <row r="57" spans="1:14" x14ac:dyDescent="0.3">
      <c r="A57" s="8" t="s">
        <v>196</v>
      </c>
      <c r="B57" s="8" t="s">
        <v>47</v>
      </c>
      <c r="C57" s="2">
        <v>0.37644552647595902</v>
      </c>
      <c r="D57" s="2">
        <v>0.37467248908296902</v>
      </c>
      <c r="E57" s="2">
        <v>0.38645980253878698</v>
      </c>
      <c r="F57" s="2">
        <v>0.36674391657010402</v>
      </c>
      <c r="G57" s="2">
        <v>0.346313173156587</v>
      </c>
      <c r="H57" s="2">
        <v>0.356171413908134</v>
      </c>
      <c r="I57" s="2">
        <v>0.34995136186770398</v>
      </c>
      <c r="J57" s="2">
        <v>0.35493759579592699</v>
      </c>
      <c r="K57" s="2">
        <v>0.36149949341438697</v>
      </c>
      <c r="L57" s="2">
        <v>0.375353306953081</v>
      </c>
      <c r="M57" s="2">
        <v>0.38901136170934397</v>
      </c>
      <c r="N57" s="2">
        <v>0.39898210980875998</v>
      </c>
    </row>
    <row r="58" spans="1:14" x14ac:dyDescent="0.3">
      <c r="A58" s="8" t="s">
        <v>196</v>
      </c>
      <c r="B58" s="8" t="s">
        <v>48</v>
      </c>
      <c r="C58" s="2">
        <v>0.25410833840535602</v>
      </c>
      <c r="D58" s="2">
        <v>0.26462882096069901</v>
      </c>
      <c r="E58" s="2">
        <v>0.266854724964739</v>
      </c>
      <c r="F58" s="2">
        <v>0.270567786790266</v>
      </c>
      <c r="G58" s="2">
        <v>0.26843413421706702</v>
      </c>
      <c r="H58" s="2">
        <v>0.26430587631511399</v>
      </c>
      <c r="I58" s="2">
        <v>0.26045719844358001</v>
      </c>
      <c r="J58" s="2">
        <v>0.24808408145390801</v>
      </c>
      <c r="K58" s="2">
        <v>0.23525835866261399</v>
      </c>
      <c r="L58" s="2">
        <v>0.229319766346335</v>
      </c>
      <c r="M58" s="2">
        <v>0.22282516533830801</v>
      </c>
      <c r="N58" s="2">
        <v>0.21545342381246099</v>
      </c>
    </row>
    <row r="59" spans="1:14" x14ac:dyDescent="0.3">
      <c r="A59" s="8" t="s">
        <v>196</v>
      </c>
      <c r="B59" s="8" t="s">
        <v>49</v>
      </c>
      <c r="C59" s="2">
        <v>0.147291539866099</v>
      </c>
      <c r="D59" s="2">
        <v>0.14148471615720501</v>
      </c>
      <c r="E59" s="2">
        <v>0.14188998589562801</v>
      </c>
      <c r="F59" s="2">
        <v>0.15179606025492501</v>
      </c>
      <c r="G59" s="2">
        <v>0.15106324219828801</v>
      </c>
      <c r="H59" s="2">
        <v>0.15396458814472699</v>
      </c>
      <c r="I59" s="2">
        <v>0.14469844357976699</v>
      </c>
      <c r="J59" s="2">
        <v>0.13860302167725</v>
      </c>
      <c r="K59" s="2">
        <v>0.13495440729483299</v>
      </c>
      <c r="L59" s="2">
        <v>0.129640097983795</v>
      </c>
      <c r="M59" s="2">
        <v>0.124639647278277</v>
      </c>
      <c r="N59" s="2">
        <v>0.119679210363973</v>
      </c>
    </row>
    <row r="60" spans="1:14" x14ac:dyDescent="0.3">
      <c r="A60" s="8" t="s">
        <v>196</v>
      </c>
      <c r="B60" s="8" t="s">
        <v>50</v>
      </c>
      <c r="C60" s="2">
        <v>8.42970176506391E-2</v>
      </c>
      <c r="D60" s="2">
        <v>7.5982532751091694E-2</v>
      </c>
      <c r="E60" s="2">
        <v>6.4315937940761597E-2</v>
      </c>
      <c r="F60" s="2">
        <v>6.0544611819235199E-2</v>
      </c>
      <c r="G60" s="2">
        <v>5.55095277547639E-2</v>
      </c>
      <c r="H60" s="2">
        <v>5.2861175263022801E-2</v>
      </c>
      <c r="I60" s="2">
        <v>5.4474708171206199E-2</v>
      </c>
      <c r="J60" s="2">
        <v>5.3426757171009399E-2</v>
      </c>
      <c r="K60" s="2">
        <v>5.85612968591692E-2</v>
      </c>
      <c r="L60" s="2">
        <v>6.0674580742415697E-2</v>
      </c>
      <c r="M60" s="2">
        <v>5.7317279972867598E-2</v>
      </c>
      <c r="N60" s="2">
        <v>5.7834669956816798E-2</v>
      </c>
    </row>
    <row r="61" spans="1:14" x14ac:dyDescent="0.3">
      <c r="A61" s="8" t="s">
        <v>196</v>
      </c>
      <c r="B61" s="8" t="s">
        <v>51</v>
      </c>
      <c r="C61" s="2">
        <v>3.2562385879488703E-2</v>
      </c>
      <c r="D61" s="2">
        <v>2.76564774381368E-2</v>
      </c>
      <c r="E61" s="2">
        <v>1.7771509167841999E-2</v>
      </c>
      <c r="F61" s="2">
        <v>1.5063731170336001E-2</v>
      </c>
      <c r="G61" s="2">
        <v>1.2151339409003E-2</v>
      </c>
      <c r="H61" s="2">
        <v>1.30869899923018E-2</v>
      </c>
      <c r="I61" s="2">
        <v>1.1673151750972799E-2</v>
      </c>
      <c r="J61" s="2">
        <v>1.22618786949858E-2</v>
      </c>
      <c r="K61" s="2">
        <v>1.29685916919959E-2</v>
      </c>
      <c r="L61" s="2">
        <v>1.2247974373469001E-2</v>
      </c>
      <c r="M61" s="2">
        <v>1.17008648465321E-2</v>
      </c>
      <c r="N61" s="2">
        <v>1.1566933991363401E-2</v>
      </c>
    </row>
    <row r="62" spans="1:14" x14ac:dyDescent="0.3">
      <c r="A62" s="8" t="s">
        <v>197</v>
      </c>
      <c r="B62" s="8" t="s">
        <v>46</v>
      </c>
      <c r="C62" s="2">
        <v>0.135456885456885</v>
      </c>
      <c r="D62" s="2">
        <v>0.145195090310348</v>
      </c>
      <c r="E62" s="2">
        <v>0.16177703269069599</v>
      </c>
      <c r="F62" s="2">
        <v>0.17817115324185601</v>
      </c>
      <c r="G62" s="2">
        <v>0.193541465507993</v>
      </c>
      <c r="H62" s="2">
        <v>0.202099197365713</v>
      </c>
      <c r="I62" s="2">
        <v>0.20784508440913599</v>
      </c>
      <c r="J62" s="2">
        <v>0.213258937015321</v>
      </c>
      <c r="K62" s="2">
        <v>0.22195448460508699</v>
      </c>
      <c r="L62" s="2">
        <v>0.231955269400203</v>
      </c>
      <c r="M62" s="2">
        <v>0.22835912364026401</v>
      </c>
      <c r="N62" s="2">
        <v>0.22053907972405901</v>
      </c>
    </row>
    <row r="63" spans="1:14" x14ac:dyDescent="0.3">
      <c r="A63" s="8" t="s">
        <v>197</v>
      </c>
      <c r="B63" s="8" t="s">
        <v>47</v>
      </c>
      <c r="C63" s="2">
        <v>0.41366366366366403</v>
      </c>
      <c r="D63" s="2">
        <v>0.435086318730666</v>
      </c>
      <c r="E63" s="2">
        <v>0.42728415758591798</v>
      </c>
      <c r="F63" s="2">
        <v>0.425997695611187</v>
      </c>
      <c r="G63" s="2">
        <v>0.39706040124450198</v>
      </c>
      <c r="H63" s="2">
        <v>0.39895040131714299</v>
      </c>
      <c r="I63" s="2">
        <v>0.40377358490566001</v>
      </c>
      <c r="J63" s="2">
        <v>0.41327785133345901</v>
      </c>
      <c r="K63" s="2">
        <v>0.41320838911200403</v>
      </c>
      <c r="L63" s="2">
        <v>0.41477465266011498</v>
      </c>
      <c r="M63" s="2">
        <v>0.43036617128849403</v>
      </c>
      <c r="N63" s="2">
        <v>0.44520304388023602</v>
      </c>
    </row>
    <row r="64" spans="1:14" x14ac:dyDescent="0.3">
      <c r="A64" s="8" t="s">
        <v>197</v>
      </c>
      <c r="B64" s="8" t="s">
        <v>48</v>
      </c>
      <c r="C64" s="2">
        <v>0.21578721578721599</v>
      </c>
      <c r="D64" s="2">
        <v>0.21035824767987199</v>
      </c>
      <c r="E64" s="2">
        <v>0.212699077954736</v>
      </c>
      <c r="F64" s="2">
        <v>0.212632240494396</v>
      </c>
      <c r="G64" s="2">
        <v>0.220791760540715</v>
      </c>
      <c r="H64" s="2">
        <v>0.21372710434245701</v>
      </c>
      <c r="I64" s="2">
        <v>0.206057596822244</v>
      </c>
      <c r="J64" s="2">
        <v>0.19547947796481899</v>
      </c>
      <c r="K64" s="2">
        <v>0.18697010263275299</v>
      </c>
      <c r="L64" s="2">
        <v>0.182904100304981</v>
      </c>
      <c r="M64" s="2">
        <v>0.17933200551555101</v>
      </c>
      <c r="N64" s="2">
        <v>0.173885214422872</v>
      </c>
    </row>
    <row r="65" spans="1:14" x14ac:dyDescent="0.3">
      <c r="A65" s="8" t="s">
        <v>197</v>
      </c>
      <c r="B65" s="8" t="s">
        <v>49</v>
      </c>
      <c r="C65" s="2">
        <v>0.12022737022737</v>
      </c>
      <c r="D65" s="2">
        <v>0.112463825965473</v>
      </c>
      <c r="E65" s="2">
        <v>0.112740989103101</v>
      </c>
      <c r="F65" s="2">
        <v>0.106525610139311</v>
      </c>
      <c r="G65" s="2">
        <v>0.111146872653149</v>
      </c>
      <c r="H65" s="2">
        <v>0.111751389174727</v>
      </c>
      <c r="I65" s="2">
        <v>0.10883813306852</v>
      </c>
      <c r="J65" s="2">
        <v>0.10582560998675999</v>
      </c>
      <c r="K65" s="2">
        <v>0.105845604640785</v>
      </c>
      <c r="L65" s="2">
        <v>0.10013554727211101</v>
      </c>
      <c r="M65" s="2">
        <v>9.6751953424237799E-2</v>
      </c>
      <c r="N65" s="2">
        <v>9.5370172818434004E-2</v>
      </c>
    </row>
    <row r="66" spans="1:14" x14ac:dyDescent="0.3">
      <c r="A66" s="8" t="s">
        <v>197</v>
      </c>
      <c r="B66" s="8" t="s">
        <v>50</v>
      </c>
      <c r="C66" s="2">
        <v>7.7220077220077205E-2</v>
      </c>
      <c r="D66" s="2">
        <v>6.6260852210358295E-2</v>
      </c>
      <c r="E66" s="2">
        <v>5.9409052808046897E-2</v>
      </c>
      <c r="F66" s="2">
        <v>5.8657169791557599E-2</v>
      </c>
      <c r="G66" s="2">
        <v>6.0723098380002102E-2</v>
      </c>
      <c r="H66" s="2">
        <v>5.6390203745626699E-2</v>
      </c>
      <c r="I66" s="2">
        <v>5.6007944389275102E-2</v>
      </c>
      <c r="J66" s="2">
        <v>5.4567807830527698E-2</v>
      </c>
      <c r="K66" s="2">
        <v>5.3636769299419899E-2</v>
      </c>
      <c r="L66" s="2">
        <v>5.29481531684175E-2</v>
      </c>
      <c r="M66" s="2">
        <v>4.9639957101271601E-2</v>
      </c>
      <c r="N66" s="2">
        <v>4.9783087973828299E-2</v>
      </c>
    </row>
    <row r="67" spans="1:14" x14ac:dyDescent="0.3">
      <c r="A67" s="8" t="s">
        <v>197</v>
      </c>
      <c r="B67" s="8" t="s">
        <v>51</v>
      </c>
      <c r="C67" s="2">
        <v>3.7644787644787597E-2</v>
      </c>
      <c r="D67" s="2">
        <v>3.06356651032831E-2</v>
      </c>
      <c r="E67" s="2">
        <v>2.60896898575021E-2</v>
      </c>
      <c r="F67" s="2">
        <v>1.80161307216927E-2</v>
      </c>
      <c r="G67" s="2">
        <v>1.6736401673640201E-2</v>
      </c>
      <c r="H67" s="2">
        <v>1.7081704054332202E-2</v>
      </c>
      <c r="I67" s="2">
        <v>1.74776564051639E-2</v>
      </c>
      <c r="J67" s="2">
        <v>1.7590315869112898E-2</v>
      </c>
      <c r="K67" s="2">
        <v>1.83846497099509E-2</v>
      </c>
      <c r="L67" s="2">
        <v>1.72822771941715E-2</v>
      </c>
      <c r="M67" s="2">
        <v>1.55507890301823E-2</v>
      </c>
      <c r="N67" s="2">
        <v>1.5219401180570399E-2</v>
      </c>
    </row>
    <row r="68" spans="1:14" x14ac:dyDescent="0.3">
      <c r="A68" s="8" t="s">
        <v>198</v>
      </c>
      <c r="B68" s="8" t="s">
        <v>46</v>
      </c>
      <c r="C68" s="2">
        <v>0.120327102803738</v>
      </c>
      <c r="D68" s="2">
        <v>0.12765557435608199</v>
      </c>
      <c r="E68" s="2">
        <v>0.13960684382963201</v>
      </c>
      <c r="F68" s="2">
        <v>0.161272923408846</v>
      </c>
      <c r="G68" s="2">
        <v>0.16884681583476799</v>
      </c>
      <c r="H68" s="2">
        <v>0.180454688980107</v>
      </c>
      <c r="I68" s="2">
        <v>0.18583671628326601</v>
      </c>
      <c r="J68" s="2">
        <v>0.18443293347873499</v>
      </c>
      <c r="K68" s="2">
        <v>0.19478452497551399</v>
      </c>
      <c r="L68" s="2">
        <v>0.196689934699392</v>
      </c>
      <c r="M68" s="2">
        <v>0.21811350603124399</v>
      </c>
      <c r="N68" s="2">
        <v>0.22948575340121499</v>
      </c>
    </row>
    <row r="69" spans="1:14" x14ac:dyDescent="0.3">
      <c r="A69" s="8" t="s">
        <v>198</v>
      </c>
      <c r="B69" s="8" t="s">
        <v>47</v>
      </c>
      <c r="C69" s="2">
        <v>0.392133956386293</v>
      </c>
      <c r="D69" s="2">
        <v>0.382026696747509</v>
      </c>
      <c r="E69" s="2">
        <v>0.37277029486712798</v>
      </c>
      <c r="F69" s="2">
        <v>0.36263933836749401</v>
      </c>
      <c r="G69" s="2">
        <v>0.35215146299483602</v>
      </c>
      <c r="H69" s="2">
        <v>0.35743605936217199</v>
      </c>
      <c r="I69" s="2">
        <v>0.35062396632085402</v>
      </c>
      <c r="J69" s="2">
        <v>0.38549618320610701</v>
      </c>
      <c r="K69" s="2">
        <v>0.39262977473065602</v>
      </c>
      <c r="L69" s="2">
        <v>0.39765818509344703</v>
      </c>
      <c r="M69" s="2">
        <v>0.40300573462527201</v>
      </c>
      <c r="N69" s="2">
        <v>0.41396423376401098</v>
      </c>
    </row>
    <row r="70" spans="1:14" x14ac:dyDescent="0.3">
      <c r="A70" s="8" t="s">
        <v>198</v>
      </c>
      <c r="B70" s="8" t="s">
        <v>48</v>
      </c>
      <c r="C70" s="2">
        <v>0.25097352024922098</v>
      </c>
      <c r="D70" s="2">
        <v>0.25625117503290101</v>
      </c>
      <c r="E70" s="2">
        <v>0.27175100109209999</v>
      </c>
      <c r="F70" s="2">
        <v>0.27310320028766599</v>
      </c>
      <c r="G70" s="2">
        <v>0.27624784853700501</v>
      </c>
      <c r="H70" s="2">
        <v>0.26539311651405101</v>
      </c>
      <c r="I70" s="2">
        <v>0.26131408810705198</v>
      </c>
      <c r="J70" s="2">
        <v>0.23773173391494001</v>
      </c>
      <c r="K70" s="2">
        <v>0.22649363369245801</v>
      </c>
      <c r="L70" s="2">
        <v>0.22585003377617699</v>
      </c>
      <c r="M70" s="2">
        <v>0.209907059521455</v>
      </c>
      <c r="N70" s="2">
        <v>0.20176264225207499</v>
      </c>
    </row>
    <row r="71" spans="1:14" x14ac:dyDescent="0.3">
      <c r="A71" s="8" t="s">
        <v>198</v>
      </c>
      <c r="B71" s="8" t="s">
        <v>49</v>
      </c>
      <c r="C71" s="2">
        <v>0.13901869158878499</v>
      </c>
      <c r="D71" s="2">
        <v>0.14476405339349499</v>
      </c>
      <c r="E71" s="2">
        <v>0.14088096104841599</v>
      </c>
      <c r="F71" s="2">
        <v>0.13610212153901499</v>
      </c>
      <c r="G71" s="2">
        <v>0.13924268502581799</v>
      </c>
      <c r="H71" s="2">
        <v>0.13830123144932099</v>
      </c>
      <c r="I71" s="2">
        <v>0.14313637047060601</v>
      </c>
      <c r="J71" s="2">
        <v>0.130997818974918</v>
      </c>
      <c r="K71" s="2">
        <v>0.12536728697355501</v>
      </c>
      <c r="L71" s="2">
        <v>0.12069353749155599</v>
      </c>
      <c r="M71" s="2">
        <v>0.114000395491398</v>
      </c>
      <c r="N71" s="2">
        <v>0.103961666809275</v>
      </c>
    </row>
    <row r="72" spans="1:14" x14ac:dyDescent="0.3">
      <c r="A72" s="8" t="s">
        <v>198</v>
      </c>
      <c r="B72" s="8" t="s">
        <v>50</v>
      </c>
      <c r="C72" s="2">
        <v>7.3403426791277301E-2</v>
      </c>
      <c r="D72" s="2">
        <v>6.9185937206241804E-2</v>
      </c>
      <c r="E72" s="2">
        <v>6.1885693483800498E-2</v>
      </c>
      <c r="F72" s="2">
        <v>5.86120100683208E-2</v>
      </c>
      <c r="G72" s="2">
        <v>5.4044750430292603E-2</v>
      </c>
      <c r="H72" s="2">
        <v>4.9100094726870901E-2</v>
      </c>
      <c r="I72" s="2">
        <v>4.8714479025710397E-2</v>
      </c>
      <c r="J72" s="2">
        <v>5.0572519083969501E-2</v>
      </c>
      <c r="K72" s="2">
        <v>5.0195886385896199E-2</v>
      </c>
      <c r="L72" s="2">
        <v>4.8525106957892403E-2</v>
      </c>
      <c r="M72" s="2">
        <v>4.5580383626656097E-2</v>
      </c>
      <c r="N72" s="2">
        <v>4.2611448618122702E-2</v>
      </c>
    </row>
    <row r="73" spans="1:14" x14ac:dyDescent="0.3">
      <c r="A73" s="8" t="s">
        <v>198</v>
      </c>
      <c r="B73" s="8" t="s">
        <v>51</v>
      </c>
      <c r="C73" s="2">
        <v>2.4143302180685399E-2</v>
      </c>
      <c r="D73" s="2">
        <v>2.0116563263771401E-2</v>
      </c>
      <c r="E73" s="2">
        <v>1.31052056789225E-2</v>
      </c>
      <c r="F73" s="2">
        <v>8.2704063286587592E-3</v>
      </c>
      <c r="G73" s="2">
        <v>9.4664371772805508E-3</v>
      </c>
      <c r="H73" s="2">
        <v>9.3148089674771097E-3</v>
      </c>
      <c r="I73" s="2">
        <v>1.0374379792512401E-2</v>
      </c>
      <c r="J73" s="2">
        <v>1.0768811341330399E-2</v>
      </c>
      <c r="K73" s="2">
        <v>1.0528893241919701E-2</v>
      </c>
      <c r="L73" s="2">
        <v>1.05832019815357E-2</v>
      </c>
      <c r="M73" s="2">
        <v>9.3929207039746901E-3</v>
      </c>
      <c r="N73" s="2">
        <v>8.2142551553007603E-3</v>
      </c>
    </row>
    <row r="74" spans="1:14" x14ac:dyDescent="0.3">
      <c r="A74" s="8" t="s">
        <v>199</v>
      </c>
      <c r="B74" s="8" t="s">
        <v>46</v>
      </c>
      <c r="C74" s="2">
        <v>0.14323748668796599</v>
      </c>
      <c r="D74" s="2">
        <v>0.16020151133501301</v>
      </c>
      <c r="E74" s="2">
        <v>0.172262396694215</v>
      </c>
      <c r="F74" s="2">
        <v>0.183237896928683</v>
      </c>
      <c r="G74" s="2">
        <v>0.20274914089347101</v>
      </c>
      <c r="H74" s="2">
        <v>0.212541099107562</v>
      </c>
      <c r="I74" s="2">
        <v>0.22396066160035799</v>
      </c>
      <c r="J74" s="2">
        <v>0.22929542645240999</v>
      </c>
      <c r="K74" s="2">
        <v>0.24045368620037799</v>
      </c>
      <c r="L74" s="2">
        <v>0.23257855011409501</v>
      </c>
      <c r="M74" s="2">
        <v>0.25061387354205</v>
      </c>
      <c r="N74" s="2">
        <v>0.25993311036789302</v>
      </c>
    </row>
    <row r="75" spans="1:14" x14ac:dyDescent="0.3">
      <c r="A75" s="8" t="s">
        <v>199</v>
      </c>
      <c r="B75" s="8" t="s">
        <v>47</v>
      </c>
      <c r="C75" s="2">
        <v>0.36927582534611297</v>
      </c>
      <c r="D75" s="2">
        <v>0.35743073047858898</v>
      </c>
      <c r="E75" s="2">
        <v>0.348657024793388</v>
      </c>
      <c r="F75" s="2">
        <v>0.35424258198854802</v>
      </c>
      <c r="G75" s="2">
        <v>0.34585174275895902</v>
      </c>
      <c r="H75" s="2">
        <v>0.34335368717707798</v>
      </c>
      <c r="I75" s="2">
        <v>0.34130531962449701</v>
      </c>
      <c r="J75" s="2">
        <v>0.35537700865265798</v>
      </c>
      <c r="K75" s="2">
        <v>0.366540642722117</v>
      </c>
      <c r="L75" s="2">
        <v>0.38265753905564298</v>
      </c>
      <c r="M75" s="2">
        <v>0.38367096378146098</v>
      </c>
      <c r="N75" s="2">
        <v>0.38956521739130401</v>
      </c>
    </row>
    <row r="76" spans="1:14" x14ac:dyDescent="0.3">
      <c r="A76" s="8" t="s">
        <v>199</v>
      </c>
      <c r="B76" s="8" t="s">
        <v>48</v>
      </c>
      <c r="C76" s="2">
        <v>0.232960596379127</v>
      </c>
      <c r="D76" s="2">
        <v>0.24080604534005001</v>
      </c>
      <c r="E76" s="2">
        <v>0.244834710743802</v>
      </c>
      <c r="F76" s="2">
        <v>0.237116085372202</v>
      </c>
      <c r="G76" s="2">
        <v>0.23662248404516401</v>
      </c>
      <c r="H76" s="2">
        <v>0.23978393612024401</v>
      </c>
      <c r="I76" s="2">
        <v>0.23178363880196701</v>
      </c>
      <c r="J76" s="2">
        <v>0.22064276885043299</v>
      </c>
      <c r="K76" s="2">
        <v>0.20775047258979201</v>
      </c>
      <c r="L76" s="2">
        <v>0.20379146919431301</v>
      </c>
      <c r="M76" s="2">
        <v>0.199662369551872</v>
      </c>
      <c r="N76" s="2">
        <v>0.193177257525084</v>
      </c>
    </row>
    <row r="77" spans="1:14" x14ac:dyDescent="0.3">
      <c r="A77" s="8" t="s">
        <v>199</v>
      </c>
      <c r="B77" s="8" t="s">
        <v>49</v>
      </c>
      <c r="C77" s="2">
        <v>0.150958466453674</v>
      </c>
      <c r="D77" s="2">
        <v>0.150377833753149</v>
      </c>
      <c r="E77" s="2">
        <v>0.154183884297521</v>
      </c>
      <c r="F77" s="2">
        <v>0.15590838105153601</v>
      </c>
      <c r="G77" s="2">
        <v>0.14972999509082</v>
      </c>
      <c r="H77" s="2">
        <v>0.13644903710662301</v>
      </c>
      <c r="I77" s="2">
        <v>0.136119803308002</v>
      </c>
      <c r="J77" s="2">
        <v>0.132056036258756</v>
      </c>
      <c r="K77" s="2">
        <v>0.123818525519849</v>
      </c>
      <c r="L77" s="2">
        <v>0.118658943303493</v>
      </c>
      <c r="M77" s="2">
        <v>0.10865561694291</v>
      </c>
      <c r="N77" s="2">
        <v>0.103545150501672</v>
      </c>
    </row>
    <row r="78" spans="1:14" x14ac:dyDescent="0.3">
      <c r="A78" s="8" t="s">
        <v>199</v>
      </c>
      <c r="B78" s="8" t="s">
        <v>50</v>
      </c>
      <c r="C78" s="2">
        <v>7.9073482428115002E-2</v>
      </c>
      <c r="D78" s="2">
        <v>6.9521410579345105E-2</v>
      </c>
      <c r="E78" s="2">
        <v>6.0433884297520703E-2</v>
      </c>
      <c r="F78" s="2">
        <v>5.6480999479437799E-2</v>
      </c>
      <c r="G78" s="2">
        <v>5.20373097692685E-2</v>
      </c>
      <c r="H78" s="2">
        <v>5.5894786284640702E-2</v>
      </c>
      <c r="I78" s="2">
        <v>5.5431381314260203E-2</v>
      </c>
      <c r="J78" s="2">
        <v>5.2533992583436301E-2</v>
      </c>
      <c r="K78" s="2">
        <v>5.0472589792060499E-2</v>
      </c>
      <c r="L78" s="2">
        <v>5.2834825346673699E-2</v>
      </c>
      <c r="M78" s="2">
        <v>4.8342541436464097E-2</v>
      </c>
      <c r="N78" s="2">
        <v>4.5752508361204001E-2</v>
      </c>
    </row>
    <row r="79" spans="1:14" x14ac:dyDescent="0.3">
      <c r="A79" s="8" t="s">
        <v>199</v>
      </c>
      <c r="B79" s="8" t="s">
        <v>51</v>
      </c>
      <c r="C79" s="2">
        <v>2.4494142705005301E-2</v>
      </c>
      <c r="D79" s="2">
        <v>2.1662468513853901E-2</v>
      </c>
      <c r="E79" s="2">
        <v>1.9628099173553699E-2</v>
      </c>
      <c r="F79" s="2">
        <v>1.3014055179593999E-2</v>
      </c>
      <c r="G79" s="2">
        <v>1.3009327442317101E-2</v>
      </c>
      <c r="H79" s="2">
        <v>1.1977454203851601E-2</v>
      </c>
      <c r="I79" s="2">
        <v>1.1399195350916399E-2</v>
      </c>
      <c r="J79" s="2">
        <v>1.0094767202307399E-2</v>
      </c>
      <c r="K79" s="2">
        <v>1.0964083175803401E-2</v>
      </c>
      <c r="L79" s="2">
        <v>9.4786729857819895E-3</v>
      </c>
      <c r="M79" s="2">
        <v>9.0546347452424795E-3</v>
      </c>
      <c r="N79" s="2">
        <v>8.0267558528428103E-3</v>
      </c>
    </row>
    <row r="80" spans="1:14" x14ac:dyDescent="0.3">
      <c r="A80" s="8" t="s">
        <v>200</v>
      </c>
      <c r="B80" s="8" t="s">
        <v>46</v>
      </c>
      <c r="C80" s="2">
        <v>0.123021949974477</v>
      </c>
      <c r="D80" s="2">
        <v>0.154767726161369</v>
      </c>
      <c r="E80" s="2">
        <v>0.16745932415519399</v>
      </c>
      <c r="F80" s="2">
        <v>0.17516467431080801</v>
      </c>
      <c r="G80" s="2">
        <v>0.18949044585987301</v>
      </c>
      <c r="H80" s="2">
        <v>0.208570825416931</v>
      </c>
      <c r="I80" s="2">
        <v>0.206708268330733</v>
      </c>
      <c r="J80" s="2">
        <v>0.204165183339267</v>
      </c>
      <c r="K80" s="2">
        <v>0.21491803278688501</v>
      </c>
      <c r="L80" s="2">
        <v>0.214501967907962</v>
      </c>
      <c r="M80" s="2">
        <v>0.23221618757451301</v>
      </c>
      <c r="N80" s="2">
        <v>0.23855115930326501</v>
      </c>
    </row>
    <row r="81" spans="1:14" x14ac:dyDescent="0.3">
      <c r="A81" s="8" t="s">
        <v>200</v>
      </c>
      <c r="B81" s="8" t="s">
        <v>47</v>
      </c>
      <c r="C81" s="2">
        <v>0.35962225625319</v>
      </c>
      <c r="D81" s="2">
        <v>0.34156479217603902</v>
      </c>
      <c r="E81" s="2">
        <v>0.33016270337922399</v>
      </c>
      <c r="F81" s="2">
        <v>0.32910465967309099</v>
      </c>
      <c r="G81" s="2">
        <v>0.330755232029117</v>
      </c>
      <c r="H81" s="2">
        <v>0.32868904369854302</v>
      </c>
      <c r="I81" s="2">
        <v>0.34282371294851799</v>
      </c>
      <c r="J81" s="2">
        <v>0.37059451762193002</v>
      </c>
      <c r="K81" s="2">
        <v>0.36983606557377002</v>
      </c>
      <c r="L81" s="2">
        <v>0.39025128670905201</v>
      </c>
      <c r="M81" s="2">
        <v>0.396211418730958</v>
      </c>
      <c r="N81" s="2">
        <v>0.41054331526127602</v>
      </c>
    </row>
    <row r="82" spans="1:14" x14ac:dyDescent="0.3">
      <c r="A82" s="8" t="s">
        <v>200</v>
      </c>
      <c r="B82" s="8" t="s">
        <v>48</v>
      </c>
      <c r="C82" s="2">
        <v>0.24604389994895401</v>
      </c>
      <c r="D82" s="2">
        <v>0.24987775061124701</v>
      </c>
      <c r="E82" s="2">
        <v>0.26182728410513101</v>
      </c>
      <c r="F82" s="2">
        <v>0.266894364479141</v>
      </c>
      <c r="G82" s="2">
        <v>0.26342129208371201</v>
      </c>
      <c r="H82" s="2">
        <v>0.25036943213003998</v>
      </c>
      <c r="I82" s="2">
        <v>0.24453978159126399</v>
      </c>
      <c r="J82" s="2">
        <v>0.22890708437166299</v>
      </c>
      <c r="K82" s="2">
        <v>0.22459016393442599</v>
      </c>
      <c r="L82" s="2">
        <v>0.21465334544353601</v>
      </c>
      <c r="M82" s="2">
        <v>0.20373559411842601</v>
      </c>
      <c r="N82" s="2">
        <v>0.19194832160572201</v>
      </c>
    </row>
    <row r="83" spans="1:14" x14ac:dyDescent="0.3">
      <c r="A83" s="8" t="s">
        <v>200</v>
      </c>
      <c r="B83" s="8" t="s">
        <v>49</v>
      </c>
      <c r="C83" s="2">
        <v>0.160796324655436</v>
      </c>
      <c r="D83" s="2">
        <v>0.15721271393642999</v>
      </c>
      <c r="E83" s="2">
        <v>0.16020025031289101</v>
      </c>
      <c r="F83" s="2">
        <v>0.16003903391071</v>
      </c>
      <c r="G83" s="2">
        <v>0.148316651501365</v>
      </c>
      <c r="H83" s="2">
        <v>0.14756174794173499</v>
      </c>
      <c r="I83" s="2">
        <v>0.14450078003120101</v>
      </c>
      <c r="J83" s="2">
        <v>0.13456746173015299</v>
      </c>
      <c r="K83" s="2">
        <v>0.129672131147541</v>
      </c>
      <c r="L83" s="2">
        <v>0.120950650923403</v>
      </c>
      <c r="M83" s="2">
        <v>0.111935355676249</v>
      </c>
      <c r="N83" s="2">
        <v>0.103472142115584</v>
      </c>
    </row>
    <row r="84" spans="1:14" x14ac:dyDescent="0.3">
      <c r="A84" s="8" t="s">
        <v>200</v>
      </c>
      <c r="B84" s="8" t="s">
        <v>50</v>
      </c>
      <c r="C84" s="2">
        <v>8.2184788157223104E-2</v>
      </c>
      <c r="D84" s="2">
        <v>7.1882640586797095E-2</v>
      </c>
      <c r="E84" s="2">
        <v>6.3329161451814803E-2</v>
      </c>
      <c r="F84" s="2">
        <v>5.7818980239082697E-2</v>
      </c>
      <c r="G84" s="2">
        <v>5.89171974522293E-2</v>
      </c>
      <c r="H84" s="2">
        <v>5.6575891914714002E-2</v>
      </c>
      <c r="I84" s="2">
        <v>5.3237129485179398E-2</v>
      </c>
      <c r="J84" s="2">
        <v>5.3221787112851499E-2</v>
      </c>
      <c r="K84" s="2">
        <v>5.2459016393442602E-2</v>
      </c>
      <c r="L84" s="2">
        <v>5.1468362095065098E-2</v>
      </c>
      <c r="M84" s="2">
        <v>4.8483242813617697E-2</v>
      </c>
      <c r="N84" s="2">
        <v>4.7871726842773098E-2</v>
      </c>
    </row>
    <row r="85" spans="1:14" x14ac:dyDescent="0.3">
      <c r="A85" s="8" t="s">
        <v>200</v>
      </c>
      <c r="B85" s="8" t="s">
        <v>51</v>
      </c>
      <c r="C85" s="2">
        <v>2.8330781010719799E-2</v>
      </c>
      <c r="D85" s="2">
        <v>2.4694376528117401E-2</v>
      </c>
      <c r="E85" s="2">
        <v>1.7021276595744698E-2</v>
      </c>
      <c r="F85" s="2">
        <v>1.09782873871676E-2</v>
      </c>
      <c r="G85" s="2">
        <v>9.0991810737033694E-3</v>
      </c>
      <c r="H85" s="2">
        <v>8.2330588980367297E-3</v>
      </c>
      <c r="I85" s="2">
        <v>8.1903276131045193E-3</v>
      </c>
      <c r="J85" s="2">
        <v>8.5439658241367004E-3</v>
      </c>
      <c r="K85" s="2">
        <v>8.5245901639344306E-3</v>
      </c>
      <c r="L85" s="2">
        <v>8.1743869209809292E-3</v>
      </c>
      <c r="M85" s="2">
        <v>7.4182010862365901E-3</v>
      </c>
      <c r="N85" s="2">
        <v>7.6133348713807803E-3</v>
      </c>
    </row>
    <row r="86" spans="1:14" x14ac:dyDescent="0.3">
      <c r="A86" s="8" t="s">
        <v>201</v>
      </c>
      <c r="B86" s="8" t="s">
        <v>46</v>
      </c>
      <c r="C86" s="2">
        <v>0.123070590656514</v>
      </c>
      <c r="D86" s="2">
        <v>0.13806043847521199</v>
      </c>
      <c r="E86" s="2">
        <v>0.157936825269892</v>
      </c>
      <c r="F86" s="2">
        <v>0.15974818020853801</v>
      </c>
      <c r="G86" s="2">
        <v>0.16207520611300999</v>
      </c>
      <c r="H86" s="2">
        <v>0.18034333144689699</v>
      </c>
      <c r="I86" s="2">
        <v>0.184474722122625</v>
      </c>
      <c r="J86" s="2">
        <v>0.18237971391417401</v>
      </c>
      <c r="K86" s="2">
        <v>0.18658759124087601</v>
      </c>
      <c r="L86" s="2">
        <v>0.18527416619559101</v>
      </c>
      <c r="M86" s="2">
        <v>0.19567764613982599</v>
      </c>
      <c r="N86" s="2">
        <v>0.210587281362215</v>
      </c>
    </row>
    <row r="87" spans="1:14" x14ac:dyDescent="0.3">
      <c r="A87" s="8" t="s">
        <v>201</v>
      </c>
      <c r="B87" s="8" t="s">
        <v>47</v>
      </c>
      <c r="C87" s="2">
        <v>0.33237291623790899</v>
      </c>
      <c r="D87" s="2">
        <v>0.347422476792416</v>
      </c>
      <c r="E87" s="2">
        <v>0.34386245501799301</v>
      </c>
      <c r="F87" s="2">
        <v>0.369073381861106</v>
      </c>
      <c r="G87" s="2">
        <v>0.34868288759300198</v>
      </c>
      <c r="H87" s="2">
        <v>0.34767025089605702</v>
      </c>
      <c r="I87" s="2">
        <v>0.35317318035138001</v>
      </c>
      <c r="J87" s="2">
        <v>0.37727568270481099</v>
      </c>
      <c r="K87" s="2">
        <v>0.38549270072992697</v>
      </c>
      <c r="L87" s="2">
        <v>0.39061616732617299</v>
      </c>
      <c r="M87" s="2">
        <v>0.39369873714360099</v>
      </c>
      <c r="N87" s="2">
        <v>0.39383759990733203</v>
      </c>
    </row>
    <row r="88" spans="1:14" x14ac:dyDescent="0.3">
      <c r="A88" s="8" t="s">
        <v>201</v>
      </c>
      <c r="B88" s="8" t="s">
        <v>48</v>
      </c>
      <c r="C88" s="2">
        <v>0.24531796665980701</v>
      </c>
      <c r="D88" s="2">
        <v>0.24471657120284401</v>
      </c>
      <c r="E88" s="2">
        <v>0.248100759696122</v>
      </c>
      <c r="F88" s="2">
        <v>0.246507967735589</v>
      </c>
      <c r="G88" s="2">
        <v>0.25940076412628199</v>
      </c>
      <c r="H88" s="2">
        <v>0.244482173174873</v>
      </c>
      <c r="I88" s="2">
        <v>0.23592685550376499</v>
      </c>
      <c r="J88" s="2">
        <v>0.225130039011704</v>
      </c>
      <c r="K88" s="2">
        <v>0.215024330900243</v>
      </c>
      <c r="L88" s="2">
        <v>0.216223855285472</v>
      </c>
      <c r="M88" s="2">
        <v>0.21012888946751701</v>
      </c>
      <c r="N88" s="2">
        <v>0.20560639406926901</v>
      </c>
    </row>
    <row r="89" spans="1:14" x14ac:dyDescent="0.3">
      <c r="A89" s="8" t="s">
        <v>201</v>
      </c>
      <c r="B89" s="8" t="s">
        <v>49</v>
      </c>
      <c r="C89" s="2">
        <v>0.16526034163408099</v>
      </c>
      <c r="D89" s="2">
        <v>0.15346632431364801</v>
      </c>
      <c r="E89" s="2">
        <v>0.15433826469412201</v>
      </c>
      <c r="F89" s="2">
        <v>0.148140861695849</v>
      </c>
      <c r="G89" s="2">
        <v>0.15463502915745</v>
      </c>
      <c r="H89" s="2">
        <v>0.15299000188643699</v>
      </c>
      <c r="I89" s="2">
        <v>0.148261025457153</v>
      </c>
      <c r="J89" s="2">
        <v>0.14157997399219799</v>
      </c>
      <c r="K89" s="2">
        <v>0.13899026763990299</v>
      </c>
      <c r="L89" s="2">
        <v>0.135104578858112</v>
      </c>
      <c r="M89" s="2">
        <v>0.12941023304257299</v>
      </c>
      <c r="N89" s="2">
        <v>0.121162979265609</v>
      </c>
    </row>
    <row r="90" spans="1:14" x14ac:dyDescent="0.3">
      <c r="A90" s="8" t="s">
        <v>201</v>
      </c>
      <c r="B90" s="8" t="s">
        <v>50</v>
      </c>
      <c r="C90" s="2">
        <v>9.4052274130479493E-2</v>
      </c>
      <c r="D90" s="2">
        <v>8.4337349397590397E-2</v>
      </c>
      <c r="E90" s="2">
        <v>7.4370251899240306E-2</v>
      </c>
      <c r="F90" s="2">
        <v>6.2364745229195398E-2</v>
      </c>
      <c r="G90" s="2">
        <v>6.27387894631007E-2</v>
      </c>
      <c r="H90" s="2">
        <v>6.0554612337294901E-2</v>
      </c>
      <c r="I90" s="2">
        <v>6.1850125493008203E-2</v>
      </c>
      <c r="J90" s="2">
        <v>5.7217165149544898E-2</v>
      </c>
      <c r="K90" s="2">
        <v>5.90024330900243E-2</v>
      </c>
      <c r="L90" s="2">
        <v>5.7942340305257203E-2</v>
      </c>
      <c r="M90" s="2">
        <v>5.8065356073427901E-2</v>
      </c>
      <c r="N90" s="2">
        <v>5.6874782810147101E-2</v>
      </c>
    </row>
    <row r="91" spans="1:14" x14ac:dyDescent="0.3">
      <c r="A91" s="8" t="s">
        <v>201</v>
      </c>
      <c r="B91" s="8" t="s">
        <v>51</v>
      </c>
      <c r="C91" s="2">
        <v>3.9925910681210097E-2</v>
      </c>
      <c r="D91" s="2">
        <v>3.1996839818289602E-2</v>
      </c>
      <c r="E91" s="2">
        <v>2.1391443422630899E-2</v>
      </c>
      <c r="F91" s="2">
        <v>1.41648632697226E-2</v>
      </c>
      <c r="G91" s="2">
        <v>1.24673235471546E-2</v>
      </c>
      <c r="H91" s="2">
        <v>1.39596302584418E-2</v>
      </c>
      <c r="I91" s="2">
        <v>1.6314091072068802E-2</v>
      </c>
      <c r="J91" s="2">
        <v>1.64174252275683E-2</v>
      </c>
      <c r="K91" s="2">
        <v>1.49026763990268E-2</v>
      </c>
      <c r="L91" s="2">
        <v>1.48388920293951E-2</v>
      </c>
      <c r="M91" s="2">
        <v>1.3019138133055601E-2</v>
      </c>
      <c r="N91" s="2">
        <v>1.1930962585427999E-2</v>
      </c>
    </row>
    <row r="92" spans="1:14" x14ac:dyDescent="0.3">
      <c r="A92" s="8" t="s">
        <v>202</v>
      </c>
      <c r="B92" s="8" t="s">
        <v>46</v>
      </c>
      <c r="C92" s="2">
        <v>0.162640901771337</v>
      </c>
      <c r="D92" s="2">
        <v>0.17743161094224899</v>
      </c>
      <c r="E92" s="2">
        <v>0.19839679358717399</v>
      </c>
      <c r="F92" s="2">
        <v>0.21583601286173601</v>
      </c>
      <c r="G92" s="2">
        <v>0.23223501389440299</v>
      </c>
      <c r="H92" s="2">
        <v>0.24898710865561699</v>
      </c>
      <c r="I92" s="2">
        <v>0.253481894150418</v>
      </c>
      <c r="J92" s="2">
        <v>0.268161718256475</v>
      </c>
      <c r="K92" s="2">
        <v>0.27246376811594197</v>
      </c>
      <c r="L92" s="2">
        <v>0.278924497555676</v>
      </c>
      <c r="M92" s="2">
        <v>0.27319086935405501</v>
      </c>
      <c r="N92" s="2">
        <v>0.26792963464140701</v>
      </c>
    </row>
    <row r="93" spans="1:14" x14ac:dyDescent="0.3">
      <c r="A93" s="8" t="s">
        <v>202</v>
      </c>
      <c r="B93" s="8" t="s">
        <v>47</v>
      </c>
      <c r="C93" s="2">
        <v>0.32165861513687599</v>
      </c>
      <c r="D93" s="2">
        <v>0.33054711246200602</v>
      </c>
      <c r="E93" s="2">
        <v>0.32505010020040098</v>
      </c>
      <c r="F93" s="2">
        <v>0.33319935691318298</v>
      </c>
      <c r="G93" s="2">
        <v>0.316792377927749</v>
      </c>
      <c r="H93" s="2">
        <v>0.32744014732964999</v>
      </c>
      <c r="I93" s="2">
        <v>0.34261838440111397</v>
      </c>
      <c r="J93" s="2">
        <v>0.35249526216045501</v>
      </c>
      <c r="K93" s="2">
        <v>0.36028985507246403</v>
      </c>
      <c r="L93" s="2">
        <v>0.36854970124932102</v>
      </c>
      <c r="M93" s="2">
        <v>0.38222438076736298</v>
      </c>
      <c r="N93" s="2">
        <v>0.39806044203879098</v>
      </c>
    </row>
    <row r="94" spans="1:14" x14ac:dyDescent="0.3">
      <c r="A94" s="8" t="s">
        <v>202</v>
      </c>
      <c r="B94" s="8" t="s">
        <v>48</v>
      </c>
      <c r="C94" s="2">
        <v>0.238727858293076</v>
      </c>
      <c r="D94" s="2">
        <v>0.23936170212766</v>
      </c>
      <c r="E94" s="2">
        <v>0.237675350701403</v>
      </c>
      <c r="F94" s="2">
        <v>0.227491961414791</v>
      </c>
      <c r="G94" s="2">
        <v>0.230250099245732</v>
      </c>
      <c r="H94" s="2">
        <v>0.213996316758748</v>
      </c>
      <c r="I94" s="2">
        <v>0.20543175487465201</v>
      </c>
      <c r="J94" s="2">
        <v>0.192672141503474</v>
      </c>
      <c r="K94" s="2">
        <v>0.19130434782608699</v>
      </c>
      <c r="L94" s="2">
        <v>0.17816404128191199</v>
      </c>
      <c r="M94" s="2">
        <v>0.180427391937834</v>
      </c>
      <c r="N94" s="2">
        <v>0.174109156517817</v>
      </c>
    </row>
    <row r="95" spans="1:14" x14ac:dyDescent="0.3">
      <c r="A95" s="8" t="s">
        <v>202</v>
      </c>
      <c r="B95" s="8" t="s">
        <v>49</v>
      </c>
      <c r="C95" s="2">
        <v>0.15901771336553899</v>
      </c>
      <c r="D95" s="2">
        <v>0.15387537993920999</v>
      </c>
      <c r="E95" s="2">
        <v>0.15631262525050099</v>
      </c>
      <c r="F95" s="2">
        <v>0.151929260450161</v>
      </c>
      <c r="G95" s="2">
        <v>0.15601429138546999</v>
      </c>
      <c r="H95" s="2">
        <v>0.144014732965009</v>
      </c>
      <c r="I95" s="2">
        <v>0.13544568245125299</v>
      </c>
      <c r="J95" s="2">
        <v>0.128553379658876</v>
      </c>
      <c r="K95" s="2">
        <v>0.122898550724638</v>
      </c>
      <c r="L95" s="2">
        <v>0.117599130907116</v>
      </c>
      <c r="M95" s="2">
        <v>0.11121903836814</v>
      </c>
      <c r="N95" s="2">
        <v>0.106224627875507</v>
      </c>
    </row>
    <row r="96" spans="1:14" x14ac:dyDescent="0.3">
      <c r="A96" s="8" t="s">
        <v>202</v>
      </c>
      <c r="B96" s="8" t="s">
        <v>50</v>
      </c>
      <c r="C96" s="2">
        <v>7.7294685990338202E-2</v>
      </c>
      <c r="D96" s="2">
        <v>6.7629179331306993E-2</v>
      </c>
      <c r="E96" s="2">
        <v>5.9318637274549099E-2</v>
      </c>
      <c r="F96" s="2">
        <v>5.7073954983922801E-2</v>
      </c>
      <c r="G96" s="2">
        <v>5.5577610162762997E-2</v>
      </c>
      <c r="H96" s="2">
        <v>5.8563535911602203E-2</v>
      </c>
      <c r="I96" s="2">
        <v>5.3621169916434501E-2</v>
      </c>
      <c r="J96" s="2">
        <v>4.9589387239418803E-2</v>
      </c>
      <c r="K96" s="2">
        <v>4.4927536231884099E-2</v>
      </c>
      <c r="L96" s="2">
        <v>4.8071700162954902E-2</v>
      </c>
      <c r="M96" s="2">
        <v>4.56532297231666E-2</v>
      </c>
      <c r="N96" s="2">
        <v>4.6459179070816398E-2</v>
      </c>
    </row>
    <row r="97" spans="1:15" x14ac:dyDescent="0.3">
      <c r="A97" s="8" t="s">
        <v>202</v>
      </c>
      <c r="B97" s="8" t="s">
        <v>51</v>
      </c>
      <c r="C97" s="2">
        <v>4.0660225442834097E-2</v>
      </c>
      <c r="D97" s="2">
        <v>3.11550151975684E-2</v>
      </c>
      <c r="E97" s="2">
        <v>2.3246492985971898E-2</v>
      </c>
      <c r="F97" s="2">
        <v>1.4469453376205799E-2</v>
      </c>
      <c r="G97" s="2">
        <v>9.1306073838824907E-3</v>
      </c>
      <c r="H97" s="2">
        <v>6.99815837937385E-3</v>
      </c>
      <c r="I97" s="2">
        <v>9.4011142061281305E-3</v>
      </c>
      <c r="J97" s="2">
        <v>8.5281111813013295E-3</v>
      </c>
      <c r="K97" s="2">
        <v>8.1159420289855094E-3</v>
      </c>
      <c r="L97" s="2">
        <v>8.6909288430201004E-3</v>
      </c>
      <c r="M97" s="2">
        <v>7.2850898494414796E-3</v>
      </c>
      <c r="N97" s="2">
        <v>7.2169598556608002E-3</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46</v>
      </c>
      <c r="C102" s="2">
        <v>0.14739884393063599</v>
      </c>
      <c r="D102" s="2">
        <v>9.5717884130982395E-2</v>
      </c>
      <c r="E102" s="2">
        <v>7.3563218390804597E-2</v>
      </c>
      <c r="F102" s="2">
        <v>0.29122055674518199</v>
      </c>
      <c r="G102" s="2">
        <v>3.1509121061359897E-2</v>
      </c>
      <c r="H102" s="2">
        <v>0.18167202572347299</v>
      </c>
      <c r="I102" s="2">
        <v>0.19727891156462601</v>
      </c>
      <c r="J102" s="2">
        <v>0.10340909090909101</v>
      </c>
      <c r="K102" s="2">
        <v>5.3553038105046302E-2</v>
      </c>
      <c r="L102" s="2">
        <v>0.12121212121212099</v>
      </c>
      <c r="M102" s="2">
        <v>0.110723626852659</v>
      </c>
      <c r="N102" s="3">
        <v>0.44772727272727297</v>
      </c>
      <c r="O102" s="3">
        <v>1.92873563218391</v>
      </c>
    </row>
    <row r="103" spans="1:15" x14ac:dyDescent="0.3">
      <c r="A103" s="8" t="s">
        <v>196</v>
      </c>
      <c r="B103" s="8" t="s">
        <v>47</v>
      </c>
      <c r="C103" s="2">
        <v>4.0420371867421201E-2</v>
      </c>
      <c r="D103" s="2">
        <v>6.4491064491064495E-2</v>
      </c>
      <c r="E103" s="2">
        <v>-7.5912408759124098E-2</v>
      </c>
      <c r="F103" s="2">
        <v>-9.4786729857819895E-3</v>
      </c>
      <c r="G103" s="2">
        <v>0.106858054226475</v>
      </c>
      <c r="H103" s="2">
        <v>3.6743515850144098E-2</v>
      </c>
      <c r="I103" s="2">
        <v>0.12647671994440601</v>
      </c>
      <c r="J103" s="2">
        <v>0.100555212831585</v>
      </c>
      <c r="K103" s="2">
        <v>0.116591928251121</v>
      </c>
      <c r="L103" s="2">
        <v>0.15160642570281099</v>
      </c>
      <c r="M103" s="2">
        <v>0.12772449869224101</v>
      </c>
      <c r="N103" s="3">
        <v>0.59592843923504002</v>
      </c>
      <c r="O103" s="3">
        <v>0.88832116788321203</v>
      </c>
    </row>
    <row r="104" spans="1:15" x14ac:dyDescent="0.3">
      <c r="A104" s="8" t="s">
        <v>196</v>
      </c>
      <c r="B104" s="8" t="s">
        <v>48</v>
      </c>
      <c r="C104" s="2">
        <v>8.8622754491018002E-2</v>
      </c>
      <c r="D104" s="2">
        <v>4.0704070407040702E-2</v>
      </c>
      <c r="E104" s="2">
        <v>-1.26849894291755E-2</v>
      </c>
      <c r="F104" s="2">
        <v>4.0685224839400402E-2</v>
      </c>
      <c r="G104" s="2">
        <v>5.96707818930041E-2</v>
      </c>
      <c r="H104" s="2">
        <v>3.9805825242718397E-2</v>
      </c>
      <c r="I104" s="2">
        <v>5.7889822595705E-2</v>
      </c>
      <c r="J104" s="2">
        <v>2.4713150926743199E-2</v>
      </c>
      <c r="K104" s="2">
        <v>4.82342807924203E-2</v>
      </c>
      <c r="L104" s="2">
        <v>7.9704190632703398E-2</v>
      </c>
      <c r="M104" s="2">
        <v>6.3165905631659094E-2</v>
      </c>
      <c r="N104" s="3">
        <v>0.233009708737864</v>
      </c>
      <c r="O104" s="3">
        <v>0.47674418604651198</v>
      </c>
    </row>
    <row r="105" spans="1:15" x14ac:dyDescent="0.3">
      <c r="A105" s="8" t="s">
        <v>196</v>
      </c>
      <c r="B105" s="8" t="s">
        <v>49</v>
      </c>
      <c r="C105" s="2">
        <v>4.1322314049586804E-3</v>
      </c>
      <c r="D105" s="2">
        <v>3.4979423868312799E-2</v>
      </c>
      <c r="E105" s="2">
        <v>4.1749502982107403E-2</v>
      </c>
      <c r="F105" s="2">
        <v>4.3893129770992398E-2</v>
      </c>
      <c r="G105" s="2">
        <v>9.6892138939670899E-2</v>
      </c>
      <c r="H105" s="2">
        <v>-8.3333333333333297E-3</v>
      </c>
      <c r="I105" s="2">
        <v>6.3865546218487404E-2</v>
      </c>
      <c r="J105" s="2">
        <v>5.2132701421800903E-2</v>
      </c>
      <c r="K105" s="2">
        <v>3.3033033033033003E-2</v>
      </c>
      <c r="L105" s="2">
        <v>6.8313953488372103E-2</v>
      </c>
      <c r="M105" s="2">
        <v>5.5782312925170101E-2</v>
      </c>
      <c r="N105" s="3">
        <v>0.22590837282780399</v>
      </c>
      <c r="O105" s="3">
        <v>0.54274353876739601</v>
      </c>
    </row>
    <row r="106" spans="1:15" x14ac:dyDescent="0.3">
      <c r="A106" s="8" t="s">
        <v>196</v>
      </c>
      <c r="B106" s="8" t="s">
        <v>50</v>
      </c>
      <c r="C106" s="2">
        <v>-5.7761732851985603E-2</v>
      </c>
      <c r="D106" s="2">
        <v>-0.126436781609195</v>
      </c>
      <c r="E106" s="2">
        <v>-8.3333333333333301E-2</v>
      </c>
      <c r="F106" s="2">
        <v>-3.82775119617225E-2</v>
      </c>
      <c r="G106" s="2">
        <v>2.48756218905473E-2</v>
      </c>
      <c r="H106" s="2">
        <v>8.7378640776699004E-2</v>
      </c>
      <c r="I106" s="2">
        <v>8.9285714285714302E-2</v>
      </c>
      <c r="J106" s="2">
        <v>0.18442622950819701</v>
      </c>
      <c r="K106" s="2">
        <v>0.114186851211073</v>
      </c>
      <c r="L106" s="2">
        <v>4.9689440993788803E-2</v>
      </c>
      <c r="M106" s="2">
        <v>0.109467455621302</v>
      </c>
      <c r="N106" s="3">
        <v>0.536885245901639</v>
      </c>
      <c r="O106" s="3">
        <v>0.64473684210526305</v>
      </c>
    </row>
    <row r="107" spans="1:15" x14ac:dyDescent="0.3">
      <c r="A107" s="8" t="s">
        <v>196</v>
      </c>
      <c r="B107" s="8" t="s">
        <v>51</v>
      </c>
      <c r="C107" s="2">
        <v>-0.11214953271028</v>
      </c>
      <c r="D107" s="2">
        <v>-0.336842105263158</v>
      </c>
      <c r="E107" s="2">
        <v>-0.17460317460317501</v>
      </c>
      <c r="F107" s="2">
        <v>-0.15384615384615399</v>
      </c>
      <c r="G107" s="2">
        <v>0.15909090909090901</v>
      </c>
      <c r="H107" s="2">
        <v>-5.8823529411764698E-2</v>
      </c>
      <c r="I107" s="2">
        <v>0.16666666666666699</v>
      </c>
      <c r="J107" s="2">
        <v>0.14285714285714299</v>
      </c>
      <c r="K107" s="2">
        <v>1.5625E-2</v>
      </c>
      <c r="L107" s="2">
        <v>6.15384615384615E-2</v>
      </c>
      <c r="M107" s="2">
        <v>8.6956521739130405E-2</v>
      </c>
      <c r="N107" s="3">
        <v>0.33928571428571402</v>
      </c>
      <c r="O107" s="3">
        <v>0.19047619047618999</v>
      </c>
    </row>
    <row r="108" spans="1:15" x14ac:dyDescent="0.3">
      <c r="A108" s="8" t="s">
        <v>197</v>
      </c>
      <c r="B108" s="8" t="s">
        <v>46</v>
      </c>
      <c r="C108" s="2">
        <v>0.152019002375297</v>
      </c>
      <c r="D108" s="2">
        <v>6.1168384879725098E-2</v>
      </c>
      <c r="E108" s="2">
        <v>0.101683937823834</v>
      </c>
      <c r="F108" s="2">
        <v>6.0552616108171697E-2</v>
      </c>
      <c r="G108" s="2">
        <v>8.86917960088692E-2</v>
      </c>
      <c r="H108" s="2">
        <v>6.5682281059063097E-2</v>
      </c>
      <c r="I108" s="2">
        <v>7.7400860009555705E-2</v>
      </c>
      <c r="J108" s="2">
        <v>0.10288248337028801</v>
      </c>
      <c r="K108" s="2">
        <v>0.10092480900683599</v>
      </c>
      <c r="L108" s="2">
        <v>8.87509130752374E-2</v>
      </c>
      <c r="M108" s="2">
        <v>4.0254948004025501E-2</v>
      </c>
      <c r="N108" s="3">
        <v>0.37516629711751698</v>
      </c>
      <c r="O108" s="3">
        <v>1.0084196891191699</v>
      </c>
    </row>
    <row r="109" spans="1:15" x14ac:dyDescent="0.3">
      <c r="A109" s="8" t="s">
        <v>197</v>
      </c>
      <c r="B109" s="8" t="s">
        <v>47</v>
      </c>
      <c r="C109" s="2">
        <v>0.130412237490277</v>
      </c>
      <c r="D109" s="2">
        <v>-6.4678899082568797E-2</v>
      </c>
      <c r="E109" s="2">
        <v>-2.69740068661108E-3</v>
      </c>
      <c r="F109" s="2">
        <v>-8.9992623555446294E-2</v>
      </c>
      <c r="G109" s="2">
        <v>4.7554714941907598E-2</v>
      </c>
      <c r="H109" s="2">
        <v>4.8749032757286599E-2</v>
      </c>
      <c r="I109" s="2">
        <v>7.4766355140186896E-2</v>
      </c>
      <c r="J109" s="2">
        <v>5.9496567505720799E-2</v>
      </c>
      <c r="K109" s="2">
        <v>5.7451403887688997E-2</v>
      </c>
      <c r="L109" s="2">
        <v>0.147467320261438</v>
      </c>
      <c r="M109" s="2">
        <v>0.114275542897828</v>
      </c>
      <c r="N109" s="3">
        <v>0.43249427917620098</v>
      </c>
      <c r="O109" s="3">
        <v>0.53506620892594403</v>
      </c>
    </row>
    <row r="110" spans="1:15" x14ac:dyDescent="0.3">
      <c r="A110" s="8" t="s">
        <v>197</v>
      </c>
      <c r="B110" s="8" t="s">
        <v>48</v>
      </c>
      <c r="C110" s="2">
        <v>4.7713717693836998E-2</v>
      </c>
      <c r="D110" s="2">
        <v>-3.7001897533206797E-2</v>
      </c>
      <c r="E110" s="2">
        <v>0</v>
      </c>
      <c r="F110" s="2">
        <v>1.37931034482759E-2</v>
      </c>
      <c r="G110" s="2">
        <v>9.23226433430515E-3</v>
      </c>
      <c r="H110" s="2">
        <v>-9.6292729898892599E-4</v>
      </c>
      <c r="I110" s="2">
        <v>-3.8554216867469899E-3</v>
      </c>
      <c r="J110" s="2">
        <v>1.3546202225447499E-2</v>
      </c>
      <c r="K110" s="2">
        <v>3.0548926014319799E-2</v>
      </c>
      <c r="L110" s="2">
        <v>8.4298286243631296E-2</v>
      </c>
      <c r="M110" s="2">
        <v>4.4425459205467699E-2</v>
      </c>
      <c r="N110" s="3">
        <v>0.18287373004354099</v>
      </c>
      <c r="O110" s="3">
        <v>0.20443349753694601</v>
      </c>
    </row>
    <row r="111" spans="1:15" x14ac:dyDescent="0.3">
      <c r="A111" s="8" t="s">
        <v>197</v>
      </c>
      <c r="B111" s="8" t="s">
        <v>49</v>
      </c>
      <c r="C111" s="2">
        <v>5.3523639607493297E-3</v>
      </c>
      <c r="D111" s="2">
        <v>-4.5252883762200498E-2</v>
      </c>
      <c r="E111" s="2">
        <v>-5.4832713754646802E-2</v>
      </c>
      <c r="F111" s="2">
        <v>1.86823992133727E-2</v>
      </c>
      <c r="G111" s="2">
        <v>4.8262548262548298E-2</v>
      </c>
      <c r="H111" s="2">
        <v>9.2081031307550704E-3</v>
      </c>
      <c r="I111" s="2">
        <v>2.0985401459853999E-2</v>
      </c>
      <c r="J111" s="2">
        <v>5.9874888293118898E-2</v>
      </c>
      <c r="K111" s="2">
        <v>-3.3726812816188899E-3</v>
      </c>
      <c r="L111" s="2">
        <v>6.8527918781725899E-2</v>
      </c>
      <c r="M111" s="2">
        <v>6.1757719714964403E-2</v>
      </c>
      <c r="N111" s="3">
        <v>0.198391420911528</v>
      </c>
      <c r="O111" s="3">
        <v>0.24628252788104099</v>
      </c>
    </row>
    <row r="112" spans="1:15" x14ac:dyDescent="0.3">
      <c r="A112" s="8" t="s">
        <v>197</v>
      </c>
      <c r="B112" s="8" t="s">
        <v>50</v>
      </c>
      <c r="C112" s="2">
        <v>-7.7777777777777807E-2</v>
      </c>
      <c r="D112" s="2">
        <v>-0.14608433734939799</v>
      </c>
      <c r="E112" s="2">
        <v>-1.2345679012345699E-2</v>
      </c>
      <c r="F112" s="2">
        <v>1.0714285714285701E-2</v>
      </c>
      <c r="G112" s="2">
        <v>-3.1802120141342802E-2</v>
      </c>
      <c r="H112" s="2">
        <v>2.9197080291970798E-2</v>
      </c>
      <c r="I112" s="2">
        <v>2.30496453900709E-2</v>
      </c>
      <c r="J112" s="2">
        <v>4.1594454072790298E-2</v>
      </c>
      <c r="K112" s="2">
        <v>3.9933444259567401E-2</v>
      </c>
      <c r="L112" s="2">
        <v>3.6799999999999999E-2</v>
      </c>
      <c r="M112" s="2">
        <v>8.0246913580246895E-2</v>
      </c>
      <c r="N112" s="3">
        <v>0.21317157712304999</v>
      </c>
      <c r="O112" s="3">
        <v>0.234567901234568</v>
      </c>
    </row>
    <row r="113" spans="1:15" x14ac:dyDescent="0.3">
      <c r="A113" s="8" t="s">
        <v>197</v>
      </c>
      <c r="B113" s="8" t="s">
        <v>51</v>
      </c>
      <c r="C113" s="2">
        <v>-0.125356125356125</v>
      </c>
      <c r="D113" s="2">
        <v>-0.18892508143322501</v>
      </c>
      <c r="E113" s="2">
        <v>-0.30923694779116501</v>
      </c>
      <c r="F113" s="2">
        <v>-9.3023255813953501E-2</v>
      </c>
      <c r="G113" s="2">
        <v>6.4102564102564097E-2</v>
      </c>
      <c r="H113" s="2">
        <v>6.02409638554217E-2</v>
      </c>
      <c r="I113" s="2">
        <v>5.6818181818181802E-2</v>
      </c>
      <c r="J113" s="2">
        <v>0.10752688172043</v>
      </c>
      <c r="K113" s="2">
        <v>-9.7087378640776708E-3</v>
      </c>
      <c r="L113" s="2">
        <v>-4.9019607843137298E-3</v>
      </c>
      <c r="M113" s="2">
        <v>5.4187192118226597E-2</v>
      </c>
      <c r="N113" s="3">
        <v>0.15053763440860199</v>
      </c>
      <c r="O113" s="3">
        <v>-0.14056224899598399</v>
      </c>
    </row>
    <row r="114" spans="1:15" x14ac:dyDescent="0.3">
      <c r="A114" s="8" t="s">
        <v>198</v>
      </c>
      <c r="B114" s="8" t="s">
        <v>46</v>
      </c>
      <c r="C114" s="2">
        <v>9.8705501618122998E-2</v>
      </c>
      <c r="D114" s="2">
        <v>0.12960235640647999</v>
      </c>
      <c r="E114" s="2">
        <v>0.169491525423729</v>
      </c>
      <c r="F114" s="2">
        <v>9.3645484949832797E-2</v>
      </c>
      <c r="G114" s="2">
        <v>0.16513761467889901</v>
      </c>
      <c r="H114" s="2">
        <v>8.13648293963255E-2</v>
      </c>
      <c r="I114" s="2">
        <v>9.4660194174757295E-2</v>
      </c>
      <c r="J114" s="2">
        <v>0.17590539541759101</v>
      </c>
      <c r="K114" s="2">
        <v>9.8051539912005006E-2</v>
      </c>
      <c r="L114" s="2">
        <v>0.262736119061248</v>
      </c>
      <c r="M114" s="2">
        <v>0.21577515865820501</v>
      </c>
      <c r="N114" s="3">
        <v>0.98226164079822598</v>
      </c>
      <c r="O114" s="3">
        <v>2.49674054758801</v>
      </c>
    </row>
    <row r="115" spans="1:15" x14ac:dyDescent="0.3">
      <c r="A115" s="8" t="s">
        <v>198</v>
      </c>
      <c r="B115" s="8" t="s">
        <v>47</v>
      </c>
      <c r="C115" s="2">
        <v>8.9374379344587893E-3</v>
      </c>
      <c r="D115" s="2">
        <v>7.8740157480314994E-3</v>
      </c>
      <c r="E115" s="2">
        <v>-1.513671875E-2</v>
      </c>
      <c r="F115" s="2">
        <v>1.4377788795240499E-2</v>
      </c>
      <c r="G115" s="2">
        <v>0.106549364613881</v>
      </c>
      <c r="H115" s="2">
        <v>3.00353356890459E-2</v>
      </c>
      <c r="I115" s="2">
        <v>0.212692967409949</v>
      </c>
      <c r="J115" s="2">
        <v>0.13401697312588401</v>
      </c>
      <c r="K115" s="2">
        <v>0.101340816962894</v>
      </c>
      <c r="L115" s="2">
        <v>0.15402038505096299</v>
      </c>
      <c r="M115" s="2">
        <v>0.186947988223749</v>
      </c>
      <c r="N115" s="3">
        <v>0.71074964639321103</v>
      </c>
      <c r="O115" s="3">
        <v>1.3623046875</v>
      </c>
    </row>
    <row r="116" spans="1:15" x14ac:dyDescent="0.3">
      <c r="A116" s="8" t="s">
        <v>198</v>
      </c>
      <c r="B116" s="8" t="s">
        <v>48</v>
      </c>
      <c r="C116" s="2">
        <v>5.7408844065166803E-2</v>
      </c>
      <c r="D116" s="2">
        <v>9.5377842993396897E-2</v>
      </c>
      <c r="E116" s="2">
        <v>1.7414601473543199E-2</v>
      </c>
      <c r="F116" s="2">
        <v>5.6616194865042803E-2</v>
      </c>
      <c r="G116" s="2">
        <v>4.7352024922118402E-2</v>
      </c>
      <c r="H116" s="2">
        <v>3.39083878643665E-2</v>
      </c>
      <c r="I116" s="2">
        <v>3.4522439585730701E-3</v>
      </c>
      <c r="J116" s="2">
        <v>6.0779816513761499E-2</v>
      </c>
      <c r="K116" s="2">
        <v>8.4324324324324296E-2</v>
      </c>
      <c r="L116" s="2">
        <v>5.8325024925224303E-2</v>
      </c>
      <c r="M116" s="2">
        <v>0.110692416391898</v>
      </c>
      <c r="N116" s="3">
        <v>0.35206422018348599</v>
      </c>
      <c r="O116" s="3">
        <v>0.579370395177495</v>
      </c>
    </row>
    <row r="117" spans="1:15" x14ac:dyDescent="0.3">
      <c r="A117" s="8" t="s">
        <v>198</v>
      </c>
      <c r="B117" s="8" t="s">
        <v>49</v>
      </c>
      <c r="C117" s="2">
        <v>7.8431372549019607E-2</v>
      </c>
      <c r="D117" s="2">
        <v>5.1948051948051896E-3</v>
      </c>
      <c r="E117" s="2">
        <v>-2.1963824289405701E-2</v>
      </c>
      <c r="F117" s="2">
        <v>6.8692206076618204E-2</v>
      </c>
      <c r="G117" s="2">
        <v>8.2818294190358493E-2</v>
      </c>
      <c r="H117" s="2">
        <v>8.6757990867579904E-2</v>
      </c>
      <c r="I117" s="2">
        <v>9.4537815126050397E-3</v>
      </c>
      <c r="J117" s="2">
        <v>6.5556711758584796E-2</v>
      </c>
      <c r="K117" s="2">
        <v>4.6875E-2</v>
      </c>
      <c r="L117" s="2">
        <v>7.5559701492537296E-2</v>
      </c>
      <c r="M117" s="2">
        <v>5.3772766695576797E-2</v>
      </c>
      <c r="N117" s="3">
        <v>0.26430801248699298</v>
      </c>
      <c r="O117" s="3">
        <v>0.56976744186046502</v>
      </c>
    </row>
    <row r="118" spans="1:15" x14ac:dyDescent="0.3">
      <c r="A118" s="8" t="s">
        <v>198</v>
      </c>
      <c r="B118" s="8" t="s">
        <v>50</v>
      </c>
      <c r="C118" s="2">
        <v>-2.3872679045092798E-2</v>
      </c>
      <c r="D118" s="2">
        <v>-7.6086956521739094E-2</v>
      </c>
      <c r="E118" s="2">
        <v>-4.11764705882353E-2</v>
      </c>
      <c r="F118" s="2">
        <v>-3.6809815950920199E-2</v>
      </c>
      <c r="G118" s="2">
        <v>-9.5541401273885294E-3</v>
      </c>
      <c r="H118" s="2">
        <v>4.1800643086816698E-2</v>
      </c>
      <c r="I118" s="2">
        <v>0.14506172839506201</v>
      </c>
      <c r="J118" s="2">
        <v>0.105121293800539</v>
      </c>
      <c r="K118" s="2">
        <v>5.12195121951219E-2</v>
      </c>
      <c r="L118" s="2">
        <v>6.9605568445475594E-2</v>
      </c>
      <c r="M118" s="2">
        <v>8.0260303687635606E-2</v>
      </c>
      <c r="N118" s="3">
        <v>0.34231805929919101</v>
      </c>
      <c r="O118" s="3">
        <v>0.46470588235294102</v>
      </c>
    </row>
    <row r="119" spans="1:15" x14ac:dyDescent="0.3">
      <c r="A119" s="8" t="s">
        <v>198</v>
      </c>
      <c r="B119" s="8" t="s">
        <v>51</v>
      </c>
      <c r="C119" s="2">
        <v>-0.13709677419354799</v>
      </c>
      <c r="D119" s="2">
        <v>-0.32710280373831802</v>
      </c>
      <c r="E119" s="2">
        <v>-0.36111111111111099</v>
      </c>
      <c r="F119" s="2">
        <v>0.19565217391304299</v>
      </c>
      <c r="G119" s="2">
        <v>7.2727272727272696E-2</v>
      </c>
      <c r="H119" s="2">
        <v>0.169491525423729</v>
      </c>
      <c r="I119" s="2">
        <v>0.14492753623188401</v>
      </c>
      <c r="J119" s="2">
        <v>8.8607594936708903E-2</v>
      </c>
      <c r="K119" s="2">
        <v>9.3023255813953501E-2</v>
      </c>
      <c r="L119" s="2">
        <v>1.0638297872340399E-2</v>
      </c>
      <c r="M119" s="2">
        <v>1.05263157894737E-2</v>
      </c>
      <c r="N119" s="3">
        <v>0.215189873417722</v>
      </c>
      <c r="O119" s="3">
        <v>0.33333333333333298</v>
      </c>
    </row>
    <row r="120" spans="1:15" x14ac:dyDescent="0.3">
      <c r="A120" s="8" t="s">
        <v>199</v>
      </c>
      <c r="B120" s="8" t="s">
        <v>46</v>
      </c>
      <c r="C120" s="2">
        <v>0.18215613382899601</v>
      </c>
      <c r="D120" s="2">
        <v>4.8742138364779898E-2</v>
      </c>
      <c r="E120" s="2">
        <v>5.5472263868066002E-2</v>
      </c>
      <c r="F120" s="2">
        <v>0.173295454545455</v>
      </c>
      <c r="G120" s="2">
        <v>9.5641646489104101E-2</v>
      </c>
      <c r="H120" s="2">
        <v>0.107182320441989</v>
      </c>
      <c r="I120" s="2">
        <v>0.110778443113772</v>
      </c>
      <c r="J120" s="2">
        <v>0.14285714285714299</v>
      </c>
      <c r="K120" s="2">
        <v>4.1666666666666699E-2</v>
      </c>
      <c r="L120" s="2">
        <v>0.23245283018867899</v>
      </c>
      <c r="M120" s="2">
        <v>0.189834660134721</v>
      </c>
      <c r="N120" s="3">
        <v>0.745732255166217</v>
      </c>
      <c r="O120" s="3">
        <v>1.9130434782608701</v>
      </c>
    </row>
    <row r="121" spans="1:15" x14ac:dyDescent="0.3">
      <c r="A121" s="8" t="s">
        <v>199</v>
      </c>
      <c r="B121" s="8" t="s">
        <v>47</v>
      </c>
      <c r="C121" s="2">
        <v>2.3071377072819001E-2</v>
      </c>
      <c r="D121" s="2">
        <v>-4.8625792811839298E-2</v>
      </c>
      <c r="E121" s="2">
        <v>8.1481481481481492E-3</v>
      </c>
      <c r="F121" s="2">
        <v>3.5268185157972101E-2</v>
      </c>
      <c r="G121" s="2">
        <v>3.76153300212917E-2</v>
      </c>
      <c r="H121" s="2">
        <v>4.4459644322845403E-2</v>
      </c>
      <c r="I121" s="2">
        <v>0.129666011787819</v>
      </c>
      <c r="J121" s="2">
        <v>0.12405797101449299</v>
      </c>
      <c r="K121" s="2">
        <v>0.12429087158329</v>
      </c>
      <c r="L121" s="2">
        <v>0.146788990825688</v>
      </c>
      <c r="M121" s="2">
        <v>0.1648</v>
      </c>
      <c r="N121" s="3">
        <v>0.68811594202898596</v>
      </c>
      <c r="O121" s="3">
        <v>1.15703703703704</v>
      </c>
    </row>
    <row r="122" spans="1:15" x14ac:dyDescent="0.3">
      <c r="A122" s="8" t="s">
        <v>199</v>
      </c>
      <c r="B122" s="8" t="s">
        <v>48</v>
      </c>
      <c r="C122" s="2">
        <v>9.2571428571428596E-2</v>
      </c>
      <c r="D122" s="2">
        <v>-8.3682008368200795E-3</v>
      </c>
      <c r="E122" s="2">
        <v>-3.9029535864978898E-2</v>
      </c>
      <c r="F122" s="2">
        <v>5.81778265642151E-2</v>
      </c>
      <c r="G122" s="2">
        <v>5.9128630705394203E-2</v>
      </c>
      <c r="H122" s="2">
        <v>1.56709108716944E-2</v>
      </c>
      <c r="I122" s="2">
        <v>3.2786885245901599E-2</v>
      </c>
      <c r="J122" s="2">
        <v>2.61437908496732E-2</v>
      </c>
      <c r="K122" s="2">
        <v>5.6414922656960902E-2</v>
      </c>
      <c r="L122" s="2">
        <v>0.12058570198105099</v>
      </c>
      <c r="M122" s="2">
        <v>0.109915449654112</v>
      </c>
      <c r="N122" s="3">
        <v>0.34827264239028899</v>
      </c>
      <c r="O122" s="3">
        <v>0.52320675105485204</v>
      </c>
    </row>
    <row r="123" spans="1:15" x14ac:dyDescent="0.3">
      <c r="A123" s="8" t="s">
        <v>199</v>
      </c>
      <c r="B123" s="8" t="s">
        <v>49</v>
      </c>
      <c r="C123" s="2">
        <v>5.29100529100529E-2</v>
      </c>
      <c r="D123" s="2">
        <v>0</v>
      </c>
      <c r="E123" s="2">
        <v>3.3500837520937998E-3</v>
      </c>
      <c r="F123" s="2">
        <v>1.83639398998331E-2</v>
      </c>
      <c r="G123" s="2">
        <v>-4.7540983606557403E-2</v>
      </c>
      <c r="H123" s="2">
        <v>4.81927710843374E-2</v>
      </c>
      <c r="I123" s="2">
        <v>5.2545155993431902E-2</v>
      </c>
      <c r="J123" s="2">
        <v>2.1840873634945399E-2</v>
      </c>
      <c r="K123" s="2">
        <v>3.2061068702290099E-2</v>
      </c>
      <c r="L123" s="2">
        <v>4.7337278106508902E-2</v>
      </c>
      <c r="M123" s="2">
        <v>9.3220338983050793E-2</v>
      </c>
      <c r="N123" s="3">
        <v>0.207488299531981</v>
      </c>
      <c r="O123" s="3">
        <v>0.29648241206030201</v>
      </c>
    </row>
    <row r="124" spans="1:15" x14ac:dyDescent="0.3">
      <c r="A124" s="8" t="s">
        <v>199</v>
      </c>
      <c r="B124" s="8" t="s">
        <v>50</v>
      </c>
      <c r="C124" s="2">
        <v>-7.0707070707070704E-2</v>
      </c>
      <c r="D124" s="2">
        <v>-0.15217391304347799</v>
      </c>
      <c r="E124" s="2">
        <v>-7.2649572649572697E-2</v>
      </c>
      <c r="F124" s="2">
        <v>-2.3041474654377898E-2</v>
      </c>
      <c r="G124" s="2">
        <v>0.122641509433962</v>
      </c>
      <c r="H124" s="2">
        <v>4.20168067226891E-2</v>
      </c>
      <c r="I124" s="2">
        <v>2.8225806451612899E-2</v>
      </c>
      <c r="J124" s="2">
        <v>4.7058823529411799E-2</v>
      </c>
      <c r="K124" s="2">
        <v>0.12734082397003699</v>
      </c>
      <c r="L124" s="2">
        <v>4.6511627906976702E-2</v>
      </c>
      <c r="M124" s="2">
        <v>8.5714285714285701E-2</v>
      </c>
      <c r="N124" s="3">
        <v>0.34117647058823503</v>
      </c>
      <c r="O124" s="3">
        <v>0.46153846153846201</v>
      </c>
    </row>
    <row r="125" spans="1:15" x14ac:dyDescent="0.3">
      <c r="A125" s="8" t="s">
        <v>199</v>
      </c>
      <c r="B125" s="8" t="s">
        <v>51</v>
      </c>
      <c r="C125" s="2">
        <v>-6.5217391304347797E-2</v>
      </c>
      <c r="D125" s="2">
        <v>-0.116279069767442</v>
      </c>
      <c r="E125" s="2">
        <v>-0.34210526315789502</v>
      </c>
      <c r="F125" s="2">
        <v>0.06</v>
      </c>
      <c r="G125" s="2">
        <v>-3.77358490566038E-2</v>
      </c>
      <c r="H125" s="2">
        <v>0</v>
      </c>
      <c r="I125" s="2">
        <v>-3.9215686274509803E-2</v>
      </c>
      <c r="J125" s="2">
        <v>0.183673469387755</v>
      </c>
      <c r="K125" s="2">
        <v>-6.8965517241379296E-2</v>
      </c>
      <c r="L125" s="2">
        <v>9.2592592592592601E-2</v>
      </c>
      <c r="M125" s="2">
        <v>1.6949152542372899E-2</v>
      </c>
      <c r="N125" s="3">
        <v>0.22448979591836701</v>
      </c>
      <c r="O125" s="3">
        <v>-0.21052631578947401</v>
      </c>
    </row>
    <row r="126" spans="1:15" x14ac:dyDescent="0.3">
      <c r="A126" s="8" t="s">
        <v>200</v>
      </c>
      <c r="B126" s="8" t="s">
        <v>46</v>
      </c>
      <c r="C126" s="2">
        <v>0.31327800829875502</v>
      </c>
      <c r="D126" s="2">
        <v>5.6872037914691899E-2</v>
      </c>
      <c r="E126" s="2">
        <v>7.3243647234678605E-2</v>
      </c>
      <c r="F126" s="2">
        <v>0.16016713091922</v>
      </c>
      <c r="G126" s="2">
        <v>0.18607442977190899</v>
      </c>
      <c r="H126" s="2">
        <v>7.28744939271255E-2</v>
      </c>
      <c r="I126" s="2">
        <v>8.2075471698113203E-2</v>
      </c>
      <c r="J126" s="2">
        <v>0.14298169136878799</v>
      </c>
      <c r="K126" s="2">
        <v>8.0854309687261594E-2</v>
      </c>
      <c r="L126" s="2">
        <v>0.23712067748765001</v>
      </c>
      <c r="M126" s="2">
        <v>0.17969195664575</v>
      </c>
      <c r="N126" s="3">
        <v>0.80296425457715803</v>
      </c>
      <c r="O126" s="3">
        <v>2.0911808669656202</v>
      </c>
    </row>
    <row r="127" spans="1:15" x14ac:dyDescent="0.3">
      <c r="A127" s="8" t="s">
        <v>200</v>
      </c>
      <c r="B127" s="8" t="s">
        <v>47</v>
      </c>
      <c r="C127" s="2">
        <v>-8.5166784953868008E-3</v>
      </c>
      <c r="D127" s="2">
        <v>-5.5833929849677902E-2</v>
      </c>
      <c r="E127" s="2">
        <v>2.2744503411675498E-2</v>
      </c>
      <c r="F127" s="2">
        <v>7.7835433654558903E-2</v>
      </c>
      <c r="G127" s="2">
        <v>7.0839064649243499E-2</v>
      </c>
      <c r="H127" s="2">
        <v>0.129094412331407</v>
      </c>
      <c r="I127" s="2">
        <v>0.18430034129692799</v>
      </c>
      <c r="J127" s="2">
        <v>8.3573487031700297E-2</v>
      </c>
      <c r="K127" s="2">
        <v>0.14273049645390101</v>
      </c>
      <c r="L127" s="2">
        <v>0.160201706749418</v>
      </c>
      <c r="M127" s="2">
        <v>0.18990304246071499</v>
      </c>
      <c r="N127" s="3">
        <v>0.70941402497598505</v>
      </c>
      <c r="O127" s="3">
        <v>1.6982562547384401</v>
      </c>
    </row>
    <row r="128" spans="1:15" x14ac:dyDescent="0.3">
      <c r="A128" s="8" t="s">
        <v>200</v>
      </c>
      <c r="B128" s="8" t="s">
        <v>48</v>
      </c>
      <c r="C128" s="2">
        <v>6.01659751037344E-2</v>
      </c>
      <c r="D128" s="2">
        <v>2.34833659491194E-2</v>
      </c>
      <c r="E128" s="2">
        <v>4.5889101338432103E-2</v>
      </c>
      <c r="F128" s="2">
        <v>5.8500914076782401E-2</v>
      </c>
      <c r="G128" s="2">
        <v>2.4179620034542298E-2</v>
      </c>
      <c r="H128" s="2">
        <v>5.73355817875211E-2</v>
      </c>
      <c r="I128" s="2">
        <v>2.5518341307814999E-2</v>
      </c>
      <c r="J128" s="2">
        <v>6.5318818040435503E-2</v>
      </c>
      <c r="K128" s="2">
        <v>3.5036496350365001E-2</v>
      </c>
      <c r="L128" s="2">
        <v>8.4626234132581094E-2</v>
      </c>
      <c r="M128" s="2">
        <v>8.1924577373212001E-2</v>
      </c>
      <c r="N128" s="3">
        <v>0.29393468118195998</v>
      </c>
      <c r="O128" s="3">
        <v>0.59082217973231399</v>
      </c>
    </row>
    <row r="129" spans="1:15" x14ac:dyDescent="0.3">
      <c r="A129" s="8" t="s">
        <v>200</v>
      </c>
      <c r="B129" s="8" t="s">
        <v>49</v>
      </c>
      <c r="C129" s="2">
        <v>2.06349206349206E-2</v>
      </c>
      <c r="D129" s="2">
        <v>-4.6656298600311003E-3</v>
      </c>
      <c r="E129" s="2">
        <v>2.5000000000000001E-2</v>
      </c>
      <c r="F129" s="2">
        <v>-6.0975609756097598E-3</v>
      </c>
      <c r="G129" s="2">
        <v>7.2085889570552106E-2</v>
      </c>
      <c r="H129" s="2">
        <v>6.0085836909871203E-2</v>
      </c>
      <c r="I129" s="2">
        <v>2.0242914979757099E-2</v>
      </c>
      <c r="J129" s="2">
        <v>4.6296296296296301E-2</v>
      </c>
      <c r="K129" s="2">
        <v>1.0113780025284499E-2</v>
      </c>
      <c r="L129" s="2">
        <v>5.7571964956195203E-2</v>
      </c>
      <c r="M129" s="2">
        <v>6.15384615384615E-2</v>
      </c>
      <c r="N129" s="3">
        <v>0.18650793650793701</v>
      </c>
      <c r="O129" s="3">
        <v>0.40156249999999999</v>
      </c>
    </row>
    <row r="130" spans="1:15" x14ac:dyDescent="0.3">
      <c r="A130" s="8" t="s">
        <v>200</v>
      </c>
      <c r="B130" s="8" t="s">
        <v>50</v>
      </c>
      <c r="C130" s="2">
        <v>-8.6956521739130405E-2</v>
      </c>
      <c r="D130" s="2">
        <v>-0.13945578231292499</v>
      </c>
      <c r="E130" s="2">
        <v>-6.3241106719367599E-2</v>
      </c>
      <c r="F130" s="2">
        <v>9.2827004219409301E-2</v>
      </c>
      <c r="G130" s="2">
        <v>3.47490347490347E-2</v>
      </c>
      <c r="H130" s="2">
        <v>1.8656716417910401E-2</v>
      </c>
      <c r="I130" s="2">
        <v>9.5238095238095205E-2</v>
      </c>
      <c r="J130" s="2">
        <v>7.0234113712374605E-2</v>
      </c>
      <c r="K130" s="2">
        <v>6.25E-2</v>
      </c>
      <c r="L130" s="2">
        <v>7.6470588235294096E-2</v>
      </c>
      <c r="M130" s="2">
        <v>0.13387978142076501</v>
      </c>
      <c r="N130" s="3">
        <v>0.38795986622073603</v>
      </c>
      <c r="O130" s="3">
        <v>0.64031620553359703</v>
      </c>
    </row>
    <row r="131" spans="1:15" x14ac:dyDescent="0.3">
      <c r="A131" s="8" t="s">
        <v>200</v>
      </c>
      <c r="B131" s="8" t="s">
        <v>51</v>
      </c>
      <c r="C131" s="2">
        <v>-9.00900900900901E-2</v>
      </c>
      <c r="D131" s="2">
        <v>-0.32673267326732702</v>
      </c>
      <c r="E131" s="2">
        <v>-0.33823529411764702</v>
      </c>
      <c r="F131" s="2">
        <v>-0.11111111111111099</v>
      </c>
      <c r="G131" s="2">
        <v>-2.5000000000000001E-2</v>
      </c>
      <c r="H131" s="2">
        <v>7.69230769230769E-2</v>
      </c>
      <c r="I131" s="2">
        <v>0.14285714285714299</v>
      </c>
      <c r="J131" s="2">
        <v>8.3333333333333301E-2</v>
      </c>
      <c r="K131" s="2">
        <v>3.8461538461538498E-2</v>
      </c>
      <c r="L131" s="2">
        <v>3.7037037037037E-2</v>
      </c>
      <c r="M131" s="2">
        <v>0.17857142857142899</v>
      </c>
      <c r="N131" s="3">
        <v>0.375</v>
      </c>
      <c r="O131" s="3">
        <v>-2.9411764705882401E-2</v>
      </c>
    </row>
    <row r="132" spans="1:15" x14ac:dyDescent="0.3">
      <c r="A132" s="8" t="s">
        <v>201</v>
      </c>
      <c r="B132" s="8" t="s">
        <v>46</v>
      </c>
      <c r="C132" s="2">
        <v>0.168896321070234</v>
      </c>
      <c r="D132" s="2">
        <v>0.13018597997138801</v>
      </c>
      <c r="E132" s="2">
        <v>2.7848101265822801E-2</v>
      </c>
      <c r="F132" s="2">
        <v>-7.38916256157635E-3</v>
      </c>
      <c r="G132" s="2">
        <v>0.186104218362283</v>
      </c>
      <c r="H132" s="2">
        <v>7.6359832635983296E-2</v>
      </c>
      <c r="I132" s="2">
        <v>9.0379008746355696E-2</v>
      </c>
      <c r="J132" s="2">
        <v>9.35828877005348E-2</v>
      </c>
      <c r="K132" s="2">
        <v>6.8459657701711502E-2</v>
      </c>
      <c r="L132" s="2">
        <v>0.14645308924485101</v>
      </c>
      <c r="M132" s="2">
        <v>0.209580838323353</v>
      </c>
      <c r="N132" s="3">
        <v>0.62032085561497297</v>
      </c>
      <c r="O132" s="3">
        <v>1.30126582278481</v>
      </c>
    </row>
    <row r="133" spans="1:15" x14ac:dyDescent="0.3">
      <c r="A133" s="8" t="s">
        <v>201</v>
      </c>
      <c r="B133" s="8" t="s">
        <v>47</v>
      </c>
      <c r="C133" s="2">
        <v>8.9164086687306507E-2</v>
      </c>
      <c r="D133" s="2">
        <v>-2.2171688459351899E-2</v>
      </c>
      <c r="E133" s="2">
        <v>9.0697674418604698E-2</v>
      </c>
      <c r="F133" s="2">
        <v>-7.5692963752665293E-2</v>
      </c>
      <c r="G133" s="2">
        <v>6.2860438292964199E-2</v>
      </c>
      <c r="H133" s="2">
        <v>6.8909386869234895E-2</v>
      </c>
      <c r="I133" s="2">
        <v>0.17817258883248699</v>
      </c>
      <c r="J133" s="2">
        <v>9.2201637225333893E-2</v>
      </c>
      <c r="K133" s="2">
        <v>9.03353057199211E-2</v>
      </c>
      <c r="L133" s="2">
        <v>9.4066570188133095E-2</v>
      </c>
      <c r="M133" s="2">
        <v>0.124338624338624</v>
      </c>
      <c r="N133" s="3">
        <v>0.464885825075399</v>
      </c>
      <c r="O133" s="3">
        <v>0.97674418604651203</v>
      </c>
    </row>
    <row r="134" spans="1:15" x14ac:dyDescent="0.3">
      <c r="A134" s="8" t="s">
        <v>201</v>
      </c>
      <c r="B134" s="8" t="s">
        <v>48</v>
      </c>
      <c r="C134" s="2">
        <v>3.9429530201342301E-2</v>
      </c>
      <c r="D134" s="2">
        <v>1.6142050040355101E-3</v>
      </c>
      <c r="E134" s="2">
        <v>9.6696212731667997E-3</v>
      </c>
      <c r="F134" s="2">
        <v>2.9529130087789301E-2</v>
      </c>
      <c r="G134" s="2">
        <v>4.65116279069767E-3</v>
      </c>
      <c r="H134" s="2">
        <v>1.54320987654321E-2</v>
      </c>
      <c r="I134" s="2">
        <v>5.2431610942249199E-2</v>
      </c>
      <c r="J134" s="2">
        <v>2.0938628158844799E-2</v>
      </c>
      <c r="K134" s="2">
        <v>8.2036775106081997E-2</v>
      </c>
      <c r="L134" s="2">
        <v>5.4901960784313697E-2</v>
      </c>
      <c r="M134" s="2">
        <v>9.9752168525402696E-2</v>
      </c>
      <c r="N134" s="3">
        <v>0.28158844765343</v>
      </c>
      <c r="O134" s="3">
        <v>0.43029814665592298</v>
      </c>
    </row>
    <row r="135" spans="1:15" x14ac:dyDescent="0.3">
      <c r="A135" s="8" t="s">
        <v>201</v>
      </c>
      <c r="B135" s="8" t="s">
        <v>49</v>
      </c>
      <c r="C135" s="2">
        <v>-3.2378580323785801E-2</v>
      </c>
      <c r="D135" s="2">
        <v>-6.4350064350064302E-3</v>
      </c>
      <c r="E135" s="2">
        <v>-2.4611398963730598E-2</v>
      </c>
      <c r="F135" s="2">
        <v>2.1248339973439601E-2</v>
      </c>
      <c r="G135" s="2">
        <v>5.4616384915474603E-2</v>
      </c>
      <c r="H135" s="2">
        <v>1.97287299630086E-2</v>
      </c>
      <c r="I135" s="2">
        <v>5.3204353083434103E-2</v>
      </c>
      <c r="J135" s="2">
        <v>4.9368541905855302E-2</v>
      </c>
      <c r="K135" s="2">
        <v>4.5951859956236303E-2</v>
      </c>
      <c r="L135" s="2">
        <v>3.9748953974895397E-2</v>
      </c>
      <c r="M135" s="2">
        <v>5.2313883299798802E-2</v>
      </c>
      <c r="N135" s="3">
        <v>0.20091848450057401</v>
      </c>
      <c r="O135" s="3">
        <v>0.35492227979274599</v>
      </c>
    </row>
    <row r="136" spans="1:15" x14ac:dyDescent="0.3">
      <c r="A136" s="8" t="s">
        <v>201</v>
      </c>
      <c r="B136" s="8" t="s">
        <v>50</v>
      </c>
      <c r="C136" s="2">
        <v>-6.5645514223194701E-2</v>
      </c>
      <c r="D136" s="2">
        <v>-0.128805620608899</v>
      </c>
      <c r="E136" s="2">
        <v>-0.14784946236559099</v>
      </c>
      <c r="F136" s="2">
        <v>-1.5772870662460602E-2</v>
      </c>
      <c r="G136" s="2">
        <v>2.8846153846153799E-2</v>
      </c>
      <c r="H136" s="2">
        <v>7.4766355140186896E-2</v>
      </c>
      <c r="I136" s="2">
        <v>2.0289855072463801E-2</v>
      </c>
      <c r="J136" s="2">
        <v>0.102272727272727</v>
      </c>
      <c r="K136" s="2">
        <v>5.67010309278351E-2</v>
      </c>
      <c r="L136" s="2">
        <v>8.7804878048780496E-2</v>
      </c>
      <c r="M136" s="2">
        <v>0.100896860986547</v>
      </c>
      <c r="N136" s="3">
        <v>0.39488636363636398</v>
      </c>
      <c r="O136" s="3">
        <v>0.31989247311828001</v>
      </c>
    </row>
    <row r="137" spans="1:15" x14ac:dyDescent="0.3">
      <c r="A137" s="8" t="s">
        <v>201</v>
      </c>
      <c r="B137" s="8" t="s">
        <v>51</v>
      </c>
      <c r="C137" s="2">
        <v>-0.164948453608247</v>
      </c>
      <c r="D137" s="2">
        <v>-0.33950617283950602</v>
      </c>
      <c r="E137" s="2">
        <v>-0.32710280373831802</v>
      </c>
      <c r="F137" s="2">
        <v>-0.13888888888888901</v>
      </c>
      <c r="G137" s="2">
        <v>0.19354838709677399</v>
      </c>
      <c r="H137" s="2">
        <v>0.22972972972972999</v>
      </c>
      <c r="I137" s="2">
        <v>0.10989010989011</v>
      </c>
      <c r="J137" s="2">
        <v>-2.9702970297029702E-2</v>
      </c>
      <c r="K137" s="2">
        <v>7.1428571428571397E-2</v>
      </c>
      <c r="L137" s="2">
        <v>-4.7619047619047603E-2</v>
      </c>
      <c r="M137" s="2">
        <v>0.03</v>
      </c>
      <c r="N137" s="3">
        <v>1.9801980198019799E-2</v>
      </c>
      <c r="O137" s="3">
        <v>-3.7383177570093497E-2</v>
      </c>
    </row>
    <row r="138" spans="1:15" x14ac:dyDescent="0.3">
      <c r="A138" s="8" t="s">
        <v>202</v>
      </c>
      <c r="B138" s="8" t="s">
        <v>46</v>
      </c>
      <c r="C138" s="2">
        <v>0.155940594059406</v>
      </c>
      <c r="D138" s="2">
        <v>5.9957173447537503E-2</v>
      </c>
      <c r="E138" s="2">
        <v>8.4848484848484895E-2</v>
      </c>
      <c r="F138" s="2">
        <v>8.9385474860335198E-2</v>
      </c>
      <c r="G138" s="2">
        <v>0.155555555555556</v>
      </c>
      <c r="H138" s="2">
        <v>7.69230769230769E-2</v>
      </c>
      <c r="I138" s="2">
        <v>0.16620879120879101</v>
      </c>
      <c r="J138" s="2">
        <v>0.10718492343934</v>
      </c>
      <c r="K138" s="2">
        <v>9.2553191489361697E-2</v>
      </c>
      <c r="L138" s="2">
        <v>9.54235637779942E-2</v>
      </c>
      <c r="M138" s="2">
        <v>5.6000000000000001E-2</v>
      </c>
      <c r="N138" s="3">
        <v>0.399293286219081</v>
      </c>
      <c r="O138" s="3">
        <v>1.4</v>
      </c>
    </row>
    <row r="139" spans="1:15" x14ac:dyDescent="0.3">
      <c r="A139" s="8" t="s">
        <v>202</v>
      </c>
      <c r="B139" s="8" t="s">
        <v>47</v>
      </c>
      <c r="C139" s="2">
        <v>8.8861076345431805E-2</v>
      </c>
      <c r="D139" s="2">
        <v>-6.7816091954022995E-2</v>
      </c>
      <c r="E139" s="2">
        <v>2.2194821208384698E-2</v>
      </c>
      <c r="F139" s="2">
        <v>-3.7394451145958997E-2</v>
      </c>
      <c r="G139" s="2">
        <v>0.114035087719298</v>
      </c>
      <c r="H139" s="2">
        <v>0.106861642294713</v>
      </c>
      <c r="I139" s="2">
        <v>0.134146341463415</v>
      </c>
      <c r="J139" s="2">
        <v>0.11379928315412199</v>
      </c>
      <c r="K139" s="2">
        <v>9.1713596138374903E-2</v>
      </c>
      <c r="L139" s="2">
        <v>0.15991156963890901</v>
      </c>
      <c r="M139" s="2">
        <v>0.12134688691232499</v>
      </c>
      <c r="N139" s="3">
        <v>0.58154121863799302</v>
      </c>
      <c r="O139" s="3">
        <v>1.1763255240443899</v>
      </c>
    </row>
    <row r="140" spans="1:15" x14ac:dyDescent="0.3">
      <c r="A140" s="8" t="s">
        <v>202</v>
      </c>
      <c r="B140" s="8" t="s">
        <v>48</v>
      </c>
      <c r="C140" s="2">
        <v>6.2394603709949398E-2</v>
      </c>
      <c r="D140" s="2">
        <v>-5.8730158730158702E-2</v>
      </c>
      <c r="E140" s="2">
        <v>-4.5531197301855002E-2</v>
      </c>
      <c r="F140" s="2">
        <v>2.47349823321555E-2</v>
      </c>
      <c r="G140" s="2">
        <v>1.7241379310344799E-3</v>
      </c>
      <c r="H140" s="2">
        <v>1.5490533562822701E-2</v>
      </c>
      <c r="I140" s="2">
        <v>3.3898305084745797E-2</v>
      </c>
      <c r="J140" s="2">
        <v>8.1967213114754106E-2</v>
      </c>
      <c r="K140" s="2">
        <v>-6.0606060606060597E-3</v>
      </c>
      <c r="L140" s="2">
        <v>0.13262195121951201</v>
      </c>
      <c r="M140" s="2">
        <v>3.9030955585464301E-2</v>
      </c>
      <c r="N140" s="3">
        <v>0.26557377049180297</v>
      </c>
      <c r="O140" s="3">
        <v>0.30185497470488998</v>
      </c>
    </row>
    <row r="141" spans="1:15" x14ac:dyDescent="0.3">
      <c r="A141" s="8" t="s">
        <v>202</v>
      </c>
      <c r="B141" s="8" t="s">
        <v>49</v>
      </c>
      <c r="C141" s="2">
        <v>2.53164556962025E-2</v>
      </c>
      <c r="D141" s="2">
        <v>-3.7037037037037E-2</v>
      </c>
      <c r="E141" s="2">
        <v>-3.0769230769230799E-2</v>
      </c>
      <c r="F141" s="2">
        <v>3.9682539682539701E-2</v>
      </c>
      <c r="G141" s="2">
        <v>-5.0890585241730301E-3</v>
      </c>
      <c r="H141" s="2">
        <v>-5.1150895140665001E-3</v>
      </c>
      <c r="I141" s="2">
        <v>4.6272493573264802E-2</v>
      </c>
      <c r="J141" s="2">
        <v>4.1769041769041802E-2</v>
      </c>
      <c r="K141" s="2">
        <v>2.1226415094339601E-2</v>
      </c>
      <c r="L141" s="2">
        <v>5.7736720554272501E-2</v>
      </c>
      <c r="M141" s="2">
        <v>2.8384279475982498E-2</v>
      </c>
      <c r="N141" s="3">
        <v>0.15724815724815699</v>
      </c>
      <c r="O141" s="3">
        <v>0.20769230769230801</v>
      </c>
    </row>
    <row r="142" spans="1:15" x14ac:dyDescent="0.3">
      <c r="A142" s="8" t="s">
        <v>202</v>
      </c>
      <c r="B142" s="8" t="s">
        <v>50</v>
      </c>
      <c r="C142" s="2">
        <v>-7.2916666666666699E-2</v>
      </c>
      <c r="D142" s="2">
        <v>-0.16853932584269701</v>
      </c>
      <c r="E142" s="2">
        <v>-4.0540540540540501E-2</v>
      </c>
      <c r="F142" s="2">
        <v>-1.4084507042253501E-2</v>
      </c>
      <c r="G142" s="2">
        <v>0.13571428571428601</v>
      </c>
      <c r="H142" s="2">
        <v>-3.1446540880503103E-2</v>
      </c>
      <c r="I142" s="2">
        <v>1.9480519480519501E-2</v>
      </c>
      <c r="J142" s="2">
        <v>-1.27388535031847E-2</v>
      </c>
      <c r="K142" s="2">
        <v>0.14193548387096799</v>
      </c>
      <c r="L142" s="2">
        <v>6.21468926553672E-2</v>
      </c>
      <c r="M142" s="2">
        <v>9.5744680851063801E-2</v>
      </c>
      <c r="N142" s="3">
        <v>0.31210191082802502</v>
      </c>
      <c r="O142" s="3">
        <v>0.391891891891892</v>
      </c>
    </row>
    <row r="143" spans="1:15" x14ac:dyDescent="0.3">
      <c r="A143" s="8" t="s">
        <v>202</v>
      </c>
      <c r="B143" s="8" t="s">
        <v>51</v>
      </c>
      <c r="C143" s="2">
        <v>-0.18811881188118801</v>
      </c>
      <c r="D143" s="2">
        <v>-0.292682926829268</v>
      </c>
      <c r="E143" s="2">
        <v>-0.37931034482758602</v>
      </c>
      <c r="F143" s="2">
        <v>-0.36111111111111099</v>
      </c>
      <c r="G143" s="2">
        <v>-0.173913043478261</v>
      </c>
      <c r="H143" s="2">
        <v>0.42105263157894701</v>
      </c>
      <c r="I143" s="2">
        <v>0</v>
      </c>
      <c r="J143" s="2">
        <v>3.7037037037037E-2</v>
      </c>
      <c r="K143" s="2">
        <v>0.14285714285714299</v>
      </c>
      <c r="L143" s="2">
        <v>-6.25E-2</v>
      </c>
      <c r="M143" s="2">
        <v>6.6666666666666693E-2</v>
      </c>
      <c r="N143" s="3">
        <v>0.18518518518518501</v>
      </c>
      <c r="O143" s="3">
        <v>-0.44827586206896602</v>
      </c>
    </row>
    <row r="144" spans="1:15" x14ac:dyDescent="0.3">
      <c r="A144" s="11" t="s">
        <v>17</v>
      </c>
      <c r="B144" s="11" t="s">
        <v>17</v>
      </c>
      <c r="C144" s="3">
        <v>5.3932790037542401E-2</v>
      </c>
      <c r="D144" s="3">
        <v>-1.6883869099333901E-2</v>
      </c>
      <c r="E144" s="3">
        <v>3.7116681886470099E-3</v>
      </c>
      <c r="F144" s="3">
        <v>1.8812549526017699E-2</v>
      </c>
      <c r="G144" s="3">
        <v>6.4700120988650106E-2</v>
      </c>
      <c r="H144" s="3">
        <v>5.2083333333333301E-2</v>
      </c>
      <c r="I144" s="3">
        <v>8.6974411726886997E-2</v>
      </c>
      <c r="J144" s="3">
        <v>8.1789575791989005E-2</v>
      </c>
      <c r="K144" s="3">
        <v>7.2828273991776701E-2</v>
      </c>
      <c r="L144" s="3">
        <v>0.119765972193909</v>
      </c>
      <c r="M144" s="3">
        <v>0.118589451837827</v>
      </c>
      <c r="N144" s="3">
        <v>0.45368727375967099</v>
      </c>
      <c r="O144" s="3">
        <v>0.80996848027808099</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45</v>
      </c>
      <c r="B149" s="15"/>
    </row>
    <row r="150" spans="1:2" x14ac:dyDescent="0.3">
      <c r="A150" s="14" t="s">
        <v>54</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246</v>
      </c>
      <c r="B1" s="15"/>
    </row>
    <row r="2" spans="1:14" ht="15.6" x14ac:dyDescent="0.3">
      <c r="A2" s="12" t="s">
        <v>174</v>
      </c>
      <c r="B2" s="15"/>
    </row>
    <row r="3" spans="1:14" ht="15.6" x14ac:dyDescent="0.3">
      <c r="A3" s="12" t="s">
        <v>204</v>
      </c>
      <c r="B3" s="15"/>
    </row>
    <row r="4" spans="1:14" ht="15.6" x14ac:dyDescent="0.3">
      <c r="A4" s="12" t="s">
        <v>58</v>
      </c>
      <c r="B4" s="15"/>
    </row>
    <row r="5" spans="1:14" x14ac:dyDescent="0.3">
      <c r="A5" s="15"/>
      <c r="B5" s="15"/>
    </row>
    <row r="6" spans="1:14" x14ac:dyDescent="0.3">
      <c r="A6" s="16" t="str">
        <f>HYPERLINK("#'Table of contents'!A107",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55</v>
      </c>
      <c r="C9" s="1">
        <v>1299</v>
      </c>
      <c r="D9" s="1">
        <v>1359</v>
      </c>
      <c r="E9" s="1">
        <v>1449</v>
      </c>
      <c r="F9" s="1">
        <v>1389</v>
      </c>
      <c r="G9" s="1">
        <v>1495</v>
      </c>
      <c r="H9" s="1">
        <v>1627</v>
      </c>
      <c r="I9" s="1">
        <v>1727</v>
      </c>
      <c r="J9" s="1">
        <v>1904</v>
      </c>
      <c r="K9" s="1">
        <v>2029</v>
      </c>
      <c r="L9" s="1">
        <v>2205</v>
      </c>
      <c r="M9" s="1">
        <v>2473</v>
      </c>
      <c r="N9" s="1">
        <v>2806</v>
      </c>
    </row>
    <row r="10" spans="1:14" x14ac:dyDescent="0.3">
      <c r="A10" s="7" t="s">
        <v>196</v>
      </c>
      <c r="B10" s="7" t="s">
        <v>56</v>
      </c>
      <c r="C10" s="1">
        <v>1987</v>
      </c>
      <c r="D10" s="1">
        <v>2076</v>
      </c>
      <c r="E10" s="1">
        <v>2096</v>
      </c>
      <c r="F10" s="1">
        <v>2063</v>
      </c>
      <c r="G10" s="1">
        <v>2126</v>
      </c>
      <c r="H10" s="1">
        <v>2270</v>
      </c>
      <c r="I10" s="1">
        <v>2385</v>
      </c>
      <c r="J10" s="1">
        <v>2663</v>
      </c>
      <c r="K10" s="1">
        <v>2906</v>
      </c>
      <c r="L10" s="1">
        <v>3102</v>
      </c>
      <c r="M10" s="1">
        <v>3424</v>
      </c>
      <c r="N10" s="1">
        <v>3678</v>
      </c>
    </row>
    <row r="11" spans="1:14" x14ac:dyDescent="0.3">
      <c r="A11" s="7" t="s">
        <v>197</v>
      </c>
      <c r="B11" s="7" t="s">
        <v>55</v>
      </c>
      <c r="C11" s="1">
        <v>4128</v>
      </c>
      <c r="D11" s="1">
        <v>4606</v>
      </c>
      <c r="E11" s="1">
        <v>4561</v>
      </c>
      <c r="F11" s="1">
        <v>4628</v>
      </c>
      <c r="G11" s="1">
        <v>4522</v>
      </c>
      <c r="H11" s="1">
        <v>4753</v>
      </c>
      <c r="I11" s="1">
        <v>4921</v>
      </c>
      <c r="J11" s="1">
        <v>5170</v>
      </c>
      <c r="K11" s="1">
        <v>5499</v>
      </c>
      <c r="L11" s="1">
        <v>5727</v>
      </c>
      <c r="M11" s="1">
        <v>6457</v>
      </c>
      <c r="N11" s="1">
        <v>7092</v>
      </c>
    </row>
    <row r="12" spans="1:14" x14ac:dyDescent="0.3">
      <c r="A12" s="7" t="s">
        <v>197</v>
      </c>
      <c r="B12" s="7" t="s">
        <v>56</v>
      </c>
      <c r="C12" s="1">
        <v>5196</v>
      </c>
      <c r="D12" s="1">
        <v>5415</v>
      </c>
      <c r="E12" s="1">
        <v>4983</v>
      </c>
      <c r="F12" s="1">
        <v>4919</v>
      </c>
      <c r="G12" s="1">
        <v>4799</v>
      </c>
      <c r="H12" s="1">
        <v>4965</v>
      </c>
      <c r="I12" s="1">
        <v>5149</v>
      </c>
      <c r="J12" s="1">
        <v>5404</v>
      </c>
      <c r="K12" s="1">
        <v>5706</v>
      </c>
      <c r="L12" s="1">
        <v>6077</v>
      </c>
      <c r="M12" s="1">
        <v>6597</v>
      </c>
      <c r="N12" s="1">
        <v>6969</v>
      </c>
    </row>
    <row r="13" spans="1:14" x14ac:dyDescent="0.3">
      <c r="A13" s="7" t="s">
        <v>198</v>
      </c>
      <c r="B13" s="7" t="s">
        <v>55</v>
      </c>
      <c r="C13" s="1">
        <v>1933</v>
      </c>
      <c r="D13" s="1">
        <v>1988</v>
      </c>
      <c r="E13" s="1">
        <v>2150</v>
      </c>
      <c r="F13" s="1">
        <v>2184</v>
      </c>
      <c r="G13" s="1">
        <v>2184</v>
      </c>
      <c r="H13" s="1">
        <v>2499</v>
      </c>
      <c r="I13" s="1">
        <v>2628</v>
      </c>
      <c r="J13" s="1">
        <v>2880</v>
      </c>
      <c r="K13" s="1">
        <v>3211</v>
      </c>
      <c r="L13" s="1">
        <v>3553</v>
      </c>
      <c r="M13" s="1">
        <v>4139</v>
      </c>
      <c r="N13" s="1">
        <v>4979</v>
      </c>
    </row>
    <row r="14" spans="1:14" x14ac:dyDescent="0.3">
      <c r="A14" s="7" t="s">
        <v>198</v>
      </c>
      <c r="B14" s="7" t="s">
        <v>56</v>
      </c>
      <c r="C14" s="1">
        <v>3203</v>
      </c>
      <c r="D14" s="1">
        <v>3331</v>
      </c>
      <c r="E14" s="1">
        <v>3344</v>
      </c>
      <c r="F14" s="1">
        <v>3378</v>
      </c>
      <c r="G14" s="1">
        <v>3626</v>
      </c>
      <c r="H14" s="1">
        <v>3835</v>
      </c>
      <c r="I14" s="1">
        <v>4023</v>
      </c>
      <c r="J14" s="1">
        <v>4456</v>
      </c>
      <c r="K14" s="1">
        <v>4957</v>
      </c>
      <c r="L14" s="1">
        <v>5329</v>
      </c>
      <c r="M14" s="1">
        <v>5975</v>
      </c>
      <c r="N14" s="1">
        <v>6708</v>
      </c>
    </row>
    <row r="15" spans="1:14" x14ac:dyDescent="0.3">
      <c r="A15" s="7" t="s">
        <v>199</v>
      </c>
      <c r="B15" s="7" t="s">
        <v>55</v>
      </c>
      <c r="C15" s="1">
        <v>1483</v>
      </c>
      <c r="D15" s="1">
        <v>1583</v>
      </c>
      <c r="E15" s="1">
        <v>1566</v>
      </c>
      <c r="F15" s="1">
        <v>1575</v>
      </c>
      <c r="G15" s="1">
        <v>1694</v>
      </c>
      <c r="H15" s="1">
        <v>1753</v>
      </c>
      <c r="I15" s="1">
        <v>1936</v>
      </c>
      <c r="J15" s="1">
        <v>2007</v>
      </c>
      <c r="K15" s="1">
        <v>2214</v>
      </c>
      <c r="L15" s="1">
        <v>2367</v>
      </c>
      <c r="M15" s="1">
        <v>2827</v>
      </c>
      <c r="N15" s="1">
        <v>3236</v>
      </c>
    </row>
    <row r="16" spans="1:14" x14ac:dyDescent="0.3">
      <c r="A16" s="7" t="s">
        <v>199</v>
      </c>
      <c r="B16" s="7" t="s">
        <v>56</v>
      </c>
      <c r="C16" s="1">
        <v>2273</v>
      </c>
      <c r="D16" s="1">
        <v>2387</v>
      </c>
      <c r="E16" s="1">
        <v>2306</v>
      </c>
      <c r="F16" s="1">
        <v>2267</v>
      </c>
      <c r="G16" s="1">
        <v>2380</v>
      </c>
      <c r="H16" s="1">
        <v>2505</v>
      </c>
      <c r="I16" s="1">
        <v>2538</v>
      </c>
      <c r="J16" s="1">
        <v>2847</v>
      </c>
      <c r="K16" s="1">
        <v>3076</v>
      </c>
      <c r="L16" s="1">
        <v>3330</v>
      </c>
      <c r="M16" s="1">
        <v>3689</v>
      </c>
      <c r="N16" s="1">
        <v>4239</v>
      </c>
    </row>
    <row r="17" spans="1:14" x14ac:dyDescent="0.3">
      <c r="A17" s="7" t="s">
        <v>200</v>
      </c>
      <c r="B17" s="7" t="s">
        <v>55</v>
      </c>
      <c r="C17" s="1">
        <v>1400</v>
      </c>
      <c r="D17" s="1">
        <v>1493</v>
      </c>
      <c r="E17" s="1">
        <v>1454</v>
      </c>
      <c r="F17" s="1">
        <v>1495</v>
      </c>
      <c r="G17" s="1">
        <v>1668</v>
      </c>
      <c r="H17" s="1">
        <v>1799</v>
      </c>
      <c r="I17" s="1">
        <v>1984</v>
      </c>
      <c r="J17" s="1">
        <v>2181</v>
      </c>
      <c r="K17" s="1">
        <v>2366</v>
      </c>
      <c r="L17" s="1">
        <v>2579</v>
      </c>
      <c r="M17" s="1">
        <v>3062</v>
      </c>
      <c r="N17" s="1">
        <v>3683</v>
      </c>
    </row>
    <row r="18" spans="1:14" x14ac:dyDescent="0.3">
      <c r="A18" s="7" t="s">
        <v>200</v>
      </c>
      <c r="B18" s="7" t="s">
        <v>56</v>
      </c>
      <c r="C18" s="1">
        <v>2518</v>
      </c>
      <c r="D18" s="1">
        <v>2597</v>
      </c>
      <c r="E18" s="1">
        <v>2541</v>
      </c>
      <c r="F18" s="1">
        <v>2604</v>
      </c>
      <c r="G18" s="1">
        <v>2728</v>
      </c>
      <c r="H18" s="1">
        <v>2938</v>
      </c>
      <c r="I18" s="1">
        <v>3144</v>
      </c>
      <c r="J18" s="1">
        <v>3437</v>
      </c>
      <c r="K18" s="1">
        <v>3734</v>
      </c>
      <c r="L18" s="1">
        <v>4027</v>
      </c>
      <c r="M18" s="1">
        <v>4487</v>
      </c>
      <c r="N18" s="1">
        <v>4986</v>
      </c>
    </row>
    <row r="19" spans="1:14" x14ac:dyDescent="0.3">
      <c r="A19" s="7" t="s">
        <v>201</v>
      </c>
      <c r="B19" s="7" t="s">
        <v>55</v>
      </c>
      <c r="C19" s="1">
        <v>2054</v>
      </c>
      <c r="D19" s="1">
        <v>2207</v>
      </c>
      <c r="E19" s="1">
        <v>2226</v>
      </c>
      <c r="F19" s="1">
        <v>2337</v>
      </c>
      <c r="G19" s="1">
        <v>2218</v>
      </c>
      <c r="H19" s="1">
        <v>2418</v>
      </c>
      <c r="I19" s="1">
        <v>2502</v>
      </c>
      <c r="J19" s="1">
        <v>2755</v>
      </c>
      <c r="K19" s="1">
        <v>2981</v>
      </c>
      <c r="L19" s="1">
        <v>3239</v>
      </c>
      <c r="M19" s="1">
        <v>3568</v>
      </c>
      <c r="N19" s="1">
        <v>4035</v>
      </c>
    </row>
    <row r="20" spans="1:14" x14ac:dyDescent="0.3">
      <c r="A20" s="7" t="s">
        <v>201</v>
      </c>
      <c r="B20" s="7" t="s">
        <v>56</v>
      </c>
      <c r="C20" s="1">
        <v>2805</v>
      </c>
      <c r="D20" s="1">
        <v>2856</v>
      </c>
      <c r="E20" s="1">
        <v>2776</v>
      </c>
      <c r="F20" s="1">
        <v>2746</v>
      </c>
      <c r="G20" s="1">
        <v>2755</v>
      </c>
      <c r="H20" s="1">
        <v>2883</v>
      </c>
      <c r="I20" s="1">
        <v>3076</v>
      </c>
      <c r="J20" s="1">
        <v>3397</v>
      </c>
      <c r="K20" s="1">
        <v>3595</v>
      </c>
      <c r="L20" s="1">
        <v>3837</v>
      </c>
      <c r="M20" s="1">
        <v>4113</v>
      </c>
      <c r="N20" s="1">
        <v>4598</v>
      </c>
    </row>
    <row r="21" spans="1:14" x14ac:dyDescent="0.3">
      <c r="A21" s="7" t="s">
        <v>202</v>
      </c>
      <c r="B21" s="7" t="s">
        <v>55</v>
      </c>
      <c r="C21" s="1">
        <v>1152</v>
      </c>
      <c r="D21" s="1">
        <v>1294</v>
      </c>
      <c r="E21" s="1">
        <v>1215</v>
      </c>
      <c r="F21" s="1">
        <v>1250</v>
      </c>
      <c r="G21" s="1">
        <v>1232</v>
      </c>
      <c r="H21" s="1">
        <v>1346</v>
      </c>
      <c r="I21" s="1">
        <v>1445</v>
      </c>
      <c r="J21" s="1">
        <v>1583</v>
      </c>
      <c r="K21" s="1">
        <v>1679</v>
      </c>
      <c r="L21" s="1">
        <v>1844</v>
      </c>
      <c r="M21" s="1">
        <v>2035</v>
      </c>
      <c r="N21" s="1">
        <v>2218</v>
      </c>
    </row>
    <row r="22" spans="1:14" x14ac:dyDescent="0.3">
      <c r="A22" s="7" t="s">
        <v>202</v>
      </c>
      <c r="B22" s="7" t="s">
        <v>56</v>
      </c>
      <c r="C22" s="1">
        <v>1332</v>
      </c>
      <c r="D22" s="1">
        <v>1338</v>
      </c>
      <c r="E22" s="1">
        <v>1280</v>
      </c>
      <c r="F22" s="1">
        <v>1238</v>
      </c>
      <c r="G22" s="1">
        <v>1287</v>
      </c>
      <c r="H22" s="1">
        <v>1369</v>
      </c>
      <c r="I22" s="1">
        <v>1427</v>
      </c>
      <c r="J22" s="1">
        <v>1583</v>
      </c>
      <c r="K22" s="1">
        <v>1771</v>
      </c>
      <c r="L22" s="1">
        <v>1838</v>
      </c>
      <c r="M22" s="1">
        <v>2083</v>
      </c>
      <c r="N22" s="1">
        <v>2216</v>
      </c>
    </row>
    <row r="23" spans="1:14" x14ac:dyDescent="0.3">
      <c r="A23" s="10" t="s">
        <v>17</v>
      </c>
      <c r="B23" s="10" t="s">
        <v>17</v>
      </c>
      <c r="C23" s="5">
        <v>32763</v>
      </c>
      <c r="D23" s="5">
        <v>34530</v>
      </c>
      <c r="E23" s="5">
        <v>33947</v>
      </c>
      <c r="F23" s="5">
        <v>34073</v>
      </c>
      <c r="G23" s="5">
        <v>34714</v>
      </c>
      <c r="H23" s="5">
        <v>36960</v>
      </c>
      <c r="I23" s="5">
        <v>38885</v>
      </c>
      <c r="J23" s="5">
        <v>42267</v>
      </c>
      <c r="K23" s="5">
        <v>45724</v>
      </c>
      <c r="L23" s="5">
        <v>49054</v>
      </c>
      <c r="M23" s="5">
        <v>54929</v>
      </c>
      <c r="N23" s="5">
        <v>61443</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55</v>
      </c>
      <c r="C28" s="2">
        <v>0.39531345100426102</v>
      </c>
      <c r="D28" s="2">
        <v>0.395633187772926</v>
      </c>
      <c r="E28" s="2">
        <v>0.40874471086036701</v>
      </c>
      <c r="F28" s="2">
        <v>0.40237543453070701</v>
      </c>
      <c r="G28" s="2">
        <v>0.41286937310135302</v>
      </c>
      <c r="H28" s="2">
        <v>0.41750064151911698</v>
      </c>
      <c r="I28" s="2">
        <v>0.41999027237354097</v>
      </c>
      <c r="J28" s="2">
        <v>0.41690387562951597</v>
      </c>
      <c r="K28" s="2">
        <v>0.41114488348530898</v>
      </c>
      <c r="L28" s="2">
        <v>0.41548897682306402</v>
      </c>
      <c r="M28" s="2">
        <v>0.41936577920976797</v>
      </c>
      <c r="N28" s="2">
        <v>0.43275755706354102</v>
      </c>
    </row>
    <row r="29" spans="1:14" x14ac:dyDescent="0.3">
      <c r="A29" s="8" t="s">
        <v>196</v>
      </c>
      <c r="B29" s="8" t="s">
        <v>56</v>
      </c>
      <c r="C29" s="2">
        <v>0.60468654899573904</v>
      </c>
      <c r="D29" s="2">
        <v>0.604366812227074</v>
      </c>
      <c r="E29" s="2">
        <v>0.59125528913963299</v>
      </c>
      <c r="F29" s="2">
        <v>0.59762456546929299</v>
      </c>
      <c r="G29" s="2">
        <v>0.58713062689864703</v>
      </c>
      <c r="H29" s="2">
        <v>0.58249935848088297</v>
      </c>
      <c r="I29" s="2">
        <v>0.58000972762645897</v>
      </c>
      <c r="J29" s="2">
        <v>0.58309612437048397</v>
      </c>
      <c r="K29" s="2">
        <v>0.58885511651469102</v>
      </c>
      <c r="L29" s="2">
        <v>0.58451102317693604</v>
      </c>
      <c r="M29" s="2">
        <v>0.58063422079023197</v>
      </c>
      <c r="N29" s="2">
        <v>0.56724244293645898</v>
      </c>
    </row>
    <row r="30" spans="1:14" x14ac:dyDescent="0.3">
      <c r="A30" s="8" t="s">
        <v>197</v>
      </c>
      <c r="B30" s="8" t="s">
        <v>55</v>
      </c>
      <c r="C30" s="2">
        <v>0.44272844272844297</v>
      </c>
      <c r="D30" s="2">
        <v>0.45963476698932199</v>
      </c>
      <c r="E30" s="2">
        <v>0.47789186923721699</v>
      </c>
      <c r="F30" s="2">
        <v>0.484759610348801</v>
      </c>
      <c r="G30" s="2">
        <v>0.48514107928333899</v>
      </c>
      <c r="H30" s="2">
        <v>0.489092405844824</v>
      </c>
      <c r="I30" s="2">
        <v>0.48867924528301898</v>
      </c>
      <c r="J30" s="2">
        <v>0.48893512388878402</v>
      </c>
      <c r="K30" s="2">
        <v>0.49076305220883498</v>
      </c>
      <c r="L30" s="2">
        <v>0.48517451711284298</v>
      </c>
      <c r="M30" s="2">
        <v>0.49463765895511003</v>
      </c>
      <c r="N30" s="2">
        <v>0.50437379987198605</v>
      </c>
    </row>
    <row r="31" spans="1:14" x14ac:dyDescent="0.3">
      <c r="A31" s="8" t="s">
        <v>197</v>
      </c>
      <c r="B31" s="8" t="s">
        <v>56</v>
      </c>
      <c r="C31" s="2">
        <v>0.55727155727155697</v>
      </c>
      <c r="D31" s="2">
        <v>0.54036523301067796</v>
      </c>
      <c r="E31" s="2">
        <v>0.52210813076278295</v>
      </c>
      <c r="F31" s="2">
        <v>0.515240389651199</v>
      </c>
      <c r="G31" s="2">
        <v>0.51485892071666095</v>
      </c>
      <c r="H31" s="2">
        <v>0.51090759415517595</v>
      </c>
      <c r="I31" s="2">
        <v>0.51132075471698102</v>
      </c>
      <c r="J31" s="2">
        <v>0.51106487611121598</v>
      </c>
      <c r="K31" s="2">
        <v>0.50923694779116502</v>
      </c>
      <c r="L31" s="2">
        <v>0.51482548288715702</v>
      </c>
      <c r="M31" s="2">
        <v>0.50536234104488997</v>
      </c>
      <c r="N31" s="2">
        <v>0.49562620012801401</v>
      </c>
    </row>
    <row r="32" spans="1:14" x14ac:dyDescent="0.3">
      <c r="A32" s="8" t="s">
        <v>198</v>
      </c>
      <c r="B32" s="8" t="s">
        <v>55</v>
      </c>
      <c r="C32" s="2">
        <v>0.37636292834891</v>
      </c>
      <c r="D32" s="2">
        <v>0.37375446512502403</v>
      </c>
      <c r="E32" s="2">
        <v>0.391336002912268</v>
      </c>
      <c r="F32" s="2">
        <v>0.39266450916936402</v>
      </c>
      <c r="G32" s="2">
        <v>0.37590361445783099</v>
      </c>
      <c r="H32" s="2">
        <v>0.39453741711398799</v>
      </c>
      <c r="I32" s="2">
        <v>0.39512855209742898</v>
      </c>
      <c r="J32" s="2">
        <v>0.39258451472191902</v>
      </c>
      <c r="K32" s="2">
        <v>0.39311949069539698</v>
      </c>
      <c r="L32" s="2">
        <v>0.40002251745102502</v>
      </c>
      <c r="M32" s="2">
        <v>0.40923472414474998</v>
      </c>
      <c r="N32" s="2">
        <v>0.42602892102335899</v>
      </c>
    </row>
    <row r="33" spans="1:15" x14ac:dyDescent="0.3">
      <c r="A33" s="8" t="s">
        <v>198</v>
      </c>
      <c r="B33" s="8" t="s">
        <v>56</v>
      </c>
      <c r="C33" s="2">
        <v>0.62363707165108995</v>
      </c>
      <c r="D33" s="2">
        <v>0.62624553487497603</v>
      </c>
      <c r="E33" s="2">
        <v>0.608663997087732</v>
      </c>
      <c r="F33" s="2">
        <v>0.60733549083063598</v>
      </c>
      <c r="G33" s="2">
        <v>0.62409638554216895</v>
      </c>
      <c r="H33" s="2">
        <v>0.60546258288601196</v>
      </c>
      <c r="I33" s="2">
        <v>0.60487144790257097</v>
      </c>
      <c r="J33" s="2">
        <v>0.60741548527808098</v>
      </c>
      <c r="K33" s="2">
        <v>0.60688050930460302</v>
      </c>
      <c r="L33" s="2">
        <v>0.59997748254897498</v>
      </c>
      <c r="M33" s="2">
        <v>0.59076527585524996</v>
      </c>
      <c r="N33" s="2">
        <v>0.57397107897664101</v>
      </c>
    </row>
    <row r="34" spans="1:15" x14ac:dyDescent="0.3">
      <c r="A34" s="8" t="s">
        <v>199</v>
      </c>
      <c r="B34" s="8" t="s">
        <v>55</v>
      </c>
      <c r="C34" s="2">
        <v>0.39483493077742299</v>
      </c>
      <c r="D34" s="2">
        <v>0.39874055415617099</v>
      </c>
      <c r="E34" s="2">
        <v>0.40444214876033102</v>
      </c>
      <c r="F34" s="2">
        <v>0.40994273815721</v>
      </c>
      <c r="G34" s="2">
        <v>0.41580756013745701</v>
      </c>
      <c r="H34" s="2">
        <v>0.41169563175199603</v>
      </c>
      <c r="I34" s="2">
        <v>0.43272239606615998</v>
      </c>
      <c r="J34" s="2">
        <v>0.41347342398022302</v>
      </c>
      <c r="K34" s="2">
        <v>0.41852551984877101</v>
      </c>
      <c r="L34" s="2">
        <v>0.41548183254344401</v>
      </c>
      <c r="M34" s="2">
        <v>0.43385512584407598</v>
      </c>
      <c r="N34" s="2">
        <v>0.43290969899665599</v>
      </c>
    </row>
    <row r="35" spans="1:15" x14ac:dyDescent="0.3">
      <c r="A35" s="8" t="s">
        <v>199</v>
      </c>
      <c r="B35" s="8" t="s">
        <v>56</v>
      </c>
      <c r="C35" s="2">
        <v>0.60516506922257696</v>
      </c>
      <c r="D35" s="2">
        <v>0.60125944584382895</v>
      </c>
      <c r="E35" s="2">
        <v>0.59555785123966898</v>
      </c>
      <c r="F35" s="2">
        <v>0.59005726184278995</v>
      </c>
      <c r="G35" s="2">
        <v>0.58419243986254299</v>
      </c>
      <c r="H35" s="2">
        <v>0.58830436824800403</v>
      </c>
      <c r="I35" s="2">
        <v>0.56727760393383997</v>
      </c>
      <c r="J35" s="2">
        <v>0.58652657601977798</v>
      </c>
      <c r="K35" s="2">
        <v>0.58147448015122905</v>
      </c>
      <c r="L35" s="2">
        <v>0.58451816745655605</v>
      </c>
      <c r="M35" s="2">
        <v>0.56614487415592396</v>
      </c>
      <c r="N35" s="2">
        <v>0.56709030100334401</v>
      </c>
    </row>
    <row r="36" spans="1:15" x14ac:dyDescent="0.3">
      <c r="A36" s="8" t="s">
        <v>200</v>
      </c>
      <c r="B36" s="8" t="s">
        <v>55</v>
      </c>
      <c r="C36" s="2">
        <v>0.35732516590097002</v>
      </c>
      <c r="D36" s="2">
        <v>0.36503667481662599</v>
      </c>
      <c r="E36" s="2">
        <v>0.36395494367960002</v>
      </c>
      <c r="F36" s="2">
        <v>0.36472310319590101</v>
      </c>
      <c r="G36" s="2">
        <v>0.37943585077343001</v>
      </c>
      <c r="H36" s="2">
        <v>0.37977622968123298</v>
      </c>
      <c r="I36" s="2">
        <v>0.386895475819033</v>
      </c>
      <c r="J36" s="2">
        <v>0.388216447134211</v>
      </c>
      <c r="K36" s="2">
        <v>0.38786885245901598</v>
      </c>
      <c r="L36" s="2">
        <v>0.390402664244626</v>
      </c>
      <c r="M36" s="2">
        <v>0.40561663796529301</v>
      </c>
      <c r="N36" s="2">
        <v>0.424847156534779</v>
      </c>
    </row>
    <row r="37" spans="1:15" x14ac:dyDescent="0.3">
      <c r="A37" s="8" t="s">
        <v>200</v>
      </c>
      <c r="B37" s="8" t="s">
        <v>56</v>
      </c>
      <c r="C37" s="2">
        <v>0.64267483409903003</v>
      </c>
      <c r="D37" s="2">
        <v>0.63496332518337395</v>
      </c>
      <c r="E37" s="2">
        <v>0.63604505632040098</v>
      </c>
      <c r="F37" s="2">
        <v>0.63527689680409904</v>
      </c>
      <c r="G37" s="2">
        <v>0.62056414922656999</v>
      </c>
      <c r="H37" s="2">
        <v>0.62022377031876696</v>
      </c>
      <c r="I37" s="2">
        <v>0.61310452418096695</v>
      </c>
      <c r="J37" s="2">
        <v>0.611783552865789</v>
      </c>
      <c r="K37" s="2">
        <v>0.61213114754098397</v>
      </c>
      <c r="L37" s="2">
        <v>0.609597335755374</v>
      </c>
      <c r="M37" s="2">
        <v>0.59438336203470699</v>
      </c>
      <c r="N37" s="2">
        <v>0.575152843465221</v>
      </c>
    </row>
    <row r="38" spans="1:15" x14ac:dyDescent="0.3">
      <c r="A38" s="8" t="s">
        <v>201</v>
      </c>
      <c r="B38" s="8" t="s">
        <v>55</v>
      </c>
      <c r="C38" s="2">
        <v>0.42272072442889502</v>
      </c>
      <c r="D38" s="2">
        <v>0.435907564684969</v>
      </c>
      <c r="E38" s="2">
        <v>0.44502199120351899</v>
      </c>
      <c r="F38" s="2">
        <v>0.45976785362974598</v>
      </c>
      <c r="G38" s="2">
        <v>0.44600844560627401</v>
      </c>
      <c r="H38" s="2">
        <v>0.45614035087719301</v>
      </c>
      <c r="I38" s="2">
        <v>0.44854786661885998</v>
      </c>
      <c r="J38" s="2">
        <v>0.44782184655396601</v>
      </c>
      <c r="K38" s="2">
        <v>0.453315085158151</v>
      </c>
      <c r="L38" s="2">
        <v>0.45774448841153198</v>
      </c>
      <c r="M38" s="2">
        <v>0.46452284858742299</v>
      </c>
      <c r="N38" s="2">
        <v>0.46739256341943702</v>
      </c>
    </row>
    <row r="39" spans="1:15" x14ac:dyDescent="0.3">
      <c r="A39" s="8" t="s">
        <v>201</v>
      </c>
      <c r="B39" s="8" t="s">
        <v>56</v>
      </c>
      <c r="C39" s="2">
        <v>0.57727927557110503</v>
      </c>
      <c r="D39" s="2">
        <v>0.56409243531503095</v>
      </c>
      <c r="E39" s="2">
        <v>0.55497800879648096</v>
      </c>
      <c r="F39" s="2">
        <v>0.54023214637025396</v>
      </c>
      <c r="G39" s="2">
        <v>0.55399155439372605</v>
      </c>
      <c r="H39" s="2">
        <v>0.54385964912280704</v>
      </c>
      <c r="I39" s="2">
        <v>0.55145213338113996</v>
      </c>
      <c r="J39" s="2">
        <v>0.55217815344603405</v>
      </c>
      <c r="K39" s="2">
        <v>0.546684914841849</v>
      </c>
      <c r="L39" s="2">
        <v>0.54225551158846796</v>
      </c>
      <c r="M39" s="2">
        <v>0.53547715141257601</v>
      </c>
      <c r="N39" s="2">
        <v>0.53260743658056298</v>
      </c>
    </row>
    <row r="40" spans="1:15" x14ac:dyDescent="0.3">
      <c r="A40" s="8" t="s">
        <v>202</v>
      </c>
      <c r="B40" s="8" t="s">
        <v>55</v>
      </c>
      <c r="C40" s="2">
        <v>0.46376811594202899</v>
      </c>
      <c r="D40" s="2">
        <v>0.49164133738601801</v>
      </c>
      <c r="E40" s="2">
        <v>0.48697394789579201</v>
      </c>
      <c r="F40" s="2">
        <v>0.502411575562701</v>
      </c>
      <c r="G40" s="2">
        <v>0.489082969432314</v>
      </c>
      <c r="H40" s="2">
        <v>0.495764272559853</v>
      </c>
      <c r="I40" s="2">
        <v>0.503133704735376</v>
      </c>
      <c r="J40" s="2">
        <v>0.5</v>
      </c>
      <c r="K40" s="2">
        <v>0.48666666666666702</v>
      </c>
      <c r="L40" s="2">
        <v>0.50081477457903301</v>
      </c>
      <c r="M40" s="2">
        <v>0.49417192812044702</v>
      </c>
      <c r="N40" s="2">
        <v>0.50022552999548897</v>
      </c>
    </row>
    <row r="41" spans="1:15" x14ac:dyDescent="0.3">
      <c r="A41" s="8" t="s">
        <v>202</v>
      </c>
      <c r="B41" s="8" t="s">
        <v>56</v>
      </c>
      <c r="C41" s="2">
        <v>0.53623188405797095</v>
      </c>
      <c r="D41" s="2">
        <v>0.50835866261398199</v>
      </c>
      <c r="E41" s="2">
        <v>0.51302605210420804</v>
      </c>
      <c r="F41" s="2">
        <v>0.497588424437299</v>
      </c>
      <c r="G41" s="2">
        <v>0.510917030567686</v>
      </c>
      <c r="H41" s="2">
        <v>0.504235727440147</v>
      </c>
      <c r="I41" s="2">
        <v>0.496866295264624</v>
      </c>
      <c r="J41" s="2">
        <v>0.5</v>
      </c>
      <c r="K41" s="2">
        <v>0.51333333333333298</v>
      </c>
      <c r="L41" s="2">
        <v>0.49918522542096699</v>
      </c>
      <c r="M41" s="2">
        <v>0.50582807187955303</v>
      </c>
      <c r="N41" s="2">
        <v>0.49977447000451097</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55</v>
      </c>
      <c r="C46" s="2">
        <v>4.6189376443418001E-2</v>
      </c>
      <c r="D46" s="2">
        <v>6.6225165562913899E-2</v>
      </c>
      <c r="E46" s="2">
        <v>-4.1407867494824002E-2</v>
      </c>
      <c r="F46" s="2">
        <v>7.6313894888408895E-2</v>
      </c>
      <c r="G46" s="2">
        <v>8.8294314381270902E-2</v>
      </c>
      <c r="H46" s="2">
        <v>6.14628149969269E-2</v>
      </c>
      <c r="I46" s="2">
        <v>0.102489866821077</v>
      </c>
      <c r="J46" s="2">
        <v>6.5651260504201697E-2</v>
      </c>
      <c r="K46" s="2">
        <v>8.6742237555445995E-2</v>
      </c>
      <c r="L46" s="2">
        <v>0.121541950113379</v>
      </c>
      <c r="M46" s="2">
        <v>0.13465426607359501</v>
      </c>
      <c r="N46" s="3">
        <v>0.47373949579831898</v>
      </c>
      <c r="O46" s="3">
        <v>0.93650793650793696</v>
      </c>
    </row>
    <row r="47" spans="1:15" x14ac:dyDescent="0.3">
      <c r="A47" s="8" t="s">
        <v>196</v>
      </c>
      <c r="B47" s="8" t="s">
        <v>56</v>
      </c>
      <c r="C47" s="2">
        <v>4.4791142425767497E-2</v>
      </c>
      <c r="D47" s="2">
        <v>9.63391136801541E-3</v>
      </c>
      <c r="E47" s="2">
        <v>-1.57442748091603E-2</v>
      </c>
      <c r="F47" s="2">
        <v>3.05380513814833E-2</v>
      </c>
      <c r="G47" s="2">
        <v>6.7732831608654703E-2</v>
      </c>
      <c r="H47" s="2">
        <v>5.06607929515418E-2</v>
      </c>
      <c r="I47" s="2">
        <v>0.116561844863732</v>
      </c>
      <c r="J47" s="2">
        <v>9.1250469395418699E-2</v>
      </c>
      <c r="K47" s="2">
        <v>6.7446662078458397E-2</v>
      </c>
      <c r="L47" s="2">
        <v>0.10380399742101901</v>
      </c>
      <c r="M47" s="2">
        <v>7.4182242990654207E-2</v>
      </c>
      <c r="N47" s="3">
        <v>0.38114907998497899</v>
      </c>
      <c r="O47" s="3">
        <v>0.75477099236641199</v>
      </c>
    </row>
    <row r="48" spans="1:15" x14ac:dyDescent="0.3">
      <c r="A48" s="8" t="s">
        <v>197</v>
      </c>
      <c r="B48" s="8" t="s">
        <v>55</v>
      </c>
      <c r="C48" s="2">
        <v>0.115794573643411</v>
      </c>
      <c r="D48" s="2">
        <v>-9.7698653929657008E-3</v>
      </c>
      <c r="E48" s="2">
        <v>1.46897610173208E-2</v>
      </c>
      <c r="F48" s="2">
        <v>-2.29040622299049E-2</v>
      </c>
      <c r="G48" s="2">
        <v>5.1083591331269301E-2</v>
      </c>
      <c r="H48" s="2">
        <v>3.5346097201767297E-2</v>
      </c>
      <c r="I48" s="2">
        <v>5.0599471652103198E-2</v>
      </c>
      <c r="J48" s="2">
        <v>6.3636363636363602E-2</v>
      </c>
      <c r="K48" s="2">
        <v>4.1462084015275499E-2</v>
      </c>
      <c r="L48" s="2">
        <v>0.12746638728828399</v>
      </c>
      <c r="M48" s="2">
        <v>9.8342883692117106E-2</v>
      </c>
      <c r="N48" s="3">
        <v>0.37176015473887802</v>
      </c>
      <c r="O48" s="3">
        <v>0.55492216619162504</v>
      </c>
    </row>
    <row r="49" spans="1:15" x14ac:dyDescent="0.3">
      <c r="A49" s="8" t="s">
        <v>197</v>
      </c>
      <c r="B49" s="8" t="s">
        <v>56</v>
      </c>
      <c r="C49" s="2">
        <v>4.2147806004618898E-2</v>
      </c>
      <c r="D49" s="2">
        <v>-7.9778393351800606E-2</v>
      </c>
      <c r="E49" s="2">
        <v>-1.2843668472807501E-2</v>
      </c>
      <c r="F49" s="2">
        <v>-2.4395202276885498E-2</v>
      </c>
      <c r="G49" s="2">
        <v>3.4590539695770001E-2</v>
      </c>
      <c r="H49" s="2">
        <v>3.7059415911379699E-2</v>
      </c>
      <c r="I49" s="2">
        <v>4.95241794523208E-2</v>
      </c>
      <c r="J49" s="2">
        <v>5.5884529977794202E-2</v>
      </c>
      <c r="K49" s="2">
        <v>6.5019277953031904E-2</v>
      </c>
      <c r="L49" s="2">
        <v>8.5568537107125198E-2</v>
      </c>
      <c r="M49" s="2">
        <v>5.6389267849022297E-2</v>
      </c>
      <c r="N49" s="3">
        <v>0.28960029607698001</v>
      </c>
      <c r="O49" s="3">
        <v>0.398555087296809</v>
      </c>
    </row>
    <row r="50" spans="1:15" x14ac:dyDescent="0.3">
      <c r="A50" s="8" t="s">
        <v>198</v>
      </c>
      <c r="B50" s="8" t="s">
        <v>55</v>
      </c>
      <c r="C50" s="2">
        <v>2.84531815830316E-2</v>
      </c>
      <c r="D50" s="2">
        <v>8.1488933601609706E-2</v>
      </c>
      <c r="E50" s="2">
        <v>1.5813953488372098E-2</v>
      </c>
      <c r="F50" s="2">
        <v>0</v>
      </c>
      <c r="G50" s="2">
        <v>0.144230769230769</v>
      </c>
      <c r="H50" s="2">
        <v>5.1620648259303702E-2</v>
      </c>
      <c r="I50" s="2">
        <v>9.5890410958904104E-2</v>
      </c>
      <c r="J50" s="2">
        <v>0.11493055555555599</v>
      </c>
      <c r="K50" s="2">
        <v>0.106508875739645</v>
      </c>
      <c r="L50" s="2">
        <v>0.16493104418801</v>
      </c>
      <c r="M50" s="2">
        <v>0.202947571877265</v>
      </c>
      <c r="N50" s="3">
        <v>0.72881944444444402</v>
      </c>
      <c r="O50" s="3">
        <v>1.3158139534883699</v>
      </c>
    </row>
    <row r="51" spans="1:15" x14ac:dyDescent="0.3">
      <c r="A51" s="8" t="s">
        <v>198</v>
      </c>
      <c r="B51" s="8" t="s">
        <v>56</v>
      </c>
      <c r="C51" s="2">
        <v>3.9962535123321902E-2</v>
      </c>
      <c r="D51" s="2">
        <v>3.90273191233864E-3</v>
      </c>
      <c r="E51" s="2">
        <v>1.01674641148325E-2</v>
      </c>
      <c r="F51" s="2">
        <v>7.3416222616933105E-2</v>
      </c>
      <c r="G51" s="2">
        <v>5.7639271924986198E-2</v>
      </c>
      <c r="H51" s="2">
        <v>4.9022164276401603E-2</v>
      </c>
      <c r="I51" s="2">
        <v>0.10763112105394</v>
      </c>
      <c r="J51" s="2">
        <v>0.112432675044883</v>
      </c>
      <c r="K51" s="2">
        <v>7.5045390357070793E-2</v>
      </c>
      <c r="L51" s="2">
        <v>0.121223494088947</v>
      </c>
      <c r="M51" s="2">
        <v>0.122677824267782</v>
      </c>
      <c r="N51" s="3">
        <v>0.50538599640933601</v>
      </c>
      <c r="O51" s="3">
        <v>1.00598086124402</v>
      </c>
    </row>
    <row r="52" spans="1:15" x14ac:dyDescent="0.3">
      <c r="A52" s="8" t="s">
        <v>199</v>
      </c>
      <c r="B52" s="8" t="s">
        <v>55</v>
      </c>
      <c r="C52" s="2">
        <v>6.7430883344571799E-2</v>
      </c>
      <c r="D52" s="2">
        <v>-1.0739102969046101E-2</v>
      </c>
      <c r="E52" s="2">
        <v>5.74712643678161E-3</v>
      </c>
      <c r="F52" s="2">
        <v>7.5555555555555598E-2</v>
      </c>
      <c r="G52" s="2">
        <v>3.4828807556080303E-2</v>
      </c>
      <c r="H52" s="2">
        <v>0.104392470051341</v>
      </c>
      <c r="I52" s="2">
        <v>3.6673553719008302E-2</v>
      </c>
      <c r="J52" s="2">
        <v>0.103139013452915</v>
      </c>
      <c r="K52" s="2">
        <v>6.9105691056910598E-2</v>
      </c>
      <c r="L52" s="2">
        <v>0.19433882551753301</v>
      </c>
      <c r="M52" s="2">
        <v>0.14467633533781399</v>
      </c>
      <c r="N52" s="3">
        <v>0.61235675137020396</v>
      </c>
      <c r="O52" s="3">
        <v>1.06641123882503</v>
      </c>
    </row>
    <row r="53" spans="1:15" x14ac:dyDescent="0.3">
      <c r="A53" s="8" t="s">
        <v>199</v>
      </c>
      <c r="B53" s="8" t="s">
        <v>56</v>
      </c>
      <c r="C53" s="2">
        <v>5.0153981522217297E-2</v>
      </c>
      <c r="D53" s="2">
        <v>-3.3933808127356503E-2</v>
      </c>
      <c r="E53" s="2">
        <v>-1.69124024284475E-2</v>
      </c>
      <c r="F53" s="2">
        <v>4.98456109395677E-2</v>
      </c>
      <c r="G53" s="2">
        <v>5.2521008403361297E-2</v>
      </c>
      <c r="H53" s="2">
        <v>1.31736526946108E-2</v>
      </c>
      <c r="I53" s="2">
        <v>0.121749408983452</v>
      </c>
      <c r="J53" s="2">
        <v>8.0435546188970794E-2</v>
      </c>
      <c r="K53" s="2">
        <v>8.2574772431729504E-2</v>
      </c>
      <c r="L53" s="2">
        <v>0.10780780780780801</v>
      </c>
      <c r="M53" s="2">
        <v>0.149091894822445</v>
      </c>
      <c r="N53" s="3">
        <v>0.488935721812434</v>
      </c>
      <c r="O53" s="3">
        <v>0.83824804856895097</v>
      </c>
    </row>
    <row r="54" spans="1:15" x14ac:dyDescent="0.3">
      <c r="A54" s="8" t="s">
        <v>200</v>
      </c>
      <c r="B54" s="8" t="s">
        <v>55</v>
      </c>
      <c r="C54" s="2">
        <v>6.6428571428571406E-2</v>
      </c>
      <c r="D54" s="2">
        <v>-2.6121902210314799E-2</v>
      </c>
      <c r="E54" s="2">
        <v>2.8198074277854202E-2</v>
      </c>
      <c r="F54" s="2">
        <v>0.115719063545151</v>
      </c>
      <c r="G54" s="2">
        <v>7.8537170263788994E-2</v>
      </c>
      <c r="H54" s="2">
        <v>0.102834908282379</v>
      </c>
      <c r="I54" s="2">
        <v>9.92943548387097E-2</v>
      </c>
      <c r="J54" s="2">
        <v>8.4823475469967893E-2</v>
      </c>
      <c r="K54" s="2">
        <v>9.0025359256128507E-2</v>
      </c>
      <c r="L54" s="2">
        <v>0.187281892206281</v>
      </c>
      <c r="M54" s="2">
        <v>0.202808621815807</v>
      </c>
      <c r="N54" s="3">
        <v>0.68867491976157702</v>
      </c>
      <c r="O54" s="3">
        <v>1.53301237964237</v>
      </c>
    </row>
    <row r="55" spans="1:15" x14ac:dyDescent="0.3">
      <c r="A55" s="8" t="s">
        <v>200</v>
      </c>
      <c r="B55" s="8" t="s">
        <v>56</v>
      </c>
      <c r="C55" s="2">
        <v>3.1374106433677502E-2</v>
      </c>
      <c r="D55" s="2">
        <v>-2.15633423180593E-2</v>
      </c>
      <c r="E55" s="2">
        <v>2.4793388429752101E-2</v>
      </c>
      <c r="F55" s="2">
        <v>4.7619047619047603E-2</v>
      </c>
      <c r="G55" s="2">
        <v>7.6979472140762506E-2</v>
      </c>
      <c r="H55" s="2">
        <v>7.0115724982981603E-2</v>
      </c>
      <c r="I55" s="2">
        <v>9.3193384223918596E-2</v>
      </c>
      <c r="J55" s="2">
        <v>8.6412569100960096E-2</v>
      </c>
      <c r="K55" s="2">
        <v>7.8468130690948004E-2</v>
      </c>
      <c r="L55" s="2">
        <v>0.11422895455674199</v>
      </c>
      <c r="M55" s="2">
        <v>0.111210162692222</v>
      </c>
      <c r="N55" s="3">
        <v>0.45068373581611898</v>
      </c>
      <c r="O55" s="3">
        <v>0.96221959858323503</v>
      </c>
    </row>
    <row r="56" spans="1:15" x14ac:dyDescent="0.3">
      <c r="A56" s="8" t="s">
        <v>201</v>
      </c>
      <c r="B56" s="8" t="s">
        <v>55</v>
      </c>
      <c r="C56" s="2">
        <v>7.4488802336903595E-2</v>
      </c>
      <c r="D56" s="2">
        <v>8.6089714544630696E-3</v>
      </c>
      <c r="E56" s="2">
        <v>4.9865229110512103E-2</v>
      </c>
      <c r="F56" s="2">
        <v>-5.09199828840394E-2</v>
      </c>
      <c r="G56" s="2">
        <v>9.0171325518485099E-2</v>
      </c>
      <c r="H56" s="2">
        <v>3.4739454094292799E-2</v>
      </c>
      <c r="I56" s="2">
        <v>0.101119104716227</v>
      </c>
      <c r="J56" s="2">
        <v>8.2032667876588E-2</v>
      </c>
      <c r="K56" s="2">
        <v>8.6548138208654798E-2</v>
      </c>
      <c r="L56" s="2">
        <v>0.10157456004939799</v>
      </c>
      <c r="M56" s="2">
        <v>0.130885650224215</v>
      </c>
      <c r="N56" s="3">
        <v>0.464609800362976</v>
      </c>
      <c r="O56" s="3">
        <v>0.81266846361185996</v>
      </c>
    </row>
    <row r="57" spans="1:15" x14ac:dyDescent="0.3">
      <c r="A57" s="8" t="s">
        <v>201</v>
      </c>
      <c r="B57" s="8" t="s">
        <v>56</v>
      </c>
      <c r="C57" s="2">
        <v>1.8181818181818198E-2</v>
      </c>
      <c r="D57" s="2">
        <v>-2.8011204481792701E-2</v>
      </c>
      <c r="E57" s="2">
        <v>-1.0806916426513E-2</v>
      </c>
      <c r="F57" s="2">
        <v>3.2774945375090999E-3</v>
      </c>
      <c r="G57" s="2">
        <v>4.6460980036297603E-2</v>
      </c>
      <c r="H57" s="2">
        <v>6.6944155393687102E-2</v>
      </c>
      <c r="I57" s="2">
        <v>0.104356306892068</v>
      </c>
      <c r="J57" s="2">
        <v>5.82867235796291E-2</v>
      </c>
      <c r="K57" s="2">
        <v>6.7315716272600801E-2</v>
      </c>
      <c r="L57" s="2">
        <v>7.1931196247067994E-2</v>
      </c>
      <c r="M57" s="2">
        <v>0.117918794067591</v>
      </c>
      <c r="N57" s="3">
        <v>0.353547247571387</v>
      </c>
      <c r="O57" s="3">
        <v>0.65634005763688796</v>
      </c>
    </row>
    <row r="58" spans="1:15" x14ac:dyDescent="0.3">
      <c r="A58" s="8" t="s">
        <v>202</v>
      </c>
      <c r="B58" s="8" t="s">
        <v>55</v>
      </c>
      <c r="C58" s="2">
        <v>0.12326388888888901</v>
      </c>
      <c r="D58" s="2">
        <v>-6.10510046367852E-2</v>
      </c>
      <c r="E58" s="2">
        <v>2.8806584362139901E-2</v>
      </c>
      <c r="F58" s="2">
        <v>-1.44E-2</v>
      </c>
      <c r="G58" s="2">
        <v>9.2532467532467494E-2</v>
      </c>
      <c r="H58" s="2">
        <v>7.35512630014859E-2</v>
      </c>
      <c r="I58" s="2">
        <v>9.5501730103806207E-2</v>
      </c>
      <c r="J58" s="2">
        <v>6.0644346178142801E-2</v>
      </c>
      <c r="K58" s="2">
        <v>9.8272781417510405E-2</v>
      </c>
      <c r="L58" s="2">
        <v>0.10357917570498899</v>
      </c>
      <c r="M58" s="2">
        <v>8.9926289926289898E-2</v>
      </c>
      <c r="N58" s="3">
        <v>0.40113708149083999</v>
      </c>
      <c r="O58" s="3">
        <v>0.82551440329218095</v>
      </c>
    </row>
    <row r="59" spans="1:15" x14ac:dyDescent="0.3">
      <c r="A59" s="8" t="s">
        <v>202</v>
      </c>
      <c r="B59" s="8" t="s">
        <v>56</v>
      </c>
      <c r="C59" s="2">
        <v>4.5045045045045001E-3</v>
      </c>
      <c r="D59" s="2">
        <v>-4.3348281016442503E-2</v>
      </c>
      <c r="E59" s="2">
        <v>-3.2812500000000001E-2</v>
      </c>
      <c r="F59" s="2">
        <v>3.9579967689822297E-2</v>
      </c>
      <c r="G59" s="2">
        <v>6.3714063714063698E-2</v>
      </c>
      <c r="H59" s="2">
        <v>4.23666910153397E-2</v>
      </c>
      <c r="I59" s="2">
        <v>0.109320252277505</v>
      </c>
      <c r="J59" s="2">
        <v>0.11876184459886301</v>
      </c>
      <c r="K59" s="2">
        <v>3.78317334839074E-2</v>
      </c>
      <c r="L59" s="2">
        <v>0.13329706202393901</v>
      </c>
      <c r="M59" s="2">
        <v>6.3850216034565505E-2</v>
      </c>
      <c r="N59" s="3">
        <v>0.39987365761212901</v>
      </c>
      <c r="O59" s="3">
        <v>0.73124999999999996</v>
      </c>
    </row>
    <row r="60" spans="1:15" x14ac:dyDescent="0.3">
      <c r="A60" s="11" t="s">
        <v>17</v>
      </c>
      <c r="B60" s="11" t="s">
        <v>17</v>
      </c>
      <c r="C60" s="3">
        <v>5.3932790037542401E-2</v>
      </c>
      <c r="D60" s="3">
        <v>-1.6883869099333901E-2</v>
      </c>
      <c r="E60" s="3">
        <v>3.7116681886470099E-3</v>
      </c>
      <c r="F60" s="3">
        <v>1.8812549526017699E-2</v>
      </c>
      <c r="G60" s="3">
        <v>6.4700120988650106E-2</v>
      </c>
      <c r="H60" s="3">
        <v>5.2083333333333301E-2</v>
      </c>
      <c r="I60" s="3">
        <v>8.6974411726886997E-2</v>
      </c>
      <c r="J60" s="3">
        <v>8.1789575791989005E-2</v>
      </c>
      <c r="K60" s="3">
        <v>7.2828273991776701E-2</v>
      </c>
      <c r="L60" s="3">
        <v>0.119765972193909</v>
      </c>
      <c r="M60" s="3">
        <v>0.118589451837827</v>
      </c>
      <c r="N60" s="3">
        <v>0.45368727375967099</v>
      </c>
      <c r="O60" s="3">
        <v>0.80996848027808099</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45</v>
      </c>
      <c r="B65" s="15"/>
    </row>
    <row r="66" spans="1:2" x14ac:dyDescent="0.3">
      <c r="A66" s="14" t="s">
        <v>59</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247</v>
      </c>
      <c r="B1" s="15"/>
    </row>
    <row r="2" spans="1:14" ht="15.6" x14ac:dyDescent="0.3">
      <c r="A2" s="12" t="s">
        <v>174</v>
      </c>
      <c r="B2" s="15"/>
    </row>
    <row r="3" spans="1:14" ht="15.6" x14ac:dyDescent="0.3">
      <c r="A3" s="12" t="s">
        <v>204</v>
      </c>
      <c r="B3" s="15"/>
    </row>
    <row r="4" spans="1:14" ht="15.6" x14ac:dyDescent="0.3">
      <c r="A4" s="12" t="s">
        <v>58</v>
      </c>
      <c r="B4" s="15"/>
    </row>
    <row r="5" spans="1:14" ht="15.6" x14ac:dyDescent="0.3">
      <c r="A5" s="12" t="s">
        <v>53</v>
      </c>
      <c r="B5" s="15"/>
    </row>
    <row r="6" spans="1:14" x14ac:dyDescent="0.3">
      <c r="A6" s="16" t="str">
        <f>HYPERLINK("#'Table of contents'!A108",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60</v>
      </c>
      <c r="C9" s="1">
        <v>194</v>
      </c>
      <c r="D9" s="1">
        <v>232</v>
      </c>
      <c r="E9" s="1">
        <v>249</v>
      </c>
      <c r="F9" s="1">
        <v>253</v>
      </c>
      <c r="G9" s="1">
        <v>306</v>
      </c>
      <c r="H9" s="1">
        <v>331</v>
      </c>
      <c r="I9" s="1">
        <v>386</v>
      </c>
      <c r="J9" s="1">
        <v>449</v>
      </c>
      <c r="K9" s="1">
        <v>480</v>
      </c>
      <c r="L9" s="1">
        <v>509</v>
      </c>
      <c r="M9" s="1">
        <v>582</v>
      </c>
      <c r="N9" s="1">
        <v>642</v>
      </c>
    </row>
    <row r="10" spans="1:14" x14ac:dyDescent="0.3">
      <c r="A10" s="7" t="s">
        <v>196</v>
      </c>
      <c r="B10" s="7" t="s">
        <v>61</v>
      </c>
      <c r="C10" s="1">
        <v>550</v>
      </c>
      <c r="D10" s="1">
        <v>540</v>
      </c>
      <c r="E10" s="1">
        <v>628</v>
      </c>
      <c r="F10" s="1">
        <v>558</v>
      </c>
      <c r="G10" s="1">
        <v>595</v>
      </c>
      <c r="H10" s="1">
        <v>674</v>
      </c>
      <c r="I10" s="1">
        <v>678</v>
      </c>
      <c r="J10" s="1">
        <v>741</v>
      </c>
      <c r="K10" s="1">
        <v>803</v>
      </c>
      <c r="L10" s="1">
        <v>902</v>
      </c>
      <c r="M10" s="1">
        <v>1012</v>
      </c>
      <c r="N10" s="1">
        <v>1195</v>
      </c>
    </row>
    <row r="11" spans="1:14" x14ac:dyDescent="0.3">
      <c r="A11" s="7" t="s">
        <v>196</v>
      </c>
      <c r="B11" s="7" t="s">
        <v>62</v>
      </c>
      <c r="C11" s="1">
        <v>299</v>
      </c>
      <c r="D11" s="1">
        <v>323</v>
      </c>
      <c r="E11" s="1">
        <v>324</v>
      </c>
      <c r="F11" s="1">
        <v>333</v>
      </c>
      <c r="G11" s="1">
        <v>359</v>
      </c>
      <c r="H11" s="1">
        <v>378</v>
      </c>
      <c r="I11" s="1">
        <v>410</v>
      </c>
      <c r="J11" s="1">
        <v>442</v>
      </c>
      <c r="K11" s="1">
        <v>447</v>
      </c>
      <c r="L11" s="1">
        <v>471</v>
      </c>
      <c r="M11" s="1">
        <v>539</v>
      </c>
      <c r="N11" s="1">
        <v>603</v>
      </c>
    </row>
    <row r="12" spans="1:14" x14ac:dyDescent="0.3">
      <c r="A12" s="7" t="s">
        <v>196</v>
      </c>
      <c r="B12" s="7" t="s">
        <v>63</v>
      </c>
      <c r="C12" s="1">
        <v>172</v>
      </c>
      <c r="D12" s="1">
        <v>188</v>
      </c>
      <c r="E12" s="1">
        <v>186</v>
      </c>
      <c r="F12" s="1">
        <v>183</v>
      </c>
      <c r="G12" s="1">
        <v>176</v>
      </c>
      <c r="H12" s="1">
        <v>184</v>
      </c>
      <c r="I12" s="1">
        <v>186</v>
      </c>
      <c r="J12" s="1">
        <v>207</v>
      </c>
      <c r="K12" s="1">
        <v>218</v>
      </c>
      <c r="L12" s="1">
        <v>235</v>
      </c>
      <c r="M12" s="1">
        <v>253</v>
      </c>
      <c r="N12" s="1">
        <v>261</v>
      </c>
    </row>
    <row r="13" spans="1:14" x14ac:dyDescent="0.3">
      <c r="A13" s="7" t="s">
        <v>196</v>
      </c>
      <c r="B13" s="7" t="s">
        <v>64</v>
      </c>
      <c r="C13" s="1">
        <v>65</v>
      </c>
      <c r="D13" s="1">
        <v>58</v>
      </c>
      <c r="E13" s="1">
        <v>48</v>
      </c>
      <c r="F13" s="1">
        <v>50</v>
      </c>
      <c r="G13" s="1">
        <v>51</v>
      </c>
      <c r="H13" s="1">
        <v>47</v>
      </c>
      <c r="I13" s="1">
        <v>53</v>
      </c>
      <c r="J13" s="1">
        <v>52</v>
      </c>
      <c r="K13" s="1">
        <v>68</v>
      </c>
      <c r="L13" s="1">
        <v>78</v>
      </c>
      <c r="M13" s="1">
        <v>75</v>
      </c>
      <c r="N13" s="1">
        <v>93</v>
      </c>
    </row>
    <row r="14" spans="1:14" x14ac:dyDescent="0.3">
      <c r="A14" s="7" t="s">
        <v>196</v>
      </c>
      <c r="B14" s="7" t="s">
        <v>65</v>
      </c>
      <c r="C14" s="1">
        <v>19</v>
      </c>
      <c r="D14" s="1">
        <v>18</v>
      </c>
      <c r="E14" s="1">
        <v>14</v>
      </c>
      <c r="F14" s="1">
        <v>12</v>
      </c>
      <c r="G14" s="1">
        <v>8</v>
      </c>
      <c r="H14" s="1">
        <v>13</v>
      </c>
      <c r="I14" s="1">
        <v>14</v>
      </c>
      <c r="J14" s="1">
        <v>13</v>
      </c>
      <c r="K14" s="1">
        <v>13</v>
      </c>
      <c r="L14" s="1">
        <v>10</v>
      </c>
      <c r="M14" s="1">
        <v>12</v>
      </c>
      <c r="N14" s="1">
        <v>12</v>
      </c>
    </row>
    <row r="15" spans="1:14" x14ac:dyDescent="0.3">
      <c r="A15" s="7" t="s">
        <v>196</v>
      </c>
      <c r="B15" s="7" t="s">
        <v>66</v>
      </c>
      <c r="C15" s="1">
        <v>152</v>
      </c>
      <c r="D15" s="1">
        <v>165</v>
      </c>
      <c r="E15" s="1">
        <v>186</v>
      </c>
      <c r="F15" s="1">
        <v>214</v>
      </c>
      <c r="G15" s="1">
        <v>297</v>
      </c>
      <c r="H15" s="1">
        <v>291</v>
      </c>
      <c r="I15" s="1">
        <v>349</v>
      </c>
      <c r="J15" s="1">
        <v>431</v>
      </c>
      <c r="K15" s="1">
        <v>491</v>
      </c>
      <c r="L15" s="1">
        <v>514</v>
      </c>
      <c r="M15" s="1">
        <v>565</v>
      </c>
      <c r="N15" s="1">
        <v>632</v>
      </c>
    </row>
    <row r="16" spans="1:14" x14ac:dyDescent="0.3">
      <c r="A16" s="7" t="s">
        <v>196</v>
      </c>
      <c r="B16" s="7" t="s">
        <v>67</v>
      </c>
      <c r="C16" s="1">
        <v>687</v>
      </c>
      <c r="D16" s="1">
        <v>747</v>
      </c>
      <c r="E16" s="1">
        <v>742</v>
      </c>
      <c r="F16" s="1">
        <v>708</v>
      </c>
      <c r="G16" s="1">
        <v>659</v>
      </c>
      <c r="H16" s="1">
        <v>714</v>
      </c>
      <c r="I16" s="1">
        <v>761</v>
      </c>
      <c r="J16" s="1">
        <v>880</v>
      </c>
      <c r="K16" s="1">
        <v>981</v>
      </c>
      <c r="L16" s="1">
        <v>1090</v>
      </c>
      <c r="M16" s="1">
        <v>1282</v>
      </c>
      <c r="N16" s="1">
        <v>1392</v>
      </c>
    </row>
    <row r="17" spans="1:14" x14ac:dyDescent="0.3">
      <c r="A17" s="7" t="s">
        <v>196</v>
      </c>
      <c r="B17" s="7" t="s">
        <v>68</v>
      </c>
      <c r="C17" s="1">
        <v>536</v>
      </c>
      <c r="D17" s="1">
        <v>586</v>
      </c>
      <c r="E17" s="1">
        <v>622</v>
      </c>
      <c r="F17" s="1">
        <v>601</v>
      </c>
      <c r="G17" s="1">
        <v>613</v>
      </c>
      <c r="H17" s="1">
        <v>652</v>
      </c>
      <c r="I17" s="1">
        <v>661</v>
      </c>
      <c r="J17" s="1">
        <v>691</v>
      </c>
      <c r="K17" s="1">
        <v>714</v>
      </c>
      <c r="L17" s="1">
        <v>746</v>
      </c>
      <c r="M17" s="1">
        <v>775</v>
      </c>
      <c r="N17" s="1">
        <v>794</v>
      </c>
    </row>
    <row r="18" spans="1:14" x14ac:dyDescent="0.3">
      <c r="A18" s="7" t="s">
        <v>196</v>
      </c>
      <c r="B18" s="7" t="s">
        <v>69</v>
      </c>
      <c r="C18" s="1">
        <v>312</v>
      </c>
      <c r="D18" s="1">
        <v>298</v>
      </c>
      <c r="E18" s="1">
        <v>317</v>
      </c>
      <c r="F18" s="1">
        <v>341</v>
      </c>
      <c r="G18" s="1">
        <v>371</v>
      </c>
      <c r="H18" s="1">
        <v>416</v>
      </c>
      <c r="I18" s="1">
        <v>409</v>
      </c>
      <c r="J18" s="1">
        <v>426</v>
      </c>
      <c r="K18" s="1">
        <v>448</v>
      </c>
      <c r="L18" s="1">
        <v>453</v>
      </c>
      <c r="M18" s="1">
        <v>482</v>
      </c>
      <c r="N18" s="1">
        <v>515</v>
      </c>
    </row>
    <row r="19" spans="1:14" x14ac:dyDescent="0.3">
      <c r="A19" s="7" t="s">
        <v>196</v>
      </c>
      <c r="B19" s="7" t="s">
        <v>70</v>
      </c>
      <c r="C19" s="1">
        <v>212</v>
      </c>
      <c r="D19" s="1">
        <v>203</v>
      </c>
      <c r="E19" s="1">
        <v>180</v>
      </c>
      <c r="F19" s="1">
        <v>159</v>
      </c>
      <c r="G19" s="1">
        <v>150</v>
      </c>
      <c r="H19" s="1">
        <v>159</v>
      </c>
      <c r="I19" s="1">
        <v>171</v>
      </c>
      <c r="J19" s="1">
        <v>192</v>
      </c>
      <c r="K19" s="1">
        <v>221</v>
      </c>
      <c r="L19" s="1">
        <v>244</v>
      </c>
      <c r="M19" s="1">
        <v>263</v>
      </c>
      <c r="N19" s="1">
        <v>282</v>
      </c>
    </row>
    <row r="20" spans="1:14" x14ac:dyDescent="0.3">
      <c r="A20" s="7" t="s">
        <v>196</v>
      </c>
      <c r="B20" s="7" t="s">
        <v>71</v>
      </c>
      <c r="C20" s="1">
        <v>88</v>
      </c>
      <c r="D20" s="1">
        <v>77</v>
      </c>
      <c r="E20" s="1">
        <v>49</v>
      </c>
      <c r="F20" s="1">
        <v>40</v>
      </c>
      <c r="G20" s="1">
        <v>36</v>
      </c>
      <c r="H20" s="1">
        <v>38</v>
      </c>
      <c r="I20" s="1">
        <v>34</v>
      </c>
      <c r="J20" s="1">
        <v>43</v>
      </c>
      <c r="K20" s="1">
        <v>51</v>
      </c>
      <c r="L20" s="1">
        <v>55</v>
      </c>
      <c r="M20" s="1">
        <v>57</v>
      </c>
      <c r="N20" s="1">
        <v>63</v>
      </c>
    </row>
    <row r="21" spans="1:14" x14ac:dyDescent="0.3">
      <c r="A21" s="7" t="s">
        <v>197</v>
      </c>
      <c r="B21" s="7" t="s">
        <v>60</v>
      </c>
      <c r="C21" s="1">
        <v>755</v>
      </c>
      <c r="D21" s="1">
        <v>875</v>
      </c>
      <c r="E21" s="1">
        <v>933</v>
      </c>
      <c r="F21" s="1">
        <v>979</v>
      </c>
      <c r="G21" s="1">
        <v>1039</v>
      </c>
      <c r="H21" s="1">
        <v>1109</v>
      </c>
      <c r="I21" s="1">
        <v>1150</v>
      </c>
      <c r="J21" s="1">
        <v>1222</v>
      </c>
      <c r="K21" s="1">
        <v>1334</v>
      </c>
      <c r="L21" s="1">
        <v>1440</v>
      </c>
      <c r="M21" s="1">
        <v>1651</v>
      </c>
      <c r="N21" s="1">
        <v>1744</v>
      </c>
    </row>
    <row r="22" spans="1:14" x14ac:dyDescent="0.3">
      <c r="A22" s="7" t="s">
        <v>197</v>
      </c>
      <c r="B22" s="7" t="s">
        <v>61</v>
      </c>
      <c r="C22" s="1">
        <v>1831</v>
      </c>
      <c r="D22" s="1">
        <v>2190</v>
      </c>
      <c r="E22" s="1">
        <v>2163</v>
      </c>
      <c r="F22" s="1">
        <v>2196</v>
      </c>
      <c r="G22" s="1">
        <v>1957</v>
      </c>
      <c r="H22" s="1">
        <v>2068</v>
      </c>
      <c r="I22" s="1">
        <v>2202</v>
      </c>
      <c r="J22" s="1">
        <v>2359</v>
      </c>
      <c r="K22" s="1">
        <v>2466</v>
      </c>
      <c r="L22" s="1">
        <v>2529</v>
      </c>
      <c r="M22" s="1">
        <v>2873</v>
      </c>
      <c r="N22" s="1">
        <v>3228</v>
      </c>
    </row>
    <row r="23" spans="1:14" x14ac:dyDescent="0.3">
      <c r="A23" s="7" t="s">
        <v>197</v>
      </c>
      <c r="B23" s="7" t="s">
        <v>62</v>
      </c>
      <c r="C23" s="1">
        <v>826</v>
      </c>
      <c r="D23" s="1">
        <v>849</v>
      </c>
      <c r="E23" s="1">
        <v>831</v>
      </c>
      <c r="F23" s="1">
        <v>853</v>
      </c>
      <c r="G23" s="1">
        <v>921</v>
      </c>
      <c r="H23" s="1">
        <v>935</v>
      </c>
      <c r="I23" s="1">
        <v>900</v>
      </c>
      <c r="J23" s="1">
        <v>900</v>
      </c>
      <c r="K23" s="1">
        <v>954</v>
      </c>
      <c r="L23" s="1">
        <v>985</v>
      </c>
      <c r="M23" s="1">
        <v>1124</v>
      </c>
      <c r="N23" s="1">
        <v>1245</v>
      </c>
    </row>
    <row r="24" spans="1:14" x14ac:dyDescent="0.3">
      <c r="A24" s="7" t="s">
        <v>197</v>
      </c>
      <c r="B24" s="7" t="s">
        <v>63</v>
      </c>
      <c r="C24" s="1">
        <v>410</v>
      </c>
      <c r="D24" s="1">
        <v>412</v>
      </c>
      <c r="E24" s="1">
        <v>400</v>
      </c>
      <c r="F24" s="1">
        <v>385</v>
      </c>
      <c r="G24" s="1">
        <v>400</v>
      </c>
      <c r="H24" s="1">
        <v>431</v>
      </c>
      <c r="I24" s="1">
        <v>448</v>
      </c>
      <c r="J24" s="1">
        <v>459</v>
      </c>
      <c r="K24" s="1">
        <v>501</v>
      </c>
      <c r="L24" s="1">
        <v>514</v>
      </c>
      <c r="M24" s="1">
        <v>541</v>
      </c>
      <c r="N24" s="1">
        <v>586</v>
      </c>
    </row>
    <row r="25" spans="1:14" x14ac:dyDescent="0.3">
      <c r="A25" s="7" t="s">
        <v>197</v>
      </c>
      <c r="B25" s="7" t="s">
        <v>64</v>
      </c>
      <c r="C25" s="1">
        <v>230</v>
      </c>
      <c r="D25" s="1">
        <v>212</v>
      </c>
      <c r="E25" s="1">
        <v>180</v>
      </c>
      <c r="F25" s="1">
        <v>177</v>
      </c>
      <c r="G25" s="1">
        <v>171</v>
      </c>
      <c r="H25" s="1">
        <v>178</v>
      </c>
      <c r="I25" s="1">
        <v>186</v>
      </c>
      <c r="J25" s="1">
        <v>196</v>
      </c>
      <c r="K25" s="1">
        <v>205</v>
      </c>
      <c r="L25" s="1">
        <v>219</v>
      </c>
      <c r="M25" s="1">
        <v>220</v>
      </c>
      <c r="N25" s="1">
        <v>244</v>
      </c>
    </row>
    <row r="26" spans="1:14" x14ac:dyDescent="0.3">
      <c r="A26" s="7" t="s">
        <v>197</v>
      </c>
      <c r="B26" s="7" t="s">
        <v>65</v>
      </c>
      <c r="C26" s="1">
        <v>76</v>
      </c>
      <c r="D26" s="1">
        <v>68</v>
      </c>
      <c r="E26" s="1">
        <v>54</v>
      </c>
      <c r="F26" s="1">
        <v>38</v>
      </c>
      <c r="G26" s="1">
        <v>34</v>
      </c>
      <c r="H26" s="1">
        <v>32</v>
      </c>
      <c r="I26" s="1">
        <v>35</v>
      </c>
      <c r="J26" s="1">
        <v>34</v>
      </c>
      <c r="K26" s="1">
        <v>39</v>
      </c>
      <c r="L26" s="1">
        <v>40</v>
      </c>
      <c r="M26" s="1">
        <v>48</v>
      </c>
      <c r="N26" s="1">
        <v>45</v>
      </c>
    </row>
    <row r="27" spans="1:14" x14ac:dyDescent="0.3">
      <c r="A27" s="7" t="s">
        <v>197</v>
      </c>
      <c r="B27" s="7" t="s">
        <v>66</v>
      </c>
      <c r="C27" s="1">
        <v>508</v>
      </c>
      <c r="D27" s="1">
        <v>580</v>
      </c>
      <c r="E27" s="1">
        <v>611</v>
      </c>
      <c r="F27" s="1">
        <v>722</v>
      </c>
      <c r="G27" s="1">
        <v>765</v>
      </c>
      <c r="H27" s="1">
        <v>855</v>
      </c>
      <c r="I27" s="1">
        <v>943</v>
      </c>
      <c r="J27" s="1">
        <v>1033</v>
      </c>
      <c r="K27" s="1">
        <v>1153</v>
      </c>
      <c r="L27" s="1">
        <v>1298</v>
      </c>
      <c r="M27" s="1">
        <v>1330</v>
      </c>
      <c r="N27" s="1">
        <v>1357</v>
      </c>
    </row>
    <row r="28" spans="1:14" x14ac:dyDescent="0.3">
      <c r="A28" s="7" t="s">
        <v>197</v>
      </c>
      <c r="B28" s="7" t="s">
        <v>67</v>
      </c>
      <c r="C28" s="1">
        <v>2026</v>
      </c>
      <c r="D28" s="1">
        <v>2170</v>
      </c>
      <c r="E28" s="1">
        <v>1915</v>
      </c>
      <c r="F28" s="1">
        <v>1871</v>
      </c>
      <c r="G28" s="1">
        <v>1744</v>
      </c>
      <c r="H28" s="1">
        <v>1809</v>
      </c>
      <c r="I28" s="1">
        <v>1864</v>
      </c>
      <c r="J28" s="1">
        <v>2011</v>
      </c>
      <c r="K28" s="1">
        <v>2164</v>
      </c>
      <c r="L28" s="1">
        <v>2367</v>
      </c>
      <c r="M28" s="1">
        <v>2745</v>
      </c>
      <c r="N28" s="1">
        <v>3032</v>
      </c>
    </row>
    <row r="29" spans="1:14" x14ac:dyDescent="0.3">
      <c r="A29" s="7" t="s">
        <v>197</v>
      </c>
      <c r="B29" s="7" t="s">
        <v>68</v>
      </c>
      <c r="C29" s="1">
        <v>1186</v>
      </c>
      <c r="D29" s="1">
        <v>1259</v>
      </c>
      <c r="E29" s="1">
        <v>1199</v>
      </c>
      <c r="F29" s="1">
        <v>1177</v>
      </c>
      <c r="G29" s="1">
        <v>1137</v>
      </c>
      <c r="H29" s="1">
        <v>1142</v>
      </c>
      <c r="I29" s="1">
        <v>1175</v>
      </c>
      <c r="J29" s="1">
        <v>1167</v>
      </c>
      <c r="K29" s="1">
        <v>1141</v>
      </c>
      <c r="L29" s="1">
        <v>1174</v>
      </c>
      <c r="M29" s="1">
        <v>1217</v>
      </c>
      <c r="N29" s="1">
        <v>1200</v>
      </c>
    </row>
    <row r="30" spans="1:14" x14ac:dyDescent="0.3">
      <c r="A30" s="7" t="s">
        <v>197</v>
      </c>
      <c r="B30" s="7" t="s">
        <v>69</v>
      </c>
      <c r="C30" s="1">
        <v>711</v>
      </c>
      <c r="D30" s="1">
        <v>715</v>
      </c>
      <c r="E30" s="1">
        <v>676</v>
      </c>
      <c r="F30" s="1">
        <v>632</v>
      </c>
      <c r="G30" s="1">
        <v>636</v>
      </c>
      <c r="H30" s="1">
        <v>655</v>
      </c>
      <c r="I30" s="1">
        <v>648</v>
      </c>
      <c r="J30" s="1">
        <v>660</v>
      </c>
      <c r="K30" s="1">
        <v>685</v>
      </c>
      <c r="L30" s="1">
        <v>668</v>
      </c>
      <c r="M30" s="1">
        <v>722</v>
      </c>
      <c r="N30" s="1">
        <v>755</v>
      </c>
    </row>
    <row r="31" spans="1:14" x14ac:dyDescent="0.3">
      <c r="A31" s="7" t="s">
        <v>197</v>
      </c>
      <c r="B31" s="7" t="s">
        <v>70</v>
      </c>
      <c r="C31" s="1">
        <v>490</v>
      </c>
      <c r="D31" s="1">
        <v>452</v>
      </c>
      <c r="E31" s="1">
        <v>387</v>
      </c>
      <c r="F31" s="1">
        <v>383</v>
      </c>
      <c r="G31" s="1">
        <v>395</v>
      </c>
      <c r="H31" s="1">
        <v>370</v>
      </c>
      <c r="I31" s="1">
        <v>378</v>
      </c>
      <c r="J31" s="1">
        <v>381</v>
      </c>
      <c r="K31" s="1">
        <v>396</v>
      </c>
      <c r="L31" s="1">
        <v>406</v>
      </c>
      <c r="M31" s="1">
        <v>428</v>
      </c>
      <c r="N31" s="1">
        <v>456</v>
      </c>
    </row>
    <row r="32" spans="1:14" x14ac:dyDescent="0.3">
      <c r="A32" s="7" t="s">
        <v>197</v>
      </c>
      <c r="B32" s="7" t="s">
        <v>71</v>
      </c>
      <c r="C32" s="1">
        <v>275</v>
      </c>
      <c r="D32" s="1">
        <v>239</v>
      </c>
      <c r="E32" s="1">
        <v>195</v>
      </c>
      <c r="F32" s="1">
        <v>134</v>
      </c>
      <c r="G32" s="1">
        <v>122</v>
      </c>
      <c r="H32" s="1">
        <v>134</v>
      </c>
      <c r="I32" s="1">
        <v>141</v>
      </c>
      <c r="J32" s="1">
        <v>152</v>
      </c>
      <c r="K32" s="1">
        <v>167</v>
      </c>
      <c r="L32" s="1">
        <v>164</v>
      </c>
      <c r="M32" s="1">
        <v>155</v>
      </c>
      <c r="N32" s="1">
        <v>169</v>
      </c>
    </row>
    <row r="33" spans="1:14" x14ac:dyDescent="0.3">
      <c r="A33" s="7" t="s">
        <v>198</v>
      </c>
      <c r="B33" s="7" t="s">
        <v>60</v>
      </c>
      <c r="C33" s="1">
        <v>348</v>
      </c>
      <c r="D33" s="1">
        <v>360</v>
      </c>
      <c r="E33" s="1">
        <v>403</v>
      </c>
      <c r="F33" s="1">
        <v>475</v>
      </c>
      <c r="G33" s="1">
        <v>477</v>
      </c>
      <c r="H33" s="1">
        <v>579</v>
      </c>
      <c r="I33" s="1">
        <v>625</v>
      </c>
      <c r="J33" s="1">
        <v>657</v>
      </c>
      <c r="K33" s="1">
        <v>768</v>
      </c>
      <c r="L33" s="1">
        <v>891</v>
      </c>
      <c r="M33" s="1">
        <v>1098</v>
      </c>
      <c r="N33" s="1">
        <v>1374</v>
      </c>
    </row>
    <row r="34" spans="1:14" x14ac:dyDescent="0.3">
      <c r="A34" s="7" t="s">
        <v>198</v>
      </c>
      <c r="B34" s="7" t="s">
        <v>61</v>
      </c>
      <c r="C34" s="1">
        <v>776</v>
      </c>
      <c r="D34" s="1">
        <v>825</v>
      </c>
      <c r="E34" s="1">
        <v>903</v>
      </c>
      <c r="F34" s="1">
        <v>899</v>
      </c>
      <c r="G34" s="1">
        <v>850</v>
      </c>
      <c r="H34" s="1">
        <v>999</v>
      </c>
      <c r="I34" s="1">
        <v>1021</v>
      </c>
      <c r="J34" s="1">
        <v>1218</v>
      </c>
      <c r="K34" s="1">
        <v>1365</v>
      </c>
      <c r="L34" s="1">
        <v>1487</v>
      </c>
      <c r="M34" s="1">
        <v>1761</v>
      </c>
      <c r="N34" s="1">
        <v>2163</v>
      </c>
    </row>
    <row r="35" spans="1:14" x14ac:dyDescent="0.3">
      <c r="A35" s="7" t="s">
        <v>198</v>
      </c>
      <c r="B35" s="7" t="s">
        <v>62</v>
      </c>
      <c r="C35" s="1">
        <v>459</v>
      </c>
      <c r="D35" s="1">
        <v>454</v>
      </c>
      <c r="E35" s="1">
        <v>504</v>
      </c>
      <c r="F35" s="1">
        <v>490</v>
      </c>
      <c r="G35" s="1">
        <v>517</v>
      </c>
      <c r="H35" s="1">
        <v>550</v>
      </c>
      <c r="I35" s="1">
        <v>581</v>
      </c>
      <c r="J35" s="1">
        <v>600</v>
      </c>
      <c r="K35" s="1">
        <v>641</v>
      </c>
      <c r="L35" s="1">
        <v>724</v>
      </c>
      <c r="M35" s="1">
        <v>785</v>
      </c>
      <c r="N35" s="1">
        <v>937</v>
      </c>
    </row>
    <row r="36" spans="1:14" x14ac:dyDescent="0.3">
      <c r="A36" s="7" t="s">
        <v>198</v>
      </c>
      <c r="B36" s="7" t="s">
        <v>63</v>
      </c>
      <c r="C36" s="1">
        <v>240</v>
      </c>
      <c r="D36" s="1">
        <v>247</v>
      </c>
      <c r="E36" s="1">
        <v>256</v>
      </c>
      <c r="F36" s="1">
        <v>252</v>
      </c>
      <c r="G36" s="1">
        <v>270</v>
      </c>
      <c r="H36" s="1">
        <v>299</v>
      </c>
      <c r="I36" s="1">
        <v>323</v>
      </c>
      <c r="J36" s="1">
        <v>318</v>
      </c>
      <c r="K36" s="1">
        <v>334</v>
      </c>
      <c r="L36" s="1">
        <v>350</v>
      </c>
      <c r="M36" s="1">
        <v>387</v>
      </c>
      <c r="N36" s="1">
        <v>384</v>
      </c>
    </row>
    <row r="37" spans="1:14" x14ac:dyDescent="0.3">
      <c r="A37" s="7" t="s">
        <v>198</v>
      </c>
      <c r="B37" s="7" t="s">
        <v>64</v>
      </c>
      <c r="C37" s="1">
        <v>89</v>
      </c>
      <c r="D37" s="1">
        <v>83</v>
      </c>
      <c r="E37" s="1">
        <v>74</v>
      </c>
      <c r="F37" s="1">
        <v>62</v>
      </c>
      <c r="G37" s="1">
        <v>64</v>
      </c>
      <c r="H37" s="1">
        <v>64</v>
      </c>
      <c r="I37" s="1">
        <v>71</v>
      </c>
      <c r="J37" s="1">
        <v>78</v>
      </c>
      <c r="K37" s="1">
        <v>95</v>
      </c>
      <c r="L37" s="1">
        <v>94</v>
      </c>
      <c r="M37" s="1">
        <v>101</v>
      </c>
      <c r="N37" s="1">
        <v>113</v>
      </c>
    </row>
    <row r="38" spans="1:14" x14ac:dyDescent="0.3">
      <c r="A38" s="7" t="s">
        <v>198</v>
      </c>
      <c r="B38" s="7" t="s">
        <v>65</v>
      </c>
      <c r="C38" s="1">
        <v>21</v>
      </c>
      <c r="D38" s="1">
        <v>19</v>
      </c>
      <c r="E38" s="1">
        <v>10</v>
      </c>
      <c r="F38" s="1">
        <v>6</v>
      </c>
      <c r="G38" s="1">
        <v>6</v>
      </c>
      <c r="H38" s="1">
        <v>8</v>
      </c>
      <c r="I38" s="1">
        <v>7</v>
      </c>
      <c r="J38" s="1">
        <v>9</v>
      </c>
      <c r="K38" s="1">
        <v>8</v>
      </c>
      <c r="L38" s="1">
        <v>7</v>
      </c>
      <c r="M38" s="1">
        <v>7</v>
      </c>
      <c r="N38" s="1">
        <v>8</v>
      </c>
    </row>
    <row r="39" spans="1:14" x14ac:dyDescent="0.3">
      <c r="A39" s="7" t="s">
        <v>198</v>
      </c>
      <c r="B39" s="7" t="s">
        <v>66</v>
      </c>
      <c r="C39" s="1">
        <v>270</v>
      </c>
      <c r="D39" s="1">
        <v>319</v>
      </c>
      <c r="E39" s="1">
        <v>364</v>
      </c>
      <c r="F39" s="1">
        <v>422</v>
      </c>
      <c r="G39" s="1">
        <v>504</v>
      </c>
      <c r="H39" s="1">
        <v>564</v>
      </c>
      <c r="I39" s="1">
        <v>611</v>
      </c>
      <c r="J39" s="1">
        <v>696</v>
      </c>
      <c r="K39" s="1">
        <v>823</v>
      </c>
      <c r="L39" s="1">
        <v>856</v>
      </c>
      <c r="M39" s="1">
        <v>1108</v>
      </c>
      <c r="N39" s="1">
        <v>1308</v>
      </c>
    </row>
    <row r="40" spans="1:14" x14ac:dyDescent="0.3">
      <c r="A40" s="7" t="s">
        <v>198</v>
      </c>
      <c r="B40" s="7" t="s">
        <v>67</v>
      </c>
      <c r="C40" s="1">
        <v>1238</v>
      </c>
      <c r="D40" s="1">
        <v>1207</v>
      </c>
      <c r="E40" s="1">
        <v>1145</v>
      </c>
      <c r="F40" s="1">
        <v>1118</v>
      </c>
      <c r="G40" s="1">
        <v>1196</v>
      </c>
      <c r="H40" s="1">
        <v>1265</v>
      </c>
      <c r="I40" s="1">
        <v>1311</v>
      </c>
      <c r="J40" s="1">
        <v>1610</v>
      </c>
      <c r="K40" s="1">
        <v>1842</v>
      </c>
      <c r="L40" s="1">
        <v>2045</v>
      </c>
      <c r="M40" s="1">
        <v>2315</v>
      </c>
      <c r="N40" s="1">
        <v>2675</v>
      </c>
    </row>
    <row r="41" spans="1:14" x14ac:dyDescent="0.3">
      <c r="A41" s="7" t="s">
        <v>198</v>
      </c>
      <c r="B41" s="7" t="s">
        <v>68</v>
      </c>
      <c r="C41" s="1">
        <v>830</v>
      </c>
      <c r="D41" s="1">
        <v>909</v>
      </c>
      <c r="E41" s="1">
        <v>989</v>
      </c>
      <c r="F41" s="1">
        <v>1029</v>
      </c>
      <c r="G41" s="1">
        <v>1088</v>
      </c>
      <c r="H41" s="1">
        <v>1131</v>
      </c>
      <c r="I41" s="1">
        <v>1157</v>
      </c>
      <c r="J41" s="1">
        <v>1144</v>
      </c>
      <c r="K41" s="1">
        <v>1209</v>
      </c>
      <c r="L41" s="1">
        <v>1282</v>
      </c>
      <c r="M41" s="1">
        <v>1338</v>
      </c>
      <c r="N41" s="1">
        <v>1421</v>
      </c>
    </row>
    <row r="42" spans="1:14" x14ac:dyDescent="0.3">
      <c r="A42" s="7" t="s">
        <v>198</v>
      </c>
      <c r="B42" s="7" t="s">
        <v>69</v>
      </c>
      <c r="C42" s="1">
        <v>474</v>
      </c>
      <c r="D42" s="1">
        <v>523</v>
      </c>
      <c r="E42" s="1">
        <v>518</v>
      </c>
      <c r="F42" s="1">
        <v>505</v>
      </c>
      <c r="G42" s="1">
        <v>539</v>
      </c>
      <c r="H42" s="1">
        <v>577</v>
      </c>
      <c r="I42" s="1">
        <v>629</v>
      </c>
      <c r="J42" s="1">
        <v>643</v>
      </c>
      <c r="K42" s="1">
        <v>690</v>
      </c>
      <c r="L42" s="1">
        <v>722</v>
      </c>
      <c r="M42" s="1">
        <v>766</v>
      </c>
      <c r="N42" s="1">
        <v>831</v>
      </c>
    </row>
    <row r="43" spans="1:14" x14ac:dyDescent="0.3">
      <c r="A43" s="7" t="s">
        <v>198</v>
      </c>
      <c r="B43" s="7" t="s">
        <v>70</v>
      </c>
      <c r="C43" s="1">
        <v>288</v>
      </c>
      <c r="D43" s="1">
        <v>285</v>
      </c>
      <c r="E43" s="1">
        <v>266</v>
      </c>
      <c r="F43" s="1">
        <v>264</v>
      </c>
      <c r="G43" s="1">
        <v>250</v>
      </c>
      <c r="H43" s="1">
        <v>247</v>
      </c>
      <c r="I43" s="1">
        <v>253</v>
      </c>
      <c r="J43" s="1">
        <v>293</v>
      </c>
      <c r="K43" s="1">
        <v>315</v>
      </c>
      <c r="L43" s="1">
        <v>337</v>
      </c>
      <c r="M43" s="1">
        <v>360</v>
      </c>
      <c r="N43" s="1">
        <v>385</v>
      </c>
    </row>
    <row r="44" spans="1:14" x14ac:dyDescent="0.3">
      <c r="A44" s="7" t="s">
        <v>198</v>
      </c>
      <c r="B44" s="7" t="s">
        <v>71</v>
      </c>
      <c r="C44" s="1">
        <v>103</v>
      </c>
      <c r="D44" s="1">
        <v>88</v>
      </c>
      <c r="E44" s="1">
        <v>62</v>
      </c>
      <c r="F44" s="1">
        <v>40</v>
      </c>
      <c r="G44" s="1">
        <v>49</v>
      </c>
      <c r="H44" s="1">
        <v>51</v>
      </c>
      <c r="I44" s="1">
        <v>62</v>
      </c>
      <c r="J44" s="1">
        <v>70</v>
      </c>
      <c r="K44" s="1">
        <v>78</v>
      </c>
      <c r="L44" s="1">
        <v>87</v>
      </c>
      <c r="M44" s="1">
        <v>88</v>
      </c>
      <c r="N44" s="1">
        <v>88</v>
      </c>
    </row>
    <row r="45" spans="1:14" x14ac:dyDescent="0.3">
      <c r="A45" s="7" t="s">
        <v>199</v>
      </c>
      <c r="B45" s="7" t="s">
        <v>60</v>
      </c>
      <c r="C45" s="1">
        <v>296</v>
      </c>
      <c r="D45" s="1">
        <v>341</v>
      </c>
      <c r="E45" s="1">
        <v>340</v>
      </c>
      <c r="F45" s="1">
        <v>382</v>
      </c>
      <c r="G45" s="1">
        <v>421</v>
      </c>
      <c r="H45" s="1">
        <v>464</v>
      </c>
      <c r="I45" s="1">
        <v>533</v>
      </c>
      <c r="J45" s="1">
        <v>552</v>
      </c>
      <c r="K45" s="1">
        <v>634</v>
      </c>
      <c r="L45" s="1">
        <v>644</v>
      </c>
      <c r="M45" s="1">
        <v>853</v>
      </c>
      <c r="N45" s="1">
        <v>1018</v>
      </c>
    </row>
    <row r="46" spans="1:14" x14ac:dyDescent="0.3">
      <c r="A46" s="7" t="s">
        <v>199</v>
      </c>
      <c r="B46" s="7" t="s">
        <v>61</v>
      </c>
      <c r="C46" s="1">
        <v>531</v>
      </c>
      <c r="D46" s="1">
        <v>568</v>
      </c>
      <c r="E46" s="1">
        <v>573</v>
      </c>
      <c r="F46" s="1">
        <v>576</v>
      </c>
      <c r="G46" s="1">
        <v>648</v>
      </c>
      <c r="H46" s="1">
        <v>651</v>
      </c>
      <c r="I46" s="1">
        <v>727</v>
      </c>
      <c r="J46" s="1">
        <v>774</v>
      </c>
      <c r="K46" s="1">
        <v>863</v>
      </c>
      <c r="L46" s="1">
        <v>939</v>
      </c>
      <c r="M46" s="1">
        <v>1110</v>
      </c>
      <c r="N46" s="1">
        <v>1303</v>
      </c>
    </row>
    <row r="47" spans="1:14" x14ac:dyDescent="0.3">
      <c r="A47" s="7" t="s">
        <v>199</v>
      </c>
      <c r="B47" s="7" t="s">
        <v>62</v>
      </c>
      <c r="C47" s="1">
        <v>340</v>
      </c>
      <c r="D47" s="1">
        <v>353</v>
      </c>
      <c r="E47" s="1">
        <v>354</v>
      </c>
      <c r="F47" s="1">
        <v>323</v>
      </c>
      <c r="G47" s="1">
        <v>323</v>
      </c>
      <c r="H47" s="1">
        <v>342</v>
      </c>
      <c r="I47" s="1">
        <v>371</v>
      </c>
      <c r="J47" s="1">
        <v>363</v>
      </c>
      <c r="K47" s="1">
        <v>386</v>
      </c>
      <c r="L47" s="1">
        <v>447</v>
      </c>
      <c r="M47" s="1">
        <v>514</v>
      </c>
      <c r="N47" s="1">
        <v>558</v>
      </c>
    </row>
    <row r="48" spans="1:14" x14ac:dyDescent="0.3">
      <c r="A48" s="7" t="s">
        <v>199</v>
      </c>
      <c r="B48" s="7" t="s">
        <v>63</v>
      </c>
      <c r="C48" s="1">
        <v>209</v>
      </c>
      <c r="D48" s="1">
        <v>218</v>
      </c>
      <c r="E48" s="1">
        <v>213</v>
      </c>
      <c r="F48" s="1">
        <v>231</v>
      </c>
      <c r="G48" s="1">
        <v>239</v>
      </c>
      <c r="H48" s="1">
        <v>231</v>
      </c>
      <c r="I48" s="1">
        <v>235</v>
      </c>
      <c r="J48" s="1">
        <v>241</v>
      </c>
      <c r="K48" s="1">
        <v>240</v>
      </c>
      <c r="L48" s="1">
        <v>245</v>
      </c>
      <c r="M48" s="1">
        <v>254</v>
      </c>
      <c r="N48" s="1">
        <v>254</v>
      </c>
    </row>
    <row r="49" spans="1:14" x14ac:dyDescent="0.3">
      <c r="A49" s="7" t="s">
        <v>199</v>
      </c>
      <c r="B49" s="7" t="s">
        <v>64</v>
      </c>
      <c r="C49" s="1">
        <v>91</v>
      </c>
      <c r="D49" s="1">
        <v>87</v>
      </c>
      <c r="E49" s="1">
        <v>74</v>
      </c>
      <c r="F49" s="1">
        <v>57</v>
      </c>
      <c r="G49" s="1">
        <v>56</v>
      </c>
      <c r="H49" s="1">
        <v>58</v>
      </c>
      <c r="I49" s="1">
        <v>62</v>
      </c>
      <c r="J49" s="1">
        <v>70</v>
      </c>
      <c r="K49" s="1">
        <v>82</v>
      </c>
      <c r="L49" s="1">
        <v>83</v>
      </c>
      <c r="M49" s="1">
        <v>85</v>
      </c>
      <c r="N49" s="1">
        <v>92</v>
      </c>
    </row>
    <row r="50" spans="1:14" x14ac:dyDescent="0.3">
      <c r="A50" s="7" t="s">
        <v>199</v>
      </c>
      <c r="B50" s="7" t="s">
        <v>65</v>
      </c>
      <c r="C50" s="1">
        <v>16</v>
      </c>
      <c r="D50" s="1">
        <v>16</v>
      </c>
      <c r="E50" s="1">
        <v>12</v>
      </c>
      <c r="F50" s="1">
        <v>6</v>
      </c>
      <c r="G50" s="1">
        <v>7</v>
      </c>
      <c r="H50" s="1">
        <v>7</v>
      </c>
      <c r="I50" s="1">
        <v>8</v>
      </c>
      <c r="J50" s="1">
        <v>7</v>
      </c>
      <c r="K50" s="1">
        <v>9</v>
      </c>
      <c r="L50" s="1">
        <v>9</v>
      </c>
      <c r="M50" s="1">
        <v>11</v>
      </c>
      <c r="N50" s="1">
        <v>11</v>
      </c>
    </row>
    <row r="51" spans="1:14" x14ac:dyDescent="0.3">
      <c r="A51" s="7" t="s">
        <v>199</v>
      </c>
      <c r="B51" s="7" t="s">
        <v>66</v>
      </c>
      <c r="C51" s="1">
        <v>242</v>
      </c>
      <c r="D51" s="1">
        <v>295</v>
      </c>
      <c r="E51" s="1">
        <v>327</v>
      </c>
      <c r="F51" s="1">
        <v>322</v>
      </c>
      <c r="G51" s="1">
        <v>405</v>
      </c>
      <c r="H51" s="1">
        <v>441</v>
      </c>
      <c r="I51" s="1">
        <v>469</v>
      </c>
      <c r="J51" s="1">
        <v>561</v>
      </c>
      <c r="K51" s="1">
        <v>638</v>
      </c>
      <c r="L51" s="1">
        <v>681</v>
      </c>
      <c r="M51" s="1">
        <v>780</v>
      </c>
      <c r="N51" s="1">
        <v>925</v>
      </c>
    </row>
    <row r="52" spans="1:14" x14ac:dyDescent="0.3">
      <c r="A52" s="7" t="s">
        <v>199</v>
      </c>
      <c r="B52" s="7" t="s">
        <v>67</v>
      </c>
      <c r="C52" s="1">
        <v>856</v>
      </c>
      <c r="D52" s="1">
        <v>851</v>
      </c>
      <c r="E52" s="1">
        <v>777</v>
      </c>
      <c r="F52" s="1">
        <v>785</v>
      </c>
      <c r="G52" s="1">
        <v>761</v>
      </c>
      <c r="H52" s="1">
        <v>811</v>
      </c>
      <c r="I52" s="1">
        <v>800</v>
      </c>
      <c r="J52" s="1">
        <v>951</v>
      </c>
      <c r="K52" s="1">
        <v>1076</v>
      </c>
      <c r="L52" s="1">
        <v>1241</v>
      </c>
      <c r="M52" s="1">
        <v>1390</v>
      </c>
      <c r="N52" s="1">
        <v>1609</v>
      </c>
    </row>
    <row r="53" spans="1:14" x14ac:dyDescent="0.3">
      <c r="A53" s="7" t="s">
        <v>199</v>
      </c>
      <c r="B53" s="7" t="s">
        <v>68</v>
      </c>
      <c r="C53" s="1">
        <v>535</v>
      </c>
      <c r="D53" s="1">
        <v>603</v>
      </c>
      <c r="E53" s="1">
        <v>594</v>
      </c>
      <c r="F53" s="1">
        <v>588</v>
      </c>
      <c r="G53" s="1">
        <v>641</v>
      </c>
      <c r="H53" s="1">
        <v>679</v>
      </c>
      <c r="I53" s="1">
        <v>666</v>
      </c>
      <c r="J53" s="1">
        <v>708</v>
      </c>
      <c r="K53" s="1">
        <v>713</v>
      </c>
      <c r="L53" s="1">
        <v>714</v>
      </c>
      <c r="M53" s="1">
        <v>787</v>
      </c>
      <c r="N53" s="1">
        <v>886</v>
      </c>
    </row>
    <row r="54" spans="1:14" x14ac:dyDescent="0.3">
      <c r="A54" s="7" t="s">
        <v>199</v>
      </c>
      <c r="B54" s="7" t="s">
        <v>69</v>
      </c>
      <c r="C54" s="1">
        <v>358</v>
      </c>
      <c r="D54" s="1">
        <v>379</v>
      </c>
      <c r="E54" s="1">
        <v>384</v>
      </c>
      <c r="F54" s="1">
        <v>368</v>
      </c>
      <c r="G54" s="1">
        <v>371</v>
      </c>
      <c r="H54" s="1">
        <v>350</v>
      </c>
      <c r="I54" s="1">
        <v>374</v>
      </c>
      <c r="J54" s="1">
        <v>400</v>
      </c>
      <c r="K54" s="1">
        <v>415</v>
      </c>
      <c r="L54" s="1">
        <v>431</v>
      </c>
      <c r="M54" s="1">
        <v>454</v>
      </c>
      <c r="N54" s="1">
        <v>520</v>
      </c>
    </row>
    <row r="55" spans="1:14" x14ac:dyDescent="0.3">
      <c r="A55" s="7" t="s">
        <v>199</v>
      </c>
      <c r="B55" s="7" t="s">
        <v>70</v>
      </c>
      <c r="C55" s="1">
        <v>206</v>
      </c>
      <c r="D55" s="1">
        <v>189</v>
      </c>
      <c r="E55" s="1">
        <v>160</v>
      </c>
      <c r="F55" s="1">
        <v>160</v>
      </c>
      <c r="G55" s="1">
        <v>156</v>
      </c>
      <c r="H55" s="1">
        <v>180</v>
      </c>
      <c r="I55" s="1">
        <v>186</v>
      </c>
      <c r="J55" s="1">
        <v>185</v>
      </c>
      <c r="K55" s="1">
        <v>185</v>
      </c>
      <c r="L55" s="1">
        <v>218</v>
      </c>
      <c r="M55" s="1">
        <v>230</v>
      </c>
      <c r="N55" s="1">
        <v>250</v>
      </c>
    </row>
    <row r="56" spans="1:14" x14ac:dyDescent="0.3">
      <c r="A56" s="7" t="s">
        <v>199</v>
      </c>
      <c r="B56" s="7" t="s">
        <v>71</v>
      </c>
      <c r="C56" s="1">
        <v>76</v>
      </c>
      <c r="D56" s="1">
        <v>70</v>
      </c>
      <c r="E56" s="1">
        <v>64</v>
      </c>
      <c r="F56" s="1">
        <v>44</v>
      </c>
      <c r="G56" s="1">
        <v>46</v>
      </c>
      <c r="H56" s="1">
        <v>44</v>
      </c>
      <c r="I56" s="1">
        <v>43</v>
      </c>
      <c r="J56" s="1">
        <v>42</v>
      </c>
      <c r="K56" s="1">
        <v>49</v>
      </c>
      <c r="L56" s="1">
        <v>45</v>
      </c>
      <c r="M56" s="1">
        <v>48</v>
      </c>
      <c r="N56" s="1">
        <v>49</v>
      </c>
    </row>
    <row r="57" spans="1:14" x14ac:dyDescent="0.3">
      <c r="A57" s="7" t="s">
        <v>200</v>
      </c>
      <c r="B57" s="7" t="s">
        <v>60</v>
      </c>
      <c r="C57" s="1">
        <v>255</v>
      </c>
      <c r="D57" s="1">
        <v>328</v>
      </c>
      <c r="E57" s="1">
        <v>333</v>
      </c>
      <c r="F57" s="1">
        <v>347</v>
      </c>
      <c r="G57" s="1">
        <v>412</v>
      </c>
      <c r="H57" s="1">
        <v>478</v>
      </c>
      <c r="I57" s="1">
        <v>539</v>
      </c>
      <c r="J57" s="1">
        <v>571</v>
      </c>
      <c r="K57" s="1">
        <v>651</v>
      </c>
      <c r="L57" s="1">
        <v>720</v>
      </c>
      <c r="M57" s="1">
        <v>882</v>
      </c>
      <c r="N57" s="1">
        <v>1111</v>
      </c>
    </row>
    <row r="58" spans="1:14" x14ac:dyDescent="0.3">
      <c r="A58" s="7" t="s">
        <v>200</v>
      </c>
      <c r="B58" s="7" t="s">
        <v>61</v>
      </c>
      <c r="C58" s="1">
        <v>532</v>
      </c>
      <c r="D58" s="1">
        <v>564</v>
      </c>
      <c r="E58" s="1">
        <v>548</v>
      </c>
      <c r="F58" s="1">
        <v>573</v>
      </c>
      <c r="G58" s="1">
        <v>656</v>
      </c>
      <c r="H58" s="1">
        <v>697</v>
      </c>
      <c r="I58" s="1">
        <v>763</v>
      </c>
      <c r="J58" s="1">
        <v>891</v>
      </c>
      <c r="K58" s="1">
        <v>952</v>
      </c>
      <c r="L58" s="1">
        <v>1050</v>
      </c>
      <c r="M58" s="1">
        <v>1289</v>
      </c>
      <c r="N58" s="1">
        <v>1586</v>
      </c>
    </row>
    <row r="59" spans="1:14" x14ac:dyDescent="0.3">
      <c r="A59" s="7" t="s">
        <v>200</v>
      </c>
      <c r="B59" s="7" t="s">
        <v>62</v>
      </c>
      <c r="C59" s="1">
        <v>310</v>
      </c>
      <c r="D59" s="1">
        <v>312</v>
      </c>
      <c r="E59" s="1">
        <v>319</v>
      </c>
      <c r="F59" s="1">
        <v>329</v>
      </c>
      <c r="G59" s="1">
        <v>355</v>
      </c>
      <c r="H59" s="1">
        <v>367</v>
      </c>
      <c r="I59" s="1">
        <v>405</v>
      </c>
      <c r="J59" s="1">
        <v>422</v>
      </c>
      <c r="K59" s="1">
        <v>462</v>
      </c>
      <c r="L59" s="1">
        <v>497</v>
      </c>
      <c r="M59" s="1">
        <v>570</v>
      </c>
      <c r="N59" s="1">
        <v>620</v>
      </c>
    </row>
    <row r="60" spans="1:14" x14ac:dyDescent="0.3">
      <c r="A60" s="7" t="s">
        <v>200</v>
      </c>
      <c r="B60" s="7" t="s">
        <v>63</v>
      </c>
      <c r="C60" s="1">
        <v>198</v>
      </c>
      <c r="D60" s="1">
        <v>192</v>
      </c>
      <c r="E60" s="1">
        <v>184</v>
      </c>
      <c r="F60" s="1">
        <v>189</v>
      </c>
      <c r="G60" s="1">
        <v>188</v>
      </c>
      <c r="H60" s="1">
        <v>202</v>
      </c>
      <c r="I60" s="1">
        <v>216</v>
      </c>
      <c r="J60" s="1">
        <v>228</v>
      </c>
      <c r="K60" s="1">
        <v>229</v>
      </c>
      <c r="L60" s="1">
        <v>226</v>
      </c>
      <c r="M60" s="1">
        <v>237</v>
      </c>
      <c r="N60" s="1">
        <v>269</v>
      </c>
    </row>
    <row r="61" spans="1:14" x14ac:dyDescent="0.3">
      <c r="A61" s="7" t="s">
        <v>200</v>
      </c>
      <c r="B61" s="7" t="s">
        <v>64</v>
      </c>
      <c r="C61" s="1">
        <v>91</v>
      </c>
      <c r="D61" s="1">
        <v>82</v>
      </c>
      <c r="E61" s="1">
        <v>64</v>
      </c>
      <c r="F61" s="1">
        <v>55</v>
      </c>
      <c r="G61" s="1">
        <v>55</v>
      </c>
      <c r="H61" s="1">
        <v>53</v>
      </c>
      <c r="I61" s="1">
        <v>56</v>
      </c>
      <c r="J61" s="1">
        <v>63</v>
      </c>
      <c r="K61" s="1">
        <v>65</v>
      </c>
      <c r="L61" s="1">
        <v>80</v>
      </c>
      <c r="M61" s="1">
        <v>76</v>
      </c>
      <c r="N61" s="1">
        <v>87</v>
      </c>
    </row>
    <row r="62" spans="1:14" x14ac:dyDescent="0.3">
      <c r="A62" s="7" t="s">
        <v>200</v>
      </c>
      <c r="B62" s="7" t="s">
        <v>65</v>
      </c>
      <c r="C62" s="1">
        <v>14</v>
      </c>
      <c r="D62" s="1">
        <v>15</v>
      </c>
      <c r="E62" s="1">
        <v>6</v>
      </c>
      <c r="F62" s="1">
        <v>2</v>
      </c>
      <c r="G62" s="1">
        <v>2</v>
      </c>
      <c r="H62" s="1">
        <v>2</v>
      </c>
      <c r="I62" s="1">
        <v>5</v>
      </c>
      <c r="J62" s="1">
        <v>6</v>
      </c>
      <c r="K62" s="1">
        <v>7</v>
      </c>
      <c r="L62" s="1">
        <v>6</v>
      </c>
      <c r="M62" s="1">
        <v>8</v>
      </c>
      <c r="N62" s="1">
        <v>10</v>
      </c>
    </row>
    <row r="63" spans="1:14" x14ac:dyDescent="0.3">
      <c r="A63" s="7" t="s">
        <v>200</v>
      </c>
      <c r="B63" s="7" t="s">
        <v>66</v>
      </c>
      <c r="C63" s="1">
        <v>227</v>
      </c>
      <c r="D63" s="1">
        <v>305</v>
      </c>
      <c r="E63" s="1">
        <v>336</v>
      </c>
      <c r="F63" s="1">
        <v>371</v>
      </c>
      <c r="G63" s="1">
        <v>421</v>
      </c>
      <c r="H63" s="1">
        <v>510</v>
      </c>
      <c r="I63" s="1">
        <v>521</v>
      </c>
      <c r="J63" s="1">
        <v>576</v>
      </c>
      <c r="K63" s="1">
        <v>660</v>
      </c>
      <c r="L63" s="1">
        <v>697</v>
      </c>
      <c r="M63" s="1">
        <v>871</v>
      </c>
      <c r="N63" s="1">
        <v>957</v>
      </c>
    </row>
    <row r="64" spans="1:14" x14ac:dyDescent="0.3">
      <c r="A64" s="7" t="s">
        <v>200</v>
      </c>
      <c r="B64" s="7" t="s">
        <v>67</v>
      </c>
      <c r="C64" s="1">
        <v>877</v>
      </c>
      <c r="D64" s="1">
        <v>833</v>
      </c>
      <c r="E64" s="1">
        <v>771</v>
      </c>
      <c r="F64" s="1">
        <v>776</v>
      </c>
      <c r="G64" s="1">
        <v>798</v>
      </c>
      <c r="H64" s="1">
        <v>860</v>
      </c>
      <c r="I64" s="1">
        <v>995</v>
      </c>
      <c r="J64" s="1">
        <v>1191</v>
      </c>
      <c r="K64" s="1">
        <v>1304</v>
      </c>
      <c r="L64" s="1">
        <v>1528</v>
      </c>
      <c r="M64" s="1">
        <v>1702</v>
      </c>
      <c r="N64" s="1">
        <v>1973</v>
      </c>
    </row>
    <row r="65" spans="1:14" x14ac:dyDescent="0.3">
      <c r="A65" s="7" t="s">
        <v>200</v>
      </c>
      <c r="B65" s="7" t="s">
        <v>68</v>
      </c>
      <c r="C65" s="1">
        <v>654</v>
      </c>
      <c r="D65" s="1">
        <v>710</v>
      </c>
      <c r="E65" s="1">
        <v>727</v>
      </c>
      <c r="F65" s="1">
        <v>765</v>
      </c>
      <c r="G65" s="1">
        <v>803</v>
      </c>
      <c r="H65" s="1">
        <v>819</v>
      </c>
      <c r="I65" s="1">
        <v>849</v>
      </c>
      <c r="J65" s="1">
        <v>864</v>
      </c>
      <c r="K65" s="1">
        <v>908</v>
      </c>
      <c r="L65" s="1">
        <v>921</v>
      </c>
      <c r="M65" s="1">
        <v>968</v>
      </c>
      <c r="N65" s="1">
        <v>1044</v>
      </c>
    </row>
    <row r="66" spans="1:14" x14ac:dyDescent="0.3">
      <c r="A66" s="7" t="s">
        <v>200</v>
      </c>
      <c r="B66" s="7" t="s">
        <v>69</v>
      </c>
      <c r="C66" s="1">
        <v>432</v>
      </c>
      <c r="D66" s="1">
        <v>451</v>
      </c>
      <c r="E66" s="1">
        <v>456</v>
      </c>
      <c r="F66" s="1">
        <v>467</v>
      </c>
      <c r="G66" s="1">
        <v>464</v>
      </c>
      <c r="H66" s="1">
        <v>497</v>
      </c>
      <c r="I66" s="1">
        <v>525</v>
      </c>
      <c r="J66" s="1">
        <v>528</v>
      </c>
      <c r="K66" s="1">
        <v>562</v>
      </c>
      <c r="L66" s="1">
        <v>573</v>
      </c>
      <c r="M66" s="1">
        <v>608</v>
      </c>
      <c r="N66" s="1">
        <v>628</v>
      </c>
    </row>
    <row r="67" spans="1:14" x14ac:dyDescent="0.3">
      <c r="A67" s="7" t="s">
        <v>200</v>
      </c>
      <c r="B67" s="7" t="s">
        <v>70</v>
      </c>
      <c r="C67" s="1">
        <v>231</v>
      </c>
      <c r="D67" s="1">
        <v>212</v>
      </c>
      <c r="E67" s="1">
        <v>189</v>
      </c>
      <c r="F67" s="1">
        <v>182</v>
      </c>
      <c r="G67" s="1">
        <v>204</v>
      </c>
      <c r="H67" s="1">
        <v>215</v>
      </c>
      <c r="I67" s="1">
        <v>217</v>
      </c>
      <c r="J67" s="1">
        <v>236</v>
      </c>
      <c r="K67" s="1">
        <v>255</v>
      </c>
      <c r="L67" s="1">
        <v>260</v>
      </c>
      <c r="M67" s="1">
        <v>290</v>
      </c>
      <c r="N67" s="1">
        <v>328</v>
      </c>
    </row>
    <row r="68" spans="1:14" x14ac:dyDescent="0.3">
      <c r="A68" s="7" t="s">
        <v>200</v>
      </c>
      <c r="B68" s="7" t="s">
        <v>71</v>
      </c>
      <c r="C68" s="1">
        <v>97</v>
      </c>
      <c r="D68" s="1">
        <v>86</v>
      </c>
      <c r="E68" s="1">
        <v>62</v>
      </c>
      <c r="F68" s="1">
        <v>43</v>
      </c>
      <c r="G68" s="1">
        <v>38</v>
      </c>
      <c r="H68" s="1">
        <v>37</v>
      </c>
      <c r="I68" s="1">
        <v>37</v>
      </c>
      <c r="J68" s="1">
        <v>42</v>
      </c>
      <c r="K68" s="1">
        <v>45</v>
      </c>
      <c r="L68" s="1">
        <v>48</v>
      </c>
      <c r="M68" s="1">
        <v>48</v>
      </c>
      <c r="N68" s="1">
        <v>56</v>
      </c>
    </row>
    <row r="69" spans="1:14" x14ac:dyDescent="0.3">
      <c r="A69" s="7" t="s">
        <v>201</v>
      </c>
      <c r="B69" s="7" t="s">
        <v>60</v>
      </c>
      <c r="C69" s="1">
        <v>359</v>
      </c>
      <c r="D69" s="1">
        <v>409</v>
      </c>
      <c r="E69" s="1">
        <v>450</v>
      </c>
      <c r="F69" s="1">
        <v>439</v>
      </c>
      <c r="G69" s="1">
        <v>433</v>
      </c>
      <c r="H69" s="1">
        <v>512</v>
      </c>
      <c r="I69" s="1">
        <v>520</v>
      </c>
      <c r="J69" s="1">
        <v>566</v>
      </c>
      <c r="K69" s="1">
        <v>624</v>
      </c>
      <c r="L69" s="1">
        <v>689</v>
      </c>
      <c r="M69" s="1">
        <v>805</v>
      </c>
      <c r="N69" s="1">
        <v>965</v>
      </c>
    </row>
    <row r="70" spans="1:14" x14ac:dyDescent="0.3">
      <c r="A70" s="7" t="s">
        <v>201</v>
      </c>
      <c r="B70" s="7" t="s">
        <v>61</v>
      </c>
      <c r="C70" s="1">
        <v>723</v>
      </c>
      <c r="D70" s="1">
        <v>800</v>
      </c>
      <c r="E70" s="1">
        <v>822</v>
      </c>
      <c r="F70" s="1">
        <v>960</v>
      </c>
      <c r="G70" s="1">
        <v>861</v>
      </c>
      <c r="H70" s="1">
        <v>930</v>
      </c>
      <c r="I70" s="1">
        <v>987</v>
      </c>
      <c r="J70" s="1">
        <v>1134</v>
      </c>
      <c r="K70" s="1">
        <v>1268</v>
      </c>
      <c r="L70" s="1">
        <v>1338</v>
      </c>
      <c r="M70" s="1">
        <v>1455</v>
      </c>
      <c r="N70" s="1">
        <v>1631</v>
      </c>
    </row>
    <row r="71" spans="1:14" x14ac:dyDescent="0.3">
      <c r="A71" s="7" t="s">
        <v>201</v>
      </c>
      <c r="B71" s="7" t="s">
        <v>62</v>
      </c>
      <c r="C71" s="1">
        <v>481</v>
      </c>
      <c r="D71" s="1">
        <v>528</v>
      </c>
      <c r="E71" s="1">
        <v>529</v>
      </c>
      <c r="F71" s="1">
        <v>539</v>
      </c>
      <c r="G71" s="1">
        <v>521</v>
      </c>
      <c r="H71" s="1">
        <v>536</v>
      </c>
      <c r="I71" s="1">
        <v>546</v>
      </c>
      <c r="J71" s="1">
        <v>596</v>
      </c>
      <c r="K71" s="1">
        <v>591</v>
      </c>
      <c r="L71" s="1">
        <v>672</v>
      </c>
      <c r="M71" s="1">
        <v>732</v>
      </c>
      <c r="N71" s="1">
        <v>820</v>
      </c>
    </row>
    <row r="72" spans="1:14" x14ac:dyDescent="0.3">
      <c r="A72" s="7" t="s">
        <v>201</v>
      </c>
      <c r="B72" s="7" t="s">
        <v>63</v>
      </c>
      <c r="C72" s="1">
        <v>336</v>
      </c>
      <c r="D72" s="1">
        <v>318</v>
      </c>
      <c r="E72" s="1">
        <v>306</v>
      </c>
      <c r="F72" s="1">
        <v>297</v>
      </c>
      <c r="G72" s="1">
        <v>302</v>
      </c>
      <c r="H72" s="1">
        <v>326</v>
      </c>
      <c r="I72" s="1">
        <v>332</v>
      </c>
      <c r="J72" s="1">
        <v>334</v>
      </c>
      <c r="K72" s="1">
        <v>365</v>
      </c>
      <c r="L72" s="1">
        <v>399</v>
      </c>
      <c r="M72" s="1">
        <v>415</v>
      </c>
      <c r="N72" s="1">
        <v>438</v>
      </c>
    </row>
    <row r="73" spans="1:14" x14ac:dyDescent="0.3">
      <c r="A73" s="7" t="s">
        <v>201</v>
      </c>
      <c r="B73" s="7" t="s">
        <v>64</v>
      </c>
      <c r="C73" s="1">
        <v>123</v>
      </c>
      <c r="D73" s="1">
        <v>125</v>
      </c>
      <c r="E73" s="1">
        <v>106</v>
      </c>
      <c r="F73" s="1">
        <v>91</v>
      </c>
      <c r="G73" s="1">
        <v>93</v>
      </c>
      <c r="H73" s="1">
        <v>98</v>
      </c>
      <c r="I73" s="1">
        <v>101</v>
      </c>
      <c r="J73" s="1">
        <v>104</v>
      </c>
      <c r="K73" s="1">
        <v>111</v>
      </c>
      <c r="L73" s="1">
        <v>119</v>
      </c>
      <c r="M73" s="1">
        <v>140</v>
      </c>
      <c r="N73" s="1">
        <v>161</v>
      </c>
    </row>
    <row r="74" spans="1:14" x14ac:dyDescent="0.3">
      <c r="A74" s="7" t="s">
        <v>201</v>
      </c>
      <c r="B74" s="7" t="s">
        <v>65</v>
      </c>
      <c r="C74" s="1">
        <v>32</v>
      </c>
      <c r="D74" s="1">
        <v>27</v>
      </c>
      <c r="E74" s="1">
        <v>13</v>
      </c>
      <c r="F74" s="1">
        <v>11</v>
      </c>
      <c r="G74" s="1">
        <v>8</v>
      </c>
      <c r="H74" s="1">
        <v>16</v>
      </c>
      <c r="I74" s="1">
        <v>16</v>
      </c>
      <c r="J74" s="1">
        <v>21</v>
      </c>
      <c r="K74" s="1">
        <v>22</v>
      </c>
      <c r="L74" s="1">
        <v>22</v>
      </c>
      <c r="M74" s="1">
        <v>21</v>
      </c>
      <c r="N74" s="1">
        <v>20</v>
      </c>
    </row>
    <row r="75" spans="1:14" x14ac:dyDescent="0.3">
      <c r="A75" s="7" t="s">
        <v>201</v>
      </c>
      <c r="B75" s="7" t="s">
        <v>66</v>
      </c>
      <c r="C75" s="1">
        <v>239</v>
      </c>
      <c r="D75" s="1">
        <v>290</v>
      </c>
      <c r="E75" s="1">
        <v>340</v>
      </c>
      <c r="F75" s="1">
        <v>373</v>
      </c>
      <c r="G75" s="1">
        <v>373</v>
      </c>
      <c r="H75" s="1">
        <v>444</v>
      </c>
      <c r="I75" s="1">
        <v>509</v>
      </c>
      <c r="J75" s="1">
        <v>556</v>
      </c>
      <c r="K75" s="1">
        <v>603</v>
      </c>
      <c r="L75" s="1">
        <v>622</v>
      </c>
      <c r="M75" s="1">
        <v>698</v>
      </c>
      <c r="N75" s="1">
        <v>853</v>
      </c>
    </row>
    <row r="76" spans="1:14" x14ac:dyDescent="0.3">
      <c r="A76" s="7" t="s">
        <v>201</v>
      </c>
      <c r="B76" s="7" t="s">
        <v>67</v>
      </c>
      <c r="C76" s="1">
        <v>892</v>
      </c>
      <c r="D76" s="1">
        <v>959</v>
      </c>
      <c r="E76" s="1">
        <v>898</v>
      </c>
      <c r="F76" s="1">
        <v>916</v>
      </c>
      <c r="G76" s="1">
        <v>873</v>
      </c>
      <c r="H76" s="1">
        <v>913</v>
      </c>
      <c r="I76" s="1">
        <v>983</v>
      </c>
      <c r="J76" s="1">
        <v>1187</v>
      </c>
      <c r="K76" s="1">
        <v>1267</v>
      </c>
      <c r="L76" s="1">
        <v>1426</v>
      </c>
      <c r="M76" s="1">
        <v>1569</v>
      </c>
      <c r="N76" s="1">
        <v>1769</v>
      </c>
    </row>
    <row r="77" spans="1:14" x14ac:dyDescent="0.3">
      <c r="A77" s="7" t="s">
        <v>201</v>
      </c>
      <c r="B77" s="7" t="s">
        <v>68</v>
      </c>
      <c r="C77" s="1">
        <v>711</v>
      </c>
      <c r="D77" s="1">
        <v>711</v>
      </c>
      <c r="E77" s="1">
        <v>712</v>
      </c>
      <c r="F77" s="1">
        <v>714</v>
      </c>
      <c r="G77" s="1">
        <v>769</v>
      </c>
      <c r="H77" s="1">
        <v>760</v>
      </c>
      <c r="I77" s="1">
        <v>770</v>
      </c>
      <c r="J77" s="1">
        <v>789</v>
      </c>
      <c r="K77" s="1">
        <v>823</v>
      </c>
      <c r="L77" s="1">
        <v>858</v>
      </c>
      <c r="M77" s="1">
        <v>882</v>
      </c>
      <c r="N77" s="1">
        <v>955</v>
      </c>
    </row>
    <row r="78" spans="1:14" x14ac:dyDescent="0.3">
      <c r="A78" s="7" t="s">
        <v>201</v>
      </c>
      <c r="B78" s="7" t="s">
        <v>69</v>
      </c>
      <c r="C78" s="1">
        <v>467</v>
      </c>
      <c r="D78" s="1">
        <v>459</v>
      </c>
      <c r="E78" s="1">
        <v>466</v>
      </c>
      <c r="F78" s="1">
        <v>456</v>
      </c>
      <c r="G78" s="1">
        <v>467</v>
      </c>
      <c r="H78" s="1">
        <v>485</v>
      </c>
      <c r="I78" s="1">
        <v>495</v>
      </c>
      <c r="J78" s="1">
        <v>537</v>
      </c>
      <c r="K78" s="1">
        <v>549</v>
      </c>
      <c r="L78" s="1">
        <v>557</v>
      </c>
      <c r="M78" s="1">
        <v>579</v>
      </c>
      <c r="N78" s="1">
        <v>608</v>
      </c>
    </row>
    <row r="79" spans="1:14" x14ac:dyDescent="0.3">
      <c r="A79" s="7" t="s">
        <v>201</v>
      </c>
      <c r="B79" s="7" t="s">
        <v>70</v>
      </c>
      <c r="C79" s="1">
        <v>334</v>
      </c>
      <c r="D79" s="1">
        <v>302</v>
      </c>
      <c r="E79" s="1">
        <v>266</v>
      </c>
      <c r="F79" s="1">
        <v>226</v>
      </c>
      <c r="G79" s="1">
        <v>219</v>
      </c>
      <c r="H79" s="1">
        <v>223</v>
      </c>
      <c r="I79" s="1">
        <v>244</v>
      </c>
      <c r="J79" s="1">
        <v>248</v>
      </c>
      <c r="K79" s="1">
        <v>277</v>
      </c>
      <c r="L79" s="1">
        <v>291</v>
      </c>
      <c r="M79" s="1">
        <v>306</v>
      </c>
      <c r="N79" s="1">
        <v>330</v>
      </c>
    </row>
    <row r="80" spans="1:14" x14ac:dyDescent="0.3">
      <c r="A80" s="7" t="s">
        <v>201</v>
      </c>
      <c r="B80" s="7" t="s">
        <v>71</v>
      </c>
      <c r="C80" s="1">
        <v>162</v>
      </c>
      <c r="D80" s="1">
        <v>135</v>
      </c>
      <c r="E80" s="1">
        <v>94</v>
      </c>
      <c r="F80" s="1">
        <v>61</v>
      </c>
      <c r="G80" s="1">
        <v>54</v>
      </c>
      <c r="H80" s="1">
        <v>58</v>
      </c>
      <c r="I80" s="1">
        <v>75</v>
      </c>
      <c r="J80" s="1">
        <v>80</v>
      </c>
      <c r="K80" s="1">
        <v>76</v>
      </c>
      <c r="L80" s="1">
        <v>83</v>
      </c>
      <c r="M80" s="1">
        <v>79</v>
      </c>
      <c r="N80" s="1">
        <v>83</v>
      </c>
    </row>
    <row r="81" spans="1:14" x14ac:dyDescent="0.3">
      <c r="A81" s="7" t="s">
        <v>202</v>
      </c>
      <c r="B81" s="7" t="s">
        <v>60</v>
      </c>
      <c r="C81" s="1">
        <v>244</v>
      </c>
      <c r="D81" s="1">
        <v>286</v>
      </c>
      <c r="E81" s="1">
        <v>292</v>
      </c>
      <c r="F81" s="1">
        <v>312</v>
      </c>
      <c r="G81" s="1">
        <v>313</v>
      </c>
      <c r="H81" s="1">
        <v>365</v>
      </c>
      <c r="I81" s="1">
        <v>405</v>
      </c>
      <c r="J81" s="1">
        <v>484</v>
      </c>
      <c r="K81" s="1">
        <v>507</v>
      </c>
      <c r="L81" s="1">
        <v>569</v>
      </c>
      <c r="M81" s="1">
        <v>639</v>
      </c>
      <c r="N81" s="1">
        <v>693</v>
      </c>
    </row>
    <row r="82" spans="1:14" x14ac:dyDescent="0.3">
      <c r="A82" s="7" t="s">
        <v>202</v>
      </c>
      <c r="B82" s="7" t="s">
        <v>61</v>
      </c>
      <c r="C82" s="1">
        <v>352</v>
      </c>
      <c r="D82" s="1">
        <v>437</v>
      </c>
      <c r="E82" s="1">
        <v>379</v>
      </c>
      <c r="F82" s="1">
        <v>428</v>
      </c>
      <c r="G82" s="1">
        <v>398</v>
      </c>
      <c r="H82" s="1">
        <v>448</v>
      </c>
      <c r="I82" s="1">
        <v>503</v>
      </c>
      <c r="J82" s="1">
        <v>548</v>
      </c>
      <c r="K82" s="1">
        <v>585</v>
      </c>
      <c r="L82" s="1">
        <v>672</v>
      </c>
      <c r="M82" s="1">
        <v>753</v>
      </c>
      <c r="N82" s="1">
        <v>846</v>
      </c>
    </row>
    <row r="83" spans="1:14" x14ac:dyDescent="0.3">
      <c r="A83" s="7" t="s">
        <v>202</v>
      </c>
      <c r="B83" s="7" t="s">
        <v>62</v>
      </c>
      <c r="C83" s="1">
        <v>289</v>
      </c>
      <c r="D83" s="1">
        <v>315</v>
      </c>
      <c r="E83" s="1">
        <v>303</v>
      </c>
      <c r="F83" s="1">
        <v>271</v>
      </c>
      <c r="G83" s="1">
        <v>283</v>
      </c>
      <c r="H83" s="1">
        <v>288</v>
      </c>
      <c r="I83" s="1">
        <v>301</v>
      </c>
      <c r="J83" s="1">
        <v>302</v>
      </c>
      <c r="K83" s="1">
        <v>329</v>
      </c>
      <c r="L83" s="1">
        <v>336</v>
      </c>
      <c r="M83" s="1">
        <v>361</v>
      </c>
      <c r="N83" s="1">
        <v>371</v>
      </c>
    </row>
    <row r="84" spans="1:14" x14ac:dyDescent="0.3">
      <c r="A84" s="7" t="s">
        <v>202</v>
      </c>
      <c r="B84" s="7" t="s">
        <v>63</v>
      </c>
      <c r="C84" s="1">
        <v>187</v>
      </c>
      <c r="D84" s="1">
        <v>186</v>
      </c>
      <c r="E84" s="1">
        <v>182</v>
      </c>
      <c r="F84" s="1">
        <v>175</v>
      </c>
      <c r="G84" s="1">
        <v>181</v>
      </c>
      <c r="H84" s="1">
        <v>183</v>
      </c>
      <c r="I84" s="1">
        <v>180</v>
      </c>
      <c r="J84" s="1">
        <v>188</v>
      </c>
      <c r="K84" s="1">
        <v>201</v>
      </c>
      <c r="L84" s="1">
        <v>205</v>
      </c>
      <c r="M84" s="1">
        <v>219</v>
      </c>
      <c r="N84" s="1">
        <v>236</v>
      </c>
    </row>
    <row r="85" spans="1:14" x14ac:dyDescent="0.3">
      <c r="A85" s="7" t="s">
        <v>202</v>
      </c>
      <c r="B85" s="7" t="s">
        <v>64</v>
      </c>
      <c r="C85" s="1">
        <v>64</v>
      </c>
      <c r="D85" s="1">
        <v>58</v>
      </c>
      <c r="E85" s="1">
        <v>52</v>
      </c>
      <c r="F85" s="1">
        <v>58</v>
      </c>
      <c r="G85" s="1">
        <v>53</v>
      </c>
      <c r="H85" s="1">
        <v>59</v>
      </c>
      <c r="I85" s="1">
        <v>53</v>
      </c>
      <c r="J85" s="1">
        <v>58</v>
      </c>
      <c r="K85" s="1">
        <v>52</v>
      </c>
      <c r="L85" s="1">
        <v>57</v>
      </c>
      <c r="M85" s="1">
        <v>57</v>
      </c>
      <c r="N85" s="1">
        <v>67</v>
      </c>
    </row>
    <row r="86" spans="1:14" x14ac:dyDescent="0.3">
      <c r="A86" s="7" t="s">
        <v>202</v>
      </c>
      <c r="B86" s="7" t="s">
        <v>65</v>
      </c>
      <c r="C86" s="1">
        <v>16</v>
      </c>
      <c r="D86" s="1">
        <v>12</v>
      </c>
      <c r="E86" s="1">
        <v>7</v>
      </c>
      <c r="F86" s="1">
        <v>6</v>
      </c>
      <c r="G86" s="1">
        <v>4</v>
      </c>
      <c r="H86" s="1">
        <v>3</v>
      </c>
      <c r="I86" s="1">
        <v>3</v>
      </c>
      <c r="J86" s="1">
        <v>3</v>
      </c>
      <c r="K86" s="1">
        <v>5</v>
      </c>
      <c r="L86" s="1">
        <v>5</v>
      </c>
      <c r="M86" s="1">
        <v>6</v>
      </c>
      <c r="N86" s="1">
        <v>5</v>
      </c>
    </row>
    <row r="87" spans="1:14" x14ac:dyDescent="0.3">
      <c r="A87" s="7" t="s">
        <v>202</v>
      </c>
      <c r="B87" s="7" t="s">
        <v>66</v>
      </c>
      <c r="C87" s="1">
        <v>160</v>
      </c>
      <c r="D87" s="1">
        <v>181</v>
      </c>
      <c r="E87" s="1">
        <v>203</v>
      </c>
      <c r="F87" s="1">
        <v>225</v>
      </c>
      <c r="G87" s="1">
        <v>272</v>
      </c>
      <c r="H87" s="1">
        <v>311</v>
      </c>
      <c r="I87" s="1">
        <v>323</v>
      </c>
      <c r="J87" s="1">
        <v>365</v>
      </c>
      <c r="K87" s="1">
        <v>433</v>
      </c>
      <c r="L87" s="1">
        <v>458</v>
      </c>
      <c r="M87" s="1">
        <v>486</v>
      </c>
      <c r="N87" s="1">
        <v>495</v>
      </c>
    </row>
    <row r="88" spans="1:14" x14ac:dyDescent="0.3">
      <c r="A88" s="7" t="s">
        <v>202</v>
      </c>
      <c r="B88" s="7" t="s">
        <v>67</v>
      </c>
      <c r="C88" s="1">
        <v>447</v>
      </c>
      <c r="D88" s="1">
        <v>433</v>
      </c>
      <c r="E88" s="1">
        <v>432</v>
      </c>
      <c r="F88" s="1">
        <v>401</v>
      </c>
      <c r="G88" s="1">
        <v>400</v>
      </c>
      <c r="H88" s="1">
        <v>441</v>
      </c>
      <c r="I88" s="1">
        <v>481</v>
      </c>
      <c r="J88" s="1">
        <v>568</v>
      </c>
      <c r="K88" s="1">
        <v>658</v>
      </c>
      <c r="L88" s="1">
        <v>685</v>
      </c>
      <c r="M88" s="1">
        <v>821</v>
      </c>
      <c r="N88" s="1">
        <v>919</v>
      </c>
    </row>
    <row r="89" spans="1:14" x14ac:dyDescent="0.3">
      <c r="A89" s="7" t="s">
        <v>202</v>
      </c>
      <c r="B89" s="7" t="s">
        <v>68</v>
      </c>
      <c r="C89" s="1">
        <v>304</v>
      </c>
      <c r="D89" s="1">
        <v>315</v>
      </c>
      <c r="E89" s="1">
        <v>290</v>
      </c>
      <c r="F89" s="1">
        <v>295</v>
      </c>
      <c r="G89" s="1">
        <v>297</v>
      </c>
      <c r="H89" s="1">
        <v>293</v>
      </c>
      <c r="I89" s="1">
        <v>289</v>
      </c>
      <c r="J89" s="1">
        <v>308</v>
      </c>
      <c r="K89" s="1">
        <v>331</v>
      </c>
      <c r="L89" s="1">
        <v>320</v>
      </c>
      <c r="M89" s="1">
        <v>382</v>
      </c>
      <c r="N89" s="1">
        <v>401</v>
      </c>
    </row>
    <row r="90" spans="1:14" x14ac:dyDescent="0.3">
      <c r="A90" s="7" t="s">
        <v>202</v>
      </c>
      <c r="B90" s="7" t="s">
        <v>69</v>
      </c>
      <c r="C90" s="1">
        <v>208</v>
      </c>
      <c r="D90" s="1">
        <v>219</v>
      </c>
      <c r="E90" s="1">
        <v>208</v>
      </c>
      <c r="F90" s="1">
        <v>203</v>
      </c>
      <c r="G90" s="1">
        <v>212</v>
      </c>
      <c r="H90" s="1">
        <v>208</v>
      </c>
      <c r="I90" s="1">
        <v>209</v>
      </c>
      <c r="J90" s="1">
        <v>219</v>
      </c>
      <c r="K90" s="1">
        <v>223</v>
      </c>
      <c r="L90" s="1">
        <v>228</v>
      </c>
      <c r="M90" s="1">
        <v>239</v>
      </c>
      <c r="N90" s="1">
        <v>235</v>
      </c>
    </row>
    <row r="91" spans="1:14" x14ac:dyDescent="0.3">
      <c r="A91" s="7" t="s">
        <v>202</v>
      </c>
      <c r="B91" s="7" t="s">
        <v>70</v>
      </c>
      <c r="C91" s="1">
        <v>128</v>
      </c>
      <c r="D91" s="1">
        <v>120</v>
      </c>
      <c r="E91" s="1">
        <v>96</v>
      </c>
      <c r="F91" s="1">
        <v>84</v>
      </c>
      <c r="G91" s="1">
        <v>87</v>
      </c>
      <c r="H91" s="1">
        <v>100</v>
      </c>
      <c r="I91" s="1">
        <v>101</v>
      </c>
      <c r="J91" s="1">
        <v>99</v>
      </c>
      <c r="K91" s="1">
        <v>103</v>
      </c>
      <c r="L91" s="1">
        <v>120</v>
      </c>
      <c r="M91" s="1">
        <v>131</v>
      </c>
      <c r="N91" s="1">
        <v>139</v>
      </c>
    </row>
    <row r="92" spans="1:14" x14ac:dyDescent="0.3">
      <c r="A92" s="7" t="s">
        <v>202</v>
      </c>
      <c r="B92" s="7" t="s">
        <v>71</v>
      </c>
      <c r="C92" s="1">
        <v>85</v>
      </c>
      <c r="D92" s="1">
        <v>70</v>
      </c>
      <c r="E92" s="1">
        <v>51</v>
      </c>
      <c r="F92" s="1">
        <v>30</v>
      </c>
      <c r="G92" s="1">
        <v>19</v>
      </c>
      <c r="H92" s="1">
        <v>16</v>
      </c>
      <c r="I92" s="1">
        <v>24</v>
      </c>
      <c r="J92" s="1">
        <v>24</v>
      </c>
      <c r="K92" s="1">
        <v>23</v>
      </c>
      <c r="L92" s="1">
        <v>27</v>
      </c>
      <c r="M92" s="1">
        <v>24</v>
      </c>
      <c r="N92" s="1">
        <v>27</v>
      </c>
    </row>
    <row r="93" spans="1:14" x14ac:dyDescent="0.3">
      <c r="A93" s="10" t="s">
        <v>17</v>
      </c>
      <c r="B93" s="10" t="s">
        <v>17</v>
      </c>
      <c r="C93" s="5">
        <v>32763</v>
      </c>
      <c r="D93" s="5">
        <v>34530</v>
      </c>
      <c r="E93" s="5">
        <v>33947</v>
      </c>
      <c r="F93" s="5">
        <v>34073</v>
      </c>
      <c r="G93" s="5">
        <v>34714</v>
      </c>
      <c r="H93" s="5">
        <v>36960</v>
      </c>
      <c r="I93" s="5">
        <v>38885</v>
      </c>
      <c r="J93" s="5">
        <v>42267</v>
      </c>
      <c r="K93" s="5">
        <v>45724</v>
      </c>
      <c r="L93" s="5">
        <v>49054</v>
      </c>
      <c r="M93" s="5">
        <v>54929</v>
      </c>
      <c r="N93" s="5">
        <v>61443</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60</v>
      </c>
      <c r="C98" s="2">
        <v>0.560693641618497</v>
      </c>
      <c r="D98" s="2">
        <v>0.58438287153652402</v>
      </c>
      <c r="E98" s="2">
        <v>0.57241379310344798</v>
      </c>
      <c r="F98" s="2">
        <v>0.54175588865096402</v>
      </c>
      <c r="G98" s="2">
        <v>0.50746268656716398</v>
      </c>
      <c r="H98" s="2">
        <v>0.53215434083601298</v>
      </c>
      <c r="I98" s="2">
        <v>0.525170068027211</v>
      </c>
      <c r="J98" s="2">
        <v>0.51022727272727297</v>
      </c>
      <c r="K98" s="2">
        <v>0.49433573635427402</v>
      </c>
      <c r="L98" s="2">
        <v>0.49755620723362698</v>
      </c>
      <c r="M98" s="2">
        <v>0.50741063644289497</v>
      </c>
      <c r="N98" s="2">
        <v>0.50392464678179005</v>
      </c>
    </row>
    <row r="99" spans="1:14" x14ac:dyDescent="0.3">
      <c r="A99" s="8" t="s">
        <v>196</v>
      </c>
      <c r="B99" s="8" t="s">
        <v>61</v>
      </c>
      <c r="C99" s="2">
        <v>0.44462409054163299</v>
      </c>
      <c r="D99" s="2">
        <v>0.41958041958042003</v>
      </c>
      <c r="E99" s="2">
        <v>0.458394160583942</v>
      </c>
      <c r="F99" s="2">
        <v>0.440758293838863</v>
      </c>
      <c r="G99" s="2">
        <v>0.474481658692185</v>
      </c>
      <c r="H99" s="2">
        <v>0.48559077809798301</v>
      </c>
      <c r="I99" s="2">
        <v>0.47116052814454501</v>
      </c>
      <c r="J99" s="2">
        <v>0.45712523133867999</v>
      </c>
      <c r="K99" s="2">
        <v>0.45011210762331799</v>
      </c>
      <c r="L99" s="2">
        <v>0.45281124497991998</v>
      </c>
      <c r="M99" s="2">
        <v>0.44115082824760199</v>
      </c>
      <c r="N99" s="2">
        <v>0.46192500966370298</v>
      </c>
    </row>
    <row r="100" spans="1:14" x14ac:dyDescent="0.3">
      <c r="A100" s="8" t="s">
        <v>196</v>
      </c>
      <c r="B100" s="8" t="s">
        <v>62</v>
      </c>
      <c r="C100" s="2">
        <v>0.35808383233532898</v>
      </c>
      <c r="D100" s="2">
        <v>0.35533553355335501</v>
      </c>
      <c r="E100" s="2">
        <v>0.342494714587738</v>
      </c>
      <c r="F100" s="2">
        <v>0.35653104925053503</v>
      </c>
      <c r="G100" s="2">
        <v>0.36934156378600802</v>
      </c>
      <c r="H100" s="2">
        <v>0.366990291262136</v>
      </c>
      <c r="I100" s="2">
        <v>0.38281979458449999</v>
      </c>
      <c r="J100" s="2">
        <v>0.39011473962930299</v>
      </c>
      <c r="K100" s="2">
        <v>0.38501291989664099</v>
      </c>
      <c r="L100" s="2">
        <v>0.38701725554642602</v>
      </c>
      <c r="M100" s="2">
        <v>0.41019786910197897</v>
      </c>
      <c r="N100" s="2">
        <v>0.43163922691481699</v>
      </c>
    </row>
    <row r="101" spans="1:14" x14ac:dyDescent="0.3">
      <c r="A101" s="8" t="s">
        <v>196</v>
      </c>
      <c r="B101" s="8" t="s">
        <v>63</v>
      </c>
      <c r="C101" s="2">
        <v>0.35537190082644599</v>
      </c>
      <c r="D101" s="2">
        <v>0.38683127572016501</v>
      </c>
      <c r="E101" s="2">
        <v>0.36978131212723703</v>
      </c>
      <c r="F101" s="2">
        <v>0.34923664122137399</v>
      </c>
      <c r="G101" s="2">
        <v>0.321755027422303</v>
      </c>
      <c r="H101" s="2">
        <v>0.30666666666666698</v>
      </c>
      <c r="I101" s="2">
        <v>0.312605042016807</v>
      </c>
      <c r="J101" s="2">
        <v>0.327014218009479</v>
      </c>
      <c r="K101" s="2">
        <v>0.327327327327327</v>
      </c>
      <c r="L101" s="2">
        <v>0.34156976744186002</v>
      </c>
      <c r="M101" s="2">
        <v>0.34421768707483003</v>
      </c>
      <c r="N101" s="2">
        <v>0.33634020618556698</v>
      </c>
    </row>
    <row r="102" spans="1:14" x14ac:dyDescent="0.3">
      <c r="A102" s="8" t="s">
        <v>196</v>
      </c>
      <c r="B102" s="8" t="s">
        <v>64</v>
      </c>
      <c r="C102" s="2">
        <v>0.23465703971119101</v>
      </c>
      <c r="D102" s="2">
        <v>0.22222222222222199</v>
      </c>
      <c r="E102" s="2">
        <v>0.21052631578947401</v>
      </c>
      <c r="F102" s="2">
        <v>0.23923444976076599</v>
      </c>
      <c r="G102" s="2">
        <v>0.25373134328358199</v>
      </c>
      <c r="H102" s="2">
        <v>0.228155339805825</v>
      </c>
      <c r="I102" s="2">
        <v>0.23660714285714299</v>
      </c>
      <c r="J102" s="2">
        <v>0.213114754098361</v>
      </c>
      <c r="K102" s="2">
        <v>0.23529411764705899</v>
      </c>
      <c r="L102" s="2">
        <v>0.24223602484472101</v>
      </c>
      <c r="M102" s="2">
        <v>0.22189349112425999</v>
      </c>
      <c r="N102" s="2">
        <v>0.248</v>
      </c>
    </row>
    <row r="103" spans="1:14" x14ac:dyDescent="0.3">
      <c r="A103" s="8" t="s">
        <v>196</v>
      </c>
      <c r="B103" s="8" t="s">
        <v>65</v>
      </c>
      <c r="C103" s="2">
        <v>0.177570093457944</v>
      </c>
      <c r="D103" s="2">
        <v>0.18947368421052599</v>
      </c>
      <c r="E103" s="2">
        <v>0.22222222222222199</v>
      </c>
      <c r="F103" s="2">
        <v>0.230769230769231</v>
      </c>
      <c r="G103" s="2">
        <v>0.18181818181818199</v>
      </c>
      <c r="H103" s="2">
        <v>0.25490196078431399</v>
      </c>
      <c r="I103" s="2">
        <v>0.29166666666666702</v>
      </c>
      <c r="J103" s="2">
        <v>0.23214285714285701</v>
      </c>
      <c r="K103" s="2">
        <v>0.203125</v>
      </c>
      <c r="L103" s="2">
        <v>0.15384615384615399</v>
      </c>
      <c r="M103" s="2">
        <v>0.173913043478261</v>
      </c>
      <c r="N103" s="2">
        <v>0.16</v>
      </c>
    </row>
    <row r="104" spans="1:14" x14ac:dyDescent="0.3">
      <c r="A104" s="8" t="s">
        <v>196</v>
      </c>
      <c r="B104" s="8" t="s">
        <v>66</v>
      </c>
      <c r="C104" s="2">
        <v>0.439306358381503</v>
      </c>
      <c r="D104" s="2">
        <v>0.41561712846347598</v>
      </c>
      <c r="E104" s="2">
        <v>0.42758620689655202</v>
      </c>
      <c r="F104" s="2">
        <v>0.45824411134903598</v>
      </c>
      <c r="G104" s="2">
        <v>0.49253731343283602</v>
      </c>
      <c r="H104" s="2">
        <v>0.46784565916398702</v>
      </c>
      <c r="I104" s="2">
        <v>0.474829931972789</v>
      </c>
      <c r="J104" s="2">
        <v>0.48977272727272703</v>
      </c>
      <c r="K104" s="2">
        <v>0.50566426364572603</v>
      </c>
      <c r="L104" s="2">
        <v>0.50244379276637297</v>
      </c>
      <c r="M104" s="2">
        <v>0.49258936355710498</v>
      </c>
      <c r="N104" s="2">
        <v>0.49607535321821</v>
      </c>
    </row>
    <row r="105" spans="1:14" x14ac:dyDescent="0.3">
      <c r="A105" s="8" t="s">
        <v>196</v>
      </c>
      <c r="B105" s="8" t="s">
        <v>67</v>
      </c>
      <c r="C105" s="2">
        <v>0.55537590945836701</v>
      </c>
      <c r="D105" s="2">
        <v>0.58041958041957997</v>
      </c>
      <c r="E105" s="2">
        <v>0.541605839416058</v>
      </c>
      <c r="F105" s="2">
        <v>0.559241706161137</v>
      </c>
      <c r="G105" s="2">
        <v>0.52551834130781505</v>
      </c>
      <c r="H105" s="2">
        <v>0.51440922190201699</v>
      </c>
      <c r="I105" s="2">
        <v>0.52883947185545499</v>
      </c>
      <c r="J105" s="2">
        <v>0.54287476866132001</v>
      </c>
      <c r="K105" s="2">
        <v>0.54988789237668201</v>
      </c>
      <c r="L105" s="2">
        <v>0.54718875502008002</v>
      </c>
      <c r="M105" s="2">
        <v>0.55884917175239801</v>
      </c>
      <c r="N105" s="2">
        <v>0.53807499033629702</v>
      </c>
    </row>
    <row r="106" spans="1:14" x14ac:dyDescent="0.3">
      <c r="A106" s="8" t="s">
        <v>196</v>
      </c>
      <c r="B106" s="8" t="s">
        <v>68</v>
      </c>
      <c r="C106" s="2">
        <v>0.64191616766467097</v>
      </c>
      <c r="D106" s="2">
        <v>0.64466446644664499</v>
      </c>
      <c r="E106" s="2">
        <v>0.65750528541226205</v>
      </c>
      <c r="F106" s="2">
        <v>0.64346895074946497</v>
      </c>
      <c r="G106" s="2">
        <v>0.63065843621399198</v>
      </c>
      <c r="H106" s="2">
        <v>0.633009708737864</v>
      </c>
      <c r="I106" s="2">
        <v>0.61718020541550001</v>
      </c>
      <c r="J106" s="2">
        <v>0.60988526037069701</v>
      </c>
      <c r="K106" s="2">
        <v>0.61498708010335901</v>
      </c>
      <c r="L106" s="2">
        <v>0.61298274445357404</v>
      </c>
      <c r="M106" s="2">
        <v>0.58980213089802103</v>
      </c>
      <c r="N106" s="2">
        <v>0.56836077308518296</v>
      </c>
    </row>
    <row r="107" spans="1:14" x14ac:dyDescent="0.3">
      <c r="A107" s="8" t="s">
        <v>196</v>
      </c>
      <c r="B107" s="8" t="s">
        <v>69</v>
      </c>
      <c r="C107" s="2">
        <v>0.64462809917355401</v>
      </c>
      <c r="D107" s="2">
        <v>0.61316872427983504</v>
      </c>
      <c r="E107" s="2">
        <v>0.63021868787276303</v>
      </c>
      <c r="F107" s="2">
        <v>0.65076335877862601</v>
      </c>
      <c r="G107" s="2">
        <v>0.678244972577697</v>
      </c>
      <c r="H107" s="2">
        <v>0.69333333333333302</v>
      </c>
      <c r="I107" s="2">
        <v>0.68739495798319294</v>
      </c>
      <c r="J107" s="2">
        <v>0.67298578199052095</v>
      </c>
      <c r="K107" s="2">
        <v>0.67267267267267306</v>
      </c>
      <c r="L107" s="2">
        <v>0.65843023255813904</v>
      </c>
      <c r="M107" s="2">
        <v>0.65578231292516997</v>
      </c>
      <c r="N107" s="2">
        <v>0.66365979381443296</v>
      </c>
    </row>
    <row r="108" spans="1:14" x14ac:dyDescent="0.3">
      <c r="A108" s="8" t="s">
        <v>196</v>
      </c>
      <c r="B108" s="8" t="s">
        <v>70</v>
      </c>
      <c r="C108" s="2">
        <v>0.76534296028880899</v>
      </c>
      <c r="D108" s="2">
        <v>0.77777777777777801</v>
      </c>
      <c r="E108" s="2">
        <v>0.78947368421052599</v>
      </c>
      <c r="F108" s="2">
        <v>0.76076555023923398</v>
      </c>
      <c r="G108" s="2">
        <v>0.74626865671641796</v>
      </c>
      <c r="H108" s="2">
        <v>0.77184466019417497</v>
      </c>
      <c r="I108" s="2">
        <v>0.76339285714285698</v>
      </c>
      <c r="J108" s="2">
        <v>0.786885245901639</v>
      </c>
      <c r="K108" s="2">
        <v>0.76470588235294101</v>
      </c>
      <c r="L108" s="2">
        <v>0.75776397515527905</v>
      </c>
      <c r="M108" s="2">
        <v>0.77810650887573996</v>
      </c>
      <c r="N108" s="2">
        <v>0.752</v>
      </c>
    </row>
    <row r="109" spans="1:14" x14ac:dyDescent="0.3">
      <c r="A109" s="8" t="s">
        <v>196</v>
      </c>
      <c r="B109" s="8" t="s">
        <v>71</v>
      </c>
      <c r="C109" s="2">
        <v>0.82242990654205606</v>
      </c>
      <c r="D109" s="2">
        <v>0.81052631578947398</v>
      </c>
      <c r="E109" s="2">
        <v>0.77777777777777801</v>
      </c>
      <c r="F109" s="2">
        <v>0.76923076923076905</v>
      </c>
      <c r="G109" s="2">
        <v>0.81818181818181801</v>
      </c>
      <c r="H109" s="2">
        <v>0.74509803921568596</v>
      </c>
      <c r="I109" s="2">
        <v>0.70833333333333304</v>
      </c>
      <c r="J109" s="2">
        <v>0.76785714285714302</v>
      </c>
      <c r="K109" s="2">
        <v>0.796875</v>
      </c>
      <c r="L109" s="2">
        <v>0.84615384615384603</v>
      </c>
      <c r="M109" s="2">
        <v>0.82608695652173902</v>
      </c>
      <c r="N109" s="2">
        <v>0.84</v>
      </c>
    </row>
    <row r="110" spans="1:14" x14ac:dyDescent="0.3">
      <c r="A110" s="8" t="s">
        <v>197</v>
      </c>
      <c r="B110" s="8" t="s">
        <v>60</v>
      </c>
      <c r="C110" s="2">
        <v>0.59778305621535999</v>
      </c>
      <c r="D110" s="2">
        <v>0.60137457044673504</v>
      </c>
      <c r="E110" s="2">
        <v>0.60427461139896399</v>
      </c>
      <c r="F110" s="2">
        <v>0.57554379776602005</v>
      </c>
      <c r="G110" s="2">
        <v>0.575942350332594</v>
      </c>
      <c r="H110" s="2">
        <v>0.56466395112016299</v>
      </c>
      <c r="I110" s="2">
        <v>0.54945054945054905</v>
      </c>
      <c r="J110" s="2">
        <v>0.54190687361419099</v>
      </c>
      <c r="K110" s="2">
        <v>0.53638922396461597</v>
      </c>
      <c r="L110" s="2">
        <v>0.52593133674214798</v>
      </c>
      <c r="M110" s="2">
        <v>0.55384099295538403</v>
      </c>
      <c r="N110" s="2">
        <v>0.56239922605611103</v>
      </c>
    </row>
    <row r="111" spans="1:14" x14ac:dyDescent="0.3">
      <c r="A111" s="8" t="s">
        <v>197</v>
      </c>
      <c r="B111" s="8" t="s">
        <v>61</v>
      </c>
      <c r="C111" s="2">
        <v>0.47472128597355501</v>
      </c>
      <c r="D111" s="2">
        <v>0.50229357798165097</v>
      </c>
      <c r="E111" s="2">
        <v>0.53040706228543399</v>
      </c>
      <c r="F111" s="2">
        <v>0.53995574133267799</v>
      </c>
      <c r="G111" s="2">
        <v>0.528776006484734</v>
      </c>
      <c r="H111" s="2">
        <v>0.53340211503739998</v>
      </c>
      <c r="I111" s="2">
        <v>0.54156419085095897</v>
      </c>
      <c r="J111" s="2">
        <v>0.53981693363844396</v>
      </c>
      <c r="K111" s="2">
        <v>0.53261339092872595</v>
      </c>
      <c r="L111" s="2">
        <v>0.51654411764705899</v>
      </c>
      <c r="M111" s="2">
        <v>0.51139195443218199</v>
      </c>
      <c r="N111" s="2">
        <v>0.515654952076677</v>
      </c>
    </row>
    <row r="112" spans="1:14" x14ac:dyDescent="0.3">
      <c r="A112" s="8" t="s">
        <v>197</v>
      </c>
      <c r="B112" s="8" t="s">
        <v>62</v>
      </c>
      <c r="C112" s="2">
        <v>0.41053677932405602</v>
      </c>
      <c r="D112" s="2">
        <v>0.40275142314990497</v>
      </c>
      <c r="E112" s="2">
        <v>0.40935960591133003</v>
      </c>
      <c r="F112" s="2">
        <v>0.42019704433497501</v>
      </c>
      <c r="G112" s="2">
        <v>0.447521865889213</v>
      </c>
      <c r="H112" s="2">
        <v>0.45016851227732302</v>
      </c>
      <c r="I112" s="2">
        <v>0.43373493975903599</v>
      </c>
      <c r="J112" s="2">
        <v>0.43541364296081297</v>
      </c>
      <c r="K112" s="2">
        <v>0.45536992840095503</v>
      </c>
      <c r="L112" s="2">
        <v>0.456229735988884</v>
      </c>
      <c r="M112" s="2">
        <v>0.480136693720632</v>
      </c>
      <c r="N112" s="2">
        <v>0.50920245398773001</v>
      </c>
    </row>
    <row r="113" spans="1:14" x14ac:dyDescent="0.3">
      <c r="A113" s="8" t="s">
        <v>197</v>
      </c>
      <c r="B113" s="8" t="s">
        <v>63</v>
      </c>
      <c r="C113" s="2">
        <v>0.36574487065120398</v>
      </c>
      <c r="D113" s="2">
        <v>0.36557231588287498</v>
      </c>
      <c r="E113" s="2">
        <v>0.37174721189591098</v>
      </c>
      <c r="F113" s="2">
        <v>0.37856440511307798</v>
      </c>
      <c r="G113" s="2">
        <v>0.38610038610038599</v>
      </c>
      <c r="H113" s="2">
        <v>0.39686924493554299</v>
      </c>
      <c r="I113" s="2">
        <v>0.40875912408759102</v>
      </c>
      <c r="J113" s="2">
        <v>0.41018766756032199</v>
      </c>
      <c r="K113" s="2">
        <v>0.42242833052276602</v>
      </c>
      <c r="L113" s="2">
        <v>0.43485617597292697</v>
      </c>
      <c r="M113" s="2">
        <v>0.42834520981789398</v>
      </c>
      <c r="N113" s="2">
        <v>0.43698732289336301</v>
      </c>
    </row>
    <row r="114" spans="1:14" x14ac:dyDescent="0.3">
      <c r="A114" s="8" t="s">
        <v>197</v>
      </c>
      <c r="B114" s="8" t="s">
        <v>64</v>
      </c>
      <c r="C114" s="2">
        <v>0.31944444444444398</v>
      </c>
      <c r="D114" s="2">
        <v>0.31927710843373502</v>
      </c>
      <c r="E114" s="2">
        <v>0.317460317460317</v>
      </c>
      <c r="F114" s="2">
        <v>0.316071428571429</v>
      </c>
      <c r="G114" s="2">
        <v>0.302120141342756</v>
      </c>
      <c r="H114" s="2">
        <v>0.32481751824817501</v>
      </c>
      <c r="I114" s="2">
        <v>0.329787234042553</v>
      </c>
      <c r="J114" s="2">
        <v>0.33968804159445398</v>
      </c>
      <c r="K114" s="2">
        <v>0.34109816971713802</v>
      </c>
      <c r="L114" s="2">
        <v>0.35039999999999999</v>
      </c>
      <c r="M114" s="2">
        <v>0.33950617283950602</v>
      </c>
      <c r="N114" s="2">
        <v>0.34857142857142898</v>
      </c>
    </row>
    <row r="115" spans="1:14" x14ac:dyDescent="0.3">
      <c r="A115" s="8" t="s">
        <v>197</v>
      </c>
      <c r="B115" s="8" t="s">
        <v>65</v>
      </c>
      <c r="C115" s="2">
        <v>0.21652421652421699</v>
      </c>
      <c r="D115" s="2">
        <v>0.22149837133550501</v>
      </c>
      <c r="E115" s="2">
        <v>0.21686746987951799</v>
      </c>
      <c r="F115" s="2">
        <v>0.22093023255814001</v>
      </c>
      <c r="G115" s="2">
        <v>0.21794871794871801</v>
      </c>
      <c r="H115" s="2">
        <v>0.19277108433734899</v>
      </c>
      <c r="I115" s="2">
        <v>0.19886363636363599</v>
      </c>
      <c r="J115" s="2">
        <v>0.18279569892473099</v>
      </c>
      <c r="K115" s="2">
        <v>0.18932038834951501</v>
      </c>
      <c r="L115" s="2">
        <v>0.19607843137254899</v>
      </c>
      <c r="M115" s="2">
        <v>0.23645320197044301</v>
      </c>
      <c r="N115" s="2">
        <v>0.210280373831776</v>
      </c>
    </row>
    <row r="116" spans="1:14" x14ac:dyDescent="0.3">
      <c r="A116" s="8" t="s">
        <v>197</v>
      </c>
      <c r="B116" s="8" t="s">
        <v>66</v>
      </c>
      <c r="C116" s="2">
        <v>0.40221694378464001</v>
      </c>
      <c r="D116" s="2">
        <v>0.39862542955326502</v>
      </c>
      <c r="E116" s="2">
        <v>0.39572538860103601</v>
      </c>
      <c r="F116" s="2">
        <v>0.42445620223398001</v>
      </c>
      <c r="G116" s="2">
        <v>0.424057649667406</v>
      </c>
      <c r="H116" s="2">
        <v>0.43533604887983701</v>
      </c>
      <c r="I116" s="2">
        <v>0.450549450549451</v>
      </c>
      <c r="J116" s="2">
        <v>0.45809312638580901</v>
      </c>
      <c r="K116" s="2">
        <v>0.46361077603538398</v>
      </c>
      <c r="L116" s="2">
        <v>0.47406866325785202</v>
      </c>
      <c r="M116" s="2">
        <v>0.44615900704461597</v>
      </c>
      <c r="N116" s="2">
        <v>0.43760077394388902</v>
      </c>
    </row>
    <row r="117" spans="1:14" x14ac:dyDescent="0.3">
      <c r="A117" s="8" t="s">
        <v>197</v>
      </c>
      <c r="B117" s="8" t="s">
        <v>67</v>
      </c>
      <c r="C117" s="2">
        <v>0.52527871402644499</v>
      </c>
      <c r="D117" s="2">
        <v>0.49770642201834903</v>
      </c>
      <c r="E117" s="2">
        <v>0.46959293771456601</v>
      </c>
      <c r="F117" s="2">
        <v>0.46004425866732201</v>
      </c>
      <c r="G117" s="2">
        <v>0.471223993515266</v>
      </c>
      <c r="H117" s="2">
        <v>0.46659788496260002</v>
      </c>
      <c r="I117" s="2">
        <v>0.45843580914904097</v>
      </c>
      <c r="J117" s="2">
        <v>0.46018306636155598</v>
      </c>
      <c r="K117" s="2">
        <v>0.467386609071274</v>
      </c>
      <c r="L117" s="2">
        <v>0.48345588235294101</v>
      </c>
      <c r="M117" s="2">
        <v>0.48860804556781801</v>
      </c>
      <c r="N117" s="2">
        <v>0.484345047923323</v>
      </c>
    </row>
    <row r="118" spans="1:14" x14ac:dyDescent="0.3">
      <c r="A118" s="8" t="s">
        <v>197</v>
      </c>
      <c r="B118" s="8" t="s">
        <v>68</v>
      </c>
      <c r="C118" s="2">
        <v>0.58946322067594403</v>
      </c>
      <c r="D118" s="2">
        <v>0.59724857685009503</v>
      </c>
      <c r="E118" s="2">
        <v>0.59064039408866997</v>
      </c>
      <c r="F118" s="2">
        <v>0.57980295566502504</v>
      </c>
      <c r="G118" s="2">
        <v>0.55247813411078694</v>
      </c>
      <c r="H118" s="2">
        <v>0.54983148772267698</v>
      </c>
      <c r="I118" s="2">
        <v>0.56626506024096401</v>
      </c>
      <c r="J118" s="2">
        <v>0.56458635703918703</v>
      </c>
      <c r="K118" s="2">
        <v>0.54463007159904497</v>
      </c>
      <c r="L118" s="2">
        <v>0.54377026401111594</v>
      </c>
      <c r="M118" s="2">
        <v>0.51986330627936805</v>
      </c>
      <c r="N118" s="2">
        <v>0.49079754601226999</v>
      </c>
    </row>
    <row r="119" spans="1:14" x14ac:dyDescent="0.3">
      <c r="A119" s="8" t="s">
        <v>197</v>
      </c>
      <c r="B119" s="8" t="s">
        <v>69</v>
      </c>
      <c r="C119" s="2">
        <v>0.63425512934879602</v>
      </c>
      <c r="D119" s="2">
        <v>0.63442768411712502</v>
      </c>
      <c r="E119" s="2">
        <v>0.62825278810408902</v>
      </c>
      <c r="F119" s="2">
        <v>0.62143559488692202</v>
      </c>
      <c r="G119" s="2">
        <v>0.61389961389961401</v>
      </c>
      <c r="H119" s="2">
        <v>0.60313075506445701</v>
      </c>
      <c r="I119" s="2">
        <v>0.59124087591240904</v>
      </c>
      <c r="J119" s="2">
        <v>0.58981233243967801</v>
      </c>
      <c r="K119" s="2">
        <v>0.57757166947723404</v>
      </c>
      <c r="L119" s="2">
        <v>0.56514382402707297</v>
      </c>
      <c r="M119" s="2">
        <v>0.57165479018210597</v>
      </c>
      <c r="N119" s="2">
        <v>0.56301267710663705</v>
      </c>
    </row>
    <row r="120" spans="1:14" x14ac:dyDescent="0.3">
      <c r="A120" s="8" t="s">
        <v>197</v>
      </c>
      <c r="B120" s="8" t="s">
        <v>70</v>
      </c>
      <c r="C120" s="2">
        <v>0.68055555555555602</v>
      </c>
      <c r="D120" s="2">
        <v>0.68072289156626498</v>
      </c>
      <c r="E120" s="2">
        <v>0.682539682539683</v>
      </c>
      <c r="F120" s="2">
        <v>0.683928571428571</v>
      </c>
      <c r="G120" s="2">
        <v>0.697879858657244</v>
      </c>
      <c r="H120" s="2">
        <v>0.67518248175182505</v>
      </c>
      <c r="I120" s="2">
        <v>0.67021276595744705</v>
      </c>
      <c r="J120" s="2">
        <v>0.66031195840554602</v>
      </c>
      <c r="K120" s="2">
        <v>0.65890183028286198</v>
      </c>
      <c r="L120" s="2">
        <v>0.64959999999999996</v>
      </c>
      <c r="M120" s="2">
        <v>0.66049382716049398</v>
      </c>
      <c r="N120" s="2">
        <v>0.65142857142857102</v>
      </c>
    </row>
    <row r="121" spans="1:14" x14ac:dyDescent="0.3">
      <c r="A121" s="8" t="s">
        <v>197</v>
      </c>
      <c r="B121" s="8" t="s">
        <v>71</v>
      </c>
      <c r="C121" s="2">
        <v>0.78347578347578395</v>
      </c>
      <c r="D121" s="2">
        <v>0.77850162866449502</v>
      </c>
      <c r="E121" s="2">
        <v>0.78313253012048201</v>
      </c>
      <c r="F121" s="2">
        <v>0.77906976744186096</v>
      </c>
      <c r="G121" s="2">
        <v>0.78205128205128205</v>
      </c>
      <c r="H121" s="2">
        <v>0.80722891566265098</v>
      </c>
      <c r="I121" s="2">
        <v>0.80113636363636398</v>
      </c>
      <c r="J121" s="2">
        <v>0.81720430107526898</v>
      </c>
      <c r="K121" s="2">
        <v>0.81067961165048497</v>
      </c>
      <c r="L121" s="2">
        <v>0.80392156862745101</v>
      </c>
      <c r="M121" s="2">
        <v>0.76354679802955705</v>
      </c>
      <c r="N121" s="2">
        <v>0.789719626168224</v>
      </c>
    </row>
    <row r="122" spans="1:14" x14ac:dyDescent="0.3">
      <c r="A122" s="8" t="s">
        <v>198</v>
      </c>
      <c r="B122" s="8" t="s">
        <v>60</v>
      </c>
      <c r="C122" s="2">
        <v>0.56310679611650505</v>
      </c>
      <c r="D122" s="2">
        <v>0.53019145802651002</v>
      </c>
      <c r="E122" s="2">
        <v>0.52542372881355903</v>
      </c>
      <c r="F122" s="2">
        <v>0.52954292084726895</v>
      </c>
      <c r="G122" s="2">
        <v>0.48623853211009199</v>
      </c>
      <c r="H122" s="2">
        <v>0.50656167979002598</v>
      </c>
      <c r="I122" s="2">
        <v>0.50566343042071205</v>
      </c>
      <c r="J122" s="2">
        <v>0.48558758314855899</v>
      </c>
      <c r="K122" s="2">
        <v>0.48271527341294801</v>
      </c>
      <c r="L122" s="2">
        <v>0.51001717229536303</v>
      </c>
      <c r="M122" s="2">
        <v>0.49773345421577497</v>
      </c>
      <c r="N122" s="2">
        <v>0.51230425055928397</v>
      </c>
    </row>
    <row r="123" spans="1:14" x14ac:dyDescent="0.3">
      <c r="A123" s="8" t="s">
        <v>198</v>
      </c>
      <c r="B123" s="8" t="s">
        <v>61</v>
      </c>
      <c r="C123" s="2">
        <v>0.385302879841112</v>
      </c>
      <c r="D123" s="2">
        <v>0.40600393700787402</v>
      </c>
      <c r="E123" s="2">
        <v>0.44091796875</v>
      </c>
      <c r="F123" s="2">
        <v>0.44571145265245399</v>
      </c>
      <c r="G123" s="2">
        <v>0.41544477028347998</v>
      </c>
      <c r="H123" s="2">
        <v>0.44125441696113099</v>
      </c>
      <c r="I123" s="2">
        <v>0.43782161234991401</v>
      </c>
      <c r="J123" s="2">
        <v>0.43069306930693102</v>
      </c>
      <c r="K123" s="2">
        <v>0.42563143124415298</v>
      </c>
      <c r="L123" s="2">
        <v>0.42100792751981903</v>
      </c>
      <c r="M123" s="2">
        <v>0.43204121687929298</v>
      </c>
      <c r="N123" s="2">
        <v>0.44708557255064102</v>
      </c>
    </row>
    <row r="124" spans="1:14" x14ac:dyDescent="0.3">
      <c r="A124" s="8" t="s">
        <v>198</v>
      </c>
      <c r="B124" s="8" t="s">
        <v>62</v>
      </c>
      <c r="C124" s="2">
        <v>0.35608999224204801</v>
      </c>
      <c r="D124" s="2">
        <v>0.33308877476155502</v>
      </c>
      <c r="E124" s="2">
        <v>0.33757535164099101</v>
      </c>
      <c r="F124" s="2">
        <v>0.32258064516128998</v>
      </c>
      <c r="G124" s="2">
        <v>0.32211838006230498</v>
      </c>
      <c r="H124" s="2">
        <v>0.32718619869125498</v>
      </c>
      <c r="I124" s="2">
        <v>0.33429228998849297</v>
      </c>
      <c r="J124" s="2">
        <v>0.34403669724770602</v>
      </c>
      <c r="K124" s="2">
        <v>0.346486486486487</v>
      </c>
      <c r="L124" s="2">
        <v>0.36091724825523402</v>
      </c>
      <c r="M124" s="2">
        <v>0.36975977390485198</v>
      </c>
      <c r="N124" s="2">
        <v>0.39737065309584402</v>
      </c>
    </row>
    <row r="125" spans="1:14" x14ac:dyDescent="0.3">
      <c r="A125" s="8" t="s">
        <v>198</v>
      </c>
      <c r="B125" s="8" t="s">
        <v>63</v>
      </c>
      <c r="C125" s="2">
        <v>0.33613445378151302</v>
      </c>
      <c r="D125" s="2">
        <v>0.320779220779221</v>
      </c>
      <c r="E125" s="2">
        <v>0.33074935400516797</v>
      </c>
      <c r="F125" s="2">
        <v>0.33289299867899602</v>
      </c>
      <c r="G125" s="2">
        <v>0.33374536464771298</v>
      </c>
      <c r="H125" s="2">
        <v>0.341324200913242</v>
      </c>
      <c r="I125" s="2">
        <v>0.33928571428571402</v>
      </c>
      <c r="J125" s="2">
        <v>0.33090530697190401</v>
      </c>
      <c r="K125" s="2">
        <v>0.326171875</v>
      </c>
      <c r="L125" s="2">
        <v>0.32649253731343297</v>
      </c>
      <c r="M125" s="2">
        <v>0.33564614050303598</v>
      </c>
      <c r="N125" s="2">
        <v>0.31604938271604899</v>
      </c>
    </row>
    <row r="126" spans="1:14" x14ac:dyDescent="0.3">
      <c r="A126" s="8" t="s">
        <v>198</v>
      </c>
      <c r="B126" s="8" t="s">
        <v>64</v>
      </c>
      <c r="C126" s="2">
        <v>0.23607427055702901</v>
      </c>
      <c r="D126" s="2">
        <v>0.22554347826087001</v>
      </c>
      <c r="E126" s="2">
        <v>0.217647058823529</v>
      </c>
      <c r="F126" s="2">
        <v>0.190184049079755</v>
      </c>
      <c r="G126" s="2">
        <v>0.20382165605095501</v>
      </c>
      <c r="H126" s="2">
        <v>0.20578778135048201</v>
      </c>
      <c r="I126" s="2">
        <v>0.219135802469136</v>
      </c>
      <c r="J126" s="2">
        <v>0.210242587601078</v>
      </c>
      <c r="K126" s="2">
        <v>0.23170731707317099</v>
      </c>
      <c r="L126" s="2">
        <v>0.21809744779582399</v>
      </c>
      <c r="M126" s="2">
        <v>0.21908893709327501</v>
      </c>
      <c r="N126" s="2">
        <v>0.22690763052208801</v>
      </c>
    </row>
    <row r="127" spans="1:14" x14ac:dyDescent="0.3">
      <c r="A127" s="8" t="s">
        <v>198</v>
      </c>
      <c r="B127" s="8" t="s">
        <v>65</v>
      </c>
      <c r="C127" s="2">
        <v>0.16935483870967699</v>
      </c>
      <c r="D127" s="2">
        <v>0.177570093457944</v>
      </c>
      <c r="E127" s="2">
        <v>0.13888888888888901</v>
      </c>
      <c r="F127" s="2">
        <v>0.13043478260869601</v>
      </c>
      <c r="G127" s="2">
        <v>0.109090909090909</v>
      </c>
      <c r="H127" s="2">
        <v>0.13559322033898299</v>
      </c>
      <c r="I127" s="2">
        <v>0.101449275362319</v>
      </c>
      <c r="J127" s="2">
        <v>0.113924050632911</v>
      </c>
      <c r="K127" s="2">
        <v>9.3023255813953501E-2</v>
      </c>
      <c r="L127" s="2">
        <v>7.4468085106383003E-2</v>
      </c>
      <c r="M127" s="2">
        <v>7.3684210526315796E-2</v>
      </c>
      <c r="N127" s="2">
        <v>8.3333333333333301E-2</v>
      </c>
    </row>
    <row r="128" spans="1:14" x14ac:dyDescent="0.3">
      <c r="A128" s="8" t="s">
        <v>198</v>
      </c>
      <c r="B128" s="8" t="s">
        <v>66</v>
      </c>
      <c r="C128" s="2">
        <v>0.43689320388349501</v>
      </c>
      <c r="D128" s="2">
        <v>0.46980854197348998</v>
      </c>
      <c r="E128" s="2">
        <v>0.47457627118644102</v>
      </c>
      <c r="F128" s="2">
        <v>0.47045707915273099</v>
      </c>
      <c r="G128" s="2">
        <v>0.51376146788990795</v>
      </c>
      <c r="H128" s="2">
        <v>0.49343832020997402</v>
      </c>
      <c r="I128" s="2">
        <v>0.49433656957928801</v>
      </c>
      <c r="J128" s="2">
        <v>0.51441241685144101</v>
      </c>
      <c r="K128" s="2">
        <v>0.51728472658705205</v>
      </c>
      <c r="L128" s="2">
        <v>0.48998282770463703</v>
      </c>
      <c r="M128" s="2">
        <v>0.50226654578422503</v>
      </c>
      <c r="N128" s="2">
        <v>0.48769574944071598</v>
      </c>
    </row>
    <row r="129" spans="1:14" x14ac:dyDescent="0.3">
      <c r="A129" s="8" t="s">
        <v>198</v>
      </c>
      <c r="B129" s="8" t="s">
        <v>67</v>
      </c>
      <c r="C129" s="2">
        <v>0.614697120158888</v>
      </c>
      <c r="D129" s="2">
        <v>0.59399606299212604</v>
      </c>
      <c r="E129" s="2">
        <v>0.55908203125</v>
      </c>
      <c r="F129" s="2">
        <v>0.55428854734754596</v>
      </c>
      <c r="G129" s="2">
        <v>0.58455522971651996</v>
      </c>
      <c r="H129" s="2">
        <v>0.55874558303886901</v>
      </c>
      <c r="I129" s="2">
        <v>0.56217838765008599</v>
      </c>
      <c r="J129" s="2">
        <v>0.56930693069306904</v>
      </c>
      <c r="K129" s="2">
        <v>0.57436856875584696</v>
      </c>
      <c r="L129" s="2">
        <v>0.57899207248018103</v>
      </c>
      <c r="M129" s="2">
        <v>0.56795878312070702</v>
      </c>
      <c r="N129" s="2">
        <v>0.55291442744935904</v>
      </c>
    </row>
    <row r="130" spans="1:14" x14ac:dyDescent="0.3">
      <c r="A130" s="8" t="s">
        <v>198</v>
      </c>
      <c r="B130" s="8" t="s">
        <v>68</v>
      </c>
      <c r="C130" s="2">
        <v>0.64391000775795204</v>
      </c>
      <c r="D130" s="2">
        <v>0.66691122523844504</v>
      </c>
      <c r="E130" s="2">
        <v>0.66242464835900905</v>
      </c>
      <c r="F130" s="2">
        <v>0.67741935483870996</v>
      </c>
      <c r="G130" s="2">
        <v>0.67788161993769502</v>
      </c>
      <c r="H130" s="2">
        <v>0.67281380130874502</v>
      </c>
      <c r="I130" s="2">
        <v>0.66570771001150797</v>
      </c>
      <c r="J130" s="2">
        <v>0.65596330275229398</v>
      </c>
      <c r="K130" s="2">
        <v>0.65351351351351294</v>
      </c>
      <c r="L130" s="2">
        <v>0.63908275174476603</v>
      </c>
      <c r="M130" s="2">
        <v>0.63024022609514796</v>
      </c>
      <c r="N130" s="2">
        <v>0.60262934690415604</v>
      </c>
    </row>
    <row r="131" spans="1:14" x14ac:dyDescent="0.3">
      <c r="A131" s="8" t="s">
        <v>198</v>
      </c>
      <c r="B131" s="8" t="s">
        <v>69</v>
      </c>
      <c r="C131" s="2">
        <v>0.66386554621848703</v>
      </c>
      <c r="D131" s="2">
        <v>0.67922077922077895</v>
      </c>
      <c r="E131" s="2">
        <v>0.66925064599483197</v>
      </c>
      <c r="F131" s="2">
        <v>0.66710700132100398</v>
      </c>
      <c r="G131" s="2">
        <v>0.66625463535228702</v>
      </c>
      <c r="H131" s="2">
        <v>0.658675799086758</v>
      </c>
      <c r="I131" s="2">
        <v>0.66071428571428603</v>
      </c>
      <c r="J131" s="2">
        <v>0.66909469302809599</v>
      </c>
      <c r="K131" s="2">
        <v>0.673828125</v>
      </c>
      <c r="L131" s="2">
        <v>0.67350746268656703</v>
      </c>
      <c r="M131" s="2">
        <v>0.66435385949696402</v>
      </c>
      <c r="N131" s="2">
        <v>0.68395061728395101</v>
      </c>
    </row>
    <row r="132" spans="1:14" x14ac:dyDescent="0.3">
      <c r="A132" s="8" t="s">
        <v>198</v>
      </c>
      <c r="B132" s="8" t="s">
        <v>70</v>
      </c>
      <c r="C132" s="2">
        <v>0.76392572944297099</v>
      </c>
      <c r="D132" s="2">
        <v>0.77445652173913004</v>
      </c>
      <c r="E132" s="2">
        <v>0.78235294117647103</v>
      </c>
      <c r="F132" s="2">
        <v>0.80981595092024505</v>
      </c>
      <c r="G132" s="2">
        <v>0.79617834394904496</v>
      </c>
      <c r="H132" s="2">
        <v>0.79421221864951796</v>
      </c>
      <c r="I132" s="2">
        <v>0.780864197530864</v>
      </c>
      <c r="J132" s="2">
        <v>0.78975741239892205</v>
      </c>
      <c r="K132" s="2">
        <v>0.76829268292682895</v>
      </c>
      <c r="L132" s="2">
        <v>0.78190255220417604</v>
      </c>
      <c r="M132" s="2">
        <v>0.78091106290672496</v>
      </c>
      <c r="N132" s="2">
        <v>0.77309236947791204</v>
      </c>
    </row>
    <row r="133" spans="1:14" x14ac:dyDescent="0.3">
      <c r="A133" s="8" t="s">
        <v>198</v>
      </c>
      <c r="B133" s="8" t="s">
        <v>71</v>
      </c>
      <c r="C133" s="2">
        <v>0.83064516129032295</v>
      </c>
      <c r="D133" s="2">
        <v>0.82242990654205606</v>
      </c>
      <c r="E133" s="2">
        <v>0.86111111111111105</v>
      </c>
      <c r="F133" s="2">
        <v>0.86956521739130399</v>
      </c>
      <c r="G133" s="2">
        <v>0.89090909090909098</v>
      </c>
      <c r="H133" s="2">
        <v>0.86440677966101698</v>
      </c>
      <c r="I133" s="2">
        <v>0.89855072463768104</v>
      </c>
      <c r="J133" s="2">
        <v>0.886075949367089</v>
      </c>
      <c r="K133" s="2">
        <v>0.90697674418604601</v>
      </c>
      <c r="L133" s="2">
        <v>0.92553191489361697</v>
      </c>
      <c r="M133" s="2">
        <v>0.92631578947368398</v>
      </c>
      <c r="N133" s="2">
        <v>0.91666666666666696</v>
      </c>
    </row>
    <row r="134" spans="1:14" x14ac:dyDescent="0.3">
      <c r="A134" s="8" t="s">
        <v>199</v>
      </c>
      <c r="B134" s="8" t="s">
        <v>60</v>
      </c>
      <c r="C134" s="2">
        <v>0.55018587360594795</v>
      </c>
      <c r="D134" s="2">
        <v>0.536163522012579</v>
      </c>
      <c r="E134" s="2">
        <v>0.50974512743628198</v>
      </c>
      <c r="F134" s="2">
        <v>0.54261363636363602</v>
      </c>
      <c r="G134" s="2">
        <v>0.50968523002421295</v>
      </c>
      <c r="H134" s="2">
        <v>0.51270718232044199</v>
      </c>
      <c r="I134" s="2">
        <v>0.53193612774451104</v>
      </c>
      <c r="J134" s="2">
        <v>0.49595687331536398</v>
      </c>
      <c r="K134" s="2">
        <v>0.49842767295597501</v>
      </c>
      <c r="L134" s="2">
        <v>0.48603773584905702</v>
      </c>
      <c r="M134" s="2">
        <v>0.52235150030618505</v>
      </c>
      <c r="N134" s="2">
        <v>0.52393206381883695</v>
      </c>
    </row>
    <row r="135" spans="1:14" x14ac:dyDescent="0.3">
      <c r="A135" s="8" t="s">
        <v>199</v>
      </c>
      <c r="B135" s="8" t="s">
        <v>61</v>
      </c>
      <c r="C135" s="2">
        <v>0.38284066330209099</v>
      </c>
      <c r="D135" s="2">
        <v>0.40028188865398201</v>
      </c>
      <c r="E135" s="2">
        <v>0.42444444444444401</v>
      </c>
      <c r="F135" s="2">
        <v>0.42321822189566499</v>
      </c>
      <c r="G135" s="2">
        <v>0.45990063875088699</v>
      </c>
      <c r="H135" s="2">
        <v>0.445280437756498</v>
      </c>
      <c r="I135" s="2">
        <v>0.47609692206941701</v>
      </c>
      <c r="J135" s="2">
        <v>0.448695652173913</v>
      </c>
      <c r="K135" s="2">
        <v>0.44507478081485302</v>
      </c>
      <c r="L135" s="2">
        <v>0.43073394495412798</v>
      </c>
      <c r="M135" s="2">
        <v>0.44400000000000001</v>
      </c>
      <c r="N135" s="2">
        <v>0.44745879120879101</v>
      </c>
    </row>
    <row r="136" spans="1:14" x14ac:dyDescent="0.3">
      <c r="A136" s="8" t="s">
        <v>199</v>
      </c>
      <c r="B136" s="8" t="s">
        <v>62</v>
      </c>
      <c r="C136" s="2">
        <v>0.38857142857142901</v>
      </c>
      <c r="D136" s="2">
        <v>0.36924686192468598</v>
      </c>
      <c r="E136" s="2">
        <v>0.373417721518987</v>
      </c>
      <c r="F136" s="2">
        <v>0.35455543358946201</v>
      </c>
      <c r="G136" s="2">
        <v>0.3350622406639</v>
      </c>
      <c r="H136" s="2">
        <v>0.33496571988246798</v>
      </c>
      <c r="I136" s="2">
        <v>0.35776277724204403</v>
      </c>
      <c r="J136" s="2">
        <v>0.338935574229692</v>
      </c>
      <c r="K136" s="2">
        <v>0.35122838944495</v>
      </c>
      <c r="L136" s="2">
        <v>0.38501291989664099</v>
      </c>
      <c r="M136" s="2">
        <v>0.39508070714834698</v>
      </c>
      <c r="N136" s="2">
        <v>0.38642659279778402</v>
      </c>
    </row>
    <row r="137" spans="1:14" x14ac:dyDescent="0.3">
      <c r="A137" s="8" t="s">
        <v>199</v>
      </c>
      <c r="B137" s="8" t="s">
        <v>63</v>
      </c>
      <c r="C137" s="2">
        <v>0.36860670194003498</v>
      </c>
      <c r="D137" s="2">
        <v>0.365159128978224</v>
      </c>
      <c r="E137" s="2">
        <v>0.35678391959799</v>
      </c>
      <c r="F137" s="2">
        <v>0.385642737896494</v>
      </c>
      <c r="G137" s="2">
        <v>0.39180327868852499</v>
      </c>
      <c r="H137" s="2">
        <v>0.39759036144578302</v>
      </c>
      <c r="I137" s="2">
        <v>0.385878489326765</v>
      </c>
      <c r="J137" s="2">
        <v>0.37597503900155999</v>
      </c>
      <c r="K137" s="2">
        <v>0.36641221374045801</v>
      </c>
      <c r="L137" s="2">
        <v>0.36242603550295899</v>
      </c>
      <c r="M137" s="2">
        <v>0.35875706214689301</v>
      </c>
      <c r="N137" s="2">
        <v>0.32816537467700302</v>
      </c>
    </row>
    <row r="138" spans="1:14" x14ac:dyDescent="0.3">
      <c r="A138" s="8" t="s">
        <v>199</v>
      </c>
      <c r="B138" s="8" t="s">
        <v>64</v>
      </c>
      <c r="C138" s="2">
        <v>0.306397306397306</v>
      </c>
      <c r="D138" s="2">
        <v>0.315217391304348</v>
      </c>
      <c r="E138" s="2">
        <v>0.316239316239316</v>
      </c>
      <c r="F138" s="2">
        <v>0.26267281105990797</v>
      </c>
      <c r="G138" s="2">
        <v>0.26415094339622602</v>
      </c>
      <c r="H138" s="2">
        <v>0.24369747899159699</v>
      </c>
      <c r="I138" s="2">
        <v>0.25</v>
      </c>
      <c r="J138" s="2">
        <v>0.27450980392156898</v>
      </c>
      <c r="K138" s="2">
        <v>0.307116104868914</v>
      </c>
      <c r="L138" s="2">
        <v>0.27574750830564798</v>
      </c>
      <c r="M138" s="2">
        <v>0.26984126984126999</v>
      </c>
      <c r="N138" s="2">
        <v>0.26900584795321603</v>
      </c>
    </row>
    <row r="139" spans="1:14" x14ac:dyDescent="0.3">
      <c r="A139" s="8" t="s">
        <v>199</v>
      </c>
      <c r="B139" s="8" t="s">
        <v>65</v>
      </c>
      <c r="C139" s="2">
        <v>0.173913043478261</v>
      </c>
      <c r="D139" s="2">
        <v>0.186046511627907</v>
      </c>
      <c r="E139" s="2">
        <v>0.157894736842105</v>
      </c>
      <c r="F139" s="2">
        <v>0.12</v>
      </c>
      <c r="G139" s="2">
        <v>0.13207547169811301</v>
      </c>
      <c r="H139" s="2">
        <v>0.13725490196078399</v>
      </c>
      <c r="I139" s="2">
        <v>0.15686274509803899</v>
      </c>
      <c r="J139" s="2">
        <v>0.14285714285714299</v>
      </c>
      <c r="K139" s="2">
        <v>0.15517241379310301</v>
      </c>
      <c r="L139" s="2">
        <v>0.16666666666666699</v>
      </c>
      <c r="M139" s="2">
        <v>0.186440677966102</v>
      </c>
      <c r="N139" s="2">
        <v>0.18333333333333299</v>
      </c>
    </row>
    <row r="140" spans="1:14" x14ac:dyDescent="0.3">
      <c r="A140" s="8" t="s">
        <v>199</v>
      </c>
      <c r="B140" s="8" t="s">
        <v>66</v>
      </c>
      <c r="C140" s="2">
        <v>0.44981412639405199</v>
      </c>
      <c r="D140" s="2">
        <v>0.463836477987421</v>
      </c>
      <c r="E140" s="2">
        <v>0.49025487256371802</v>
      </c>
      <c r="F140" s="2">
        <v>0.45738636363636398</v>
      </c>
      <c r="G140" s="2">
        <v>0.49031476997578699</v>
      </c>
      <c r="H140" s="2">
        <v>0.48729281767955801</v>
      </c>
      <c r="I140" s="2">
        <v>0.46806387225548901</v>
      </c>
      <c r="J140" s="2">
        <v>0.50404312668463602</v>
      </c>
      <c r="K140" s="2">
        <v>0.50157232704402499</v>
      </c>
      <c r="L140" s="2">
        <v>0.51396226415094304</v>
      </c>
      <c r="M140" s="2">
        <v>0.47764849969381501</v>
      </c>
      <c r="N140" s="2">
        <v>0.476067936181163</v>
      </c>
    </row>
    <row r="141" spans="1:14" x14ac:dyDescent="0.3">
      <c r="A141" s="8" t="s">
        <v>199</v>
      </c>
      <c r="B141" s="8" t="s">
        <v>67</v>
      </c>
      <c r="C141" s="2">
        <v>0.61715933669790901</v>
      </c>
      <c r="D141" s="2">
        <v>0.59971811134601805</v>
      </c>
      <c r="E141" s="2">
        <v>0.57555555555555604</v>
      </c>
      <c r="F141" s="2">
        <v>0.57678177810433495</v>
      </c>
      <c r="G141" s="2">
        <v>0.54009936124911295</v>
      </c>
      <c r="H141" s="2">
        <v>0.55471956224350205</v>
      </c>
      <c r="I141" s="2">
        <v>0.52390307793058299</v>
      </c>
      <c r="J141" s="2">
        <v>0.55130434782608695</v>
      </c>
      <c r="K141" s="2">
        <v>0.55492521918514703</v>
      </c>
      <c r="L141" s="2">
        <v>0.56926605504587202</v>
      </c>
      <c r="M141" s="2">
        <v>0.55600000000000005</v>
      </c>
      <c r="N141" s="2">
        <v>0.55254120879120905</v>
      </c>
    </row>
    <row r="142" spans="1:14" x14ac:dyDescent="0.3">
      <c r="A142" s="8" t="s">
        <v>199</v>
      </c>
      <c r="B142" s="8" t="s">
        <v>68</v>
      </c>
      <c r="C142" s="2">
        <v>0.61142857142857099</v>
      </c>
      <c r="D142" s="2">
        <v>0.63075313807531397</v>
      </c>
      <c r="E142" s="2">
        <v>0.626582278481013</v>
      </c>
      <c r="F142" s="2">
        <v>0.64544456641053805</v>
      </c>
      <c r="G142" s="2">
        <v>0.6649377593361</v>
      </c>
      <c r="H142" s="2">
        <v>0.66503428011753196</v>
      </c>
      <c r="I142" s="2">
        <v>0.64223722275795603</v>
      </c>
      <c r="J142" s="2">
        <v>0.661064425770308</v>
      </c>
      <c r="K142" s="2">
        <v>0.64877161055504995</v>
      </c>
      <c r="L142" s="2">
        <v>0.61498708010335901</v>
      </c>
      <c r="M142" s="2">
        <v>0.60491929285165302</v>
      </c>
      <c r="N142" s="2">
        <v>0.61357340720221598</v>
      </c>
    </row>
    <row r="143" spans="1:14" x14ac:dyDescent="0.3">
      <c r="A143" s="8" t="s">
        <v>199</v>
      </c>
      <c r="B143" s="8" t="s">
        <v>69</v>
      </c>
      <c r="C143" s="2">
        <v>0.63139329805996502</v>
      </c>
      <c r="D143" s="2">
        <v>0.634840871021776</v>
      </c>
      <c r="E143" s="2">
        <v>0.64321608040200995</v>
      </c>
      <c r="F143" s="2">
        <v>0.61435726210350605</v>
      </c>
      <c r="G143" s="2">
        <v>0.60819672131147495</v>
      </c>
      <c r="H143" s="2">
        <v>0.60240963855421703</v>
      </c>
      <c r="I143" s="2">
        <v>0.61412151067323495</v>
      </c>
      <c r="J143" s="2">
        <v>0.62402496099843996</v>
      </c>
      <c r="K143" s="2">
        <v>0.63358778625954204</v>
      </c>
      <c r="L143" s="2">
        <v>0.63757396449704096</v>
      </c>
      <c r="M143" s="2">
        <v>0.64124293785310704</v>
      </c>
      <c r="N143" s="2">
        <v>0.67183462532299698</v>
      </c>
    </row>
    <row r="144" spans="1:14" x14ac:dyDescent="0.3">
      <c r="A144" s="8" t="s">
        <v>199</v>
      </c>
      <c r="B144" s="8" t="s">
        <v>70</v>
      </c>
      <c r="C144" s="2">
        <v>0.693602693602694</v>
      </c>
      <c r="D144" s="2">
        <v>0.684782608695652</v>
      </c>
      <c r="E144" s="2">
        <v>0.683760683760684</v>
      </c>
      <c r="F144" s="2">
        <v>0.73732718894009197</v>
      </c>
      <c r="G144" s="2">
        <v>0.73584905660377398</v>
      </c>
      <c r="H144" s="2">
        <v>0.75630252100840301</v>
      </c>
      <c r="I144" s="2">
        <v>0.75</v>
      </c>
      <c r="J144" s="2">
        <v>0.72549019607843102</v>
      </c>
      <c r="K144" s="2">
        <v>0.69288389513108595</v>
      </c>
      <c r="L144" s="2">
        <v>0.72425249169435202</v>
      </c>
      <c r="M144" s="2">
        <v>0.73015873015873001</v>
      </c>
      <c r="N144" s="2">
        <v>0.73099415204678397</v>
      </c>
    </row>
    <row r="145" spans="1:14" x14ac:dyDescent="0.3">
      <c r="A145" s="8" t="s">
        <v>199</v>
      </c>
      <c r="B145" s="8" t="s">
        <v>71</v>
      </c>
      <c r="C145" s="2">
        <v>0.82608695652173902</v>
      </c>
      <c r="D145" s="2">
        <v>0.81395348837209303</v>
      </c>
      <c r="E145" s="2">
        <v>0.84210526315789502</v>
      </c>
      <c r="F145" s="2">
        <v>0.88</v>
      </c>
      <c r="G145" s="2">
        <v>0.86792452830188704</v>
      </c>
      <c r="H145" s="2">
        <v>0.86274509803921595</v>
      </c>
      <c r="I145" s="2">
        <v>0.84313725490196101</v>
      </c>
      <c r="J145" s="2">
        <v>0.85714285714285698</v>
      </c>
      <c r="K145" s="2">
        <v>0.84482758620689702</v>
      </c>
      <c r="L145" s="2">
        <v>0.83333333333333304</v>
      </c>
      <c r="M145" s="2">
        <v>0.81355932203389802</v>
      </c>
      <c r="N145" s="2">
        <v>0.81666666666666698</v>
      </c>
    </row>
    <row r="146" spans="1:14" x14ac:dyDescent="0.3">
      <c r="A146" s="8" t="s">
        <v>200</v>
      </c>
      <c r="B146" s="8" t="s">
        <v>60</v>
      </c>
      <c r="C146" s="2">
        <v>0.52904564315352698</v>
      </c>
      <c r="D146" s="2">
        <v>0.51816745655608198</v>
      </c>
      <c r="E146" s="2">
        <v>0.497757847533632</v>
      </c>
      <c r="F146" s="2">
        <v>0.48328690807799402</v>
      </c>
      <c r="G146" s="2">
        <v>0.49459783913565403</v>
      </c>
      <c r="H146" s="2">
        <v>0.48380566801619401</v>
      </c>
      <c r="I146" s="2">
        <v>0.50849056603773601</v>
      </c>
      <c r="J146" s="2">
        <v>0.49782040104620801</v>
      </c>
      <c r="K146" s="2">
        <v>0.49656750572082398</v>
      </c>
      <c r="L146" s="2">
        <v>0.508115737473536</v>
      </c>
      <c r="M146" s="2">
        <v>0.50313747860809999</v>
      </c>
      <c r="N146" s="2">
        <v>0.53723404255319196</v>
      </c>
    </row>
    <row r="147" spans="1:14" x14ac:dyDescent="0.3">
      <c r="A147" s="8" t="s">
        <v>200</v>
      </c>
      <c r="B147" s="8" t="s">
        <v>61</v>
      </c>
      <c r="C147" s="2">
        <v>0.37757274662881501</v>
      </c>
      <c r="D147" s="2">
        <v>0.40372226198997901</v>
      </c>
      <c r="E147" s="2">
        <v>0.41546626231993899</v>
      </c>
      <c r="F147" s="2">
        <v>0.42475908080059299</v>
      </c>
      <c r="G147" s="2">
        <v>0.451169188445667</v>
      </c>
      <c r="H147" s="2">
        <v>0.44765574823378301</v>
      </c>
      <c r="I147" s="2">
        <v>0.43401592718998899</v>
      </c>
      <c r="J147" s="2">
        <v>0.427953890489914</v>
      </c>
      <c r="K147" s="2">
        <v>0.42198581560283699</v>
      </c>
      <c r="L147" s="2">
        <v>0.40729247478665598</v>
      </c>
      <c r="M147" s="2">
        <v>0.43095954530257402</v>
      </c>
      <c r="N147" s="2">
        <v>0.44563079516718201</v>
      </c>
    </row>
    <row r="148" spans="1:14" x14ac:dyDescent="0.3">
      <c r="A148" s="8" t="s">
        <v>200</v>
      </c>
      <c r="B148" s="8" t="s">
        <v>62</v>
      </c>
      <c r="C148" s="2">
        <v>0.32157676348547698</v>
      </c>
      <c r="D148" s="2">
        <v>0.30528375733855201</v>
      </c>
      <c r="E148" s="2">
        <v>0.30497131931166299</v>
      </c>
      <c r="F148" s="2">
        <v>0.30073126142596002</v>
      </c>
      <c r="G148" s="2">
        <v>0.306563039723662</v>
      </c>
      <c r="H148" s="2">
        <v>0.30944350758853301</v>
      </c>
      <c r="I148" s="2">
        <v>0.32296650717703401</v>
      </c>
      <c r="J148" s="2">
        <v>0.32814930015552102</v>
      </c>
      <c r="K148" s="2">
        <v>0.33722627737226302</v>
      </c>
      <c r="L148" s="2">
        <v>0.35049365303244001</v>
      </c>
      <c r="M148" s="2">
        <v>0.37061118335500598</v>
      </c>
      <c r="N148" s="2">
        <v>0.37259615384615402</v>
      </c>
    </row>
    <row r="149" spans="1:14" x14ac:dyDescent="0.3">
      <c r="A149" s="8" t="s">
        <v>200</v>
      </c>
      <c r="B149" s="8" t="s">
        <v>63</v>
      </c>
      <c r="C149" s="2">
        <v>0.314285714285714</v>
      </c>
      <c r="D149" s="2">
        <v>0.29860031104199097</v>
      </c>
      <c r="E149" s="2">
        <v>0.28749999999999998</v>
      </c>
      <c r="F149" s="2">
        <v>0.28810975609756101</v>
      </c>
      <c r="G149" s="2">
        <v>0.28834355828220898</v>
      </c>
      <c r="H149" s="2">
        <v>0.28898426323318999</v>
      </c>
      <c r="I149" s="2">
        <v>0.291497975708502</v>
      </c>
      <c r="J149" s="2">
        <v>0.30158730158730201</v>
      </c>
      <c r="K149" s="2">
        <v>0.28950695322376702</v>
      </c>
      <c r="L149" s="2">
        <v>0.28285356695869801</v>
      </c>
      <c r="M149" s="2">
        <v>0.28047337278106499</v>
      </c>
      <c r="N149" s="2">
        <v>0.29988851727982202</v>
      </c>
    </row>
    <row r="150" spans="1:14" x14ac:dyDescent="0.3">
      <c r="A150" s="8" t="s">
        <v>200</v>
      </c>
      <c r="B150" s="8" t="s">
        <v>64</v>
      </c>
      <c r="C150" s="2">
        <v>0.282608695652174</v>
      </c>
      <c r="D150" s="2">
        <v>0.27891156462584998</v>
      </c>
      <c r="E150" s="2">
        <v>0.25296442687747001</v>
      </c>
      <c r="F150" s="2">
        <v>0.23206751054852301</v>
      </c>
      <c r="G150" s="2">
        <v>0.21235521235521199</v>
      </c>
      <c r="H150" s="2">
        <v>0.19776119402985101</v>
      </c>
      <c r="I150" s="2">
        <v>0.20512820512820501</v>
      </c>
      <c r="J150" s="2">
        <v>0.21070234113712399</v>
      </c>
      <c r="K150" s="2">
        <v>0.203125</v>
      </c>
      <c r="L150" s="2">
        <v>0.23529411764705899</v>
      </c>
      <c r="M150" s="2">
        <v>0.207650273224044</v>
      </c>
      <c r="N150" s="2">
        <v>0.209638554216867</v>
      </c>
    </row>
    <row r="151" spans="1:14" x14ac:dyDescent="0.3">
      <c r="A151" s="8" t="s">
        <v>200</v>
      </c>
      <c r="B151" s="8" t="s">
        <v>65</v>
      </c>
      <c r="C151" s="2">
        <v>0.126126126126126</v>
      </c>
      <c r="D151" s="2">
        <v>0.14851485148514901</v>
      </c>
      <c r="E151" s="2">
        <v>8.8235294117647106E-2</v>
      </c>
      <c r="F151" s="2">
        <v>4.4444444444444398E-2</v>
      </c>
      <c r="G151" s="2">
        <v>0.05</v>
      </c>
      <c r="H151" s="2">
        <v>5.1282051282051301E-2</v>
      </c>
      <c r="I151" s="2">
        <v>0.119047619047619</v>
      </c>
      <c r="J151" s="2">
        <v>0.125</v>
      </c>
      <c r="K151" s="2">
        <v>0.134615384615385</v>
      </c>
      <c r="L151" s="2">
        <v>0.11111111111111099</v>
      </c>
      <c r="M151" s="2">
        <v>0.14285714285714299</v>
      </c>
      <c r="N151" s="2">
        <v>0.15151515151515199</v>
      </c>
    </row>
    <row r="152" spans="1:14" x14ac:dyDescent="0.3">
      <c r="A152" s="8" t="s">
        <v>200</v>
      </c>
      <c r="B152" s="8" t="s">
        <v>66</v>
      </c>
      <c r="C152" s="2">
        <v>0.47095435684647302</v>
      </c>
      <c r="D152" s="2">
        <v>0.48183254344391802</v>
      </c>
      <c r="E152" s="2">
        <v>0.50224215246636805</v>
      </c>
      <c r="F152" s="2">
        <v>0.51671309192200598</v>
      </c>
      <c r="G152" s="2">
        <v>0.50540216086434597</v>
      </c>
      <c r="H152" s="2">
        <v>0.51619433198380604</v>
      </c>
      <c r="I152" s="2">
        <v>0.49150943396226399</v>
      </c>
      <c r="J152" s="2">
        <v>0.50217959895379205</v>
      </c>
      <c r="K152" s="2">
        <v>0.50343249427917602</v>
      </c>
      <c r="L152" s="2">
        <v>0.491884262526464</v>
      </c>
      <c r="M152" s="2">
        <v>0.49686252139190001</v>
      </c>
      <c r="N152" s="2">
        <v>0.46276595744680799</v>
      </c>
    </row>
    <row r="153" spans="1:14" x14ac:dyDescent="0.3">
      <c r="A153" s="8" t="s">
        <v>200</v>
      </c>
      <c r="B153" s="8" t="s">
        <v>67</v>
      </c>
      <c r="C153" s="2">
        <v>0.62242725337118499</v>
      </c>
      <c r="D153" s="2">
        <v>0.59627773801002104</v>
      </c>
      <c r="E153" s="2">
        <v>0.58453373768006101</v>
      </c>
      <c r="F153" s="2">
        <v>0.57524091919940701</v>
      </c>
      <c r="G153" s="2">
        <v>0.548830811554333</v>
      </c>
      <c r="H153" s="2">
        <v>0.55234425176621704</v>
      </c>
      <c r="I153" s="2">
        <v>0.56598407281001095</v>
      </c>
      <c r="J153" s="2">
        <v>0.57204610951008605</v>
      </c>
      <c r="K153" s="2">
        <v>0.57801418439716301</v>
      </c>
      <c r="L153" s="2">
        <v>0.59270752521334402</v>
      </c>
      <c r="M153" s="2">
        <v>0.56904045469742603</v>
      </c>
      <c r="N153" s="2">
        <v>0.55436920483281804</v>
      </c>
    </row>
    <row r="154" spans="1:14" x14ac:dyDescent="0.3">
      <c r="A154" s="8" t="s">
        <v>200</v>
      </c>
      <c r="B154" s="8" t="s">
        <v>68</v>
      </c>
      <c r="C154" s="2">
        <v>0.67842323651452296</v>
      </c>
      <c r="D154" s="2">
        <v>0.69471624266144805</v>
      </c>
      <c r="E154" s="2">
        <v>0.69502868068833701</v>
      </c>
      <c r="F154" s="2">
        <v>0.69926873857404004</v>
      </c>
      <c r="G154" s="2">
        <v>0.69343696027633805</v>
      </c>
      <c r="H154" s="2">
        <v>0.69055649241146699</v>
      </c>
      <c r="I154" s="2">
        <v>0.67703349282296699</v>
      </c>
      <c r="J154" s="2">
        <v>0.67185069984447898</v>
      </c>
      <c r="K154" s="2">
        <v>0.66277372262773704</v>
      </c>
      <c r="L154" s="2">
        <v>0.64950634696756004</v>
      </c>
      <c r="M154" s="2">
        <v>0.62938881664499302</v>
      </c>
      <c r="N154" s="2">
        <v>0.62740384615384603</v>
      </c>
    </row>
    <row r="155" spans="1:14" x14ac:dyDescent="0.3">
      <c r="A155" s="8" t="s">
        <v>200</v>
      </c>
      <c r="B155" s="8" t="s">
        <v>69</v>
      </c>
      <c r="C155" s="2">
        <v>0.68571428571428605</v>
      </c>
      <c r="D155" s="2">
        <v>0.70139968895800897</v>
      </c>
      <c r="E155" s="2">
        <v>0.71250000000000002</v>
      </c>
      <c r="F155" s="2">
        <v>0.71189024390243905</v>
      </c>
      <c r="G155" s="2">
        <v>0.71165644171779097</v>
      </c>
      <c r="H155" s="2">
        <v>0.71101573676680996</v>
      </c>
      <c r="I155" s="2">
        <v>0.708502024291498</v>
      </c>
      <c r="J155" s="2">
        <v>0.69841269841269804</v>
      </c>
      <c r="K155" s="2">
        <v>0.71049304677623304</v>
      </c>
      <c r="L155" s="2">
        <v>0.71714643304130199</v>
      </c>
      <c r="M155" s="2">
        <v>0.71952662721893501</v>
      </c>
      <c r="N155" s="2">
        <v>0.70011148272017798</v>
      </c>
    </row>
    <row r="156" spans="1:14" x14ac:dyDescent="0.3">
      <c r="A156" s="8" t="s">
        <v>200</v>
      </c>
      <c r="B156" s="8" t="s">
        <v>70</v>
      </c>
      <c r="C156" s="2">
        <v>0.71739130434782605</v>
      </c>
      <c r="D156" s="2">
        <v>0.72108843537415002</v>
      </c>
      <c r="E156" s="2">
        <v>0.74703557312252999</v>
      </c>
      <c r="F156" s="2">
        <v>0.76793248945147696</v>
      </c>
      <c r="G156" s="2">
        <v>0.78764478764478796</v>
      </c>
      <c r="H156" s="2">
        <v>0.80223880597014896</v>
      </c>
      <c r="I156" s="2">
        <v>0.79487179487179505</v>
      </c>
      <c r="J156" s="2">
        <v>0.78929765886287595</v>
      </c>
      <c r="K156" s="2">
        <v>0.796875</v>
      </c>
      <c r="L156" s="2">
        <v>0.76470588235294101</v>
      </c>
      <c r="M156" s="2">
        <v>0.79234972677595605</v>
      </c>
      <c r="N156" s="2">
        <v>0.79036144578313205</v>
      </c>
    </row>
    <row r="157" spans="1:14" x14ac:dyDescent="0.3">
      <c r="A157" s="8" t="s">
        <v>200</v>
      </c>
      <c r="B157" s="8" t="s">
        <v>71</v>
      </c>
      <c r="C157" s="2">
        <v>0.87387387387387405</v>
      </c>
      <c r="D157" s="2">
        <v>0.85148514851485102</v>
      </c>
      <c r="E157" s="2">
        <v>0.91176470588235303</v>
      </c>
      <c r="F157" s="2">
        <v>0.95555555555555605</v>
      </c>
      <c r="G157" s="2">
        <v>0.95</v>
      </c>
      <c r="H157" s="2">
        <v>0.94871794871794901</v>
      </c>
      <c r="I157" s="2">
        <v>0.88095238095238104</v>
      </c>
      <c r="J157" s="2">
        <v>0.875</v>
      </c>
      <c r="K157" s="2">
        <v>0.86538461538461497</v>
      </c>
      <c r="L157" s="2">
        <v>0.88888888888888895</v>
      </c>
      <c r="M157" s="2">
        <v>0.85714285714285698</v>
      </c>
      <c r="N157" s="2">
        <v>0.84848484848484895</v>
      </c>
    </row>
    <row r="158" spans="1:14" x14ac:dyDescent="0.3">
      <c r="A158" s="8" t="s">
        <v>201</v>
      </c>
      <c r="B158" s="8" t="s">
        <v>60</v>
      </c>
      <c r="C158" s="2">
        <v>0.60033444816053505</v>
      </c>
      <c r="D158" s="2">
        <v>0.58512160228898402</v>
      </c>
      <c r="E158" s="2">
        <v>0.569620253164557</v>
      </c>
      <c r="F158" s="2">
        <v>0.54064039408867004</v>
      </c>
      <c r="G158" s="2">
        <v>0.53722084367245704</v>
      </c>
      <c r="H158" s="2">
        <v>0.53556485355648498</v>
      </c>
      <c r="I158" s="2">
        <v>0.50534499514091302</v>
      </c>
      <c r="J158" s="2">
        <v>0.50445632798574003</v>
      </c>
      <c r="K158" s="2">
        <v>0.50855745721271395</v>
      </c>
      <c r="L158" s="2">
        <v>0.52555301296720103</v>
      </c>
      <c r="M158" s="2">
        <v>0.53559547571523602</v>
      </c>
      <c r="N158" s="2">
        <v>0.53080308030803103</v>
      </c>
    </row>
    <row r="159" spans="1:14" x14ac:dyDescent="0.3">
      <c r="A159" s="8" t="s">
        <v>201</v>
      </c>
      <c r="B159" s="8" t="s">
        <v>61</v>
      </c>
      <c r="C159" s="2">
        <v>0.44767801857585099</v>
      </c>
      <c r="D159" s="2">
        <v>0.45480386583285998</v>
      </c>
      <c r="E159" s="2">
        <v>0.47790697674418597</v>
      </c>
      <c r="F159" s="2">
        <v>0.51172707889125801</v>
      </c>
      <c r="G159" s="2">
        <v>0.49653979238754298</v>
      </c>
      <c r="H159" s="2">
        <v>0.50461204557786199</v>
      </c>
      <c r="I159" s="2">
        <v>0.50101522842639601</v>
      </c>
      <c r="J159" s="2">
        <v>0.48858250753985299</v>
      </c>
      <c r="K159" s="2">
        <v>0.50019723865877697</v>
      </c>
      <c r="L159" s="2">
        <v>0.48408104196816198</v>
      </c>
      <c r="M159" s="2">
        <v>0.481150793650794</v>
      </c>
      <c r="N159" s="2">
        <v>0.47970588235294098</v>
      </c>
    </row>
    <row r="160" spans="1:14" x14ac:dyDescent="0.3">
      <c r="A160" s="8" t="s">
        <v>201</v>
      </c>
      <c r="B160" s="8" t="s">
        <v>62</v>
      </c>
      <c r="C160" s="2">
        <v>0.403523489932886</v>
      </c>
      <c r="D160" s="2">
        <v>0.42615012106537498</v>
      </c>
      <c r="E160" s="2">
        <v>0.42626913779210301</v>
      </c>
      <c r="F160" s="2">
        <v>0.43016759776536301</v>
      </c>
      <c r="G160" s="2">
        <v>0.40387596899224798</v>
      </c>
      <c r="H160" s="2">
        <v>0.41358024691357997</v>
      </c>
      <c r="I160" s="2">
        <v>0.41489361702127697</v>
      </c>
      <c r="J160" s="2">
        <v>0.43032490974729198</v>
      </c>
      <c r="K160" s="2">
        <v>0.41796322489391802</v>
      </c>
      <c r="L160" s="2">
        <v>0.43921568627451002</v>
      </c>
      <c r="M160" s="2">
        <v>0.453531598513011</v>
      </c>
      <c r="N160" s="2">
        <v>0.46197183098591499</v>
      </c>
    </row>
    <row r="161" spans="1:14" x14ac:dyDescent="0.3">
      <c r="A161" s="8" t="s">
        <v>201</v>
      </c>
      <c r="B161" s="8" t="s">
        <v>63</v>
      </c>
      <c r="C161" s="2">
        <v>0.41843088418430902</v>
      </c>
      <c r="D161" s="2">
        <v>0.409266409266409</v>
      </c>
      <c r="E161" s="2">
        <v>0.39637305699481901</v>
      </c>
      <c r="F161" s="2">
        <v>0.39442231075697198</v>
      </c>
      <c r="G161" s="2">
        <v>0.39271781534460298</v>
      </c>
      <c r="H161" s="2">
        <v>0.40197287299630102</v>
      </c>
      <c r="I161" s="2">
        <v>0.40145102781136599</v>
      </c>
      <c r="J161" s="2">
        <v>0.38346727898966698</v>
      </c>
      <c r="K161" s="2">
        <v>0.39934354485776802</v>
      </c>
      <c r="L161" s="2">
        <v>0.417364016736402</v>
      </c>
      <c r="M161" s="2">
        <v>0.41750503018108698</v>
      </c>
      <c r="N161" s="2">
        <v>0.41873804971319301</v>
      </c>
    </row>
    <row r="162" spans="1:14" x14ac:dyDescent="0.3">
      <c r="A162" s="8" t="s">
        <v>201</v>
      </c>
      <c r="B162" s="8" t="s">
        <v>64</v>
      </c>
      <c r="C162" s="2">
        <v>0.26914660831509801</v>
      </c>
      <c r="D162" s="2">
        <v>0.29274004683840699</v>
      </c>
      <c r="E162" s="2">
        <v>0.28494623655913998</v>
      </c>
      <c r="F162" s="2">
        <v>0.28706624605678199</v>
      </c>
      <c r="G162" s="2">
        <v>0.29807692307692302</v>
      </c>
      <c r="H162" s="2">
        <v>0.305295950155763</v>
      </c>
      <c r="I162" s="2">
        <v>0.29275362318840598</v>
      </c>
      <c r="J162" s="2">
        <v>0.29545454545454503</v>
      </c>
      <c r="K162" s="2">
        <v>0.286082474226804</v>
      </c>
      <c r="L162" s="2">
        <v>0.29024390243902398</v>
      </c>
      <c r="M162" s="2">
        <v>0.31390134529148001</v>
      </c>
      <c r="N162" s="2">
        <v>0.32790224032586601</v>
      </c>
    </row>
    <row r="163" spans="1:14" x14ac:dyDescent="0.3">
      <c r="A163" s="8" t="s">
        <v>201</v>
      </c>
      <c r="B163" s="8" t="s">
        <v>65</v>
      </c>
      <c r="C163" s="2">
        <v>0.164948453608247</v>
      </c>
      <c r="D163" s="2">
        <v>0.16666666666666699</v>
      </c>
      <c r="E163" s="2">
        <v>0.121495327102804</v>
      </c>
      <c r="F163" s="2">
        <v>0.15277777777777801</v>
      </c>
      <c r="G163" s="2">
        <v>0.12903225806451599</v>
      </c>
      <c r="H163" s="2">
        <v>0.21621621621621601</v>
      </c>
      <c r="I163" s="2">
        <v>0.175824175824176</v>
      </c>
      <c r="J163" s="2">
        <v>0.20792079207920799</v>
      </c>
      <c r="K163" s="2">
        <v>0.22448979591836701</v>
      </c>
      <c r="L163" s="2">
        <v>0.20952380952381</v>
      </c>
      <c r="M163" s="2">
        <v>0.21</v>
      </c>
      <c r="N163" s="2">
        <v>0.19417475728155301</v>
      </c>
    </row>
    <row r="164" spans="1:14" x14ac:dyDescent="0.3">
      <c r="A164" s="8" t="s">
        <v>201</v>
      </c>
      <c r="B164" s="8" t="s">
        <v>66</v>
      </c>
      <c r="C164" s="2">
        <v>0.39966555183946501</v>
      </c>
      <c r="D164" s="2">
        <v>0.41487839771101598</v>
      </c>
      <c r="E164" s="2">
        <v>0.430379746835443</v>
      </c>
      <c r="F164" s="2">
        <v>0.45935960591133002</v>
      </c>
      <c r="G164" s="2">
        <v>0.46277915632754302</v>
      </c>
      <c r="H164" s="2">
        <v>0.46443514644351502</v>
      </c>
      <c r="I164" s="2">
        <v>0.49465500485908598</v>
      </c>
      <c r="J164" s="2">
        <v>0.49554367201425997</v>
      </c>
      <c r="K164" s="2">
        <v>0.491442542787286</v>
      </c>
      <c r="L164" s="2">
        <v>0.47444698703279897</v>
      </c>
      <c r="M164" s="2">
        <v>0.46440452428476398</v>
      </c>
      <c r="N164" s="2">
        <v>0.46919691969196903</v>
      </c>
    </row>
    <row r="165" spans="1:14" x14ac:dyDescent="0.3">
      <c r="A165" s="8" t="s">
        <v>201</v>
      </c>
      <c r="B165" s="8" t="s">
        <v>67</v>
      </c>
      <c r="C165" s="2">
        <v>0.55232198142414901</v>
      </c>
      <c r="D165" s="2">
        <v>0.54519613416713997</v>
      </c>
      <c r="E165" s="2">
        <v>0.52209302325581397</v>
      </c>
      <c r="F165" s="2">
        <v>0.48827292110874199</v>
      </c>
      <c r="G165" s="2">
        <v>0.50346020761245702</v>
      </c>
      <c r="H165" s="2">
        <v>0.49538795442213801</v>
      </c>
      <c r="I165" s="2">
        <v>0.49898477157360399</v>
      </c>
      <c r="J165" s="2">
        <v>0.51141749246014601</v>
      </c>
      <c r="K165" s="2">
        <v>0.49980276134122298</v>
      </c>
      <c r="L165" s="2">
        <v>0.51591895803183796</v>
      </c>
      <c r="M165" s="2">
        <v>0.51884920634920595</v>
      </c>
      <c r="N165" s="2">
        <v>0.52029411764705902</v>
      </c>
    </row>
    <row r="166" spans="1:14" x14ac:dyDescent="0.3">
      <c r="A166" s="8" t="s">
        <v>201</v>
      </c>
      <c r="B166" s="8" t="s">
        <v>68</v>
      </c>
      <c r="C166" s="2">
        <v>0.596476510067114</v>
      </c>
      <c r="D166" s="2">
        <v>0.57384987893462502</v>
      </c>
      <c r="E166" s="2">
        <v>0.57373086220789704</v>
      </c>
      <c r="F166" s="2">
        <v>0.56983240223463705</v>
      </c>
      <c r="G166" s="2">
        <v>0.59612403100775202</v>
      </c>
      <c r="H166" s="2">
        <v>0.58641975308642003</v>
      </c>
      <c r="I166" s="2">
        <v>0.58510638297872297</v>
      </c>
      <c r="J166" s="2">
        <v>0.56967509025270802</v>
      </c>
      <c r="K166" s="2">
        <v>0.58203677510608198</v>
      </c>
      <c r="L166" s="2">
        <v>0.56078431372548998</v>
      </c>
      <c r="M166" s="2">
        <v>0.54646840148698905</v>
      </c>
      <c r="N166" s="2">
        <v>0.53802816901408401</v>
      </c>
    </row>
    <row r="167" spans="1:14" x14ac:dyDescent="0.3">
      <c r="A167" s="8" t="s">
        <v>201</v>
      </c>
      <c r="B167" s="8" t="s">
        <v>69</v>
      </c>
      <c r="C167" s="2">
        <v>0.58156911581569104</v>
      </c>
      <c r="D167" s="2">
        <v>0.590733590733591</v>
      </c>
      <c r="E167" s="2">
        <v>0.60362694300518105</v>
      </c>
      <c r="F167" s="2">
        <v>0.60557768924302802</v>
      </c>
      <c r="G167" s="2">
        <v>0.60728218465539696</v>
      </c>
      <c r="H167" s="2">
        <v>0.59802712700369898</v>
      </c>
      <c r="I167" s="2">
        <v>0.59854897218863401</v>
      </c>
      <c r="J167" s="2">
        <v>0.61653272101033296</v>
      </c>
      <c r="K167" s="2">
        <v>0.60065645514223198</v>
      </c>
      <c r="L167" s="2">
        <v>0.582635983263598</v>
      </c>
      <c r="M167" s="2">
        <v>0.58249496981891302</v>
      </c>
      <c r="N167" s="2">
        <v>0.58126195028680705</v>
      </c>
    </row>
    <row r="168" spans="1:14" x14ac:dyDescent="0.3">
      <c r="A168" s="8" t="s">
        <v>201</v>
      </c>
      <c r="B168" s="8" t="s">
        <v>70</v>
      </c>
      <c r="C168" s="2">
        <v>0.73085339168490104</v>
      </c>
      <c r="D168" s="2">
        <v>0.70725995316159296</v>
      </c>
      <c r="E168" s="2">
        <v>0.71505376344086002</v>
      </c>
      <c r="F168" s="2">
        <v>0.71293375394321801</v>
      </c>
      <c r="G168" s="2">
        <v>0.70192307692307698</v>
      </c>
      <c r="H168" s="2">
        <v>0.69470404984423695</v>
      </c>
      <c r="I168" s="2">
        <v>0.70724637681159397</v>
      </c>
      <c r="J168" s="2">
        <v>0.70454545454545503</v>
      </c>
      <c r="K168" s="2">
        <v>0.713917525773196</v>
      </c>
      <c r="L168" s="2">
        <v>0.70975609756097602</v>
      </c>
      <c r="M168" s="2">
        <v>0.68609865470852005</v>
      </c>
      <c r="N168" s="2">
        <v>0.67209775967413399</v>
      </c>
    </row>
    <row r="169" spans="1:14" x14ac:dyDescent="0.3">
      <c r="A169" s="8" t="s">
        <v>201</v>
      </c>
      <c r="B169" s="8" t="s">
        <v>71</v>
      </c>
      <c r="C169" s="2">
        <v>0.83505154639175305</v>
      </c>
      <c r="D169" s="2">
        <v>0.83333333333333304</v>
      </c>
      <c r="E169" s="2">
        <v>0.87850467289719603</v>
      </c>
      <c r="F169" s="2">
        <v>0.84722222222222199</v>
      </c>
      <c r="G169" s="2">
        <v>0.87096774193548399</v>
      </c>
      <c r="H169" s="2">
        <v>0.78378378378378399</v>
      </c>
      <c r="I169" s="2">
        <v>0.82417582417582402</v>
      </c>
      <c r="J169" s="2">
        <v>0.79207920792079201</v>
      </c>
      <c r="K169" s="2">
        <v>0.77551020408163296</v>
      </c>
      <c r="L169" s="2">
        <v>0.79047619047619</v>
      </c>
      <c r="M169" s="2">
        <v>0.79</v>
      </c>
      <c r="N169" s="2">
        <v>0.80582524271844702</v>
      </c>
    </row>
    <row r="170" spans="1:14" x14ac:dyDescent="0.3">
      <c r="A170" s="8" t="s">
        <v>202</v>
      </c>
      <c r="B170" s="8" t="s">
        <v>60</v>
      </c>
      <c r="C170" s="2">
        <v>0.60396039603960405</v>
      </c>
      <c r="D170" s="2">
        <v>0.61241970021413294</v>
      </c>
      <c r="E170" s="2">
        <v>0.58989898989899003</v>
      </c>
      <c r="F170" s="2">
        <v>0.58100558659217905</v>
      </c>
      <c r="G170" s="2">
        <v>0.53504273504273503</v>
      </c>
      <c r="H170" s="2">
        <v>0.53994082840236701</v>
      </c>
      <c r="I170" s="2">
        <v>0.55631868131868101</v>
      </c>
      <c r="J170" s="2">
        <v>0.57008244994110702</v>
      </c>
      <c r="K170" s="2">
        <v>0.53936170212765999</v>
      </c>
      <c r="L170" s="2">
        <v>0.55404089581304805</v>
      </c>
      <c r="M170" s="2">
        <v>0.56799999999999995</v>
      </c>
      <c r="N170" s="2">
        <v>0.58333333333333304</v>
      </c>
    </row>
    <row r="171" spans="1:14" x14ac:dyDescent="0.3">
      <c r="A171" s="8" t="s">
        <v>202</v>
      </c>
      <c r="B171" s="8" t="s">
        <v>61</v>
      </c>
      <c r="C171" s="2">
        <v>0.44055068836045103</v>
      </c>
      <c r="D171" s="2">
        <v>0.50229885057471302</v>
      </c>
      <c r="E171" s="2">
        <v>0.46732429099876699</v>
      </c>
      <c r="F171" s="2">
        <v>0.51628468033775599</v>
      </c>
      <c r="G171" s="2">
        <v>0.49874686716791999</v>
      </c>
      <c r="H171" s="2">
        <v>0.50393700787401596</v>
      </c>
      <c r="I171" s="2">
        <v>0.51117886178861804</v>
      </c>
      <c r="J171" s="2">
        <v>0.49103942652329802</v>
      </c>
      <c r="K171" s="2">
        <v>0.47063555913113397</v>
      </c>
      <c r="L171" s="2">
        <v>0.49521002210759002</v>
      </c>
      <c r="M171" s="2">
        <v>0.478398983481576</v>
      </c>
      <c r="N171" s="2">
        <v>0.47932011331444802</v>
      </c>
    </row>
    <row r="172" spans="1:14" x14ac:dyDescent="0.3">
      <c r="A172" s="8" t="s">
        <v>202</v>
      </c>
      <c r="B172" s="8" t="s">
        <v>62</v>
      </c>
      <c r="C172" s="2">
        <v>0.48735244519392901</v>
      </c>
      <c r="D172" s="2">
        <v>0.5</v>
      </c>
      <c r="E172" s="2">
        <v>0.51096121416526097</v>
      </c>
      <c r="F172" s="2">
        <v>0.47879858657243801</v>
      </c>
      <c r="G172" s="2">
        <v>0.48793103448275899</v>
      </c>
      <c r="H172" s="2">
        <v>0.49569707401032698</v>
      </c>
      <c r="I172" s="2">
        <v>0.51016949152542401</v>
      </c>
      <c r="J172" s="2">
        <v>0.49508196721311498</v>
      </c>
      <c r="K172" s="2">
        <v>0.49848484848484798</v>
      </c>
      <c r="L172" s="2">
        <v>0.51219512195121997</v>
      </c>
      <c r="M172" s="2">
        <v>0.48586810228802202</v>
      </c>
      <c r="N172" s="2">
        <v>0.48056994818652798</v>
      </c>
    </row>
    <row r="173" spans="1:14" x14ac:dyDescent="0.3">
      <c r="A173" s="8" t="s">
        <v>202</v>
      </c>
      <c r="B173" s="8" t="s">
        <v>63</v>
      </c>
      <c r="C173" s="2">
        <v>0.47341772151898698</v>
      </c>
      <c r="D173" s="2">
        <v>0.45925925925925898</v>
      </c>
      <c r="E173" s="2">
        <v>0.46666666666666701</v>
      </c>
      <c r="F173" s="2">
        <v>0.46296296296296302</v>
      </c>
      <c r="G173" s="2">
        <v>0.46055979643765899</v>
      </c>
      <c r="H173" s="2">
        <v>0.46803069053708402</v>
      </c>
      <c r="I173" s="2">
        <v>0.462724935732648</v>
      </c>
      <c r="J173" s="2">
        <v>0.46191646191646202</v>
      </c>
      <c r="K173" s="2">
        <v>0.47405660377358499</v>
      </c>
      <c r="L173" s="2">
        <v>0.47344110854503502</v>
      </c>
      <c r="M173" s="2">
        <v>0.47816593886462899</v>
      </c>
      <c r="N173" s="2">
        <v>0.50106157112526495</v>
      </c>
    </row>
    <row r="174" spans="1:14" x14ac:dyDescent="0.3">
      <c r="A174" s="8" t="s">
        <v>202</v>
      </c>
      <c r="B174" s="8" t="s">
        <v>64</v>
      </c>
      <c r="C174" s="2">
        <v>0.33333333333333298</v>
      </c>
      <c r="D174" s="2">
        <v>0.325842696629214</v>
      </c>
      <c r="E174" s="2">
        <v>0.35135135135135098</v>
      </c>
      <c r="F174" s="2">
        <v>0.40845070422535201</v>
      </c>
      <c r="G174" s="2">
        <v>0.378571428571429</v>
      </c>
      <c r="H174" s="2">
        <v>0.37106918238993702</v>
      </c>
      <c r="I174" s="2">
        <v>0.34415584415584399</v>
      </c>
      <c r="J174" s="2">
        <v>0.36942675159235699</v>
      </c>
      <c r="K174" s="2">
        <v>0.33548387096774201</v>
      </c>
      <c r="L174" s="2">
        <v>0.322033898305085</v>
      </c>
      <c r="M174" s="2">
        <v>0.30319148936170198</v>
      </c>
      <c r="N174" s="2">
        <v>0.32524271844660202</v>
      </c>
    </row>
    <row r="175" spans="1:14" x14ac:dyDescent="0.3">
      <c r="A175" s="8" t="s">
        <v>202</v>
      </c>
      <c r="B175" s="8" t="s">
        <v>65</v>
      </c>
      <c r="C175" s="2">
        <v>0.158415841584158</v>
      </c>
      <c r="D175" s="2">
        <v>0.146341463414634</v>
      </c>
      <c r="E175" s="2">
        <v>0.12068965517241401</v>
      </c>
      <c r="F175" s="2">
        <v>0.16666666666666699</v>
      </c>
      <c r="G175" s="2">
        <v>0.173913043478261</v>
      </c>
      <c r="H175" s="2">
        <v>0.157894736842105</v>
      </c>
      <c r="I175" s="2">
        <v>0.11111111111111099</v>
      </c>
      <c r="J175" s="2">
        <v>0.11111111111111099</v>
      </c>
      <c r="K175" s="2">
        <v>0.17857142857142899</v>
      </c>
      <c r="L175" s="2">
        <v>0.15625</v>
      </c>
      <c r="M175" s="2">
        <v>0.2</v>
      </c>
      <c r="N175" s="2">
        <v>0.15625</v>
      </c>
    </row>
    <row r="176" spans="1:14" x14ac:dyDescent="0.3">
      <c r="A176" s="8" t="s">
        <v>202</v>
      </c>
      <c r="B176" s="8" t="s">
        <v>66</v>
      </c>
      <c r="C176" s="2">
        <v>0.396039603960396</v>
      </c>
      <c r="D176" s="2">
        <v>0.387580299785867</v>
      </c>
      <c r="E176" s="2">
        <v>0.41010101010101002</v>
      </c>
      <c r="F176" s="2">
        <v>0.41899441340782101</v>
      </c>
      <c r="G176" s="2">
        <v>0.46495726495726503</v>
      </c>
      <c r="H176" s="2">
        <v>0.46005917159763299</v>
      </c>
      <c r="I176" s="2">
        <v>0.44368131868131899</v>
      </c>
      <c r="J176" s="2">
        <v>0.42991755005889298</v>
      </c>
      <c r="K176" s="2">
        <v>0.46063829787234001</v>
      </c>
      <c r="L176" s="2">
        <v>0.445959104186952</v>
      </c>
      <c r="M176" s="2">
        <v>0.432</v>
      </c>
      <c r="N176" s="2">
        <v>0.41666666666666702</v>
      </c>
    </row>
    <row r="177" spans="1:15" x14ac:dyDescent="0.3">
      <c r="A177" s="8" t="s">
        <v>202</v>
      </c>
      <c r="B177" s="8" t="s">
        <v>67</v>
      </c>
      <c r="C177" s="2">
        <v>0.55944931163954903</v>
      </c>
      <c r="D177" s="2">
        <v>0.49770114942528698</v>
      </c>
      <c r="E177" s="2">
        <v>0.53267570900123296</v>
      </c>
      <c r="F177" s="2">
        <v>0.48371531966224401</v>
      </c>
      <c r="G177" s="2">
        <v>0.50125313283207995</v>
      </c>
      <c r="H177" s="2">
        <v>0.49606299212598398</v>
      </c>
      <c r="I177" s="2">
        <v>0.48882113821138201</v>
      </c>
      <c r="J177" s="2">
        <v>0.50896057347670298</v>
      </c>
      <c r="K177" s="2">
        <v>0.52936444086886603</v>
      </c>
      <c r="L177" s="2">
        <v>0.50478997789240998</v>
      </c>
      <c r="M177" s="2">
        <v>0.52160101651842405</v>
      </c>
      <c r="N177" s="2">
        <v>0.52067988668555198</v>
      </c>
    </row>
    <row r="178" spans="1:15" x14ac:dyDescent="0.3">
      <c r="A178" s="8" t="s">
        <v>202</v>
      </c>
      <c r="B178" s="8" t="s">
        <v>68</v>
      </c>
      <c r="C178" s="2">
        <v>0.51264755480607105</v>
      </c>
      <c r="D178" s="2">
        <v>0.5</v>
      </c>
      <c r="E178" s="2">
        <v>0.48903878583473898</v>
      </c>
      <c r="F178" s="2">
        <v>0.52120141342756199</v>
      </c>
      <c r="G178" s="2">
        <v>0.51206896551724101</v>
      </c>
      <c r="H178" s="2">
        <v>0.50430292598967297</v>
      </c>
      <c r="I178" s="2">
        <v>0.48983050847457599</v>
      </c>
      <c r="J178" s="2">
        <v>0.50491803278688496</v>
      </c>
      <c r="K178" s="2">
        <v>0.50151515151515103</v>
      </c>
      <c r="L178" s="2">
        <v>0.48780487804877998</v>
      </c>
      <c r="M178" s="2">
        <v>0.51413189771197798</v>
      </c>
      <c r="N178" s="2">
        <v>0.51943005181347102</v>
      </c>
    </row>
    <row r="179" spans="1:15" x14ac:dyDescent="0.3">
      <c r="A179" s="8" t="s">
        <v>202</v>
      </c>
      <c r="B179" s="8" t="s">
        <v>69</v>
      </c>
      <c r="C179" s="2">
        <v>0.52658227848101302</v>
      </c>
      <c r="D179" s="2">
        <v>0.54074074074074097</v>
      </c>
      <c r="E179" s="2">
        <v>0.53333333333333299</v>
      </c>
      <c r="F179" s="2">
        <v>0.53703703703703698</v>
      </c>
      <c r="G179" s="2">
        <v>0.53944020356234101</v>
      </c>
      <c r="H179" s="2">
        <v>0.53196930946291598</v>
      </c>
      <c r="I179" s="2">
        <v>0.53727506426735205</v>
      </c>
      <c r="J179" s="2">
        <v>0.53808353808353804</v>
      </c>
      <c r="K179" s="2">
        <v>0.52594339622641495</v>
      </c>
      <c r="L179" s="2">
        <v>0.52655889145496504</v>
      </c>
      <c r="M179" s="2">
        <v>0.52183406113537101</v>
      </c>
      <c r="N179" s="2">
        <v>0.498938428874735</v>
      </c>
    </row>
    <row r="180" spans="1:15" x14ac:dyDescent="0.3">
      <c r="A180" s="8" t="s">
        <v>202</v>
      </c>
      <c r="B180" s="8" t="s">
        <v>70</v>
      </c>
      <c r="C180" s="2">
        <v>0.66666666666666696</v>
      </c>
      <c r="D180" s="2">
        <v>0.67415730337078605</v>
      </c>
      <c r="E180" s="2">
        <v>0.64864864864864902</v>
      </c>
      <c r="F180" s="2">
        <v>0.59154929577464799</v>
      </c>
      <c r="G180" s="2">
        <v>0.621428571428571</v>
      </c>
      <c r="H180" s="2">
        <v>0.62893081761006298</v>
      </c>
      <c r="I180" s="2">
        <v>0.65584415584415601</v>
      </c>
      <c r="J180" s="2">
        <v>0.63057324840764295</v>
      </c>
      <c r="K180" s="2">
        <v>0.66451612903225799</v>
      </c>
      <c r="L180" s="2">
        <v>0.677966101694915</v>
      </c>
      <c r="M180" s="2">
        <v>0.69680851063829796</v>
      </c>
      <c r="N180" s="2">
        <v>0.67475728155339798</v>
      </c>
    </row>
    <row r="181" spans="1:15" x14ac:dyDescent="0.3">
      <c r="A181" s="8" t="s">
        <v>202</v>
      </c>
      <c r="B181" s="8" t="s">
        <v>71</v>
      </c>
      <c r="C181" s="2">
        <v>0.841584158415842</v>
      </c>
      <c r="D181" s="2">
        <v>0.85365853658536595</v>
      </c>
      <c r="E181" s="2">
        <v>0.87931034482758597</v>
      </c>
      <c r="F181" s="2">
        <v>0.83333333333333304</v>
      </c>
      <c r="G181" s="2">
        <v>0.82608695652173902</v>
      </c>
      <c r="H181" s="2">
        <v>0.84210526315789502</v>
      </c>
      <c r="I181" s="2">
        <v>0.88888888888888895</v>
      </c>
      <c r="J181" s="2">
        <v>0.88888888888888895</v>
      </c>
      <c r="K181" s="2">
        <v>0.82142857142857095</v>
      </c>
      <c r="L181" s="2">
        <v>0.84375</v>
      </c>
      <c r="M181" s="2">
        <v>0.8</v>
      </c>
      <c r="N181" s="2">
        <v>0.84375</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60</v>
      </c>
      <c r="C186" s="2">
        <v>0.19587628865979401</v>
      </c>
      <c r="D186" s="2">
        <v>7.3275862068965497E-2</v>
      </c>
      <c r="E186" s="2">
        <v>1.60642570281124E-2</v>
      </c>
      <c r="F186" s="2">
        <v>0.20948616600790501</v>
      </c>
      <c r="G186" s="2">
        <v>8.1699346405228801E-2</v>
      </c>
      <c r="H186" s="2">
        <v>0.16616314199395801</v>
      </c>
      <c r="I186" s="2">
        <v>0.16321243523316101</v>
      </c>
      <c r="J186" s="2">
        <v>6.9042316258351902E-2</v>
      </c>
      <c r="K186" s="2">
        <v>6.0416666666666702E-2</v>
      </c>
      <c r="L186" s="2">
        <v>0.14341846758349699</v>
      </c>
      <c r="M186" s="2">
        <v>0.10309278350515499</v>
      </c>
      <c r="N186" s="3">
        <v>0.42984409799554602</v>
      </c>
      <c r="O186" s="3">
        <v>1.5783132530120501</v>
      </c>
    </row>
    <row r="187" spans="1:15" x14ac:dyDescent="0.3">
      <c r="A187" s="8" t="s">
        <v>196</v>
      </c>
      <c r="B187" s="8" t="s">
        <v>61</v>
      </c>
      <c r="C187" s="2">
        <v>-1.8181818181818198E-2</v>
      </c>
      <c r="D187" s="2">
        <v>0.162962962962963</v>
      </c>
      <c r="E187" s="2">
        <v>-0.111464968152866</v>
      </c>
      <c r="F187" s="2">
        <v>6.6308243727598595E-2</v>
      </c>
      <c r="G187" s="2">
        <v>0.13277310924369701</v>
      </c>
      <c r="H187" s="2">
        <v>5.9347181008902097E-3</v>
      </c>
      <c r="I187" s="2">
        <v>9.2920353982300904E-2</v>
      </c>
      <c r="J187" s="2">
        <v>8.3670715249662603E-2</v>
      </c>
      <c r="K187" s="2">
        <v>0.123287671232877</v>
      </c>
      <c r="L187" s="2">
        <v>0.12195121951219499</v>
      </c>
      <c r="M187" s="2">
        <v>0.18083003952569199</v>
      </c>
      <c r="N187" s="3">
        <v>0.612685560053981</v>
      </c>
      <c r="O187" s="3">
        <v>0.90286624203821697</v>
      </c>
    </row>
    <row r="188" spans="1:15" x14ac:dyDescent="0.3">
      <c r="A188" s="8" t="s">
        <v>196</v>
      </c>
      <c r="B188" s="8" t="s">
        <v>62</v>
      </c>
      <c r="C188" s="2">
        <v>8.0267558528428096E-2</v>
      </c>
      <c r="D188" s="2">
        <v>3.09597523219814E-3</v>
      </c>
      <c r="E188" s="2">
        <v>2.7777777777777801E-2</v>
      </c>
      <c r="F188" s="2">
        <v>7.8078078078078095E-2</v>
      </c>
      <c r="G188" s="2">
        <v>5.2924791086351002E-2</v>
      </c>
      <c r="H188" s="2">
        <v>8.4656084656084707E-2</v>
      </c>
      <c r="I188" s="2">
        <v>7.8048780487804906E-2</v>
      </c>
      <c r="J188" s="2">
        <v>1.1312217194570101E-2</v>
      </c>
      <c r="K188" s="2">
        <v>5.3691275167785199E-2</v>
      </c>
      <c r="L188" s="2">
        <v>0.144373673036093</v>
      </c>
      <c r="M188" s="2">
        <v>0.11873840445269</v>
      </c>
      <c r="N188" s="3">
        <v>0.36425339366515802</v>
      </c>
      <c r="O188" s="3">
        <v>0.86111111111111105</v>
      </c>
    </row>
    <row r="189" spans="1:15" x14ac:dyDescent="0.3">
      <c r="A189" s="8" t="s">
        <v>196</v>
      </c>
      <c r="B189" s="8" t="s">
        <v>63</v>
      </c>
      <c r="C189" s="2">
        <v>9.3023255813953501E-2</v>
      </c>
      <c r="D189" s="2">
        <v>-1.0638297872340399E-2</v>
      </c>
      <c r="E189" s="2">
        <v>-1.6129032258064498E-2</v>
      </c>
      <c r="F189" s="2">
        <v>-3.8251366120218601E-2</v>
      </c>
      <c r="G189" s="2">
        <v>4.5454545454545497E-2</v>
      </c>
      <c r="H189" s="2">
        <v>1.0869565217391301E-2</v>
      </c>
      <c r="I189" s="2">
        <v>0.112903225806452</v>
      </c>
      <c r="J189" s="2">
        <v>5.3140096618357502E-2</v>
      </c>
      <c r="K189" s="2">
        <v>7.7981651376146793E-2</v>
      </c>
      <c r="L189" s="2">
        <v>7.6595744680851105E-2</v>
      </c>
      <c r="M189" s="2">
        <v>3.1620553359683799E-2</v>
      </c>
      <c r="N189" s="3">
        <v>0.26086956521739102</v>
      </c>
      <c r="O189" s="3">
        <v>0.40322580645161299</v>
      </c>
    </row>
    <row r="190" spans="1:15" x14ac:dyDescent="0.3">
      <c r="A190" s="8" t="s">
        <v>196</v>
      </c>
      <c r="B190" s="8" t="s">
        <v>64</v>
      </c>
      <c r="C190" s="2">
        <v>-0.107692307692308</v>
      </c>
      <c r="D190" s="2">
        <v>-0.17241379310344801</v>
      </c>
      <c r="E190" s="2">
        <v>4.1666666666666699E-2</v>
      </c>
      <c r="F190" s="2">
        <v>0.02</v>
      </c>
      <c r="G190" s="2">
        <v>-7.8431372549019607E-2</v>
      </c>
      <c r="H190" s="2">
        <v>0.12765957446808501</v>
      </c>
      <c r="I190" s="2">
        <v>-1.88679245283019E-2</v>
      </c>
      <c r="J190" s="2">
        <v>0.30769230769230799</v>
      </c>
      <c r="K190" s="2">
        <v>0.14705882352941199</v>
      </c>
      <c r="L190" s="2">
        <v>-3.8461538461538498E-2</v>
      </c>
      <c r="M190" s="2">
        <v>0.24</v>
      </c>
      <c r="N190" s="3">
        <v>0.78846153846153799</v>
      </c>
      <c r="O190" s="3">
        <v>0.9375</v>
      </c>
    </row>
    <row r="191" spans="1:15" x14ac:dyDescent="0.3">
      <c r="A191" s="8" t="s">
        <v>196</v>
      </c>
      <c r="B191" s="8" t="s">
        <v>65</v>
      </c>
      <c r="C191" s="2">
        <v>-5.2631578947368397E-2</v>
      </c>
      <c r="D191" s="2">
        <v>-0.22222222222222199</v>
      </c>
      <c r="E191" s="2">
        <v>-0.14285714285714299</v>
      </c>
      <c r="F191" s="2">
        <v>-0.33333333333333298</v>
      </c>
      <c r="G191" s="2">
        <v>0.625</v>
      </c>
      <c r="H191" s="2">
        <v>7.69230769230769E-2</v>
      </c>
      <c r="I191" s="2">
        <v>-7.1428571428571397E-2</v>
      </c>
      <c r="J191" s="2">
        <v>0</v>
      </c>
      <c r="K191" s="2">
        <v>-0.230769230769231</v>
      </c>
      <c r="L191" s="2">
        <v>0.2</v>
      </c>
      <c r="M191" s="2">
        <v>0</v>
      </c>
      <c r="N191" s="3">
        <v>-7.69230769230769E-2</v>
      </c>
      <c r="O191" s="3">
        <v>-0.14285714285714299</v>
      </c>
    </row>
    <row r="192" spans="1:15" x14ac:dyDescent="0.3">
      <c r="A192" s="8" t="s">
        <v>196</v>
      </c>
      <c r="B192" s="8" t="s">
        <v>66</v>
      </c>
      <c r="C192" s="2">
        <v>8.55263157894737E-2</v>
      </c>
      <c r="D192" s="2">
        <v>0.12727272727272701</v>
      </c>
      <c r="E192" s="2">
        <v>0.15053763440860199</v>
      </c>
      <c r="F192" s="2">
        <v>0.38785046728972</v>
      </c>
      <c r="G192" s="2">
        <v>-2.02020202020202E-2</v>
      </c>
      <c r="H192" s="2">
        <v>0.19931271477663201</v>
      </c>
      <c r="I192" s="2">
        <v>0.23495702005730701</v>
      </c>
      <c r="J192" s="2">
        <v>0.13921113689095099</v>
      </c>
      <c r="K192" s="2">
        <v>4.6843177189409398E-2</v>
      </c>
      <c r="L192" s="2">
        <v>9.9221789883268505E-2</v>
      </c>
      <c r="M192" s="2">
        <v>0.11858407079645999</v>
      </c>
      <c r="N192" s="3">
        <v>0.46635730858468699</v>
      </c>
      <c r="O192" s="3">
        <v>2.3978494623655902</v>
      </c>
    </row>
    <row r="193" spans="1:15" x14ac:dyDescent="0.3">
      <c r="A193" s="8" t="s">
        <v>196</v>
      </c>
      <c r="B193" s="8" t="s">
        <v>67</v>
      </c>
      <c r="C193" s="2">
        <v>8.7336244541484698E-2</v>
      </c>
      <c r="D193" s="2">
        <v>-6.69344042838019E-3</v>
      </c>
      <c r="E193" s="2">
        <v>-4.5822102425875998E-2</v>
      </c>
      <c r="F193" s="2">
        <v>-6.9209039548022599E-2</v>
      </c>
      <c r="G193" s="2">
        <v>8.3459787556904405E-2</v>
      </c>
      <c r="H193" s="2">
        <v>6.5826330532212901E-2</v>
      </c>
      <c r="I193" s="2">
        <v>0.156373193166886</v>
      </c>
      <c r="J193" s="2">
        <v>0.114772727272727</v>
      </c>
      <c r="K193" s="2">
        <v>0.11111111111111099</v>
      </c>
      <c r="L193" s="2">
        <v>0.176146788990826</v>
      </c>
      <c r="M193" s="2">
        <v>8.5803432137285501E-2</v>
      </c>
      <c r="N193" s="3">
        <v>0.58181818181818201</v>
      </c>
      <c r="O193" s="3">
        <v>0.87601078167115898</v>
      </c>
    </row>
    <row r="194" spans="1:15" x14ac:dyDescent="0.3">
      <c r="A194" s="8" t="s">
        <v>196</v>
      </c>
      <c r="B194" s="8" t="s">
        <v>68</v>
      </c>
      <c r="C194" s="2">
        <v>9.3283582089552203E-2</v>
      </c>
      <c r="D194" s="2">
        <v>6.14334470989761E-2</v>
      </c>
      <c r="E194" s="2">
        <v>-3.3762057877813501E-2</v>
      </c>
      <c r="F194" s="2">
        <v>1.99667221297837E-2</v>
      </c>
      <c r="G194" s="2">
        <v>6.3621533442088096E-2</v>
      </c>
      <c r="H194" s="2">
        <v>1.3803680981595101E-2</v>
      </c>
      <c r="I194" s="2">
        <v>4.5385779122541603E-2</v>
      </c>
      <c r="J194" s="2">
        <v>3.3285094066570202E-2</v>
      </c>
      <c r="K194" s="2">
        <v>4.4817927170868299E-2</v>
      </c>
      <c r="L194" s="2">
        <v>3.8873994638069703E-2</v>
      </c>
      <c r="M194" s="2">
        <v>2.45161290322581E-2</v>
      </c>
      <c r="N194" s="3">
        <v>0.14905933429811899</v>
      </c>
      <c r="O194" s="3">
        <v>0.27652733118971101</v>
      </c>
    </row>
    <row r="195" spans="1:15" x14ac:dyDescent="0.3">
      <c r="A195" s="8" t="s">
        <v>196</v>
      </c>
      <c r="B195" s="8" t="s">
        <v>69</v>
      </c>
      <c r="C195" s="2">
        <v>-4.48717948717949E-2</v>
      </c>
      <c r="D195" s="2">
        <v>6.3758389261744999E-2</v>
      </c>
      <c r="E195" s="2">
        <v>7.5709779179810699E-2</v>
      </c>
      <c r="F195" s="2">
        <v>8.7976539589442806E-2</v>
      </c>
      <c r="G195" s="2">
        <v>0.12129380053908401</v>
      </c>
      <c r="H195" s="2">
        <v>-1.68269230769231E-2</v>
      </c>
      <c r="I195" s="2">
        <v>4.1564792176039103E-2</v>
      </c>
      <c r="J195" s="2">
        <v>5.16431924882629E-2</v>
      </c>
      <c r="K195" s="2">
        <v>1.11607142857143E-2</v>
      </c>
      <c r="L195" s="2">
        <v>6.4017660044150104E-2</v>
      </c>
      <c r="M195" s="2">
        <v>6.8464730290456396E-2</v>
      </c>
      <c r="N195" s="3">
        <v>0.208920187793427</v>
      </c>
      <c r="O195" s="3">
        <v>0.62460567823343804</v>
      </c>
    </row>
    <row r="196" spans="1:15" x14ac:dyDescent="0.3">
      <c r="A196" s="8" t="s">
        <v>196</v>
      </c>
      <c r="B196" s="8" t="s">
        <v>70</v>
      </c>
      <c r="C196" s="2">
        <v>-4.2452830188679201E-2</v>
      </c>
      <c r="D196" s="2">
        <v>-0.11330049261083699</v>
      </c>
      <c r="E196" s="2">
        <v>-0.116666666666667</v>
      </c>
      <c r="F196" s="2">
        <v>-5.6603773584905703E-2</v>
      </c>
      <c r="G196" s="2">
        <v>0.06</v>
      </c>
      <c r="H196" s="2">
        <v>7.5471698113207503E-2</v>
      </c>
      <c r="I196" s="2">
        <v>0.12280701754386</v>
      </c>
      <c r="J196" s="2">
        <v>0.15104166666666699</v>
      </c>
      <c r="K196" s="2">
        <v>0.104072398190045</v>
      </c>
      <c r="L196" s="2">
        <v>7.7868852459016397E-2</v>
      </c>
      <c r="M196" s="2">
        <v>7.2243346007604597E-2</v>
      </c>
      <c r="N196" s="3">
        <v>0.46875</v>
      </c>
      <c r="O196" s="3">
        <v>0.56666666666666698</v>
      </c>
    </row>
    <row r="197" spans="1:15" x14ac:dyDescent="0.3">
      <c r="A197" s="8" t="s">
        <v>196</v>
      </c>
      <c r="B197" s="8" t="s">
        <v>71</v>
      </c>
      <c r="C197" s="2">
        <v>-0.125</v>
      </c>
      <c r="D197" s="2">
        <v>-0.36363636363636398</v>
      </c>
      <c r="E197" s="2">
        <v>-0.183673469387755</v>
      </c>
      <c r="F197" s="2">
        <v>-0.1</v>
      </c>
      <c r="G197" s="2">
        <v>5.5555555555555601E-2</v>
      </c>
      <c r="H197" s="2">
        <v>-0.105263157894737</v>
      </c>
      <c r="I197" s="2">
        <v>0.26470588235294101</v>
      </c>
      <c r="J197" s="2">
        <v>0.186046511627907</v>
      </c>
      <c r="K197" s="2">
        <v>7.8431372549019607E-2</v>
      </c>
      <c r="L197" s="2">
        <v>3.6363636363636397E-2</v>
      </c>
      <c r="M197" s="2">
        <v>0.105263157894737</v>
      </c>
      <c r="N197" s="3">
        <v>0.46511627906976699</v>
      </c>
      <c r="O197" s="3">
        <v>0.28571428571428598</v>
      </c>
    </row>
    <row r="198" spans="1:15" x14ac:dyDescent="0.3">
      <c r="A198" s="8" t="s">
        <v>197</v>
      </c>
      <c r="B198" s="8" t="s">
        <v>60</v>
      </c>
      <c r="C198" s="2">
        <v>0.158940397350993</v>
      </c>
      <c r="D198" s="2">
        <v>6.6285714285714295E-2</v>
      </c>
      <c r="E198" s="2">
        <v>4.9303322615219698E-2</v>
      </c>
      <c r="F198" s="2">
        <v>6.1287027579162399E-2</v>
      </c>
      <c r="G198" s="2">
        <v>6.7372473532242502E-2</v>
      </c>
      <c r="H198" s="2">
        <v>3.6970243462578899E-2</v>
      </c>
      <c r="I198" s="2">
        <v>6.2608695652173904E-2</v>
      </c>
      <c r="J198" s="2">
        <v>9.1653027823240599E-2</v>
      </c>
      <c r="K198" s="2">
        <v>7.9460269865067504E-2</v>
      </c>
      <c r="L198" s="2">
        <v>0.14652777777777801</v>
      </c>
      <c r="M198" s="2">
        <v>5.6329497274379199E-2</v>
      </c>
      <c r="N198" s="3">
        <v>0.42716857610474601</v>
      </c>
      <c r="O198" s="3">
        <v>0.86923901393354797</v>
      </c>
    </row>
    <row r="199" spans="1:15" x14ac:dyDescent="0.3">
      <c r="A199" s="8" t="s">
        <v>197</v>
      </c>
      <c r="B199" s="8" t="s">
        <v>61</v>
      </c>
      <c r="C199" s="2">
        <v>0.19606772255598001</v>
      </c>
      <c r="D199" s="2">
        <v>-1.23287671232877E-2</v>
      </c>
      <c r="E199" s="2">
        <v>1.52565880721221E-2</v>
      </c>
      <c r="F199" s="2">
        <v>-0.108834244080146</v>
      </c>
      <c r="G199" s="2">
        <v>5.6719468574348501E-2</v>
      </c>
      <c r="H199" s="2">
        <v>6.4796905222437098E-2</v>
      </c>
      <c r="I199" s="2">
        <v>7.1298819255222495E-2</v>
      </c>
      <c r="J199" s="2">
        <v>4.53582026282323E-2</v>
      </c>
      <c r="K199" s="2">
        <v>2.5547445255474501E-2</v>
      </c>
      <c r="L199" s="2">
        <v>0.136022143139581</v>
      </c>
      <c r="M199" s="2">
        <v>0.12356421858684299</v>
      </c>
      <c r="N199" s="3">
        <v>0.36837643069097098</v>
      </c>
      <c r="O199" s="3">
        <v>0.49237170596393898</v>
      </c>
    </row>
    <row r="200" spans="1:15" x14ac:dyDescent="0.3">
      <c r="A200" s="8" t="s">
        <v>197</v>
      </c>
      <c r="B200" s="8" t="s">
        <v>62</v>
      </c>
      <c r="C200" s="2">
        <v>2.78450363196126E-2</v>
      </c>
      <c r="D200" s="2">
        <v>-2.1201413427561801E-2</v>
      </c>
      <c r="E200" s="2">
        <v>2.6474127557159999E-2</v>
      </c>
      <c r="F200" s="2">
        <v>7.9718640093786597E-2</v>
      </c>
      <c r="G200" s="2">
        <v>1.5200868621064101E-2</v>
      </c>
      <c r="H200" s="2">
        <v>-3.7433155080213901E-2</v>
      </c>
      <c r="I200" s="2">
        <v>0</v>
      </c>
      <c r="J200" s="2">
        <v>0.06</v>
      </c>
      <c r="K200" s="2">
        <v>3.2494758909853198E-2</v>
      </c>
      <c r="L200" s="2">
        <v>0.141116751269036</v>
      </c>
      <c r="M200" s="2">
        <v>0.10765124555160099</v>
      </c>
      <c r="N200" s="3">
        <v>0.38333333333333303</v>
      </c>
      <c r="O200" s="3">
        <v>0.49819494584837498</v>
      </c>
    </row>
    <row r="201" spans="1:15" x14ac:dyDescent="0.3">
      <c r="A201" s="8" t="s">
        <v>197</v>
      </c>
      <c r="B201" s="8" t="s">
        <v>63</v>
      </c>
      <c r="C201" s="2">
        <v>4.8780487804877997E-3</v>
      </c>
      <c r="D201" s="2">
        <v>-2.9126213592233E-2</v>
      </c>
      <c r="E201" s="2">
        <v>-3.7499999999999999E-2</v>
      </c>
      <c r="F201" s="2">
        <v>3.8961038961039002E-2</v>
      </c>
      <c r="G201" s="2">
        <v>7.7499999999999999E-2</v>
      </c>
      <c r="H201" s="2">
        <v>3.94431554524362E-2</v>
      </c>
      <c r="I201" s="2">
        <v>2.45535714285714E-2</v>
      </c>
      <c r="J201" s="2">
        <v>9.1503267973856203E-2</v>
      </c>
      <c r="K201" s="2">
        <v>2.59481037924152E-2</v>
      </c>
      <c r="L201" s="2">
        <v>5.2529182879377398E-2</v>
      </c>
      <c r="M201" s="2">
        <v>8.3179297597042498E-2</v>
      </c>
      <c r="N201" s="3">
        <v>0.276688453159041</v>
      </c>
      <c r="O201" s="3">
        <v>0.46500000000000002</v>
      </c>
    </row>
    <row r="202" spans="1:15" x14ac:dyDescent="0.3">
      <c r="A202" s="8" t="s">
        <v>197</v>
      </c>
      <c r="B202" s="8" t="s">
        <v>64</v>
      </c>
      <c r="C202" s="2">
        <v>-7.8260869565217397E-2</v>
      </c>
      <c r="D202" s="2">
        <v>-0.15094339622641501</v>
      </c>
      <c r="E202" s="2">
        <v>-1.6666666666666701E-2</v>
      </c>
      <c r="F202" s="2">
        <v>-3.3898305084745797E-2</v>
      </c>
      <c r="G202" s="2">
        <v>4.0935672514619902E-2</v>
      </c>
      <c r="H202" s="2">
        <v>4.49438202247191E-2</v>
      </c>
      <c r="I202" s="2">
        <v>5.3763440860215103E-2</v>
      </c>
      <c r="J202" s="2">
        <v>4.5918367346938799E-2</v>
      </c>
      <c r="K202" s="2">
        <v>6.8292682926829301E-2</v>
      </c>
      <c r="L202" s="2">
        <v>4.5662100456621002E-3</v>
      </c>
      <c r="M202" s="2">
        <v>0.109090909090909</v>
      </c>
      <c r="N202" s="3">
        <v>0.24489795918367299</v>
      </c>
      <c r="O202" s="3">
        <v>0.35555555555555601</v>
      </c>
    </row>
    <row r="203" spans="1:15" x14ac:dyDescent="0.3">
      <c r="A203" s="8" t="s">
        <v>197</v>
      </c>
      <c r="B203" s="8" t="s">
        <v>65</v>
      </c>
      <c r="C203" s="2">
        <v>-0.105263157894737</v>
      </c>
      <c r="D203" s="2">
        <v>-0.20588235294117599</v>
      </c>
      <c r="E203" s="2">
        <v>-0.296296296296296</v>
      </c>
      <c r="F203" s="2">
        <v>-0.105263157894737</v>
      </c>
      <c r="G203" s="2">
        <v>-5.8823529411764698E-2</v>
      </c>
      <c r="H203" s="2">
        <v>9.375E-2</v>
      </c>
      <c r="I203" s="2">
        <v>-2.8571428571428598E-2</v>
      </c>
      <c r="J203" s="2">
        <v>0.14705882352941199</v>
      </c>
      <c r="K203" s="2">
        <v>2.5641025641025599E-2</v>
      </c>
      <c r="L203" s="2">
        <v>0.2</v>
      </c>
      <c r="M203" s="2">
        <v>-6.25E-2</v>
      </c>
      <c r="N203" s="3">
        <v>0.32352941176470601</v>
      </c>
      <c r="O203" s="3">
        <v>-0.16666666666666699</v>
      </c>
    </row>
    <row r="204" spans="1:15" x14ac:dyDescent="0.3">
      <c r="A204" s="8" t="s">
        <v>197</v>
      </c>
      <c r="B204" s="8" t="s">
        <v>66</v>
      </c>
      <c r="C204" s="2">
        <v>0.14173228346456701</v>
      </c>
      <c r="D204" s="2">
        <v>5.3448275862069003E-2</v>
      </c>
      <c r="E204" s="2">
        <v>0.18166939443535199</v>
      </c>
      <c r="F204" s="2">
        <v>5.9556786703601101E-2</v>
      </c>
      <c r="G204" s="2">
        <v>0.11764705882352899</v>
      </c>
      <c r="H204" s="2">
        <v>0.102923976608187</v>
      </c>
      <c r="I204" s="2">
        <v>9.5440084835631003E-2</v>
      </c>
      <c r="J204" s="2">
        <v>0.11616650532429799</v>
      </c>
      <c r="K204" s="2">
        <v>0.12575888985255901</v>
      </c>
      <c r="L204" s="2">
        <v>2.4653312788906E-2</v>
      </c>
      <c r="M204" s="2">
        <v>2.0300751879699201E-2</v>
      </c>
      <c r="N204" s="3">
        <v>0.31364956437560498</v>
      </c>
      <c r="O204" s="3">
        <v>1.2209492635024599</v>
      </c>
    </row>
    <row r="205" spans="1:15" x14ac:dyDescent="0.3">
      <c r="A205" s="8" t="s">
        <v>197</v>
      </c>
      <c r="B205" s="8" t="s">
        <v>67</v>
      </c>
      <c r="C205" s="2">
        <v>7.1076011846001999E-2</v>
      </c>
      <c r="D205" s="2">
        <v>-0.117511520737327</v>
      </c>
      <c r="E205" s="2">
        <v>-2.2976501305483E-2</v>
      </c>
      <c r="F205" s="2">
        <v>-6.7878140032068393E-2</v>
      </c>
      <c r="G205" s="2">
        <v>3.7270642201834903E-2</v>
      </c>
      <c r="H205" s="2">
        <v>3.0403537866224399E-2</v>
      </c>
      <c r="I205" s="2">
        <v>7.8862660944206006E-2</v>
      </c>
      <c r="J205" s="2">
        <v>7.6081551466931893E-2</v>
      </c>
      <c r="K205" s="2">
        <v>9.3807763401109107E-2</v>
      </c>
      <c r="L205" s="2">
        <v>0.159695817490494</v>
      </c>
      <c r="M205" s="2">
        <v>0.104553734061931</v>
      </c>
      <c r="N205" s="3">
        <v>0.50770760815514704</v>
      </c>
      <c r="O205" s="3">
        <v>0.58328981723237605</v>
      </c>
    </row>
    <row r="206" spans="1:15" x14ac:dyDescent="0.3">
      <c r="A206" s="8" t="s">
        <v>197</v>
      </c>
      <c r="B206" s="8" t="s">
        <v>68</v>
      </c>
      <c r="C206" s="2">
        <v>6.1551433389544698E-2</v>
      </c>
      <c r="D206" s="2">
        <v>-4.7656870532168397E-2</v>
      </c>
      <c r="E206" s="2">
        <v>-1.8348623853211E-2</v>
      </c>
      <c r="F206" s="2">
        <v>-3.3984706881903103E-2</v>
      </c>
      <c r="G206" s="2">
        <v>4.3975373790677199E-3</v>
      </c>
      <c r="H206" s="2">
        <v>2.8896672504378301E-2</v>
      </c>
      <c r="I206" s="2">
        <v>-6.8085106382978697E-3</v>
      </c>
      <c r="J206" s="2">
        <v>-2.2279348757497899E-2</v>
      </c>
      <c r="K206" s="2">
        <v>2.8921998247151599E-2</v>
      </c>
      <c r="L206" s="2">
        <v>3.6626916524701902E-2</v>
      </c>
      <c r="M206" s="2">
        <v>-1.39687756778965E-2</v>
      </c>
      <c r="N206" s="3">
        <v>2.8277634961439601E-2</v>
      </c>
      <c r="O206" s="3">
        <v>8.3402835696413696E-4</v>
      </c>
    </row>
    <row r="207" spans="1:15" x14ac:dyDescent="0.3">
      <c r="A207" s="8" t="s">
        <v>197</v>
      </c>
      <c r="B207" s="8" t="s">
        <v>69</v>
      </c>
      <c r="C207" s="2">
        <v>5.6258790436005601E-3</v>
      </c>
      <c r="D207" s="2">
        <v>-5.4545454545454501E-2</v>
      </c>
      <c r="E207" s="2">
        <v>-6.5088757396449703E-2</v>
      </c>
      <c r="F207" s="2">
        <v>6.3291139240506302E-3</v>
      </c>
      <c r="G207" s="2">
        <v>2.9874213836478002E-2</v>
      </c>
      <c r="H207" s="2">
        <v>-1.0687022900763401E-2</v>
      </c>
      <c r="I207" s="2">
        <v>1.85185185185185E-2</v>
      </c>
      <c r="J207" s="2">
        <v>3.7878787878787901E-2</v>
      </c>
      <c r="K207" s="2">
        <v>-2.4817518248175199E-2</v>
      </c>
      <c r="L207" s="2">
        <v>8.0838323353293398E-2</v>
      </c>
      <c r="M207" s="2">
        <v>4.57063711911357E-2</v>
      </c>
      <c r="N207" s="3">
        <v>0.14393939393939401</v>
      </c>
      <c r="O207" s="3">
        <v>0.116863905325444</v>
      </c>
    </row>
    <row r="208" spans="1:15" x14ac:dyDescent="0.3">
      <c r="A208" s="8" t="s">
        <v>197</v>
      </c>
      <c r="B208" s="8" t="s">
        <v>70</v>
      </c>
      <c r="C208" s="2">
        <v>-7.7551020408163293E-2</v>
      </c>
      <c r="D208" s="2">
        <v>-0.143805309734513</v>
      </c>
      <c r="E208" s="2">
        <v>-1.0335917312661499E-2</v>
      </c>
      <c r="F208" s="2">
        <v>3.1331592689295001E-2</v>
      </c>
      <c r="G208" s="2">
        <v>-6.3291139240506306E-2</v>
      </c>
      <c r="H208" s="2">
        <v>2.1621621621621599E-2</v>
      </c>
      <c r="I208" s="2">
        <v>7.9365079365079395E-3</v>
      </c>
      <c r="J208" s="2">
        <v>3.9370078740157501E-2</v>
      </c>
      <c r="K208" s="2">
        <v>2.5252525252525301E-2</v>
      </c>
      <c r="L208" s="2">
        <v>5.4187192118226597E-2</v>
      </c>
      <c r="M208" s="2">
        <v>6.5420560747663503E-2</v>
      </c>
      <c r="N208" s="3">
        <v>0.196850393700787</v>
      </c>
      <c r="O208" s="3">
        <v>0.178294573643411</v>
      </c>
    </row>
    <row r="209" spans="1:15" x14ac:dyDescent="0.3">
      <c r="A209" s="8" t="s">
        <v>197</v>
      </c>
      <c r="B209" s="8" t="s">
        <v>71</v>
      </c>
      <c r="C209" s="2">
        <v>-0.130909090909091</v>
      </c>
      <c r="D209" s="2">
        <v>-0.18410041841004199</v>
      </c>
      <c r="E209" s="2">
        <v>-0.31282051282051299</v>
      </c>
      <c r="F209" s="2">
        <v>-8.9552238805970102E-2</v>
      </c>
      <c r="G209" s="2">
        <v>9.8360655737704902E-2</v>
      </c>
      <c r="H209" s="2">
        <v>5.22388059701493E-2</v>
      </c>
      <c r="I209" s="2">
        <v>7.8014184397163094E-2</v>
      </c>
      <c r="J209" s="2">
        <v>9.8684210526315805E-2</v>
      </c>
      <c r="K209" s="2">
        <v>-1.79640718562874E-2</v>
      </c>
      <c r="L209" s="2">
        <v>-5.4878048780487798E-2</v>
      </c>
      <c r="M209" s="2">
        <v>9.0322580645161299E-2</v>
      </c>
      <c r="N209" s="3">
        <v>0.11184210526315801</v>
      </c>
      <c r="O209" s="3">
        <v>-0.133333333333333</v>
      </c>
    </row>
    <row r="210" spans="1:15" x14ac:dyDescent="0.3">
      <c r="A210" s="8" t="s">
        <v>198</v>
      </c>
      <c r="B210" s="8" t="s">
        <v>60</v>
      </c>
      <c r="C210" s="2">
        <v>3.4482758620689703E-2</v>
      </c>
      <c r="D210" s="2">
        <v>0.11944444444444401</v>
      </c>
      <c r="E210" s="2">
        <v>0.178660049627792</v>
      </c>
      <c r="F210" s="2">
        <v>4.2105263157894701E-3</v>
      </c>
      <c r="G210" s="2">
        <v>0.213836477987421</v>
      </c>
      <c r="H210" s="2">
        <v>7.9447322970639001E-2</v>
      </c>
      <c r="I210" s="2">
        <v>5.1200000000000002E-2</v>
      </c>
      <c r="J210" s="2">
        <v>0.16894977168949801</v>
      </c>
      <c r="K210" s="2">
        <v>0.16015625</v>
      </c>
      <c r="L210" s="2">
        <v>0.23232323232323199</v>
      </c>
      <c r="M210" s="2">
        <v>0.25136612021857901</v>
      </c>
      <c r="N210" s="3">
        <v>1.09132420091324</v>
      </c>
      <c r="O210" s="3">
        <v>2.4094292803970201</v>
      </c>
    </row>
    <row r="211" spans="1:15" x14ac:dyDescent="0.3">
      <c r="A211" s="8" t="s">
        <v>198</v>
      </c>
      <c r="B211" s="8" t="s">
        <v>61</v>
      </c>
      <c r="C211" s="2">
        <v>6.31443298969072E-2</v>
      </c>
      <c r="D211" s="2">
        <v>9.4545454545454502E-2</v>
      </c>
      <c r="E211" s="2">
        <v>-4.4296788482835001E-3</v>
      </c>
      <c r="F211" s="2">
        <v>-5.4505005561735299E-2</v>
      </c>
      <c r="G211" s="2">
        <v>0.17529411764705899</v>
      </c>
      <c r="H211" s="2">
        <v>2.2022022022022001E-2</v>
      </c>
      <c r="I211" s="2">
        <v>0.192948090107738</v>
      </c>
      <c r="J211" s="2">
        <v>0.12068965517241401</v>
      </c>
      <c r="K211" s="2">
        <v>8.9377289377289407E-2</v>
      </c>
      <c r="L211" s="2">
        <v>0.18426361802286501</v>
      </c>
      <c r="M211" s="2">
        <v>0.22827938671209499</v>
      </c>
      <c r="N211" s="3">
        <v>0.77586206896551702</v>
      </c>
      <c r="O211" s="3">
        <v>1.3953488372092999</v>
      </c>
    </row>
    <row r="212" spans="1:15" x14ac:dyDescent="0.3">
      <c r="A212" s="8" t="s">
        <v>198</v>
      </c>
      <c r="B212" s="8" t="s">
        <v>62</v>
      </c>
      <c r="C212" s="2">
        <v>-1.08932461873638E-2</v>
      </c>
      <c r="D212" s="2">
        <v>0.110132158590308</v>
      </c>
      <c r="E212" s="2">
        <v>-2.7777777777777801E-2</v>
      </c>
      <c r="F212" s="2">
        <v>5.5102040816326497E-2</v>
      </c>
      <c r="G212" s="2">
        <v>6.3829787234042507E-2</v>
      </c>
      <c r="H212" s="2">
        <v>5.63636363636364E-2</v>
      </c>
      <c r="I212" s="2">
        <v>3.2702237521514597E-2</v>
      </c>
      <c r="J212" s="2">
        <v>6.8333333333333302E-2</v>
      </c>
      <c r="K212" s="2">
        <v>0.12948517940717599</v>
      </c>
      <c r="L212" s="2">
        <v>8.4254143646408805E-2</v>
      </c>
      <c r="M212" s="2">
        <v>0.19363057324840799</v>
      </c>
      <c r="N212" s="3">
        <v>0.56166666666666698</v>
      </c>
      <c r="O212" s="3">
        <v>0.85912698412698396</v>
      </c>
    </row>
    <row r="213" spans="1:15" x14ac:dyDescent="0.3">
      <c r="A213" s="8" t="s">
        <v>198</v>
      </c>
      <c r="B213" s="8" t="s">
        <v>63</v>
      </c>
      <c r="C213" s="2">
        <v>2.9166666666666698E-2</v>
      </c>
      <c r="D213" s="2">
        <v>3.6437246963562701E-2</v>
      </c>
      <c r="E213" s="2">
        <v>-1.5625E-2</v>
      </c>
      <c r="F213" s="2">
        <v>7.1428571428571397E-2</v>
      </c>
      <c r="G213" s="2">
        <v>0.10740740740740699</v>
      </c>
      <c r="H213" s="2">
        <v>8.0267558528428096E-2</v>
      </c>
      <c r="I213" s="2">
        <v>-1.54798761609907E-2</v>
      </c>
      <c r="J213" s="2">
        <v>5.0314465408804999E-2</v>
      </c>
      <c r="K213" s="2">
        <v>4.7904191616766498E-2</v>
      </c>
      <c r="L213" s="2">
        <v>0.105714285714286</v>
      </c>
      <c r="M213" s="2">
        <v>-7.7519379844961196E-3</v>
      </c>
      <c r="N213" s="3">
        <v>0.20754716981132099</v>
      </c>
      <c r="O213" s="3">
        <v>0.5</v>
      </c>
    </row>
    <row r="214" spans="1:15" x14ac:dyDescent="0.3">
      <c r="A214" s="8" t="s">
        <v>198</v>
      </c>
      <c r="B214" s="8" t="s">
        <v>64</v>
      </c>
      <c r="C214" s="2">
        <v>-6.7415730337078594E-2</v>
      </c>
      <c r="D214" s="2">
        <v>-0.108433734939759</v>
      </c>
      <c r="E214" s="2">
        <v>-0.162162162162162</v>
      </c>
      <c r="F214" s="2">
        <v>3.2258064516128997E-2</v>
      </c>
      <c r="G214" s="2">
        <v>0</v>
      </c>
      <c r="H214" s="2">
        <v>0.109375</v>
      </c>
      <c r="I214" s="2">
        <v>9.85915492957746E-2</v>
      </c>
      <c r="J214" s="2">
        <v>0.21794871794871801</v>
      </c>
      <c r="K214" s="2">
        <v>-1.05263157894737E-2</v>
      </c>
      <c r="L214" s="2">
        <v>7.4468085106383003E-2</v>
      </c>
      <c r="M214" s="2">
        <v>0.118811881188119</v>
      </c>
      <c r="N214" s="3">
        <v>0.44871794871794901</v>
      </c>
      <c r="O214" s="3">
        <v>0.52702702702702697</v>
      </c>
    </row>
    <row r="215" spans="1:15" x14ac:dyDescent="0.3">
      <c r="A215" s="8" t="s">
        <v>198</v>
      </c>
      <c r="B215" s="8" t="s">
        <v>65</v>
      </c>
      <c r="C215" s="2">
        <v>-9.5238095238095205E-2</v>
      </c>
      <c r="D215" s="2">
        <v>-0.47368421052631599</v>
      </c>
      <c r="E215" s="2">
        <v>-0.4</v>
      </c>
      <c r="F215" s="2">
        <v>0</v>
      </c>
      <c r="G215" s="2">
        <v>0.33333333333333298</v>
      </c>
      <c r="H215" s="2">
        <v>-0.125</v>
      </c>
      <c r="I215" s="2">
        <v>0.28571428571428598</v>
      </c>
      <c r="J215" s="2">
        <v>-0.11111111111111099</v>
      </c>
      <c r="K215" s="2">
        <v>-0.125</v>
      </c>
      <c r="L215" s="2">
        <v>0</v>
      </c>
      <c r="M215" s="2">
        <v>0.14285714285714299</v>
      </c>
      <c r="N215" s="3">
        <v>-0.11111111111111099</v>
      </c>
      <c r="O215" s="3">
        <v>-0.2</v>
      </c>
    </row>
    <row r="216" spans="1:15" x14ac:dyDescent="0.3">
      <c r="A216" s="8" t="s">
        <v>198</v>
      </c>
      <c r="B216" s="8" t="s">
        <v>66</v>
      </c>
      <c r="C216" s="2">
        <v>0.18148148148148099</v>
      </c>
      <c r="D216" s="2">
        <v>0.14106583072100301</v>
      </c>
      <c r="E216" s="2">
        <v>0.159340659340659</v>
      </c>
      <c r="F216" s="2">
        <v>0.19431279620853101</v>
      </c>
      <c r="G216" s="2">
        <v>0.119047619047619</v>
      </c>
      <c r="H216" s="2">
        <v>8.3333333333333301E-2</v>
      </c>
      <c r="I216" s="2">
        <v>0.13911620294599</v>
      </c>
      <c r="J216" s="2">
        <v>0.18247126436781599</v>
      </c>
      <c r="K216" s="2">
        <v>4.0097205346293997E-2</v>
      </c>
      <c r="L216" s="2">
        <v>0.29439252336448601</v>
      </c>
      <c r="M216" s="2">
        <v>0.180505415162455</v>
      </c>
      <c r="N216" s="3">
        <v>0.87931034482758597</v>
      </c>
      <c r="O216" s="3">
        <v>2.59340659340659</v>
      </c>
    </row>
    <row r="217" spans="1:15" x14ac:dyDescent="0.3">
      <c r="A217" s="8" t="s">
        <v>198</v>
      </c>
      <c r="B217" s="8" t="s">
        <v>67</v>
      </c>
      <c r="C217" s="2">
        <v>-2.50403877221325E-2</v>
      </c>
      <c r="D217" s="2">
        <v>-5.1367025683512799E-2</v>
      </c>
      <c r="E217" s="2">
        <v>-2.3580786026200899E-2</v>
      </c>
      <c r="F217" s="2">
        <v>6.9767441860465101E-2</v>
      </c>
      <c r="G217" s="2">
        <v>5.7692307692307702E-2</v>
      </c>
      <c r="H217" s="2">
        <v>3.6363636363636397E-2</v>
      </c>
      <c r="I217" s="2">
        <v>0.22807017543859601</v>
      </c>
      <c r="J217" s="2">
        <v>0.14409937888198801</v>
      </c>
      <c r="K217" s="2">
        <v>0.110206297502714</v>
      </c>
      <c r="L217" s="2">
        <v>0.13202933985330101</v>
      </c>
      <c r="M217" s="2">
        <v>0.15550755939524799</v>
      </c>
      <c r="N217" s="3">
        <v>0.66149068322981397</v>
      </c>
      <c r="O217" s="3">
        <v>1.3362445414847199</v>
      </c>
    </row>
    <row r="218" spans="1:15" x14ac:dyDescent="0.3">
      <c r="A218" s="8" t="s">
        <v>198</v>
      </c>
      <c r="B218" s="8" t="s">
        <v>68</v>
      </c>
      <c r="C218" s="2">
        <v>9.5180722891566302E-2</v>
      </c>
      <c r="D218" s="2">
        <v>8.8008800880088001E-2</v>
      </c>
      <c r="E218" s="2">
        <v>4.0444893832153703E-2</v>
      </c>
      <c r="F218" s="2">
        <v>5.7337220602526703E-2</v>
      </c>
      <c r="G218" s="2">
        <v>3.9522058823529403E-2</v>
      </c>
      <c r="H218" s="2">
        <v>2.2988505747126398E-2</v>
      </c>
      <c r="I218" s="2">
        <v>-1.1235955056179799E-2</v>
      </c>
      <c r="J218" s="2">
        <v>5.6818181818181802E-2</v>
      </c>
      <c r="K218" s="2">
        <v>6.0380479735318397E-2</v>
      </c>
      <c r="L218" s="2">
        <v>4.3681747269890797E-2</v>
      </c>
      <c r="M218" s="2">
        <v>6.2032884902840098E-2</v>
      </c>
      <c r="N218" s="3">
        <v>0.242132867132867</v>
      </c>
      <c r="O218" s="3">
        <v>0.43680485338725999</v>
      </c>
    </row>
    <row r="219" spans="1:15" x14ac:dyDescent="0.3">
      <c r="A219" s="8" t="s">
        <v>198</v>
      </c>
      <c r="B219" s="8" t="s">
        <v>69</v>
      </c>
      <c r="C219" s="2">
        <v>0.10337552742616</v>
      </c>
      <c r="D219" s="2">
        <v>-9.5602294455066905E-3</v>
      </c>
      <c r="E219" s="2">
        <v>-2.5096525096525098E-2</v>
      </c>
      <c r="F219" s="2">
        <v>6.7326732673267303E-2</v>
      </c>
      <c r="G219" s="2">
        <v>7.0500927643784794E-2</v>
      </c>
      <c r="H219" s="2">
        <v>9.0121317157712294E-2</v>
      </c>
      <c r="I219" s="2">
        <v>2.2257551669316401E-2</v>
      </c>
      <c r="J219" s="2">
        <v>7.3094867807154004E-2</v>
      </c>
      <c r="K219" s="2">
        <v>4.6376811594202899E-2</v>
      </c>
      <c r="L219" s="2">
        <v>6.0941828254847598E-2</v>
      </c>
      <c r="M219" s="2">
        <v>8.4856396866840697E-2</v>
      </c>
      <c r="N219" s="3">
        <v>0.29237947122861602</v>
      </c>
      <c r="O219" s="3">
        <v>0.60424710424710404</v>
      </c>
    </row>
    <row r="220" spans="1:15" x14ac:dyDescent="0.3">
      <c r="A220" s="8" t="s">
        <v>198</v>
      </c>
      <c r="B220" s="8" t="s">
        <v>70</v>
      </c>
      <c r="C220" s="2">
        <v>-1.0416666666666701E-2</v>
      </c>
      <c r="D220" s="2">
        <v>-6.6666666666666693E-2</v>
      </c>
      <c r="E220" s="2">
        <v>-7.5187969924812E-3</v>
      </c>
      <c r="F220" s="2">
        <v>-5.3030303030302997E-2</v>
      </c>
      <c r="G220" s="2">
        <v>-1.2E-2</v>
      </c>
      <c r="H220" s="2">
        <v>2.4291497975708499E-2</v>
      </c>
      <c r="I220" s="2">
        <v>0.158102766798419</v>
      </c>
      <c r="J220" s="2">
        <v>7.5085324232081904E-2</v>
      </c>
      <c r="K220" s="2">
        <v>6.9841269841269801E-2</v>
      </c>
      <c r="L220" s="2">
        <v>6.82492581602374E-2</v>
      </c>
      <c r="M220" s="2">
        <v>6.9444444444444406E-2</v>
      </c>
      <c r="N220" s="3">
        <v>0.31399317406143301</v>
      </c>
      <c r="O220" s="3">
        <v>0.44736842105263203</v>
      </c>
    </row>
    <row r="221" spans="1:15" x14ac:dyDescent="0.3">
      <c r="A221" s="8" t="s">
        <v>198</v>
      </c>
      <c r="B221" s="8" t="s">
        <v>71</v>
      </c>
      <c r="C221" s="2">
        <v>-0.14563106796116501</v>
      </c>
      <c r="D221" s="2">
        <v>-0.29545454545454503</v>
      </c>
      <c r="E221" s="2">
        <v>-0.35483870967741898</v>
      </c>
      <c r="F221" s="2">
        <v>0.22500000000000001</v>
      </c>
      <c r="G221" s="2">
        <v>4.08163265306122E-2</v>
      </c>
      <c r="H221" s="2">
        <v>0.21568627450980399</v>
      </c>
      <c r="I221" s="2">
        <v>0.12903225806451599</v>
      </c>
      <c r="J221" s="2">
        <v>0.114285714285714</v>
      </c>
      <c r="K221" s="2">
        <v>0.115384615384615</v>
      </c>
      <c r="L221" s="2">
        <v>1.1494252873563199E-2</v>
      </c>
      <c r="M221" s="2">
        <v>0</v>
      </c>
      <c r="N221" s="3">
        <v>0.25714285714285701</v>
      </c>
      <c r="O221" s="3">
        <v>0.41935483870967699</v>
      </c>
    </row>
    <row r="222" spans="1:15" x14ac:dyDescent="0.3">
      <c r="A222" s="8" t="s">
        <v>199</v>
      </c>
      <c r="B222" s="8" t="s">
        <v>60</v>
      </c>
      <c r="C222" s="2">
        <v>0.152027027027027</v>
      </c>
      <c r="D222" s="2">
        <v>-2.9325513196480899E-3</v>
      </c>
      <c r="E222" s="2">
        <v>0.123529411764706</v>
      </c>
      <c r="F222" s="2">
        <v>0.102094240837696</v>
      </c>
      <c r="G222" s="2">
        <v>0.10213776722090299</v>
      </c>
      <c r="H222" s="2">
        <v>0.148706896551724</v>
      </c>
      <c r="I222" s="2">
        <v>3.5647279549718601E-2</v>
      </c>
      <c r="J222" s="2">
        <v>0.14855072463768099</v>
      </c>
      <c r="K222" s="2">
        <v>1.5772870662460602E-2</v>
      </c>
      <c r="L222" s="2">
        <v>0.32453416149068298</v>
      </c>
      <c r="M222" s="2">
        <v>0.193434935521688</v>
      </c>
      <c r="N222" s="3">
        <v>0.84420289855072495</v>
      </c>
      <c r="O222" s="3">
        <v>1.99411764705882</v>
      </c>
    </row>
    <row r="223" spans="1:15" x14ac:dyDescent="0.3">
      <c r="A223" s="8" t="s">
        <v>199</v>
      </c>
      <c r="B223" s="8" t="s">
        <v>61</v>
      </c>
      <c r="C223" s="2">
        <v>6.9679849340866296E-2</v>
      </c>
      <c r="D223" s="2">
        <v>8.8028169014084494E-3</v>
      </c>
      <c r="E223" s="2">
        <v>5.2356020942408397E-3</v>
      </c>
      <c r="F223" s="2">
        <v>0.125</v>
      </c>
      <c r="G223" s="2">
        <v>4.6296296296296302E-3</v>
      </c>
      <c r="H223" s="2">
        <v>0.116743471582181</v>
      </c>
      <c r="I223" s="2">
        <v>6.4649243466299897E-2</v>
      </c>
      <c r="J223" s="2">
        <v>0.11498708010335899</v>
      </c>
      <c r="K223" s="2">
        <v>8.8064889918887598E-2</v>
      </c>
      <c r="L223" s="2">
        <v>0.18210862619808299</v>
      </c>
      <c r="M223" s="2">
        <v>0.17387387387387401</v>
      </c>
      <c r="N223" s="3">
        <v>0.68346253229974196</v>
      </c>
      <c r="O223" s="3">
        <v>1.2739965095985999</v>
      </c>
    </row>
    <row r="224" spans="1:15" x14ac:dyDescent="0.3">
      <c r="A224" s="8" t="s">
        <v>199</v>
      </c>
      <c r="B224" s="8" t="s">
        <v>62</v>
      </c>
      <c r="C224" s="2">
        <v>3.8235294117647103E-2</v>
      </c>
      <c r="D224" s="2">
        <v>2.8328611898016999E-3</v>
      </c>
      <c r="E224" s="2">
        <v>-8.7570621468926593E-2</v>
      </c>
      <c r="F224" s="2">
        <v>0</v>
      </c>
      <c r="G224" s="2">
        <v>5.8823529411764698E-2</v>
      </c>
      <c r="H224" s="2">
        <v>8.4795321637426896E-2</v>
      </c>
      <c r="I224" s="2">
        <v>-2.15633423180593E-2</v>
      </c>
      <c r="J224" s="2">
        <v>6.3360881542699699E-2</v>
      </c>
      <c r="K224" s="2">
        <v>0.158031088082902</v>
      </c>
      <c r="L224" s="2">
        <v>0.14988814317673399</v>
      </c>
      <c r="M224" s="2">
        <v>8.56031128404669E-2</v>
      </c>
      <c r="N224" s="3">
        <v>0.53719008264462798</v>
      </c>
      <c r="O224" s="3">
        <v>0.57627118644067798</v>
      </c>
    </row>
    <row r="225" spans="1:15" x14ac:dyDescent="0.3">
      <c r="A225" s="8" t="s">
        <v>199</v>
      </c>
      <c r="B225" s="8" t="s">
        <v>63</v>
      </c>
      <c r="C225" s="2">
        <v>4.3062200956937802E-2</v>
      </c>
      <c r="D225" s="2">
        <v>-2.2935779816513801E-2</v>
      </c>
      <c r="E225" s="2">
        <v>8.4507042253521097E-2</v>
      </c>
      <c r="F225" s="2">
        <v>3.4632034632034597E-2</v>
      </c>
      <c r="G225" s="2">
        <v>-3.3472803347280297E-2</v>
      </c>
      <c r="H225" s="2">
        <v>1.7316017316017299E-2</v>
      </c>
      <c r="I225" s="2">
        <v>2.5531914893616999E-2</v>
      </c>
      <c r="J225" s="2">
        <v>-4.1493775933610002E-3</v>
      </c>
      <c r="K225" s="2">
        <v>2.0833333333333301E-2</v>
      </c>
      <c r="L225" s="2">
        <v>3.6734693877551003E-2</v>
      </c>
      <c r="M225" s="2">
        <v>0</v>
      </c>
      <c r="N225" s="3">
        <v>5.39419087136929E-2</v>
      </c>
      <c r="O225" s="3">
        <v>0.19248826291079801</v>
      </c>
    </row>
    <row r="226" spans="1:15" x14ac:dyDescent="0.3">
      <c r="A226" s="8" t="s">
        <v>199</v>
      </c>
      <c r="B226" s="8" t="s">
        <v>64</v>
      </c>
      <c r="C226" s="2">
        <v>-4.3956043956044001E-2</v>
      </c>
      <c r="D226" s="2">
        <v>-0.14942528735632199</v>
      </c>
      <c r="E226" s="2">
        <v>-0.22972972972972999</v>
      </c>
      <c r="F226" s="2">
        <v>-1.7543859649122799E-2</v>
      </c>
      <c r="G226" s="2">
        <v>3.5714285714285698E-2</v>
      </c>
      <c r="H226" s="2">
        <v>6.8965517241379296E-2</v>
      </c>
      <c r="I226" s="2">
        <v>0.12903225806451599</v>
      </c>
      <c r="J226" s="2">
        <v>0.17142857142857101</v>
      </c>
      <c r="K226" s="2">
        <v>1.21951219512195E-2</v>
      </c>
      <c r="L226" s="2">
        <v>2.40963855421687E-2</v>
      </c>
      <c r="M226" s="2">
        <v>8.2352941176470601E-2</v>
      </c>
      <c r="N226" s="3">
        <v>0.314285714285714</v>
      </c>
      <c r="O226" s="3">
        <v>0.24324324324324301</v>
      </c>
    </row>
    <row r="227" spans="1:15" x14ac:dyDescent="0.3">
      <c r="A227" s="8" t="s">
        <v>199</v>
      </c>
      <c r="B227" s="8" t="s">
        <v>65</v>
      </c>
      <c r="C227" s="2">
        <v>0</v>
      </c>
      <c r="D227" s="2">
        <v>-0.25</v>
      </c>
      <c r="E227" s="2">
        <v>-0.5</v>
      </c>
      <c r="F227" s="2">
        <v>0.16666666666666699</v>
      </c>
      <c r="G227" s="2">
        <v>0</v>
      </c>
      <c r="H227" s="2">
        <v>0.14285714285714299</v>
      </c>
      <c r="I227" s="2">
        <v>-0.125</v>
      </c>
      <c r="J227" s="2">
        <v>0.28571428571428598</v>
      </c>
      <c r="K227" s="2">
        <v>0</v>
      </c>
      <c r="L227" s="2">
        <v>0.22222222222222199</v>
      </c>
      <c r="M227" s="2">
        <v>0</v>
      </c>
      <c r="N227" s="3">
        <v>0.57142857142857095</v>
      </c>
      <c r="O227" s="3">
        <v>-8.3333333333333301E-2</v>
      </c>
    </row>
    <row r="228" spans="1:15" x14ac:dyDescent="0.3">
      <c r="A228" s="8" t="s">
        <v>199</v>
      </c>
      <c r="B228" s="8" t="s">
        <v>66</v>
      </c>
      <c r="C228" s="2">
        <v>0.21900826446280999</v>
      </c>
      <c r="D228" s="2">
        <v>0.10847457627118599</v>
      </c>
      <c r="E228" s="2">
        <v>-1.5290519877675801E-2</v>
      </c>
      <c r="F228" s="2">
        <v>0.25776397515527899</v>
      </c>
      <c r="G228" s="2">
        <v>8.8888888888888906E-2</v>
      </c>
      <c r="H228" s="2">
        <v>6.3492063492063502E-2</v>
      </c>
      <c r="I228" s="2">
        <v>0.19616204690831601</v>
      </c>
      <c r="J228" s="2">
        <v>0.13725490196078399</v>
      </c>
      <c r="K228" s="2">
        <v>6.73981191222571E-2</v>
      </c>
      <c r="L228" s="2">
        <v>0.14537444933920701</v>
      </c>
      <c r="M228" s="2">
        <v>0.18589743589743599</v>
      </c>
      <c r="N228" s="3">
        <v>0.64884135472370796</v>
      </c>
      <c r="O228" s="3">
        <v>1.82874617737003</v>
      </c>
    </row>
    <row r="229" spans="1:15" x14ac:dyDescent="0.3">
      <c r="A229" s="8" t="s">
        <v>199</v>
      </c>
      <c r="B229" s="8" t="s">
        <v>67</v>
      </c>
      <c r="C229" s="2">
        <v>-5.8411214953271E-3</v>
      </c>
      <c r="D229" s="2">
        <v>-8.6956521739130405E-2</v>
      </c>
      <c r="E229" s="2">
        <v>1.0296010296010299E-2</v>
      </c>
      <c r="F229" s="2">
        <v>-3.0573248407643298E-2</v>
      </c>
      <c r="G229" s="2">
        <v>6.5703022339027597E-2</v>
      </c>
      <c r="H229" s="2">
        <v>-1.35635018495684E-2</v>
      </c>
      <c r="I229" s="2">
        <v>0.18875</v>
      </c>
      <c r="J229" s="2">
        <v>0.131440588853838</v>
      </c>
      <c r="K229" s="2">
        <v>0.153345724907063</v>
      </c>
      <c r="L229" s="2">
        <v>0.120064464141821</v>
      </c>
      <c r="M229" s="2">
        <v>0.15755395683453199</v>
      </c>
      <c r="N229" s="3">
        <v>0.69190325972660405</v>
      </c>
      <c r="O229" s="3">
        <v>1.0707850707850699</v>
      </c>
    </row>
    <row r="230" spans="1:15" x14ac:dyDescent="0.3">
      <c r="A230" s="8" t="s">
        <v>199</v>
      </c>
      <c r="B230" s="8" t="s">
        <v>68</v>
      </c>
      <c r="C230" s="2">
        <v>0.127102803738318</v>
      </c>
      <c r="D230" s="2">
        <v>-1.49253731343284E-2</v>
      </c>
      <c r="E230" s="2">
        <v>-1.01010101010101E-2</v>
      </c>
      <c r="F230" s="2">
        <v>9.0136054421768697E-2</v>
      </c>
      <c r="G230" s="2">
        <v>5.9282371294851803E-2</v>
      </c>
      <c r="H230" s="2">
        <v>-1.9145802650957298E-2</v>
      </c>
      <c r="I230" s="2">
        <v>6.3063063063063099E-2</v>
      </c>
      <c r="J230" s="2">
        <v>7.0621468926553698E-3</v>
      </c>
      <c r="K230" s="2">
        <v>1.4025245441795201E-3</v>
      </c>
      <c r="L230" s="2">
        <v>0.102240896358543</v>
      </c>
      <c r="M230" s="2">
        <v>0.12579415501905999</v>
      </c>
      <c r="N230" s="3">
        <v>0.25141242937853098</v>
      </c>
      <c r="O230" s="3">
        <v>0.49158249158249201</v>
      </c>
    </row>
    <row r="231" spans="1:15" x14ac:dyDescent="0.3">
      <c r="A231" s="8" t="s">
        <v>199</v>
      </c>
      <c r="B231" s="8" t="s">
        <v>69</v>
      </c>
      <c r="C231" s="2">
        <v>5.8659217877095E-2</v>
      </c>
      <c r="D231" s="2">
        <v>1.31926121372032E-2</v>
      </c>
      <c r="E231" s="2">
        <v>-4.1666666666666699E-2</v>
      </c>
      <c r="F231" s="2">
        <v>8.1521739130434798E-3</v>
      </c>
      <c r="G231" s="2">
        <v>-5.6603773584905703E-2</v>
      </c>
      <c r="H231" s="2">
        <v>6.8571428571428603E-2</v>
      </c>
      <c r="I231" s="2">
        <v>6.9518716577540093E-2</v>
      </c>
      <c r="J231" s="2">
        <v>3.7499999999999999E-2</v>
      </c>
      <c r="K231" s="2">
        <v>3.8554216867469897E-2</v>
      </c>
      <c r="L231" s="2">
        <v>5.3364269141531299E-2</v>
      </c>
      <c r="M231" s="2">
        <v>0.14537444933920701</v>
      </c>
      <c r="N231" s="3">
        <v>0.3</v>
      </c>
      <c r="O231" s="3">
        <v>0.35416666666666702</v>
      </c>
    </row>
    <row r="232" spans="1:15" x14ac:dyDescent="0.3">
      <c r="A232" s="8" t="s">
        <v>199</v>
      </c>
      <c r="B232" s="8" t="s">
        <v>70</v>
      </c>
      <c r="C232" s="2">
        <v>-8.2524271844660199E-2</v>
      </c>
      <c r="D232" s="2">
        <v>-0.15343915343915299</v>
      </c>
      <c r="E232" s="2">
        <v>0</v>
      </c>
      <c r="F232" s="2">
        <v>-2.5000000000000001E-2</v>
      </c>
      <c r="G232" s="2">
        <v>0.15384615384615399</v>
      </c>
      <c r="H232" s="2">
        <v>3.3333333333333298E-2</v>
      </c>
      <c r="I232" s="2">
        <v>-5.3763440860215101E-3</v>
      </c>
      <c r="J232" s="2">
        <v>0</v>
      </c>
      <c r="K232" s="2">
        <v>0.178378378378378</v>
      </c>
      <c r="L232" s="2">
        <v>5.5045871559633003E-2</v>
      </c>
      <c r="M232" s="2">
        <v>8.6956521739130405E-2</v>
      </c>
      <c r="N232" s="3">
        <v>0.35135135135135098</v>
      </c>
      <c r="O232" s="3">
        <v>0.5625</v>
      </c>
    </row>
    <row r="233" spans="1:15" x14ac:dyDescent="0.3">
      <c r="A233" s="8" t="s">
        <v>199</v>
      </c>
      <c r="B233" s="8" t="s">
        <v>71</v>
      </c>
      <c r="C233" s="2">
        <v>-7.8947368421052599E-2</v>
      </c>
      <c r="D233" s="2">
        <v>-8.5714285714285701E-2</v>
      </c>
      <c r="E233" s="2">
        <v>-0.3125</v>
      </c>
      <c r="F233" s="2">
        <v>4.5454545454545497E-2</v>
      </c>
      <c r="G233" s="2">
        <v>-4.3478260869565202E-2</v>
      </c>
      <c r="H233" s="2">
        <v>-2.27272727272727E-2</v>
      </c>
      <c r="I233" s="2">
        <v>-2.32558139534884E-2</v>
      </c>
      <c r="J233" s="2">
        <v>0.16666666666666699</v>
      </c>
      <c r="K233" s="2">
        <v>-8.1632653061224497E-2</v>
      </c>
      <c r="L233" s="2">
        <v>6.6666666666666693E-2</v>
      </c>
      <c r="M233" s="2">
        <v>2.0833333333333301E-2</v>
      </c>
      <c r="N233" s="3">
        <v>0.16666666666666699</v>
      </c>
      <c r="O233" s="3">
        <v>-0.234375</v>
      </c>
    </row>
    <row r="234" spans="1:15" x14ac:dyDescent="0.3">
      <c r="A234" s="8" t="s">
        <v>200</v>
      </c>
      <c r="B234" s="8" t="s">
        <v>60</v>
      </c>
      <c r="C234" s="2">
        <v>0.28627450980392199</v>
      </c>
      <c r="D234" s="2">
        <v>1.52439024390244E-2</v>
      </c>
      <c r="E234" s="2">
        <v>4.2042042042041997E-2</v>
      </c>
      <c r="F234" s="2">
        <v>0.18731988472622499</v>
      </c>
      <c r="G234" s="2">
        <v>0.16019417475728201</v>
      </c>
      <c r="H234" s="2">
        <v>0.127615062761506</v>
      </c>
      <c r="I234" s="2">
        <v>5.9369202226345098E-2</v>
      </c>
      <c r="J234" s="2">
        <v>0.140105078809107</v>
      </c>
      <c r="K234" s="2">
        <v>0.105990783410138</v>
      </c>
      <c r="L234" s="2">
        <v>0.22500000000000001</v>
      </c>
      <c r="M234" s="2">
        <v>0.25963718820861698</v>
      </c>
      <c r="N234" s="3">
        <v>0.94570928196147097</v>
      </c>
      <c r="O234" s="3">
        <v>2.3363363363363399</v>
      </c>
    </row>
    <row r="235" spans="1:15" x14ac:dyDescent="0.3">
      <c r="A235" s="8" t="s">
        <v>200</v>
      </c>
      <c r="B235" s="8" t="s">
        <v>61</v>
      </c>
      <c r="C235" s="2">
        <v>6.01503759398496E-2</v>
      </c>
      <c r="D235" s="2">
        <v>-2.8368794326241099E-2</v>
      </c>
      <c r="E235" s="2">
        <v>4.56204379562044E-2</v>
      </c>
      <c r="F235" s="2">
        <v>0.14485165794066299</v>
      </c>
      <c r="G235" s="2">
        <v>6.25E-2</v>
      </c>
      <c r="H235" s="2">
        <v>9.46915351506456E-2</v>
      </c>
      <c r="I235" s="2">
        <v>0.16775884665792901</v>
      </c>
      <c r="J235" s="2">
        <v>6.8462401795735095E-2</v>
      </c>
      <c r="K235" s="2">
        <v>0.10294117647058799</v>
      </c>
      <c r="L235" s="2">
        <v>0.227619047619048</v>
      </c>
      <c r="M235" s="2">
        <v>0.230411171450737</v>
      </c>
      <c r="N235" s="3">
        <v>0.78002244668911302</v>
      </c>
      <c r="O235" s="3">
        <v>1.89416058394161</v>
      </c>
    </row>
    <row r="236" spans="1:15" x14ac:dyDescent="0.3">
      <c r="A236" s="8" t="s">
        <v>200</v>
      </c>
      <c r="B236" s="8" t="s">
        <v>62</v>
      </c>
      <c r="C236" s="2">
        <v>6.4516129032258099E-3</v>
      </c>
      <c r="D236" s="2">
        <v>2.2435897435897401E-2</v>
      </c>
      <c r="E236" s="2">
        <v>3.1347962382445103E-2</v>
      </c>
      <c r="F236" s="2">
        <v>7.9027355623100301E-2</v>
      </c>
      <c r="G236" s="2">
        <v>3.3802816901408399E-2</v>
      </c>
      <c r="H236" s="2">
        <v>0.103542234332425</v>
      </c>
      <c r="I236" s="2">
        <v>4.1975308641975302E-2</v>
      </c>
      <c r="J236" s="2">
        <v>9.4786729857819899E-2</v>
      </c>
      <c r="K236" s="2">
        <v>7.5757575757575801E-2</v>
      </c>
      <c r="L236" s="2">
        <v>0.146881287726358</v>
      </c>
      <c r="M236" s="2">
        <v>8.7719298245614002E-2</v>
      </c>
      <c r="N236" s="3">
        <v>0.46919431279620899</v>
      </c>
      <c r="O236" s="3">
        <v>0.94357366771159901</v>
      </c>
    </row>
    <row r="237" spans="1:15" x14ac:dyDescent="0.3">
      <c r="A237" s="8" t="s">
        <v>200</v>
      </c>
      <c r="B237" s="8" t="s">
        <v>63</v>
      </c>
      <c r="C237" s="2">
        <v>-3.03030303030303E-2</v>
      </c>
      <c r="D237" s="2">
        <v>-4.1666666666666699E-2</v>
      </c>
      <c r="E237" s="2">
        <v>2.7173913043478298E-2</v>
      </c>
      <c r="F237" s="2">
        <v>-5.2910052910052898E-3</v>
      </c>
      <c r="G237" s="2">
        <v>7.4468085106383003E-2</v>
      </c>
      <c r="H237" s="2">
        <v>6.9306930693069299E-2</v>
      </c>
      <c r="I237" s="2">
        <v>5.5555555555555601E-2</v>
      </c>
      <c r="J237" s="2">
        <v>4.3859649122806998E-3</v>
      </c>
      <c r="K237" s="2">
        <v>-1.31004366812227E-2</v>
      </c>
      <c r="L237" s="2">
        <v>4.8672566371681401E-2</v>
      </c>
      <c r="M237" s="2">
        <v>0.13502109704641299</v>
      </c>
      <c r="N237" s="3">
        <v>0.179824561403509</v>
      </c>
      <c r="O237" s="3">
        <v>0.46195652173912999</v>
      </c>
    </row>
    <row r="238" spans="1:15" x14ac:dyDescent="0.3">
      <c r="A238" s="8" t="s">
        <v>200</v>
      </c>
      <c r="B238" s="8" t="s">
        <v>64</v>
      </c>
      <c r="C238" s="2">
        <v>-9.8901098901098897E-2</v>
      </c>
      <c r="D238" s="2">
        <v>-0.219512195121951</v>
      </c>
      <c r="E238" s="2">
        <v>-0.140625</v>
      </c>
      <c r="F238" s="2">
        <v>0</v>
      </c>
      <c r="G238" s="2">
        <v>-3.6363636363636397E-2</v>
      </c>
      <c r="H238" s="2">
        <v>5.6603773584905703E-2</v>
      </c>
      <c r="I238" s="2">
        <v>0.125</v>
      </c>
      <c r="J238" s="2">
        <v>3.1746031746031703E-2</v>
      </c>
      <c r="K238" s="2">
        <v>0.230769230769231</v>
      </c>
      <c r="L238" s="2">
        <v>-0.05</v>
      </c>
      <c r="M238" s="2">
        <v>0.144736842105263</v>
      </c>
      <c r="N238" s="3">
        <v>0.38095238095238099</v>
      </c>
      <c r="O238" s="3">
        <v>0.359375</v>
      </c>
    </row>
    <row r="239" spans="1:15" x14ac:dyDescent="0.3">
      <c r="A239" s="8" t="s">
        <v>200</v>
      </c>
      <c r="B239" s="8" t="s">
        <v>65</v>
      </c>
      <c r="C239" s="2">
        <v>7.1428571428571397E-2</v>
      </c>
      <c r="D239" s="2">
        <v>-0.6</v>
      </c>
      <c r="E239" s="2">
        <v>-0.66666666666666696</v>
      </c>
      <c r="F239" s="2">
        <v>0</v>
      </c>
      <c r="G239" s="2">
        <v>0</v>
      </c>
      <c r="H239" s="2">
        <v>1.5</v>
      </c>
      <c r="I239" s="2">
        <v>0.2</v>
      </c>
      <c r="J239" s="2">
        <v>0.16666666666666699</v>
      </c>
      <c r="K239" s="2">
        <v>-0.14285714285714299</v>
      </c>
      <c r="L239" s="2">
        <v>0.33333333333333298</v>
      </c>
      <c r="M239" s="2">
        <v>0.25</v>
      </c>
      <c r="N239" s="3">
        <v>0.66666666666666696</v>
      </c>
      <c r="O239" s="3">
        <v>0.66666666666666696</v>
      </c>
    </row>
    <row r="240" spans="1:15" x14ac:dyDescent="0.3">
      <c r="A240" s="8" t="s">
        <v>200</v>
      </c>
      <c r="B240" s="8" t="s">
        <v>66</v>
      </c>
      <c r="C240" s="2">
        <v>0.34361233480176201</v>
      </c>
      <c r="D240" s="2">
        <v>0.101639344262295</v>
      </c>
      <c r="E240" s="2">
        <v>0.104166666666667</v>
      </c>
      <c r="F240" s="2">
        <v>0.134770889487871</v>
      </c>
      <c r="G240" s="2">
        <v>0.211401425178147</v>
      </c>
      <c r="H240" s="2">
        <v>2.1568627450980399E-2</v>
      </c>
      <c r="I240" s="2">
        <v>0.105566218809981</v>
      </c>
      <c r="J240" s="2">
        <v>0.14583333333333301</v>
      </c>
      <c r="K240" s="2">
        <v>5.6060606060606102E-2</v>
      </c>
      <c r="L240" s="2">
        <v>0.24964131994261099</v>
      </c>
      <c r="M240" s="2">
        <v>9.8737083811710702E-2</v>
      </c>
      <c r="N240" s="3">
        <v>0.66145833333333304</v>
      </c>
      <c r="O240" s="3">
        <v>1.84821428571429</v>
      </c>
    </row>
    <row r="241" spans="1:15" x14ac:dyDescent="0.3">
      <c r="A241" s="8" t="s">
        <v>200</v>
      </c>
      <c r="B241" s="8" t="s">
        <v>67</v>
      </c>
      <c r="C241" s="2">
        <v>-5.0171037628278202E-2</v>
      </c>
      <c r="D241" s="2">
        <v>-7.4429771908763501E-2</v>
      </c>
      <c r="E241" s="2">
        <v>6.4850843060959796E-3</v>
      </c>
      <c r="F241" s="2">
        <v>2.8350515463917501E-2</v>
      </c>
      <c r="G241" s="2">
        <v>7.7694235588972399E-2</v>
      </c>
      <c r="H241" s="2">
        <v>0.15697674418604701</v>
      </c>
      <c r="I241" s="2">
        <v>0.19698492462311601</v>
      </c>
      <c r="J241" s="2">
        <v>9.4878253568429896E-2</v>
      </c>
      <c r="K241" s="2">
        <v>0.17177914110429399</v>
      </c>
      <c r="L241" s="2">
        <v>0.11387434554973801</v>
      </c>
      <c r="M241" s="2">
        <v>0.159224441833137</v>
      </c>
      <c r="N241" s="3">
        <v>0.65659109991603704</v>
      </c>
      <c r="O241" s="3">
        <v>1.5590142671854701</v>
      </c>
    </row>
    <row r="242" spans="1:15" x14ac:dyDescent="0.3">
      <c r="A242" s="8" t="s">
        <v>200</v>
      </c>
      <c r="B242" s="8" t="s">
        <v>68</v>
      </c>
      <c r="C242" s="2">
        <v>8.5626911314984705E-2</v>
      </c>
      <c r="D242" s="2">
        <v>2.3943661971830999E-2</v>
      </c>
      <c r="E242" s="2">
        <v>5.2269601100412698E-2</v>
      </c>
      <c r="F242" s="2">
        <v>4.9673202614379103E-2</v>
      </c>
      <c r="G242" s="2">
        <v>1.9925280199252798E-2</v>
      </c>
      <c r="H242" s="2">
        <v>3.6630036630036597E-2</v>
      </c>
      <c r="I242" s="2">
        <v>1.7667844522968199E-2</v>
      </c>
      <c r="J242" s="2">
        <v>5.0925925925925902E-2</v>
      </c>
      <c r="K242" s="2">
        <v>1.43171806167401E-2</v>
      </c>
      <c r="L242" s="2">
        <v>5.1031487513572199E-2</v>
      </c>
      <c r="M242" s="2">
        <v>7.8512396694214906E-2</v>
      </c>
      <c r="N242" s="3">
        <v>0.20833333333333301</v>
      </c>
      <c r="O242" s="3">
        <v>0.43603851444291603</v>
      </c>
    </row>
    <row r="243" spans="1:15" x14ac:dyDescent="0.3">
      <c r="A243" s="8" t="s">
        <v>200</v>
      </c>
      <c r="B243" s="8" t="s">
        <v>69</v>
      </c>
      <c r="C243" s="2">
        <v>4.3981481481481503E-2</v>
      </c>
      <c r="D243" s="2">
        <v>1.10864745011086E-2</v>
      </c>
      <c r="E243" s="2">
        <v>2.41228070175439E-2</v>
      </c>
      <c r="F243" s="2">
        <v>-6.4239828693790097E-3</v>
      </c>
      <c r="G243" s="2">
        <v>7.1120689655172403E-2</v>
      </c>
      <c r="H243" s="2">
        <v>5.63380281690141E-2</v>
      </c>
      <c r="I243" s="2">
        <v>5.7142857142857099E-3</v>
      </c>
      <c r="J243" s="2">
        <v>6.4393939393939406E-2</v>
      </c>
      <c r="K243" s="2">
        <v>1.95729537366548E-2</v>
      </c>
      <c r="L243" s="2">
        <v>6.1082024432809801E-2</v>
      </c>
      <c r="M243" s="2">
        <v>3.2894736842105303E-2</v>
      </c>
      <c r="N243" s="3">
        <v>0.189393939393939</v>
      </c>
      <c r="O243" s="3">
        <v>0.37719298245614002</v>
      </c>
    </row>
    <row r="244" spans="1:15" x14ac:dyDescent="0.3">
      <c r="A244" s="8" t="s">
        <v>200</v>
      </c>
      <c r="B244" s="8" t="s">
        <v>70</v>
      </c>
      <c r="C244" s="2">
        <v>-8.2251082251082297E-2</v>
      </c>
      <c r="D244" s="2">
        <v>-0.10849056603773601</v>
      </c>
      <c r="E244" s="2">
        <v>-3.7037037037037E-2</v>
      </c>
      <c r="F244" s="2">
        <v>0.120879120879121</v>
      </c>
      <c r="G244" s="2">
        <v>5.3921568627450997E-2</v>
      </c>
      <c r="H244" s="2">
        <v>9.3023255813953504E-3</v>
      </c>
      <c r="I244" s="2">
        <v>8.7557603686635899E-2</v>
      </c>
      <c r="J244" s="2">
        <v>8.0508474576271194E-2</v>
      </c>
      <c r="K244" s="2">
        <v>1.9607843137254902E-2</v>
      </c>
      <c r="L244" s="2">
        <v>0.115384615384615</v>
      </c>
      <c r="M244" s="2">
        <v>0.13103448275862101</v>
      </c>
      <c r="N244" s="3">
        <v>0.38983050847457601</v>
      </c>
      <c r="O244" s="3">
        <v>0.73544973544973502</v>
      </c>
    </row>
    <row r="245" spans="1:15" x14ac:dyDescent="0.3">
      <c r="A245" s="8" t="s">
        <v>200</v>
      </c>
      <c r="B245" s="8" t="s">
        <v>71</v>
      </c>
      <c r="C245" s="2">
        <v>-0.11340206185567001</v>
      </c>
      <c r="D245" s="2">
        <v>-0.27906976744186002</v>
      </c>
      <c r="E245" s="2">
        <v>-0.30645161290322598</v>
      </c>
      <c r="F245" s="2">
        <v>-0.116279069767442</v>
      </c>
      <c r="G245" s="2">
        <v>-2.6315789473684199E-2</v>
      </c>
      <c r="H245" s="2">
        <v>0</v>
      </c>
      <c r="I245" s="2">
        <v>0.135135135135135</v>
      </c>
      <c r="J245" s="2">
        <v>7.1428571428571397E-2</v>
      </c>
      <c r="K245" s="2">
        <v>6.6666666666666693E-2</v>
      </c>
      <c r="L245" s="2">
        <v>0</v>
      </c>
      <c r="M245" s="2">
        <v>0.16666666666666699</v>
      </c>
      <c r="N245" s="3">
        <v>0.33333333333333298</v>
      </c>
      <c r="O245" s="3">
        <v>-9.6774193548387094E-2</v>
      </c>
    </row>
    <row r="246" spans="1:15" x14ac:dyDescent="0.3">
      <c r="A246" s="8" t="s">
        <v>201</v>
      </c>
      <c r="B246" s="8" t="s">
        <v>60</v>
      </c>
      <c r="C246" s="2">
        <v>0.13927576601671299</v>
      </c>
      <c r="D246" s="2">
        <v>0.10024449877750601</v>
      </c>
      <c r="E246" s="2">
        <v>-2.4444444444444401E-2</v>
      </c>
      <c r="F246" s="2">
        <v>-1.36674259681093E-2</v>
      </c>
      <c r="G246" s="2">
        <v>0.182448036951501</v>
      </c>
      <c r="H246" s="2">
        <v>1.5625E-2</v>
      </c>
      <c r="I246" s="2">
        <v>8.8461538461538494E-2</v>
      </c>
      <c r="J246" s="2">
        <v>0.102473498233216</v>
      </c>
      <c r="K246" s="2">
        <v>0.104166666666667</v>
      </c>
      <c r="L246" s="2">
        <v>0.16835994194484799</v>
      </c>
      <c r="M246" s="2">
        <v>0.19875776397515499</v>
      </c>
      <c r="N246" s="3">
        <v>0.704946996466431</v>
      </c>
      <c r="O246" s="3">
        <v>1.1444444444444399</v>
      </c>
    </row>
    <row r="247" spans="1:15" x14ac:dyDescent="0.3">
      <c r="A247" s="8" t="s">
        <v>201</v>
      </c>
      <c r="B247" s="8" t="s">
        <v>61</v>
      </c>
      <c r="C247" s="2">
        <v>0.106500691562932</v>
      </c>
      <c r="D247" s="2">
        <v>2.75E-2</v>
      </c>
      <c r="E247" s="2">
        <v>0.167883211678832</v>
      </c>
      <c r="F247" s="2">
        <v>-0.10312499999999999</v>
      </c>
      <c r="G247" s="2">
        <v>8.0139372822299604E-2</v>
      </c>
      <c r="H247" s="2">
        <v>6.12903225806452E-2</v>
      </c>
      <c r="I247" s="2">
        <v>0.14893617021276601</v>
      </c>
      <c r="J247" s="2">
        <v>0.11816578483245101</v>
      </c>
      <c r="K247" s="2">
        <v>5.5205047318611998E-2</v>
      </c>
      <c r="L247" s="2">
        <v>8.7443946188340796E-2</v>
      </c>
      <c r="M247" s="2">
        <v>0.120962199312715</v>
      </c>
      <c r="N247" s="3">
        <v>0.438271604938272</v>
      </c>
      <c r="O247" s="3">
        <v>0.984184914841849</v>
      </c>
    </row>
    <row r="248" spans="1:15" x14ac:dyDescent="0.3">
      <c r="A248" s="8" t="s">
        <v>201</v>
      </c>
      <c r="B248" s="8" t="s">
        <v>62</v>
      </c>
      <c r="C248" s="2">
        <v>9.7713097713097705E-2</v>
      </c>
      <c r="D248" s="2">
        <v>1.8939393939393901E-3</v>
      </c>
      <c r="E248" s="2">
        <v>1.8903591682419701E-2</v>
      </c>
      <c r="F248" s="2">
        <v>-3.3395176252319102E-2</v>
      </c>
      <c r="G248" s="2">
        <v>2.8790786948176599E-2</v>
      </c>
      <c r="H248" s="2">
        <v>1.8656716417910401E-2</v>
      </c>
      <c r="I248" s="2">
        <v>9.1575091575091597E-2</v>
      </c>
      <c r="J248" s="2">
        <v>-8.3892617449664395E-3</v>
      </c>
      <c r="K248" s="2">
        <v>0.13705583756345199</v>
      </c>
      <c r="L248" s="2">
        <v>8.9285714285714302E-2</v>
      </c>
      <c r="M248" s="2">
        <v>0.12021857923497301</v>
      </c>
      <c r="N248" s="3">
        <v>0.37583892617449699</v>
      </c>
      <c r="O248" s="3">
        <v>0.55009451795841202</v>
      </c>
    </row>
    <row r="249" spans="1:15" x14ac:dyDescent="0.3">
      <c r="A249" s="8" t="s">
        <v>201</v>
      </c>
      <c r="B249" s="8" t="s">
        <v>63</v>
      </c>
      <c r="C249" s="2">
        <v>-5.3571428571428603E-2</v>
      </c>
      <c r="D249" s="2">
        <v>-3.77358490566038E-2</v>
      </c>
      <c r="E249" s="2">
        <v>-2.9411764705882401E-2</v>
      </c>
      <c r="F249" s="2">
        <v>1.68350168350168E-2</v>
      </c>
      <c r="G249" s="2">
        <v>7.9470198675496706E-2</v>
      </c>
      <c r="H249" s="2">
        <v>1.84049079754601E-2</v>
      </c>
      <c r="I249" s="2">
        <v>6.0240963855421699E-3</v>
      </c>
      <c r="J249" s="2">
        <v>9.2814371257484998E-2</v>
      </c>
      <c r="K249" s="2">
        <v>9.3150684931506897E-2</v>
      </c>
      <c r="L249" s="2">
        <v>4.01002506265664E-2</v>
      </c>
      <c r="M249" s="2">
        <v>5.54216867469879E-2</v>
      </c>
      <c r="N249" s="3">
        <v>0.31137724550898199</v>
      </c>
      <c r="O249" s="3">
        <v>0.43137254901960798</v>
      </c>
    </row>
    <row r="250" spans="1:15" x14ac:dyDescent="0.3">
      <c r="A250" s="8" t="s">
        <v>201</v>
      </c>
      <c r="B250" s="8" t="s">
        <v>64</v>
      </c>
      <c r="C250" s="2">
        <v>1.6260162601626001E-2</v>
      </c>
      <c r="D250" s="2">
        <v>-0.152</v>
      </c>
      <c r="E250" s="2">
        <v>-0.14150943396226401</v>
      </c>
      <c r="F250" s="2">
        <v>2.1978021978022001E-2</v>
      </c>
      <c r="G250" s="2">
        <v>5.3763440860215103E-2</v>
      </c>
      <c r="H250" s="2">
        <v>3.06122448979592E-2</v>
      </c>
      <c r="I250" s="2">
        <v>2.9702970297029702E-2</v>
      </c>
      <c r="J250" s="2">
        <v>6.7307692307692304E-2</v>
      </c>
      <c r="K250" s="2">
        <v>7.2072072072072099E-2</v>
      </c>
      <c r="L250" s="2">
        <v>0.17647058823529399</v>
      </c>
      <c r="M250" s="2">
        <v>0.15</v>
      </c>
      <c r="N250" s="3">
        <v>0.54807692307692302</v>
      </c>
      <c r="O250" s="3">
        <v>0.51886792452830199</v>
      </c>
    </row>
    <row r="251" spans="1:15" x14ac:dyDescent="0.3">
      <c r="A251" s="8" t="s">
        <v>201</v>
      </c>
      <c r="B251" s="8" t="s">
        <v>65</v>
      </c>
      <c r="C251" s="2">
        <v>-0.15625</v>
      </c>
      <c r="D251" s="2">
        <v>-0.51851851851851805</v>
      </c>
      <c r="E251" s="2">
        <v>-0.15384615384615399</v>
      </c>
      <c r="F251" s="2">
        <v>-0.27272727272727298</v>
      </c>
      <c r="G251" s="2">
        <v>1</v>
      </c>
      <c r="H251" s="2">
        <v>0</v>
      </c>
      <c r="I251" s="2">
        <v>0.3125</v>
      </c>
      <c r="J251" s="2">
        <v>4.7619047619047603E-2</v>
      </c>
      <c r="K251" s="2">
        <v>0</v>
      </c>
      <c r="L251" s="2">
        <v>-4.5454545454545497E-2</v>
      </c>
      <c r="M251" s="2">
        <v>-4.7619047619047603E-2</v>
      </c>
      <c r="N251" s="3">
        <v>-4.7619047619047603E-2</v>
      </c>
      <c r="O251" s="3">
        <v>0.53846153846153799</v>
      </c>
    </row>
    <row r="252" spans="1:15" x14ac:dyDescent="0.3">
      <c r="A252" s="8" t="s">
        <v>201</v>
      </c>
      <c r="B252" s="8" t="s">
        <v>66</v>
      </c>
      <c r="C252" s="2">
        <v>0.213389121338912</v>
      </c>
      <c r="D252" s="2">
        <v>0.17241379310344801</v>
      </c>
      <c r="E252" s="2">
        <v>9.7058823529411795E-2</v>
      </c>
      <c r="F252" s="2">
        <v>0</v>
      </c>
      <c r="G252" s="2">
        <v>0.190348525469169</v>
      </c>
      <c r="H252" s="2">
        <v>0.14639639639639601</v>
      </c>
      <c r="I252" s="2">
        <v>9.2337917485265195E-2</v>
      </c>
      <c r="J252" s="2">
        <v>8.4532374100719399E-2</v>
      </c>
      <c r="K252" s="2">
        <v>3.1509121061359897E-2</v>
      </c>
      <c r="L252" s="2">
        <v>0.122186495176849</v>
      </c>
      <c r="M252" s="2">
        <v>0.222063037249284</v>
      </c>
      <c r="N252" s="3">
        <v>0.53417266187050405</v>
      </c>
      <c r="O252" s="3">
        <v>1.50882352941176</v>
      </c>
    </row>
    <row r="253" spans="1:15" x14ac:dyDescent="0.3">
      <c r="A253" s="8" t="s">
        <v>201</v>
      </c>
      <c r="B253" s="8" t="s">
        <v>67</v>
      </c>
      <c r="C253" s="2">
        <v>7.5112107623318394E-2</v>
      </c>
      <c r="D253" s="2">
        <v>-6.3607924921793499E-2</v>
      </c>
      <c r="E253" s="2">
        <v>2.0044543429844099E-2</v>
      </c>
      <c r="F253" s="2">
        <v>-4.6943231441047999E-2</v>
      </c>
      <c r="G253" s="2">
        <v>4.5819014891179802E-2</v>
      </c>
      <c r="H253" s="2">
        <v>7.6670317634172994E-2</v>
      </c>
      <c r="I253" s="2">
        <v>0.20752797558494401</v>
      </c>
      <c r="J253" s="2">
        <v>6.7396798652063994E-2</v>
      </c>
      <c r="K253" s="2">
        <v>0.12549329123914801</v>
      </c>
      <c r="L253" s="2">
        <v>0.100280504908836</v>
      </c>
      <c r="M253" s="2">
        <v>0.12746972594008901</v>
      </c>
      <c r="N253" s="3">
        <v>0.49031171019376601</v>
      </c>
      <c r="O253" s="3">
        <v>0.96993318485523405</v>
      </c>
    </row>
    <row r="254" spans="1:15" x14ac:dyDescent="0.3">
      <c r="A254" s="8" t="s">
        <v>201</v>
      </c>
      <c r="B254" s="8" t="s">
        <v>68</v>
      </c>
      <c r="C254" s="2">
        <v>0</v>
      </c>
      <c r="D254" s="2">
        <v>1.40646976090014E-3</v>
      </c>
      <c r="E254" s="2">
        <v>2.8089887640449398E-3</v>
      </c>
      <c r="F254" s="2">
        <v>7.7030812324930004E-2</v>
      </c>
      <c r="G254" s="2">
        <v>-1.1703511053316001E-2</v>
      </c>
      <c r="H254" s="2">
        <v>1.3157894736842099E-2</v>
      </c>
      <c r="I254" s="2">
        <v>2.4675324675324701E-2</v>
      </c>
      <c r="J254" s="2">
        <v>4.3092522179974703E-2</v>
      </c>
      <c r="K254" s="2">
        <v>4.25273390036452E-2</v>
      </c>
      <c r="L254" s="2">
        <v>2.7972027972028E-2</v>
      </c>
      <c r="M254" s="2">
        <v>8.2766439909297093E-2</v>
      </c>
      <c r="N254" s="3">
        <v>0.21039290240811201</v>
      </c>
      <c r="O254" s="3">
        <v>0.34129213483146098</v>
      </c>
    </row>
    <row r="255" spans="1:15" x14ac:dyDescent="0.3">
      <c r="A255" s="8" t="s">
        <v>201</v>
      </c>
      <c r="B255" s="8" t="s">
        <v>69</v>
      </c>
      <c r="C255" s="2">
        <v>-1.7130620985010701E-2</v>
      </c>
      <c r="D255" s="2">
        <v>1.52505446623094E-2</v>
      </c>
      <c r="E255" s="2">
        <v>-2.14592274678112E-2</v>
      </c>
      <c r="F255" s="2">
        <v>2.41228070175439E-2</v>
      </c>
      <c r="G255" s="2">
        <v>3.8543897216274103E-2</v>
      </c>
      <c r="H255" s="2">
        <v>2.06185567010309E-2</v>
      </c>
      <c r="I255" s="2">
        <v>8.4848484848484895E-2</v>
      </c>
      <c r="J255" s="2">
        <v>2.23463687150838E-2</v>
      </c>
      <c r="K255" s="2">
        <v>1.4571948998178499E-2</v>
      </c>
      <c r="L255" s="2">
        <v>3.9497307001795302E-2</v>
      </c>
      <c r="M255" s="2">
        <v>5.00863557858377E-2</v>
      </c>
      <c r="N255" s="3">
        <v>0.132216014897579</v>
      </c>
      <c r="O255" s="3">
        <v>0.30472103004291801</v>
      </c>
    </row>
    <row r="256" spans="1:15" x14ac:dyDescent="0.3">
      <c r="A256" s="8" t="s">
        <v>201</v>
      </c>
      <c r="B256" s="8" t="s">
        <v>70</v>
      </c>
      <c r="C256" s="2">
        <v>-9.5808383233532898E-2</v>
      </c>
      <c r="D256" s="2">
        <v>-0.119205298013245</v>
      </c>
      <c r="E256" s="2">
        <v>-0.150375939849624</v>
      </c>
      <c r="F256" s="2">
        <v>-3.09734513274336E-2</v>
      </c>
      <c r="G256" s="2">
        <v>1.8264840182648401E-2</v>
      </c>
      <c r="H256" s="2">
        <v>9.4170403587443899E-2</v>
      </c>
      <c r="I256" s="2">
        <v>1.63934426229508E-2</v>
      </c>
      <c r="J256" s="2">
        <v>0.116935483870968</v>
      </c>
      <c r="K256" s="2">
        <v>5.0541516245487403E-2</v>
      </c>
      <c r="L256" s="2">
        <v>5.1546391752577303E-2</v>
      </c>
      <c r="M256" s="2">
        <v>7.8431372549019607E-2</v>
      </c>
      <c r="N256" s="3">
        <v>0.33064516129032301</v>
      </c>
      <c r="O256" s="3">
        <v>0.24060150375939801</v>
      </c>
    </row>
    <row r="257" spans="1:15" x14ac:dyDescent="0.3">
      <c r="A257" s="8" t="s">
        <v>201</v>
      </c>
      <c r="B257" s="8" t="s">
        <v>71</v>
      </c>
      <c r="C257" s="2">
        <v>-0.16666666666666699</v>
      </c>
      <c r="D257" s="2">
        <v>-0.30370370370370398</v>
      </c>
      <c r="E257" s="2">
        <v>-0.35106382978723399</v>
      </c>
      <c r="F257" s="2">
        <v>-0.114754098360656</v>
      </c>
      <c r="G257" s="2">
        <v>7.4074074074074098E-2</v>
      </c>
      <c r="H257" s="2">
        <v>0.29310344827586199</v>
      </c>
      <c r="I257" s="2">
        <v>6.6666666666666693E-2</v>
      </c>
      <c r="J257" s="2">
        <v>-0.05</v>
      </c>
      <c r="K257" s="2">
        <v>9.2105263157894704E-2</v>
      </c>
      <c r="L257" s="2">
        <v>-4.81927710843374E-2</v>
      </c>
      <c r="M257" s="2">
        <v>5.0632911392405097E-2</v>
      </c>
      <c r="N257" s="3">
        <v>3.7499999999999999E-2</v>
      </c>
      <c r="O257" s="3">
        <v>-0.117021276595745</v>
      </c>
    </row>
    <row r="258" spans="1:15" x14ac:dyDescent="0.3">
      <c r="A258" s="8" t="s">
        <v>202</v>
      </c>
      <c r="B258" s="8" t="s">
        <v>60</v>
      </c>
      <c r="C258" s="2">
        <v>0.17213114754098399</v>
      </c>
      <c r="D258" s="2">
        <v>2.0979020979021001E-2</v>
      </c>
      <c r="E258" s="2">
        <v>6.8493150684931503E-2</v>
      </c>
      <c r="F258" s="2">
        <v>3.2051282051282098E-3</v>
      </c>
      <c r="G258" s="2">
        <v>0.16613418530351401</v>
      </c>
      <c r="H258" s="2">
        <v>0.10958904109589</v>
      </c>
      <c r="I258" s="2">
        <v>0.195061728395062</v>
      </c>
      <c r="J258" s="2">
        <v>4.7520661157024802E-2</v>
      </c>
      <c r="K258" s="2">
        <v>0.122287968441815</v>
      </c>
      <c r="L258" s="2">
        <v>0.123022847100176</v>
      </c>
      <c r="M258" s="2">
        <v>8.4507042253521097E-2</v>
      </c>
      <c r="N258" s="3">
        <v>0.43181818181818199</v>
      </c>
      <c r="O258" s="3">
        <v>1.3732876712328801</v>
      </c>
    </row>
    <row r="259" spans="1:15" x14ac:dyDescent="0.3">
      <c r="A259" s="8" t="s">
        <v>202</v>
      </c>
      <c r="B259" s="8" t="s">
        <v>61</v>
      </c>
      <c r="C259" s="2">
        <v>0.24147727272727301</v>
      </c>
      <c r="D259" s="2">
        <v>-0.132723112128146</v>
      </c>
      <c r="E259" s="2">
        <v>0.12928759894459099</v>
      </c>
      <c r="F259" s="2">
        <v>-7.00934579439252E-2</v>
      </c>
      <c r="G259" s="2">
        <v>0.12562814070351799</v>
      </c>
      <c r="H259" s="2">
        <v>0.122767857142857</v>
      </c>
      <c r="I259" s="2">
        <v>8.9463220675944297E-2</v>
      </c>
      <c r="J259" s="2">
        <v>6.7518248175182496E-2</v>
      </c>
      <c r="K259" s="2">
        <v>0.14871794871794899</v>
      </c>
      <c r="L259" s="2">
        <v>0.120535714285714</v>
      </c>
      <c r="M259" s="2">
        <v>0.123505976095618</v>
      </c>
      <c r="N259" s="3">
        <v>0.54379562043795604</v>
      </c>
      <c r="O259" s="3">
        <v>1.2321899736147801</v>
      </c>
    </row>
    <row r="260" spans="1:15" x14ac:dyDescent="0.3">
      <c r="A260" s="8" t="s">
        <v>202</v>
      </c>
      <c r="B260" s="8" t="s">
        <v>62</v>
      </c>
      <c r="C260" s="2">
        <v>8.9965397923875395E-2</v>
      </c>
      <c r="D260" s="2">
        <v>-3.8095238095238099E-2</v>
      </c>
      <c r="E260" s="2">
        <v>-0.105610561056106</v>
      </c>
      <c r="F260" s="2">
        <v>4.4280442804428E-2</v>
      </c>
      <c r="G260" s="2">
        <v>1.7667844522968199E-2</v>
      </c>
      <c r="H260" s="2">
        <v>4.5138888888888902E-2</v>
      </c>
      <c r="I260" s="2">
        <v>3.3222591362126199E-3</v>
      </c>
      <c r="J260" s="2">
        <v>8.9403973509933801E-2</v>
      </c>
      <c r="K260" s="2">
        <v>2.1276595744680899E-2</v>
      </c>
      <c r="L260" s="2">
        <v>7.4404761904761904E-2</v>
      </c>
      <c r="M260" s="2">
        <v>2.7700831024930699E-2</v>
      </c>
      <c r="N260" s="3">
        <v>0.22847682119205301</v>
      </c>
      <c r="O260" s="3">
        <v>0.224422442244224</v>
      </c>
    </row>
    <row r="261" spans="1:15" x14ac:dyDescent="0.3">
      <c r="A261" s="8" t="s">
        <v>202</v>
      </c>
      <c r="B261" s="8" t="s">
        <v>63</v>
      </c>
      <c r="C261" s="2">
        <v>-5.3475935828877002E-3</v>
      </c>
      <c r="D261" s="2">
        <v>-2.1505376344085999E-2</v>
      </c>
      <c r="E261" s="2">
        <v>-3.8461538461538498E-2</v>
      </c>
      <c r="F261" s="2">
        <v>3.4285714285714301E-2</v>
      </c>
      <c r="G261" s="2">
        <v>1.1049723756906099E-2</v>
      </c>
      <c r="H261" s="2">
        <v>-1.63934426229508E-2</v>
      </c>
      <c r="I261" s="2">
        <v>4.4444444444444398E-2</v>
      </c>
      <c r="J261" s="2">
        <v>6.9148936170212796E-2</v>
      </c>
      <c r="K261" s="2">
        <v>1.99004975124378E-2</v>
      </c>
      <c r="L261" s="2">
        <v>6.8292682926829301E-2</v>
      </c>
      <c r="M261" s="2">
        <v>7.7625570776255703E-2</v>
      </c>
      <c r="N261" s="3">
        <v>0.25531914893617003</v>
      </c>
      <c r="O261" s="3">
        <v>0.29670329670329698</v>
      </c>
    </row>
    <row r="262" spans="1:15" x14ac:dyDescent="0.3">
      <c r="A262" s="8" t="s">
        <v>202</v>
      </c>
      <c r="B262" s="8" t="s">
        <v>64</v>
      </c>
      <c r="C262" s="2">
        <v>-9.375E-2</v>
      </c>
      <c r="D262" s="2">
        <v>-0.10344827586206901</v>
      </c>
      <c r="E262" s="2">
        <v>0.115384615384615</v>
      </c>
      <c r="F262" s="2">
        <v>-8.6206896551724102E-2</v>
      </c>
      <c r="G262" s="2">
        <v>0.113207547169811</v>
      </c>
      <c r="H262" s="2">
        <v>-0.101694915254237</v>
      </c>
      <c r="I262" s="2">
        <v>9.4339622641509399E-2</v>
      </c>
      <c r="J262" s="2">
        <v>-0.10344827586206901</v>
      </c>
      <c r="K262" s="2">
        <v>9.6153846153846201E-2</v>
      </c>
      <c r="L262" s="2">
        <v>0</v>
      </c>
      <c r="M262" s="2">
        <v>0.175438596491228</v>
      </c>
      <c r="N262" s="3">
        <v>0.15517241379310301</v>
      </c>
      <c r="O262" s="3">
        <v>0.28846153846153799</v>
      </c>
    </row>
    <row r="263" spans="1:15" x14ac:dyDescent="0.3">
      <c r="A263" s="8" t="s">
        <v>202</v>
      </c>
      <c r="B263" s="8" t="s">
        <v>65</v>
      </c>
      <c r="C263" s="2">
        <v>-0.25</v>
      </c>
      <c r="D263" s="2">
        <v>-0.41666666666666702</v>
      </c>
      <c r="E263" s="2">
        <v>-0.14285714285714299</v>
      </c>
      <c r="F263" s="2">
        <v>-0.33333333333333298</v>
      </c>
      <c r="G263" s="2">
        <v>-0.25</v>
      </c>
      <c r="H263" s="2">
        <v>0</v>
      </c>
      <c r="I263" s="2">
        <v>0</v>
      </c>
      <c r="J263" s="2">
        <v>0.66666666666666696</v>
      </c>
      <c r="K263" s="2">
        <v>0</v>
      </c>
      <c r="L263" s="2">
        <v>0.2</v>
      </c>
      <c r="M263" s="2">
        <v>-0.16666666666666699</v>
      </c>
      <c r="N263" s="3">
        <v>0.66666666666666696</v>
      </c>
      <c r="O263" s="3">
        <v>-0.28571428571428598</v>
      </c>
    </row>
    <row r="264" spans="1:15" x14ac:dyDescent="0.3">
      <c r="A264" s="8" t="s">
        <v>202</v>
      </c>
      <c r="B264" s="8" t="s">
        <v>66</v>
      </c>
      <c r="C264" s="2">
        <v>0.13125000000000001</v>
      </c>
      <c r="D264" s="2">
        <v>0.121546961325967</v>
      </c>
      <c r="E264" s="2">
        <v>0.108374384236453</v>
      </c>
      <c r="F264" s="2">
        <v>0.20888888888888901</v>
      </c>
      <c r="G264" s="2">
        <v>0.14338235294117599</v>
      </c>
      <c r="H264" s="2">
        <v>3.8585209003215402E-2</v>
      </c>
      <c r="I264" s="2">
        <v>0.13003095975232201</v>
      </c>
      <c r="J264" s="2">
        <v>0.18630136986301399</v>
      </c>
      <c r="K264" s="2">
        <v>5.7736720554272501E-2</v>
      </c>
      <c r="L264" s="2">
        <v>6.1135371179039298E-2</v>
      </c>
      <c r="M264" s="2">
        <v>1.85185185185185E-2</v>
      </c>
      <c r="N264" s="3">
        <v>0.35616438356164398</v>
      </c>
      <c r="O264" s="3">
        <v>1.4384236453202</v>
      </c>
    </row>
    <row r="265" spans="1:15" x14ac:dyDescent="0.3">
      <c r="A265" s="8" t="s">
        <v>202</v>
      </c>
      <c r="B265" s="8" t="s">
        <v>67</v>
      </c>
      <c r="C265" s="2">
        <v>-3.1319910514541402E-2</v>
      </c>
      <c r="D265" s="2">
        <v>-2.3094688221708998E-3</v>
      </c>
      <c r="E265" s="2">
        <v>-7.17592592592593E-2</v>
      </c>
      <c r="F265" s="2">
        <v>-2.4937655860349101E-3</v>
      </c>
      <c r="G265" s="2">
        <v>0.10249999999999999</v>
      </c>
      <c r="H265" s="2">
        <v>9.0702947845805001E-2</v>
      </c>
      <c r="I265" s="2">
        <v>0.18087318087318099</v>
      </c>
      <c r="J265" s="2">
        <v>0.15845070422535201</v>
      </c>
      <c r="K265" s="2">
        <v>4.1033434650455898E-2</v>
      </c>
      <c r="L265" s="2">
        <v>0.19854014598540101</v>
      </c>
      <c r="M265" s="2">
        <v>0.119366626065773</v>
      </c>
      <c r="N265" s="3">
        <v>0.61795774647887303</v>
      </c>
      <c r="O265" s="3">
        <v>1.12731481481481</v>
      </c>
    </row>
    <row r="266" spans="1:15" x14ac:dyDescent="0.3">
      <c r="A266" s="8" t="s">
        <v>202</v>
      </c>
      <c r="B266" s="8" t="s">
        <v>68</v>
      </c>
      <c r="C266" s="2">
        <v>3.6184210526315798E-2</v>
      </c>
      <c r="D266" s="2">
        <v>-7.9365079365079402E-2</v>
      </c>
      <c r="E266" s="2">
        <v>1.72413793103448E-2</v>
      </c>
      <c r="F266" s="2">
        <v>6.7796610169491497E-3</v>
      </c>
      <c r="G266" s="2">
        <v>-1.34680134680135E-2</v>
      </c>
      <c r="H266" s="2">
        <v>-1.36518771331058E-2</v>
      </c>
      <c r="I266" s="2">
        <v>6.5743944636678195E-2</v>
      </c>
      <c r="J266" s="2">
        <v>7.46753246753247E-2</v>
      </c>
      <c r="K266" s="2">
        <v>-3.32326283987915E-2</v>
      </c>
      <c r="L266" s="2">
        <v>0.19375000000000001</v>
      </c>
      <c r="M266" s="2">
        <v>4.9738219895287997E-2</v>
      </c>
      <c r="N266" s="3">
        <v>0.30194805194805202</v>
      </c>
      <c r="O266" s="3">
        <v>0.38275862068965499</v>
      </c>
    </row>
    <row r="267" spans="1:15" x14ac:dyDescent="0.3">
      <c r="A267" s="8" t="s">
        <v>202</v>
      </c>
      <c r="B267" s="8" t="s">
        <v>69</v>
      </c>
      <c r="C267" s="2">
        <v>5.2884615384615398E-2</v>
      </c>
      <c r="D267" s="2">
        <v>-5.0228310502283102E-2</v>
      </c>
      <c r="E267" s="2">
        <v>-2.4038461538461502E-2</v>
      </c>
      <c r="F267" s="2">
        <v>4.4334975369458102E-2</v>
      </c>
      <c r="G267" s="2">
        <v>-1.88679245283019E-2</v>
      </c>
      <c r="H267" s="2">
        <v>4.8076923076923097E-3</v>
      </c>
      <c r="I267" s="2">
        <v>4.7846889952153103E-2</v>
      </c>
      <c r="J267" s="2">
        <v>1.8264840182648401E-2</v>
      </c>
      <c r="K267" s="2">
        <v>2.2421524663677101E-2</v>
      </c>
      <c r="L267" s="2">
        <v>4.8245614035087703E-2</v>
      </c>
      <c r="M267" s="2">
        <v>-1.6736401673640201E-2</v>
      </c>
      <c r="N267" s="3">
        <v>7.3059360730593603E-2</v>
      </c>
      <c r="O267" s="3">
        <v>0.12980769230769201</v>
      </c>
    </row>
    <row r="268" spans="1:15" x14ac:dyDescent="0.3">
      <c r="A268" s="8" t="s">
        <v>202</v>
      </c>
      <c r="B268" s="8" t="s">
        <v>70</v>
      </c>
      <c r="C268" s="2">
        <v>-6.25E-2</v>
      </c>
      <c r="D268" s="2">
        <v>-0.2</v>
      </c>
      <c r="E268" s="2">
        <v>-0.125</v>
      </c>
      <c r="F268" s="2">
        <v>3.5714285714285698E-2</v>
      </c>
      <c r="G268" s="2">
        <v>0.14942528735632199</v>
      </c>
      <c r="H268" s="2">
        <v>0.01</v>
      </c>
      <c r="I268" s="2">
        <v>-1.9801980198019799E-2</v>
      </c>
      <c r="J268" s="2">
        <v>4.0404040404040401E-2</v>
      </c>
      <c r="K268" s="2">
        <v>0.16504854368932001</v>
      </c>
      <c r="L268" s="2">
        <v>9.1666666666666702E-2</v>
      </c>
      <c r="M268" s="2">
        <v>6.1068702290076299E-2</v>
      </c>
      <c r="N268" s="3">
        <v>0.40404040404040398</v>
      </c>
      <c r="O268" s="3">
        <v>0.44791666666666702</v>
      </c>
    </row>
    <row r="269" spans="1:15" x14ac:dyDescent="0.3">
      <c r="A269" s="8" t="s">
        <v>202</v>
      </c>
      <c r="B269" s="8" t="s">
        <v>71</v>
      </c>
      <c r="C269" s="2">
        <v>-0.17647058823529399</v>
      </c>
      <c r="D269" s="2">
        <v>-0.27142857142857102</v>
      </c>
      <c r="E269" s="2">
        <v>-0.41176470588235298</v>
      </c>
      <c r="F269" s="2">
        <v>-0.36666666666666697</v>
      </c>
      <c r="G269" s="2">
        <v>-0.157894736842105</v>
      </c>
      <c r="H269" s="2">
        <v>0.5</v>
      </c>
      <c r="I269" s="2">
        <v>0</v>
      </c>
      <c r="J269" s="2">
        <v>-4.1666666666666699E-2</v>
      </c>
      <c r="K269" s="2">
        <v>0.173913043478261</v>
      </c>
      <c r="L269" s="2">
        <v>-0.11111111111111099</v>
      </c>
      <c r="M269" s="2">
        <v>0.125</v>
      </c>
      <c r="N269" s="3">
        <v>0.125</v>
      </c>
      <c r="O269" s="3">
        <v>-0.47058823529411797</v>
      </c>
    </row>
    <row r="270" spans="1:15" x14ac:dyDescent="0.3">
      <c r="A270" s="11" t="s">
        <v>17</v>
      </c>
      <c r="B270" s="11" t="s">
        <v>17</v>
      </c>
      <c r="C270" s="3">
        <v>5.3932790037542401E-2</v>
      </c>
      <c r="D270" s="3">
        <v>-1.6883869099333901E-2</v>
      </c>
      <c r="E270" s="3">
        <v>3.7116681886470099E-3</v>
      </c>
      <c r="F270" s="3">
        <v>1.8812549526017699E-2</v>
      </c>
      <c r="G270" s="3">
        <v>6.4700120988650106E-2</v>
      </c>
      <c r="H270" s="3">
        <v>5.2083333333333301E-2</v>
      </c>
      <c r="I270" s="3">
        <v>8.6974411726886997E-2</v>
      </c>
      <c r="J270" s="3">
        <v>8.1789575791989005E-2</v>
      </c>
      <c r="K270" s="3">
        <v>7.2828273991776701E-2</v>
      </c>
      <c r="L270" s="3">
        <v>0.119765972193909</v>
      </c>
      <c r="M270" s="3">
        <v>0.118589451837827</v>
      </c>
      <c r="N270" s="3">
        <v>0.45368727375967099</v>
      </c>
      <c r="O270" s="3">
        <v>0.80996848027808099</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73</v>
      </c>
      <c r="B275" s="15"/>
    </row>
    <row r="276" spans="1:2" x14ac:dyDescent="0.3">
      <c r="A276" s="14" t="s">
        <v>45</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248</v>
      </c>
      <c r="B1" s="15"/>
    </row>
    <row r="2" spans="1:14" ht="15.6" x14ac:dyDescent="0.3">
      <c r="A2" s="12" t="s">
        <v>174</v>
      </c>
      <c r="B2" s="15"/>
    </row>
    <row r="3" spans="1:14" ht="15.6" x14ac:dyDescent="0.3">
      <c r="A3" s="12" t="s">
        <v>204</v>
      </c>
      <c r="B3" s="15"/>
    </row>
    <row r="4" spans="1:14" ht="15.6" x14ac:dyDescent="0.3">
      <c r="A4" s="12" t="s">
        <v>77</v>
      </c>
      <c r="B4" s="15"/>
    </row>
    <row r="5" spans="1:14" x14ac:dyDescent="0.3">
      <c r="A5" s="15"/>
      <c r="B5" s="15"/>
    </row>
    <row r="6" spans="1:14" x14ac:dyDescent="0.3">
      <c r="A6" s="16" t="str">
        <f>HYPERLINK("#'Table of contents'!A109",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74</v>
      </c>
      <c r="C9" s="1">
        <v>919</v>
      </c>
      <c r="D9" s="1">
        <v>971</v>
      </c>
      <c r="E9" s="1">
        <v>982</v>
      </c>
      <c r="F9" s="1">
        <v>909</v>
      </c>
      <c r="G9" s="1">
        <v>959</v>
      </c>
      <c r="H9" s="1">
        <v>976</v>
      </c>
      <c r="I9" s="1">
        <v>1039</v>
      </c>
      <c r="J9" s="1">
        <v>1153</v>
      </c>
      <c r="K9" s="1">
        <v>1232</v>
      </c>
      <c r="L9" s="1">
        <v>1246</v>
      </c>
      <c r="M9" s="1">
        <v>1352</v>
      </c>
      <c r="N9" s="1">
        <v>1410</v>
      </c>
    </row>
    <row r="10" spans="1:14" x14ac:dyDescent="0.3">
      <c r="A10" s="7" t="s">
        <v>196</v>
      </c>
      <c r="B10" s="7" t="s">
        <v>75</v>
      </c>
      <c r="C10" s="1">
        <v>2367</v>
      </c>
      <c r="D10" s="1">
        <v>2464</v>
      </c>
      <c r="E10" s="1">
        <v>2563</v>
      </c>
      <c r="F10" s="1">
        <v>2543</v>
      </c>
      <c r="G10" s="1">
        <v>2662</v>
      </c>
      <c r="H10" s="1">
        <v>2921</v>
      </c>
      <c r="I10" s="1">
        <v>3073</v>
      </c>
      <c r="J10" s="1">
        <v>3414</v>
      </c>
      <c r="K10" s="1">
        <v>3703</v>
      </c>
      <c r="L10" s="1">
        <v>4061</v>
      </c>
      <c r="M10" s="1">
        <v>4545</v>
      </c>
      <c r="N10" s="1">
        <v>5074</v>
      </c>
    </row>
    <row r="11" spans="1:14" x14ac:dyDescent="0.3">
      <c r="A11" s="7" t="s">
        <v>197</v>
      </c>
      <c r="B11" s="7" t="s">
        <v>74</v>
      </c>
      <c r="C11" s="1">
        <v>2974</v>
      </c>
      <c r="D11" s="1">
        <v>3631</v>
      </c>
      <c r="E11" s="1">
        <v>3415</v>
      </c>
      <c r="F11" s="1">
        <v>3539</v>
      </c>
      <c r="G11" s="1">
        <v>3356</v>
      </c>
      <c r="H11" s="1">
        <v>3600</v>
      </c>
      <c r="I11" s="1">
        <v>3609</v>
      </c>
      <c r="J11" s="1">
        <v>3720</v>
      </c>
      <c r="K11" s="1">
        <v>4071</v>
      </c>
      <c r="L11" s="1">
        <v>4032</v>
      </c>
      <c r="M11" s="1">
        <v>4265</v>
      </c>
      <c r="N11" s="1">
        <v>4103</v>
      </c>
    </row>
    <row r="12" spans="1:14" x14ac:dyDescent="0.3">
      <c r="A12" s="7" t="s">
        <v>197</v>
      </c>
      <c r="B12" s="7" t="s">
        <v>75</v>
      </c>
      <c r="C12" s="1">
        <v>6350</v>
      </c>
      <c r="D12" s="1">
        <v>6390</v>
      </c>
      <c r="E12" s="1">
        <v>6129</v>
      </c>
      <c r="F12" s="1">
        <v>6008</v>
      </c>
      <c r="G12" s="1">
        <v>5965</v>
      </c>
      <c r="H12" s="1">
        <v>6118</v>
      </c>
      <c r="I12" s="1">
        <v>6461</v>
      </c>
      <c r="J12" s="1">
        <v>6854</v>
      </c>
      <c r="K12" s="1">
        <v>7134</v>
      </c>
      <c r="L12" s="1">
        <v>7772</v>
      </c>
      <c r="M12" s="1">
        <v>8789</v>
      </c>
      <c r="N12" s="1">
        <v>9958</v>
      </c>
    </row>
    <row r="13" spans="1:14" x14ac:dyDescent="0.3">
      <c r="A13" s="7" t="s">
        <v>198</v>
      </c>
      <c r="B13" s="7" t="s">
        <v>74</v>
      </c>
      <c r="C13" s="1">
        <v>1571</v>
      </c>
      <c r="D13" s="1">
        <v>1593</v>
      </c>
      <c r="E13" s="1">
        <v>1611</v>
      </c>
      <c r="F13" s="1">
        <v>1646</v>
      </c>
      <c r="G13" s="1">
        <v>1628</v>
      </c>
      <c r="H13" s="1">
        <v>1880</v>
      </c>
      <c r="I13" s="1">
        <v>1840</v>
      </c>
      <c r="J13" s="1">
        <v>1918</v>
      </c>
      <c r="K13" s="1">
        <v>2157</v>
      </c>
      <c r="L13" s="1">
        <v>2152</v>
      </c>
      <c r="M13" s="1">
        <v>2335</v>
      </c>
      <c r="N13" s="1">
        <v>2495</v>
      </c>
    </row>
    <row r="14" spans="1:14" x14ac:dyDescent="0.3">
      <c r="A14" s="7" t="s">
        <v>198</v>
      </c>
      <c r="B14" s="7" t="s">
        <v>75</v>
      </c>
      <c r="C14" s="1">
        <v>3565</v>
      </c>
      <c r="D14" s="1">
        <v>3726</v>
      </c>
      <c r="E14" s="1">
        <v>3883</v>
      </c>
      <c r="F14" s="1">
        <v>3916</v>
      </c>
      <c r="G14" s="1">
        <v>4182</v>
      </c>
      <c r="H14" s="1">
        <v>4454</v>
      </c>
      <c r="I14" s="1">
        <v>4811</v>
      </c>
      <c r="J14" s="1">
        <v>5418</v>
      </c>
      <c r="K14" s="1">
        <v>6011</v>
      </c>
      <c r="L14" s="1">
        <v>6730</v>
      </c>
      <c r="M14" s="1">
        <v>7779</v>
      </c>
      <c r="N14" s="1">
        <v>9192</v>
      </c>
    </row>
    <row r="15" spans="1:14" x14ac:dyDescent="0.3">
      <c r="A15" s="7" t="s">
        <v>199</v>
      </c>
      <c r="B15" s="7" t="s">
        <v>74</v>
      </c>
      <c r="C15" s="1">
        <v>1310</v>
      </c>
      <c r="D15" s="1">
        <v>1396</v>
      </c>
      <c r="E15" s="1">
        <v>1390</v>
      </c>
      <c r="F15" s="1">
        <v>1449</v>
      </c>
      <c r="G15" s="1">
        <v>1605</v>
      </c>
      <c r="H15" s="1">
        <v>1682</v>
      </c>
      <c r="I15" s="1">
        <v>1705</v>
      </c>
      <c r="J15" s="1">
        <v>1905</v>
      </c>
      <c r="K15" s="1">
        <v>2166</v>
      </c>
      <c r="L15" s="1">
        <v>2157</v>
      </c>
      <c r="M15" s="1">
        <v>2360</v>
      </c>
      <c r="N15" s="1">
        <v>2606</v>
      </c>
    </row>
    <row r="16" spans="1:14" x14ac:dyDescent="0.3">
      <c r="A16" s="7" t="s">
        <v>199</v>
      </c>
      <c r="B16" s="7" t="s">
        <v>75</v>
      </c>
      <c r="C16" s="1">
        <v>2446</v>
      </c>
      <c r="D16" s="1">
        <v>2574</v>
      </c>
      <c r="E16" s="1">
        <v>2482</v>
      </c>
      <c r="F16" s="1">
        <v>2393</v>
      </c>
      <c r="G16" s="1">
        <v>2469</v>
      </c>
      <c r="H16" s="1">
        <v>2576</v>
      </c>
      <c r="I16" s="1">
        <v>2769</v>
      </c>
      <c r="J16" s="1">
        <v>2949</v>
      </c>
      <c r="K16" s="1">
        <v>3124</v>
      </c>
      <c r="L16" s="1">
        <v>3540</v>
      </c>
      <c r="M16" s="1">
        <v>4156</v>
      </c>
      <c r="N16" s="1">
        <v>4869</v>
      </c>
    </row>
    <row r="17" spans="1:14" x14ac:dyDescent="0.3">
      <c r="A17" s="7" t="s">
        <v>200</v>
      </c>
      <c r="B17" s="7" t="s">
        <v>74</v>
      </c>
      <c r="C17" s="1">
        <v>1249</v>
      </c>
      <c r="D17" s="1">
        <v>1341</v>
      </c>
      <c r="E17" s="1">
        <v>1322</v>
      </c>
      <c r="F17" s="1">
        <v>1367</v>
      </c>
      <c r="G17" s="1">
        <v>1534</v>
      </c>
      <c r="H17" s="1">
        <v>1691</v>
      </c>
      <c r="I17" s="1">
        <v>1745</v>
      </c>
      <c r="J17" s="1">
        <v>1828</v>
      </c>
      <c r="K17" s="1">
        <v>2028</v>
      </c>
      <c r="L17" s="1">
        <v>2003</v>
      </c>
      <c r="M17" s="1">
        <v>2164</v>
      </c>
      <c r="N17" s="1">
        <v>2338</v>
      </c>
    </row>
    <row r="18" spans="1:14" x14ac:dyDescent="0.3">
      <c r="A18" s="7" t="s">
        <v>200</v>
      </c>
      <c r="B18" s="7" t="s">
        <v>75</v>
      </c>
      <c r="C18" s="1">
        <v>2669</v>
      </c>
      <c r="D18" s="1">
        <v>2749</v>
      </c>
      <c r="E18" s="1">
        <v>2673</v>
      </c>
      <c r="F18" s="1">
        <v>2732</v>
      </c>
      <c r="G18" s="1">
        <v>2862</v>
      </c>
      <c r="H18" s="1">
        <v>3046</v>
      </c>
      <c r="I18" s="1">
        <v>3383</v>
      </c>
      <c r="J18" s="1">
        <v>3790</v>
      </c>
      <c r="K18" s="1">
        <v>4072</v>
      </c>
      <c r="L18" s="1">
        <v>4603</v>
      </c>
      <c r="M18" s="1">
        <v>5385</v>
      </c>
      <c r="N18" s="1">
        <v>6331</v>
      </c>
    </row>
    <row r="19" spans="1:14" x14ac:dyDescent="0.3">
      <c r="A19" s="7" t="s">
        <v>201</v>
      </c>
      <c r="B19" s="7" t="s">
        <v>74</v>
      </c>
      <c r="C19" s="1">
        <v>1840</v>
      </c>
      <c r="D19" s="1">
        <v>1945</v>
      </c>
      <c r="E19" s="1">
        <v>1917</v>
      </c>
      <c r="F19" s="1">
        <v>1921</v>
      </c>
      <c r="G19" s="1">
        <v>1770</v>
      </c>
      <c r="H19" s="1">
        <v>1931</v>
      </c>
      <c r="I19" s="1">
        <v>1961</v>
      </c>
      <c r="J19" s="1">
        <v>1971</v>
      </c>
      <c r="K19" s="1">
        <v>2143</v>
      </c>
      <c r="L19" s="1">
        <v>2134</v>
      </c>
      <c r="M19" s="1">
        <v>2193</v>
      </c>
      <c r="N19" s="1">
        <v>2372</v>
      </c>
    </row>
    <row r="20" spans="1:14" x14ac:dyDescent="0.3">
      <c r="A20" s="7" t="s">
        <v>201</v>
      </c>
      <c r="B20" s="7" t="s">
        <v>75</v>
      </c>
      <c r="C20" s="1">
        <v>3019</v>
      </c>
      <c r="D20" s="1">
        <v>3118</v>
      </c>
      <c r="E20" s="1">
        <v>3085</v>
      </c>
      <c r="F20" s="1">
        <v>3162</v>
      </c>
      <c r="G20" s="1">
        <v>3203</v>
      </c>
      <c r="H20" s="1">
        <v>3370</v>
      </c>
      <c r="I20" s="1">
        <v>3617</v>
      </c>
      <c r="J20" s="1">
        <v>4181</v>
      </c>
      <c r="K20" s="1">
        <v>4433</v>
      </c>
      <c r="L20" s="1">
        <v>4942</v>
      </c>
      <c r="M20" s="1">
        <v>5488</v>
      </c>
      <c r="N20" s="1">
        <v>6261</v>
      </c>
    </row>
    <row r="21" spans="1:14" x14ac:dyDescent="0.3">
      <c r="A21" s="7" t="s">
        <v>202</v>
      </c>
      <c r="B21" s="7" t="s">
        <v>74</v>
      </c>
      <c r="C21" s="1">
        <v>1351</v>
      </c>
      <c r="D21" s="1">
        <v>1451</v>
      </c>
      <c r="E21" s="1">
        <v>1360</v>
      </c>
      <c r="F21" s="1">
        <v>1363</v>
      </c>
      <c r="G21" s="1">
        <v>1387</v>
      </c>
      <c r="H21" s="1">
        <v>1510</v>
      </c>
      <c r="I21" s="1">
        <v>1562</v>
      </c>
      <c r="J21" s="1">
        <v>1675</v>
      </c>
      <c r="K21" s="1">
        <v>1804</v>
      </c>
      <c r="L21" s="1">
        <v>1820</v>
      </c>
      <c r="M21" s="1">
        <v>1906</v>
      </c>
      <c r="N21" s="1">
        <v>1912</v>
      </c>
    </row>
    <row r="22" spans="1:14" x14ac:dyDescent="0.3">
      <c r="A22" s="7" t="s">
        <v>202</v>
      </c>
      <c r="B22" s="7" t="s">
        <v>75</v>
      </c>
      <c r="C22" s="1">
        <v>1133</v>
      </c>
      <c r="D22" s="1">
        <v>1181</v>
      </c>
      <c r="E22" s="1">
        <v>1135</v>
      </c>
      <c r="F22" s="1">
        <v>1125</v>
      </c>
      <c r="G22" s="1">
        <v>1132</v>
      </c>
      <c r="H22" s="1">
        <v>1205</v>
      </c>
      <c r="I22" s="1">
        <v>1310</v>
      </c>
      <c r="J22" s="1">
        <v>1491</v>
      </c>
      <c r="K22" s="1">
        <v>1646</v>
      </c>
      <c r="L22" s="1">
        <v>1862</v>
      </c>
      <c r="M22" s="1">
        <v>2212</v>
      </c>
      <c r="N22" s="1">
        <v>2522</v>
      </c>
    </row>
    <row r="23" spans="1:14" x14ac:dyDescent="0.3">
      <c r="A23" s="10" t="s">
        <v>17</v>
      </c>
      <c r="B23" s="10" t="s">
        <v>17</v>
      </c>
      <c r="C23" s="5">
        <v>32763</v>
      </c>
      <c r="D23" s="5">
        <v>34530</v>
      </c>
      <c r="E23" s="5">
        <v>33947</v>
      </c>
      <c r="F23" s="5">
        <v>34073</v>
      </c>
      <c r="G23" s="5">
        <v>34714</v>
      </c>
      <c r="H23" s="5">
        <v>36960</v>
      </c>
      <c r="I23" s="5">
        <v>38885</v>
      </c>
      <c r="J23" s="5">
        <v>42267</v>
      </c>
      <c r="K23" s="5">
        <v>45724</v>
      </c>
      <c r="L23" s="5">
        <v>49054</v>
      </c>
      <c r="M23" s="5">
        <v>54929</v>
      </c>
      <c r="N23" s="5">
        <v>61443</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74</v>
      </c>
      <c r="C28" s="2">
        <v>0.27967133292757201</v>
      </c>
      <c r="D28" s="2">
        <v>0.28267831149927197</v>
      </c>
      <c r="E28" s="2">
        <v>0.277009873060649</v>
      </c>
      <c r="F28" s="2">
        <v>0.26332560834299001</v>
      </c>
      <c r="G28" s="2">
        <v>0.26484396575531599</v>
      </c>
      <c r="H28" s="2">
        <v>0.250449063382089</v>
      </c>
      <c r="I28" s="2">
        <v>0.25267509727626503</v>
      </c>
      <c r="J28" s="2">
        <v>0.252463323844975</v>
      </c>
      <c r="K28" s="2">
        <v>0.24964539007092201</v>
      </c>
      <c r="L28" s="2">
        <v>0.234784247220652</v>
      </c>
      <c r="M28" s="2">
        <v>0.22926911989147</v>
      </c>
      <c r="N28" s="2">
        <v>0.217458359037631</v>
      </c>
    </row>
    <row r="29" spans="1:14" x14ac:dyDescent="0.3">
      <c r="A29" s="8" t="s">
        <v>196</v>
      </c>
      <c r="B29" s="8" t="s">
        <v>75</v>
      </c>
      <c r="C29" s="2">
        <v>0.72032866707242804</v>
      </c>
      <c r="D29" s="2">
        <v>0.71732168850072797</v>
      </c>
      <c r="E29" s="2">
        <v>0.72299012693935105</v>
      </c>
      <c r="F29" s="2">
        <v>0.73667439165700999</v>
      </c>
      <c r="G29" s="2">
        <v>0.73515603424468401</v>
      </c>
      <c r="H29" s="2">
        <v>0.74955093661791095</v>
      </c>
      <c r="I29" s="2">
        <v>0.74732490272373497</v>
      </c>
      <c r="J29" s="2">
        <v>0.74753667615502495</v>
      </c>
      <c r="K29" s="2">
        <v>0.75035460992907799</v>
      </c>
      <c r="L29" s="2">
        <v>0.76521575277934795</v>
      </c>
      <c r="M29" s="2">
        <v>0.77073088010852997</v>
      </c>
      <c r="N29" s="2">
        <v>0.782541640962369</v>
      </c>
    </row>
    <row r="30" spans="1:14" x14ac:dyDescent="0.3">
      <c r="A30" s="8" t="s">
        <v>197</v>
      </c>
      <c r="B30" s="8" t="s">
        <v>74</v>
      </c>
      <c r="C30" s="2">
        <v>0.31896181896181902</v>
      </c>
      <c r="D30" s="2">
        <v>0.362339087915378</v>
      </c>
      <c r="E30" s="2">
        <v>0.35781642917015899</v>
      </c>
      <c r="F30" s="2">
        <v>0.37069236409343198</v>
      </c>
      <c r="G30" s="2">
        <v>0.36004720523549</v>
      </c>
      <c r="H30" s="2">
        <v>0.37044659394937202</v>
      </c>
      <c r="I30" s="2">
        <v>0.35839126117179698</v>
      </c>
      <c r="J30" s="2">
        <v>0.35180631738225798</v>
      </c>
      <c r="K30" s="2">
        <v>0.36331994645247701</v>
      </c>
      <c r="L30" s="2">
        <v>0.34157912572009502</v>
      </c>
      <c r="M30" s="2">
        <v>0.32671977937796798</v>
      </c>
      <c r="N30" s="2">
        <v>0.29180001422373902</v>
      </c>
    </row>
    <row r="31" spans="1:14" x14ac:dyDescent="0.3">
      <c r="A31" s="8" t="s">
        <v>197</v>
      </c>
      <c r="B31" s="8" t="s">
        <v>75</v>
      </c>
      <c r="C31" s="2">
        <v>0.68103818103818103</v>
      </c>
      <c r="D31" s="2">
        <v>0.63766091208462194</v>
      </c>
      <c r="E31" s="2">
        <v>0.64218357082984101</v>
      </c>
      <c r="F31" s="2">
        <v>0.62930763590656702</v>
      </c>
      <c r="G31" s="2">
        <v>0.63995279476450995</v>
      </c>
      <c r="H31" s="2">
        <v>0.62955340605062804</v>
      </c>
      <c r="I31" s="2">
        <v>0.64160873882820302</v>
      </c>
      <c r="J31" s="2">
        <v>0.64819368261774202</v>
      </c>
      <c r="K31" s="2">
        <v>0.63668005354752299</v>
      </c>
      <c r="L31" s="2">
        <v>0.65842087427990503</v>
      </c>
      <c r="M31" s="2">
        <v>0.67328022062203197</v>
      </c>
      <c r="N31" s="2">
        <v>0.70819998577626098</v>
      </c>
    </row>
    <row r="32" spans="1:14" x14ac:dyDescent="0.3">
      <c r="A32" s="8" t="s">
        <v>198</v>
      </c>
      <c r="B32" s="8" t="s">
        <v>74</v>
      </c>
      <c r="C32" s="2">
        <v>0.30588006230529602</v>
      </c>
      <c r="D32" s="2">
        <v>0.29949238578680198</v>
      </c>
      <c r="E32" s="2">
        <v>0.29322897706589002</v>
      </c>
      <c r="F32" s="2">
        <v>0.29593671341244199</v>
      </c>
      <c r="G32" s="2">
        <v>0.28020654044750398</v>
      </c>
      <c r="H32" s="2">
        <v>0.296810862014525</v>
      </c>
      <c r="I32" s="2">
        <v>0.27665012780033099</v>
      </c>
      <c r="J32" s="2">
        <v>0.261450381679389</v>
      </c>
      <c r="K32" s="2">
        <v>0.26407933398628802</v>
      </c>
      <c r="L32" s="2">
        <v>0.24228777302409399</v>
      </c>
      <c r="M32" s="2">
        <v>0.23086810361874599</v>
      </c>
      <c r="N32" s="2">
        <v>0.213485068879952</v>
      </c>
    </row>
    <row r="33" spans="1:15" x14ac:dyDescent="0.3">
      <c r="A33" s="8" t="s">
        <v>198</v>
      </c>
      <c r="B33" s="8" t="s">
        <v>75</v>
      </c>
      <c r="C33" s="2">
        <v>0.69411993769470404</v>
      </c>
      <c r="D33" s="2">
        <v>0.70050761421319796</v>
      </c>
      <c r="E33" s="2">
        <v>0.70677102293410998</v>
      </c>
      <c r="F33" s="2">
        <v>0.70406328658755801</v>
      </c>
      <c r="G33" s="2">
        <v>0.71979345955249596</v>
      </c>
      <c r="H33" s="2">
        <v>0.703189137985475</v>
      </c>
      <c r="I33" s="2">
        <v>0.72334987219966895</v>
      </c>
      <c r="J33" s="2">
        <v>0.73854961832061095</v>
      </c>
      <c r="K33" s="2">
        <v>0.73592066601371198</v>
      </c>
      <c r="L33" s="2">
        <v>0.75771222697590601</v>
      </c>
      <c r="M33" s="2">
        <v>0.76913189638125401</v>
      </c>
      <c r="N33" s="2">
        <v>0.786514931120048</v>
      </c>
    </row>
    <row r="34" spans="1:15" x14ac:dyDescent="0.3">
      <c r="A34" s="8" t="s">
        <v>199</v>
      </c>
      <c r="B34" s="8" t="s">
        <v>74</v>
      </c>
      <c r="C34" s="2">
        <v>0.34877529286475001</v>
      </c>
      <c r="D34" s="2">
        <v>0.35163727959697699</v>
      </c>
      <c r="E34" s="2">
        <v>0.358987603305785</v>
      </c>
      <c r="F34" s="2">
        <v>0.37714731910463301</v>
      </c>
      <c r="G34" s="2">
        <v>0.39396170839469802</v>
      </c>
      <c r="H34" s="2">
        <v>0.395021136683889</v>
      </c>
      <c r="I34" s="2">
        <v>0.38109074653553898</v>
      </c>
      <c r="J34" s="2">
        <v>0.392459826946848</v>
      </c>
      <c r="K34" s="2">
        <v>0.40945179584121</v>
      </c>
      <c r="L34" s="2">
        <v>0.378620326487625</v>
      </c>
      <c r="M34" s="2">
        <v>0.362185389809699</v>
      </c>
      <c r="N34" s="2">
        <v>0.34862876254180603</v>
      </c>
    </row>
    <row r="35" spans="1:15" x14ac:dyDescent="0.3">
      <c r="A35" s="8" t="s">
        <v>199</v>
      </c>
      <c r="B35" s="8" t="s">
        <v>75</v>
      </c>
      <c r="C35" s="2">
        <v>0.65122470713525005</v>
      </c>
      <c r="D35" s="2">
        <v>0.64836272040302301</v>
      </c>
      <c r="E35" s="2">
        <v>0.64101239669421495</v>
      </c>
      <c r="F35" s="2">
        <v>0.62285268089536705</v>
      </c>
      <c r="G35" s="2">
        <v>0.60603829160530198</v>
      </c>
      <c r="H35" s="2">
        <v>0.60497886331611095</v>
      </c>
      <c r="I35" s="2">
        <v>0.61890925346446102</v>
      </c>
      <c r="J35" s="2">
        <v>0.607540173053152</v>
      </c>
      <c r="K35" s="2">
        <v>0.59054820415878995</v>
      </c>
      <c r="L35" s="2">
        <v>0.621379673512375</v>
      </c>
      <c r="M35" s="2">
        <v>0.63781461019030095</v>
      </c>
      <c r="N35" s="2">
        <v>0.65137123745819403</v>
      </c>
    </row>
    <row r="36" spans="1:15" x14ac:dyDescent="0.3">
      <c r="A36" s="8" t="s">
        <v>200</v>
      </c>
      <c r="B36" s="8" t="s">
        <v>74</v>
      </c>
      <c r="C36" s="2">
        <v>0.318785094435937</v>
      </c>
      <c r="D36" s="2">
        <v>0.32787286063569698</v>
      </c>
      <c r="E36" s="2">
        <v>0.33091364205256601</v>
      </c>
      <c r="F36" s="2">
        <v>0.33349597462795799</v>
      </c>
      <c r="G36" s="2">
        <v>0.348953594176524</v>
      </c>
      <c r="H36" s="2">
        <v>0.35697698965590002</v>
      </c>
      <c r="I36" s="2">
        <v>0.34028861154446199</v>
      </c>
      <c r="J36" s="2">
        <v>0.32538269846920598</v>
      </c>
      <c r="K36" s="2">
        <v>0.332459016393443</v>
      </c>
      <c r="L36" s="2">
        <v>0.30320920375416299</v>
      </c>
      <c r="M36" s="2">
        <v>0.28666048483242801</v>
      </c>
      <c r="N36" s="2">
        <v>0.26969662014073098</v>
      </c>
    </row>
    <row r="37" spans="1:15" x14ac:dyDescent="0.3">
      <c r="A37" s="8" t="s">
        <v>200</v>
      </c>
      <c r="B37" s="8" t="s">
        <v>75</v>
      </c>
      <c r="C37" s="2">
        <v>0.68121490556406294</v>
      </c>
      <c r="D37" s="2">
        <v>0.67212713936430302</v>
      </c>
      <c r="E37" s="2">
        <v>0.66908635794743399</v>
      </c>
      <c r="F37" s="2">
        <v>0.66650402537204201</v>
      </c>
      <c r="G37" s="2">
        <v>0.65104640582347595</v>
      </c>
      <c r="H37" s="2">
        <v>0.64302301034410003</v>
      </c>
      <c r="I37" s="2">
        <v>0.65971138845553801</v>
      </c>
      <c r="J37" s="2">
        <v>0.67461730153079402</v>
      </c>
      <c r="K37" s="2">
        <v>0.667540983606557</v>
      </c>
      <c r="L37" s="2">
        <v>0.69679079624583695</v>
      </c>
      <c r="M37" s="2">
        <v>0.71333951516757199</v>
      </c>
      <c r="N37" s="2">
        <v>0.73030337985926896</v>
      </c>
    </row>
    <row r="38" spans="1:15" x14ac:dyDescent="0.3">
      <c r="A38" s="8" t="s">
        <v>201</v>
      </c>
      <c r="B38" s="8" t="s">
        <v>74</v>
      </c>
      <c r="C38" s="2">
        <v>0.37867874048158101</v>
      </c>
      <c r="D38" s="2">
        <v>0.38415958917637799</v>
      </c>
      <c r="E38" s="2">
        <v>0.38324670131947203</v>
      </c>
      <c r="F38" s="2">
        <v>0.37792642140468202</v>
      </c>
      <c r="G38" s="2">
        <v>0.355921978684898</v>
      </c>
      <c r="H38" s="2">
        <v>0.36427089228447501</v>
      </c>
      <c r="I38" s="2">
        <v>0.35155969881678001</v>
      </c>
      <c r="J38" s="2">
        <v>0.32038361508452501</v>
      </c>
      <c r="K38" s="2">
        <v>0.32588199513381999</v>
      </c>
      <c r="L38" s="2">
        <v>0.30158281514980201</v>
      </c>
      <c r="M38" s="2">
        <v>0.28550969925790898</v>
      </c>
      <c r="N38" s="2">
        <v>0.274759643229468</v>
      </c>
    </row>
    <row r="39" spans="1:15" x14ac:dyDescent="0.3">
      <c r="A39" s="8" t="s">
        <v>201</v>
      </c>
      <c r="B39" s="8" t="s">
        <v>75</v>
      </c>
      <c r="C39" s="2">
        <v>0.62132125951841899</v>
      </c>
      <c r="D39" s="2">
        <v>0.61584041082362195</v>
      </c>
      <c r="E39" s="2">
        <v>0.61675329868052797</v>
      </c>
      <c r="F39" s="2">
        <v>0.62207357859531798</v>
      </c>
      <c r="G39" s="2">
        <v>0.64407802131510195</v>
      </c>
      <c r="H39" s="2">
        <v>0.63572910771552504</v>
      </c>
      <c r="I39" s="2">
        <v>0.64844030118322005</v>
      </c>
      <c r="J39" s="2">
        <v>0.67961638491547505</v>
      </c>
      <c r="K39" s="2">
        <v>0.67411800486618001</v>
      </c>
      <c r="L39" s="2">
        <v>0.69841718485019799</v>
      </c>
      <c r="M39" s="2">
        <v>0.71449030074209097</v>
      </c>
      <c r="N39" s="2">
        <v>0.725240356770532</v>
      </c>
    </row>
    <row r="40" spans="1:15" x14ac:dyDescent="0.3">
      <c r="A40" s="8" t="s">
        <v>202</v>
      </c>
      <c r="B40" s="8" t="s">
        <v>74</v>
      </c>
      <c r="C40" s="2">
        <v>0.54388083735909798</v>
      </c>
      <c r="D40" s="2">
        <v>0.55129179331306999</v>
      </c>
      <c r="E40" s="2">
        <v>0.54509018036072099</v>
      </c>
      <c r="F40" s="2">
        <v>0.54782958199356901</v>
      </c>
      <c r="G40" s="2">
        <v>0.550615323541088</v>
      </c>
      <c r="H40" s="2">
        <v>0.55616942909760603</v>
      </c>
      <c r="I40" s="2">
        <v>0.54387186629526496</v>
      </c>
      <c r="J40" s="2">
        <v>0.52905874921036</v>
      </c>
      <c r="K40" s="2">
        <v>0.52289855072463798</v>
      </c>
      <c r="L40" s="2">
        <v>0.49429657794676801</v>
      </c>
      <c r="M40" s="2">
        <v>0.46284604176784799</v>
      </c>
      <c r="N40" s="2">
        <v>0.43121335137573302</v>
      </c>
    </row>
    <row r="41" spans="1:15" x14ac:dyDescent="0.3">
      <c r="A41" s="8" t="s">
        <v>202</v>
      </c>
      <c r="B41" s="8" t="s">
        <v>75</v>
      </c>
      <c r="C41" s="2">
        <v>0.45611916264090202</v>
      </c>
      <c r="D41" s="2">
        <v>0.44870820668693001</v>
      </c>
      <c r="E41" s="2">
        <v>0.45490981963927901</v>
      </c>
      <c r="F41" s="2">
        <v>0.45217041800643099</v>
      </c>
      <c r="G41" s="2">
        <v>0.449384676458912</v>
      </c>
      <c r="H41" s="2">
        <v>0.44383057090239397</v>
      </c>
      <c r="I41" s="2">
        <v>0.45612813370473498</v>
      </c>
      <c r="J41" s="2">
        <v>0.47094125078964</v>
      </c>
      <c r="K41" s="2">
        <v>0.47710144927536202</v>
      </c>
      <c r="L41" s="2">
        <v>0.50570342205323204</v>
      </c>
      <c r="M41" s="2">
        <v>0.53715395823215195</v>
      </c>
      <c r="N41" s="2">
        <v>0.56878664862426698</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74</v>
      </c>
      <c r="C46" s="2">
        <v>5.6583242655059797E-2</v>
      </c>
      <c r="D46" s="2">
        <v>1.13285272914521E-2</v>
      </c>
      <c r="E46" s="2">
        <v>-7.4338085539714896E-2</v>
      </c>
      <c r="F46" s="2">
        <v>5.5005500550055E-2</v>
      </c>
      <c r="G46" s="2">
        <v>1.77267987486966E-2</v>
      </c>
      <c r="H46" s="2">
        <v>6.4549180327868896E-2</v>
      </c>
      <c r="I46" s="2">
        <v>0.109720885466795</v>
      </c>
      <c r="J46" s="2">
        <v>6.8516912402428506E-2</v>
      </c>
      <c r="K46" s="2">
        <v>1.13636363636364E-2</v>
      </c>
      <c r="L46" s="2">
        <v>8.5072231139646903E-2</v>
      </c>
      <c r="M46" s="2">
        <v>4.28994082840237E-2</v>
      </c>
      <c r="N46" s="3">
        <v>0.222896790980052</v>
      </c>
      <c r="O46" s="3">
        <v>0.43584521384928698</v>
      </c>
    </row>
    <row r="47" spans="1:15" x14ac:dyDescent="0.3">
      <c r="A47" s="8" t="s">
        <v>196</v>
      </c>
      <c r="B47" s="8" t="s">
        <v>75</v>
      </c>
      <c r="C47" s="2">
        <v>4.0980143641740602E-2</v>
      </c>
      <c r="D47" s="2">
        <v>4.0178571428571397E-2</v>
      </c>
      <c r="E47" s="2">
        <v>-7.8033554428404203E-3</v>
      </c>
      <c r="F47" s="2">
        <v>4.6795123869445503E-2</v>
      </c>
      <c r="G47" s="2">
        <v>9.72952667167543E-2</v>
      </c>
      <c r="H47" s="2">
        <v>5.2036973639164701E-2</v>
      </c>
      <c r="I47" s="2">
        <v>0.11096648226488801</v>
      </c>
      <c r="J47" s="2">
        <v>8.4651435266549502E-2</v>
      </c>
      <c r="K47" s="2">
        <v>9.66783688900891E-2</v>
      </c>
      <c r="L47" s="2">
        <v>0.119182467372568</v>
      </c>
      <c r="M47" s="2">
        <v>0.116391639163916</v>
      </c>
      <c r="N47" s="3">
        <v>0.486233157586409</v>
      </c>
      <c r="O47" s="3">
        <v>0.97971127584861495</v>
      </c>
    </row>
    <row r="48" spans="1:15" x14ac:dyDescent="0.3">
      <c r="A48" s="8" t="s">
        <v>197</v>
      </c>
      <c r="B48" s="8" t="s">
        <v>74</v>
      </c>
      <c r="C48" s="2">
        <v>0.22091459314055101</v>
      </c>
      <c r="D48" s="2">
        <v>-5.9487744423024E-2</v>
      </c>
      <c r="E48" s="2">
        <v>3.6310395314787698E-2</v>
      </c>
      <c r="F48" s="2">
        <v>-5.1709522463972903E-2</v>
      </c>
      <c r="G48" s="2">
        <v>7.2705601907032194E-2</v>
      </c>
      <c r="H48" s="2">
        <v>2.5000000000000001E-3</v>
      </c>
      <c r="I48" s="2">
        <v>3.07564422277639E-2</v>
      </c>
      <c r="J48" s="2">
        <v>9.4354838709677397E-2</v>
      </c>
      <c r="K48" s="2">
        <v>-9.5799557848194605E-3</v>
      </c>
      <c r="L48" s="2">
        <v>5.7787698412698402E-2</v>
      </c>
      <c r="M48" s="2">
        <v>-3.7983587338804199E-2</v>
      </c>
      <c r="N48" s="3">
        <v>0.102956989247312</v>
      </c>
      <c r="O48" s="3">
        <v>0.201464128843338</v>
      </c>
    </row>
    <row r="49" spans="1:15" x14ac:dyDescent="0.3">
      <c r="A49" s="8" t="s">
        <v>197</v>
      </c>
      <c r="B49" s="8" t="s">
        <v>75</v>
      </c>
      <c r="C49" s="2">
        <v>6.2992125984252002E-3</v>
      </c>
      <c r="D49" s="2">
        <v>-4.0845070422535198E-2</v>
      </c>
      <c r="E49" s="2">
        <v>-1.97422091695219E-2</v>
      </c>
      <c r="F49" s="2">
        <v>-7.1571238348868199E-3</v>
      </c>
      <c r="G49" s="2">
        <v>2.5649622799664699E-2</v>
      </c>
      <c r="H49" s="2">
        <v>5.6064073226544602E-2</v>
      </c>
      <c r="I49" s="2">
        <v>6.0826497446215801E-2</v>
      </c>
      <c r="J49" s="2">
        <v>4.0852057192880098E-2</v>
      </c>
      <c r="K49" s="2">
        <v>8.9430894308943104E-2</v>
      </c>
      <c r="L49" s="2">
        <v>0.130854348944931</v>
      </c>
      <c r="M49" s="2">
        <v>0.13300716805097301</v>
      </c>
      <c r="N49" s="3">
        <v>0.45287423402392801</v>
      </c>
      <c r="O49" s="3">
        <v>0.62473486702561598</v>
      </c>
    </row>
    <row r="50" spans="1:15" x14ac:dyDescent="0.3">
      <c r="A50" s="8" t="s">
        <v>198</v>
      </c>
      <c r="B50" s="8" t="s">
        <v>74</v>
      </c>
      <c r="C50" s="2">
        <v>1.4003819223424601E-2</v>
      </c>
      <c r="D50" s="2">
        <v>1.12994350282486E-2</v>
      </c>
      <c r="E50" s="2">
        <v>2.17256362507759E-2</v>
      </c>
      <c r="F50" s="2">
        <v>-1.09356014580802E-2</v>
      </c>
      <c r="G50" s="2">
        <v>0.15479115479115499</v>
      </c>
      <c r="H50" s="2">
        <v>-2.1276595744680899E-2</v>
      </c>
      <c r="I50" s="2">
        <v>4.2391304347826099E-2</v>
      </c>
      <c r="J50" s="2">
        <v>0.12460896767466099</v>
      </c>
      <c r="K50" s="2">
        <v>-2.3180343069077402E-3</v>
      </c>
      <c r="L50" s="2">
        <v>8.5037174721189601E-2</v>
      </c>
      <c r="M50" s="2">
        <v>6.8522483940042803E-2</v>
      </c>
      <c r="N50" s="3">
        <v>0.300834202294056</v>
      </c>
      <c r="O50" s="3">
        <v>0.54872749844816904</v>
      </c>
    </row>
    <row r="51" spans="1:15" x14ac:dyDescent="0.3">
      <c r="A51" s="8" t="s">
        <v>198</v>
      </c>
      <c r="B51" s="8" t="s">
        <v>75</v>
      </c>
      <c r="C51" s="2">
        <v>4.5161290322580601E-2</v>
      </c>
      <c r="D51" s="2">
        <v>4.2136339237788499E-2</v>
      </c>
      <c r="E51" s="2">
        <v>8.4985835694051E-3</v>
      </c>
      <c r="F51" s="2">
        <v>6.7926455566905006E-2</v>
      </c>
      <c r="G51" s="2">
        <v>6.50406504065041E-2</v>
      </c>
      <c r="H51" s="2">
        <v>8.0152671755725199E-2</v>
      </c>
      <c r="I51" s="2">
        <v>0.12616919559343201</v>
      </c>
      <c r="J51" s="2">
        <v>0.109449981543005</v>
      </c>
      <c r="K51" s="2">
        <v>0.11961404092497099</v>
      </c>
      <c r="L51" s="2">
        <v>0.155869242199108</v>
      </c>
      <c r="M51" s="2">
        <v>0.18164288468954901</v>
      </c>
      <c r="N51" s="3">
        <v>0.69656699889258</v>
      </c>
      <c r="O51" s="3">
        <v>1.3672418233324699</v>
      </c>
    </row>
    <row r="52" spans="1:15" x14ac:dyDescent="0.3">
      <c r="A52" s="8" t="s">
        <v>199</v>
      </c>
      <c r="B52" s="8" t="s">
        <v>74</v>
      </c>
      <c r="C52" s="2">
        <v>6.5648854961832107E-2</v>
      </c>
      <c r="D52" s="2">
        <v>-4.29799426934097E-3</v>
      </c>
      <c r="E52" s="2">
        <v>4.2446043165467601E-2</v>
      </c>
      <c r="F52" s="2">
        <v>0.107660455486542</v>
      </c>
      <c r="G52" s="2">
        <v>4.79750778816199E-2</v>
      </c>
      <c r="H52" s="2">
        <v>1.36741973840666E-2</v>
      </c>
      <c r="I52" s="2">
        <v>0.117302052785924</v>
      </c>
      <c r="J52" s="2">
        <v>0.13700787401574799</v>
      </c>
      <c r="K52" s="2">
        <v>-4.1551246537396098E-3</v>
      </c>
      <c r="L52" s="2">
        <v>9.4112192860454302E-2</v>
      </c>
      <c r="M52" s="2">
        <v>0.10423728813559301</v>
      </c>
      <c r="N52" s="3">
        <v>0.36797900262467198</v>
      </c>
      <c r="O52" s="3">
        <v>0.87482014388489204</v>
      </c>
    </row>
    <row r="53" spans="1:15" x14ac:dyDescent="0.3">
      <c r="A53" s="8" t="s">
        <v>199</v>
      </c>
      <c r="B53" s="8" t="s">
        <v>75</v>
      </c>
      <c r="C53" s="2">
        <v>5.2330335241210099E-2</v>
      </c>
      <c r="D53" s="2">
        <v>-3.5742035742035702E-2</v>
      </c>
      <c r="E53" s="2">
        <v>-3.58581788879936E-2</v>
      </c>
      <c r="F53" s="2">
        <v>3.1759297952361001E-2</v>
      </c>
      <c r="G53" s="2">
        <v>4.33373835560956E-2</v>
      </c>
      <c r="H53" s="2">
        <v>7.4922360248447201E-2</v>
      </c>
      <c r="I53" s="2">
        <v>6.5005417118093198E-2</v>
      </c>
      <c r="J53" s="2">
        <v>5.9342149881315698E-2</v>
      </c>
      <c r="K53" s="2">
        <v>0.133162612035851</v>
      </c>
      <c r="L53" s="2">
        <v>0.17401129943502799</v>
      </c>
      <c r="M53" s="2">
        <v>0.17155919153031801</v>
      </c>
      <c r="N53" s="3">
        <v>0.65106815869786405</v>
      </c>
      <c r="O53" s="3">
        <v>0.96172441579371504</v>
      </c>
    </row>
    <row r="54" spans="1:15" x14ac:dyDescent="0.3">
      <c r="A54" s="8" t="s">
        <v>200</v>
      </c>
      <c r="B54" s="8" t="s">
        <v>74</v>
      </c>
      <c r="C54" s="2">
        <v>7.3658927141713404E-2</v>
      </c>
      <c r="D54" s="2">
        <v>-1.4168530947054401E-2</v>
      </c>
      <c r="E54" s="2">
        <v>3.4039334341906202E-2</v>
      </c>
      <c r="F54" s="2">
        <v>0.122165325530358</v>
      </c>
      <c r="G54" s="2">
        <v>0.102346805736636</v>
      </c>
      <c r="H54" s="2">
        <v>3.1933767001774097E-2</v>
      </c>
      <c r="I54" s="2">
        <v>4.7564469914040099E-2</v>
      </c>
      <c r="J54" s="2">
        <v>0.109409190371991</v>
      </c>
      <c r="K54" s="2">
        <v>-1.2327416173569999E-2</v>
      </c>
      <c r="L54" s="2">
        <v>8.0379430853719402E-2</v>
      </c>
      <c r="M54" s="2">
        <v>8.0406654343807796E-2</v>
      </c>
      <c r="N54" s="3">
        <v>0.27899343544857802</v>
      </c>
      <c r="O54" s="3">
        <v>0.768532526475038</v>
      </c>
    </row>
    <row r="55" spans="1:15" x14ac:dyDescent="0.3">
      <c r="A55" s="8" t="s">
        <v>200</v>
      </c>
      <c r="B55" s="8" t="s">
        <v>75</v>
      </c>
      <c r="C55" s="2">
        <v>2.9973772948669899E-2</v>
      </c>
      <c r="D55" s="2">
        <v>-2.7646416878865002E-2</v>
      </c>
      <c r="E55" s="2">
        <v>2.2072577628133201E-2</v>
      </c>
      <c r="F55" s="2">
        <v>4.75841874084919E-2</v>
      </c>
      <c r="G55" s="2">
        <v>6.4290705800139805E-2</v>
      </c>
      <c r="H55" s="2">
        <v>0.110636900853578</v>
      </c>
      <c r="I55" s="2">
        <v>0.12030741945019199</v>
      </c>
      <c r="J55" s="2">
        <v>7.4406332453825899E-2</v>
      </c>
      <c r="K55" s="2">
        <v>0.13040275049115899</v>
      </c>
      <c r="L55" s="2">
        <v>0.16988920269389499</v>
      </c>
      <c r="M55" s="2">
        <v>0.17567316620241399</v>
      </c>
      <c r="N55" s="3">
        <v>0.67044854881266502</v>
      </c>
      <c r="O55" s="3">
        <v>1.36849981294426</v>
      </c>
    </row>
    <row r="56" spans="1:15" x14ac:dyDescent="0.3">
      <c r="A56" s="8" t="s">
        <v>201</v>
      </c>
      <c r="B56" s="8" t="s">
        <v>74</v>
      </c>
      <c r="C56" s="2">
        <v>5.7065217391304303E-2</v>
      </c>
      <c r="D56" s="2">
        <v>-1.43958868894602E-2</v>
      </c>
      <c r="E56" s="2">
        <v>2.08659363588941E-3</v>
      </c>
      <c r="F56" s="2">
        <v>-7.8604893284747498E-2</v>
      </c>
      <c r="G56" s="2">
        <v>9.0960451977401102E-2</v>
      </c>
      <c r="H56" s="2">
        <v>1.55359917141378E-2</v>
      </c>
      <c r="I56" s="2">
        <v>5.0994390617032101E-3</v>
      </c>
      <c r="J56" s="2">
        <v>8.7265347539320096E-2</v>
      </c>
      <c r="K56" s="2">
        <v>-4.1997200186654196E-3</v>
      </c>
      <c r="L56" s="2">
        <v>2.7647610121836901E-2</v>
      </c>
      <c r="M56" s="2">
        <v>8.1623347013223893E-2</v>
      </c>
      <c r="N56" s="3">
        <v>0.20345002536783399</v>
      </c>
      <c r="O56" s="3">
        <v>0.23735002608242001</v>
      </c>
    </row>
    <row r="57" spans="1:15" x14ac:dyDescent="0.3">
      <c r="A57" s="8" t="s">
        <v>201</v>
      </c>
      <c r="B57" s="8" t="s">
        <v>75</v>
      </c>
      <c r="C57" s="2">
        <v>3.2792315336203998E-2</v>
      </c>
      <c r="D57" s="2">
        <v>-1.05837075048108E-2</v>
      </c>
      <c r="E57" s="2">
        <v>2.4959481361426301E-2</v>
      </c>
      <c r="F57" s="2">
        <v>1.2966476913346001E-2</v>
      </c>
      <c r="G57" s="2">
        <v>5.2138620043708998E-2</v>
      </c>
      <c r="H57" s="2">
        <v>7.3293768545994106E-2</v>
      </c>
      <c r="I57" s="2">
        <v>0.15593032900193499</v>
      </c>
      <c r="J57" s="2">
        <v>6.0272662042573498E-2</v>
      </c>
      <c r="K57" s="2">
        <v>0.11482066320775999</v>
      </c>
      <c r="L57" s="2">
        <v>0.110481586402266</v>
      </c>
      <c r="M57" s="2">
        <v>0.14085276967929999</v>
      </c>
      <c r="N57" s="3">
        <v>0.49748863908155899</v>
      </c>
      <c r="O57" s="3">
        <v>1.0294975688816901</v>
      </c>
    </row>
    <row r="58" spans="1:15" x14ac:dyDescent="0.3">
      <c r="A58" s="8" t="s">
        <v>202</v>
      </c>
      <c r="B58" s="8" t="s">
        <v>74</v>
      </c>
      <c r="C58" s="2">
        <v>7.4019245003700995E-2</v>
      </c>
      <c r="D58" s="2">
        <v>-6.2715368711233593E-2</v>
      </c>
      <c r="E58" s="2">
        <v>2.2058823529411799E-3</v>
      </c>
      <c r="F58" s="2">
        <v>1.7608217168011701E-2</v>
      </c>
      <c r="G58" s="2">
        <v>8.8680605623648198E-2</v>
      </c>
      <c r="H58" s="2">
        <v>3.4437086092715202E-2</v>
      </c>
      <c r="I58" s="2">
        <v>7.2343149807938503E-2</v>
      </c>
      <c r="J58" s="2">
        <v>7.7014925373134299E-2</v>
      </c>
      <c r="K58" s="2">
        <v>8.8691796008869197E-3</v>
      </c>
      <c r="L58" s="2">
        <v>4.72527472527473E-2</v>
      </c>
      <c r="M58" s="2">
        <v>3.1479538300104898E-3</v>
      </c>
      <c r="N58" s="3">
        <v>0.141492537313433</v>
      </c>
      <c r="O58" s="3">
        <v>0.40588235294117597</v>
      </c>
    </row>
    <row r="59" spans="1:15" x14ac:dyDescent="0.3">
      <c r="A59" s="8" t="s">
        <v>202</v>
      </c>
      <c r="B59" s="8" t="s">
        <v>75</v>
      </c>
      <c r="C59" s="2">
        <v>4.2365401588702598E-2</v>
      </c>
      <c r="D59" s="2">
        <v>-3.89500423370025E-2</v>
      </c>
      <c r="E59" s="2">
        <v>-8.8105726872246704E-3</v>
      </c>
      <c r="F59" s="2">
        <v>6.2222222222222201E-3</v>
      </c>
      <c r="G59" s="2">
        <v>6.4487632508833895E-2</v>
      </c>
      <c r="H59" s="2">
        <v>8.7136929460580895E-2</v>
      </c>
      <c r="I59" s="2">
        <v>0.138167938931298</v>
      </c>
      <c r="J59" s="2">
        <v>0.103957075788062</v>
      </c>
      <c r="K59" s="2">
        <v>0.13122721749696201</v>
      </c>
      <c r="L59" s="2">
        <v>0.18796992481203001</v>
      </c>
      <c r="M59" s="2">
        <v>0.140144665461121</v>
      </c>
      <c r="N59" s="3">
        <v>0.69148222669349402</v>
      </c>
      <c r="O59" s="3">
        <v>1.22202643171806</v>
      </c>
    </row>
    <row r="60" spans="1:15" x14ac:dyDescent="0.3">
      <c r="A60" s="11" t="s">
        <v>17</v>
      </c>
      <c r="B60" s="11" t="s">
        <v>17</v>
      </c>
      <c r="C60" s="3">
        <v>5.3932790037542401E-2</v>
      </c>
      <c r="D60" s="3">
        <v>-1.6883869099333901E-2</v>
      </c>
      <c r="E60" s="3">
        <v>3.7116681886470099E-3</v>
      </c>
      <c r="F60" s="3">
        <v>1.8812549526017699E-2</v>
      </c>
      <c r="G60" s="3">
        <v>6.4700120988650106E-2</v>
      </c>
      <c r="H60" s="3">
        <v>5.2083333333333301E-2</v>
      </c>
      <c r="I60" s="3">
        <v>8.6974411726886997E-2</v>
      </c>
      <c r="J60" s="3">
        <v>8.1789575791989005E-2</v>
      </c>
      <c r="K60" s="3">
        <v>7.2828273991776701E-2</v>
      </c>
      <c r="L60" s="3">
        <v>0.119765972193909</v>
      </c>
      <c r="M60" s="3">
        <v>0.118589451837827</v>
      </c>
      <c r="N60" s="3">
        <v>0.45368727375967099</v>
      </c>
      <c r="O60" s="3">
        <v>0.80996848027808099</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45</v>
      </c>
      <c r="B65" s="15"/>
    </row>
    <row r="66" spans="1:2" x14ac:dyDescent="0.3">
      <c r="A66" s="14" t="s">
        <v>78</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116</v>
      </c>
      <c r="B1" s="15"/>
    </row>
    <row r="2" spans="1:14" ht="15.6" x14ac:dyDescent="0.3">
      <c r="A2" s="12" t="s">
        <v>32</v>
      </c>
      <c r="B2" s="15"/>
    </row>
    <row r="3" spans="1:14" ht="15.6" x14ac:dyDescent="0.3">
      <c r="A3" s="12" t="s">
        <v>33</v>
      </c>
      <c r="B3" s="15"/>
    </row>
    <row r="4" spans="1:14" ht="15.6" x14ac:dyDescent="0.3">
      <c r="A4" s="12" t="s">
        <v>117</v>
      </c>
      <c r="B4" s="15"/>
    </row>
    <row r="5" spans="1:14" x14ac:dyDescent="0.3">
      <c r="A5" s="15"/>
      <c r="B5" s="15"/>
    </row>
    <row r="6" spans="1:14" x14ac:dyDescent="0.3">
      <c r="A6" s="16" t="str">
        <f>HYPERLINK("#'Table of contents'!A11",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113</v>
      </c>
      <c r="C9" s="1">
        <v>716</v>
      </c>
      <c r="D9" s="1">
        <v>759</v>
      </c>
      <c r="E9" s="1">
        <v>826</v>
      </c>
      <c r="F9" s="1">
        <v>892</v>
      </c>
      <c r="G9" s="1">
        <v>977</v>
      </c>
      <c r="H9" s="1">
        <v>1079</v>
      </c>
      <c r="I9" s="1">
        <v>1188</v>
      </c>
      <c r="J9" s="1">
        <v>1356</v>
      </c>
      <c r="K9" s="1">
        <v>1504</v>
      </c>
      <c r="L9" s="1">
        <v>1745</v>
      </c>
      <c r="M9" s="1">
        <v>2211</v>
      </c>
      <c r="N9" s="1">
        <v>2647</v>
      </c>
    </row>
    <row r="10" spans="1:14" x14ac:dyDescent="0.3">
      <c r="A10" s="7" t="s">
        <v>12</v>
      </c>
      <c r="B10" s="7" t="s">
        <v>114</v>
      </c>
      <c r="C10" s="1">
        <v>87421</v>
      </c>
      <c r="D10" s="1">
        <v>92924</v>
      </c>
      <c r="E10" s="1">
        <v>98494</v>
      </c>
      <c r="F10" s="1">
        <v>104729</v>
      </c>
      <c r="G10" s="1">
        <v>111246</v>
      </c>
      <c r="H10" s="1">
        <v>119322</v>
      </c>
      <c r="I10" s="1">
        <v>128509</v>
      </c>
      <c r="J10" s="1">
        <v>138350</v>
      </c>
      <c r="K10" s="1">
        <v>143931</v>
      </c>
      <c r="L10" s="1">
        <v>155342</v>
      </c>
      <c r="M10" s="1">
        <v>181936</v>
      </c>
      <c r="N10" s="1">
        <v>204239</v>
      </c>
    </row>
    <row r="11" spans="1:14" x14ac:dyDescent="0.3">
      <c r="A11" s="7" t="s">
        <v>12</v>
      </c>
      <c r="B11" s="7" t="s">
        <v>115</v>
      </c>
      <c r="C11" s="1">
        <v>1913</v>
      </c>
      <c r="D11" s="1">
        <v>2062</v>
      </c>
      <c r="E11" s="1">
        <v>2255</v>
      </c>
      <c r="F11" s="1">
        <v>2439</v>
      </c>
      <c r="G11" s="1">
        <v>2579</v>
      </c>
      <c r="H11" s="1">
        <v>2753</v>
      </c>
      <c r="I11" s="1">
        <v>2953</v>
      </c>
      <c r="J11" s="1">
        <v>3135</v>
      </c>
      <c r="K11" s="1">
        <v>3263</v>
      </c>
      <c r="L11" s="1">
        <v>3487</v>
      </c>
      <c r="M11" s="1">
        <v>3953</v>
      </c>
      <c r="N11" s="1">
        <v>4334</v>
      </c>
    </row>
    <row r="12" spans="1:14" x14ac:dyDescent="0.3">
      <c r="A12" s="7" t="s">
        <v>12</v>
      </c>
      <c r="B12" s="7" t="s">
        <v>16</v>
      </c>
      <c r="C12" s="1">
        <v>362</v>
      </c>
      <c r="D12" s="1">
        <v>385</v>
      </c>
      <c r="E12" s="1">
        <v>408</v>
      </c>
      <c r="F12" s="1">
        <v>417</v>
      </c>
      <c r="G12" s="1">
        <v>437</v>
      </c>
      <c r="H12" s="1">
        <v>447</v>
      </c>
      <c r="I12" s="1">
        <v>472</v>
      </c>
      <c r="J12" s="1">
        <v>500</v>
      </c>
      <c r="K12" s="1">
        <v>540</v>
      </c>
      <c r="L12" s="1">
        <v>596</v>
      </c>
      <c r="M12" s="1">
        <v>772</v>
      </c>
      <c r="N12" s="1">
        <v>909</v>
      </c>
    </row>
    <row r="13" spans="1:14" x14ac:dyDescent="0.3">
      <c r="A13" s="7" t="s">
        <v>12</v>
      </c>
      <c r="B13" s="7" t="s">
        <v>108</v>
      </c>
      <c r="C13" s="1">
        <v>14011</v>
      </c>
      <c r="D13" s="1">
        <v>14872</v>
      </c>
      <c r="E13" s="1">
        <v>15801</v>
      </c>
      <c r="F13" s="1">
        <v>16778</v>
      </c>
      <c r="G13" s="1">
        <v>17658</v>
      </c>
      <c r="H13" s="1">
        <v>18361</v>
      </c>
      <c r="I13" s="1">
        <v>19150</v>
      </c>
      <c r="J13" s="1">
        <v>19856</v>
      </c>
      <c r="K13" s="1">
        <v>19957</v>
      </c>
      <c r="L13" s="1">
        <v>20851</v>
      </c>
      <c r="M13" s="1">
        <v>24962</v>
      </c>
      <c r="N13" s="1">
        <v>27888</v>
      </c>
    </row>
    <row r="14" spans="1:14" x14ac:dyDescent="0.3">
      <c r="A14" s="7" t="s">
        <v>12</v>
      </c>
      <c r="B14" s="7" t="s">
        <v>109</v>
      </c>
      <c r="C14" s="1">
        <v>86615</v>
      </c>
      <c r="D14" s="1">
        <v>85199</v>
      </c>
      <c r="E14" s="1">
        <v>83314</v>
      </c>
      <c r="F14" s="1">
        <v>81485</v>
      </c>
      <c r="G14" s="1">
        <v>79427</v>
      </c>
      <c r="H14" s="1">
        <v>76516</v>
      </c>
      <c r="I14" s="1">
        <v>73929</v>
      </c>
      <c r="J14" s="1">
        <v>71820</v>
      </c>
      <c r="K14" s="1">
        <v>63514</v>
      </c>
      <c r="L14" s="1">
        <v>63234</v>
      </c>
      <c r="M14" s="1">
        <v>48555</v>
      </c>
      <c r="N14" s="1">
        <v>38512</v>
      </c>
    </row>
    <row r="15" spans="1:14" x14ac:dyDescent="0.3">
      <c r="A15" s="7" t="s">
        <v>13</v>
      </c>
      <c r="B15" s="7" t="s">
        <v>113</v>
      </c>
      <c r="C15" s="1">
        <v>13</v>
      </c>
      <c r="D15" s="1">
        <v>12</v>
      </c>
      <c r="E15" s="1">
        <v>12</v>
      </c>
      <c r="F15" s="1">
        <v>16</v>
      </c>
      <c r="G15" s="1">
        <v>17</v>
      </c>
      <c r="H15" s="1">
        <v>18</v>
      </c>
      <c r="I15" s="1">
        <v>20</v>
      </c>
      <c r="J15" s="1">
        <v>24</v>
      </c>
      <c r="K15" s="1">
        <v>25</v>
      </c>
      <c r="L15" s="1">
        <v>28</v>
      </c>
      <c r="M15" s="1">
        <v>36</v>
      </c>
      <c r="N15" s="1">
        <v>41</v>
      </c>
    </row>
    <row r="16" spans="1:14" x14ac:dyDescent="0.3">
      <c r="A16" s="7" t="s">
        <v>13</v>
      </c>
      <c r="B16" s="7" t="s">
        <v>114</v>
      </c>
      <c r="C16" s="1">
        <v>3381</v>
      </c>
      <c r="D16" s="1">
        <v>3554</v>
      </c>
      <c r="E16" s="1">
        <v>3760</v>
      </c>
      <c r="F16" s="1">
        <v>3953</v>
      </c>
      <c r="G16" s="1">
        <v>4200</v>
      </c>
      <c r="H16" s="1">
        <v>4449</v>
      </c>
      <c r="I16" s="1">
        <v>4742</v>
      </c>
      <c r="J16" s="1">
        <v>5042</v>
      </c>
      <c r="K16" s="1">
        <v>5140</v>
      </c>
      <c r="L16" s="1">
        <v>5449</v>
      </c>
      <c r="M16" s="1">
        <v>6245</v>
      </c>
      <c r="N16" s="1">
        <v>6728</v>
      </c>
    </row>
    <row r="17" spans="1:14" x14ac:dyDescent="0.3">
      <c r="A17" s="7" t="s">
        <v>13</v>
      </c>
      <c r="B17" s="7" t="s">
        <v>115</v>
      </c>
      <c r="C17" s="1">
        <v>69</v>
      </c>
      <c r="D17" s="1">
        <v>79</v>
      </c>
      <c r="E17" s="1">
        <v>82</v>
      </c>
      <c r="F17" s="1">
        <v>91</v>
      </c>
      <c r="G17" s="1">
        <v>106</v>
      </c>
      <c r="H17" s="1">
        <v>126</v>
      </c>
      <c r="I17" s="1">
        <v>129</v>
      </c>
      <c r="J17" s="1">
        <v>137</v>
      </c>
      <c r="K17" s="1">
        <v>145</v>
      </c>
      <c r="L17" s="1">
        <v>152</v>
      </c>
      <c r="M17" s="1">
        <v>170</v>
      </c>
      <c r="N17" s="1">
        <v>182</v>
      </c>
    </row>
    <row r="18" spans="1:14" x14ac:dyDescent="0.3">
      <c r="A18" s="7" t="s">
        <v>13</v>
      </c>
      <c r="B18" s="7" t="s">
        <v>16</v>
      </c>
      <c r="C18" s="1">
        <v>4</v>
      </c>
      <c r="D18" s="1">
        <v>6</v>
      </c>
      <c r="E18" s="1">
        <v>6</v>
      </c>
      <c r="F18" s="1">
        <v>8</v>
      </c>
      <c r="G18" s="1">
        <v>9</v>
      </c>
      <c r="H18" s="1">
        <v>9</v>
      </c>
      <c r="I18" s="1">
        <v>10</v>
      </c>
      <c r="J18" s="1">
        <v>12</v>
      </c>
      <c r="K18" s="1">
        <v>15</v>
      </c>
      <c r="L18" s="1">
        <v>13</v>
      </c>
      <c r="M18" s="1">
        <v>15</v>
      </c>
      <c r="N18" s="1">
        <v>19</v>
      </c>
    </row>
    <row r="19" spans="1:14" x14ac:dyDescent="0.3">
      <c r="A19" s="7" t="s">
        <v>13</v>
      </c>
      <c r="B19" s="7" t="s">
        <v>108</v>
      </c>
      <c r="C19" s="1">
        <v>384</v>
      </c>
      <c r="D19" s="1">
        <v>404</v>
      </c>
      <c r="E19" s="1">
        <v>421</v>
      </c>
      <c r="F19" s="1">
        <v>442</v>
      </c>
      <c r="G19" s="1">
        <v>459</v>
      </c>
      <c r="H19" s="1">
        <v>487</v>
      </c>
      <c r="I19" s="1">
        <v>500</v>
      </c>
      <c r="J19" s="1">
        <v>513</v>
      </c>
      <c r="K19" s="1">
        <v>516</v>
      </c>
      <c r="L19" s="1">
        <v>540</v>
      </c>
      <c r="M19" s="1">
        <v>638</v>
      </c>
      <c r="N19" s="1">
        <v>677</v>
      </c>
    </row>
    <row r="20" spans="1:14" x14ac:dyDescent="0.3">
      <c r="A20" s="7" t="s">
        <v>13</v>
      </c>
      <c r="B20" s="7" t="s">
        <v>109</v>
      </c>
      <c r="C20" s="1">
        <v>2522</v>
      </c>
      <c r="D20" s="1">
        <v>2469</v>
      </c>
      <c r="E20" s="1">
        <v>2379</v>
      </c>
      <c r="F20" s="1">
        <v>2306</v>
      </c>
      <c r="G20" s="1">
        <v>2267</v>
      </c>
      <c r="H20" s="1">
        <v>2186</v>
      </c>
      <c r="I20" s="1">
        <v>2131</v>
      </c>
      <c r="J20" s="1">
        <v>2043</v>
      </c>
      <c r="K20" s="1">
        <v>1759</v>
      </c>
      <c r="L20" s="1">
        <v>1771</v>
      </c>
      <c r="M20" s="1">
        <v>1345</v>
      </c>
      <c r="N20" s="1">
        <v>1023</v>
      </c>
    </row>
    <row r="21" spans="1:14" x14ac:dyDescent="0.3">
      <c r="A21" s="7" t="s">
        <v>14</v>
      </c>
      <c r="B21" s="7" t="s">
        <v>113</v>
      </c>
      <c r="C21" s="1">
        <v>63</v>
      </c>
      <c r="D21" s="1">
        <v>69</v>
      </c>
      <c r="E21" s="1">
        <v>81</v>
      </c>
      <c r="F21" s="1">
        <v>88</v>
      </c>
      <c r="G21" s="1">
        <v>101</v>
      </c>
      <c r="H21" s="1">
        <v>119</v>
      </c>
      <c r="I21" s="1">
        <v>142</v>
      </c>
      <c r="J21" s="1">
        <v>165</v>
      </c>
      <c r="K21" s="1">
        <v>203</v>
      </c>
      <c r="L21" s="1">
        <v>241</v>
      </c>
      <c r="M21" s="1">
        <v>293</v>
      </c>
      <c r="N21" s="1">
        <v>357</v>
      </c>
    </row>
    <row r="22" spans="1:14" x14ac:dyDescent="0.3">
      <c r="A22" s="7" t="s">
        <v>14</v>
      </c>
      <c r="B22" s="7" t="s">
        <v>114</v>
      </c>
      <c r="C22" s="1">
        <v>9015</v>
      </c>
      <c r="D22" s="1">
        <v>9622</v>
      </c>
      <c r="E22" s="1">
        <v>10102</v>
      </c>
      <c r="F22" s="1">
        <v>10616</v>
      </c>
      <c r="G22" s="1">
        <v>11310</v>
      </c>
      <c r="H22" s="1">
        <v>11925</v>
      </c>
      <c r="I22" s="1">
        <v>12525</v>
      </c>
      <c r="J22" s="1">
        <v>13257</v>
      </c>
      <c r="K22" s="1">
        <v>13560</v>
      </c>
      <c r="L22" s="1">
        <v>14370</v>
      </c>
      <c r="M22" s="1">
        <v>16694</v>
      </c>
      <c r="N22" s="1">
        <v>17872</v>
      </c>
    </row>
    <row r="23" spans="1:14" x14ac:dyDescent="0.3">
      <c r="A23" s="7" t="s">
        <v>14</v>
      </c>
      <c r="B23" s="7" t="s">
        <v>115</v>
      </c>
      <c r="C23" s="1">
        <v>226</v>
      </c>
      <c r="D23" s="1">
        <v>260</v>
      </c>
      <c r="E23" s="1">
        <v>298</v>
      </c>
      <c r="F23" s="1">
        <v>333</v>
      </c>
      <c r="G23" s="1">
        <v>362</v>
      </c>
      <c r="H23" s="1">
        <v>380</v>
      </c>
      <c r="I23" s="1">
        <v>408</v>
      </c>
      <c r="J23" s="1">
        <v>436</v>
      </c>
      <c r="K23" s="1">
        <v>442</v>
      </c>
      <c r="L23" s="1">
        <v>456</v>
      </c>
      <c r="M23" s="1">
        <v>545</v>
      </c>
      <c r="N23" s="1">
        <v>590</v>
      </c>
    </row>
    <row r="24" spans="1:14" x14ac:dyDescent="0.3">
      <c r="A24" s="7" t="s">
        <v>14</v>
      </c>
      <c r="B24" s="7" t="s">
        <v>16</v>
      </c>
      <c r="C24" s="1">
        <v>33</v>
      </c>
      <c r="D24" s="1">
        <v>32</v>
      </c>
      <c r="E24" s="1">
        <v>31</v>
      </c>
      <c r="F24" s="1">
        <v>41</v>
      </c>
      <c r="G24" s="1">
        <v>44</v>
      </c>
      <c r="H24" s="1">
        <v>50</v>
      </c>
      <c r="I24" s="1">
        <v>56</v>
      </c>
      <c r="J24" s="1">
        <v>58</v>
      </c>
      <c r="K24" s="1">
        <v>58</v>
      </c>
      <c r="L24" s="1">
        <v>64</v>
      </c>
      <c r="M24" s="1">
        <v>84</v>
      </c>
      <c r="N24" s="1">
        <v>97</v>
      </c>
    </row>
    <row r="25" spans="1:14" x14ac:dyDescent="0.3">
      <c r="A25" s="7" t="s">
        <v>14</v>
      </c>
      <c r="B25" s="7" t="s">
        <v>108</v>
      </c>
      <c r="C25" s="1">
        <v>1452</v>
      </c>
      <c r="D25" s="1">
        <v>1538</v>
      </c>
      <c r="E25" s="1">
        <v>1628</v>
      </c>
      <c r="F25" s="1">
        <v>1721</v>
      </c>
      <c r="G25" s="1">
        <v>1788</v>
      </c>
      <c r="H25" s="1">
        <v>1852</v>
      </c>
      <c r="I25" s="1">
        <v>1954</v>
      </c>
      <c r="J25" s="1">
        <v>2012</v>
      </c>
      <c r="K25" s="1">
        <v>1993</v>
      </c>
      <c r="L25" s="1">
        <v>2041</v>
      </c>
      <c r="M25" s="1">
        <v>2416</v>
      </c>
      <c r="N25" s="1">
        <v>2640</v>
      </c>
    </row>
    <row r="26" spans="1:14" x14ac:dyDescent="0.3">
      <c r="A26" s="7" t="s">
        <v>14</v>
      </c>
      <c r="B26" s="7" t="s">
        <v>109</v>
      </c>
      <c r="C26" s="1">
        <v>9861</v>
      </c>
      <c r="D26" s="1">
        <v>9631</v>
      </c>
      <c r="E26" s="1">
        <v>9349</v>
      </c>
      <c r="F26" s="1">
        <v>9016</v>
      </c>
      <c r="G26" s="1">
        <v>8756</v>
      </c>
      <c r="H26" s="1">
        <v>8420</v>
      </c>
      <c r="I26" s="1">
        <v>8043</v>
      </c>
      <c r="J26" s="1">
        <v>7793</v>
      </c>
      <c r="K26" s="1">
        <v>6859</v>
      </c>
      <c r="L26" s="1">
        <v>6876</v>
      </c>
      <c r="M26" s="1">
        <v>5523</v>
      </c>
      <c r="N26" s="1">
        <v>4431</v>
      </c>
    </row>
    <row r="27" spans="1:14" x14ac:dyDescent="0.3">
      <c r="A27" s="7" t="s">
        <v>15</v>
      </c>
      <c r="B27" s="7" t="s">
        <v>113</v>
      </c>
      <c r="C27" s="1">
        <v>34</v>
      </c>
      <c r="D27" s="1">
        <v>36</v>
      </c>
      <c r="E27" s="1">
        <v>38</v>
      </c>
      <c r="F27" s="1">
        <v>39</v>
      </c>
      <c r="G27" s="1">
        <v>48</v>
      </c>
      <c r="H27" s="1">
        <v>55</v>
      </c>
      <c r="I27" s="1">
        <v>64</v>
      </c>
      <c r="J27" s="1">
        <v>77</v>
      </c>
      <c r="K27" s="1">
        <v>82</v>
      </c>
      <c r="L27" s="1">
        <v>89</v>
      </c>
      <c r="M27" s="1">
        <v>125</v>
      </c>
      <c r="N27" s="1">
        <v>160</v>
      </c>
    </row>
    <row r="28" spans="1:14" x14ac:dyDescent="0.3">
      <c r="A28" s="7" t="s">
        <v>15</v>
      </c>
      <c r="B28" s="7" t="s">
        <v>114</v>
      </c>
      <c r="C28" s="1">
        <v>4745</v>
      </c>
      <c r="D28" s="1">
        <v>4949</v>
      </c>
      <c r="E28" s="1">
        <v>5144</v>
      </c>
      <c r="F28" s="1">
        <v>5352</v>
      </c>
      <c r="G28" s="1">
        <v>5633</v>
      </c>
      <c r="H28" s="1">
        <v>5968</v>
      </c>
      <c r="I28" s="1">
        <v>6408</v>
      </c>
      <c r="J28" s="1">
        <v>6840</v>
      </c>
      <c r="K28" s="1">
        <v>7124</v>
      </c>
      <c r="L28" s="1">
        <v>7813</v>
      </c>
      <c r="M28" s="1">
        <v>9188</v>
      </c>
      <c r="N28" s="1">
        <v>10301</v>
      </c>
    </row>
    <row r="29" spans="1:14" x14ac:dyDescent="0.3">
      <c r="A29" s="7" t="s">
        <v>15</v>
      </c>
      <c r="B29" s="7" t="s">
        <v>115</v>
      </c>
      <c r="C29" s="1">
        <v>70</v>
      </c>
      <c r="D29" s="1">
        <v>76</v>
      </c>
      <c r="E29" s="1">
        <v>82</v>
      </c>
      <c r="F29" s="1">
        <v>85</v>
      </c>
      <c r="G29" s="1">
        <v>95</v>
      </c>
      <c r="H29" s="1">
        <v>114</v>
      </c>
      <c r="I29" s="1">
        <v>117</v>
      </c>
      <c r="J29" s="1">
        <v>121</v>
      </c>
      <c r="K29" s="1">
        <v>133</v>
      </c>
      <c r="L29" s="1">
        <v>149</v>
      </c>
      <c r="M29" s="1">
        <v>190</v>
      </c>
      <c r="N29" s="1">
        <v>208</v>
      </c>
    </row>
    <row r="30" spans="1:14" x14ac:dyDescent="0.3">
      <c r="A30" s="7" t="s">
        <v>15</v>
      </c>
      <c r="B30" s="7" t="s">
        <v>16</v>
      </c>
      <c r="C30" s="1">
        <v>14</v>
      </c>
      <c r="D30" s="1">
        <v>17</v>
      </c>
      <c r="E30" s="1">
        <v>20</v>
      </c>
      <c r="F30" s="1">
        <v>22</v>
      </c>
      <c r="G30" s="1">
        <v>24</v>
      </c>
      <c r="H30" s="1">
        <v>26</v>
      </c>
      <c r="I30" s="1">
        <v>27</v>
      </c>
      <c r="J30" s="1">
        <v>28</v>
      </c>
      <c r="K30" s="1">
        <v>31</v>
      </c>
      <c r="L30" s="1">
        <v>32</v>
      </c>
      <c r="M30" s="1">
        <v>35</v>
      </c>
      <c r="N30" s="1">
        <v>37</v>
      </c>
    </row>
    <row r="31" spans="1:14" x14ac:dyDescent="0.3">
      <c r="A31" s="7" t="s">
        <v>15</v>
      </c>
      <c r="B31" s="7" t="s">
        <v>108</v>
      </c>
      <c r="C31" s="1">
        <v>657</v>
      </c>
      <c r="D31" s="1">
        <v>697</v>
      </c>
      <c r="E31" s="1">
        <v>729</v>
      </c>
      <c r="F31" s="1">
        <v>770</v>
      </c>
      <c r="G31" s="1">
        <v>813</v>
      </c>
      <c r="H31" s="1">
        <v>869</v>
      </c>
      <c r="I31" s="1">
        <v>888</v>
      </c>
      <c r="J31" s="1">
        <v>930</v>
      </c>
      <c r="K31" s="1">
        <v>919</v>
      </c>
      <c r="L31" s="1">
        <v>973</v>
      </c>
      <c r="M31" s="1">
        <v>1188</v>
      </c>
      <c r="N31" s="1">
        <v>1311</v>
      </c>
    </row>
    <row r="32" spans="1:14" x14ac:dyDescent="0.3">
      <c r="A32" s="7" t="s">
        <v>15</v>
      </c>
      <c r="B32" s="7" t="s">
        <v>109</v>
      </c>
      <c r="C32" s="1">
        <v>4732</v>
      </c>
      <c r="D32" s="1">
        <v>4609</v>
      </c>
      <c r="E32" s="1">
        <v>4440</v>
      </c>
      <c r="F32" s="1">
        <v>4303</v>
      </c>
      <c r="G32" s="1">
        <v>4172</v>
      </c>
      <c r="H32" s="1">
        <v>4027</v>
      </c>
      <c r="I32" s="1">
        <v>3844</v>
      </c>
      <c r="J32" s="1">
        <v>3738</v>
      </c>
      <c r="K32" s="1">
        <v>3289</v>
      </c>
      <c r="L32" s="1">
        <v>3290</v>
      </c>
      <c r="M32" s="1">
        <v>2634</v>
      </c>
      <c r="N32" s="1">
        <v>2120</v>
      </c>
    </row>
    <row r="33" spans="1:14" x14ac:dyDescent="0.3">
      <c r="A33" s="7" t="s">
        <v>16</v>
      </c>
      <c r="B33" s="7" t="s">
        <v>113</v>
      </c>
      <c r="C33" s="1">
        <v>112</v>
      </c>
      <c r="D33" s="1">
        <v>128</v>
      </c>
      <c r="E33" s="1">
        <v>141</v>
      </c>
      <c r="F33" s="1">
        <v>148</v>
      </c>
      <c r="G33" s="1">
        <v>158</v>
      </c>
      <c r="H33" s="1">
        <v>167</v>
      </c>
      <c r="I33" s="1">
        <v>186</v>
      </c>
      <c r="J33" s="1">
        <v>223</v>
      </c>
      <c r="K33" s="1">
        <v>232</v>
      </c>
      <c r="L33" s="1">
        <v>263</v>
      </c>
      <c r="M33" s="1">
        <v>287</v>
      </c>
      <c r="N33" s="1">
        <v>315</v>
      </c>
    </row>
    <row r="34" spans="1:14" x14ac:dyDescent="0.3">
      <c r="A34" s="7" t="s">
        <v>16</v>
      </c>
      <c r="B34" s="7" t="s">
        <v>114</v>
      </c>
      <c r="C34" s="1">
        <v>9523</v>
      </c>
      <c r="D34" s="1">
        <v>10581</v>
      </c>
      <c r="E34" s="1">
        <v>12092</v>
      </c>
      <c r="F34" s="1">
        <v>12896</v>
      </c>
      <c r="G34" s="1">
        <v>14164</v>
      </c>
      <c r="H34" s="1">
        <v>15714</v>
      </c>
      <c r="I34" s="1">
        <v>17733</v>
      </c>
      <c r="J34" s="1">
        <v>20994</v>
      </c>
      <c r="K34" s="1">
        <v>23394</v>
      </c>
      <c r="L34" s="1">
        <v>26258</v>
      </c>
      <c r="M34" s="1">
        <v>28483</v>
      </c>
      <c r="N34" s="1">
        <v>33061</v>
      </c>
    </row>
    <row r="35" spans="1:14" x14ac:dyDescent="0.3">
      <c r="A35" s="7" t="s">
        <v>16</v>
      </c>
      <c r="B35" s="7" t="s">
        <v>115</v>
      </c>
      <c r="C35" s="1">
        <v>128</v>
      </c>
      <c r="D35" s="1">
        <v>146</v>
      </c>
      <c r="E35" s="1">
        <v>163</v>
      </c>
      <c r="F35" s="1">
        <v>181</v>
      </c>
      <c r="G35" s="1">
        <v>206</v>
      </c>
      <c r="H35" s="1">
        <v>226</v>
      </c>
      <c r="I35" s="1">
        <v>246</v>
      </c>
      <c r="J35" s="1">
        <v>278</v>
      </c>
      <c r="K35" s="1">
        <v>301</v>
      </c>
      <c r="L35" s="1">
        <v>350</v>
      </c>
      <c r="M35" s="1">
        <v>356</v>
      </c>
      <c r="N35" s="1">
        <v>382</v>
      </c>
    </row>
    <row r="36" spans="1:14" x14ac:dyDescent="0.3">
      <c r="A36" s="7" t="s">
        <v>16</v>
      </c>
      <c r="B36" s="7" t="s">
        <v>16</v>
      </c>
      <c r="C36" s="1">
        <v>76</v>
      </c>
      <c r="D36" s="1">
        <v>84</v>
      </c>
      <c r="E36" s="1">
        <v>89</v>
      </c>
      <c r="F36" s="1">
        <v>100</v>
      </c>
      <c r="G36" s="1">
        <v>100</v>
      </c>
      <c r="H36" s="1">
        <v>104</v>
      </c>
      <c r="I36" s="1">
        <v>120</v>
      </c>
      <c r="J36" s="1">
        <v>137</v>
      </c>
      <c r="K36" s="1">
        <v>148</v>
      </c>
      <c r="L36" s="1">
        <v>164</v>
      </c>
      <c r="M36" s="1">
        <v>188</v>
      </c>
      <c r="N36" s="1">
        <v>208</v>
      </c>
    </row>
    <row r="37" spans="1:14" x14ac:dyDescent="0.3">
      <c r="A37" s="7" t="s">
        <v>16</v>
      </c>
      <c r="B37" s="7" t="s">
        <v>108</v>
      </c>
      <c r="C37" s="1">
        <v>1515</v>
      </c>
      <c r="D37" s="1">
        <v>1676</v>
      </c>
      <c r="E37" s="1">
        <v>1862</v>
      </c>
      <c r="F37" s="1">
        <v>1970</v>
      </c>
      <c r="G37" s="1">
        <v>2159</v>
      </c>
      <c r="H37" s="1">
        <v>2361</v>
      </c>
      <c r="I37" s="1">
        <v>2542</v>
      </c>
      <c r="J37" s="1">
        <v>2835</v>
      </c>
      <c r="K37" s="1">
        <v>3061</v>
      </c>
      <c r="L37" s="1">
        <v>3383</v>
      </c>
      <c r="M37" s="1">
        <v>3779</v>
      </c>
      <c r="N37" s="1">
        <v>4232</v>
      </c>
    </row>
    <row r="38" spans="1:14" x14ac:dyDescent="0.3">
      <c r="A38" s="7" t="s">
        <v>16</v>
      </c>
      <c r="B38" s="7" t="s">
        <v>109</v>
      </c>
      <c r="C38" s="1">
        <v>12884</v>
      </c>
      <c r="D38" s="1">
        <v>12782</v>
      </c>
      <c r="E38" s="1">
        <v>13121</v>
      </c>
      <c r="F38" s="1">
        <v>12510</v>
      </c>
      <c r="G38" s="1">
        <v>11460</v>
      </c>
      <c r="H38" s="1">
        <v>10346</v>
      </c>
      <c r="I38" s="1">
        <v>9441</v>
      </c>
      <c r="J38" s="1">
        <v>8609</v>
      </c>
      <c r="K38" s="1">
        <v>8149</v>
      </c>
      <c r="L38" s="1">
        <v>7703</v>
      </c>
      <c r="M38" s="1">
        <v>5235</v>
      </c>
      <c r="N38" s="1">
        <v>4086</v>
      </c>
    </row>
    <row r="39" spans="1:14" x14ac:dyDescent="0.3">
      <c r="A39" s="10" t="s">
        <v>17</v>
      </c>
      <c r="B39" s="10" t="s">
        <v>17</v>
      </c>
      <c r="C39" s="5">
        <v>252551</v>
      </c>
      <c r="D39" s="5">
        <v>259658</v>
      </c>
      <c r="E39" s="5">
        <v>267168</v>
      </c>
      <c r="F39" s="5">
        <v>273747</v>
      </c>
      <c r="G39" s="5">
        <v>280775</v>
      </c>
      <c r="H39" s="5">
        <v>288476</v>
      </c>
      <c r="I39" s="5">
        <v>298477</v>
      </c>
      <c r="J39" s="5">
        <v>311319</v>
      </c>
      <c r="K39" s="5">
        <v>310287</v>
      </c>
      <c r="L39" s="5">
        <v>327723</v>
      </c>
      <c r="M39" s="5">
        <v>348081</v>
      </c>
      <c r="N39" s="5">
        <v>369607</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113</v>
      </c>
      <c r="C44" s="2">
        <v>3.7479454349396502E-3</v>
      </c>
      <c r="D44" s="2">
        <v>3.8684818120193099E-3</v>
      </c>
      <c r="E44" s="2">
        <v>4.1074500989567303E-3</v>
      </c>
      <c r="F44" s="2">
        <v>4.3145980458546996E-3</v>
      </c>
      <c r="G44" s="2">
        <v>4.6014581488668304E-3</v>
      </c>
      <c r="H44" s="2">
        <v>4.9387123646316804E-3</v>
      </c>
      <c r="I44" s="2">
        <v>5.2519661716791703E-3</v>
      </c>
      <c r="J44" s="2">
        <v>5.7697953765046802E-3</v>
      </c>
      <c r="K44" s="2">
        <v>6.4630074470690899E-3</v>
      </c>
      <c r="L44" s="2">
        <v>7.11504352612587E-3</v>
      </c>
      <c r="M44" s="2">
        <v>8.4264203148760007E-3</v>
      </c>
      <c r="N44" s="2">
        <v>9.5034987380129207E-3</v>
      </c>
    </row>
    <row r="45" spans="1:14" x14ac:dyDescent="0.3">
      <c r="A45" s="8" t="s">
        <v>12</v>
      </c>
      <c r="B45" s="8" t="s">
        <v>114</v>
      </c>
      <c r="C45" s="2">
        <v>0.45761052774840599</v>
      </c>
      <c r="D45" s="2">
        <v>0.47361634242435102</v>
      </c>
      <c r="E45" s="2">
        <v>0.48978110175138501</v>
      </c>
      <c r="F45" s="2">
        <v>0.50657347392860597</v>
      </c>
      <c r="G45" s="2">
        <v>0.52394453759348902</v>
      </c>
      <c r="H45" s="2">
        <v>0.54615109988191002</v>
      </c>
      <c r="I45" s="2">
        <v>0.56811862016525105</v>
      </c>
      <c r="J45" s="2">
        <v>0.58868081883438195</v>
      </c>
      <c r="K45" s="2">
        <v>0.61850207770219501</v>
      </c>
      <c r="L45" s="2">
        <v>0.63338973721228897</v>
      </c>
      <c r="M45" s="2">
        <v>0.69338272564779801</v>
      </c>
      <c r="N45" s="2">
        <v>0.73327732480280305</v>
      </c>
    </row>
    <row r="46" spans="1:14" x14ac:dyDescent="0.3">
      <c r="A46" s="8" t="s">
        <v>12</v>
      </c>
      <c r="B46" s="8" t="s">
        <v>115</v>
      </c>
      <c r="C46" s="2">
        <v>1.00137145489379E-2</v>
      </c>
      <c r="D46" s="2">
        <v>1.0509630430018201E-2</v>
      </c>
      <c r="E46" s="2">
        <v>1.12134382241494E-2</v>
      </c>
      <c r="F46" s="2">
        <v>1.1797426719551101E-2</v>
      </c>
      <c r="G46" s="2">
        <v>1.2146530773723199E-2</v>
      </c>
      <c r="H46" s="2">
        <v>1.26008110656451E-2</v>
      </c>
      <c r="I46" s="2">
        <v>1.30547610311183E-2</v>
      </c>
      <c r="J46" s="2">
        <v>1.33394605496624E-2</v>
      </c>
      <c r="K46" s="2">
        <v>1.4021804055709099E-2</v>
      </c>
      <c r="L46" s="2">
        <v>1.42178548857312E-2</v>
      </c>
      <c r="M46" s="2">
        <v>1.5065418138717699E-2</v>
      </c>
      <c r="N46" s="2">
        <v>1.5560318674177599E-2</v>
      </c>
    </row>
    <row r="47" spans="1:14" x14ac:dyDescent="0.3">
      <c r="A47" s="8" t="s">
        <v>12</v>
      </c>
      <c r="B47" s="8" t="s">
        <v>16</v>
      </c>
      <c r="C47" s="2">
        <v>1.89491096012312E-3</v>
      </c>
      <c r="D47" s="2">
        <v>1.9622733829083401E-3</v>
      </c>
      <c r="E47" s="2">
        <v>2.0288615500900099E-3</v>
      </c>
      <c r="F47" s="2">
        <v>2.01702621650382E-3</v>
      </c>
      <c r="G47" s="2">
        <v>2.05817524161188E-3</v>
      </c>
      <c r="H47" s="2">
        <v>2.0459725922060798E-3</v>
      </c>
      <c r="I47" s="2">
        <v>2.0866397584449201E-3</v>
      </c>
      <c r="J47" s="2">
        <v>2.1275056698026101E-3</v>
      </c>
      <c r="K47" s="2">
        <v>2.3204946950912899E-3</v>
      </c>
      <c r="L47" s="2">
        <v>2.4301237487512999E-3</v>
      </c>
      <c r="M47" s="2">
        <v>2.9421965097622201E-3</v>
      </c>
      <c r="N47" s="2">
        <v>3.26357399050009E-3</v>
      </c>
    </row>
    <row r="48" spans="1:14" x14ac:dyDescent="0.3">
      <c r="A48" s="8" t="s">
        <v>12</v>
      </c>
      <c r="B48" s="8" t="s">
        <v>108</v>
      </c>
      <c r="C48" s="2">
        <v>7.3341429453825893E-2</v>
      </c>
      <c r="D48" s="2">
        <v>7.5799817534059497E-2</v>
      </c>
      <c r="E48" s="2">
        <v>7.8573630767088704E-2</v>
      </c>
      <c r="F48" s="2">
        <v>8.1155074005997904E-2</v>
      </c>
      <c r="G48" s="2">
        <v>8.3165351067236895E-2</v>
      </c>
      <c r="H48" s="2">
        <v>8.4040498356814E-2</v>
      </c>
      <c r="I48" s="2">
        <v>8.4659219013178494E-2</v>
      </c>
      <c r="J48" s="2">
        <v>8.4487505159201295E-2</v>
      </c>
      <c r="K48" s="2">
        <v>8.5759467833216599E-2</v>
      </c>
      <c r="L48" s="2">
        <v>8.5017634706733805E-2</v>
      </c>
      <c r="M48" s="2">
        <v>9.5133561239228795E-2</v>
      </c>
      <c r="N48" s="2">
        <v>0.100126019193693</v>
      </c>
    </row>
    <row r="49" spans="1:14" x14ac:dyDescent="0.3">
      <c r="A49" s="8" t="s">
        <v>12</v>
      </c>
      <c r="B49" s="8" t="s">
        <v>109</v>
      </c>
      <c r="C49" s="2">
        <v>0.45339147185376699</v>
      </c>
      <c r="D49" s="2">
        <v>0.43424345441664403</v>
      </c>
      <c r="E49" s="2">
        <v>0.41429551760833</v>
      </c>
      <c r="F49" s="2">
        <v>0.39414240108348703</v>
      </c>
      <c r="G49" s="2">
        <v>0.37408394717507198</v>
      </c>
      <c r="H49" s="2">
        <v>0.350222905738793</v>
      </c>
      <c r="I49" s="2">
        <v>0.32682879386032798</v>
      </c>
      <c r="J49" s="2">
        <v>0.305594914410447</v>
      </c>
      <c r="K49" s="2">
        <v>0.27293314826671899</v>
      </c>
      <c r="L49" s="2">
        <v>0.25782960592036902</v>
      </c>
      <c r="M49" s="2">
        <v>0.18504967814961801</v>
      </c>
      <c r="N49" s="2">
        <v>0.13826926460081401</v>
      </c>
    </row>
    <row r="50" spans="1:14" x14ac:dyDescent="0.3">
      <c r="A50" s="8" t="s">
        <v>13</v>
      </c>
      <c r="B50" s="8" t="s">
        <v>113</v>
      </c>
      <c r="C50" s="2">
        <v>2.0398556409854099E-3</v>
      </c>
      <c r="D50" s="2">
        <v>1.83936235438381E-3</v>
      </c>
      <c r="E50" s="2">
        <v>1.8018018018018001E-3</v>
      </c>
      <c r="F50" s="2">
        <v>2.3474178403755899E-3</v>
      </c>
      <c r="G50" s="2">
        <v>2.40861433833947E-3</v>
      </c>
      <c r="H50" s="2">
        <v>2.4742268041237098E-3</v>
      </c>
      <c r="I50" s="2">
        <v>2.6553372278279299E-3</v>
      </c>
      <c r="J50" s="2">
        <v>3.0884056106035302E-3</v>
      </c>
      <c r="K50" s="2">
        <v>3.28947368421053E-3</v>
      </c>
      <c r="L50" s="2">
        <v>3.5206840186093298E-3</v>
      </c>
      <c r="M50" s="2">
        <v>4.26085927328678E-3</v>
      </c>
      <c r="N50" s="2">
        <v>4.7289504036908897E-3</v>
      </c>
    </row>
    <row r="51" spans="1:14" x14ac:dyDescent="0.3">
      <c r="A51" s="8" t="s">
        <v>13</v>
      </c>
      <c r="B51" s="8" t="s">
        <v>114</v>
      </c>
      <c r="C51" s="2">
        <v>0.530519378628589</v>
      </c>
      <c r="D51" s="2">
        <v>0.54475781729000605</v>
      </c>
      <c r="E51" s="2">
        <v>0.56456456456456505</v>
      </c>
      <c r="F51" s="2">
        <v>0.57995892018779305</v>
      </c>
      <c r="G51" s="2">
        <v>0.59506942476622304</v>
      </c>
      <c r="H51" s="2">
        <v>0.61154639175257697</v>
      </c>
      <c r="I51" s="2">
        <v>0.629580456718003</v>
      </c>
      <c r="J51" s="2">
        <v>0.64882254536095696</v>
      </c>
      <c r="K51" s="2">
        <v>0.67631578947368398</v>
      </c>
      <c r="L51" s="2">
        <v>0.685150257764366</v>
      </c>
      <c r="M51" s="2">
        <v>0.73914072671322095</v>
      </c>
      <c r="N51" s="2">
        <v>0.77600922722029997</v>
      </c>
    </row>
    <row r="52" spans="1:14" x14ac:dyDescent="0.3">
      <c r="A52" s="8" t="s">
        <v>13</v>
      </c>
      <c r="B52" s="8" t="s">
        <v>115</v>
      </c>
      <c r="C52" s="2">
        <v>1.0826926094461E-2</v>
      </c>
      <c r="D52" s="2">
        <v>1.21091354996934E-2</v>
      </c>
      <c r="E52" s="2">
        <v>1.23123123123123E-2</v>
      </c>
      <c r="F52" s="2">
        <v>1.3350938967136201E-2</v>
      </c>
      <c r="G52" s="2">
        <v>1.5018418815528499E-2</v>
      </c>
      <c r="H52" s="2">
        <v>1.7319587628865998E-2</v>
      </c>
      <c r="I52" s="2">
        <v>1.71269251194902E-2</v>
      </c>
      <c r="J52" s="2">
        <v>1.7629648693861799E-2</v>
      </c>
      <c r="K52" s="2">
        <v>1.9078947368421102E-2</v>
      </c>
      <c r="L52" s="2">
        <v>1.9112284672450599E-2</v>
      </c>
      <c r="M52" s="2">
        <v>2.01207243460765E-2</v>
      </c>
      <c r="N52" s="2">
        <v>2.0991926182237601E-2</v>
      </c>
    </row>
    <row r="53" spans="1:14" x14ac:dyDescent="0.3">
      <c r="A53" s="8" t="s">
        <v>13</v>
      </c>
      <c r="B53" s="8" t="s">
        <v>16</v>
      </c>
      <c r="C53" s="2">
        <v>6.2764788953397095E-4</v>
      </c>
      <c r="D53" s="2">
        <v>9.1968117719190697E-4</v>
      </c>
      <c r="E53" s="2">
        <v>9.0090090090090102E-4</v>
      </c>
      <c r="F53" s="2">
        <v>1.17370892018779E-3</v>
      </c>
      <c r="G53" s="2">
        <v>1.2751487673561899E-3</v>
      </c>
      <c r="H53" s="2">
        <v>1.2371134020618599E-3</v>
      </c>
      <c r="I53" s="2">
        <v>1.32766861391397E-3</v>
      </c>
      <c r="J53" s="2">
        <v>1.5442028053017599E-3</v>
      </c>
      <c r="K53" s="2">
        <v>1.9736842105263202E-3</v>
      </c>
      <c r="L53" s="2">
        <v>1.6346032943543301E-3</v>
      </c>
      <c r="M53" s="2">
        <v>1.7753580305361601E-3</v>
      </c>
      <c r="N53" s="2">
        <v>2.1914648212226101E-3</v>
      </c>
    </row>
    <row r="54" spans="1:14" x14ac:dyDescent="0.3">
      <c r="A54" s="8" t="s">
        <v>13</v>
      </c>
      <c r="B54" s="8" t="s">
        <v>108</v>
      </c>
      <c r="C54" s="2">
        <v>6.0254197395261298E-2</v>
      </c>
      <c r="D54" s="2">
        <v>6.1925199264255097E-2</v>
      </c>
      <c r="E54" s="2">
        <v>6.3213213213213201E-2</v>
      </c>
      <c r="F54" s="2">
        <v>6.4847417840375607E-2</v>
      </c>
      <c r="G54" s="2">
        <v>6.5032587135165798E-2</v>
      </c>
      <c r="H54" s="2">
        <v>6.6941580756013794E-2</v>
      </c>
      <c r="I54" s="2">
        <v>6.6383430695698395E-2</v>
      </c>
      <c r="J54" s="2">
        <v>6.6014669926650393E-2</v>
      </c>
      <c r="K54" s="2">
        <v>6.7894736842105299E-2</v>
      </c>
      <c r="L54" s="2">
        <v>6.7898906073179902E-2</v>
      </c>
      <c r="M54" s="2">
        <v>7.5511894898804596E-2</v>
      </c>
      <c r="N54" s="2">
        <v>7.8085351787773899E-2</v>
      </c>
    </row>
    <row r="55" spans="1:14" x14ac:dyDescent="0.3">
      <c r="A55" s="8" t="s">
        <v>13</v>
      </c>
      <c r="B55" s="8" t="s">
        <v>109</v>
      </c>
      <c r="C55" s="2">
        <v>0.39573199435116901</v>
      </c>
      <c r="D55" s="2">
        <v>0.37844880441446999</v>
      </c>
      <c r="E55" s="2">
        <v>0.357207207207207</v>
      </c>
      <c r="F55" s="2">
        <v>0.338321596244131</v>
      </c>
      <c r="G55" s="2">
        <v>0.32119580617738702</v>
      </c>
      <c r="H55" s="2">
        <v>0.300481099656357</v>
      </c>
      <c r="I55" s="2">
        <v>0.282926181625066</v>
      </c>
      <c r="J55" s="2">
        <v>0.262900527602625</v>
      </c>
      <c r="K55" s="2">
        <v>0.23144736842105301</v>
      </c>
      <c r="L55" s="2">
        <v>0.22268326417704001</v>
      </c>
      <c r="M55" s="2">
        <v>0.15919043673807601</v>
      </c>
      <c r="N55" s="2">
        <v>0.11799307958477501</v>
      </c>
    </row>
    <row r="56" spans="1:14" x14ac:dyDescent="0.3">
      <c r="A56" s="8" t="s">
        <v>14</v>
      </c>
      <c r="B56" s="8" t="s">
        <v>113</v>
      </c>
      <c r="C56" s="2">
        <v>3.05084745762712E-3</v>
      </c>
      <c r="D56" s="2">
        <v>3.2621028744326801E-3</v>
      </c>
      <c r="E56" s="2">
        <v>3.76937037554097E-3</v>
      </c>
      <c r="F56" s="2">
        <v>4.0339216135686501E-3</v>
      </c>
      <c r="G56" s="2">
        <v>4.5167926300254896E-3</v>
      </c>
      <c r="H56" s="2">
        <v>5.2316890881913304E-3</v>
      </c>
      <c r="I56" s="2">
        <v>6.1397440332065E-3</v>
      </c>
      <c r="J56" s="2">
        <v>6.9558618945238402E-3</v>
      </c>
      <c r="K56" s="2">
        <v>8.7821760761410302E-3</v>
      </c>
      <c r="L56" s="2">
        <v>1.0021623419827E-2</v>
      </c>
      <c r="M56" s="2">
        <v>1.1465466640579101E-2</v>
      </c>
      <c r="N56" s="2">
        <v>1.3737638049794099E-2</v>
      </c>
    </row>
    <row r="57" spans="1:14" x14ac:dyDescent="0.3">
      <c r="A57" s="8" t="s">
        <v>14</v>
      </c>
      <c r="B57" s="8" t="s">
        <v>114</v>
      </c>
      <c r="C57" s="2">
        <v>0.43656174334140402</v>
      </c>
      <c r="D57" s="2">
        <v>0.45489788199697401</v>
      </c>
      <c r="E57" s="2">
        <v>0.47010098189771499</v>
      </c>
      <c r="F57" s="2">
        <v>0.486637634655054</v>
      </c>
      <c r="G57" s="2">
        <v>0.50579133312463698</v>
      </c>
      <c r="H57" s="2">
        <v>0.52426800316539202</v>
      </c>
      <c r="I57" s="2">
        <v>0.54155136630923595</v>
      </c>
      <c r="J57" s="2">
        <v>0.55887188567092405</v>
      </c>
      <c r="K57" s="2">
        <v>0.58663205710577504</v>
      </c>
      <c r="L57" s="2">
        <v>0.59755489021956099</v>
      </c>
      <c r="M57" s="2">
        <v>0.65325767951477198</v>
      </c>
      <c r="N57" s="2">
        <v>0.68772847962442796</v>
      </c>
    </row>
    <row r="58" spans="1:14" x14ac:dyDescent="0.3">
      <c r="A58" s="8" t="s">
        <v>14</v>
      </c>
      <c r="B58" s="8" t="s">
        <v>115</v>
      </c>
      <c r="C58" s="2">
        <v>1.09443099273608E-2</v>
      </c>
      <c r="D58" s="2">
        <v>1.22919818456884E-2</v>
      </c>
      <c r="E58" s="2">
        <v>1.3867560147052E-2</v>
      </c>
      <c r="F58" s="2">
        <v>1.52647261058904E-2</v>
      </c>
      <c r="G58" s="2">
        <v>1.6188900317517099E-2</v>
      </c>
      <c r="H58" s="2">
        <v>1.6706234063132E-2</v>
      </c>
      <c r="I58" s="2">
        <v>1.76409546869595E-2</v>
      </c>
      <c r="J58" s="2">
        <v>1.8380338097044799E-2</v>
      </c>
      <c r="K58" s="2">
        <v>1.9121782392385898E-2</v>
      </c>
      <c r="L58" s="2">
        <v>1.8962075848303402E-2</v>
      </c>
      <c r="M58" s="2">
        <v>2.13265505771865E-2</v>
      </c>
      <c r="N58" s="2">
        <v>2.2703659522068698E-2</v>
      </c>
    </row>
    <row r="59" spans="1:14" x14ac:dyDescent="0.3">
      <c r="A59" s="8" t="s">
        <v>14</v>
      </c>
      <c r="B59" s="8" t="s">
        <v>16</v>
      </c>
      <c r="C59" s="2">
        <v>1.5980629539951599E-3</v>
      </c>
      <c r="D59" s="2">
        <v>1.5128593040847199E-3</v>
      </c>
      <c r="E59" s="2">
        <v>1.44259853878729E-3</v>
      </c>
      <c r="F59" s="2">
        <v>1.8794407517763001E-3</v>
      </c>
      <c r="G59" s="2">
        <v>1.9677116408031801E-3</v>
      </c>
      <c r="H59" s="2">
        <v>2.1981886925173701E-3</v>
      </c>
      <c r="I59" s="2">
        <v>2.4213075060532702E-3</v>
      </c>
      <c r="J59" s="2">
        <v>2.4450908477720201E-3</v>
      </c>
      <c r="K59" s="2">
        <v>2.5091931646117199E-3</v>
      </c>
      <c r="L59" s="2">
        <v>2.66134397870925E-3</v>
      </c>
      <c r="M59" s="2">
        <v>3.28702797886911E-3</v>
      </c>
      <c r="N59" s="2">
        <v>3.7326355485434999E-3</v>
      </c>
    </row>
    <row r="60" spans="1:14" x14ac:dyDescent="0.3">
      <c r="A60" s="8" t="s">
        <v>14</v>
      </c>
      <c r="B60" s="8" t="s">
        <v>108</v>
      </c>
      <c r="C60" s="2">
        <v>7.0314769975786895E-2</v>
      </c>
      <c r="D60" s="2">
        <v>7.2711800302571905E-2</v>
      </c>
      <c r="E60" s="2">
        <v>7.5759691004700105E-2</v>
      </c>
      <c r="F60" s="2">
        <v>7.8890671556268596E-2</v>
      </c>
      <c r="G60" s="2">
        <v>7.9960645767183897E-2</v>
      </c>
      <c r="H60" s="2">
        <v>8.14209091708432E-2</v>
      </c>
      <c r="I60" s="2">
        <v>8.4486336907644399E-2</v>
      </c>
      <c r="J60" s="2">
        <v>8.4819358374436202E-2</v>
      </c>
      <c r="K60" s="2">
        <v>8.6221068570192502E-2</v>
      </c>
      <c r="L60" s="2">
        <v>8.4871922821024598E-2</v>
      </c>
      <c r="M60" s="2">
        <v>9.4541185677949502E-2</v>
      </c>
      <c r="N60" s="2">
        <v>0.101589256166545</v>
      </c>
    </row>
    <row r="61" spans="1:14" x14ac:dyDescent="0.3">
      <c r="A61" s="8" t="s">
        <v>14</v>
      </c>
      <c r="B61" s="8" t="s">
        <v>109</v>
      </c>
      <c r="C61" s="2">
        <v>0.477530266343826</v>
      </c>
      <c r="D61" s="2">
        <v>0.45532337367624798</v>
      </c>
      <c r="E61" s="2">
        <v>0.43505979803620498</v>
      </c>
      <c r="F61" s="2">
        <v>0.41329360531744203</v>
      </c>
      <c r="G61" s="2">
        <v>0.391574616519834</v>
      </c>
      <c r="H61" s="2">
        <v>0.37017497581992398</v>
      </c>
      <c r="I61" s="2">
        <v>0.347760290556901</v>
      </c>
      <c r="J61" s="2">
        <v>0.32852746511529901</v>
      </c>
      <c r="K61" s="2">
        <v>0.29673372269089299</v>
      </c>
      <c r="L61" s="2">
        <v>0.28592814371257502</v>
      </c>
      <c r="M61" s="2">
        <v>0.216122089610644</v>
      </c>
      <c r="N61" s="2">
        <v>0.17050833108862101</v>
      </c>
    </row>
    <row r="62" spans="1:14" x14ac:dyDescent="0.3">
      <c r="A62" s="8" t="s">
        <v>15</v>
      </c>
      <c r="B62" s="8" t="s">
        <v>113</v>
      </c>
      <c r="C62" s="2">
        <v>3.3164260632071799E-3</v>
      </c>
      <c r="D62" s="2">
        <v>3.4668721109399098E-3</v>
      </c>
      <c r="E62" s="2">
        <v>3.63532000382665E-3</v>
      </c>
      <c r="F62" s="2">
        <v>3.6893387569766302E-3</v>
      </c>
      <c r="G62" s="2">
        <v>4.4506258692628697E-3</v>
      </c>
      <c r="H62" s="2">
        <v>4.9733248937516997E-3</v>
      </c>
      <c r="I62" s="2">
        <v>5.6397603101868204E-3</v>
      </c>
      <c r="J62" s="2">
        <v>6.5621271518663702E-3</v>
      </c>
      <c r="K62" s="2">
        <v>7.0823976507168804E-3</v>
      </c>
      <c r="L62" s="2">
        <v>7.2088125708731597E-3</v>
      </c>
      <c r="M62" s="2">
        <v>9.3562874251496998E-3</v>
      </c>
      <c r="N62" s="2">
        <v>1.1317818490485999E-2</v>
      </c>
    </row>
    <row r="63" spans="1:14" x14ac:dyDescent="0.3">
      <c r="A63" s="8" t="s">
        <v>15</v>
      </c>
      <c r="B63" s="8" t="s">
        <v>114</v>
      </c>
      <c r="C63" s="2">
        <v>0.462836519703473</v>
      </c>
      <c r="D63" s="2">
        <v>0.47659861325115599</v>
      </c>
      <c r="E63" s="2">
        <v>0.49210752893906101</v>
      </c>
      <c r="F63" s="2">
        <v>0.506290795572793</v>
      </c>
      <c r="G63" s="2">
        <v>0.52229949003245202</v>
      </c>
      <c r="H63" s="2">
        <v>0.53965096301654802</v>
      </c>
      <c r="I63" s="2">
        <v>0.564681001057455</v>
      </c>
      <c r="J63" s="2">
        <v>0.58292142491903898</v>
      </c>
      <c r="K63" s="2">
        <v>0.615304888581793</v>
      </c>
      <c r="L63" s="2">
        <v>0.63283654624979702</v>
      </c>
      <c r="M63" s="2">
        <v>0.68772455089820395</v>
      </c>
      <c r="N63" s="2">
        <v>0.728655301690599</v>
      </c>
    </row>
    <row r="64" spans="1:14" x14ac:dyDescent="0.3">
      <c r="A64" s="8" t="s">
        <v>15</v>
      </c>
      <c r="B64" s="8" t="s">
        <v>115</v>
      </c>
      <c r="C64" s="2">
        <v>6.8279360124853701E-3</v>
      </c>
      <c r="D64" s="2">
        <v>7.3189522342064703E-3</v>
      </c>
      <c r="E64" s="2">
        <v>7.8446379029943596E-3</v>
      </c>
      <c r="F64" s="2">
        <v>8.0408665216157409E-3</v>
      </c>
      <c r="G64" s="2">
        <v>8.8085303662494199E-3</v>
      </c>
      <c r="H64" s="2">
        <v>1.0308346143412601E-2</v>
      </c>
      <c r="I64" s="2">
        <v>1.03101868170603E-2</v>
      </c>
      <c r="J64" s="2">
        <v>1.0311914095789999E-2</v>
      </c>
      <c r="K64" s="2">
        <v>1.14873035066505E-2</v>
      </c>
      <c r="L64" s="2">
        <v>1.20686862141584E-2</v>
      </c>
      <c r="M64" s="2">
        <v>1.4221556886227499E-2</v>
      </c>
      <c r="N64" s="2">
        <v>1.4713164037631701E-2</v>
      </c>
    </row>
    <row r="65" spans="1:15" x14ac:dyDescent="0.3">
      <c r="A65" s="8" t="s">
        <v>15</v>
      </c>
      <c r="B65" s="8" t="s">
        <v>16</v>
      </c>
      <c r="C65" s="2">
        <v>1.36558720249707E-3</v>
      </c>
      <c r="D65" s="2">
        <v>1.63713405238829E-3</v>
      </c>
      <c r="E65" s="2">
        <v>1.9133263178035E-3</v>
      </c>
      <c r="F65" s="2">
        <v>2.08116545265349E-3</v>
      </c>
      <c r="G65" s="2">
        <v>2.2253129346314301E-3</v>
      </c>
      <c r="H65" s="2">
        <v>2.35102631340989E-3</v>
      </c>
      <c r="I65" s="2">
        <v>2.3792738808600601E-3</v>
      </c>
      <c r="J65" s="2">
        <v>2.3862280552241302E-3</v>
      </c>
      <c r="K65" s="2">
        <v>2.6774917947832099E-3</v>
      </c>
      <c r="L65" s="2">
        <v>2.5919326097521502E-3</v>
      </c>
      <c r="M65" s="2">
        <v>2.6197604790419199E-3</v>
      </c>
      <c r="N65" s="2">
        <v>2.6172455259248798E-3</v>
      </c>
    </row>
    <row r="66" spans="1:15" x14ac:dyDescent="0.3">
      <c r="A66" s="8" t="s">
        <v>15</v>
      </c>
      <c r="B66" s="8" t="s">
        <v>108</v>
      </c>
      <c r="C66" s="2">
        <v>6.4085056574327004E-2</v>
      </c>
      <c r="D66" s="2">
        <v>6.7122496147919902E-2</v>
      </c>
      <c r="E66" s="2">
        <v>6.9740744283937603E-2</v>
      </c>
      <c r="F66" s="2">
        <v>7.2840790842871997E-2</v>
      </c>
      <c r="G66" s="2">
        <v>7.5382475660639797E-2</v>
      </c>
      <c r="H66" s="2">
        <v>7.8578533321276803E-2</v>
      </c>
      <c r="I66" s="2">
        <v>7.8251674303842098E-2</v>
      </c>
      <c r="J66" s="2">
        <v>7.9256860405658797E-2</v>
      </c>
      <c r="K66" s="2">
        <v>7.9374676109863498E-2</v>
      </c>
      <c r="L66" s="2">
        <v>7.8810950915276207E-2</v>
      </c>
      <c r="M66" s="2">
        <v>8.89221556886228E-2</v>
      </c>
      <c r="N66" s="2">
        <v>9.2735375256419297E-2</v>
      </c>
    </row>
    <row r="67" spans="1:15" x14ac:dyDescent="0.3">
      <c r="A67" s="8" t="s">
        <v>15</v>
      </c>
      <c r="B67" s="8" t="s">
        <v>109</v>
      </c>
      <c r="C67" s="2">
        <v>0.461568474444011</v>
      </c>
      <c r="D67" s="2">
        <v>0.44385593220338998</v>
      </c>
      <c r="E67" s="2">
        <v>0.42475844255237699</v>
      </c>
      <c r="F67" s="2">
        <v>0.40705704285308902</v>
      </c>
      <c r="G67" s="2">
        <v>0.38683356513676398</v>
      </c>
      <c r="H67" s="2">
        <v>0.36413780631160098</v>
      </c>
      <c r="I67" s="2">
        <v>0.33873810363059598</v>
      </c>
      <c r="J67" s="2">
        <v>0.31856144537242198</v>
      </c>
      <c r="K67" s="2">
        <v>0.28407324235619302</v>
      </c>
      <c r="L67" s="2">
        <v>0.26648307144014299</v>
      </c>
      <c r="M67" s="2">
        <v>0.19715568862275401</v>
      </c>
      <c r="N67" s="2">
        <v>0.149961094998939</v>
      </c>
    </row>
    <row r="68" spans="1:15" x14ac:dyDescent="0.3">
      <c r="A68" s="8" t="s">
        <v>16</v>
      </c>
      <c r="B68" s="8" t="s">
        <v>113</v>
      </c>
      <c r="C68" s="2">
        <v>4.6208433039029596E-3</v>
      </c>
      <c r="D68" s="2">
        <v>5.0399653502382199E-3</v>
      </c>
      <c r="E68" s="2">
        <v>5.1332459589340301E-3</v>
      </c>
      <c r="F68" s="2">
        <v>5.3227836720014399E-3</v>
      </c>
      <c r="G68" s="2">
        <v>5.5935143555067802E-3</v>
      </c>
      <c r="H68" s="2">
        <v>5.7749498582197901E-3</v>
      </c>
      <c r="I68" s="2">
        <v>6.1451037399233499E-3</v>
      </c>
      <c r="J68" s="2">
        <v>6.7420486153101896E-3</v>
      </c>
      <c r="K68" s="2">
        <v>6.5750318832364998E-3</v>
      </c>
      <c r="L68" s="2">
        <v>6.8990844941108596E-3</v>
      </c>
      <c r="M68" s="2">
        <v>7.48799833020246E-3</v>
      </c>
      <c r="N68" s="2">
        <v>7.4496263362028199E-3</v>
      </c>
    </row>
    <row r="69" spans="1:15" x14ac:dyDescent="0.3">
      <c r="A69" s="8" t="s">
        <v>16</v>
      </c>
      <c r="B69" s="8" t="s">
        <v>114</v>
      </c>
      <c r="C69" s="2">
        <v>0.39289545342024901</v>
      </c>
      <c r="D69" s="2">
        <v>0.416624010709926</v>
      </c>
      <c r="E69" s="2">
        <v>0.44022134847822902</v>
      </c>
      <c r="F69" s="2">
        <v>0.46380147455493598</v>
      </c>
      <c r="G69" s="2">
        <v>0.50143378057846899</v>
      </c>
      <c r="H69" s="2">
        <v>0.543398575281831</v>
      </c>
      <c r="I69" s="2">
        <v>0.58586626139817599</v>
      </c>
      <c r="J69" s="2">
        <v>0.63472003869875404</v>
      </c>
      <c r="K69" s="2">
        <v>0.66300127532945996</v>
      </c>
      <c r="L69" s="2">
        <v>0.68880669447286302</v>
      </c>
      <c r="M69" s="2">
        <v>0.74313817574619101</v>
      </c>
      <c r="N69" s="2">
        <v>0.78187967079746501</v>
      </c>
    </row>
    <row r="70" spans="1:15" x14ac:dyDescent="0.3">
      <c r="A70" s="8" t="s">
        <v>16</v>
      </c>
      <c r="B70" s="8" t="s">
        <v>115</v>
      </c>
      <c r="C70" s="2">
        <v>5.2809637758891E-3</v>
      </c>
      <c r="D70" s="2">
        <v>5.7487104776154704E-3</v>
      </c>
      <c r="E70" s="2">
        <v>5.9341779525265799E-3</v>
      </c>
      <c r="F70" s="2">
        <v>6.5096205718395998E-3</v>
      </c>
      <c r="G70" s="2">
        <v>7.2928098559138996E-3</v>
      </c>
      <c r="H70" s="2">
        <v>7.8152016045369699E-3</v>
      </c>
      <c r="I70" s="2">
        <v>8.1273952689308801E-3</v>
      </c>
      <c r="J70" s="2">
        <v>8.4048857177409595E-3</v>
      </c>
      <c r="K70" s="2">
        <v>8.5305370554059796E-3</v>
      </c>
      <c r="L70" s="2">
        <v>9.1812911518585599E-3</v>
      </c>
      <c r="M70" s="2">
        <v>9.2882487998330199E-3</v>
      </c>
      <c r="N70" s="2">
        <v>9.0341500331094504E-3</v>
      </c>
    </row>
    <row r="71" spans="1:15" x14ac:dyDescent="0.3">
      <c r="A71" s="8" t="s">
        <v>16</v>
      </c>
      <c r="B71" s="8" t="s">
        <v>16</v>
      </c>
      <c r="C71" s="2">
        <v>3.1355722419341499E-3</v>
      </c>
      <c r="D71" s="2">
        <v>3.3074772610938298E-3</v>
      </c>
      <c r="E71" s="2">
        <v>3.24013397407893E-3</v>
      </c>
      <c r="F71" s="2">
        <v>3.5964754540550301E-3</v>
      </c>
      <c r="G71" s="2">
        <v>3.5401989591815099E-3</v>
      </c>
      <c r="H71" s="2">
        <v>3.5963759596099299E-3</v>
      </c>
      <c r="I71" s="2">
        <v>3.96458305801507E-3</v>
      </c>
      <c r="J71" s="2">
        <v>4.1419760551457303E-3</v>
      </c>
      <c r="K71" s="2">
        <v>4.1944168910301796E-3</v>
      </c>
      <c r="L71" s="2">
        <v>4.3020907111565804E-3</v>
      </c>
      <c r="M71" s="2">
        <v>4.9050302650803599E-3</v>
      </c>
      <c r="N71" s="2">
        <v>4.9191183426355103E-3</v>
      </c>
    </row>
    <row r="72" spans="1:15" x14ac:dyDescent="0.3">
      <c r="A72" s="8" t="s">
        <v>16</v>
      </c>
      <c r="B72" s="8" t="s">
        <v>108</v>
      </c>
      <c r="C72" s="2">
        <v>6.2505157191187405E-2</v>
      </c>
      <c r="D72" s="2">
        <v>6.5992046304681695E-2</v>
      </c>
      <c r="E72" s="2">
        <v>6.7787971457696203E-2</v>
      </c>
      <c r="F72" s="2">
        <v>7.0850566444883994E-2</v>
      </c>
      <c r="G72" s="2">
        <v>7.64328955287287E-2</v>
      </c>
      <c r="H72" s="2">
        <v>8.1644650390760104E-2</v>
      </c>
      <c r="I72" s="2">
        <v>8.3983084445619097E-2</v>
      </c>
      <c r="J72" s="2">
        <v>8.5711694279840406E-2</v>
      </c>
      <c r="K72" s="2">
        <v>8.6750743942185099E-2</v>
      </c>
      <c r="L72" s="2">
        <v>8.8743737047821403E-2</v>
      </c>
      <c r="M72" s="2">
        <v>9.8596326445418506E-2</v>
      </c>
      <c r="N72" s="2">
        <v>0.100085138586699</v>
      </c>
    </row>
    <row r="73" spans="1:15" x14ac:dyDescent="0.3">
      <c r="A73" s="8" t="s">
        <v>16</v>
      </c>
      <c r="B73" s="8" t="s">
        <v>109</v>
      </c>
      <c r="C73" s="2">
        <v>0.53156201006683701</v>
      </c>
      <c r="D73" s="2">
        <v>0.50328778989644496</v>
      </c>
      <c r="E73" s="2">
        <v>0.47768312217853498</v>
      </c>
      <c r="F73" s="2">
        <v>0.44991907930228398</v>
      </c>
      <c r="G73" s="2">
        <v>0.405706800722201</v>
      </c>
      <c r="H73" s="2">
        <v>0.357770246905042</v>
      </c>
      <c r="I73" s="2">
        <v>0.31191357208933501</v>
      </c>
      <c r="J73" s="2">
        <v>0.260279356633208</v>
      </c>
      <c r="K73" s="2">
        <v>0.23094799489868201</v>
      </c>
      <c r="L73" s="2">
        <v>0.20206710212219001</v>
      </c>
      <c r="M73" s="2">
        <v>0.136584220413275</v>
      </c>
      <c r="N73" s="2">
        <v>9.6632295903887999E-2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113</v>
      </c>
      <c r="C78" s="2">
        <v>6.0055865921787702E-2</v>
      </c>
      <c r="D78" s="2">
        <v>8.8274044795783893E-2</v>
      </c>
      <c r="E78" s="2">
        <v>7.9903147699757898E-2</v>
      </c>
      <c r="F78" s="2">
        <v>9.52914798206278E-2</v>
      </c>
      <c r="G78" s="2">
        <v>0.104401228249744</v>
      </c>
      <c r="H78" s="2">
        <v>0.101019462465246</v>
      </c>
      <c r="I78" s="2">
        <v>0.14141414141414099</v>
      </c>
      <c r="J78" s="2">
        <v>0.10914454277286099</v>
      </c>
      <c r="K78" s="2">
        <v>0.16023936170212799</v>
      </c>
      <c r="L78" s="2">
        <v>0.26704871060171897</v>
      </c>
      <c r="M78" s="2">
        <v>0.197195838986884</v>
      </c>
      <c r="N78" s="3">
        <v>0.95206489675516204</v>
      </c>
      <c r="O78" s="3">
        <v>2.2046004842614999</v>
      </c>
    </row>
    <row r="79" spans="1:15" x14ac:dyDescent="0.3">
      <c r="A79" s="8" t="s">
        <v>12</v>
      </c>
      <c r="B79" s="8" t="s">
        <v>114</v>
      </c>
      <c r="C79" s="2">
        <v>6.2948261859278695E-2</v>
      </c>
      <c r="D79" s="2">
        <v>5.994145753519E-2</v>
      </c>
      <c r="E79" s="2">
        <v>6.3303348427315401E-2</v>
      </c>
      <c r="F79" s="2">
        <v>6.2227272293252103E-2</v>
      </c>
      <c r="G79" s="2">
        <v>7.2595868615500797E-2</v>
      </c>
      <c r="H79" s="2">
        <v>7.6993345736745905E-2</v>
      </c>
      <c r="I79" s="2">
        <v>7.6578294127259597E-2</v>
      </c>
      <c r="J79" s="2">
        <v>4.0339718106252302E-2</v>
      </c>
      <c r="K79" s="2">
        <v>7.92810443893254E-2</v>
      </c>
      <c r="L79" s="2">
        <v>0.171196456850047</v>
      </c>
      <c r="M79" s="2">
        <v>0.122587063582798</v>
      </c>
      <c r="N79" s="3">
        <v>0.476248644741597</v>
      </c>
      <c r="O79" s="3">
        <v>1.0736186975856401</v>
      </c>
    </row>
    <row r="80" spans="1:15" x14ac:dyDescent="0.3">
      <c r="A80" s="8" t="s">
        <v>12</v>
      </c>
      <c r="B80" s="8" t="s">
        <v>115</v>
      </c>
      <c r="C80" s="2">
        <v>7.7888133821223199E-2</v>
      </c>
      <c r="D80" s="2">
        <v>9.3598448108632396E-2</v>
      </c>
      <c r="E80" s="2">
        <v>8.1596452328159694E-2</v>
      </c>
      <c r="F80" s="2">
        <v>5.7400574005740099E-2</v>
      </c>
      <c r="G80" s="2">
        <v>6.7468010856921307E-2</v>
      </c>
      <c r="H80" s="2">
        <v>7.2648020341445699E-2</v>
      </c>
      <c r="I80" s="2">
        <v>6.1632238401625503E-2</v>
      </c>
      <c r="J80" s="2">
        <v>4.0829346092504E-2</v>
      </c>
      <c r="K80" s="2">
        <v>6.8648482991112494E-2</v>
      </c>
      <c r="L80" s="2">
        <v>0.13363923143102999</v>
      </c>
      <c r="M80" s="2">
        <v>9.6382494308120403E-2</v>
      </c>
      <c r="N80" s="3">
        <v>0.38245614035087699</v>
      </c>
      <c r="O80" s="3">
        <v>0.92195121951219505</v>
      </c>
    </row>
    <row r="81" spans="1:15" x14ac:dyDescent="0.3">
      <c r="A81" s="8" t="s">
        <v>12</v>
      </c>
      <c r="B81" s="8" t="s">
        <v>16</v>
      </c>
      <c r="C81" s="2">
        <v>6.3535911602209894E-2</v>
      </c>
      <c r="D81" s="2">
        <v>5.9740259740259698E-2</v>
      </c>
      <c r="E81" s="2">
        <v>2.2058823529411801E-2</v>
      </c>
      <c r="F81" s="2">
        <v>4.7961630695443597E-2</v>
      </c>
      <c r="G81" s="2">
        <v>2.2883295194508001E-2</v>
      </c>
      <c r="H81" s="2">
        <v>5.5928411633109597E-2</v>
      </c>
      <c r="I81" s="2">
        <v>5.93220338983051E-2</v>
      </c>
      <c r="J81" s="2">
        <v>0.08</v>
      </c>
      <c r="K81" s="2">
        <v>0.10370370370370401</v>
      </c>
      <c r="L81" s="2">
        <v>0.29530201342281898</v>
      </c>
      <c r="M81" s="2">
        <v>0.17746113989637299</v>
      </c>
      <c r="N81" s="3">
        <v>0.81799999999999995</v>
      </c>
      <c r="O81" s="3">
        <v>1.2279411764705901</v>
      </c>
    </row>
    <row r="82" spans="1:15" x14ac:dyDescent="0.3">
      <c r="A82" s="8" t="s">
        <v>12</v>
      </c>
      <c r="B82" s="8" t="s">
        <v>108</v>
      </c>
      <c r="C82" s="2">
        <v>6.1451716508457599E-2</v>
      </c>
      <c r="D82" s="2">
        <v>6.2466379774072101E-2</v>
      </c>
      <c r="E82" s="2">
        <v>6.1831529650022199E-2</v>
      </c>
      <c r="F82" s="2">
        <v>5.2449636428656597E-2</v>
      </c>
      <c r="G82" s="2">
        <v>3.98119832370597E-2</v>
      </c>
      <c r="H82" s="2">
        <v>4.29715157126518E-2</v>
      </c>
      <c r="I82" s="2">
        <v>3.6866840731070501E-2</v>
      </c>
      <c r="J82" s="2">
        <v>5.0866236905721196E-3</v>
      </c>
      <c r="K82" s="2">
        <v>4.4796312070952499E-2</v>
      </c>
      <c r="L82" s="2">
        <v>0.197160807635125</v>
      </c>
      <c r="M82" s="2">
        <v>0.117218171620864</v>
      </c>
      <c r="N82" s="3">
        <v>0.40451248992747801</v>
      </c>
      <c r="O82" s="3">
        <v>0.76495158534270002</v>
      </c>
    </row>
    <row r="83" spans="1:15" x14ac:dyDescent="0.3">
      <c r="A83" s="8" t="s">
        <v>12</v>
      </c>
      <c r="B83" s="8" t="s">
        <v>109</v>
      </c>
      <c r="C83" s="2">
        <v>-1.6348207585291201E-2</v>
      </c>
      <c r="D83" s="2">
        <v>-2.2124672824798401E-2</v>
      </c>
      <c r="E83" s="2">
        <v>-2.1953093117603299E-2</v>
      </c>
      <c r="F83" s="2">
        <v>-2.5256182119408499E-2</v>
      </c>
      <c r="G83" s="2">
        <v>-3.6650005665579702E-2</v>
      </c>
      <c r="H83" s="2">
        <v>-3.3809922107794398E-2</v>
      </c>
      <c r="I83" s="2">
        <v>-2.8527370855821101E-2</v>
      </c>
      <c r="J83" s="2">
        <v>-0.115650236702868</v>
      </c>
      <c r="K83" s="2">
        <v>-4.4084768712409897E-3</v>
      </c>
      <c r="L83" s="2">
        <v>-0.232137773982351</v>
      </c>
      <c r="M83" s="2">
        <v>-0.20683760683760699</v>
      </c>
      <c r="N83" s="3">
        <v>-0.463770537454748</v>
      </c>
      <c r="O83" s="3">
        <v>-0.53774875771178898</v>
      </c>
    </row>
    <row r="84" spans="1:15" x14ac:dyDescent="0.3">
      <c r="A84" s="8" t="s">
        <v>13</v>
      </c>
      <c r="B84" s="8" t="s">
        <v>113</v>
      </c>
      <c r="C84" s="2">
        <v>-7.69230769230769E-2</v>
      </c>
      <c r="D84" s="2">
        <v>0</v>
      </c>
      <c r="E84" s="2">
        <v>0.33333333333333298</v>
      </c>
      <c r="F84" s="2">
        <v>6.25E-2</v>
      </c>
      <c r="G84" s="2">
        <v>5.8823529411764698E-2</v>
      </c>
      <c r="H84" s="2">
        <v>0.11111111111111099</v>
      </c>
      <c r="I84" s="2">
        <v>0.2</v>
      </c>
      <c r="J84" s="2">
        <v>4.1666666666666699E-2</v>
      </c>
      <c r="K84" s="2">
        <v>0.12</v>
      </c>
      <c r="L84" s="2">
        <v>0.28571428571428598</v>
      </c>
      <c r="M84" s="2">
        <v>0.13888888888888901</v>
      </c>
      <c r="N84" s="3">
        <v>0.70833333333333304</v>
      </c>
      <c r="O84" s="3">
        <v>2.4166666666666701</v>
      </c>
    </row>
    <row r="85" spans="1:15" x14ac:dyDescent="0.3">
      <c r="A85" s="8" t="s">
        <v>13</v>
      </c>
      <c r="B85" s="8" t="s">
        <v>114</v>
      </c>
      <c r="C85" s="2">
        <v>5.1168293404318201E-2</v>
      </c>
      <c r="D85" s="2">
        <v>5.7962858750703401E-2</v>
      </c>
      <c r="E85" s="2">
        <v>5.13297872340426E-2</v>
      </c>
      <c r="F85" s="2">
        <v>6.2484189223374703E-2</v>
      </c>
      <c r="G85" s="2">
        <v>5.9285714285714303E-2</v>
      </c>
      <c r="H85" s="2">
        <v>6.5857496066531795E-2</v>
      </c>
      <c r="I85" s="2">
        <v>6.3264445381695497E-2</v>
      </c>
      <c r="J85" s="2">
        <v>1.9436731455771499E-2</v>
      </c>
      <c r="K85" s="2">
        <v>6.0116731517509701E-2</v>
      </c>
      <c r="L85" s="2">
        <v>0.14608184988071199</v>
      </c>
      <c r="M85" s="2">
        <v>7.7341873498798994E-2</v>
      </c>
      <c r="N85" s="3">
        <v>0.33439111463704901</v>
      </c>
      <c r="O85" s="3">
        <v>0.78936170212765999</v>
      </c>
    </row>
    <row r="86" spans="1:15" x14ac:dyDescent="0.3">
      <c r="A86" s="8" t="s">
        <v>13</v>
      </c>
      <c r="B86" s="8" t="s">
        <v>115</v>
      </c>
      <c r="C86" s="2">
        <v>0.14492753623188401</v>
      </c>
      <c r="D86" s="2">
        <v>3.7974683544303799E-2</v>
      </c>
      <c r="E86" s="2">
        <v>0.109756097560976</v>
      </c>
      <c r="F86" s="2">
        <v>0.164835164835165</v>
      </c>
      <c r="G86" s="2">
        <v>0.18867924528301899</v>
      </c>
      <c r="H86" s="2">
        <v>2.3809523809523801E-2</v>
      </c>
      <c r="I86" s="2">
        <v>6.2015503875968998E-2</v>
      </c>
      <c r="J86" s="2">
        <v>5.8394160583941597E-2</v>
      </c>
      <c r="K86" s="2">
        <v>4.8275862068965503E-2</v>
      </c>
      <c r="L86" s="2">
        <v>0.118421052631579</v>
      </c>
      <c r="M86" s="2">
        <v>7.0588235294117604E-2</v>
      </c>
      <c r="N86" s="3">
        <v>0.32846715328467202</v>
      </c>
      <c r="O86" s="3">
        <v>1.2195121951219501</v>
      </c>
    </row>
    <row r="87" spans="1:15" x14ac:dyDescent="0.3">
      <c r="A87" s="8" t="s">
        <v>13</v>
      </c>
      <c r="B87" s="8" t="s">
        <v>16</v>
      </c>
      <c r="C87" s="2">
        <v>0.5</v>
      </c>
      <c r="D87" s="2">
        <v>0</v>
      </c>
      <c r="E87" s="2">
        <v>0.33333333333333298</v>
      </c>
      <c r="F87" s="2">
        <v>0.125</v>
      </c>
      <c r="G87" s="2">
        <v>0</v>
      </c>
      <c r="H87" s="2">
        <v>0.11111111111111099</v>
      </c>
      <c r="I87" s="2">
        <v>0.2</v>
      </c>
      <c r="J87" s="2">
        <v>0.25</v>
      </c>
      <c r="K87" s="2">
        <v>-0.133333333333333</v>
      </c>
      <c r="L87" s="2">
        <v>0.15384615384615399</v>
      </c>
      <c r="M87" s="2">
        <v>0.266666666666667</v>
      </c>
      <c r="N87" s="3">
        <v>0.58333333333333304</v>
      </c>
      <c r="O87" s="3">
        <v>2.1666666666666701</v>
      </c>
    </row>
    <row r="88" spans="1:15" x14ac:dyDescent="0.3">
      <c r="A88" s="8" t="s">
        <v>13</v>
      </c>
      <c r="B88" s="8" t="s">
        <v>108</v>
      </c>
      <c r="C88" s="2">
        <v>5.2083333333333301E-2</v>
      </c>
      <c r="D88" s="2">
        <v>4.2079207920792103E-2</v>
      </c>
      <c r="E88" s="2">
        <v>4.9881235154394299E-2</v>
      </c>
      <c r="F88" s="2">
        <v>3.8461538461538498E-2</v>
      </c>
      <c r="G88" s="2">
        <v>6.1002178649237501E-2</v>
      </c>
      <c r="H88" s="2">
        <v>2.6694045174538002E-2</v>
      </c>
      <c r="I88" s="2">
        <v>2.5999999999999999E-2</v>
      </c>
      <c r="J88" s="2">
        <v>5.8479532163742704E-3</v>
      </c>
      <c r="K88" s="2">
        <v>4.6511627906976702E-2</v>
      </c>
      <c r="L88" s="2">
        <v>0.18148148148148099</v>
      </c>
      <c r="M88" s="2">
        <v>6.1128526645767997E-2</v>
      </c>
      <c r="N88" s="3">
        <v>0.31968810916179302</v>
      </c>
      <c r="O88" s="3">
        <v>0.60807600950118801</v>
      </c>
    </row>
    <row r="89" spans="1:15" x14ac:dyDescent="0.3">
      <c r="A89" s="8" t="s">
        <v>13</v>
      </c>
      <c r="B89" s="8" t="s">
        <v>109</v>
      </c>
      <c r="C89" s="2">
        <v>-2.101506740682E-2</v>
      </c>
      <c r="D89" s="2">
        <v>-3.6452004860267298E-2</v>
      </c>
      <c r="E89" s="2">
        <v>-3.0685161832702802E-2</v>
      </c>
      <c r="F89" s="2">
        <v>-1.69124024284475E-2</v>
      </c>
      <c r="G89" s="2">
        <v>-3.5730039700044097E-2</v>
      </c>
      <c r="H89" s="2">
        <v>-2.516010978957E-2</v>
      </c>
      <c r="I89" s="2">
        <v>-4.1295166588456098E-2</v>
      </c>
      <c r="J89" s="2">
        <v>-0.139011257953989</v>
      </c>
      <c r="K89" s="2">
        <v>6.8220579874928898E-3</v>
      </c>
      <c r="L89" s="2">
        <v>-0.240542066629023</v>
      </c>
      <c r="M89" s="2">
        <v>-0.239405204460967</v>
      </c>
      <c r="N89" s="3">
        <v>-0.49926578560939799</v>
      </c>
      <c r="O89" s="3">
        <v>-0.569987389659521</v>
      </c>
    </row>
    <row r="90" spans="1:15" x14ac:dyDescent="0.3">
      <c r="A90" s="8" t="s">
        <v>14</v>
      </c>
      <c r="B90" s="8" t="s">
        <v>113</v>
      </c>
      <c r="C90" s="2">
        <v>9.5238095238095205E-2</v>
      </c>
      <c r="D90" s="2">
        <v>0.173913043478261</v>
      </c>
      <c r="E90" s="2">
        <v>8.6419753086419707E-2</v>
      </c>
      <c r="F90" s="2">
        <v>0.14772727272727301</v>
      </c>
      <c r="G90" s="2">
        <v>0.17821782178217799</v>
      </c>
      <c r="H90" s="2">
        <v>0.19327731092437</v>
      </c>
      <c r="I90" s="2">
        <v>0.161971830985915</v>
      </c>
      <c r="J90" s="2">
        <v>0.23030303030303001</v>
      </c>
      <c r="K90" s="2">
        <v>0.18719211822660101</v>
      </c>
      <c r="L90" s="2">
        <v>0.21576763485477199</v>
      </c>
      <c r="M90" s="2">
        <v>0.218430034129693</v>
      </c>
      <c r="N90" s="3">
        <v>1.16363636363636</v>
      </c>
      <c r="O90" s="3">
        <v>3.4074074074074101</v>
      </c>
    </row>
    <row r="91" spans="1:15" x14ac:dyDescent="0.3">
      <c r="A91" s="8" t="s">
        <v>14</v>
      </c>
      <c r="B91" s="8" t="s">
        <v>114</v>
      </c>
      <c r="C91" s="2">
        <v>6.7332224070992805E-2</v>
      </c>
      <c r="D91" s="2">
        <v>4.9885678653086699E-2</v>
      </c>
      <c r="E91" s="2">
        <v>5.0881013660661299E-2</v>
      </c>
      <c r="F91" s="2">
        <v>6.5373021853805599E-2</v>
      </c>
      <c r="G91" s="2">
        <v>5.43766578249337E-2</v>
      </c>
      <c r="H91" s="2">
        <v>5.0314465408804999E-2</v>
      </c>
      <c r="I91" s="2">
        <v>5.8443113772455098E-2</v>
      </c>
      <c r="J91" s="2">
        <v>2.2855849739760101E-2</v>
      </c>
      <c r="K91" s="2">
        <v>5.97345132743363E-2</v>
      </c>
      <c r="L91" s="2">
        <v>0.16172581767571301</v>
      </c>
      <c r="M91" s="2">
        <v>7.0564274589672904E-2</v>
      </c>
      <c r="N91" s="3">
        <v>0.34811797540921802</v>
      </c>
      <c r="O91" s="3">
        <v>0.76915462284696101</v>
      </c>
    </row>
    <row r="92" spans="1:15" x14ac:dyDescent="0.3">
      <c r="A92" s="8" t="s">
        <v>14</v>
      </c>
      <c r="B92" s="8" t="s">
        <v>115</v>
      </c>
      <c r="C92" s="2">
        <v>0.15044247787610601</v>
      </c>
      <c r="D92" s="2">
        <v>0.146153846153846</v>
      </c>
      <c r="E92" s="2">
        <v>0.11744966442953</v>
      </c>
      <c r="F92" s="2">
        <v>8.7087087087087095E-2</v>
      </c>
      <c r="G92" s="2">
        <v>4.9723756906077297E-2</v>
      </c>
      <c r="H92" s="2">
        <v>7.3684210526315796E-2</v>
      </c>
      <c r="I92" s="2">
        <v>6.8627450980392204E-2</v>
      </c>
      <c r="J92" s="2">
        <v>1.3761467889908299E-2</v>
      </c>
      <c r="K92" s="2">
        <v>3.1674208144796399E-2</v>
      </c>
      <c r="L92" s="2">
        <v>0.195175438596491</v>
      </c>
      <c r="M92" s="2">
        <v>8.2568807339449504E-2</v>
      </c>
      <c r="N92" s="3">
        <v>0.35321100917431197</v>
      </c>
      <c r="O92" s="3">
        <v>0.97986577181208101</v>
      </c>
    </row>
    <row r="93" spans="1:15" x14ac:dyDescent="0.3">
      <c r="A93" s="8" t="s">
        <v>14</v>
      </c>
      <c r="B93" s="8" t="s">
        <v>16</v>
      </c>
      <c r="C93" s="2">
        <v>-3.03030303030303E-2</v>
      </c>
      <c r="D93" s="2">
        <v>-3.125E-2</v>
      </c>
      <c r="E93" s="2">
        <v>0.32258064516128998</v>
      </c>
      <c r="F93" s="2">
        <v>7.3170731707317097E-2</v>
      </c>
      <c r="G93" s="2">
        <v>0.13636363636363599</v>
      </c>
      <c r="H93" s="2">
        <v>0.12</v>
      </c>
      <c r="I93" s="2">
        <v>3.5714285714285698E-2</v>
      </c>
      <c r="J93" s="2">
        <v>0</v>
      </c>
      <c r="K93" s="2">
        <v>0.10344827586206901</v>
      </c>
      <c r="L93" s="2">
        <v>0.3125</v>
      </c>
      <c r="M93" s="2">
        <v>0.15476190476190499</v>
      </c>
      <c r="N93" s="3">
        <v>0.67241379310344795</v>
      </c>
      <c r="O93" s="3">
        <v>2.12903225806452</v>
      </c>
    </row>
    <row r="94" spans="1:15" x14ac:dyDescent="0.3">
      <c r="A94" s="8" t="s">
        <v>14</v>
      </c>
      <c r="B94" s="8" t="s">
        <v>108</v>
      </c>
      <c r="C94" s="2">
        <v>5.9228650137741E-2</v>
      </c>
      <c r="D94" s="2">
        <v>5.851755526658E-2</v>
      </c>
      <c r="E94" s="2">
        <v>5.7125307125307098E-2</v>
      </c>
      <c r="F94" s="2">
        <v>3.8930854154561302E-2</v>
      </c>
      <c r="G94" s="2">
        <v>3.5794183445190197E-2</v>
      </c>
      <c r="H94" s="2">
        <v>5.5075593952483799E-2</v>
      </c>
      <c r="I94" s="2">
        <v>2.96827021494371E-2</v>
      </c>
      <c r="J94" s="2">
        <v>-9.4433399602385695E-3</v>
      </c>
      <c r="K94" s="2">
        <v>2.4084295032614101E-2</v>
      </c>
      <c r="L94" s="2">
        <v>0.183733463988241</v>
      </c>
      <c r="M94" s="2">
        <v>9.27152317880795E-2</v>
      </c>
      <c r="N94" s="3">
        <v>0.312127236580517</v>
      </c>
      <c r="O94" s="3">
        <v>0.62162162162162204</v>
      </c>
    </row>
    <row r="95" spans="1:15" x14ac:dyDescent="0.3">
      <c r="A95" s="8" t="s">
        <v>14</v>
      </c>
      <c r="B95" s="8" t="s">
        <v>109</v>
      </c>
      <c r="C95" s="2">
        <v>-2.33242064699321E-2</v>
      </c>
      <c r="D95" s="2">
        <v>-2.9280448551552301E-2</v>
      </c>
      <c r="E95" s="2">
        <v>-3.5618782757514199E-2</v>
      </c>
      <c r="F95" s="2">
        <v>-2.8837622005323901E-2</v>
      </c>
      <c r="G95" s="2">
        <v>-3.8373686614892599E-2</v>
      </c>
      <c r="H95" s="2">
        <v>-4.4774346793349198E-2</v>
      </c>
      <c r="I95" s="2">
        <v>-3.1082929255253001E-2</v>
      </c>
      <c r="J95" s="2">
        <v>-0.11985114846657299</v>
      </c>
      <c r="K95" s="2">
        <v>2.4784954074937998E-3</v>
      </c>
      <c r="L95" s="2">
        <v>-0.19677137870855099</v>
      </c>
      <c r="M95" s="2">
        <v>-0.197718631178707</v>
      </c>
      <c r="N95" s="3">
        <v>-0.43141280636468599</v>
      </c>
      <c r="O95" s="3">
        <v>-0.52604556637073496</v>
      </c>
    </row>
    <row r="96" spans="1:15" x14ac:dyDescent="0.3">
      <c r="A96" s="8" t="s">
        <v>15</v>
      </c>
      <c r="B96" s="8" t="s">
        <v>113</v>
      </c>
      <c r="C96" s="2">
        <v>5.8823529411764698E-2</v>
      </c>
      <c r="D96" s="2">
        <v>5.5555555555555601E-2</v>
      </c>
      <c r="E96" s="2">
        <v>2.6315789473684199E-2</v>
      </c>
      <c r="F96" s="2">
        <v>0.230769230769231</v>
      </c>
      <c r="G96" s="2">
        <v>0.14583333333333301</v>
      </c>
      <c r="H96" s="2">
        <v>0.163636363636364</v>
      </c>
      <c r="I96" s="2">
        <v>0.203125</v>
      </c>
      <c r="J96" s="2">
        <v>6.4935064935064901E-2</v>
      </c>
      <c r="K96" s="2">
        <v>8.5365853658536606E-2</v>
      </c>
      <c r="L96" s="2">
        <v>0.40449438202247201</v>
      </c>
      <c r="M96" s="2">
        <v>0.28000000000000003</v>
      </c>
      <c r="N96" s="3">
        <v>1.0779220779220799</v>
      </c>
      <c r="O96" s="3">
        <v>3.2105263157894699</v>
      </c>
    </row>
    <row r="97" spans="1:15" x14ac:dyDescent="0.3">
      <c r="A97" s="8" t="s">
        <v>15</v>
      </c>
      <c r="B97" s="8" t="s">
        <v>114</v>
      </c>
      <c r="C97" s="2">
        <v>4.2992623814541601E-2</v>
      </c>
      <c r="D97" s="2">
        <v>3.9401899373610799E-2</v>
      </c>
      <c r="E97" s="2">
        <v>4.0435458786936197E-2</v>
      </c>
      <c r="F97" s="2">
        <v>5.2503736920777297E-2</v>
      </c>
      <c r="G97" s="2">
        <v>5.9470974613882503E-2</v>
      </c>
      <c r="H97" s="2">
        <v>7.3726541554959807E-2</v>
      </c>
      <c r="I97" s="2">
        <v>6.7415730337078594E-2</v>
      </c>
      <c r="J97" s="2">
        <v>4.1520467836257298E-2</v>
      </c>
      <c r="K97" s="2">
        <v>9.6715328467153305E-2</v>
      </c>
      <c r="L97" s="2">
        <v>0.17598873672085</v>
      </c>
      <c r="M97" s="2">
        <v>0.12113626469307801</v>
      </c>
      <c r="N97" s="3">
        <v>0.505994152046784</v>
      </c>
      <c r="O97" s="3">
        <v>1.0025272161741801</v>
      </c>
    </row>
    <row r="98" spans="1:15" x14ac:dyDescent="0.3">
      <c r="A98" s="8" t="s">
        <v>15</v>
      </c>
      <c r="B98" s="8" t="s">
        <v>115</v>
      </c>
      <c r="C98" s="2">
        <v>8.5714285714285701E-2</v>
      </c>
      <c r="D98" s="2">
        <v>7.8947368421052599E-2</v>
      </c>
      <c r="E98" s="2">
        <v>3.65853658536585E-2</v>
      </c>
      <c r="F98" s="2">
        <v>0.11764705882352899</v>
      </c>
      <c r="G98" s="2">
        <v>0.2</v>
      </c>
      <c r="H98" s="2">
        <v>2.6315789473684199E-2</v>
      </c>
      <c r="I98" s="2">
        <v>3.4188034188034198E-2</v>
      </c>
      <c r="J98" s="2">
        <v>9.9173553719008295E-2</v>
      </c>
      <c r="K98" s="2">
        <v>0.12030075187969901</v>
      </c>
      <c r="L98" s="2">
        <v>0.27516778523489899</v>
      </c>
      <c r="M98" s="2">
        <v>9.4736842105263203E-2</v>
      </c>
      <c r="N98" s="3">
        <v>0.71900826446280997</v>
      </c>
      <c r="O98" s="3">
        <v>1.5365853658536599</v>
      </c>
    </row>
    <row r="99" spans="1:15" x14ac:dyDescent="0.3">
      <c r="A99" s="8" t="s">
        <v>15</v>
      </c>
      <c r="B99" s="8" t="s">
        <v>16</v>
      </c>
      <c r="C99" s="2">
        <v>0.214285714285714</v>
      </c>
      <c r="D99" s="2">
        <v>0.17647058823529399</v>
      </c>
      <c r="E99" s="2">
        <v>0.1</v>
      </c>
      <c r="F99" s="2">
        <v>9.0909090909090898E-2</v>
      </c>
      <c r="G99" s="2">
        <v>8.3333333333333301E-2</v>
      </c>
      <c r="H99" s="2">
        <v>3.8461538461538498E-2</v>
      </c>
      <c r="I99" s="2">
        <v>3.7037037037037E-2</v>
      </c>
      <c r="J99" s="2">
        <v>0.107142857142857</v>
      </c>
      <c r="K99" s="2">
        <v>3.2258064516128997E-2</v>
      </c>
      <c r="L99" s="2">
        <v>9.375E-2</v>
      </c>
      <c r="M99" s="2">
        <v>5.7142857142857099E-2</v>
      </c>
      <c r="N99" s="3">
        <v>0.32142857142857101</v>
      </c>
      <c r="O99" s="3">
        <v>0.85</v>
      </c>
    </row>
    <row r="100" spans="1:15" x14ac:dyDescent="0.3">
      <c r="A100" s="8" t="s">
        <v>15</v>
      </c>
      <c r="B100" s="8" t="s">
        <v>108</v>
      </c>
      <c r="C100" s="2">
        <v>6.0882800608828003E-2</v>
      </c>
      <c r="D100" s="2">
        <v>4.5911047345767599E-2</v>
      </c>
      <c r="E100" s="2">
        <v>5.6241426611796999E-2</v>
      </c>
      <c r="F100" s="2">
        <v>5.58441558441558E-2</v>
      </c>
      <c r="G100" s="2">
        <v>6.8880688806888093E-2</v>
      </c>
      <c r="H100" s="2">
        <v>2.1864211737629501E-2</v>
      </c>
      <c r="I100" s="2">
        <v>4.72972972972973E-2</v>
      </c>
      <c r="J100" s="2">
        <v>-1.1827956989247299E-2</v>
      </c>
      <c r="K100" s="2">
        <v>5.8759521218715999E-2</v>
      </c>
      <c r="L100" s="2">
        <v>0.22096608427543701</v>
      </c>
      <c r="M100" s="2">
        <v>0.10353535353535399</v>
      </c>
      <c r="N100" s="3">
        <v>0.40967741935483898</v>
      </c>
      <c r="O100" s="3">
        <v>0.79835390946502105</v>
      </c>
    </row>
    <row r="101" spans="1:15" x14ac:dyDescent="0.3">
      <c r="A101" s="8" t="s">
        <v>15</v>
      </c>
      <c r="B101" s="8" t="s">
        <v>109</v>
      </c>
      <c r="C101" s="2">
        <v>-2.59932375316991E-2</v>
      </c>
      <c r="D101" s="2">
        <v>-3.6667389889346903E-2</v>
      </c>
      <c r="E101" s="2">
        <v>-3.0855855855855902E-2</v>
      </c>
      <c r="F101" s="2">
        <v>-3.04438763653265E-2</v>
      </c>
      <c r="G101" s="2">
        <v>-3.4755512943432397E-2</v>
      </c>
      <c r="H101" s="2">
        <v>-4.5443258008442997E-2</v>
      </c>
      <c r="I101" s="2">
        <v>-2.7575442247658701E-2</v>
      </c>
      <c r="J101" s="2">
        <v>-0.12011771000535</v>
      </c>
      <c r="K101" s="2">
        <v>3.0404378230465198E-4</v>
      </c>
      <c r="L101" s="2">
        <v>-0.19939209726443799</v>
      </c>
      <c r="M101" s="2">
        <v>-0.195140470766894</v>
      </c>
      <c r="N101" s="3">
        <v>-0.432851792402354</v>
      </c>
      <c r="O101" s="3">
        <v>-0.52252252252252296</v>
      </c>
    </row>
    <row r="102" spans="1:15" x14ac:dyDescent="0.3">
      <c r="A102" s="8" t="s">
        <v>16</v>
      </c>
      <c r="B102" s="8" t="s">
        <v>113</v>
      </c>
      <c r="C102" s="2">
        <v>0.14285714285714299</v>
      </c>
      <c r="D102" s="2">
        <v>0.1015625</v>
      </c>
      <c r="E102" s="2">
        <v>4.9645390070922002E-2</v>
      </c>
      <c r="F102" s="2">
        <v>6.7567567567567599E-2</v>
      </c>
      <c r="G102" s="2">
        <v>5.6962025316455701E-2</v>
      </c>
      <c r="H102" s="2">
        <v>0.11377245508981999</v>
      </c>
      <c r="I102" s="2">
        <v>0.19892473118279599</v>
      </c>
      <c r="J102" s="2">
        <v>4.0358744394618798E-2</v>
      </c>
      <c r="K102" s="2">
        <v>0.13362068965517199</v>
      </c>
      <c r="L102" s="2">
        <v>9.1254752851711002E-2</v>
      </c>
      <c r="M102" s="2">
        <v>9.7560975609756101E-2</v>
      </c>
      <c r="N102" s="3">
        <v>0.412556053811659</v>
      </c>
      <c r="O102" s="3">
        <v>1.23404255319149</v>
      </c>
    </row>
    <row r="103" spans="1:15" x14ac:dyDescent="0.3">
      <c r="A103" s="8" t="s">
        <v>16</v>
      </c>
      <c r="B103" s="8" t="s">
        <v>114</v>
      </c>
      <c r="C103" s="2">
        <v>0.111099443452693</v>
      </c>
      <c r="D103" s="2">
        <v>0.14280313769965</v>
      </c>
      <c r="E103" s="2">
        <v>6.6490241481971593E-2</v>
      </c>
      <c r="F103" s="2">
        <v>9.8325062034739494E-2</v>
      </c>
      <c r="G103" s="2">
        <v>0.109432363739057</v>
      </c>
      <c r="H103" s="2">
        <v>0.12848415425734999</v>
      </c>
      <c r="I103" s="2">
        <v>0.183894434105904</v>
      </c>
      <c r="J103" s="2">
        <v>0.114318376679051</v>
      </c>
      <c r="K103" s="2">
        <v>0.12242455330426601</v>
      </c>
      <c r="L103" s="2">
        <v>8.4736080432630104E-2</v>
      </c>
      <c r="M103" s="2">
        <v>0.16072745146227599</v>
      </c>
      <c r="N103" s="3">
        <v>0.57478327141087904</v>
      </c>
      <c r="O103" s="3">
        <v>1.7341217333774399</v>
      </c>
    </row>
    <row r="104" spans="1:15" x14ac:dyDescent="0.3">
      <c r="A104" s="8" t="s">
        <v>16</v>
      </c>
      <c r="B104" s="8" t="s">
        <v>115</v>
      </c>
      <c r="C104" s="2">
        <v>0.140625</v>
      </c>
      <c r="D104" s="2">
        <v>0.116438356164384</v>
      </c>
      <c r="E104" s="2">
        <v>0.110429447852761</v>
      </c>
      <c r="F104" s="2">
        <v>0.138121546961326</v>
      </c>
      <c r="G104" s="2">
        <v>9.7087378640776698E-2</v>
      </c>
      <c r="H104" s="2">
        <v>8.8495575221238895E-2</v>
      </c>
      <c r="I104" s="2">
        <v>0.13008130081300801</v>
      </c>
      <c r="J104" s="2">
        <v>8.2733812949640301E-2</v>
      </c>
      <c r="K104" s="2">
        <v>0.162790697674419</v>
      </c>
      <c r="L104" s="2">
        <v>1.7142857142857099E-2</v>
      </c>
      <c r="M104" s="2">
        <v>7.3033707865168496E-2</v>
      </c>
      <c r="N104" s="3">
        <v>0.37410071942445999</v>
      </c>
      <c r="O104" s="3">
        <v>1.3435582822085901</v>
      </c>
    </row>
    <row r="105" spans="1:15" x14ac:dyDescent="0.3">
      <c r="A105" s="8" t="s">
        <v>16</v>
      </c>
      <c r="B105" s="8" t="s">
        <v>16</v>
      </c>
      <c r="C105" s="2">
        <v>0.105263157894737</v>
      </c>
      <c r="D105" s="2">
        <v>5.95238095238095E-2</v>
      </c>
      <c r="E105" s="2">
        <v>0.123595505617978</v>
      </c>
      <c r="F105" s="2">
        <v>0</v>
      </c>
      <c r="G105" s="2">
        <v>0.04</v>
      </c>
      <c r="H105" s="2">
        <v>0.15384615384615399</v>
      </c>
      <c r="I105" s="2">
        <v>0.141666666666667</v>
      </c>
      <c r="J105" s="2">
        <v>8.0291970802919693E-2</v>
      </c>
      <c r="K105" s="2">
        <v>0.108108108108108</v>
      </c>
      <c r="L105" s="2">
        <v>0.146341463414634</v>
      </c>
      <c r="M105" s="2">
        <v>0.10638297872340401</v>
      </c>
      <c r="N105" s="3">
        <v>0.51824817518248201</v>
      </c>
      <c r="O105" s="3">
        <v>1.3370786516853901</v>
      </c>
    </row>
    <row r="106" spans="1:15" x14ac:dyDescent="0.3">
      <c r="A106" s="8" t="s">
        <v>16</v>
      </c>
      <c r="B106" s="8" t="s">
        <v>108</v>
      </c>
      <c r="C106" s="2">
        <v>0.106270627062706</v>
      </c>
      <c r="D106" s="2">
        <v>0.110978520286396</v>
      </c>
      <c r="E106" s="2">
        <v>5.8002148227712103E-2</v>
      </c>
      <c r="F106" s="2">
        <v>9.5939086294416207E-2</v>
      </c>
      <c r="G106" s="2">
        <v>9.3561834182491893E-2</v>
      </c>
      <c r="H106" s="2">
        <v>7.6662431173231696E-2</v>
      </c>
      <c r="I106" s="2">
        <v>0.11526357199055901</v>
      </c>
      <c r="J106" s="2">
        <v>7.9717813051146405E-2</v>
      </c>
      <c r="K106" s="2">
        <v>0.105194380921268</v>
      </c>
      <c r="L106" s="2">
        <v>0.11705586757316</v>
      </c>
      <c r="M106" s="2">
        <v>0.11987298227044201</v>
      </c>
      <c r="N106" s="3">
        <v>0.49276895943562599</v>
      </c>
      <c r="O106" s="3">
        <v>1.27282491944146</v>
      </c>
    </row>
    <row r="107" spans="1:15" x14ac:dyDescent="0.3">
      <c r="A107" s="8" t="s">
        <v>16</v>
      </c>
      <c r="B107" s="8" t="s">
        <v>109</v>
      </c>
      <c r="C107" s="2">
        <v>-7.9167960260788598E-3</v>
      </c>
      <c r="D107" s="2">
        <v>2.6521671099984399E-2</v>
      </c>
      <c r="E107" s="2">
        <v>-4.6566572669766E-2</v>
      </c>
      <c r="F107" s="2">
        <v>-8.3932853717026398E-2</v>
      </c>
      <c r="G107" s="2">
        <v>-9.7207678883071594E-2</v>
      </c>
      <c r="H107" s="2">
        <v>-8.7473419679103007E-2</v>
      </c>
      <c r="I107" s="2">
        <v>-8.8126257811672506E-2</v>
      </c>
      <c r="J107" s="2">
        <v>-5.3432454408177503E-2</v>
      </c>
      <c r="K107" s="2">
        <v>-5.4730641796539498E-2</v>
      </c>
      <c r="L107" s="2">
        <v>-0.32039465143450602</v>
      </c>
      <c r="M107" s="2">
        <v>-0.21948424068767899</v>
      </c>
      <c r="N107" s="3">
        <v>-0.52538041584388395</v>
      </c>
      <c r="O107" s="3">
        <v>-0.68859080862739097</v>
      </c>
    </row>
    <row r="108" spans="1:15" x14ac:dyDescent="0.3">
      <c r="A108" s="11" t="s">
        <v>17</v>
      </c>
      <c r="B108" s="11" t="s">
        <v>17</v>
      </c>
      <c r="C108" s="3">
        <v>2.8140850758856601E-2</v>
      </c>
      <c r="D108" s="3">
        <v>2.89226598063607E-2</v>
      </c>
      <c r="E108" s="3">
        <v>2.4624955084441201E-2</v>
      </c>
      <c r="F108" s="3">
        <v>2.5673340712409599E-2</v>
      </c>
      <c r="G108" s="3">
        <v>2.74276555961179E-2</v>
      </c>
      <c r="H108" s="3">
        <v>3.4668395291116101E-2</v>
      </c>
      <c r="I108" s="3">
        <v>4.3025090710507002E-2</v>
      </c>
      <c r="J108" s="3">
        <v>-3.3149277750474599E-3</v>
      </c>
      <c r="K108" s="3">
        <v>5.6193137321254201E-2</v>
      </c>
      <c r="L108" s="3">
        <v>6.2119533874644098E-2</v>
      </c>
      <c r="M108" s="3">
        <v>6.18419275973121E-2</v>
      </c>
      <c r="N108" s="3">
        <v>0.18722917650384299</v>
      </c>
      <c r="O108" s="3">
        <v>0.38342541022877002</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118</v>
      </c>
      <c r="B113" s="15"/>
    </row>
    <row r="114" spans="1:2" x14ac:dyDescent="0.3">
      <c r="A114" s="14" t="s">
        <v>43</v>
      </c>
      <c r="B114" s="15"/>
    </row>
    <row r="115" spans="1:2" x14ac:dyDescent="0.3">
      <c r="A115" s="14" t="s">
        <v>44</v>
      </c>
      <c r="B115" s="15"/>
    </row>
    <row r="116" spans="1:2" x14ac:dyDescent="0.3">
      <c r="A116" s="14" t="s">
        <v>45</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249</v>
      </c>
      <c r="B1" s="15"/>
    </row>
    <row r="2" spans="1:14" ht="15.6" x14ac:dyDescent="0.3">
      <c r="A2" s="12" t="s">
        <v>174</v>
      </c>
      <c r="B2" s="15"/>
    </row>
    <row r="3" spans="1:14" ht="15.6" x14ac:dyDescent="0.3">
      <c r="A3" s="12" t="s">
        <v>204</v>
      </c>
      <c r="B3" s="15"/>
    </row>
    <row r="4" spans="1:14" ht="15.6" x14ac:dyDescent="0.3">
      <c r="A4" s="12" t="s">
        <v>85</v>
      </c>
      <c r="B4" s="15"/>
    </row>
    <row r="5" spans="1:14" x14ac:dyDescent="0.3">
      <c r="A5" s="15"/>
      <c r="B5" s="15"/>
    </row>
    <row r="6" spans="1:14" x14ac:dyDescent="0.3">
      <c r="A6" s="16" t="str">
        <f>HYPERLINK("#'Table of contents'!A110",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79</v>
      </c>
      <c r="C9" s="1">
        <v>1333</v>
      </c>
      <c r="D9" s="1">
        <v>1415</v>
      </c>
      <c r="E9" s="1">
        <v>1489</v>
      </c>
      <c r="F9" s="1">
        <v>1475</v>
      </c>
      <c r="G9" s="1">
        <v>1600</v>
      </c>
      <c r="H9" s="1">
        <v>1710</v>
      </c>
      <c r="I9" s="1">
        <v>1792</v>
      </c>
      <c r="J9" s="1">
        <v>2047</v>
      </c>
      <c r="K9" s="1">
        <v>2216</v>
      </c>
      <c r="L9" s="1">
        <v>2431</v>
      </c>
      <c r="M9" s="1">
        <v>2822</v>
      </c>
      <c r="N9" s="1">
        <v>3250</v>
      </c>
    </row>
    <row r="10" spans="1:14" x14ac:dyDescent="0.3">
      <c r="A10" s="7" t="s">
        <v>196</v>
      </c>
      <c r="B10" s="7" t="s">
        <v>80</v>
      </c>
      <c r="C10" s="1">
        <v>321</v>
      </c>
      <c r="D10" s="1">
        <v>322</v>
      </c>
      <c r="E10" s="1">
        <v>355</v>
      </c>
      <c r="F10" s="1">
        <v>363</v>
      </c>
      <c r="G10" s="1">
        <v>366</v>
      </c>
      <c r="H10" s="1">
        <v>401</v>
      </c>
      <c r="I10" s="1">
        <v>463</v>
      </c>
      <c r="J10" s="1">
        <v>507</v>
      </c>
      <c r="K10" s="1">
        <v>555</v>
      </c>
      <c r="L10" s="1">
        <v>630</v>
      </c>
      <c r="M10" s="1">
        <v>749</v>
      </c>
      <c r="N10" s="1">
        <v>836</v>
      </c>
    </row>
    <row r="11" spans="1:14" x14ac:dyDescent="0.3">
      <c r="A11" s="7" t="s">
        <v>196</v>
      </c>
      <c r="B11" s="7" t="s">
        <v>81</v>
      </c>
      <c r="C11" s="1">
        <v>66</v>
      </c>
      <c r="D11" s="1">
        <v>81</v>
      </c>
      <c r="E11" s="1">
        <v>88</v>
      </c>
      <c r="F11" s="1">
        <v>94</v>
      </c>
      <c r="G11" s="1">
        <v>93</v>
      </c>
      <c r="H11" s="1">
        <v>122</v>
      </c>
      <c r="I11" s="1">
        <v>129</v>
      </c>
      <c r="J11" s="1">
        <v>126</v>
      </c>
      <c r="K11" s="1">
        <v>147</v>
      </c>
      <c r="L11" s="1">
        <v>161</v>
      </c>
      <c r="M11" s="1">
        <v>157</v>
      </c>
      <c r="N11" s="1">
        <v>161</v>
      </c>
    </row>
    <row r="12" spans="1:14" x14ac:dyDescent="0.3">
      <c r="A12" s="7" t="s">
        <v>196</v>
      </c>
      <c r="B12" s="7" t="s">
        <v>82</v>
      </c>
      <c r="C12" s="1">
        <v>1032</v>
      </c>
      <c r="D12" s="1">
        <v>1097</v>
      </c>
      <c r="E12" s="1">
        <v>1119</v>
      </c>
      <c r="F12" s="1">
        <v>1027</v>
      </c>
      <c r="G12" s="1">
        <v>1061</v>
      </c>
      <c r="H12" s="1">
        <v>1134</v>
      </c>
      <c r="I12" s="1">
        <v>1132</v>
      </c>
      <c r="J12" s="1">
        <v>1226</v>
      </c>
      <c r="K12" s="1">
        <v>1243</v>
      </c>
      <c r="L12" s="1">
        <v>1236</v>
      </c>
      <c r="M12" s="1">
        <v>1281</v>
      </c>
      <c r="N12" s="1">
        <v>1235</v>
      </c>
    </row>
    <row r="13" spans="1:14" x14ac:dyDescent="0.3">
      <c r="A13" s="7" t="s">
        <v>196</v>
      </c>
      <c r="B13" s="7" t="s">
        <v>16</v>
      </c>
      <c r="C13" s="1">
        <v>190</v>
      </c>
      <c r="D13" s="1">
        <v>208</v>
      </c>
      <c r="E13" s="1">
        <v>218</v>
      </c>
      <c r="F13" s="1">
        <v>237</v>
      </c>
      <c r="G13" s="1">
        <v>250</v>
      </c>
      <c r="H13" s="1">
        <v>275</v>
      </c>
      <c r="I13" s="1">
        <v>337</v>
      </c>
      <c r="J13" s="1">
        <v>396</v>
      </c>
      <c r="K13" s="1">
        <v>494</v>
      </c>
      <c r="L13" s="1">
        <v>534</v>
      </c>
      <c r="M13" s="1">
        <v>596</v>
      </c>
      <c r="N13" s="1">
        <v>683</v>
      </c>
    </row>
    <row r="14" spans="1:14" x14ac:dyDescent="0.3">
      <c r="A14" s="7" t="s">
        <v>196</v>
      </c>
      <c r="B14" s="7" t="s">
        <v>83</v>
      </c>
      <c r="C14" s="1">
        <v>344</v>
      </c>
      <c r="D14" s="1">
        <v>312</v>
      </c>
      <c r="E14" s="1">
        <v>276</v>
      </c>
      <c r="F14" s="1">
        <v>256</v>
      </c>
      <c r="G14" s="1">
        <v>251</v>
      </c>
      <c r="H14" s="1">
        <v>255</v>
      </c>
      <c r="I14" s="1">
        <v>259</v>
      </c>
      <c r="J14" s="1">
        <v>265</v>
      </c>
      <c r="K14" s="1">
        <v>280</v>
      </c>
      <c r="L14" s="1">
        <v>315</v>
      </c>
      <c r="M14" s="1">
        <v>292</v>
      </c>
      <c r="N14" s="1">
        <v>319</v>
      </c>
    </row>
    <row r="15" spans="1:14" x14ac:dyDescent="0.3">
      <c r="A15" s="7" t="s">
        <v>197</v>
      </c>
      <c r="B15" s="7" t="s">
        <v>79</v>
      </c>
      <c r="C15" s="1">
        <v>3222</v>
      </c>
      <c r="D15" s="1">
        <v>3365</v>
      </c>
      <c r="E15" s="1">
        <v>3190</v>
      </c>
      <c r="F15" s="1">
        <v>3291</v>
      </c>
      <c r="G15" s="1">
        <v>3242</v>
      </c>
      <c r="H15" s="1">
        <v>3405</v>
      </c>
      <c r="I15" s="1">
        <v>3572</v>
      </c>
      <c r="J15" s="1">
        <v>3842</v>
      </c>
      <c r="K15" s="1">
        <v>4131</v>
      </c>
      <c r="L15" s="1">
        <v>4452</v>
      </c>
      <c r="M15" s="1">
        <v>5198</v>
      </c>
      <c r="N15" s="1">
        <v>5792</v>
      </c>
    </row>
    <row r="16" spans="1:14" x14ac:dyDescent="0.3">
      <c r="A16" s="7" t="s">
        <v>197</v>
      </c>
      <c r="B16" s="7" t="s">
        <v>80</v>
      </c>
      <c r="C16" s="1">
        <v>854</v>
      </c>
      <c r="D16" s="1">
        <v>878</v>
      </c>
      <c r="E16" s="1">
        <v>829</v>
      </c>
      <c r="F16" s="1">
        <v>798</v>
      </c>
      <c r="G16" s="1">
        <v>803</v>
      </c>
      <c r="H16" s="1">
        <v>832</v>
      </c>
      <c r="I16" s="1">
        <v>901</v>
      </c>
      <c r="J16" s="1">
        <v>925</v>
      </c>
      <c r="K16" s="1">
        <v>951</v>
      </c>
      <c r="L16" s="1">
        <v>1038</v>
      </c>
      <c r="M16" s="1">
        <v>1209</v>
      </c>
      <c r="N16" s="1">
        <v>1338</v>
      </c>
    </row>
    <row r="17" spans="1:14" x14ac:dyDescent="0.3">
      <c r="A17" s="7" t="s">
        <v>197</v>
      </c>
      <c r="B17" s="7" t="s">
        <v>81</v>
      </c>
      <c r="C17" s="1">
        <v>244</v>
      </c>
      <c r="D17" s="1">
        <v>276</v>
      </c>
      <c r="E17" s="1">
        <v>270</v>
      </c>
      <c r="F17" s="1">
        <v>289</v>
      </c>
      <c r="G17" s="1">
        <v>285</v>
      </c>
      <c r="H17" s="1">
        <v>317</v>
      </c>
      <c r="I17" s="1">
        <v>335</v>
      </c>
      <c r="J17" s="1">
        <v>381</v>
      </c>
      <c r="K17" s="1">
        <v>403</v>
      </c>
      <c r="L17" s="1">
        <v>448</v>
      </c>
      <c r="M17" s="1">
        <v>480</v>
      </c>
      <c r="N17" s="1">
        <v>486</v>
      </c>
    </row>
    <row r="18" spans="1:14" x14ac:dyDescent="0.3">
      <c r="A18" s="7" t="s">
        <v>197</v>
      </c>
      <c r="B18" s="7" t="s">
        <v>82</v>
      </c>
      <c r="C18" s="1">
        <v>3209</v>
      </c>
      <c r="D18" s="1">
        <v>3759</v>
      </c>
      <c r="E18" s="1">
        <v>3643</v>
      </c>
      <c r="F18" s="1">
        <v>3704</v>
      </c>
      <c r="G18" s="1">
        <v>3588</v>
      </c>
      <c r="H18" s="1">
        <v>3737</v>
      </c>
      <c r="I18" s="1">
        <v>3831</v>
      </c>
      <c r="J18" s="1">
        <v>3858</v>
      </c>
      <c r="K18" s="1">
        <v>4007</v>
      </c>
      <c r="L18" s="1">
        <v>3973</v>
      </c>
      <c r="M18" s="1">
        <v>4044</v>
      </c>
      <c r="N18" s="1">
        <v>4128</v>
      </c>
    </row>
    <row r="19" spans="1:14" x14ac:dyDescent="0.3">
      <c r="A19" s="7" t="s">
        <v>197</v>
      </c>
      <c r="B19" s="7" t="s">
        <v>16</v>
      </c>
      <c r="C19" s="1">
        <v>614</v>
      </c>
      <c r="D19" s="1">
        <v>621</v>
      </c>
      <c r="E19" s="1">
        <v>623</v>
      </c>
      <c r="F19" s="1">
        <v>631</v>
      </c>
      <c r="G19" s="1">
        <v>653</v>
      </c>
      <c r="H19" s="1">
        <v>686</v>
      </c>
      <c r="I19" s="1">
        <v>727</v>
      </c>
      <c r="J19" s="1">
        <v>860</v>
      </c>
      <c r="K19" s="1">
        <v>962</v>
      </c>
      <c r="L19" s="1">
        <v>1122</v>
      </c>
      <c r="M19" s="1">
        <v>1352</v>
      </c>
      <c r="N19" s="1">
        <v>1522</v>
      </c>
    </row>
    <row r="20" spans="1:14" x14ac:dyDescent="0.3">
      <c r="A20" s="7" t="s">
        <v>197</v>
      </c>
      <c r="B20" s="7" t="s">
        <v>83</v>
      </c>
      <c r="C20" s="1">
        <v>1181</v>
      </c>
      <c r="D20" s="1">
        <v>1122</v>
      </c>
      <c r="E20" s="1">
        <v>989</v>
      </c>
      <c r="F20" s="1">
        <v>834</v>
      </c>
      <c r="G20" s="1">
        <v>750</v>
      </c>
      <c r="H20" s="1">
        <v>741</v>
      </c>
      <c r="I20" s="1">
        <v>704</v>
      </c>
      <c r="J20" s="1">
        <v>708</v>
      </c>
      <c r="K20" s="1">
        <v>751</v>
      </c>
      <c r="L20" s="1">
        <v>771</v>
      </c>
      <c r="M20" s="1">
        <v>771</v>
      </c>
      <c r="N20" s="1">
        <v>795</v>
      </c>
    </row>
    <row r="21" spans="1:14" x14ac:dyDescent="0.3">
      <c r="A21" s="7" t="s">
        <v>198</v>
      </c>
      <c r="B21" s="7" t="s">
        <v>79</v>
      </c>
      <c r="C21" s="1">
        <v>2361</v>
      </c>
      <c r="D21" s="1">
        <v>2471</v>
      </c>
      <c r="E21" s="1">
        <v>2592</v>
      </c>
      <c r="F21" s="1">
        <v>2665</v>
      </c>
      <c r="G21" s="1">
        <v>2804</v>
      </c>
      <c r="H21" s="1">
        <v>2970</v>
      </c>
      <c r="I21" s="1">
        <v>3158</v>
      </c>
      <c r="J21" s="1">
        <v>3535</v>
      </c>
      <c r="K21" s="1">
        <v>3958</v>
      </c>
      <c r="L21" s="1">
        <v>4332</v>
      </c>
      <c r="M21" s="1">
        <v>5132</v>
      </c>
      <c r="N21" s="1">
        <v>6184</v>
      </c>
    </row>
    <row r="22" spans="1:14" x14ac:dyDescent="0.3">
      <c r="A22" s="7" t="s">
        <v>198</v>
      </c>
      <c r="B22" s="7" t="s">
        <v>80</v>
      </c>
      <c r="C22" s="1">
        <v>431</v>
      </c>
      <c r="D22" s="1">
        <v>423</v>
      </c>
      <c r="E22" s="1">
        <v>451</v>
      </c>
      <c r="F22" s="1">
        <v>465</v>
      </c>
      <c r="G22" s="1">
        <v>517</v>
      </c>
      <c r="H22" s="1">
        <v>617</v>
      </c>
      <c r="I22" s="1">
        <v>731</v>
      </c>
      <c r="J22" s="1">
        <v>840</v>
      </c>
      <c r="K22" s="1">
        <v>920</v>
      </c>
      <c r="L22" s="1">
        <v>1061</v>
      </c>
      <c r="M22" s="1">
        <v>1352</v>
      </c>
      <c r="N22" s="1">
        <v>1565</v>
      </c>
    </row>
    <row r="23" spans="1:14" x14ac:dyDescent="0.3">
      <c r="A23" s="7" t="s">
        <v>198</v>
      </c>
      <c r="B23" s="7" t="s">
        <v>81</v>
      </c>
      <c r="C23" s="1">
        <v>113</v>
      </c>
      <c r="D23" s="1">
        <v>123</v>
      </c>
      <c r="E23" s="1">
        <v>134</v>
      </c>
      <c r="F23" s="1">
        <v>137</v>
      </c>
      <c r="G23" s="1">
        <v>135</v>
      </c>
      <c r="H23" s="1">
        <v>173</v>
      </c>
      <c r="I23" s="1">
        <v>165</v>
      </c>
      <c r="J23" s="1">
        <v>165</v>
      </c>
      <c r="K23" s="1">
        <v>193</v>
      </c>
      <c r="L23" s="1">
        <v>216</v>
      </c>
      <c r="M23" s="1">
        <v>228</v>
      </c>
      <c r="N23" s="1">
        <v>267</v>
      </c>
    </row>
    <row r="24" spans="1:14" x14ac:dyDescent="0.3">
      <c r="A24" s="7" t="s">
        <v>198</v>
      </c>
      <c r="B24" s="7" t="s">
        <v>82</v>
      </c>
      <c r="C24" s="1">
        <v>1456</v>
      </c>
      <c r="D24" s="1">
        <v>1505</v>
      </c>
      <c r="E24" s="1">
        <v>1520</v>
      </c>
      <c r="F24" s="1">
        <v>1517</v>
      </c>
      <c r="G24" s="1">
        <v>1537</v>
      </c>
      <c r="H24" s="1">
        <v>1690</v>
      </c>
      <c r="I24" s="1">
        <v>1612</v>
      </c>
      <c r="J24" s="1">
        <v>1645</v>
      </c>
      <c r="K24" s="1">
        <v>1778</v>
      </c>
      <c r="L24" s="1">
        <v>1807</v>
      </c>
      <c r="M24" s="1">
        <v>1800</v>
      </c>
      <c r="N24" s="1">
        <v>1840</v>
      </c>
    </row>
    <row r="25" spans="1:14" x14ac:dyDescent="0.3">
      <c r="A25" s="7" t="s">
        <v>198</v>
      </c>
      <c r="B25" s="7" t="s">
        <v>16</v>
      </c>
      <c r="C25" s="1">
        <v>288</v>
      </c>
      <c r="D25" s="1">
        <v>313</v>
      </c>
      <c r="E25" s="1">
        <v>346</v>
      </c>
      <c r="F25" s="1">
        <v>367</v>
      </c>
      <c r="G25" s="1">
        <v>393</v>
      </c>
      <c r="H25" s="1">
        <v>455</v>
      </c>
      <c r="I25" s="1">
        <v>562</v>
      </c>
      <c r="J25" s="1">
        <v>683</v>
      </c>
      <c r="K25" s="1">
        <v>813</v>
      </c>
      <c r="L25" s="1">
        <v>933</v>
      </c>
      <c r="M25" s="1">
        <v>1067</v>
      </c>
      <c r="N25" s="1">
        <v>1283</v>
      </c>
    </row>
    <row r="26" spans="1:14" x14ac:dyDescent="0.3">
      <c r="A26" s="7" t="s">
        <v>198</v>
      </c>
      <c r="B26" s="7" t="s">
        <v>83</v>
      </c>
      <c r="C26" s="1">
        <v>487</v>
      </c>
      <c r="D26" s="1">
        <v>484</v>
      </c>
      <c r="E26" s="1">
        <v>451</v>
      </c>
      <c r="F26" s="1">
        <v>411</v>
      </c>
      <c r="G26" s="1">
        <v>424</v>
      </c>
      <c r="H26" s="1">
        <v>429</v>
      </c>
      <c r="I26" s="1">
        <v>423</v>
      </c>
      <c r="J26" s="1">
        <v>468</v>
      </c>
      <c r="K26" s="1">
        <v>506</v>
      </c>
      <c r="L26" s="1">
        <v>533</v>
      </c>
      <c r="M26" s="1">
        <v>535</v>
      </c>
      <c r="N26" s="1">
        <v>548</v>
      </c>
    </row>
    <row r="27" spans="1:14" x14ac:dyDescent="0.3">
      <c r="A27" s="7" t="s">
        <v>199</v>
      </c>
      <c r="B27" s="7" t="s">
        <v>79</v>
      </c>
      <c r="C27" s="1">
        <v>1561</v>
      </c>
      <c r="D27" s="1">
        <v>1637</v>
      </c>
      <c r="E27" s="1">
        <v>1594</v>
      </c>
      <c r="F27" s="1">
        <v>1543</v>
      </c>
      <c r="G27" s="1">
        <v>1581</v>
      </c>
      <c r="H27" s="1">
        <v>1615</v>
      </c>
      <c r="I27" s="1">
        <v>1717</v>
      </c>
      <c r="J27" s="1">
        <v>1779</v>
      </c>
      <c r="K27" s="1">
        <v>1907</v>
      </c>
      <c r="L27" s="1">
        <v>2156</v>
      </c>
      <c r="M27" s="1">
        <v>2560</v>
      </c>
      <c r="N27" s="1">
        <v>3123</v>
      </c>
    </row>
    <row r="28" spans="1:14" x14ac:dyDescent="0.3">
      <c r="A28" s="7" t="s">
        <v>199</v>
      </c>
      <c r="B28" s="7" t="s">
        <v>80</v>
      </c>
      <c r="C28" s="1">
        <v>255</v>
      </c>
      <c r="D28" s="1">
        <v>286</v>
      </c>
      <c r="E28" s="1">
        <v>291</v>
      </c>
      <c r="F28" s="1">
        <v>291</v>
      </c>
      <c r="G28" s="1">
        <v>318</v>
      </c>
      <c r="H28" s="1">
        <v>368</v>
      </c>
      <c r="I28" s="1">
        <v>389</v>
      </c>
      <c r="J28" s="1">
        <v>456</v>
      </c>
      <c r="K28" s="1">
        <v>490</v>
      </c>
      <c r="L28" s="1">
        <v>599</v>
      </c>
      <c r="M28" s="1">
        <v>754</v>
      </c>
      <c r="N28" s="1">
        <v>905</v>
      </c>
    </row>
    <row r="29" spans="1:14" x14ac:dyDescent="0.3">
      <c r="A29" s="7" t="s">
        <v>199</v>
      </c>
      <c r="B29" s="7" t="s">
        <v>81</v>
      </c>
      <c r="C29" s="1">
        <v>90</v>
      </c>
      <c r="D29" s="1">
        <v>109</v>
      </c>
      <c r="E29" s="1">
        <v>102</v>
      </c>
      <c r="F29" s="1">
        <v>96</v>
      </c>
      <c r="G29" s="1">
        <v>109</v>
      </c>
      <c r="H29" s="1">
        <v>118</v>
      </c>
      <c r="I29" s="1">
        <v>112</v>
      </c>
      <c r="J29" s="1">
        <v>136</v>
      </c>
      <c r="K29" s="1">
        <v>156</v>
      </c>
      <c r="L29" s="1">
        <v>153</v>
      </c>
      <c r="M29" s="1">
        <v>184</v>
      </c>
      <c r="N29" s="1">
        <v>196</v>
      </c>
    </row>
    <row r="30" spans="1:14" x14ac:dyDescent="0.3">
      <c r="A30" s="7" t="s">
        <v>199</v>
      </c>
      <c r="B30" s="7" t="s">
        <v>82</v>
      </c>
      <c r="C30" s="1">
        <v>1289</v>
      </c>
      <c r="D30" s="1">
        <v>1379</v>
      </c>
      <c r="E30" s="1">
        <v>1358</v>
      </c>
      <c r="F30" s="1">
        <v>1404</v>
      </c>
      <c r="G30" s="1">
        <v>1493</v>
      </c>
      <c r="H30" s="1">
        <v>1572</v>
      </c>
      <c r="I30" s="1">
        <v>1632</v>
      </c>
      <c r="J30" s="1">
        <v>1779</v>
      </c>
      <c r="K30" s="1">
        <v>1970</v>
      </c>
      <c r="L30" s="1">
        <v>1980</v>
      </c>
      <c r="M30" s="1">
        <v>2093</v>
      </c>
      <c r="N30" s="1">
        <v>2208</v>
      </c>
    </row>
    <row r="31" spans="1:14" x14ac:dyDescent="0.3">
      <c r="A31" s="7" t="s">
        <v>199</v>
      </c>
      <c r="B31" s="7" t="s">
        <v>16</v>
      </c>
      <c r="C31" s="1">
        <v>225</v>
      </c>
      <c r="D31" s="1">
        <v>249</v>
      </c>
      <c r="E31" s="1">
        <v>252</v>
      </c>
      <c r="F31" s="1">
        <v>268</v>
      </c>
      <c r="G31" s="1">
        <v>308</v>
      </c>
      <c r="H31" s="1">
        <v>324</v>
      </c>
      <c r="I31" s="1">
        <v>373</v>
      </c>
      <c r="J31" s="1">
        <v>449</v>
      </c>
      <c r="K31" s="1">
        <v>510</v>
      </c>
      <c r="L31" s="1">
        <v>567</v>
      </c>
      <c r="M31" s="1">
        <v>661</v>
      </c>
      <c r="N31" s="1">
        <v>746</v>
      </c>
    </row>
    <row r="32" spans="1:14" x14ac:dyDescent="0.3">
      <c r="A32" s="7" t="s">
        <v>199</v>
      </c>
      <c r="B32" s="7" t="s">
        <v>83</v>
      </c>
      <c r="C32" s="1">
        <v>336</v>
      </c>
      <c r="D32" s="1">
        <v>310</v>
      </c>
      <c r="E32" s="1">
        <v>275</v>
      </c>
      <c r="F32" s="1">
        <v>240</v>
      </c>
      <c r="G32" s="1">
        <v>265</v>
      </c>
      <c r="H32" s="1">
        <v>261</v>
      </c>
      <c r="I32" s="1">
        <v>251</v>
      </c>
      <c r="J32" s="1">
        <v>255</v>
      </c>
      <c r="K32" s="1">
        <v>257</v>
      </c>
      <c r="L32" s="1">
        <v>242</v>
      </c>
      <c r="M32" s="1">
        <v>264</v>
      </c>
      <c r="N32" s="1">
        <v>297</v>
      </c>
    </row>
    <row r="33" spans="1:14" x14ac:dyDescent="0.3">
      <c r="A33" s="7" t="s">
        <v>200</v>
      </c>
      <c r="B33" s="7" t="s">
        <v>79</v>
      </c>
      <c r="C33" s="1">
        <v>1690</v>
      </c>
      <c r="D33" s="1">
        <v>1704</v>
      </c>
      <c r="E33" s="1">
        <v>1675</v>
      </c>
      <c r="F33" s="1">
        <v>1766</v>
      </c>
      <c r="G33" s="1">
        <v>1880</v>
      </c>
      <c r="H33" s="1">
        <v>2002</v>
      </c>
      <c r="I33" s="1">
        <v>2202</v>
      </c>
      <c r="J33" s="1">
        <v>2417</v>
      </c>
      <c r="K33" s="1">
        <v>2580</v>
      </c>
      <c r="L33" s="1">
        <v>2796</v>
      </c>
      <c r="M33" s="1">
        <v>3406</v>
      </c>
      <c r="N33" s="1">
        <v>4061</v>
      </c>
    </row>
    <row r="34" spans="1:14" x14ac:dyDescent="0.3">
      <c r="A34" s="7" t="s">
        <v>200</v>
      </c>
      <c r="B34" s="7" t="s">
        <v>80</v>
      </c>
      <c r="C34" s="1">
        <v>277</v>
      </c>
      <c r="D34" s="1">
        <v>313</v>
      </c>
      <c r="E34" s="1">
        <v>306</v>
      </c>
      <c r="F34" s="1">
        <v>319</v>
      </c>
      <c r="G34" s="1">
        <v>337</v>
      </c>
      <c r="H34" s="1">
        <v>396</v>
      </c>
      <c r="I34" s="1">
        <v>472</v>
      </c>
      <c r="J34" s="1">
        <v>529</v>
      </c>
      <c r="K34" s="1">
        <v>611</v>
      </c>
      <c r="L34" s="1">
        <v>711</v>
      </c>
      <c r="M34" s="1">
        <v>897</v>
      </c>
      <c r="N34" s="1">
        <v>1040</v>
      </c>
    </row>
    <row r="35" spans="1:14" x14ac:dyDescent="0.3">
      <c r="A35" s="7" t="s">
        <v>200</v>
      </c>
      <c r="B35" s="7" t="s">
        <v>81</v>
      </c>
      <c r="C35" s="1">
        <v>106</v>
      </c>
      <c r="D35" s="1">
        <v>112</v>
      </c>
      <c r="E35" s="1">
        <v>121</v>
      </c>
      <c r="F35" s="1">
        <v>107</v>
      </c>
      <c r="G35" s="1">
        <v>113</v>
      </c>
      <c r="H35" s="1">
        <v>136</v>
      </c>
      <c r="I35" s="1">
        <v>138</v>
      </c>
      <c r="J35" s="1">
        <v>141</v>
      </c>
      <c r="K35" s="1">
        <v>180</v>
      </c>
      <c r="L35" s="1">
        <v>193</v>
      </c>
      <c r="M35" s="1">
        <v>208</v>
      </c>
      <c r="N35" s="1">
        <v>238</v>
      </c>
    </row>
    <row r="36" spans="1:14" x14ac:dyDescent="0.3">
      <c r="A36" s="7" t="s">
        <v>200</v>
      </c>
      <c r="B36" s="7" t="s">
        <v>82</v>
      </c>
      <c r="C36" s="1">
        <v>1188</v>
      </c>
      <c r="D36" s="1">
        <v>1315</v>
      </c>
      <c r="E36" s="1">
        <v>1294</v>
      </c>
      <c r="F36" s="1">
        <v>1292</v>
      </c>
      <c r="G36" s="1">
        <v>1432</v>
      </c>
      <c r="H36" s="1">
        <v>1526</v>
      </c>
      <c r="I36" s="1">
        <v>1561</v>
      </c>
      <c r="J36" s="1">
        <v>1663</v>
      </c>
      <c r="K36" s="1">
        <v>1759</v>
      </c>
      <c r="L36" s="1">
        <v>1762</v>
      </c>
      <c r="M36" s="1">
        <v>1839</v>
      </c>
      <c r="N36" s="1">
        <v>1952</v>
      </c>
    </row>
    <row r="37" spans="1:14" x14ac:dyDescent="0.3">
      <c r="A37" s="7" t="s">
        <v>200</v>
      </c>
      <c r="B37" s="7" t="s">
        <v>16</v>
      </c>
      <c r="C37" s="1">
        <v>267</v>
      </c>
      <c r="D37" s="1">
        <v>274</v>
      </c>
      <c r="E37" s="1">
        <v>295</v>
      </c>
      <c r="F37" s="1">
        <v>318</v>
      </c>
      <c r="G37" s="1">
        <v>332</v>
      </c>
      <c r="H37" s="1">
        <v>374</v>
      </c>
      <c r="I37" s="1">
        <v>457</v>
      </c>
      <c r="J37" s="1">
        <v>558</v>
      </c>
      <c r="K37" s="1">
        <v>647</v>
      </c>
      <c r="L37" s="1">
        <v>773</v>
      </c>
      <c r="M37" s="1">
        <v>829</v>
      </c>
      <c r="N37" s="1">
        <v>981</v>
      </c>
    </row>
    <row r="38" spans="1:14" x14ac:dyDescent="0.3">
      <c r="A38" s="7" t="s">
        <v>200</v>
      </c>
      <c r="B38" s="7" t="s">
        <v>83</v>
      </c>
      <c r="C38" s="1">
        <v>390</v>
      </c>
      <c r="D38" s="1">
        <v>372</v>
      </c>
      <c r="E38" s="1">
        <v>304</v>
      </c>
      <c r="F38" s="1">
        <v>297</v>
      </c>
      <c r="G38" s="1">
        <v>302</v>
      </c>
      <c r="H38" s="1">
        <v>303</v>
      </c>
      <c r="I38" s="1">
        <v>298</v>
      </c>
      <c r="J38" s="1">
        <v>310</v>
      </c>
      <c r="K38" s="1">
        <v>323</v>
      </c>
      <c r="L38" s="1">
        <v>371</v>
      </c>
      <c r="M38" s="1">
        <v>370</v>
      </c>
      <c r="N38" s="1">
        <v>397</v>
      </c>
    </row>
    <row r="39" spans="1:14" x14ac:dyDescent="0.3">
      <c r="A39" s="7" t="s">
        <v>201</v>
      </c>
      <c r="B39" s="7" t="s">
        <v>79</v>
      </c>
      <c r="C39" s="1">
        <v>1657</v>
      </c>
      <c r="D39" s="1">
        <v>1781</v>
      </c>
      <c r="E39" s="1">
        <v>1750</v>
      </c>
      <c r="F39" s="1">
        <v>1823</v>
      </c>
      <c r="G39" s="1">
        <v>1802</v>
      </c>
      <c r="H39" s="1">
        <v>1939</v>
      </c>
      <c r="I39" s="1">
        <v>1989</v>
      </c>
      <c r="J39" s="1">
        <v>2260</v>
      </c>
      <c r="K39" s="1">
        <v>2446</v>
      </c>
      <c r="L39" s="1">
        <v>2742</v>
      </c>
      <c r="M39" s="1">
        <v>3180</v>
      </c>
      <c r="N39" s="1">
        <v>3773</v>
      </c>
    </row>
    <row r="40" spans="1:14" x14ac:dyDescent="0.3">
      <c r="A40" s="7" t="s">
        <v>201</v>
      </c>
      <c r="B40" s="7" t="s">
        <v>80</v>
      </c>
      <c r="C40" s="1">
        <v>305</v>
      </c>
      <c r="D40" s="1">
        <v>321</v>
      </c>
      <c r="E40" s="1">
        <v>342</v>
      </c>
      <c r="F40" s="1">
        <v>390</v>
      </c>
      <c r="G40" s="1">
        <v>378</v>
      </c>
      <c r="H40" s="1">
        <v>440</v>
      </c>
      <c r="I40" s="1">
        <v>544</v>
      </c>
      <c r="J40" s="1">
        <v>638</v>
      </c>
      <c r="K40" s="1">
        <v>666</v>
      </c>
      <c r="L40" s="1">
        <v>759</v>
      </c>
      <c r="M40" s="1">
        <v>870</v>
      </c>
      <c r="N40" s="1">
        <v>1031</v>
      </c>
    </row>
    <row r="41" spans="1:14" x14ac:dyDescent="0.3">
      <c r="A41" s="7" t="s">
        <v>201</v>
      </c>
      <c r="B41" s="7" t="s">
        <v>81</v>
      </c>
      <c r="C41" s="1">
        <v>107</v>
      </c>
      <c r="D41" s="1">
        <v>131</v>
      </c>
      <c r="E41" s="1">
        <v>140</v>
      </c>
      <c r="F41" s="1">
        <v>142</v>
      </c>
      <c r="G41" s="1">
        <v>150</v>
      </c>
      <c r="H41" s="1">
        <v>161</v>
      </c>
      <c r="I41" s="1">
        <v>162</v>
      </c>
      <c r="J41" s="1">
        <v>190</v>
      </c>
      <c r="K41" s="1">
        <v>204</v>
      </c>
      <c r="L41" s="1">
        <v>212</v>
      </c>
      <c r="M41" s="1">
        <v>237</v>
      </c>
      <c r="N41" s="1">
        <v>237</v>
      </c>
    </row>
    <row r="42" spans="1:14" x14ac:dyDescent="0.3">
      <c r="A42" s="7" t="s">
        <v>201</v>
      </c>
      <c r="B42" s="7" t="s">
        <v>82</v>
      </c>
      <c r="C42" s="1">
        <v>1941</v>
      </c>
      <c r="D42" s="1">
        <v>2023</v>
      </c>
      <c r="E42" s="1">
        <v>2008</v>
      </c>
      <c r="F42" s="1">
        <v>1999</v>
      </c>
      <c r="G42" s="1">
        <v>1929</v>
      </c>
      <c r="H42" s="1">
        <v>1995</v>
      </c>
      <c r="I42" s="1">
        <v>2065</v>
      </c>
      <c r="J42" s="1">
        <v>2122</v>
      </c>
      <c r="K42" s="1">
        <v>2199</v>
      </c>
      <c r="L42" s="1">
        <v>2175</v>
      </c>
      <c r="M42" s="1">
        <v>2178</v>
      </c>
      <c r="N42" s="1">
        <v>2262</v>
      </c>
    </row>
    <row r="43" spans="1:14" x14ac:dyDescent="0.3">
      <c r="A43" s="7" t="s">
        <v>201</v>
      </c>
      <c r="B43" s="7" t="s">
        <v>16</v>
      </c>
      <c r="C43" s="1">
        <v>251</v>
      </c>
      <c r="D43" s="1">
        <v>254</v>
      </c>
      <c r="E43" s="1">
        <v>282</v>
      </c>
      <c r="F43" s="1">
        <v>312</v>
      </c>
      <c r="G43" s="1">
        <v>338</v>
      </c>
      <c r="H43" s="1">
        <v>395</v>
      </c>
      <c r="I43" s="1">
        <v>428</v>
      </c>
      <c r="J43" s="1">
        <v>546</v>
      </c>
      <c r="K43" s="1">
        <v>641</v>
      </c>
      <c r="L43" s="1">
        <v>731</v>
      </c>
      <c r="M43" s="1">
        <v>798</v>
      </c>
      <c r="N43" s="1">
        <v>909</v>
      </c>
    </row>
    <row r="44" spans="1:14" x14ac:dyDescent="0.3">
      <c r="A44" s="7" t="s">
        <v>201</v>
      </c>
      <c r="B44" s="7" t="s">
        <v>83</v>
      </c>
      <c r="C44" s="1">
        <v>598</v>
      </c>
      <c r="D44" s="1">
        <v>553</v>
      </c>
      <c r="E44" s="1">
        <v>480</v>
      </c>
      <c r="F44" s="1">
        <v>417</v>
      </c>
      <c r="G44" s="1">
        <v>376</v>
      </c>
      <c r="H44" s="1">
        <v>371</v>
      </c>
      <c r="I44" s="1">
        <v>390</v>
      </c>
      <c r="J44" s="1">
        <v>396</v>
      </c>
      <c r="K44" s="1">
        <v>420</v>
      </c>
      <c r="L44" s="1">
        <v>457</v>
      </c>
      <c r="M44" s="1">
        <v>418</v>
      </c>
      <c r="N44" s="1">
        <v>421</v>
      </c>
    </row>
    <row r="45" spans="1:14" x14ac:dyDescent="0.3">
      <c r="A45" s="7" t="s">
        <v>202</v>
      </c>
      <c r="B45" s="7" t="s">
        <v>79</v>
      </c>
      <c r="C45" s="1">
        <v>557</v>
      </c>
      <c r="D45" s="1">
        <v>593</v>
      </c>
      <c r="E45" s="1">
        <v>543</v>
      </c>
      <c r="F45" s="1">
        <v>580</v>
      </c>
      <c r="G45" s="1">
        <v>555</v>
      </c>
      <c r="H45" s="1">
        <v>593</v>
      </c>
      <c r="I45" s="1">
        <v>651</v>
      </c>
      <c r="J45" s="1">
        <v>758</v>
      </c>
      <c r="K45" s="1">
        <v>845</v>
      </c>
      <c r="L45" s="1">
        <v>996</v>
      </c>
      <c r="M45" s="1">
        <v>1233</v>
      </c>
      <c r="N45" s="1">
        <v>1421</v>
      </c>
    </row>
    <row r="46" spans="1:14" x14ac:dyDescent="0.3">
      <c r="A46" s="7" t="s">
        <v>202</v>
      </c>
      <c r="B46" s="7" t="s">
        <v>80</v>
      </c>
      <c r="C46" s="1">
        <v>90</v>
      </c>
      <c r="D46" s="1">
        <v>89</v>
      </c>
      <c r="E46" s="1">
        <v>93</v>
      </c>
      <c r="F46" s="1">
        <v>99</v>
      </c>
      <c r="G46" s="1">
        <v>102</v>
      </c>
      <c r="H46" s="1">
        <v>102</v>
      </c>
      <c r="I46" s="1">
        <v>139</v>
      </c>
      <c r="J46" s="1">
        <v>175</v>
      </c>
      <c r="K46" s="1">
        <v>196</v>
      </c>
      <c r="L46" s="1">
        <v>219</v>
      </c>
      <c r="M46" s="1">
        <v>295</v>
      </c>
      <c r="N46" s="1">
        <v>344</v>
      </c>
    </row>
    <row r="47" spans="1:14" x14ac:dyDescent="0.3">
      <c r="A47" s="7" t="s">
        <v>202</v>
      </c>
      <c r="B47" s="7" t="s">
        <v>81</v>
      </c>
      <c r="C47" s="1">
        <v>54</v>
      </c>
      <c r="D47" s="1">
        <v>61</v>
      </c>
      <c r="E47" s="1">
        <v>69</v>
      </c>
      <c r="F47" s="1">
        <v>71</v>
      </c>
      <c r="G47" s="1">
        <v>79</v>
      </c>
      <c r="H47" s="1">
        <v>90</v>
      </c>
      <c r="I47" s="1">
        <v>98</v>
      </c>
      <c r="J47" s="1">
        <v>110</v>
      </c>
      <c r="K47" s="1">
        <v>127</v>
      </c>
      <c r="L47" s="1">
        <v>125</v>
      </c>
      <c r="M47" s="1">
        <v>118</v>
      </c>
      <c r="N47" s="1">
        <v>136</v>
      </c>
    </row>
    <row r="48" spans="1:14" x14ac:dyDescent="0.3">
      <c r="A48" s="7" t="s">
        <v>202</v>
      </c>
      <c r="B48" s="7" t="s">
        <v>82</v>
      </c>
      <c r="C48" s="1">
        <v>1408</v>
      </c>
      <c r="D48" s="1">
        <v>1522</v>
      </c>
      <c r="E48" s="1">
        <v>1457</v>
      </c>
      <c r="F48" s="1">
        <v>1420</v>
      </c>
      <c r="G48" s="1">
        <v>1471</v>
      </c>
      <c r="H48" s="1">
        <v>1619</v>
      </c>
      <c r="I48" s="1">
        <v>1671</v>
      </c>
      <c r="J48" s="1">
        <v>1748</v>
      </c>
      <c r="K48" s="1">
        <v>1851</v>
      </c>
      <c r="L48" s="1">
        <v>1871</v>
      </c>
      <c r="M48" s="1">
        <v>1933</v>
      </c>
      <c r="N48" s="1">
        <v>1948</v>
      </c>
    </row>
    <row r="49" spans="1:14" x14ac:dyDescent="0.3">
      <c r="A49" s="7" t="s">
        <v>202</v>
      </c>
      <c r="B49" s="7" t="s">
        <v>16</v>
      </c>
      <c r="C49" s="1">
        <v>117</v>
      </c>
      <c r="D49" s="1">
        <v>124</v>
      </c>
      <c r="E49" s="1">
        <v>134</v>
      </c>
      <c r="F49" s="1">
        <v>138</v>
      </c>
      <c r="G49" s="1">
        <v>140</v>
      </c>
      <c r="H49" s="1">
        <v>149</v>
      </c>
      <c r="I49" s="1">
        <v>149</v>
      </c>
      <c r="J49" s="1">
        <v>192</v>
      </c>
      <c r="K49" s="1">
        <v>241</v>
      </c>
      <c r="L49" s="1">
        <v>281</v>
      </c>
      <c r="M49" s="1">
        <v>341</v>
      </c>
      <c r="N49" s="1">
        <v>392</v>
      </c>
    </row>
    <row r="50" spans="1:14" x14ac:dyDescent="0.3">
      <c r="A50" s="7" t="s">
        <v>202</v>
      </c>
      <c r="B50" s="7" t="s">
        <v>83</v>
      </c>
      <c r="C50" s="1">
        <v>258</v>
      </c>
      <c r="D50" s="1">
        <v>243</v>
      </c>
      <c r="E50" s="1">
        <v>199</v>
      </c>
      <c r="F50" s="1">
        <v>180</v>
      </c>
      <c r="G50" s="1">
        <v>172</v>
      </c>
      <c r="H50" s="1">
        <v>162</v>
      </c>
      <c r="I50" s="1">
        <v>164</v>
      </c>
      <c r="J50" s="1">
        <v>183</v>
      </c>
      <c r="K50" s="1">
        <v>190</v>
      </c>
      <c r="L50" s="1">
        <v>190</v>
      </c>
      <c r="M50" s="1">
        <v>198</v>
      </c>
      <c r="N50" s="1">
        <v>193</v>
      </c>
    </row>
    <row r="51" spans="1:14" x14ac:dyDescent="0.3">
      <c r="A51" s="10" t="s">
        <v>17</v>
      </c>
      <c r="B51" s="10" t="s">
        <v>17</v>
      </c>
      <c r="C51" s="5">
        <v>32763</v>
      </c>
      <c r="D51" s="5">
        <v>34530</v>
      </c>
      <c r="E51" s="5">
        <v>33947</v>
      </c>
      <c r="F51" s="5">
        <v>34073</v>
      </c>
      <c r="G51" s="5">
        <v>34714</v>
      </c>
      <c r="H51" s="5">
        <v>36960</v>
      </c>
      <c r="I51" s="5">
        <v>38885</v>
      </c>
      <c r="J51" s="5">
        <v>42267</v>
      </c>
      <c r="K51" s="5">
        <v>45724</v>
      </c>
      <c r="L51" s="5">
        <v>49054</v>
      </c>
      <c r="M51" s="5">
        <v>54929</v>
      </c>
      <c r="N51" s="5">
        <v>61443</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79</v>
      </c>
      <c r="C56" s="2">
        <v>0.40566037735849098</v>
      </c>
      <c r="D56" s="2">
        <v>0.41193595342067002</v>
      </c>
      <c r="E56" s="2">
        <v>0.42002820874471097</v>
      </c>
      <c r="F56" s="2">
        <v>0.42728852838934001</v>
      </c>
      <c r="G56" s="2">
        <v>0.44186688760011</v>
      </c>
      <c r="H56" s="2">
        <v>0.438799076212471</v>
      </c>
      <c r="I56" s="2">
        <v>0.43579766536964998</v>
      </c>
      <c r="J56" s="2">
        <v>0.44821545872564</v>
      </c>
      <c r="K56" s="2">
        <v>0.44903748733535997</v>
      </c>
      <c r="L56" s="2">
        <v>0.45807424156774101</v>
      </c>
      <c r="M56" s="2">
        <v>0.47854841444802398</v>
      </c>
      <c r="N56" s="2">
        <v>0.50123380629241199</v>
      </c>
    </row>
    <row r="57" spans="1:14" x14ac:dyDescent="0.3">
      <c r="A57" s="8" t="s">
        <v>196</v>
      </c>
      <c r="B57" s="8" t="s">
        <v>80</v>
      </c>
      <c r="C57" s="2">
        <v>9.7687157638466193E-2</v>
      </c>
      <c r="D57" s="2">
        <v>9.3740902474526905E-2</v>
      </c>
      <c r="E57" s="2">
        <v>0.10014104372355399</v>
      </c>
      <c r="F57" s="2">
        <v>0.105156431054461</v>
      </c>
      <c r="G57" s="2">
        <v>0.101077050538525</v>
      </c>
      <c r="H57" s="2">
        <v>0.102899666410059</v>
      </c>
      <c r="I57" s="2">
        <v>0.112597276264591</v>
      </c>
      <c r="J57" s="2">
        <v>0.111013794613532</v>
      </c>
      <c r="K57" s="2">
        <v>0.112462006079027</v>
      </c>
      <c r="L57" s="2">
        <v>0.118711136235161</v>
      </c>
      <c r="M57" s="2">
        <v>0.12701373579786299</v>
      </c>
      <c r="N57" s="2">
        <v>0.12893275755706399</v>
      </c>
    </row>
    <row r="58" spans="1:14" x14ac:dyDescent="0.3">
      <c r="A58" s="8" t="s">
        <v>196</v>
      </c>
      <c r="B58" s="8" t="s">
        <v>81</v>
      </c>
      <c r="C58" s="2">
        <v>2.0085209981740699E-2</v>
      </c>
      <c r="D58" s="2">
        <v>2.3580786026200899E-2</v>
      </c>
      <c r="E58" s="2">
        <v>2.48236953455571E-2</v>
      </c>
      <c r="F58" s="2">
        <v>2.7230590961761302E-2</v>
      </c>
      <c r="G58" s="2">
        <v>2.5683512841756399E-2</v>
      </c>
      <c r="H58" s="2">
        <v>3.1306132922761097E-2</v>
      </c>
      <c r="I58" s="2">
        <v>3.1371595330739299E-2</v>
      </c>
      <c r="J58" s="2">
        <v>2.7589227063718001E-2</v>
      </c>
      <c r="K58" s="2">
        <v>2.97872340425532E-2</v>
      </c>
      <c r="L58" s="2">
        <v>3.03372903712078E-2</v>
      </c>
      <c r="M58" s="2">
        <v>2.66237069696456E-2</v>
      </c>
      <c r="N58" s="2">
        <v>2.4830351634793298E-2</v>
      </c>
    </row>
    <row r="59" spans="1:14" x14ac:dyDescent="0.3">
      <c r="A59" s="8" t="s">
        <v>196</v>
      </c>
      <c r="B59" s="8" t="s">
        <v>82</v>
      </c>
      <c r="C59" s="2">
        <v>0.314059646987218</v>
      </c>
      <c r="D59" s="2">
        <v>0.31935953420669599</v>
      </c>
      <c r="E59" s="2">
        <v>0.315655853314528</v>
      </c>
      <c r="F59" s="2">
        <v>0.29750869061413698</v>
      </c>
      <c r="G59" s="2">
        <v>0.293012979839823</v>
      </c>
      <c r="H59" s="2">
        <v>0.29099307159353299</v>
      </c>
      <c r="I59" s="2">
        <v>0.27529182879377401</v>
      </c>
      <c r="J59" s="2">
        <v>0.26844755857236702</v>
      </c>
      <c r="K59" s="2">
        <v>0.25187436676798403</v>
      </c>
      <c r="L59" s="2">
        <v>0.23289994347088699</v>
      </c>
      <c r="M59" s="2">
        <v>0.21722909954214001</v>
      </c>
      <c r="N59" s="2">
        <v>0.190468846391117</v>
      </c>
    </row>
    <row r="60" spans="1:14" x14ac:dyDescent="0.3">
      <c r="A60" s="8" t="s">
        <v>196</v>
      </c>
      <c r="B60" s="8" t="s">
        <v>16</v>
      </c>
      <c r="C60" s="2">
        <v>5.7821059038344502E-2</v>
      </c>
      <c r="D60" s="2">
        <v>6.0553129548762699E-2</v>
      </c>
      <c r="E60" s="2">
        <v>6.14950634696756E-2</v>
      </c>
      <c r="F60" s="2">
        <v>6.8655851680185398E-2</v>
      </c>
      <c r="G60" s="2">
        <v>6.9041701187517304E-2</v>
      </c>
      <c r="H60" s="2">
        <v>7.0567102899666403E-2</v>
      </c>
      <c r="I60" s="2">
        <v>8.1955252918287896E-2</v>
      </c>
      <c r="J60" s="2">
        <v>8.6708999343113602E-2</v>
      </c>
      <c r="K60" s="2">
        <v>0.100101317122594</v>
      </c>
      <c r="L60" s="2">
        <v>0.100621820237422</v>
      </c>
      <c r="M60" s="2">
        <v>0.101068339833814</v>
      </c>
      <c r="N60" s="2">
        <v>0.10533621221468201</v>
      </c>
    </row>
    <row r="61" spans="1:14" x14ac:dyDescent="0.3">
      <c r="A61" s="8" t="s">
        <v>196</v>
      </c>
      <c r="B61" s="8" t="s">
        <v>83</v>
      </c>
      <c r="C61" s="2">
        <v>0.104686548995739</v>
      </c>
      <c r="D61" s="2">
        <v>9.0829694323144097E-2</v>
      </c>
      <c r="E61" s="2">
        <v>7.7856135401974599E-2</v>
      </c>
      <c r="F61" s="2">
        <v>7.4159907300115901E-2</v>
      </c>
      <c r="G61" s="2">
        <v>6.9317867992267301E-2</v>
      </c>
      <c r="H61" s="2">
        <v>6.5434949961508906E-2</v>
      </c>
      <c r="I61" s="2">
        <v>6.2986381322957197E-2</v>
      </c>
      <c r="J61" s="2">
        <v>5.80249616816291E-2</v>
      </c>
      <c r="K61" s="2">
        <v>5.6737588652482303E-2</v>
      </c>
      <c r="L61" s="2">
        <v>5.9355568117580602E-2</v>
      </c>
      <c r="M61" s="2">
        <v>4.9516703408512802E-2</v>
      </c>
      <c r="N61" s="2">
        <v>4.9198025909932101E-2</v>
      </c>
    </row>
    <row r="62" spans="1:14" x14ac:dyDescent="0.3">
      <c r="A62" s="8" t="s">
        <v>197</v>
      </c>
      <c r="B62" s="8" t="s">
        <v>79</v>
      </c>
      <c r="C62" s="2">
        <v>0.34555984555984598</v>
      </c>
      <c r="D62" s="2">
        <v>0.33579483085520401</v>
      </c>
      <c r="E62" s="2">
        <v>0.33424140821458498</v>
      </c>
      <c r="F62" s="2">
        <v>0.34471561747145701</v>
      </c>
      <c r="G62" s="2">
        <v>0.347816757858599</v>
      </c>
      <c r="H62" s="2">
        <v>0.35038073677711501</v>
      </c>
      <c r="I62" s="2">
        <v>0.354716981132075</v>
      </c>
      <c r="J62" s="2">
        <v>0.36334405144694498</v>
      </c>
      <c r="K62" s="2">
        <v>0.368674698795181</v>
      </c>
      <c r="L62" s="2">
        <v>0.37716028464927098</v>
      </c>
      <c r="M62" s="2">
        <v>0.39819212501915102</v>
      </c>
      <c r="N62" s="2">
        <v>0.41191949363487701</v>
      </c>
    </row>
    <row r="63" spans="1:14" x14ac:dyDescent="0.3">
      <c r="A63" s="8" t="s">
        <v>197</v>
      </c>
      <c r="B63" s="8" t="s">
        <v>80</v>
      </c>
      <c r="C63" s="2">
        <v>9.1591591591591595E-2</v>
      </c>
      <c r="D63" s="2">
        <v>8.7616006386588202E-2</v>
      </c>
      <c r="E63" s="2">
        <v>8.6860854987426697E-2</v>
      </c>
      <c r="F63" s="2">
        <v>8.3586466952969493E-2</v>
      </c>
      <c r="G63" s="2">
        <v>8.6149554768801595E-2</v>
      </c>
      <c r="H63" s="2">
        <v>8.5614323934966E-2</v>
      </c>
      <c r="I63" s="2">
        <v>8.9473684210526302E-2</v>
      </c>
      <c r="J63" s="2">
        <v>8.7478721392093797E-2</v>
      </c>
      <c r="K63" s="2">
        <v>8.4872824631860799E-2</v>
      </c>
      <c r="L63" s="2">
        <v>8.7936292782107794E-2</v>
      </c>
      <c r="M63" s="2">
        <v>9.26152903324651E-2</v>
      </c>
      <c r="N63" s="2">
        <v>9.5156816727117594E-2</v>
      </c>
    </row>
    <row r="64" spans="1:14" x14ac:dyDescent="0.3">
      <c r="A64" s="8" t="s">
        <v>197</v>
      </c>
      <c r="B64" s="8" t="s">
        <v>81</v>
      </c>
      <c r="C64" s="2">
        <v>2.6169026169026201E-2</v>
      </c>
      <c r="D64" s="2">
        <v>2.7542161460932E-2</v>
      </c>
      <c r="E64" s="2">
        <v>2.8290025146689001E-2</v>
      </c>
      <c r="F64" s="2">
        <v>3.0271289410285999E-2</v>
      </c>
      <c r="G64" s="2">
        <v>3.0576118442227199E-2</v>
      </c>
      <c r="H64" s="2">
        <v>3.2619880633875303E-2</v>
      </c>
      <c r="I64" s="2">
        <v>3.3267130089374403E-2</v>
      </c>
      <c r="J64" s="2">
        <v>3.6031776054473198E-2</v>
      </c>
      <c r="K64" s="2">
        <v>3.5966086568496203E-2</v>
      </c>
      <c r="L64" s="2">
        <v>3.7953236191121703E-2</v>
      </c>
      <c r="M64" s="2">
        <v>3.6770338593534499E-2</v>
      </c>
      <c r="N64" s="2">
        <v>3.45636867932579E-2</v>
      </c>
    </row>
    <row r="65" spans="1:14" x14ac:dyDescent="0.3">
      <c r="A65" s="8" t="s">
        <v>197</v>
      </c>
      <c r="B65" s="8" t="s">
        <v>82</v>
      </c>
      <c r="C65" s="2">
        <v>0.344165594165594</v>
      </c>
      <c r="D65" s="2">
        <v>0.37511226424508498</v>
      </c>
      <c r="E65" s="2">
        <v>0.38170578373847402</v>
      </c>
      <c r="F65" s="2">
        <v>0.38797528019273098</v>
      </c>
      <c r="G65" s="2">
        <v>0.38493723849372402</v>
      </c>
      <c r="H65" s="2">
        <v>0.38454414488577898</v>
      </c>
      <c r="I65" s="2">
        <v>0.38043694141012901</v>
      </c>
      <c r="J65" s="2">
        <v>0.36485719689805202</v>
      </c>
      <c r="K65" s="2">
        <v>0.35760821062025899</v>
      </c>
      <c r="L65" s="2">
        <v>0.33658082006099599</v>
      </c>
      <c r="M65" s="2">
        <v>0.30979010265052898</v>
      </c>
      <c r="N65" s="2">
        <v>0.293577981651376</v>
      </c>
    </row>
    <row r="66" spans="1:14" x14ac:dyDescent="0.3">
      <c r="A66" s="8" t="s">
        <v>197</v>
      </c>
      <c r="B66" s="8" t="s">
        <v>16</v>
      </c>
      <c r="C66" s="2">
        <v>6.5851565851565805E-2</v>
      </c>
      <c r="D66" s="2">
        <v>6.1969863287097103E-2</v>
      </c>
      <c r="E66" s="2">
        <v>6.5276613579212106E-2</v>
      </c>
      <c r="F66" s="2">
        <v>6.6094060961558607E-2</v>
      </c>
      <c r="G66" s="2">
        <v>7.0056860851839903E-2</v>
      </c>
      <c r="H66" s="2">
        <v>7.0590656513685901E-2</v>
      </c>
      <c r="I66" s="2">
        <v>7.2194637537239301E-2</v>
      </c>
      <c r="J66" s="2">
        <v>8.1331567996973705E-2</v>
      </c>
      <c r="K66" s="2">
        <v>8.5854529228023196E-2</v>
      </c>
      <c r="L66" s="2">
        <v>9.5052524567943095E-2</v>
      </c>
      <c r="M66" s="2">
        <v>0.103569787038456</v>
      </c>
      <c r="N66" s="2">
        <v>0.108242656994524</v>
      </c>
    </row>
    <row r="67" spans="1:14" x14ac:dyDescent="0.3">
      <c r="A67" s="8" t="s">
        <v>197</v>
      </c>
      <c r="B67" s="8" t="s">
        <v>83</v>
      </c>
      <c r="C67" s="2">
        <v>0.12666237666237701</v>
      </c>
      <c r="D67" s="2">
        <v>0.111964873765093</v>
      </c>
      <c r="E67" s="2">
        <v>0.10362531433361299</v>
      </c>
      <c r="F67" s="2">
        <v>8.7357285010998195E-2</v>
      </c>
      <c r="G67" s="2">
        <v>8.0463469584808503E-2</v>
      </c>
      <c r="H67" s="2">
        <v>7.6250257254579096E-2</v>
      </c>
      <c r="I67" s="2">
        <v>6.9910625620655406E-2</v>
      </c>
      <c r="J67" s="2">
        <v>6.6956686211462099E-2</v>
      </c>
      <c r="K67" s="2">
        <v>6.7023650156180295E-2</v>
      </c>
      <c r="L67" s="2">
        <v>6.5316841748559798E-2</v>
      </c>
      <c r="M67" s="2">
        <v>5.9062356365864897E-2</v>
      </c>
      <c r="N67" s="2">
        <v>5.6539364198847898E-2</v>
      </c>
    </row>
    <row r="68" spans="1:14" x14ac:dyDescent="0.3">
      <c r="A68" s="8" t="s">
        <v>198</v>
      </c>
      <c r="B68" s="8" t="s">
        <v>79</v>
      </c>
      <c r="C68" s="2">
        <v>0.45969626168224298</v>
      </c>
      <c r="D68" s="2">
        <v>0.46456100770821601</v>
      </c>
      <c r="E68" s="2">
        <v>0.47178740444120898</v>
      </c>
      <c r="F68" s="2">
        <v>0.479144192736426</v>
      </c>
      <c r="G68" s="2">
        <v>0.48261617900172099</v>
      </c>
      <c r="H68" s="2">
        <v>0.46889801073571202</v>
      </c>
      <c r="I68" s="2">
        <v>0.47481581717034999</v>
      </c>
      <c r="J68" s="2">
        <v>0.48187022900763399</v>
      </c>
      <c r="K68" s="2">
        <v>0.48457394711067597</v>
      </c>
      <c r="L68" s="2">
        <v>0.48772798919162402</v>
      </c>
      <c r="M68" s="2">
        <v>0.50741546371366397</v>
      </c>
      <c r="N68" s="2">
        <v>0.52913493625395702</v>
      </c>
    </row>
    <row r="69" spans="1:14" x14ac:dyDescent="0.3">
      <c r="A69" s="8" t="s">
        <v>198</v>
      </c>
      <c r="B69" s="8" t="s">
        <v>80</v>
      </c>
      <c r="C69" s="2">
        <v>8.3917445482866004E-2</v>
      </c>
      <c r="D69" s="2">
        <v>7.9526226734348601E-2</v>
      </c>
      <c r="E69" s="2">
        <v>8.2089552238805999E-2</v>
      </c>
      <c r="F69" s="2">
        <v>8.3603020496224395E-2</v>
      </c>
      <c r="G69" s="2">
        <v>8.8984509466437198E-2</v>
      </c>
      <c r="H69" s="2">
        <v>9.7410798863277595E-2</v>
      </c>
      <c r="I69" s="2">
        <v>0.109908284468501</v>
      </c>
      <c r="J69" s="2">
        <v>0.114503816793893</v>
      </c>
      <c r="K69" s="2">
        <v>0.112634671890304</v>
      </c>
      <c r="L69" s="2">
        <v>0.119455077685206</v>
      </c>
      <c r="M69" s="2">
        <v>0.133676092544987</v>
      </c>
      <c r="N69" s="2">
        <v>0.13390947206297599</v>
      </c>
    </row>
    <row r="70" spans="1:14" x14ac:dyDescent="0.3">
      <c r="A70" s="8" t="s">
        <v>198</v>
      </c>
      <c r="B70" s="8" t="s">
        <v>81</v>
      </c>
      <c r="C70" s="2">
        <v>2.2001557632398801E-2</v>
      </c>
      <c r="D70" s="2">
        <v>2.3124647490129699E-2</v>
      </c>
      <c r="E70" s="2">
        <v>2.4390243902439001E-2</v>
      </c>
      <c r="F70" s="2">
        <v>2.4631427544048901E-2</v>
      </c>
      <c r="G70" s="2">
        <v>2.32358003442341E-2</v>
      </c>
      <c r="H70" s="2">
        <v>2.7312914430059999E-2</v>
      </c>
      <c r="I70" s="2">
        <v>2.4808299503834001E-2</v>
      </c>
      <c r="J70" s="2">
        <v>2.2491821155943299E-2</v>
      </c>
      <c r="K70" s="2">
        <v>2.3628795298726701E-2</v>
      </c>
      <c r="L70" s="2">
        <v>2.4318847106507498E-2</v>
      </c>
      <c r="M70" s="2">
        <v>2.25430096895393E-2</v>
      </c>
      <c r="N70" s="2">
        <v>2.2845897150680201E-2</v>
      </c>
    </row>
    <row r="71" spans="1:14" x14ac:dyDescent="0.3">
      <c r="A71" s="8" t="s">
        <v>198</v>
      </c>
      <c r="B71" s="8" t="s">
        <v>82</v>
      </c>
      <c r="C71" s="2">
        <v>0.28348909657320898</v>
      </c>
      <c r="D71" s="2">
        <v>0.28294792254183099</v>
      </c>
      <c r="E71" s="2">
        <v>0.276665453221696</v>
      </c>
      <c r="F71" s="2">
        <v>0.27274361740381198</v>
      </c>
      <c r="G71" s="2">
        <v>0.26454388984509503</v>
      </c>
      <c r="H71" s="2">
        <v>0.266814019576887</v>
      </c>
      <c r="I71" s="2">
        <v>0.24236956848594199</v>
      </c>
      <c r="J71" s="2">
        <v>0.22423664122137399</v>
      </c>
      <c r="K71" s="2">
        <v>0.21767874632713</v>
      </c>
      <c r="L71" s="2">
        <v>0.20344517000675499</v>
      </c>
      <c r="M71" s="2">
        <v>0.177971129127941</v>
      </c>
      <c r="N71" s="2">
        <v>0.15743989047659801</v>
      </c>
    </row>
    <row r="72" spans="1:14" x14ac:dyDescent="0.3">
      <c r="A72" s="8" t="s">
        <v>198</v>
      </c>
      <c r="B72" s="8" t="s">
        <v>16</v>
      </c>
      <c r="C72" s="2">
        <v>5.60747663551402E-2</v>
      </c>
      <c r="D72" s="2">
        <v>5.8845647678135E-2</v>
      </c>
      <c r="E72" s="2">
        <v>6.2977793957044004E-2</v>
      </c>
      <c r="F72" s="2">
        <v>6.5983459187342705E-2</v>
      </c>
      <c r="G72" s="2">
        <v>6.7641996557659206E-2</v>
      </c>
      <c r="H72" s="2">
        <v>7.1834543732238701E-2</v>
      </c>
      <c r="I72" s="2">
        <v>8.44985716433619E-2</v>
      </c>
      <c r="J72" s="2">
        <v>9.3102508178844107E-2</v>
      </c>
      <c r="K72" s="2">
        <v>9.95347698334966E-2</v>
      </c>
      <c r="L72" s="2">
        <v>0.10504390902949801</v>
      </c>
      <c r="M72" s="2">
        <v>0.105497330433063</v>
      </c>
      <c r="N72" s="2">
        <v>0.10978009754428</v>
      </c>
    </row>
    <row r="73" spans="1:14" x14ac:dyDescent="0.3">
      <c r="A73" s="8" t="s">
        <v>198</v>
      </c>
      <c r="B73" s="8" t="s">
        <v>83</v>
      </c>
      <c r="C73" s="2">
        <v>9.4820872274143306E-2</v>
      </c>
      <c r="D73" s="2">
        <v>9.0994547847339693E-2</v>
      </c>
      <c r="E73" s="2">
        <v>8.2089552238805999E-2</v>
      </c>
      <c r="F73" s="2">
        <v>7.3894282632146702E-2</v>
      </c>
      <c r="G73" s="2">
        <v>7.2977624784853701E-2</v>
      </c>
      <c r="H73" s="2">
        <v>6.7729712661825106E-2</v>
      </c>
      <c r="I73" s="2">
        <v>6.3599458728010802E-2</v>
      </c>
      <c r="J73" s="2">
        <v>6.3794983642311898E-2</v>
      </c>
      <c r="K73" s="2">
        <v>6.1949069539667001E-2</v>
      </c>
      <c r="L73" s="2">
        <v>6.0009006980409799E-2</v>
      </c>
      <c r="M73" s="2">
        <v>5.2896974490804799E-2</v>
      </c>
      <c r="N73" s="2">
        <v>4.6889706511508498E-2</v>
      </c>
    </row>
    <row r="74" spans="1:14" x14ac:dyDescent="0.3">
      <c r="A74" s="8" t="s">
        <v>199</v>
      </c>
      <c r="B74" s="8" t="s">
        <v>79</v>
      </c>
      <c r="C74" s="2">
        <v>0.415601703940362</v>
      </c>
      <c r="D74" s="2">
        <v>0.41234256926952101</v>
      </c>
      <c r="E74" s="2">
        <v>0.41167355371900799</v>
      </c>
      <c r="F74" s="2">
        <v>0.40161374284227003</v>
      </c>
      <c r="G74" s="2">
        <v>0.38807069219440399</v>
      </c>
      <c r="H74" s="2">
        <v>0.37928604978863301</v>
      </c>
      <c r="I74" s="2">
        <v>0.38377291014751902</v>
      </c>
      <c r="J74" s="2">
        <v>0.36650185414091502</v>
      </c>
      <c r="K74" s="2">
        <v>0.36049149338374298</v>
      </c>
      <c r="L74" s="2">
        <v>0.37844479550640697</v>
      </c>
      <c r="M74" s="2">
        <v>0.39287906691221602</v>
      </c>
      <c r="N74" s="2">
        <v>0.41779264214046802</v>
      </c>
    </row>
    <row r="75" spans="1:14" x14ac:dyDescent="0.3">
      <c r="A75" s="8" t="s">
        <v>199</v>
      </c>
      <c r="B75" s="8" t="s">
        <v>80</v>
      </c>
      <c r="C75" s="2">
        <v>6.7891373801916899E-2</v>
      </c>
      <c r="D75" s="2">
        <v>7.2040302267002504E-2</v>
      </c>
      <c r="E75" s="2">
        <v>7.5154958677685998E-2</v>
      </c>
      <c r="F75" s="2">
        <v>7.5741801145236903E-2</v>
      </c>
      <c r="G75" s="2">
        <v>7.8055964653902798E-2</v>
      </c>
      <c r="H75" s="2">
        <v>8.6425551902301598E-2</v>
      </c>
      <c r="I75" s="2">
        <v>8.6946803755029098E-2</v>
      </c>
      <c r="J75" s="2">
        <v>9.3943139678615603E-2</v>
      </c>
      <c r="K75" s="2">
        <v>9.2627599243856301E-2</v>
      </c>
      <c r="L75" s="2">
        <v>0.105143057749693</v>
      </c>
      <c r="M75" s="2">
        <v>0.115715162676489</v>
      </c>
      <c r="N75" s="2">
        <v>0.121070234113712</v>
      </c>
    </row>
    <row r="76" spans="1:14" x14ac:dyDescent="0.3">
      <c r="A76" s="8" t="s">
        <v>199</v>
      </c>
      <c r="B76" s="8" t="s">
        <v>81</v>
      </c>
      <c r="C76" s="2">
        <v>2.3961661341852999E-2</v>
      </c>
      <c r="D76" s="2">
        <v>2.7455919395465999E-2</v>
      </c>
      <c r="E76" s="2">
        <v>2.63429752066116E-2</v>
      </c>
      <c r="F76" s="2">
        <v>2.4986985944820399E-2</v>
      </c>
      <c r="G76" s="2">
        <v>2.6755031909671101E-2</v>
      </c>
      <c r="H76" s="2">
        <v>2.7712541099107601E-2</v>
      </c>
      <c r="I76" s="2">
        <v>2.50335270451498E-2</v>
      </c>
      <c r="J76" s="2">
        <v>2.8018129377832698E-2</v>
      </c>
      <c r="K76" s="2">
        <v>2.94896030245747E-2</v>
      </c>
      <c r="L76" s="2">
        <v>2.68562401263823E-2</v>
      </c>
      <c r="M76" s="2">
        <v>2.8238182934315501E-2</v>
      </c>
      <c r="N76" s="2">
        <v>2.62207357859532E-2</v>
      </c>
    </row>
    <row r="77" spans="1:14" x14ac:dyDescent="0.3">
      <c r="A77" s="8" t="s">
        <v>199</v>
      </c>
      <c r="B77" s="8" t="s">
        <v>82</v>
      </c>
      <c r="C77" s="2">
        <v>0.34318423855165098</v>
      </c>
      <c r="D77" s="2">
        <v>0.34735516372795999</v>
      </c>
      <c r="E77" s="2">
        <v>0.350723140495868</v>
      </c>
      <c r="F77" s="2">
        <v>0.36543466944299802</v>
      </c>
      <c r="G77" s="2">
        <v>0.36647029945998999</v>
      </c>
      <c r="H77" s="2">
        <v>0.36918741193048399</v>
      </c>
      <c r="I77" s="2">
        <v>0.364774251229325</v>
      </c>
      <c r="J77" s="2">
        <v>0.36650185414091502</v>
      </c>
      <c r="K77" s="2">
        <v>0.37240075614366702</v>
      </c>
      <c r="L77" s="2">
        <v>0.347551342812006</v>
      </c>
      <c r="M77" s="2">
        <v>0.32120933087783898</v>
      </c>
      <c r="N77" s="2">
        <v>0.29538461538461502</v>
      </c>
    </row>
    <row r="78" spans="1:14" x14ac:dyDescent="0.3">
      <c r="A78" s="8" t="s">
        <v>199</v>
      </c>
      <c r="B78" s="8" t="s">
        <v>16</v>
      </c>
      <c r="C78" s="2">
        <v>5.9904153354632603E-2</v>
      </c>
      <c r="D78" s="2">
        <v>6.2720403022669999E-2</v>
      </c>
      <c r="E78" s="2">
        <v>6.5082644628099207E-2</v>
      </c>
      <c r="F78" s="2">
        <v>6.9755335762623605E-2</v>
      </c>
      <c r="G78" s="2">
        <v>7.5601374570446703E-2</v>
      </c>
      <c r="H78" s="2">
        <v>7.6092062000939403E-2</v>
      </c>
      <c r="I78" s="2">
        <v>8.3370585605721997E-2</v>
      </c>
      <c r="J78" s="2">
        <v>9.2501030078285904E-2</v>
      </c>
      <c r="K78" s="2">
        <v>9.6408317580340297E-2</v>
      </c>
      <c r="L78" s="2">
        <v>9.9526066350710901E-2</v>
      </c>
      <c r="M78" s="2">
        <v>0.10144260282381801</v>
      </c>
      <c r="N78" s="2">
        <v>9.9799331103678904E-2</v>
      </c>
    </row>
    <row r="79" spans="1:14" x14ac:dyDescent="0.3">
      <c r="A79" s="8" t="s">
        <v>199</v>
      </c>
      <c r="B79" s="8" t="s">
        <v>83</v>
      </c>
      <c r="C79" s="2">
        <v>8.9456869009584702E-2</v>
      </c>
      <c r="D79" s="2">
        <v>7.8085642317380397E-2</v>
      </c>
      <c r="E79" s="2">
        <v>7.1022727272727307E-2</v>
      </c>
      <c r="F79" s="2">
        <v>6.2467464862051E-2</v>
      </c>
      <c r="G79" s="2">
        <v>6.5046637211585698E-2</v>
      </c>
      <c r="H79" s="2">
        <v>6.1296383278534497E-2</v>
      </c>
      <c r="I79" s="2">
        <v>5.6101922217255303E-2</v>
      </c>
      <c r="J79" s="2">
        <v>5.2533992583436301E-2</v>
      </c>
      <c r="K79" s="2">
        <v>4.8582230623818501E-2</v>
      </c>
      <c r="L79" s="2">
        <v>4.2478497454800798E-2</v>
      </c>
      <c r="M79" s="2">
        <v>4.0515653775322298E-2</v>
      </c>
      <c r="N79" s="2">
        <v>3.97324414715719E-2</v>
      </c>
    </row>
    <row r="80" spans="1:14" x14ac:dyDescent="0.3">
      <c r="A80" s="8" t="s">
        <v>200</v>
      </c>
      <c r="B80" s="8" t="s">
        <v>79</v>
      </c>
      <c r="C80" s="2">
        <v>0.43134252169474202</v>
      </c>
      <c r="D80" s="2">
        <v>0.416625916870416</v>
      </c>
      <c r="E80" s="2">
        <v>0.41927409261576998</v>
      </c>
      <c r="F80" s="2">
        <v>0.43083678946084403</v>
      </c>
      <c r="G80" s="2">
        <v>0.42766151046405798</v>
      </c>
      <c r="H80" s="2">
        <v>0.42263035676588601</v>
      </c>
      <c r="I80" s="2">
        <v>0.429407176287051</v>
      </c>
      <c r="J80" s="2">
        <v>0.43022427910288402</v>
      </c>
      <c r="K80" s="2">
        <v>0.422950819672131</v>
      </c>
      <c r="L80" s="2">
        <v>0.423251589464124</v>
      </c>
      <c r="M80" s="2">
        <v>0.45118558749503201</v>
      </c>
      <c r="N80" s="2">
        <v>0.46845080170723302</v>
      </c>
    </row>
    <row r="81" spans="1:14" x14ac:dyDescent="0.3">
      <c r="A81" s="8" t="s">
        <v>200</v>
      </c>
      <c r="B81" s="8" t="s">
        <v>80</v>
      </c>
      <c r="C81" s="2">
        <v>7.0699336396120499E-2</v>
      </c>
      <c r="D81" s="2">
        <v>7.65281173594132E-2</v>
      </c>
      <c r="E81" s="2">
        <v>7.6595744680851105E-2</v>
      </c>
      <c r="F81" s="2">
        <v>7.7823859477921406E-2</v>
      </c>
      <c r="G81" s="2">
        <v>7.6660600545950905E-2</v>
      </c>
      <c r="H81" s="2">
        <v>8.3597213426219105E-2</v>
      </c>
      <c r="I81" s="2">
        <v>9.2043681747269901E-2</v>
      </c>
      <c r="J81" s="2">
        <v>9.4161623353506599E-2</v>
      </c>
      <c r="K81" s="2">
        <v>0.10016393442623001</v>
      </c>
      <c r="L81" s="2">
        <v>0.107629427792916</v>
      </c>
      <c r="M81" s="2">
        <v>0.118823685256325</v>
      </c>
      <c r="N81" s="2">
        <v>0.119967701003576</v>
      </c>
    </row>
    <row r="82" spans="1:14" x14ac:dyDescent="0.3">
      <c r="A82" s="8" t="s">
        <v>200</v>
      </c>
      <c r="B82" s="8" t="s">
        <v>81</v>
      </c>
      <c r="C82" s="2">
        <v>2.70546197039306E-2</v>
      </c>
      <c r="D82" s="2">
        <v>2.7383863080684599E-2</v>
      </c>
      <c r="E82" s="2">
        <v>3.0287859824781001E-2</v>
      </c>
      <c r="F82" s="2">
        <v>2.61039277872652E-2</v>
      </c>
      <c r="G82" s="2">
        <v>2.5705186533212E-2</v>
      </c>
      <c r="H82" s="2">
        <v>2.87101541059742E-2</v>
      </c>
      <c r="I82" s="2">
        <v>2.6911076443057701E-2</v>
      </c>
      <c r="J82" s="2">
        <v>2.50978996084016E-2</v>
      </c>
      <c r="K82" s="2">
        <v>2.9508196721311501E-2</v>
      </c>
      <c r="L82" s="2">
        <v>2.9215864365728102E-2</v>
      </c>
      <c r="M82" s="2">
        <v>2.7553318320307298E-2</v>
      </c>
      <c r="N82" s="2">
        <v>2.74541469604337E-2</v>
      </c>
    </row>
    <row r="83" spans="1:14" x14ac:dyDescent="0.3">
      <c r="A83" s="8" t="s">
        <v>200</v>
      </c>
      <c r="B83" s="8" t="s">
        <v>82</v>
      </c>
      <c r="C83" s="2">
        <v>0.30321592649310902</v>
      </c>
      <c r="D83" s="2">
        <v>0.32151589242053802</v>
      </c>
      <c r="E83" s="2">
        <v>0.323904881101377</v>
      </c>
      <c r="F83" s="2">
        <v>0.31519882898267898</v>
      </c>
      <c r="G83" s="2">
        <v>0.32575068243858102</v>
      </c>
      <c r="H83" s="2">
        <v>0.32214481739497602</v>
      </c>
      <c r="I83" s="2">
        <v>0.304407176287051</v>
      </c>
      <c r="J83" s="2">
        <v>0.29601281594873602</v>
      </c>
      <c r="K83" s="2">
        <v>0.28836065573770497</v>
      </c>
      <c r="L83" s="2">
        <v>0.26672721768089602</v>
      </c>
      <c r="M83" s="2">
        <v>0.24360842495694801</v>
      </c>
      <c r="N83" s="2">
        <v>0.22517014649902001</v>
      </c>
    </row>
    <row r="84" spans="1:14" x14ac:dyDescent="0.3">
      <c r="A84" s="8" t="s">
        <v>200</v>
      </c>
      <c r="B84" s="8" t="s">
        <v>16</v>
      </c>
      <c r="C84" s="2">
        <v>6.8147013782542107E-2</v>
      </c>
      <c r="D84" s="2">
        <v>6.6992665036674795E-2</v>
      </c>
      <c r="E84" s="2">
        <v>7.3842302878598207E-2</v>
      </c>
      <c r="F84" s="2">
        <v>7.7579897535984405E-2</v>
      </c>
      <c r="G84" s="2">
        <v>7.5523202911737905E-2</v>
      </c>
      <c r="H84" s="2">
        <v>7.8952923791429194E-2</v>
      </c>
      <c r="I84" s="2">
        <v>8.9118564742589695E-2</v>
      </c>
      <c r="J84" s="2">
        <v>9.9323602705589195E-2</v>
      </c>
      <c r="K84" s="2">
        <v>0.106065573770492</v>
      </c>
      <c r="L84" s="2">
        <v>0.117014834998486</v>
      </c>
      <c r="M84" s="2">
        <v>0.109815869651609</v>
      </c>
      <c r="N84" s="2">
        <v>0.113161841042796</v>
      </c>
    </row>
    <row r="85" spans="1:14" x14ac:dyDescent="0.3">
      <c r="A85" s="8" t="s">
        <v>200</v>
      </c>
      <c r="B85" s="8" t="s">
        <v>83</v>
      </c>
      <c r="C85" s="2">
        <v>9.9540581929555894E-2</v>
      </c>
      <c r="D85" s="2">
        <v>9.0953545232273794E-2</v>
      </c>
      <c r="E85" s="2">
        <v>7.6095118898623304E-2</v>
      </c>
      <c r="F85" s="2">
        <v>7.2456696755306194E-2</v>
      </c>
      <c r="G85" s="2">
        <v>6.8698817106460405E-2</v>
      </c>
      <c r="H85" s="2">
        <v>6.3964534515516105E-2</v>
      </c>
      <c r="I85" s="2">
        <v>5.8112324492979699E-2</v>
      </c>
      <c r="J85" s="2">
        <v>5.5179779280882899E-2</v>
      </c>
      <c r="K85" s="2">
        <v>5.2950819672131097E-2</v>
      </c>
      <c r="L85" s="2">
        <v>5.6161065697850399E-2</v>
      </c>
      <c r="M85" s="2">
        <v>4.90131143197775E-2</v>
      </c>
      <c r="N85" s="2">
        <v>4.5795362786941997E-2</v>
      </c>
    </row>
    <row r="86" spans="1:14" x14ac:dyDescent="0.3">
      <c r="A86" s="8" t="s">
        <v>201</v>
      </c>
      <c r="B86" s="8" t="s">
        <v>79</v>
      </c>
      <c r="C86" s="2">
        <v>0.34101667009672798</v>
      </c>
      <c r="D86" s="2">
        <v>0.35176772664428202</v>
      </c>
      <c r="E86" s="2">
        <v>0.349860055977609</v>
      </c>
      <c r="F86" s="2">
        <v>0.358646468620893</v>
      </c>
      <c r="G86" s="2">
        <v>0.36235672632214</v>
      </c>
      <c r="H86" s="2">
        <v>0.36578004150160298</v>
      </c>
      <c r="I86" s="2">
        <v>0.35657941914664798</v>
      </c>
      <c r="J86" s="2">
        <v>0.36736020806241898</v>
      </c>
      <c r="K86" s="2">
        <v>0.37195863746958602</v>
      </c>
      <c r="L86" s="2">
        <v>0.387507066139062</v>
      </c>
      <c r="M86" s="2">
        <v>0.41400859263116802</v>
      </c>
      <c r="N86" s="2">
        <v>0.437043901308931</v>
      </c>
    </row>
    <row r="87" spans="1:14" x14ac:dyDescent="0.3">
      <c r="A87" s="8" t="s">
        <v>201</v>
      </c>
      <c r="B87" s="8" t="s">
        <v>80</v>
      </c>
      <c r="C87" s="2">
        <v>6.2770117308088097E-2</v>
      </c>
      <c r="D87" s="2">
        <v>6.3401145565869996E-2</v>
      </c>
      <c r="E87" s="2">
        <v>6.8372650939624094E-2</v>
      </c>
      <c r="F87" s="2">
        <v>7.6726342710997403E-2</v>
      </c>
      <c r="G87" s="2">
        <v>7.6010456464910503E-2</v>
      </c>
      <c r="H87" s="2">
        <v>8.3003206942086405E-2</v>
      </c>
      <c r="I87" s="2">
        <v>9.7525994980279695E-2</v>
      </c>
      <c r="J87" s="2">
        <v>0.10370611183355</v>
      </c>
      <c r="K87" s="2">
        <v>0.101277372262774</v>
      </c>
      <c r="L87" s="2">
        <v>0.107263990955342</v>
      </c>
      <c r="M87" s="2">
        <v>0.113266501757584</v>
      </c>
      <c r="N87" s="2">
        <v>0.119425460442488</v>
      </c>
    </row>
    <row r="88" spans="1:14" x14ac:dyDescent="0.3">
      <c r="A88" s="8" t="s">
        <v>201</v>
      </c>
      <c r="B88" s="8" t="s">
        <v>81</v>
      </c>
      <c r="C88" s="2">
        <v>2.20209919736571E-2</v>
      </c>
      <c r="D88" s="2">
        <v>2.5873987754295901E-2</v>
      </c>
      <c r="E88" s="2">
        <v>2.7988804478208701E-2</v>
      </c>
      <c r="F88" s="2">
        <v>2.7936258115286199E-2</v>
      </c>
      <c r="G88" s="2">
        <v>3.01628795495677E-2</v>
      </c>
      <c r="H88" s="2">
        <v>3.0371627994718001E-2</v>
      </c>
      <c r="I88" s="2">
        <v>2.90426676228039E-2</v>
      </c>
      <c r="J88" s="2">
        <v>3.0884265279583899E-2</v>
      </c>
      <c r="K88" s="2">
        <v>3.1021897810218999E-2</v>
      </c>
      <c r="L88" s="2">
        <v>2.9960429621254898E-2</v>
      </c>
      <c r="M88" s="2">
        <v>3.0855357375341799E-2</v>
      </c>
      <c r="N88" s="2">
        <v>2.74527974053052E-2</v>
      </c>
    </row>
    <row r="89" spans="1:14" x14ac:dyDescent="0.3">
      <c r="A89" s="8" t="s">
        <v>201</v>
      </c>
      <c r="B89" s="8" t="s">
        <v>82</v>
      </c>
      <c r="C89" s="2">
        <v>0.399464910475406</v>
      </c>
      <c r="D89" s="2">
        <v>0.39956547501481299</v>
      </c>
      <c r="E89" s="2">
        <v>0.40143942423030798</v>
      </c>
      <c r="F89" s="2">
        <v>0.393271689946882</v>
      </c>
      <c r="G89" s="2">
        <v>0.38789463100743998</v>
      </c>
      <c r="H89" s="2">
        <v>0.37634408602150499</v>
      </c>
      <c r="I89" s="2">
        <v>0.37020437432771602</v>
      </c>
      <c r="J89" s="2">
        <v>0.34492847854356301</v>
      </c>
      <c r="K89" s="2">
        <v>0.33439781021897802</v>
      </c>
      <c r="L89" s="2">
        <v>0.30737704918032799</v>
      </c>
      <c r="M89" s="2">
        <v>0.283556828537951</v>
      </c>
      <c r="N89" s="2">
        <v>0.262017838526584</v>
      </c>
    </row>
    <row r="90" spans="1:14" x14ac:dyDescent="0.3">
      <c r="A90" s="8" t="s">
        <v>201</v>
      </c>
      <c r="B90" s="8" t="s">
        <v>16</v>
      </c>
      <c r="C90" s="2">
        <v>5.16567194896069E-2</v>
      </c>
      <c r="D90" s="2">
        <v>5.0167884653367599E-2</v>
      </c>
      <c r="E90" s="2">
        <v>5.6377449020391802E-2</v>
      </c>
      <c r="F90" s="2">
        <v>6.1381074168797997E-2</v>
      </c>
      <c r="G90" s="2">
        <v>6.79670219183591E-2</v>
      </c>
      <c r="H90" s="2">
        <v>7.4514242595736593E-2</v>
      </c>
      <c r="I90" s="2">
        <v>7.6730010756543607E-2</v>
      </c>
      <c r="J90" s="2">
        <v>8.8751625487646299E-2</v>
      </c>
      <c r="K90" s="2">
        <v>9.7475669099756704E-2</v>
      </c>
      <c r="L90" s="2">
        <v>0.103306953080837</v>
      </c>
      <c r="M90" s="2">
        <v>0.10389272230178399</v>
      </c>
      <c r="N90" s="2">
        <v>0.105293640681107</v>
      </c>
    </row>
    <row r="91" spans="1:14" x14ac:dyDescent="0.3">
      <c r="A91" s="8" t="s">
        <v>201</v>
      </c>
      <c r="B91" s="8" t="s">
        <v>83</v>
      </c>
      <c r="C91" s="2">
        <v>0.123070590656514</v>
      </c>
      <c r="D91" s="2">
        <v>0.109223780367371</v>
      </c>
      <c r="E91" s="2">
        <v>9.5961615353858498E-2</v>
      </c>
      <c r="F91" s="2">
        <v>8.2038166437143401E-2</v>
      </c>
      <c r="G91" s="2">
        <v>7.5608284737583006E-2</v>
      </c>
      <c r="H91" s="2">
        <v>6.9986794944350103E-2</v>
      </c>
      <c r="I91" s="2">
        <v>6.9917533166009294E-2</v>
      </c>
      <c r="J91" s="2">
        <v>6.4369310793238002E-2</v>
      </c>
      <c r="K91" s="2">
        <v>6.3868613138686095E-2</v>
      </c>
      <c r="L91" s="2">
        <v>6.4584511023176902E-2</v>
      </c>
      <c r="M91" s="2">
        <v>5.4419997396172398E-2</v>
      </c>
      <c r="N91" s="2">
        <v>4.8766361635584399E-2</v>
      </c>
    </row>
    <row r="92" spans="1:14" x14ac:dyDescent="0.3">
      <c r="A92" s="8" t="s">
        <v>202</v>
      </c>
      <c r="B92" s="8" t="s">
        <v>79</v>
      </c>
      <c r="C92" s="2">
        <v>0.224235104669887</v>
      </c>
      <c r="D92" s="2">
        <v>0.225303951367781</v>
      </c>
      <c r="E92" s="2">
        <v>0.217635270541082</v>
      </c>
      <c r="F92" s="2">
        <v>0.233118971061093</v>
      </c>
      <c r="G92" s="2">
        <v>0.22032552600238201</v>
      </c>
      <c r="H92" s="2">
        <v>0.21841620626151001</v>
      </c>
      <c r="I92" s="2">
        <v>0.22667130919220099</v>
      </c>
      <c r="J92" s="2">
        <v>0.23941882501579301</v>
      </c>
      <c r="K92" s="2">
        <v>0.24492753623188401</v>
      </c>
      <c r="L92" s="2">
        <v>0.27050516023900101</v>
      </c>
      <c r="M92" s="2">
        <v>0.29941719281204499</v>
      </c>
      <c r="N92" s="2">
        <v>0.32047812359043798</v>
      </c>
    </row>
    <row r="93" spans="1:14" x14ac:dyDescent="0.3">
      <c r="A93" s="8" t="s">
        <v>202</v>
      </c>
      <c r="B93" s="8" t="s">
        <v>80</v>
      </c>
      <c r="C93" s="2">
        <v>3.6231884057971002E-2</v>
      </c>
      <c r="D93" s="2">
        <v>3.3814589665653497E-2</v>
      </c>
      <c r="E93" s="2">
        <v>3.7274549098196399E-2</v>
      </c>
      <c r="F93" s="2">
        <v>3.97909967845659E-2</v>
      </c>
      <c r="G93" s="2">
        <v>4.04922588328702E-2</v>
      </c>
      <c r="H93" s="2">
        <v>3.7569060773480698E-2</v>
      </c>
      <c r="I93" s="2">
        <v>4.8398328690807797E-2</v>
      </c>
      <c r="J93" s="2">
        <v>5.5274794693619698E-2</v>
      </c>
      <c r="K93" s="2">
        <v>5.6811594202898601E-2</v>
      </c>
      <c r="L93" s="2">
        <v>5.9478544269418801E-2</v>
      </c>
      <c r="M93" s="2">
        <v>7.1636716852841203E-2</v>
      </c>
      <c r="N93" s="2">
        <v>7.7582318448353602E-2</v>
      </c>
    </row>
    <row r="94" spans="1:14" x14ac:dyDescent="0.3">
      <c r="A94" s="8" t="s">
        <v>202</v>
      </c>
      <c r="B94" s="8" t="s">
        <v>81</v>
      </c>
      <c r="C94" s="2">
        <v>2.1739130434782601E-2</v>
      </c>
      <c r="D94" s="2">
        <v>2.3176291793313101E-2</v>
      </c>
      <c r="E94" s="2">
        <v>2.7655310621242501E-2</v>
      </c>
      <c r="F94" s="2">
        <v>2.85369774919614E-2</v>
      </c>
      <c r="G94" s="2">
        <v>3.1361651448987699E-2</v>
      </c>
      <c r="H94" s="2">
        <v>3.3149171270718203E-2</v>
      </c>
      <c r="I94" s="2">
        <v>3.4122562674094699E-2</v>
      </c>
      <c r="J94" s="2">
        <v>3.4744156664561002E-2</v>
      </c>
      <c r="K94" s="2">
        <v>3.68115942028985E-2</v>
      </c>
      <c r="L94" s="2">
        <v>3.3948940793047298E-2</v>
      </c>
      <c r="M94" s="2">
        <v>2.8654686741136502E-2</v>
      </c>
      <c r="N94" s="2">
        <v>3.0672079386558401E-2</v>
      </c>
    </row>
    <row r="95" spans="1:14" x14ac:dyDescent="0.3">
      <c r="A95" s="8" t="s">
        <v>202</v>
      </c>
      <c r="B95" s="8" t="s">
        <v>82</v>
      </c>
      <c r="C95" s="2">
        <v>0.56682769726247995</v>
      </c>
      <c r="D95" s="2">
        <v>0.57826747720364702</v>
      </c>
      <c r="E95" s="2">
        <v>0.583967935871743</v>
      </c>
      <c r="F95" s="2">
        <v>0.57073954983922803</v>
      </c>
      <c r="G95" s="2">
        <v>0.58396188963874596</v>
      </c>
      <c r="H95" s="2">
        <v>0.59631675874769796</v>
      </c>
      <c r="I95" s="2">
        <v>0.58182451253481904</v>
      </c>
      <c r="J95" s="2">
        <v>0.55211623499684104</v>
      </c>
      <c r="K95" s="2">
        <v>0.53652173913043499</v>
      </c>
      <c r="L95" s="2">
        <v>0.50814774579033095</v>
      </c>
      <c r="M95" s="2">
        <v>0.469402622632346</v>
      </c>
      <c r="N95" s="2">
        <v>0.43933243121335103</v>
      </c>
    </row>
    <row r="96" spans="1:14" x14ac:dyDescent="0.3">
      <c r="A96" s="8" t="s">
        <v>202</v>
      </c>
      <c r="B96" s="8" t="s">
        <v>16</v>
      </c>
      <c r="C96" s="2">
        <v>4.7101449275362299E-2</v>
      </c>
      <c r="D96" s="2">
        <v>4.7112462006078999E-2</v>
      </c>
      <c r="E96" s="2">
        <v>5.3707414829659302E-2</v>
      </c>
      <c r="F96" s="2">
        <v>5.5466237942122201E-2</v>
      </c>
      <c r="G96" s="2">
        <v>5.5577610162762997E-2</v>
      </c>
      <c r="H96" s="2">
        <v>5.4880294659300201E-2</v>
      </c>
      <c r="I96" s="2">
        <v>5.18802228412256E-2</v>
      </c>
      <c r="J96" s="2">
        <v>6.0644346178142801E-2</v>
      </c>
      <c r="K96" s="2">
        <v>6.9855072463768098E-2</v>
      </c>
      <c r="L96" s="2">
        <v>7.6317218902770198E-2</v>
      </c>
      <c r="M96" s="2">
        <v>8.2807187955318107E-2</v>
      </c>
      <c r="N96" s="2">
        <v>8.8407758231844796E-2</v>
      </c>
    </row>
    <row r="97" spans="1:15" x14ac:dyDescent="0.3">
      <c r="A97" s="8" t="s">
        <v>202</v>
      </c>
      <c r="B97" s="8" t="s">
        <v>83</v>
      </c>
      <c r="C97" s="2">
        <v>0.10386473429951699</v>
      </c>
      <c r="D97" s="2">
        <v>9.2325227963525797E-2</v>
      </c>
      <c r="E97" s="2">
        <v>7.9759519038076196E-2</v>
      </c>
      <c r="F97" s="2">
        <v>7.2347266881028896E-2</v>
      </c>
      <c r="G97" s="2">
        <v>6.8281063914251705E-2</v>
      </c>
      <c r="H97" s="2">
        <v>5.9668508287292803E-2</v>
      </c>
      <c r="I97" s="2">
        <v>5.7103064066852401E-2</v>
      </c>
      <c r="J97" s="2">
        <v>5.7801642451042301E-2</v>
      </c>
      <c r="K97" s="2">
        <v>5.5072463768115899E-2</v>
      </c>
      <c r="L97" s="2">
        <v>5.1602390005431799E-2</v>
      </c>
      <c r="M97" s="2">
        <v>4.8081593006313698E-2</v>
      </c>
      <c r="N97" s="2">
        <v>4.3527289129454201E-2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79</v>
      </c>
      <c r="C102" s="2">
        <v>6.1515378844711199E-2</v>
      </c>
      <c r="D102" s="2">
        <v>5.22968197879859E-2</v>
      </c>
      <c r="E102" s="2">
        <v>-9.4022834116857003E-3</v>
      </c>
      <c r="F102" s="2">
        <v>8.4745762711864403E-2</v>
      </c>
      <c r="G102" s="2">
        <v>6.8750000000000006E-2</v>
      </c>
      <c r="H102" s="2">
        <v>4.7953216374268998E-2</v>
      </c>
      <c r="I102" s="2">
        <v>0.14229910714285701</v>
      </c>
      <c r="J102" s="2">
        <v>8.2559843673668795E-2</v>
      </c>
      <c r="K102" s="2">
        <v>9.7021660649819499E-2</v>
      </c>
      <c r="L102" s="2">
        <v>0.160839160839161</v>
      </c>
      <c r="M102" s="2">
        <v>0.15166548547129699</v>
      </c>
      <c r="N102" s="3">
        <v>0.58768930141670706</v>
      </c>
      <c r="O102" s="3">
        <v>1.18267293485561</v>
      </c>
    </row>
    <row r="103" spans="1:15" x14ac:dyDescent="0.3">
      <c r="A103" s="8" t="s">
        <v>196</v>
      </c>
      <c r="B103" s="8" t="s">
        <v>80</v>
      </c>
      <c r="C103" s="2">
        <v>3.1152647975077898E-3</v>
      </c>
      <c r="D103" s="2">
        <v>0.102484472049689</v>
      </c>
      <c r="E103" s="2">
        <v>2.25352112676056E-2</v>
      </c>
      <c r="F103" s="2">
        <v>8.2644628099173608E-3</v>
      </c>
      <c r="G103" s="2">
        <v>9.5628415300546402E-2</v>
      </c>
      <c r="H103" s="2">
        <v>0.15461346633416501</v>
      </c>
      <c r="I103" s="2">
        <v>9.5032397408207306E-2</v>
      </c>
      <c r="J103" s="2">
        <v>9.4674556213017694E-2</v>
      </c>
      <c r="K103" s="2">
        <v>0.135135135135135</v>
      </c>
      <c r="L103" s="2">
        <v>0.18888888888888899</v>
      </c>
      <c r="M103" s="2">
        <v>0.11615487316421901</v>
      </c>
      <c r="N103" s="3">
        <v>0.64891518737672604</v>
      </c>
      <c r="O103" s="3">
        <v>1.35492957746479</v>
      </c>
    </row>
    <row r="104" spans="1:15" x14ac:dyDescent="0.3">
      <c r="A104" s="8" t="s">
        <v>196</v>
      </c>
      <c r="B104" s="8" t="s">
        <v>81</v>
      </c>
      <c r="C104" s="2">
        <v>0.22727272727272699</v>
      </c>
      <c r="D104" s="2">
        <v>8.6419753086419707E-2</v>
      </c>
      <c r="E104" s="2">
        <v>6.8181818181818205E-2</v>
      </c>
      <c r="F104" s="2">
        <v>-1.0638297872340399E-2</v>
      </c>
      <c r="G104" s="2">
        <v>0.31182795698924698</v>
      </c>
      <c r="H104" s="2">
        <v>5.7377049180327898E-2</v>
      </c>
      <c r="I104" s="2">
        <v>-2.32558139534884E-2</v>
      </c>
      <c r="J104" s="2">
        <v>0.16666666666666699</v>
      </c>
      <c r="K104" s="2">
        <v>9.5238095238095205E-2</v>
      </c>
      <c r="L104" s="2">
        <v>-2.4844720496894401E-2</v>
      </c>
      <c r="M104" s="2">
        <v>2.54777070063694E-2</v>
      </c>
      <c r="N104" s="3">
        <v>0.27777777777777801</v>
      </c>
      <c r="O104" s="3">
        <v>0.82954545454545503</v>
      </c>
    </row>
    <row r="105" spans="1:15" x14ac:dyDescent="0.3">
      <c r="A105" s="8" t="s">
        <v>196</v>
      </c>
      <c r="B105" s="8" t="s">
        <v>82</v>
      </c>
      <c r="C105" s="2">
        <v>6.2984496124030995E-2</v>
      </c>
      <c r="D105" s="2">
        <v>2.0054694621695499E-2</v>
      </c>
      <c r="E105" s="2">
        <v>-8.2216264521894594E-2</v>
      </c>
      <c r="F105" s="2">
        <v>3.3106134371957197E-2</v>
      </c>
      <c r="G105" s="2">
        <v>6.8803016022620206E-2</v>
      </c>
      <c r="H105" s="2">
        <v>-1.7636684303350999E-3</v>
      </c>
      <c r="I105" s="2">
        <v>8.3038869257950496E-2</v>
      </c>
      <c r="J105" s="2">
        <v>1.38662316476346E-2</v>
      </c>
      <c r="K105" s="2">
        <v>-5.6315366049879299E-3</v>
      </c>
      <c r="L105" s="2">
        <v>3.6407766990291301E-2</v>
      </c>
      <c r="M105" s="2">
        <v>-3.5909445745511297E-2</v>
      </c>
      <c r="N105" s="3">
        <v>7.34094616639478E-3</v>
      </c>
      <c r="O105" s="3">
        <v>0.103663985701519</v>
      </c>
    </row>
    <row r="106" spans="1:15" x14ac:dyDescent="0.3">
      <c r="A106" s="8" t="s">
        <v>196</v>
      </c>
      <c r="B106" s="8" t="s">
        <v>16</v>
      </c>
      <c r="C106" s="2">
        <v>9.4736842105263203E-2</v>
      </c>
      <c r="D106" s="2">
        <v>4.80769230769231E-2</v>
      </c>
      <c r="E106" s="2">
        <v>8.7155963302752298E-2</v>
      </c>
      <c r="F106" s="2">
        <v>5.4852320675105502E-2</v>
      </c>
      <c r="G106" s="2">
        <v>0.1</v>
      </c>
      <c r="H106" s="2">
        <v>0.22545454545454499</v>
      </c>
      <c r="I106" s="2">
        <v>0.17507418397626101</v>
      </c>
      <c r="J106" s="2">
        <v>0.24747474747474699</v>
      </c>
      <c r="K106" s="2">
        <v>8.0971659919028299E-2</v>
      </c>
      <c r="L106" s="2">
        <v>0.116104868913858</v>
      </c>
      <c r="M106" s="2">
        <v>0.14597315436241601</v>
      </c>
      <c r="N106" s="3">
        <v>0.72474747474747503</v>
      </c>
      <c r="O106" s="3">
        <v>2.1330275229357798</v>
      </c>
    </row>
    <row r="107" spans="1:15" x14ac:dyDescent="0.3">
      <c r="A107" s="8" t="s">
        <v>196</v>
      </c>
      <c r="B107" s="8" t="s">
        <v>83</v>
      </c>
      <c r="C107" s="2">
        <v>-9.3023255813953501E-2</v>
      </c>
      <c r="D107" s="2">
        <v>-0.115384615384615</v>
      </c>
      <c r="E107" s="2">
        <v>-7.2463768115942004E-2</v>
      </c>
      <c r="F107" s="2">
        <v>-1.953125E-2</v>
      </c>
      <c r="G107" s="2">
        <v>1.5936254980079698E-2</v>
      </c>
      <c r="H107" s="2">
        <v>1.5686274509803901E-2</v>
      </c>
      <c r="I107" s="2">
        <v>2.31660231660232E-2</v>
      </c>
      <c r="J107" s="2">
        <v>5.6603773584905703E-2</v>
      </c>
      <c r="K107" s="2">
        <v>0.125</v>
      </c>
      <c r="L107" s="2">
        <v>-7.3015873015873006E-2</v>
      </c>
      <c r="M107" s="2">
        <v>9.2465753424657501E-2</v>
      </c>
      <c r="N107" s="3">
        <v>0.20377358490566</v>
      </c>
      <c r="O107" s="3">
        <v>0.155797101449275</v>
      </c>
    </row>
    <row r="108" spans="1:15" x14ac:dyDescent="0.3">
      <c r="A108" s="8" t="s">
        <v>197</v>
      </c>
      <c r="B108" s="8" t="s">
        <v>79</v>
      </c>
      <c r="C108" s="2">
        <v>4.43823711980137E-2</v>
      </c>
      <c r="D108" s="2">
        <v>-5.2005943536404198E-2</v>
      </c>
      <c r="E108" s="2">
        <v>3.1661442006269601E-2</v>
      </c>
      <c r="F108" s="2">
        <v>-1.4889091461561799E-2</v>
      </c>
      <c r="G108" s="2">
        <v>5.0277606415792701E-2</v>
      </c>
      <c r="H108" s="2">
        <v>4.9045521292217301E-2</v>
      </c>
      <c r="I108" s="2">
        <v>7.5587905935050395E-2</v>
      </c>
      <c r="J108" s="2">
        <v>7.5221238938053103E-2</v>
      </c>
      <c r="K108" s="2">
        <v>7.7705156136528702E-2</v>
      </c>
      <c r="L108" s="2">
        <v>0.16756513926325201</v>
      </c>
      <c r="M108" s="2">
        <v>0.114274721046556</v>
      </c>
      <c r="N108" s="3">
        <v>0.50754815200416403</v>
      </c>
      <c r="O108" s="3">
        <v>0.81567398119122303</v>
      </c>
    </row>
    <row r="109" spans="1:15" x14ac:dyDescent="0.3">
      <c r="A109" s="8" t="s">
        <v>197</v>
      </c>
      <c r="B109" s="8" t="s">
        <v>80</v>
      </c>
      <c r="C109" s="2">
        <v>2.8103044496487099E-2</v>
      </c>
      <c r="D109" s="2">
        <v>-5.5808656036446497E-2</v>
      </c>
      <c r="E109" s="2">
        <v>-3.7394451145958997E-2</v>
      </c>
      <c r="F109" s="2">
        <v>6.2656641604010004E-3</v>
      </c>
      <c r="G109" s="2">
        <v>3.6114570361145702E-2</v>
      </c>
      <c r="H109" s="2">
        <v>8.2932692307692304E-2</v>
      </c>
      <c r="I109" s="2">
        <v>2.66370699223085E-2</v>
      </c>
      <c r="J109" s="2">
        <v>2.8108108108108099E-2</v>
      </c>
      <c r="K109" s="2">
        <v>9.1482649842271294E-2</v>
      </c>
      <c r="L109" s="2">
        <v>0.164739884393064</v>
      </c>
      <c r="M109" s="2">
        <v>0.106699751861042</v>
      </c>
      <c r="N109" s="3">
        <v>0.44648648648648598</v>
      </c>
      <c r="O109" s="3">
        <v>0.61399276236429401</v>
      </c>
    </row>
    <row r="110" spans="1:15" x14ac:dyDescent="0.3">
      <c r="A110" s="8" t="s">
        <v>197</v>
      </c>
      <c r="B110" s="8" t="s">
        <v>81</v>
      </c>
      <c r="C110" s="2">
        <v>0.13114754098360701</v>
      </c>
      <c r="D110" s="2">
        <v>-2.1739130434782601E-2</v>
      </c>
      <c r="E110" s="2">
        <v>7.0370370370370403E-2</v>
      </c>
      <c r="F110" s="2">
        <v>-1.3840830449827E-2</v>
      </c>
      <c r="G110" s="2">
        <v>0.11228070175438599</v>
      </c>
      <c r="H110" s="2">
        <v>5.6782334384858003E-2</v>
      </c>
      <c r="I110" s="2">
        <v>0.13731343283582101</v>
      </c>
      <c r="J110" s="2">
        <v>5.7742782152230998E-2</v>
      </c>
      <c r="K110" s="2">
        <v>0.11166253101737</v>
      </c>
      <c r="L110" s="2">
        <v>7.1428571428571397E-2</v>
      </c>
      <c r="M110" s="2">
        <v>1.2500000000000001E-2</v>
      </c>
      <c r="N110" s="3">
        <v>0.27559055118110198</v>
      </c>
      <c r="O110" s="3">
        <v>0.8</v>
      </c>
    </row>
    <row r="111" spans="1:15" x14ac:dyDescent="0.3">
      <c r="A111" s="8" t="s">
        <v>197</v>
      </c>
      <c r="B111" s="8" t="s">
        <v>82</v>
      </c>
      <c r="C111" s="2">
        <v>0.17139295730757201</v>
      </c>
      <c r="D111" s="2">
        <v>-3.0859271082734799E-2</v>
      </c>
      <c r="E111" s="2">
        <v>1.6744441394455099E-2</v>
      </c>
      <c r="F111" s="2">
        <v>-3.1317494600431997E-2</v>
      </c>
      <c r="G111" s="2">
        <v>4.1527313266443697E-2</v>
      </c>
      <c r="H111" s="2">
        <v>2.51538667380252E-2</v>
      </c>
      <c r="I111" s="2">
        <v>7.0477682067345299E-3</v>
      </c>
      <c r="J111" s="2">
        <v>3.8621047174701897E-2</v>
      </c>
      <c r="K111" s="2">
        <v>-8.4851509857748909E-3</v>
      </c>
      <c r="L111" s="2">
        <v>1.7870626730430401E-2</v>
      </c>
      <c r="M111" s="2">
        <v>2.0771513353115698E-2</v>
      </c>
      <c r="N111" s="3">
        <v>6.9984447900466595E-2</v>
      </c>
      <c r="O111" s="3">
        <v>0.13313203403788099</v>
      </c>
    </row>
    <row r="112" spans="1:15" x14ac:dyDescent="0.3">
      <c r="A112" s="8" t="s">
        <v>197</v>
      </c>
      <c r="B112" s="8" t="s">
        <v>16</v>
      </c>
      <c r="C112" s="2">
        <v>1.1400651465798E-2</v>
      </c>
      <c r="D112" s="2">
        <v>3.2206119162640902E-3</v>
      </c>
      <c r="E112" s="2">
        <v>1.28410914927769E-2</v>
      </c>
      <c r="F112" s="2">
        <v>3.4865293185419997E-2</v>
      </c>
      <c r="G112" s="2">
        <v>5.0535987748851499E-2</v>
      </c>
      <c r="H112" s="2">
        <v>5.9766763848396499E-2</v>
      </c>
      <c r="I112" s="2">
        <v>0.18294360385144401</v>
      </c>
      <c r="J112" s="2">
        <v>0.11860465116279099</v>
      </c>
      <c r="K112" s="2">
        <v>0.166320166320166</v>
      </c>
      <c r="L112" s="2">
        <v>0.20499108734402899</v>
      </c>
      <c r="M112" s="2">
        <v>0.12573964497041401</v>
      </c>
      <c r="N112" s="3">
        <v>0.76976744186046497</v>
      </c>
      <c r="O112" s="3">
        <v>1.4430176565007999</v>
      </c>
    </row>
    <row r="113" spans="1:15" x14ac:dyDescent="0.3">
      <c r="A113" s="8" t="s">
        <v>197</v>
      </c>
      <c r="B113" s="8" t="s">
        <v>83</v>
      </c>
      <c r="C113" s="2">
        <v>-4.9957662997459802E-2</v>
      </c>
      <c r="D113" s="2">
        <v>-0.11853832442067699</v>
      </c>
      <c r="E113" s="2">
        <v>-0.15672396359959601</v>
      </c>
      <c r="F113" s="2">
        <v>-0.100719424460432</v>
      </c>
      <c r="G113" s="2">
        <v>-1.2E-2</v>
      </c>
      <c r="H113" s="2">
        <v>-4.9932523616734101E-2</v>
      </c>
      <c r="I113" s="2">
        <v>5.6818181818181802E-3</v>
      </c>
      <c r="J113" s="2">
        <v>6.0734463276836202E-2</v>
      </c>
      <c r="K113" s="2">
        <v>2.6631158455392798E-2</v>
      </c>
      <c r="L113" s="2">
        <v>0</v>
      </c>
      <c r="M113" s="2">
        <v>3.1128404669260701E-2</v>
      </c>
      <c r="N113" s="3">
        <v>0.12288135593220301</v>
      </c>
      <c r="O113" s="3">
        <v>-0.196157735085945</v>
      </c>
    </row>
    <row r="114" spans="1:15" x14ac:dyDescent="0.3">
      <c r="A114" s="8" t="s">
        <v>198</v>
      </c>
      <c r="B114" s="8" t="s">
        <v>79</v>
      </c>
      <c r="C114" s="2">
        <v>4.6590427784836901E-2</v>
      </c>
      <c r="D114" s="2">
        <v>4.8968029138000801E-2</v>
      </c>
      <c r="E114" s="2">
        <v>2.8163580246913601E-2</v>
      </c>
      <c r="F114" s="2">
        <v>5.2157598499061902E-2</v>
      </c>
      <c r="G114" s="2">
        <v>5.9201141226818799E-2</v>
      </c>
      <c r="H114" s="2">
        <v>6.32996632996633E-2</v>
      </c>
      <c r="I114" s="2">
        <v>0.119379354021533</v>
      </c>
      <c r="J114" s="2">
        <v>0.11966053748232</v>
      </c>
      <c r="K114" s="2">
        <v>9.4492167761495702E-2</v>
      </c>
      <c r="L114" s="2">
        <v>0.184672206832872</v>
      </c>
      <c r="M114" s="2">
        <v>0.20498830865159801</v>
      </c>
      <c r="N114" s="3">
        <v>0.74936350777934901</v>
      </c>
      <c r="O114" s="3">
        <v>1.3858024691358</v>
      </c>
    </row>
    <row r="115" spans="1:15" x14ac:dyDescent="0.3">
      <c r="A115" s="8" t="s">
        <v>198</v>
      </c>
      <c r="B115" s="8" t="s">
        <v>80</v>
      </c>
      <c r="C115" s="2">
        <v>-1.8561484918793499E-2</v>
      </c>
      <c r="D115" s="2">
        <v>6.6193853427895993E-2</v>
      </c>
      <c r="E115" s="2">
        <v>3.1042128603104201E-2</v>
      </c>
      <c r="F115" s="2">
        <v>0.111827956989247</v>
      </c>
      <c r="G115" s="2">
        <v>0.19342359767891701</v>
      </c>
      <c r="H115" s="2">
        <v>0.18476499189627199</v>
      </c>
      <c r="I115" s="2">
        <v>0.14911080711354299</v>
      </c>
      <c r="J115" s="2">
        <v>9.5238095238095205E-2</v>
      </c>
      <c r="K115" s="2">
        <v>0.15326086956521701</v>
      </c>
      <c r="L115" s="2">
        <v>0.27426955702167799</v>
      </c>
      <c r="M115" s="2">
        <v>0.15754437869822499</v>
      </c>
      <c r="N115" s="3">
        <v>0.86309523809523803</v>
      </c>
      <c r="O115" s="3">
        <v>2.4700665188470099</v>
      </c>
    </row>
    <row r="116" spans="1:15" x14ac:dyDescent="0.3">
      <c r="A116" s="8" t="s">
        <v>198</v>
      </c>
      <c r="B116" s="8" t="s">
        <v>81</v>
      </c>
      <c r="C116" s="2">
        <v>8.8495575221238895E-2</v>
      </c>
      <c r="D116" s="2">
        <v>8.9430894308943104E-2</v>
      </c>
      <c r="E116" s="2">
        <v>2.2388059701492501E-2</v>
      </c>
      <c r="F116" s="2">
        <v>-1.4598540145985399E-2</v>
      </c>
      <c r="G116" s="2">
        <v>0.281481481481481</v>
      </c>
      <c r="H116" s="2">
        <v>-4.6242774566474E-2</v>
      </c>
      <c r="I116" s="2">
        <v>0</v>
      </c>
      <c r="J116" s="2">
        <v>0.16969696969697001</v>
      </c>
      <c r="K116" s="2">
        <v>0.119170984455959</v>
      </c>
      <c r="L116" s="2">
        <v>5.5555555555555601E-2</v>
      </c>
      <c r="M116" s="2">
        <v>0.17105263157894701</v>
      </c>
      <c r="N116" s="3">
        <v>0.61818181818181805</v>
      </c>
      <c r="O116" s="3">
        <v>0.99253731343283602</v>
      </c>
    </row>
    <row r="117" spans="1:15" x14ac:dyDescent="0.3">
      <c r="A117" s="8" t="s">
        <v>198</v>
      </c>
      <c r="B117" s="8" t="s">
        <v>82</v>
      </c>
      <c r="C117" s="2">
        <v>3.3653846153846201E-2</v>
      </c>
      <c r="D117" s="2">
        <v>9.9667774086378697E-3</v>
      </c>
      <c r="E117" s="2">
        <v>-1.9736842105263202E-3</v>
      </c>
      <c r="F117" s="2">
        <v>1.3183915622940001E-2</v>
      </c>
      <c r="G117" s="2">
        <v>9.9544567338972004E-2</v>
      </c>
      <c r="H117" s="2">
        <v>-4.6153846153846198E-2</v>
      </c>
      <c r="I117" s="2">
        <v>2.0471464019851102E-2</v>
      </c>
      <c r="J117" s="2">
        <v>8.0851063829787198E-2</v>
      </c>
      <c r="K117" s="2">
        <v>1.6310461192351002E-2</v>
      </c>
      <c r="L117" s="2">
        <v>-3.87382401770891E-3</v>
      </c>
      <c r="M117" s="2">
        <v>2.2222222222222199E-2</v>
      </c>
      <c r="N117" s="3">
        <v>0.11854103343465</v>
      </c>
      <c r="O117" s="3">
        <v>0.21052631578947401</v>
      </c>
    </row>
    <row r="118" spans="1:15" x14ac:dyDescent="0.3">
      <c r="A118" s="8" t="s">
        <v>198</v>
      </c>
      <c r="B118" s="8" t="s">
        <v>16</v>
      </c>
      <c r="C118" s="2">
        <v>8.6805555555555594E-2</v>
      </c>
      <c r="D118" s="2">
        <v>0.105431309904153</v>
      </c>
      <c r="E118" s="2">
        <v>6.06936416184971E-2</v>
      </c>
      <c r="F118" s="2">
        <v>7.0844686648501395E-2</v>
      </c>
      <c r="G118" s="2">
        <v>0.157760814249364</v>
      </c>
      <c r="H118" s="2">
        <v>0.235164835164835</v>
      </c>
      <c r="I118" s="2">
        <v>0.21530249110320299</v>
      </c>
      <c r="J118" s="2">
        <v>0.19033674963396799</v>
      </c>
      <c r="K118" s="2">
        <v>0.14760147601476001</v>
      </c>
      <c r="L118" s="2">
        <v>0.14362272240085699</v>
      </c>
      <c r="M118" s="2">
        <v>0.20243673851921301</v>
      </c>
      <c r="N118" s="3">
        <v>0.87847730600292795</v>
      </c>
      <c r="O118" s="3">
        <v>2.70809248554913</v>
      </c>
    </row>
    <row r="119" spans="1:15" x14ac:dyDescent="0.3">
      <c r="A119" s="8" t="s">
        <v>198</v>
      </c>
      <c r="B119" s="8" t="s">
        <v>83</v>
      </c>
      <c r="C119" s="2">
        <v>-6.1601642710472299E-3</v>
      </c>
      <c r="D119" s="2">
        <v>-6.8181818181818205E-2</v>
      </c>
      <c r="E119" s="2">
        <v>-8.86917960088692E-2</v>
      </c>
      <c r="F119" s="2">
        <v>3.1630170316301699E-2</v>
      </c>
      <c r="G119" s="2">
        <v>1.1792452830188699E-2</v>
      </c>
      <c r="H119" s="2">
        <v>-1.3986013986014E-2</v>
      </c>
      <c r="I119" s="2">
        <v>0.10638297872340401</v>
      </c>
      <c r="J119" s="2">
        <v>8.11965811965812E-2</v>
      </c>
      <c r="K119" s="2">
        <v>5.33596837944664E-2</v>
      </c>
      <c r="L119" s="2">
        <v>3.7523452157598499E-3</v>
      </c>
      <c r="M119" s="2">
        <v>2.4299065420560699E-2</v>
      </c>
      <c r="N119" s="3">
        <v>0.170940170940171</v>
      </c>
      <c r="O119" s="3">
        <v>0.21507760532150799</v>
      </c>
    </row>
    <row r="120" spans="1:15" x14ac:dyDescent="0.3">
      <c r="A120" s="8" t="s">
        <v>199</v>
      </c>
      <c r="B120" s="8" t="s">
        <v>79</v>
      </c>
      <c r="C120" s="2">
        <v>4.8686739269698902E-2</v>
      </c>
      <c r="D120" s="2">
        <v>-2.62675626145388E-2</v>
      </c>
      <c r="E120" s="2">
        <v>-3.1994981179422802E-2</v>
      </c>
      <c r="F120" s="2">
        <v>2.46273493195075E-2</v>
      </c>
      <c r="G120" s="2">
        <v>2.1505376344085999E-2</v>
      </c>
      <c r="H120" s="2">
        <v>6.3157894736842093E-2</v>
      </c>
      <c r="I120" s="2">
        <v>3.6109493302271402E-2</v>
      </c>
      <c r="J120" s="2">
        <v>7.1950534007869604E-2</v>
      </c>
      <c r="K120" s="2">
        <v>0.130571578395385</v>
      </c>
      <c r="L120" s="2">
        <v>0.18738404452690199</v>
      </c>
      <c r="M120" s="2">
        <v>0.21992187499999999</v>
      </c>
      <c r="N120" s="3">
        <v>0.75548060708263098</v>
      </c>
      <c r="O120" s="3">
        <v>0.95922208281054</v>
      </c>
    </row>
    <row r="121" spans="1:15" x14ac:dyDescent="0.3">
      <c r="A121" s="8" t="s">
        <v>199</v>
      </c>
      <c r="B121" s="8" t="s">
        <v>80</v>
      </c>
      <c r="C121" s="2">
        <v>0.12156862745098</v>
      </c>
      <c r="D121" s="2">
        <v>1.7482517482517501E-2</v>
      </c>
      <c r="E121" s="2">
        <v>0</v>
      </c>
      <c r="F121" s="2">
        <v>9.2783505154639206E-2</v>
      </c>
      <c r="G121" s="2">
        <v>0.15723270440251599</v>
      </c>
      <c r="H121" s="2">
        <v>5.7065217391304303E-2</v>
      </c>
      <c r="I121" s="2">
        <v>0.172236503856041</v>
      </c>
      <c r="J121" s="2">
        <v>7.4561403508771898E-2</v>
      </c>
      <c r="K121" s="2">
        <v>0.22244897959183699</v>
      </c>
      <c r="L121" s="2">
        <v>0.25876460767946602</v>
      </c>
      <c r="M121" s="2">
        <v>0.20026525198938999</v>
      </c>
      <c r="N121" s="3">
        <v>0.984649122807018</v>
      </c>
      <c r="O121" s="3">
        <v>2.1099656357388299</v>
      </c>
    </row>
    <row r="122" spans="1:15" x14ac:dyDescent="0.3">
      <c r="A122" s="8" t="s">
        <v>199</v>
      </c>
      <c r="B122" s="8" t="s">
        <v>81</v>
      </c>
      <c r="C122" s="2">
        <v>0.211111111111111</v>
      </c>
      <c r="D122" s="2">
        <v>-6.4220183486238494E-2</v>
      </c>
      <c r="E122" s="2">
        <v>-5.8823529411764698E-2</v>
      </c>
      <c r="F122" s="2">
        <v>0.13541666666666699</v>
      </c>
      <c r="G122" s="2">
        <v>8.2568807339449504E-2</v>
      </c>
      <c r="H122" s="2">
        <v>-5.0847457627118599E-2</v>
      </c>
      <c r="I122" s="2">
        <v>0.214285714285714</v>
      </c>
      <c r="J122" s="2">
        <v>0.14705882352941199</v>
      </c>
      <c r="K122" s="2">
        <v>-1.9230769230769201E-2</v>
      </c>
      <c r="L122" s="2">
        <v>0.20261437908496699</v>
      </c>
      <c r="M122" s="2">
        <v>6.5217391304347797E-2</v>
      </c>
      <c r="N122" s="3">
        <v>0.441176470588235</v>
      </c>
      <c r="O122" s="3">
        <v>0.92156862745098</v>
      </c>
    </row>
    <row r="123" spans="1:15" x14ac:dyDescent="0.3">
      <c r="A123" s="8" t="s">
        <v>199</v>
      </c>
      <c r="B123" s="8" t="s">
        <v>82</v>
      </c>
      <c r="C123" s="2">
        <v>6.9821567106283899E-2</v>
      </c>
      <c r="D123" s="2">
        <v>-1.5228426395939101E-2</v>
      </c>
      <c r="E123" s="2">
        <v>3.3873343151693699E-2</v>
      </c>
      <c r="F123" s="2">
        <v>6.3390313390313396E-2</v>
      </c>
      <c r="G123" s="2">
        <v>5.29135967849967E-2</v>
      </c>
      <c r="H123" s="2">
        <v>3.8167938931297697E-2</v>
      </c>
      <c r="I123" s="2">
        <v>9.0073529411764705E-2</v>
      </c>
      <c r="J123" s="2">
        <v>0.107363687464868</v>
      </c>
      <c r="K123" s="2">
        <v>5.0761421319797002E-3</v>
      </c>
      <c r="L123" s="2">
        <v>5.7070707070707098E-2</v>
      </c>
      <c r="M123" s="2">
        <v>5.4945054945054903E-2</v>
      </c>
      <c r="N123" s="3">
        <v>0.24114671163574999</v>
      </c>
      <c r="O123" s="3">
        <v>0.62592047128129602</v>
      </c>
    </row>
    <row r="124" spans="1:15" x14ac:dyDescent="0.3">
      <c r="A124" s="8" t="s">
        <v>199</v>
      </c>
      <c r="B124" s="8" t="s">
        <v>16</v>
      </c>
      <c r="C124" s="2">
        <v>0.10666666666666701</v>
      </c>
      <c r="D124" s="2">
        <v>1.20481927710843E-2</v>
      </c>
      <c r="E124" s="2">
        <v>6.3492063492063502E-2</v>
      </c>
      <c r="F124" s="2">
        <v>0.14925373134328401</v>
      </c>
      <c r="G124" s="2">
        <v>5.1948051948052E-2</v>
      </c>
      <c r="H124" s="2">
        <v>0.15123456790123499</v>
      </c>
      <c r="I124" s="2">
        <v>0.20375335120643401</v>
      </c>
      <c r="J124" s="2">
        <v>0.135857461024499</v>
      </c>
      <c r="K124" s="2">
        <v>0.111764705882353</v>
      </c>
      <c r="L124" s="2">
        <v>0.165784832451499</v>
      </c>
      <c r="M124" s="2">
        <v>0.128593040847201</v>
      </c>
      <c r="N124" s="3">
        <v>0.66146993318485503</v>
      </c>
      <c r="O124" s="3">
        <v>1.96031746031746</v>
      </c>
    </row>
    <row r="125" spans="1:15" x14ac:dyDescent="0.3">
      <c r="A125" s="8" t="s">
        <v>199</v>
      </c>
      <c r="B125" s="8" t="s">
        <v>83</v>
      </c>
      <c r="C125" s="2">
        <v>-7.7380952380952397E-2</v>
      </c>
      <c r="D125" s="2">
        <v>-0.112903225806452</v>
      </c>
      <c r="E125" s="2">
        <v>-0.12727272727272701</v>
      </c>
      <c r="F125" s="2">
        <v>0.104166666666667</v>
      </c>
      <c r="G125" s="2">
        <v>-1.5094339622641499E-2</v>
      </c>
      <c r="H125" s="2">
        <v>-3.8314176245210697E-2</v>
      </c>
      <c r="I125" s="2">
        <v>1.5936254980079698E-2</v>
      </c>
      <c r="J125" s="2">
        <v>7.8431372549019607E-3</v>
      </c>
      <c r="K125" s="2">
        <v>-5.83657587548638E-2</v>
      </c>
      <c r="L125" s="2">
        <v>9.0909090909090898E-2</v>
      </c>
      <c r="M125" s="2">
        <v>0.125</v>
      </c>
      <c r="N125" s="3">
        <v>0.16470588235294101</v>
      </c>
      <c r="O125" s="3">
        <v>0.08</v>
      </c>
    </row>
    <row r="126" spans="1:15" x14ac:dyDescent="0.3">
      <c r="A126" s="8" t="s">
        <v>200</v>
      </c>
      <c r="B126" s="8" t="s">
        <v>79</v>
      </c>
      <c r="C126" s="2">
        <v>8.2840236686390501E-3</v>
      </c>
      <c r="D126" s="2">
        <v>-1.7018779342723001E-2</v>
      </c>
      <c r="E126" s="2">
        <v>5.4328358208955201E-2</v>
      </c>
      <c r="F126" s="2">
        <v>6.4552661381653498E-2</v>
      </c>
      <c r="G126" s="2">
        <v>6.4893617021276606E-2</v>
      </c>
      <c r="H126" s="2">
        <v>9.9900099900099903E-2</v>
      </c>
      <c r="I126" s="2">
        <v>9.7638510445049995E-2</v>
      </c>
      <c r="J126" s="2">
        <v>6.7438973934629706E-2</v>
      </c>
      <c r="K126" s="2">
        <v>8.3720930232558097E-2</v>
      </c>
      <c r="L126" s="2">
        <v>0.21816881258941301</v>
      </c>
      <c r="M126" s="2">
        <v>0.19230769230769201</v>
      </c>
      <c r="N126" s="3">
        <v>0.68018204385601999</v>
      </c>
      <c r="O126" s="3">
        <v>1.4244776119403</v>
      </c>
    </row>
    <row r="127" spans="1:15" x14ac:dyDescent="0.3">
      <c r="A127" s="8" t="s">
        <v>200</v>
      </c>
      <c r="B127" s="8" t="s">
        <v>80</v>
      </c>
      <c r="C127" s="2">
        <v>0.129963898916967</v>
      </c>
      <c r="D127" s="2">
        <v>-2.23642172523962E-2</v>
      </c>
      <c r="E127" s="2">
        <v>4.2483660130718998E-2</v>
      </c>
      <c r="F127" s="2">
        <v>5.6426332288401299E-2</v>
      </c>
      <c r="G127" s="2">
        <v>0.17507418397626101</v>
      </c>
      <c r="H127" s="2">
        <v>0.19191919191919199</v>
      </c>
      <c r="I127" s="2">
        <v>0.120762711864407</v>
      </c>
      <c r="J127" s="2">
        <v>0.155009451795841</v>
      </c>
      <c r="K127" s="2">
        <v>0.16366612111293</v>
      </c>
      <c r="L127" s="2">
        <v>0.26160337552742602</v>
      </c>
      <c r="M127" s="2">
        <v>0.15942028985507201</v>
      </c>
      <c r="N127" s="3">
        <v>0.96597353497164495</v>
      </c>
      <c r="O127" s="3">
        <v>2.3986928104575198</v>
      </c>
    </row>
    <row r="128" spans="1:15" x14ac:dyDescent="0.3">
      <c r="A128" s="8" t="s">
        <v>200</v>
      </c>
      <c r="B128" s="8" t="s">
        <v>81</v>
      </c>
      <c r="C128" s="2">
        <v>5.6603773584905703E-2</v>
      </c>
      <c r="D128" s="2">
        <v>8.0357142857142905E-2</v>
      </c>
      <c r="E128" s="2">
        <v>-0.11570247933884301</v>
      </c>
      <c r="F128" s="2">
        <v>5.60747663551402E-2</v>
      </c>
      <c r="G128" s="2">
        <v>0.20353982300885001</v>
      </c>
      <c r="H128" s="2">
        <v>1.4705882352941201E-2</v>
      </c>
      <c r="I128" s="2">
        <v>2.1739130434782601E-2</v>
      </c>
      <c r="J128" s="2">
        <v>0.27659574468085102</v>
      </c>
      <c r="K128" s="2">
        <v>7.2222222222222202E-2</v>
      </c>
      <c r="L128" s="2">
        <v>7.7720207253885995E-2</v>
      </c>
      <c r="M128" s="2">
        <v>0.144230769230769</v>
      </c>
      <c r="N128" s="3">
        <v>0.68794326241134796</v>
      </c>
      <c r="O128" s="3">
        <v>0.96694214876033102</v>
      </c>
    </row>
    <row r="129" spans="1:15" x14ac:dyDescent="0.3">
      <c r="A129" s="8" t="s">
        <v>200</v>
      </c>
      <c r="B129" s="8" t="s">
        <v>82</v>
      </c>
      <c r="C129" s="2">
        <v>0.106902356902357</v>
      </c>
      <c r="D129" s="2">
        <v>-1.5969581749049399E-2</v>
      </c>
      <c r="E129" s="2">
        <v>-1.5455950540958299E-3</v>
      </c>
      <c r="F129" s="2">
        <v>0.108359133126935</v>
      </c>
      <c r="G129" s="2">
        <v>6.5642458100558701E-2</v>
      </c>
      <c r="H129" s="2">
        <v>2.2935779816513801E-2</v>
      </c>
      <c r="I129" s="2">
        <v>6.5342729019859103E-2</v>
      </c>
      <c r="J129" s="2">
        <v>5.7726999398677099E-2</v>
      </c>
      <c r="K129" s="2">
        <v>1.7055144968732201E-3</v>
      </c>
      <c r="L129" s="2">
        <v>4.3700340522133903E-2</v>
      </c>
      <c r="M129" s="2">
        <v>6.1446438281674801E-2</v>
      </c>
      <c r="N129" s="3">
        <v>0.17378232110643399</v>
      </c>
      <c r="O129" s="3">
        <v>0.50850077279752703</v>
      </c>
    </row>
    <row r="130" spans="1:15" x14ac:dyDescent="0.3">
      <c r="A130" s="8" t="s">
        <v>200</v>
      </c>
      <c r="B130" s="8" t="s">
        <v>16</v>
      </c>
      <c r="C130" s="2">
        <v>2.6217228464419502E-2</v>
      </c>
      <c r="D130" s="2">
        <v>7.6642335766423403E-2</v>
      </c>
      <c r="E130" s="2">
        <v>7.7966101694915302E-2</v>
      </c>
      <c r="F130" s="2">
        <v>4.40251572327044E-2</v>
      </c>
      <c r="G130" s="2">
        <v>0.126506024096386</v>
      </c>
      <c r="H130" s="2">
        <v>0.22192513368983999</v>
      </c>
      <c r="I130" s="2">
        <v>0.22100656455142201</v>
      </c>
      <c r="J130" s="2">
        <v>0.159498207885305</v>
      </c>
      <c r="K130" s="2">
        <v>0.194744976816074</v>
      </c>
      <c r="L130" s="2">
        <v>7.2445019404915906E-2</v>
      </c>
      <c r="M130" s="2">
        <v>0.18335343787696001</v>
      </c>
      <c r="N130" s="3">
        <v>0.75806451612903203</v>
      </c>
      <c r="O130" s="3">
        <v>2.32542372881356</v>
      </c>
    </row>
    <row r="131" spans="1:15" x14ac:dyDescent="0.3">
      <c r="A131" s="8" t="s">
        <v>200</v>
      </c>
      <c r="B131" s="8" t="s">
        <v>83</v>
      </c>
      <c r="C131" s="2">
        <v>-4.6153846153846198E-2</v>
      </c>
      <c r="D131" s="2">
        <v>-0.18279569892473099</v>
      </c>
      <c r="E131" s="2">
        <v>-2.30263157894737E-2</v>
      </c>
      <c r="F131" s="2">
        <v>1.68350168350168E-2</v>
      </c>
      <c r="G131" s="2">
        <v>3.3112582781457001E-3</v>
      </c>
      <c r="H131" s="2">
        <v>-1.65016501650165E-2</v>
      </c>
      <c r="I131" s="2">
        <v>4.0268456375838903E-2</v>
      </c>
      <c r="J131" s="2">
        <v>4.1935483870967703E-2</v>
      </c>
      <c r="K131" s="2">
        <v>0.148606811145511</v>
      </c>
      <c r="L131" s="2">
        <v>-2.6954177897574099E-3</v>
      </c>
      <c r="M131" s="2">
        <v>7.2972972972973005E-2</v>
      </c>
      <c r="N131" s="3">
        <v>0.28064516129032302</v>
      </c>
      <c r="O131" s="3">
        <v>0.30592105263157898</v>
      </c>
    </row>
    <row r="132" spans="1:15" x14ac:dyDescent="0.3">
      <c r="A132" s="8" t="s">
        <v>201</v>
      </c>
      <c r="B132" s="8" t="s">
        <v>79</v>
      </c>
      <c r="C132" s="2">
        <v>7.4834037417018703E-2</v>
      </c>
      <c r="D132" s="2">
        <v>-1.7405951712521101E-2</v>
      </c>
      <c r="E132" s="2">
        <v>4.1714285714285697E-2</v>
      </c>
      <c r="F132" s="2">
        <v>-1.1519473395501899E-2</v>
      </c>
      <c r="G132" s="2">
        <v>7.6026637069922298E-2</v>
      </c>
      <c r="H132" s="2">
        <v>2.5786487880350699E-2</v>
      </c>
      <c r="I132" s="2">
        <v>0.13624937154348901</v>
      </c>
      <c r="J132" s="2">
        <v>8.2300884955752204E-2</v>
      </c>
      <c r="K132" s="2">
        <v>0.121013900245298</v>
      </c>
      <c r="L132" s="2">
        <v>0.159737417943107</v>
      </c>
      <c r="M132" s="2">
        <v>0.18647798742138399</v>
      </c>
      <c r="N132" s="3">
        <v>0.66946902654867302</v>
      </c>
      <c r="O132" s="3">
        <v>1.1559999999999999</v>
      </c>
    </row>
    <row r="133" spans="1:15" x14ac:dyDescent="0.3">
      <c r="A133" s="8" t="s">
        <v>201</v>
      </c>
      <c r="B133" s="8" t="s">
        <v>80</v>
      </c>
      <c r="C133" s="2">
        <v>5.2459016393442602E-2</v>
      </c>
      <c r="D133" s="2">
        <v>6.5420560747663503E-2</v>
      </c>
      <c r="E133" s="2">
        <v>0.140350877192982</v>
      </c>
      <c r="F133" s="2">
        <v>-3.0769230769230799E-2</v>
      </c>
      <c r="G133" s="2">
        <v>0.16402116402116401</v>
      </c>
      <c r="H133" s="2">
        <v>0.236363636363636</v>
      </c>
      <c r="I133" s="2">
        <v>0.17279411764705899</v>
      </c>
      <c r="J133" s="2">
        <v>4.3887147335423198E-2</v>
      </c>
      <c r="K133" s="2">
        <v>0.13963963963963999</v>
      </c>
      <c r="L133" s="2">
        <v>0.14624505928853801</v>
      </c>
      <c r="M133" s="2">
        <v>0.185057471264368</v>
      </c>
      <c r="N133" s="3">
        <v>0.61598746081504696</v>
      </c>
      <c r="O133" s="3">
        <v>2.0146198830409401</v>
      </c>
    </row>
    <row r="134" spans="1:15" x14ac:dyDescent="0.3">
      <c r="A134" s="8" t="s">
        <v>201</v>
      </c>
      <c r="B134" s="8" t="s">
        <v>81</v>
      </c>
      <c r="C134" s="2">
        <v>0.22429906542056099</v>
      </c>
      <c r="D134" s="2">
        <v>6.8702290076335895E-2</v>
      </c>
      <c r="E134" s="2">
        <v>1.4285714285714299E-2</v>
      </c>
      <c r="F134" s="2">
        <v>5.63380281690141E-2</v>
      </c>
      <c r="G134" s="2">
        <v>7.3333333333333306E-2</v>
      </c>
      <c r="H134" s="2">
        <v>6.2111801242236003E-3</v>
      </c>
      <c r="I134" s="2">
        <v>0.172839506172839</v>
      </c>
      <c r="J134" s="2">
        <v>7.3684210526315796E-2</v>
      </c>
      <c r="K134" s="2">
        <v>3.9215686274509803E-2</v>
      </c>
      <c r="L134" s="2">
        <v>0.117924528301887</v>
      </c>
      <c r="M134" s="2">
        <v>0</v>
      </c>
      <c r="N134" s="3">
        <v>0.24736842105263199</v>
      </c>
      <c r="O134" s="3">
        <v>0.69285714285714295</v>
      </c>
    </row>
    <row r="135" spans="1:15" x14ac:dyDescent="0.3">
      <c r="A135" s="8" t="s">
        <v>201</v>
      </c>
      <c r="B135" s="8" t="s">
        <v>82</v>
      </c>
      <c r="C135" s="2">
        <v>4.2246264811952601E-2</v>
      </c>
      <c r="D135" s="2">
        <v>-7.4147305981215996E-3</v>
      </c>
      <c r="E135" s="2">
        <v>-4.4820717131474098E-3</v>
      </c>
      <c r="F135" s="2">
        <v>-3.5017508754377202E-2</v>
      </c>
      <c r="G135" s="2">
        <v>3.42146189735614E-2</v>
      </c>
      <c r="H135" s="2">
        <v>3.5087719298245598E-2</v>
      </c>
      <c r="I135" s="2">
        <v>2.76029055690073E-2</v>
      </c>
      <c r="J135" s="2">
        <v>3.6286522148916103E-2</v>
      </c>
      <c r="K135" s="2">
        <v>-1.09140518417462E-2</v>
      </c>
      <c r="L135" s="2">
        <v>1.37931034482759E-3</v>
      </c>
      <c r="M135" s="2">
        <v>3.8567493112947701E-2</v>
      </c>
      <c r="N135" s="3">
        <v>6.5975494816211094E-2</v>
      </c>
      <c r="O135" s="3">
        <v>0.126494023904382</v>
      </c>
    </row>
    <row r="136" spans="1:15" x14ac:dyDescent="0.3">
      <c r="A136" s="8" t="s">
        <v>201</v>
      </c>
      <c r="B136" s="8" t="s">
        <v>16</v>
      </c>
      <c r="C136" s="2">
        <v>1.1952191235059801E-2</v>
      </c>
      <c r="D136" s="2">
        <v>0.110236220472441</v>
      </c>
      <c r="E136" s="2">
        <v>0.10638297872340401</v>
      </c>
      <c r="F136" s="2">
        <v>8.3333333333333301E-2</v>
      </c>
      <c r="G136" s="2">
        <v>0.16863905325443801</v>
      </c>
      <c r="H136" s="2">
        <v>8.3544303797468397E-2</v>
      </c>
      <c r="I136" s="2">
        <v>0.27570093457943901</v>
      </c>
      <c r="J136" s="2">
        <v>0.17399267399267401</v>
      </c>
      <c r="K136" s="2">
        <v>0.140405616224649</v>
      </c>
      <c r="L136" s="2">
        <v>9.1655266757865894E-2</v>
      </c>
      <c r="M136" s="2">
        <v>0.139097744360902</v>
      </c>
      <c r="N136" s="3">
        <v>0.66483516483516503</v>
      </c>
      <c r="O136" s="3">
        <v>2.2234042553191502</v>
      </c>
    </row>
    <row r="137" spans="1:15" x14ac:dyDescent="0.3">
      <c r="A137" s="8" t="s">
        <v>201</v>
      </c>
      <c r="B137" s="8" t="s">
        <v>83</v>
      </c>
      <c r="C137" s="2">
        <v>-7.5250836120401302E-2</v>
      </c>
      <c r="D137" s="2">
        <v>-0.132007233273056</v>
      </c>
      <c r="E137" s="2">
        <v>-0.13125000000000001</v>
      </c>
      <c r="F137" s="2">
        <v>-9.83213429256595E-2</v>
      </c>
      <c r="G137" s="2">
        <v>-1.3297872340425501E-2</v>
      </c>
      <c r="H137" s="2">
        <v>5.1212938005390798E-2</v>
      </c>
      <c r="I137" s="2">
        <v>1.5384615384615399E-2</v>
      </c>
      <c r="J137" s="2">
        <v>6.0606060606060601E-2</v>
      </c>
      <c r="K137" s="2">
        <v>8.8095238095238101E-2</v>
      </c>
      <c r="L137" s="2">
        <v>-8.5339168490153203E-2</v>
      </c>
      <c r="M137" s="2">
        <v>7.1770334928229701E-3</v>
      </c>
      <c r="N137" s="3">
        <v>6.3131313131313094E-2</v>
      </c>
      <c r="O137" s="3">
        <v>-0.12291666666666699</v>
      </c>
    </row>
    <row r="138" spans="1:15" x14ac:dyDescent="0.3">
      <c r="A138" s="8" t="s">
        <v>202</v>
      </c>
      <c r="B138" s="8" t="s">
        <v>79</v>
      </c>
      <c r="C138" s="2">
        <v>6.4631956912028707E-2</v>
      </c>
      <c r="D138" s="2">
        <v>-8.4317032040472195E-2</v>
      </c>
      <c r="E138" s="2">
        <v>6.8139963167587497E-2</v>
      </c>
      <c r="F138" s="2">
        <v>-4.31034482758621E-2</v>
      </c>
      <c r="G138" s="2">
        <v>6.8468468468468505E-2</v>
      </c>
      <c r="H138" s="2">
        <v>9.7807757166947701E-2</v>
      </c>
      <c r="I138" s="2">
        <v>0.16436251920122899</v>
      </c>
      <c r="J138" s="2">
        <v>0.114775725593668</v>
      </c>
      <c r="K138" s="2">
        <v>0.17869822485207101</v>
      </c>
      <c r="L138" s="2">
        <v>0.23795180722891601</v>
      </c>
      <c r="M138" s="2">
        <v>0.152473641524736</v>
      </c>
      <c r="N138" s="3">
        <v>0.87467018469656999</v>
      </c>
      <c r="O138" s="3">
        <v>1.6169429097605901</v>
      </c>
    </row>
    <row r="139" spans="1:15" x14ac:dyDescent="0.3">
      <c r="A139" s="8" t="s">
        <v>202</v>
      </c>
      <c r="B139" s="8" t="s">
        <v>80</v>
      </c>
      <c r="C139" s="2">
        <v>-1.1111111111111099E-2</v>
      </c>
      <c r="D139" s="2">
        <v>4.49438202247191E-2</v>
      </c>
      <c r="E139" s="2">
        <v>6.4516129032258104E-2</v>
      </c>
      <c r="F139" s="2">
        <v>3.03030303030303E-2</v>
      </c>
      <c r="G139" s="2">
        <v>0</v>
      </c>
      <c r="H139" s="2">
        <v>0.36274509803921601</v>
      </c>
      <c r="I139" s="2">
        <v>0.25899280575539602</v>
      </c>
      <c r="J139" s="2">
        <v>0.12</v>
      </c>
      <c r="K139" s="2">
        <v>0.11734693877551</v>
      </c>
      <c r="L139" s="2">
        <v>0.34703196347032</v>
      </c>
      <c r="M139" s="2">
        <v>0.16610169491525401</v>
      </c>
      <c r="N139" s="3">
        <v>0.96571428571428597</v>
      </c>
      <c r="O139" s="3">
        <v>2.6989247311828</v>
      </c>
    </row>
    <row r="140" spans="1:15" x14ac:dyDescent="0.3">
      <c r="A140" s="8" t="s">
        <v>202</v>
      </c>
      <c r="B140" s="8" t="s">
        <v>81</v>
      </c>
      <c r="C140" s="2">
        <v>0.12962962962963001</v>
      </c>
      <c r="D140" s="2">
        <v>0.13114754098360701</v>
      </c>
      <c r="E140" s="2">
        <v>2.8985507246376802E-2</v>
      </c>
      <c r="F140" s="2">
        <v>0.11267605633802801</v>
      </c>
      <c r="G140" s="2">
        <v>0.139240506329114</v>
      </c>
      <c r="H140" s="2">
        <v>8.8888888888888906E-2</v>
      </c>
      <c r="I140" s="2">
        <v>0.122448979591837</v>
      </c>
      <c r="J140" s="2">
        <v>0.15454545454545501</v>
      </c>
      <c r="K140" s="2">
        <v>-1.5748031496062999E-2</v>
      </c>
      <c r="L140" s="2">
        <v>-5.6000000000000001E-2</v>
      </c>
      <c r="M140" s="2">
        <v>0.152542372881356</v>
      </c>
      <c r="N140" s="3">
        <v>0.236363636363636</v>
      </c>
      <c r="O140" s="3">
        <v>0.97101449275362295</v>
      </c>
    </row>
    <row r="141" spans="1:15" x14ac:dyDescent="0.3">
      <c r="A141" s="8" t="s">
        <v>202</v>
      </c>
      <c r="B141" s="8" t="s">
        <v>82</v>
      </c>
      <c r="C141" s="2">
        <v>8.0965909090909102E-2</v>
      </c>
      <c r="D141" s="2">
        <v>-4.2706964520367902E-2</v>
      </c>
      <c r="E141" s="2">
        <v>-2.53946465339739E-2</v>
      </c>
      <c r="F141" s="2">
        <v>3.59154929577465E-2</v>
      </c>
      <c r="G141" s="2">
        <v>0.100611828687967</v>
      </c>
      <c r="H141" s="2">
        <v>3.2118591723286002E-2</v>
      </c>
      <c r="I141" s="2">
        <v>4.6080191502094602E-2</v>
      </c>
      <c r="J141" s="2">
        <v>5.89244851258581E-2</v>
      </c>
      <c r="K141" s="2">
        <v>1.08049702863317E-2</v>
      </c>
      <c r="L141" s="2">
        <v>3.3137359700694799E-2</v>
      </c>
      <c r="M141" s="2">
        <v>7.7599586135540599E-3</v>
      </c>
      <c r="N141" s="3">
        <v>0.11441647597254</v>
      </c>
      <c r="O141" s="3">
        <v>0.33699382292381602</v>
      </c>
    </row>
    <row r="142" spans="1:15" x14ac:dyDescent="0.3">
      <c r="A142" s="8" t="s">
        <v>202</v>
      </c>
      <c r="B142" s="8" t="s">
        <v>16</v>
      </c>
      <c r="C142" s="2">
        <v>5.9829059829059797E-2</v>
      </c>
      <c r="D142" s="2">
        <v>8.0645161290322606E-2</v>
      </c>
      <c r="E142" s="2">
        <v>2.9850746268656699E-2</v>
      </c>
      <c r="F142" s="2">
        <v>1.4492753623188401E-2</v>
      </c>
      <c r="G142" s="2">
        <v>6.4285714285714293E-2</v>
      </c>
      <c r="H142" s="2">
        <v>0</v>
      </c>
      <c r="I142" s="2">
        <v>0.288590604026846</v>
      </c>
      <c r="J142" s="2">
        <v>0.25520833333333298</v>
      </c>
      <c r="K142" s="2">
        <v>0.16597510373443999</v>
      </c>
      <c r="L142" s="2">
        <v>0.21352313167259801</v>
      </c>
      <c r="M142" s="2">
        <v>0.14956011730205299</v>
      </c>
      <c r="N142" s="3">
        <v>1.0416666666666701</v>
      </c>
      <c r="O142" s="3">
        <v>1.92537313432836</v>
      </c>
    </row>
    <row r="143" spans="1:15" x14ac:dyDescent="0.3">
      <c r="A143" s="8" t="s">
        <v>202</v>
      </c>
      <c r="B143" s="8" t="s">
        <v>83</v>
      </c>
      <c r="C143" s="2">
        <v>-5.8139534883720902E-2</v>
      </c>
      <c r="D143" s="2">
        <v>-0.18106995884773699</v>
      </c>
      <c r="E143" s="2">
        <v>-9.5477386934673406E-2</v>
      </c>
      <c r="F143" s="2">
        <v>-4.4444444444444398E-2</v>
      </c>
      <c r="G143" s="2">
        <v>-5.8139534883720902E-2</v>
      </c>
      <c r="H143" s="2">
        <v>1.2345679012345699E-2</v>
      </c>
      <c r="I143" s="2">
        <v>0.115853658536585</v>
      </c>
      <c r="J143" s="2">
        <v>3.8251366120218601E-2</v>
      </c>
      <c r="K143" s="2">
        <v>0</v>
      </c>
      <c r="L143" s="2">
        <v>4.2105263157894701E-2</v>
      </c>
      <c r="M143" s="2">
        <v>-2.5252525252525301E-2</v>
      </c>
      <c r="N143" s="3">
        <v>5.4644808743169397E-2</v>
      </c>
      <c r="O143" s="3">
        <v>-3.0150753768844199E-2</v>
      </c>
    </row>
    <row r="144" spans="1:15" x14ac:dyDescent="0.3">
      <c r="A144" s="11" t="s">
        <v>17</v>
      </c>
      <c r="B144" s="11" t="s">
        <v>17</v>
      </c>
      <c r="C144" s="3">
        <v>5.3932790037542401E-2</v>
      </c>
      <c r="D144" s="3">
        <v>-1.6883869099333901E-2</v>
      </c>
      <c r="E144" s="3">
        <v>3.7116681886470099E-3</v>
      </c>
      <c r="F144" s="3">
        <v>1.8812549526017699E-2</v>
      </c>
      <c r="G144" s="3">
        <v>6.4700120988650106E-2</v>
      </c>
      <c r="H144" s="3">
        <v>5.2083333333333301E-2</v>
      </c>
      <c r="I144" s="3">
        <v>8.6974411726886997E-2</v>
      </c>
      <c r="J144" s="3">
        <v>8.1789575791989005E-2</v>
      </c>
      <c r="K144" s="3">
        <v>7.2828273991776701E-2</v>
      </c>
      <c r="L144" s="3">
        <v>0.119765972193909</v>
      </c>
      <c r="M144" s="3">
        <v>0.118589451837827</v>
      </c>
      <c r="N144" s="3">
        <v>0.45368727375967099</v>
      </c>
      <c r="O144" s="3">
        <v>0.80996848027808099</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45</v>
      </c>
      <c r="B149" s="15"/>
    </row>
    <row r="150" spans="1:2" x14ac:dyDescent="0.3">
      <c r="A150" s="14" t="s">
        <v>86</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250</v>
      </c>
      <c r="B1" s="15"/>
    </row>
    <row r="2" spans="1:14" ht="15.6" x14ac:dyDescent="0.3">
      <c r="A2" s="12" t="s">
        <v>174</v>
      </c>
      <c r="B2" s="15"/>
    </row>
    <row r="3" spans="1:14" ht="15.6" x14ac:dyDescent="0.3">
      <c r="A3" s="12" t="s">
        <v>204</v>
      </c>
      <c r="B3" s="15"/>
    </row>
    <row r="4" spans="1:14" ht="15.6" x14ac:dyDescent="0.3">
      <c r="A4" s="12" t="s">
        <v>85</v>
      </c>
      <c r="B4" s="15"/>
    </row>
    <row r="5" spans="1:14" ht="15.6" x14ac:dyDescent="0.3">
      <c r="A5" s="12" t="s">
        <v>77</v>
      </c>
      <c r="B5" s="15"/>
    </row>
    <row r="6" spans="1:14" x14ac:dyDescent="0.3">
      <c r="A6" s="16" t="str">
        <f>HYPERLINK("#'Table of contents'!A111",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87</v>
      </c>
      <c r="C9" s="1">
        <v>157</v>
      </c>
      <c r="D9" s="1">
        <v>182</v>
      </c>
      <c r="E9" s="1">
        <v>201</v>
      </c>
      <c r="F9" s="1">
        <v>190</v>
      </c>
      <c r="G9" s="1">
        <v>204</v>
      </c>
      <c r="H9" s="1">
        <v>209</v>
      </c>
      <c r="I9" s="1">
        <v>237</v>
      </c>
      <c r="J9" s="1">
        <v>278</v>
      </c>
      <c r="K9" s="1">
        <v>328</v>
      </c>
      <c r="L9" s="1">
        <v>328</v>
      </c>
      <c r="M9" s="1">
        <v>377</v>
      </c>
      <c r="N9" s="1">
        <v>439</v>
      </c>
    </row>
    <row r="10" spans="1:14" x14ac:dyDescent="0.3">
      <c r="A10" s="7" t="s">
        <v>196</v>
      </c>
      <c r="B10" s="7" t="s">
        <v>88</v>
      </c>
      <c r="C10" s="1">
        <v>1176</v>
      </c>
      <c r="D10" s="1">
        <v>1233</v>
      </c>
      <c r="E10" s="1">
        <v>1288</v>
      </c>
      <c r="F10" s="1">
        <v>1285</v>
      </c>
      <c r="G10" s="1">
        <v>1396</v>
      </c>
      <c r="H10" s="1">
        <v>1501</v>
      </c>
      <c r="I10" s="1">
        <v>1555</v>
      </c>
      <c r="J10" s="1">
        <v>1769</v>
      </c>
      <c r="K10" s="1">
        <v>1888</v>
      </c>
      <c r="L10" s="1">
        <v>2103</v>
      </c>
      <c r="M10" s="1">
        <v>2445</v>
      </c>
      <c r="N10" s="1">
        <v>2811</v>
      </c>
    </row>
    <row r="11" spans="1:14" x14ac:dyDescent="0.3">
      <c r="A11" s="7" t="s">
        <v>196</v>
      </c>
      <c r="B11" s="7" t="s">
        <v>89</v>
      </c>
      <c r="C11" s="1">
        <v>30</v>
      </c>
      <c r="D11" s="1">
        <v>28</v>
      </c>
      <c r="E11" s="1">
        <v>36</v>
      </c>
      <c r="F11" s="1">
        <v>33</v>
      </c>
      <c r="G11" s="1">
        <v>34</v>
      </c>
      <c r="H11" s="1">
        <v>27</v>
      </c>
      <c r="I11" s="1">
        <v>38</v>
      </c>
      <c r="J11" s="1">
        <v>47</v>
      </c>
      <c r="K11" s="1">
        <v>53</v>
      </c>
      <c r="L11" s="1">
        <v>71</v>
      </c>
      <c r="M11" s="1">
        <v>93</v>
      </c>
      <c r="N11" s="1">
        <v>98</v>
      </c>
    </row>
    <row r="12" spans="1:14" x14ac:dyDescent="0.3">
      <c r="A12" s="7" t="s">
        <v>196</v>
      </c>
      <c r="B12" s="7" t="s">
        <v>90</v>
      </c>
      <c r="C12" s="1">
        <v>291</v>
      </c>
      <c r="D12" s="1">
        <v>294</v>
      </c>
      <c r="E12" s="1">
        <v>319</v>
      </c>
      <c r="F12" s="1">
        <v>330</v>
      </c>
      <c r="G12" s="1">
        <v>332</v>
      </c>
      <c r="H12" s="1">
        <v>374</v>
      </c>
      <c r="I12" s="1">
        <v>425</v>
      </c>
      <c r="J12" s="1">
        <v>460</v>
      </c>
      <c r="K12" s="1">
        <v>502</v>
      </c>
      <c r="L12" s="1">
        <v>559</v>
      </c>
      <c r="M12" s="1">
        <v>656</v>
      </c>
      <c r="N12" s="1">
        <v>738</v>
      </c>
    </row>
    <row r="13" spans="1:14" x14ac:dyDescent="0.3">
      <c r="A13" s="7" t="s">
        <v>196</v>
      </c>
      <c r="B13" s="7" t="s">
        <v>91</v>
      </c>
      <c r="C13" s="1">
        <v>17</v>
      </c>
      <c r="D13" s="1">
        <v>23</v>
      </c>
      <c r="E13" s="1">
        <v>27</v>
      </c>
      <c r="F13" s="1">
        <v>34</v>
      </c>
      <c r="G13" s="1">
        <v>33</v>
      </c>
      <c r="H13" s="1">
        <v>47</v>
      </c>
      <c r="I13" s="1">
        <v>46</v>
      </c>
      <c r="J13" s="1">
        <v>42</v>
      </c>
      <c r="K13" s="1">
        <v>49</v>
      </c>
      <c r="L13" s="1">
        <v>55</v>
      </c>
      <c r="M13" s="1">
        <v>59</v>
      </c>
      <c r="N13" s="1">
        <v>58</v>
      </c>
    </row>
    <row r="14" spans="1:14" x14ac:dyDescent="0.3">
      <c r="A14" s="7" t="s">
        <v>196</v>
      </c>
      <c r="B14" s="7" t="s">
        <v>92</v>
      </c>
      <c r="C14" s="1">
        <v>49</v>
      </c>
      <c r="D14" s="1">
        <v>58</v>
      </c>
      <c r="E14" s="1">
        <v>61</v>
      </c>
      <c r="F14" s="1">
        <v>60</v>
      </c>
      <c r="G14" s="1">
        <v>60</v>
      </c>
      <c r="H14" s="1">
        <v>75</v>
      </c>
      <c r="I14" s="1">
        <v>83</v>
      </c>
      <c r="J14" s="1">
        <v>84</v>
      </c>
      <c r="K14" s="1">
        <v>98</v>
      </c>
      <c r="L14" s="1">
        <v>106</v>
      </c>
      <c r="M14" s="1">
        <v>98</v>
      </c>
      <c r="N14" s="1">
        <v>103</v>
      </c>
    </row>
    <row r="15" spans="1:14" x14ac:dyDescent="0.3">
      <c r="A15" s="7" t="s">
        <v>196</v>
      </c>
      <c r="B15" s="7" t="s">
        <v>93</v>
      </c>
      <c r="C15" s="1">
        <v>583</v>
      </c>
      <c r="D15" s="1">
        <v>622</v>
      </c>
      <c r="E15" s="1">
        <v>603</v>
      </c>
      <c r="F15" s="1">
        <v>552</v>
      </c>
      <c r="G15" s="1">
        <v>583</v>
      </c>
      <c r="H15" s="1">
        <v>597</v>
      </c>
      <c r="I15" s="1">
        <v>607</v>
      </c>
      <c r="J15" s="1">
        <v>665</v>
      </c>
      <c r="K15" s="1">
        <v>683</v>
      </c>
      <c r="L15" s="1">
        <v>679</v>
      </c>
      <c r="M15" s="1">
        <v>703</v>
      </c>
      <c r="N15" s="1">
        <v>688</v>
      </c>
    </row>
    <row r="16" spans="1:14" x14ac:dyDescent="0.3">
      <c r="A16" s="7" t="s">
        <v>196</v>
      </c>
      <c r="B16" s="7" t="s">
        <v>94</v>
      </c>
      <c r="C16" s="1">
        <v>449</v>
      </c>
      <c r="D16" s="1">
        <v>475</v>
      </c>
      <c r="E16" s="1">
        <v>516</v>
      </c>
      <c r="F16" s="1">
        <v>475</v>
      </c>
      <c r="G16" s="1">
        <v>478</v>
      </c>
      <c r="H16" s="1">
        <v>537</v>
      </c>
      <c r="I16" s="1">
        <v>525</v>
      </c>
      <c r="J16" s="1">
        <v>561</v>
      </c>
      <c r="K16" s="1">
        <v>560</v>
      </c>
      <c r="L16" s="1">
        <v>557</v>
      </c>
      <c r="M16" s="1">
        <v>578</v>
      </c>
      <c r="N16" s="1">
        <v>547</v>
      </c>
    </row>
    <row r="17" spans="1:14" x14ac:dyDescent="0.3">
      <c r="A17" s="7" t="s">
        <v>196</v>
      </c>
      <c r="B17" s="7" t="s">
        <v>95</v>
      </c>
      <c r="C17" s="1">
        <v>15</v>
      </c>
      <c r="D17" s="1">
        <v>22</v>
      </c>
      <c r="E17" s="1">
        <v>26</v>
      </c>
      <c r="F17" s="1">
        <v>19</v>
      </c>
      <c r="G17" s="1">
        <v>28</v>
      </c>
      <c r="H17" s="1">
        <v>25</v>
      </c>
      <c r="I17" s="1">
        <v>41</v>
      </c>
      <c r="J17" s="1">
        <v>55</v>
      </c>
      <c r="K17" s="1">
        <v>54</v>
      </c>
      <c r="L17" s="1">
        <v>47</v>
      </c>
      <c r="M17" s="1">
        <v>51</v>
      </c>
      <c r="N17" s="1">
        <v>53</v>
      </c>
    </row>
    <row r="18" spans="1:14" x14ac:dyDescent="0.3">
      <c r="A18" s="7" t="s">
        <v>196</v>
      </c>
      <c r="B18" s="7" t="s">
        <v>96</v>
      </c>
      <c r="C18" s="1">
        <v>175</v>
      </c>
      <c r="D18" s="1">
        <v>186</v>
      </c>
      <c r="E18" s="1">
        <v>192</v>
      </c>
      <c r="F18" s="1">
        <v>218</v>
      </c>
      <c r="G18" s="1">
        <v>222</v>
      </c>
      <c r="H18" s="1">
        <v>250</v>
      </c>
      <c r="I18" s="1">
        <v>296</v>
      </c>
      <c r="J18" s="1">
        <v>341</v>
      </c>
      <c r="K18" s="1">
        <v>440</v>
      </c>
      <c r="L18" s="1">
        <v>487</v>
      </c>
      <c r="M18" s="1">
        <v>545</v>
      </c>
      <c r="N18" s="1">
        <v>630</v>
      </c>
    </row>
    <row r="19" spans="1:14" x14ac:dyDescent="0.3">
      <c r="A19" s="7" t="s">
        <v>196</v>
      </c>
      <c r="B19" s="7" t="s">
        <v>97</v>
      </c>
      <c r="C19" s="1">
        <v>117</v>
      </c>
      <c r="D19" s="1">
        <v>94</v>
      </c>
      <c r="E19" s="1">
        <v>89</v>
      </c>
      <c r="F19" s="1">
        <v>81</v>
      </c>
      <c r="G19" s="1">
        <v>77</v>
      </c>
      <c r="H19" s="1">
        <v>71</v>
      </c>
      <c r="I19" s="1">
        <v>70</v>
      </c>
      <c r="J19" s="1">
        <v>66</v>
      </c>
      <c r="K19" s="1">
        <v>65</v>
      </c>
      <c r="L19" s="1">
        <v>66</v>
      </c>
      <c r="M19" s="1">
        <v>69</v>
      </c>
      <c r="N19" s="1">
        <v>74</v>
      </c>
    </row>
    <row r="20" spans="1:14" x14ac:dyDescent="0.3">
      <c r="A20" s="7" t="s">
        <v>196</v>
      </c>
      <c r="B20" s="7" t="s">
        <v>98</v>
      </c>
      <c r="C20" s="1">
        <v>227</v>
      </c>
      <c r="D20" s="1">
        <v>218</v>
      </c>
      <c r="E20" s="1">
        <v>187</v>
      </c>
      <c r="F20" s="1">
        <v>175</v>
      </c>
      <c r="G20" s="1">
        <v>174</v>
      </c>
      <c r="H20" s="1">
        <v>184</v>
      </c>
      <c r="I20" s="1">
        <v>189</v>
      </c>
      <c r="J20" s="1">
        <v>199</v>
      </c>
      <c r="K20" s="1">
        <v>215</v>
      </c>
      <c r="L20" s="1">
        <v>249</v>
      </c>
      <c r="M20" s="1">
        <v>223</v>
      </c>
      <c r="N20" s="1">
        <v>245</v>
      </c>
    </row>
    <row r="21" spans="1:14" x14ac:dyDescent="0.3">
      <c r="A21" s="7" t="s">
        <v>197</v>
      </c>
      <c r="B21" s="7" t="s">
        <v>87</v>
      </c>
      <c r="C21" s="1">
        <v>789</v>
      </c>
      <c r="D21" s="1">
        <v>986</v>
      </c>
      <c r="E21" s="1">
        <v>907</v>
      </c>
      <c r="F21" s="1">
        <v>949</v>
      </c>
      <c r="G21" s="1">
        <v>895</v>
      </c>
      <c r="H21" s="1">
        <v>951</v>
      </c>
      <c r="I21" s="1">
        <v>927</v>
      </c>
      <c r="J21" s="1">
        <v>957</v>
      </c>
      <c r="K21" s="1">
        <v>1097</v>
      </c>
      <c r="L21" s="1">
        <v>1064</v>
      </c>
      <c r="M21" s="1">
        <v>1196</v>
      </c>
      <c r="N21" s="1">
        <v>1168</v>
      </c>
    </row>
    <row r="22" spans="1:14" x14ac:dyDescent="0.3">
      <c r="A22" s="7" t="s">
        <v>197</v>
      </c>
      <c r="B22" s="7" t="s">
        <v>88</v>
      </c>
      <c r="C22" s="1">
        <v>2433</v>
      </c>
      <c r="D22" s="1">
        <v>2379</v>
      </c>
      <c r="E22" s="1">
        <v>2283</v>
      </c>
      <c r="F22" s="1">
        <v>2342</v>
      </c>
      <c r="G22" s="1">
        <v>2347</v>
      </c>
      <c r="H22" s="1">
        <v>2454</v>
      </c>
      <c r="I22" s="1">
        <v>2645</v>
      </c>
      <c r="J22" s="1">
        <v>2885</v>
      </c>
      <c r="K22" s="1">
        <v>3034</v>
      </c>
      <c r="L22" s="1">
        <v>3388</v>
      </c>
      <c r="M22" s="1">
        <v>4002</v>
      </c>
      <c r="N22" s="1">
        <v>4624</v>
      </c>
    </row>
    <row r="23" spans="1:14" x14ac:dyDescent="0.3">
      <c r="A23" s="7" t="s">
        <v>197</v>
      </c>
      <c r="B23" s="7" t="s">
        <v>89</v>
      </c>
      <c r="C23" s="1">
        <v>154</v>
      </c>
      <c r="D23" s="1">
        <v>184</v>
      </c>
      <c r="E23" s="1">
        <v>186</v>
      </c>
      <c r="F23" s="1">
        <v>186</v>
      </c>
      <c r="G23" s="1">
        <v>188</v>
      </c>
      <c r="H23" s="1">
        <v>198</v>
      </c>
      <c r="I23" s="1">
        <v>222</v>
      </c>
      <c r="J23" s="1">
        <v>220</v>
      </c>
      <c r="K23" s="1">
        <v>226</v>
      </c>
      <c r="L23" s="1">
        <v>229</v>
      </c>
      <c r="M23" s="1">
        <v>275</v>
      </c>
      <c r="N23" s="1">
        <v>257</v>
      </c>
    </row>
    <row r="24" spans="1:14" x14ac:dyDescent="0.3">
      <c r="A24" s="7" t="s">
        <v>197</v>
      </c>
      <c r="B24" s="7" t="s">
        <v>90</v>
      </c>
      <c r="C24" s="1">
        <v>700</v>
      </c>
      <c r="D24" s="1">
        <v>694</v>
      </c>
      <c r="E24" s="1">
        <v>643</v>
      </c>
      <c r="F24" s="1">
        <v>612</v>
      </c>
      <c r="G24" s="1">
        <v>615</v>
      </c>
      <c r="H24" s="1">
        <v>634</v>
      </c>
      <c r="I24" s="1">
        <v>679</v>
      </c>
      <c r="J24" s="1">
        <v>705</v>
      </c>
      <c r="K24" s="1">
        <v>725</v>
      </c>
      <c r="L24" s="1">
        <v>809</v>
      </c>
      <c r="M24" s="1">
        <v>934</v>
      </c>
      <c r="N24" s="1">
        <v>1081</v>
      </c>
    </row>
    <row r="25" spans="1:14" x14ac:dyDescent="0.3">
      <c r="A25" s="7" t="s">
        <v>197</v>
      </c>
      <c r="B25" s="7" t="s">
        <v>91</v>
      </c>
      <c r="C25" s="1">
        <v>114</v>
      </c>
      <c r="D25" s="1">
        <v>138</v>
      </c>
      <c r="E25" s="1">
        <v>142</v>
      </c>
      <c r="F25" s="1">
        <v>151</v>
      </c>
      <c r="G25" s="1">
        <v>144</v>
      </c>
      <c r="H25" s="1">
        <v>165</v>
      </c>
      <c r="I25" s="1">
        <v>179</v>
      </c>
      <c r="J25" s="1">
        <v>193</v>
      </c>
      <c r="K25" s="1">
        <v>218</v>
      </c>
      <c r="L25" s="1">
        <v>228</v>
      </c>
      <c r="M25" s="1">
        <v>235</v>
      </c>
      <c r="N25" s="1">
        <v>224</v>
      </c>
    </row>
    <row r="26" spans="1:14" x14ac:dyDescent="0.3">
      <c r="A26" s="7" t="s">
        <v>197</v>
      </c>
      <c r="B26" s="7" t="s">
        <v>92</v>
      </c>
      <c r="C26" s="1">
        <v>130</v>
      </c>
      <c r="D26" s="1">
        <v>138</v>
      </c>
      <c r="E26" s="1">
        <v>128</v>
      </c>
      <c r="F26" s="1">
        <v>138</v>
      </c>
      <c r="G26" s="1">
        <v>141</v>
      </c>
      <c r="H26" s="1">
        <v>152</v>
      </c>
      <c r="I26" s="1">
        <v>156</v>
      </c>
      <c r="J26" s="1">
        <v>188</v>
      </c>
      <c r="K26" s="1">
        <v>185</v>
      </c>
      <c r="L26" s="1">
        <v>220</v>
      </c>
      <c r="M26" s="1">
        <v>245</v>
      </c>
      <c r="N26" s="1">
        <v>262</v>
      </c>
    </row>
    <row r="27" spans="1:14" x14ac:dyDescent="0.3">
      <c r="A27" s="7" t="s">
        <v>197</v>
      </c>
      <c r="B27" s="7" t="s">
        <v>93</v>
      </c>
      <c r="C27" s="1">
        <v>1368</v>
      </c>
      <c r="D27" s="1">
        <v>1774</v>
      </c>
      <c r="E27" s="1">
        <v>1669</v>
      </c>
      <c r="F27" s="1">
        <v>1800</v>
      </c>
      <c r="G27" s="1">
        <v>1726</v>
      </c>
      <c r="H27" s="1">
        <v>1883</v>
      </c>
      <c r="I27" s="1">
        <v>1907</v>
      </c>
      <c r="J27" s="1">
        <v>1975</v>
      </c>
      <c r="K27" s="1">
        <v>2111</v>
      </c>
      <c r="L27" s="1">
        <v>2084</v>
      </c>
      <c r="M27" s="1">
        <v>2137</v>
      </c>
      <c r="N27" s="1">
        <v>2053</v>
      </c>
    </row>
    <row r="28" spans="1:14" x14ac:dyDescent="0.3">
      <c r="A28" s="7" t="s">
        <v>197</v>
      </c>
      <c r="B28" s="7" t="s">
        <v>94</v>
      </c>
      <c r="C28" s="1">
        <v>1841</v>
      </c>
      <c r="D28" s="1">
        <v>1985</v>
      </c>
      <c r="E28" s="1">
        <v>1974</v>
      </c>
      <c r="F28" s="1">
        <v>1904</v>
      </c>
      <c r="G28" s="1">
        <v>1862</v>
      </c>
      <c r="H28" s="1">
        <v>1854</v>
      </c>
      <c r="I28" s="1">
        <v>1924</v>
      </c>
      <c r="J28" s="1">
        <v>1883</v>
      </c>
      <c r="K28" s="1">
        <v>1896</v>
      </c>
      <c r="L28" s="1">
        <v>1889</v>
      </c>
      <c r="M28" s="1">
        <v>1907</v>
      </c>
      <c r="N28" s="1">
        <v>2075</v>
      </c>
    </row>
    <row r="29" spans="1:14" x14ac:dyDescent="0.3">
      <c r="A29" s="7" t="s">
        <v>197</v>
      </c>
      <c r="B29" s="7" t="s">
        <v>95</v>
      </c>
      <c r="C29" s="1">
        <v>117</v>
      </c>
      <c r="D29" s="1">
        <v>119</v>
      </c>
      <c r="E29" s="1">
        <v>131</v>
      </c>
      <c r="F29" s="1">
        <v>133</v>
      </c>
      <c r="G29" s="1">
        <v>137</v>
      </c>
      <c r="H29" s="1">
        <v>130</v>
      </c>
      <c r="I29" s="1">
        <v>129</v>
      </c>
      <c r="J29" s="1">
        <v>148</v>
      </c>
      <c r="K29" s="1">
        <v>170</v>
      </c>
      <c r="L29" s="1">
        <v>178</v>
      </c>
      <c r="M29" s="1">
        <v>197</v>
      </c>
      <c r="N29" s="1">
        <v>199</v>
      </c>
    </row>
    <row r="30" spans="1:14" x14ac:dyDescent="0.3">
      <c r="A30" s="7" t="s">
        <v>197</v>
      </c>
      <c r="B30" s="7" t="s">
        <v>96</v>
      </c>
      <c r="C30" s="1">
        <v>497</v>
      </c>
      <c r="D30" s="1">
        <v>502</v>
      </c>
      <c r="E30" s="1">
        <v>492</v>
      </c>
      <c r="F30" s="1">
        <v>498</v>
      </c>
      <c r="G30" s="1">
        <v>516</v>
      </c>
      <c r="H30" s="1">
        <v>556</v>
      </c>
      <c r="I30" s="1">
        <v>598</v>
      </c>
      <c r="J30" s="1">
        <v>712</v>
      </c>
      <c r="K30" s="1">
        <v>792</v>
      </c>
      <c r="L30" s="1">
        <v>944</v>
      </c>
      <c r="M30" s="1">
        <v>1155</v>
      </c>
      <c r="N30" s="1">
        <v>1323</v>
      </c>
    </row>
    <row r="31" spans="1:14" x14ac:dyDescent="0.3">
      <c r="A31" s="7" t="s">
        <v>197</v>
      </c>
      <c r="B31" s="7" t="s">
        <v>97</v>
      </c>
      <c r="C31" s="1">
        <v>432</v>
      </c>
      <c r="D31" s="1">
        <v>430</v>
      </c>
      <c r="E31" s="1">
        <v>380</v>
      </c>
      <c r="F31" s="1">
        <v>320</v>
      </c>
      <c r="G31" s="1">
        <v>266</v>
      </c>
      <c r="H31" s="1">
        <v>273</v>
      </c>
      <c r="I31" s="1">
        <v>245</v>
      </c>
      <c r="J31" s="1">
        <v>227</v>
      </c>
      <c r="K31" s="1">
        <v>249</v>
      </c>
      <c r="L31" s="1">
        <v>249</v>
      </c>
      <c r="M31" s="1">
        <v>225</v>
      </c>
      <c r="N31" s="1">
        <v>202</v>
      </c>
    </row>
    <row r="32" spans="1:14" x14ac:dyDescent="0.3">
      <c r="A32" s="7" t="s">
        <v>197</v>
      </c>
      <c r="B32" s="7" t="s">
        <v>98</v>
      </c>
      <c r="C32" s="1">
        <v>749</v>
      </c>
      <c r="D32" s="1">
        <v>692</v>
      </c>
      <c r="E32" s="1">
        <v>609</v>
      </c>
      <c r="F32" s="1">
        <v>514</v>
      </c>
      <c r="G32" s="1">
        <v>484</v>
      </c>
      <c r="H32" s="1">
        <v>468</v>
      </c>
      <c r="I32" s="1">
        <v>459</v>
      </c>
      <c r="J32" s="1">
        <v>481</v>
      </c>
      <c r="K32" s="1">
        <v>502</v>
      </c>
      <c r="L32" s="1">
        <v>522</v>
      </c>
      <c r="M32" s="1">
        <v>546</v>
      </c>
      <c r="N32" s="1">
        <v>593</v>
      </c>
    </row>
    <row r="33" spans="1:14" x14ac:dyDescent="0.3">
      <c r="A33" s="7" t="s">
        <v>198</v>
      </c>
      <c r="B33" s="7" t="s">
        <v>87</v>
      </c>
      <c r="C33" s="1">
        <v>312</v>
      </c>
      <c r="D33" s="1">
        <v>339</v>
      </c>
      <c r="E33" s="1">
        <v>380</v>
      </c>
      <c r="F33" s="1">
        <v>414</v>
      </c>
      <c r="G33" s="1">
        <v>418</v>
      </c>
      <c r="H33" s="1">
        <v>457</v>
      </c>
      <c r="I33" s="1">
        <v>480</v>
      </c>
      <c r="J33" s="1">
        <v>515</v>
      </c>
      <c r="K33" s="1">
        <v>613</v>
      </c>
      <c r="L33" s="1">
        <v>601</v>
      </c>
      <c r="M33" s="1">
        <v>711</v>
      </c>
      <c r="N33" s="1">
        <v>809</v>
      </c>
    </row>
    <row r="34" spans="1:14" x14ac:dyDescent="0.3">
      <c r="A34" s="7" t="s">
        <v>198</v>
      </c>
      <c r="B34" s="7" t="s">
        <v>88</v>
      </c>
      <c r="C34" s="1">
        <v>2049</v>
      </c>
      <c r="D34" s="1">
        <v>2132</v>
      </c>
      <c r="E34" s="1">
        <v>2212</v>
      </c>
      <c r="F34" s="1">
        <v>2251</v>
      </c>
      <c r="G34" s="1">
        <v>2386</v>
      </c>
      <c r="H34" s="1">
        <v>2513</v>
      </c>
      <c r="I34" s="1">
        <v>2678</v>
      </c>
      <c r="J34" s="1">
        <v>3020</v>
      </c>
      <c r="K34" s="1">
        <v>3345</v>
      </c>
      <c r="L34" s="1">
        <v>3731</v>
      </c>
      <c r="M34" s="1">
        <v>4421</v>
      </c>
      <c r="N34" s="1">
        <v>5375</v>
      </c>
    </row>
    <row r="35" spans="1:14" x14ac:dyDescent="0.3">
      <c r="A35" s="7" t="s">
        <v>198</v>
      </c>
      <c r="B35" s="7" t="s">
        <v>89</v>
      </c>
      <c r="C35" s="1">
        <v>36</v>
      </c>
      <c r="D35" s="1">
        <v>32</v>
      </c>
      <c r="E35" s="1">
        <v>34</v>
      </c>
      <c r="F35" s="1">
        <v>32</v>
      </c>
      <c r="G35" s="1">
        <v>49</v>
      </c>
      <c r="H35" s="1">
        <v>67</v>
      </c>
      <c r="I35" s="1">
        <v>64</v>
      </c>
      <c r="J35" s="1">
        <v>79</v>
      </c>
      <c r="K35" s="1">
        <v>86</v>
      </c>
      <c r="L35" s="1">
        <v>74</v>
      </c>
      <c r="M35" s="1">
        <v>106</v>
      </c>
      <c r="N35" s="1">
        <v>139</v>
      </c>
    </row>
    <row r="36" spans="1:14" x14ac:dyDescent="0.3">
      <c r="A36" s="7" t="s">
        <v>198</v>
      </c>
      <c r="B36" s="7" t="s">
        <v>90</v>
      </c>
      <c r="C36" s="1">
        <v>395</v>
      </c>
      <c r="D36" s="1">
        <v>391</v>
      </c>
      <c r="E36" s="1">
        <v>417</v>
      </c>
      <c r="F36" s="1">
        <v>433</v>
      </c>
      <c r="G36" s="1">
        <v>468</v>
      </c>
      <c r="H36" s="1">
        <v>550</v>
      </c>
      <c r="I36" s="1">
        <v>667</v>
      </c>
      <c r="J36" s="1">
        <v>761</v>
      </c>
      <c r="K36" s="1">
        <v>834</v>
      </c>
      <c r="L36" s="1">
        <v>987</v>
      </c>
      <c r="M36" s="1">
        <v>1246</v>
      </c>
      <c r="N36" s="1">
        <v>1426</v>
      </c>
    </row>
    <row r="37" spans="1:14" x14ac:dyDescent="0.3">
      <c r="A37" s="7" t="s">
        <v>198</v>
      </c>
      <c r="B37" s="7" t="s">
        <v>91</v>
      </c>
      <c r="C37" s="1">
        <v>31</v>
      </c>
      <c r="D37" s="1">
        <v>43</v>
      </c>
      <c r="E37" s="1">
        <v>49</v>
      </c>
      <c r="F37" s="1">
        <v>49</v>
      </c>
      <c r="G37" s="1">
        <v>44</v>
      </c>
      <c r="H37" s="1">
        <v>74</v>
      </c>
      <c r="I37" s="1">
        <v>66</v>
      </c>
      <c r="J37" s="1">
        <v>64</v>
      </c>
      <c r="K37" s="1">
        <v>67</v>
      </c>
      <c r="L37" s="1">
        <v>70</v>
      </c>
      <c r="M37" s="1">
        <v>82</v>
      </c>
      <c r="N37" s="1">
        <v>97</v>
      </c>
    </row>
    <row r="38" spans="1:14" x14ac:dyDescent="0.3">
      <c r="A38" s="7" t="s">
        <v>198</v>
      </c>
      <c r="B38" s="7" t="s">
        <v>92</v>
      </c>
      <c r="C38" s="1">
        <v>82</v>
      </c>
      <c r="D38" s="1">
        <v>80</v>
      </c>
      <c r="E38" s="1">
        <v>85</v>
      </c>
      <c r="F38" s="1">
        <v>88</v>
      </c>
      <c r="G38" s="1">
        <v>91</v>
      </c>
      <c r="H38" s="1">
        <v>99</v>
      </c>
      <c r="I38" s="1">
        <v>99</v>
      </c>
      <c r="J38" s="1">
        <v>101</v>
      </c>
      <c r="K38" s="1">
        <v>126</v>
      </c>
      <c r="L38" s="1">
        <v>146</v>
      </c>
      <c r="M38" s="1">
        <v>146</v>
      </c>
      <c r="N38" s="1">
        <v>170</v>
      </c>
    </row>
    <row r="39" spans="1:14" x14ac:dyDescent="0.3">
      <c r="A39" s="7" t="s">
        <v>198</v>
      </c>
      <c r="B39" s="7" t="s">
        <v>93</v>
      </c>
      <c r="C39" s="1">
        <v>1002</v>
      </c>
      <c r="D39" s="1">
        <v>1012</v>
      </c>
      <c r="E39" s="1">
        <v>990</v>
      </c>
      <c r="F39" s="1">
        <v>992</v>
      </c>
      <c r="G39" s="1">
        <v>984</v>
      </c>
      <c r="H39" s="1">
        <v>1122</v>
      </c>
      <c r="I39" s="1">
        <v>1068</v>
      </c>
      <c r="J39" s="1">
        <v>1098</v>
      </c>
      <c r="K39" s="1">
        <v>1223</v>
      </c>
      <c r="L39" s="1">
        <v>1248</v>
      </c>
      <c r="M39" s="1">
        <v>1263</v>
      </c>
      <c r="N39" s="1">
        <v>1268</v>
      </c>
    </row>
    <row r="40" spans="1:14" x14ac:dyDescent="0.3">
      <c r="A40" s="7" t="s">
        <v>198</v>
      </c>
      <c r="B40" s="7" t="s">
        <v>94</v>
      </c>
      <c r="C40" s="1">
        <v>454</v>
      </c>
      <c r="D40" s="1">
        <v>493</v>
      </c>
      <c r="E40" s="1">
        <v>530</v>
      </c>
      <c r="F40" s="1">
        <v>525</v>
      </c>
      <c r="G40" s="1">
        <v>553</v>
      </c>
      <c r="H40" s="1">
        <v>568</v>
      </c>
      <c r="I40" s="1">
        <v>544</v>
      </c>
      <c r="J40" s="1">
        <v>547</v>
      </c>
      <c r="K40" s="1">
        <v>555</v>
      </c>
      <c r="L40" s="1">
        <v>559</v>
      </c>
      <c r="M40" s="1">
        <v>537</v>
      </c>
      <c r="N40" s="1">
        <v>572</v>
      </c>
    </row>
    <row r="41" spans="1:14" x14ac:dyDescent="0.3">
      <c r="A41" s="7" t="s">
        <v>198</v>
      </c>
      <c r="B41" s="7" t="s">
        <v>95</v>
      </c>
      <c r="C41" s="1">
        <v>39</v>
      </c>
      <c r="D41" s="1">
        <v>34</v>
      </c>
      <c r="E41" s="1">
        <v>41</v>
      </c>
      <c r="F41" s="1">
        <v>49</v>
      </c>
      <c r="G41" s="1">
        <v>34</v>
      </c>
      <c r="H41" s="1">
        <v>51</v>
      </c>
      <c r="I41" s="1">
        <v>62</v>
      </c>
      <c r="J41" s="1">
        <v>66</v>
      </c>
      <c r="K41" s="1">
        <v>67</v>
      </c>
      <c r="L41" s="1">
        <v>60</v>
      </c>
      <c r="M41" s="1">
        <v>72</v>
      </c>
      <c r="N41" s="1">
        <v>80</v>
      </c>
    </row>
    <row r="42" spans="1:14" x14ac:dyDescent="0.3">
      <c r="A42" s="7" t="s">
        <v>198</v>
      </c>
      <c r="B42" s="7" t="s">
        <v>96</v>
      </c>
      <c r="C42" s="1">
        <v>249</v>
      </c>
      <c r="D42" s="1">
        <v>279</v>
      </c>
      <c r="E42" s="1">
        <v>305</v>
      </c>
      <c r="F42" s="1">
        <v>318</v>
      </c>
      <c r="G42" s="1">
        <v>359</v>
      </c>
      <c r="H42" s="1">
        <v>404</v>
      </c>
      <c r="I42" s="1">
        <v>500</v>
      </c>
      <c r="J42" s="1">
        <v>617</v>
      </c>
      <c r="K42" s="1">
        <v>746</v>
      </c>
      <c r="L42" s="1">
        <v>873</v>
      </c>
      <c r="M42" s="1">
        <v>995</v>
      </c>
      <c r="N42" s="1">
        <v>1203</v>
      </c>
    </row>
    <row r="43" spans="1:14" x14ac:dyDescent="0.3">
      <c r="A43" s="7" t="s">
        <v>198</v>
      </c>
      <c r="B43" s="7" t="s">
        <v>97</v>
      </c>
      <c r="C43" s="1">
        <v>151</v>
      </c>
      <c r="D43" s="1">
        <v>133</v>
      </c>
      <c r="E43" s="1">
        <v>117</v>
      </c>
      <c r="F43" s="1">
        <v>110</v>
      </c>
      <c r="G43" s="1">
        <v>99</v>
      </c>
      <c r="H43" s="1">
        <v>109</v>
      </c>
      <c r="I43" s="1">
        <v>100</v>
      </c>
      <c r="J43" s="1">
        <v>96</v>
      </c>
      <c r="K43" s="1">
        <v>101</v>
      </c>
      <c r="L43" s="1">
        <v>99</v>
      </c>
      <c r="M43" s="1">
        <v>101</v>
      </c>
      <c r="N43" s="1">
        <v>102</v>
      </c>
    </row>
    <row r="44" spans="1:14" x14ac:dyDescent="0.3">
      <c r="A44" s="7" t="s">
        <v>198</v>
      </c>
      <c r="B44" s="7" t="s">
        <v>98</v>
      </c>
      <c r="C44" s="1">
        <v>336</v>
      </c>
      <c r="D44" s="1">
        <v>351</v>
      </c>
      <c r="E44" s="1">
        <v>334</v>
      </c>
      <c r="F44" s="1">
        <v>301</v>
      </c>
      <c r="G44" s="1">
        <v>325</v>
      </c>
      <c r="H44" s="1">
        <v>320</v>
      </c>
      <c r="I44" s="1">
        <v>323</v>
      </c>
      <c r="J44" s="1">
        <v>372</v>
      </c>
      <c r="K44" s="1">
        <v>405</v>
      </c>
      <c r="L44" s="1">
        <v>434</v>
      </c>
      <c r="M44" s="1">
        <v>434</v>
      </c>
      <c r="N44" s="1">
        <v>446</v>
      </c>
    </row>
    <row r="45" spans="1:14" x14ac:dyDescent="0.3">
      <c r="A45" s="7" t="s">
        <v>199</v>
      </c>
      <c r="B45" s="7" t="s">
        <v>87</v>
      </c>
      <c r="C45" s="1">
        <v>149</v>
      </c>
      <c r="D45" s="1">
        <v>201</v>
      </c>
      <c r="E45" s="1">
        <v>205</v>
      </c>
      <c r="F45" s="1">
        <v>201</v>
      </c>
      <c r="G45" s="1">
        <v>242</v>
      </c>
      <c r="H45" s="1">
        <v>231</v>
      </c>
      <c r="I45" s="1">
        <v>240</v>
      </c>
      <c r="J45" s="1">
        <v>248</v>
      </c>
      <c r="K45" s="1">
        <v>286</v>
      </c>
      <c r="L45" s="1">
        <v>311</v>
      </c>
      <c r="M45" s="1">
        <v>388</v>
      </c>
      <c r="N45" s="1">
        <v>471</v>
      </c>
    </row>
    <row r="46" spans="1:14" x14ac:dyDescent="0.3">
      <c r="A46" s="7" t="s">
        <v>199</v>
      </c>
      <c r="B46" s="7" t="s">
        <v>88</v>
      </c>
      <c r="C46" s="1">
        <v>1412</v>
      </c>
      <c r="D46" s="1">
        <v>1436</v>
      </c>
      <c r="E46" s="1">
        <v>1389</v>
      </c>
      <c r="F46" s="1">
        <v>1342</v>
      </c>
      <c r="G46" s="1">
        <v>1339</v>
      </c>
      <c r="H46" s="1">
        <v>1384</v>
      </c>
      <c r="I46" s="1">
        <v>1477</v>
      </c>
      <c r="J46" s="1">
        <v>1531</v>
      </c>
      <c r="K46" s="1">
        <v>1621</v>
      </c>
      <c r="L46" s="1">
        <v>1845</v>
      </c>
      <c r="M46" s="1">
        <v>2172</v>
      </c>
      <c r="N46" s="1">
        <v>2652</v>
      </c>
    </row>
    <row r="47" spans="1:14" x14ac:dyDescent="0.3">
      <c r="A47" s="7" t="s">
        <v>199</v>
      </c>
      <c r="B47" s="7" t="s">
        <v>89</v>
      </c>
      <c r="C47" s="1">
        <v>22</v>
      </c>
      <c r="D47" s="1">
        <v>22</v>
      </c>
      <c r="E47" s="1">
        <v>23</v>
      </c>
      <c r="F47" s="1">
        <v>39</v>
      </c>
      <c r="G47" s="1">
        <v>30</v>
      </c>
      <c r="H47" s="1">
        <v>38</v>
      </c>
      <c r="I47" s="1">
        <v>36</v>
      </c>
      <c r="J47" s="1">
        <v>41</v>
      </c>
      <c r="K47" s="1">
        <v>46</v>
      </c>
      <c r="L47" s="1">
        <v>53</v>
      </c>
      <c r="M47" s="1">
        <v>49</v>
      </c>
      <c r="N47" s="1">
        <v>60</v>
      </c>
    </row>
    <row r="48" spans="1:14" x14ac:dyDescent="0.3">
      <c r="A48" s="7" t="s">
        <v>199</v>
      </c>
      <c r="B48" s="7" t="s">
        <v>90</v>
      </c>
      <c r="C48" s="1">
        <v>233</v>
      </c>
      <c r="D48" s="1">
        <v>264</v>
      </c>
      <c r="E48" s="1">
        <v>268</v>
      </c>
      <c r="F48" s="1">
        <v>252</v>
      </c>
      <c r="G48" s="1">
        <v>288</v>
      </c>
      <c r="H48" s="1">
        <v>330</v>
      </c>
      <c r="I48" s="1">
        <v>353</v>
      </c>
      <c r="J48" s="1">
        <v>415</v>
      </c>
      <c r="K48" s="1">
        <v>444</v>
      </c>
      <c r="L48" s="1">
        <v>546</v>
      </c>
      <c r="M48" s="1">
        <v>705</v>
      </c>
      <c r="N48" s="1">
        <v>845</v>
      </c>
    </row>
    <row r="49" spans="1:14" x14ac:dyDescent="0.3">
      <c r="A49" s="7" t="s">
        <v>199</v>
      </c>
      <c r="B49" s="7" t="s">
        <v>91</v>
      </c>
      <c r="C49" s="1">
        <v>35</v>
      </c>
      <c r="D49" s="1">
        <v>43</v>
      </c>
      <c r="E49" s="1">
        <v>49</v>
      </c>
      <c r="F49" s="1">
        <v>43</v>
      </c>
      <c r="G49" s="1">
        <v>49</v>
      </c>
      <c r="H49" s="1">
        <v>63</v>
      </c>
      <c r="I49" s="1">
        <v>54</v>
      </c>
      <c r="J49" s="1">
        <v>70</v>
      </c>
      <c r="K49" s="1">
        <v>90</v>
      </c>
      <c r="L49" s="1">
        <v>70</v>
      </c>
      <c r="M49" s="1">
        <v>86</v>
      </c>
      <c r="N49" s="1">
        <v>96</v>
      </c>
    </row>
    <row r="50" spans="1:14" x14ac:dyDescent="0.3">
      <c r="A50" s="7" t="s">
        <v>199</v>
      </c>
      <c r="B50" s="7" t="s">
        <v>92</v>
      </c>
      <c r="C50" s="1">
        <v>55</v>
      </c>
      <c r="D50" s="1">
        <v>66</v>
      </c>
      <c r="E50" s="1">
        <v>53</v>
      </c>
      <c r="F50" s="1">
        <v>53</v>
      </c>
      <c r="G50" s="1">
        <v>60</v>
      </c>
      <c r="H50" s="1">
        <v>55</v>
      </c>
      <c r="I50" s="1">
        <v>58</v>
      </c>
      <c r="J50" s="1">
        <v>66</v>
      </c>
      <c r="K50" s="1">
        <v>66</v>
      </c>
      <c r="L50" s="1">
        <v>83</v>
      </c>
      <c r="M50" s="1">
        <v>98</v>
      </c>
      <c r="N50" s="1">
        <v>100</v>
      </c>
    </row>
    <row r="51" spans="1:14" x14ac:dyDescent="0.3">
      <c r="A51" s="7" t="s">
        <v>199</v>
      </c>
      <c r="B51" s="7" t="s">
        <v>93</v>
      </c>
      <c r="C51" s="1">
        <v>953</v>
      </c>
      <c r="D51" s="1">
        <v>997</v>
      </c>
      <c r="E51" s="1">
        <v>995</v>
      </c>
      <c r="F51" s="1">
        <v>1055</v>
      </c>
      <c r="G51" s="1">
        <v>1148</v>
      </c>
      <c r="H51" s="1">
        <v>1232</v>
      </c>
      <c r="I51" s="1">
        <v>1264</v>
      </c>
      <c r="J51" s="1">
        <v>1426</v>
      </c>
      <c r="K51" s="1">
        <v>1610</v>
      </c>
      <c r="L51" s="1">
        <v>1619</v>
      </c>
      <c r="M51" s="1">
        <v>1712</v>
      </c>
      <c r="N51" s="1">
        <v>1841</v>
      </c>
    </row>
    <row r="52" spans="1:14" x14ac:dyDescent="0.3">
      <c r="A52" s="7" t="s">
        <v>199</v>
      </c>
      <c r="B52" s="7" t="s">
        <v>94</v>
      </c>
      <c r="C52" s="1">
        <v>336</v>
      </c>
      <c r="D52" s="1">
        <v>382</v>
      </c>
      <c r="E52" s="1">
        <v>363</v>
      </c>
      <c r="F52" s="1">
        <v>349</v>
      </c>
      <c r="G52" s="1">
        <v>345</v>
      </c>
      <c r="H52" s="1">
        <v>340</v>
      </c>
      <c r="I52" s="1">
        <v>368</v>
      </c>
      <c r="J52" s="1">
        <v>353</v>
      </c>
      <c r="K52" s="1">
        <v>360</v>
      </c>
      <c r="L52" s="1">
        <v>361</v>
      </c>
      <c r="M52" s="1">
        <v>381</v>
      </c>
      <c r="N52" s="1">
        <v>367</v>
      </c>
    </row>
    <row r="53" spans="1:14" x14ac:dyDescent="0.3">
      <c r="A53" s="7" t="s">
        <v>199</v>
      </c>
      <c r="B53" s="7" t="s">
        <v>95</v>
      </c>
      <c r="C53" s="1">
        <v>23</v>
      </c>
      <c r="D53" s="1">
        <v>21</v>
      </c>
      <c r="E53" s="1">
        <v>26</v>
      </c>
      <c r="F53" s="1">
        <v>32</v>
      </c>
      <c r="G53" s="1">
        <v>35</v>
      </c>
      <c r="H53" s="1">
        <v>32</v>
      </c>
      <c r="I53" s="1">
        <v>38</v>
      </c>
      <c r="J53" s="1">
        <v>36</v>
      </c>
      <c r="K53" s="1">
        <v>42</v>
      </c>
      <c r="L53" s="1">
        <v>44</v>
      </c>
      <c r="M53" s="1">
        <v>56</v>
      </c>
      <c r="N53" s="1">
        <v>61</v>
      </c>
    </row>
    <row r="54" spans="1:14" x14ac:dyDescent="0.3">
      <c r="A54" s="7" t="s">
        <v>199</v>
      </c>
      <c r="B54" s="7" t="s">
        <v>96</v>
      </c>
      <c r="C54" s="1">
        <v>202</v>
      </c>
      <c r="D54" s="1">
        <v>228</v>
      </c>
      <c r="E54" s="1">
        <v>226</v>
      </c>
      <c r="F54" s="1">
        <v>236</v>
      </c>
      <c r="G54" s="1">
        <v>273</v>
      </c>
      <c r="H54" s="1">
        <v>292</v>
      </c>
      <c r="I54" s="1">
        <v>335</v>
      </c>
      <c r="J54" s="1">
        <v>413</v>
      </c>
      <c r="K54" s="1">
        <v>468</v>
      </c>
      <c r="L54" s="1">
        <v>523</v>
      </c>
      <c r="M54" s="1">
        <v>605</v>
      </c>
      <c r="N54" s="1">
        <v>685</v>
      </c>
    </row>
    <row r="55" spans="1:14" x14ac:dyDescent="0.3">
      <c r="A55" s="7" t="s">
        <v>199</v>
      </c>
      <c r="B55" s="7" t="s">
        <v>97</v>
      </c>
      <c r="C55" s="1">
        <v>128</v>
      </c>
      <c r="D55" s="1">
        <v>112</v>
      </c>
      <c r="E55" s="1">
        <v>92</v>
      </c>
      <c r="F55" s="1">
        <v>79</v>
      </c>
      <c r="G55" s="1">
        <v>101</v>
      </c>
      <c r="H55" s="1">
        <v>86</v>
      </c>
      <c r="I55" s="1">
        <v>73</v>
      </c>
      <c r="J55" s="1">
        <v>84</v>
      </c>
      <c r="K55" s="1">
        <v>92</v>
      </c>
      <c r="L55" s="1">
        <v>60</v>
      </c>
      <c r="M55" s="1">
        <v>69</v>
      </c>
      <c r="N55" s="1">
        <v>77</v>
      </c>
    </row>
    <row r="56" spans="1:14" x14ac:dyDescent="0.3">
      <c r="A56" s="7" t="s">
        <v>199</v>
      </c>
      <c r="B56" s="7" t="s">
        <v>98</v>
      </c>
      <c r="C56" s="1">
        <v>208</v>
      </c>
      <c r="D56" s="1">
        <v>198</v>
      </c>
      <c r="E56" s="1">
        <v>183</v>
      </c>
      <c r="F56" s="1">
        <v>161</v>
      </c>
      <c r="G56" s="1">
        <v>164</v>
      </c>
      <c r="H56" s="1">
        <v>175</v>
      </c>
      <c r="I56" s="1">
        <v>178</v>
      </c>
      <c r="J56" s="1">
        <v>171</v>
      </c>
      <c r="K56" s="1">
        <v>165</v>
      </c>
      <c r="L56" s="1">
        <v>182</v>
      </c>
      <c r="M56" s="1">
        <v>195</v>
      </c>
      <c r="N56" s="1">
        <v>220</v>
      </c>
    </row>
    <row r="57" spans="1:14" x14ac:dyDescent="0.3">
      <c r="A57" s="7" t="s">
        <v>200</v>
      </c>
      <c r="B57" s="7" t="s">
        <v>87</v>
      </c>
      <c r="C57" s="1">
        <v>178</v>
      </c>
      <c r="D57" s="1">
        <v>210</v>
      </c>
      <c r="E57" s="1">
        <v>238</v>
      </c>
      <c r="F57" s="1">
        <v>264</v>
      </c>
      <c r="G57" s="1">
        <v>291</v>
      </c>
      <c r="H57" s="1">
        <v>309</v>
      </c>
      <c r="I57" s="1">
        <v>341</v>
      </c>
      <c r="J57" s="1">
        <v>347</v>
      </c>
      <c r="K57" s="1">
        <v>415</v>
      </c>
      <c r="L57" s="1">
        <v>395</v>
      </c>
      <c r="M57" s="1">
        <v>481</v>
      </c>
      <c r="N57" s="1">
        <v>527</v>
      </c>
    </row>
    <row r="58" spans="1:14" x14ac:dyDescent="0.3">
      <c r="A58" s="7" t="s">
        <v>200</v>
      </c>
      <c r="B58" s="7" t="s">
        <v>88</v>
      </c>
      <c r="C58" s="1">
        <v>1512</v>
      </c>
      <c r="D58" s="1">
        <v>1494</v>
      </c>
      <c r="E58" s="1">
        <v>1437</v>
      </c>
      <c r="F58" s="1">
        <v>1502</v>
      </c>
      <c r="G58" s="1">
        <v>1589</v>
      </c>
      <c r="H58" s="1">
        <v>1693</v>
      </c>
      <c r="I58" s="1">
        <v>1861</v>
      </c>
      <c r="J58" s="1">
        <v>2070</v>
      </c>
      <c r="K58" s="1">
        <v>2165</v>
      </c>
      <c r="L58" s="1">
        <v>2401</v>
      </c>
      <c r="M58" s="1">
        <v>2925</v>
      </c>
      <c r="N58" s="1">
        <v>3534</v>
      </c>
    </row>
    <row r="59" spans="1:14" x14ac:dyDescent="0.3">
      <c r="A59" s="7" t="s">
        <v>200</v>
      </c>
      <c r="B59" s="7" t="s">
        <v>89</v>
      </c>
      <c r="C59" s="1">
        <v>22</v>
      </c>
      <c r="D59" s="1">
        <v>26</v>
      </c>
      <c r="E59" s="1">
        <v>27</v>
      </c>
      <c r="F59" s="1">
        <v>33</v>
      </c>
      <c r="G59" s="1">
        <v>30</v>
      </c>
      <c r="H59" s="1">
        <v>40</v>
      </c>
      <c r="I59" s="1">
        <v>44</v>
      </c>
      <c r="J59" s="1">
        <v>39</v>
      </c>
      <c r="K59" s="1">
        <v>55</v>
      </c>
      <c r="L59" s="1">
        <v>48</v>
      </c>
      <c r="M59" s="1">
        <v>60</v>
      </c>
      <c r="N59" s="1">
        <v>74</v>
      </c>
    </row>
    <row r="60" spans="1:14" x14ac:dyDescent="0.3">
      <c r="A60" s="7" t="s">
        <v>200</v>
      </c>
      <c r="B60" s="7" t="s">
        <v>90</v>
      </c>
      <c r="C60" s="1">
        <v>255</v>
      </c>
      <c r="D60" s="1">
        <v>287</v>
      </c>
      <c r="E60" s="1">
        <v>279</v>
      </c>
      <c r="F60" s="1">
        <v>286</v>
      </c>
      <c r="G60" s="1">
        <v>307</v>
      </c>
      <c r="H60" s="1">
        <v>356</v>
      </c>
      <c r="I60" s="1">
        <v>428</v>
      </c>
      <c r="J60" s="1">
        <v>490</v>
      </c>
      <c r="K60" s="1">
        <v>556</v>
      </c>
      <c r="L60" s="1">
        <v>663</v>
      </c>
      <c r="M60" s="1">
        <v>837</v>
      </c>
      <c r="N60" s="1">
        <v>966</v>
      </c>
    </row>
    <row r="61" spans="1:14" x14ac:dyDescent="0.3">
      <c r="A61" s="7" t="s">
        <v>200</v>
      </c>
      <c r="B61" s="7" t="s">
        <v>91</v>
      </c>
      <c r="C61" s="1">
        <v>28</v>
      </c>
      <c r="D61" s="1">
        <v>32</v>
      </c>
      <c r="E61" s="1">
        <v>42</v>
      </c>
      <c r="F61" s="1">
        <v>37</v>
      </c>
      <c r="G61" s="1">
        <v>51</v>
      </c>
      <c r="H61" s="1">
        <v>67</v>
      </c>
      <c r="I61" s="1">
        <v>64</v>
      </c>
      <c r="J61" s="1">
        <v>57</v>
      </c>
      <c r="K61" s="1">
        <v>75</v>
      </c>
      <c r="L61" s="1">
        <v>81</v>
      </c>
      <c r="M61" s="1">
        <v>85</v>
      </c>
      <c r="N61" s="1">
        <v>103</v>
      </c>
    </row>
    <row r="62" spans="1:14" x14ac:dyDescent="0.3">
      <c r="A62" s="7" t="s">
        <v>200</v>
      </c>
      <c r="B62" s="7" t="s">
        <v>92</v>
      </c>
      <c r="C62" s="1">
        <v>78</v>
      </c>
      <c r="D62" s="1">
        <v>80</v>
      </c>
      <c r="E62" s="1">
        <v>79</v>
      </c>
      <c r="F62" s="1">
        <v>70</v>
      </c>
      <c r="G62" s="1">
        <v>62</v>
      </c>
      <c r="H62" s="1">
        <v>69</v>
      </c>
      <c r="I62" s="1">
        <v>74</v>
      </c>
      <c r="J62" s="1">
        <v>84</v>
      </c>
      <c r="K62" s="1">
        <v>105</v>
      </c>
      <c r="L62" s="1">
        <v>112</v>
      </c>
      <c r="M62" s="1">
        <v>123</v>
      </c>
      <c r="N62" s="1">
        <v>135</v>
      </c>
    </row>
    <row r="63" spans="1:14" x14ac:dyDescent="0.3">
      <c r="A63" s="7" t="s">
        <v>200</v>
      </c>
      <c r="B63" s="7" t="s">
        <v>93</v>
      </c>
      <c r="C63" s="1">
        <v>839</v>
      </c>
      <c r="D63" s="1">
        <v>904</v>
      </c>
      <c r="E63" s="1">
        <v>872</v>
      </c>
      <c r="F63" s="1">
        <v>888</v>
      </c>
      <c r="G63" s="1">
        <v>1027</v>
      </c>
      <c r="H63" s="1">
        <v>1128</v>
      </c>
      <c r="I63" s="1">
        <v>1156</v>
      </c>
      <c r="J63" s="1">
        <v>1240</v>
      </c>
      <c r="K63" s="1">
        <v>1336</v>
      </c>
      <c r="L63" s="1">
        <v>1323</v>
      </c>
      <c r="M63" s="1">
        <v>1377</v>
      </c>
      <c r="N63" s="1">
        <v>1447</v>
      </c>
    </row>
    <row r="64" spans="1:14" x14ac:dyDescent="0.3">
      <c r="A64" s="7" t="s">
        <v>200</v>
      </c>
      <c r="B64" s="7" t="s">
        <v>94</v>
      </c>
      <c r="C64" s="1">
        <v>349</v>
      </c>
      <c r="D64" s="1">
        <v>411</v>
      </c>
      <c r="E64" s="1">
        <v>422</v>
      </c>
      <c r="F64" s="1">
        <v>404</v>
      </c>
      <c r="G64" s="1">
        <v>405</v>
      </c>
      <c r="H64" s="1">
        <v>398</v>
      </c>
      <c r="I64" s="1">
        <v>405</v>
      </c>
      <c r="J64" s="1">
        <v>423</v>
      </c>
      <c r="K64" s="1">
        <v>423</v>
      </c>
      <c r="L64" s="1">
        <v>439</v>
      </c>
      <c r="M64" s="1">
        <v>462</v>
      </c>
      <c r="N64" s="1">
        <v>505</v>
      </c>
    </row>
    <row r="65" spans="1:14" x14ac:dyDescent="0.3">
      <c r="A65" s="7" t="s">
        <v>200</v>
      </c>
      <c r="B65" s="7" t="s">
        <v>95</v>
      </c>
      <c r="C65" s="1">
        <v>37</v>
      </c>
      <c r="D65" s="1">
        <v>36</v>
      </c>
      <c r="E65" s="1">
        <v>37</v>
      </c>
      <c r="F65" s="1">
        <v>45</v>
      </c>
      <c r="G65" s="1">
        <v>35</v>
      </c>
      <c r="H65" s="1">
        <v>40</v>
      </c>
      <c r="I65" s="1">
        <v>51</v>
      </c>
      <c r="J65" s="1">
        <v>46</v>
      </c>
      <c r="K65" s="1">
        <v>60</v>
      </c>
      <c r="L65" s="1">
        <v>61</v>
      </c>
      <c r="M65" s="1">
        <v>75</v>
      </c>
      <c r="N65" s="1">
        <v>92</v>
      </c>
    </row>
    <row r="66" spans="1:14" x14ac:dyDescent="0.3">
      <c r="A66" s="7" t="s">
        <v>200</v>
      </c>
      <c r="B66" s="7" t="s">
        <v>96</v>
      </c>
      <c r="C66" s="1">
        <v>230</v>
      </c>
      <c r="D66" s="1">
        <v>238</v>
      </c>
      <c r="E66" s="1">
        <v>258</v>
      </c>
      <c r="F66" s="1">
        <v>273</v>
      </c>
      <c r="G66" s="1">
        <v>297</v>
      </c>
      <c r="H66" s="1">
        <v>334</v>
      </c>
      <c r="I66" s="1">
        <v>406</v>
      </c>
      <c r="J66" s="1">
        <v>512</v>
      </c>
      <c r="K66" s="1">
        <v>587</v>
      </c>
      <c r="L66" s="1">
        <v>712</v>
      </c>
      <c r="M66" s="1">
        <v>754</v>
      </c>
      <c r="N66" s="1">
        <v>889</v>
      </c>
    </row>
    <row r="67" spans="1:14" x14ac:dyDescent="0.3">
      <c r="A67" s="7" t="s">
        <v>200</v>
      </c>
      <c r="B67" s="7" t="s">
        <v>97</v>
      </c>
      <c r="C67" s="1">
        <v>145</v>
      </c>
      <c r="D67" s="1">
        <v>133</v>
      </c>
      <c r="E67" s="1">
        <v>106</v>
      </c>
      <c r="F67" s="1">
        <v>100</v>
      </c>
      <c r="G67" s="1">
        <v>100</v>
      </c>
      <c r="H67" s="1">
        <v>107</v>
      </c>
      <c r="I67" s="1">
        <v>89</v>
      </c>
      <c r="J67" s="1">
        <v>99</v>
      </c>
      <c r="K67" s="1">
        <v>87</v>
      </c>
      <c r="L67" s="1">
        <v>95</v>
      </c>
      <c r="M67" s="1">
        <v>86</v>
      </c>
      <c r="N67" s="1">
        <v>95</v>
      </c>
    </row>
    <row r="68" spans="1:14" x14ac:dyDescent="0.3">
      <c r="A68" s="7" t="s">
        <v>200</v>
      </c>
      <c r="B68" s="7" t="s">
        <v>98</v>
      </c>
      <c r="C68" s="1">
        <v>245</v>
      </c>
      <c r="D68" s="1">
        <v>239</v>
      </c>
      <c r="E68" s="1">
        <v>198</v>
      </c>
      <c r="F68" s="1">
        <v>197</v>
      </c>
      <c r="G68" s="1">
        <v>202</v>
      </c>
      <c r="H68" s="1">
        <v>196</v>
      </c>
      <c r="I68" s="1">
        <v>209</v>
      </c>
      <c r="J68" s="1">
        <v>211</v>
      </c>
      <c r="K68" s="1">
        <v>236</v>
      </c>
      <c r="L68" s="1">
        <v>276</v>
      </c>
      <c r="M68" s="1">
        <v>284</v>
      </c>
      <c r="N68" s="1">
        <v>302</v>
      </c>
    </row>
    <row r="69" spans="1:14" x14ac:dyDescent="0.3">
      <c r="A69" s="7" t="s">
        <v>201</v>
      </c>
      <c r="B69" s="7" t="s">
        <v>87</v>
      </c>
      <c r="C69" s="1">
        <v>238</v>
      </c>
      <c r="D69" s="1">
        <v>305</v>
      </c>
      <c r="E69" s="1">
        <v>328</v>
      </c>
      <c r="F69" s="1">
        <v>310</v>
      </c>
      <c r="G69" s="1">
        <v>291</v>
      </c>
      <c r="H69" s="1">
        <v>322</v>
      </c>
      <c r="I69" s="1">
        <v>329</v>
      </c>
      <c r="J69" s="1">
        <v>361</v>
      </c>
      <c r="K69" s="1">
        <v>397</v>
      </c>
      <c r="L69" s="1">
        <v>404</v>
      </c>
      <c r="M69" s="1">
        <v>432</v>
      </c>
      <c r="N69" s="1">
        <v>513</v>
      </c>
    </row>
    <row r="70" spans="1:14" x14ac:dyDescent="0.3">
      <c r="A70" s="7" t="s">
        <v>201</v>
      </c>
      <c r="B70" s="7" t="s">
        <v>88</v>
      </c>
      <c r="C70" s="1">
        <v>1419</v>
      </c>
      <c r="D70" s="1">
        <v>1476</v>
      </c>
      <c r="E70" s="1">
        <v>1422</v>
      </c>
      <c r="F70" s="1">
        <v>1513</v>
      </c>
      <c r="G70" s="1">
        <v>1511</v>
      </c>
      <c r="H70" s="1">
        <v>1617</v>
      </c>
      <c r="I70" s="1">
        <v>1660</v>
      </c>
      <c r="J70" s="1">
        <v>1899</v>
      </c>
      <c r="K70" s="1">
        <v>2049</v>
      </c>
      <c r="L70" s="1">
        <v>2338</v>
      </c>
      <c r="M70" s="1">
        <v>2748</v>
      </c>
      <c r="N70" s="1">
        <v>3260</v>
      </c>
    </row>
    <row r="71" spans="1:14" x14ac:dyDescent="0.3">
      <c r="A71" s="7" t="s">
        <v>201</v>
      </c>
      <c r="B71" s="7" t="s">
        <v>89</v>
      </c>
      <c r="C71" s="1">
        <v>29</v>
      </c>
      <c r="D71" s="1">
        <v>32</v>
      </c>
      <c r="E71" s="1">
        <v>43</v>
      </c>
      <c r="F71" s="1">
        <v>66</v>
      </c>
      <c r="G71" s="1">
        <v>49</v>
      </c>
      <c r="H71" s="1">
        <v>56</v>
      </c>
      <c r="I71" s="1">
        <v>61</v>
      </c>
      <c r="J71" s="1">
        <v>53</v>
      </c>
      <c r="K71" s="1">
        <v>84</v>
      </c>
      <c r="L71" s="1">
        <v>87</v>
      </c>
      <c r="M71" s="1">
        <v>90</v>
      </c>
      <c r="N71" s="1">
        <v>118</v>
      </c>
    </row>
    <row r="72" spans="1:14" x14ac:dyDescent="0.3">
      <c r="A72" s="7" t="s">
        <v>201</v>
      </c>
      <c r="B72" s="7" t="s">
        <v>90</v>
      </c>
      <c r="C72" s="1">
        <v>276</v>
      </c>
      <c r="D72" s="1">
        <v>289</v>
      </c>
      <c r="E72" s="1">
        <v>299</v>
      </c>
      <c r="F72" s="1">
        <v>324</v>
      </c>
      <c r="G72" s="1">
        <v>329</v>
      </c>
      <c r="H72" s="1">
        <v>384</v>
      </c>
      <c r="I72" s="1">
        <v>483</v>
      </c>
      <c r="J72" s="1">
        <v>585</v>
      </c>
      <c r="K72" s="1">
        <v>582</v>
      </c>
      <c r="L72" s="1">
        <v>672</v>
      </c>
      <c r="M72" s="1">
        <v>780</v>
      </c>
      <c r="N72" s="1">
        <v>913</v>
      </c>
    </row>
    <row r="73" spans="1:14" x14ac:dyDescent="0.3">
      <c r="A73" s="7" t="s">
        <v>201</v>
      </c>
      <c r="B73" s="7" t="s">
        <v>91</v>
      </c>
      <c r="C73" s="1">
        <v>34</v>
      </c>
      <c r="D73" s="1">
        <v>58</v>
      </c>
      <c r="E73" s="1">
        <v>57</v>
      </c>
      <c r="F73" s="1">
        <v>67</v>
      </c>
      <c r="G73" s="1">
        <v>68</v>
      </c>
      <c r="H73" s="1">
        <v>85</v>
      </c>
      <c r="I73" s="1">
        <v>78</v>
      </c>
      <c r="J73" s="1">
        <v>83</v>
      </c>
      <c r="K73" s="1">
        <v>88</v>
      </c>
      <c r="L73" s="1">
        <v>92</v>
      </c>
      <c r="M73" s="1">
        <v>108</v>
      </c>
      <c r="N73" s="1">
        <v>107</v>
      </c>
    </row>
    <row r="74" spans="1:14" x14ac:dyDescent="0.3">
      <c r="A74" s="7" t="s">
        <v>201</v>
      </c>
      <c r="B74" s="7" t="s">
        <v>92</v>
      </c>
      <c r="C74" s="1">
        <v>73</v>
      </c>
      <c r="D74" s="1">
        <v>73</v>
      </c>
      <c r="E74" s="1">
        <v>83</v>
      </c>
      <c r="F74" s="1">
        <v>75</v>
      </c>
      <c r="G74" s="1">
        <v>82</v>
      </c>
      <c r="H74" s="1">
        <v>76</v>
      </c>
      <c r="I74" s="1">
        <v>84</v>
      </c>
      <c r="J74" s="1">
        <v>107</v>
      </c>
      <c r="K74" s="1">
        <v>116</v>
      </c>
      <c r="L74" s="1">
        <v>120</v>
      </c>
      <c r="M74" s="1">
        <v>129</v>
      </c>
      <c r="N74" s="1">
        <v>130</v>
      </c>
    </row>
    <row r="75" spans="1:14" x14ac:dyDescent="0.3">
      <c r="A75" s="7" t="s">
        <v>201</v>
      </c>
      <c r="B75" s="7" t="s">
        <v>93</v>
      </c>
      <c r="C75" s="1">
        <v>1239</v>
      </c>
      <c r="D75" s="1">
        <v>1264</v>
      </c>
      <c r="E75" s="1">
        <v>1243</v>
      </c>
      <c r="F75" s="1">
        <v>1256</v>
      </c>
      <c r="G75" s="1">
        <v>1177</v>
      </c>
      <c r="H75" s="1">
        <v>1280</v>
      </c>
      <c r="I75" s="1">
        <v>1299</v>
      </c>
      <c r="J75" s="1">
        <v>1310</v>
      </c>
      <c r="K75" s="1">
        <v>1392</v>
      </c>
      <c r="L75" s="1">
        <v>1347</v>
      </c>
      <c r="M75" s="1">
        <v>1376</v>
      </c>
      <c r="N75" s="1">
        <v>1436</v>
      </c>
    </row>
    <row r="76" spans="1:14" x14ac:dyDescent="0.3">
      <c r="A76" s="7" t="s">
        <v>201</v>
      </c>
      <c r="B76" s="7" t="s">
        <v>94</v>
      </c>
      <c r="C76" s="1">
        <v>702</v>
      </c>
      <c r="D76" s="1">
        <v>759</v>
      </c>
      <c r="E76" s="1">
        <v>765</v>
      </c>
      <c r="F76" s="1">
        <v>743</v>
      </c>
      <c r="G76" s="1">
        <v>752</v>
      </c>
      <c r="H76" s="1">
        <v>715</v>
      </c>
      <c r="I76" s="1">
        <v>766</v>
      </c>
      <c r="J76" s="1">
        <v>812</v>
      </c>
      <c r="K76" s="1">
        <v>807</v>
      </c>
      <c r="L76" s="1">
        <v>828</v>
      </c>
      <c r="M76" s="1">
        <v>802</v>
      </c>
      <c r="N76" s="1">
        <v>826</v>
      </c>
    </row>
    <row r="77" spans="1:14" x14ac:dyDescent="0.3">
      <c r="A77" s="7" t="s">
        <v>201</v>
      </c>
      <c r="B77" s="7" t="s">
        <v>95</v>
      </c>
      <c r="C77" s="1">
        <v>23</v>
      </c>
      <c r="D77" s="1">
        <v>33</v>
      </c>
      <c r="E77" s="1">
        <v>41</v>
      </c>
      <c r="F77" s="1">
        <v>42</v>
      </c>
      <c r="G77" s="1">
        <v>34</v>
      </c>
      <c r="H77" s="1">
        <v>45</v>
      </c>
      <c r="I77" s="1">
        <v>42</v>
      </c>
      <c r="J77" s="1">
        <v>38</v>
      </c>
      <c r="K77" s="1">
        <v>55</v>
      </c>
      <c r="L77" s="1">
        <v>62</v>
      </c>
      <c r="M77" s="1">
        <v>68</v>
      </c>
      <c r="N77" s="1">
        <v>80</v>
      </c>
    </row>
    <row r="78" spans="1:14" x14ac:dyDescent="0.3">
      <c r="A78" s="7" t="s">
        <v>201</v>
      </c>
      <c r="B78" s="7" t="s">
        <v>96</v>
      </c>
      <c r="C78" s="1">
        <v>228</v>
      </c>
      <c r="D78" s="1">
        <v>221</v>
      </c>
      <c r="E78" s="1">
        <v>241</v>
      </c>
      <c r="F78" s="1">
        <v>270</v>
      </c>
      <c r="G78" s="1">
        <v>304</v>
      </c>
      <c r="H78" s="1">
        <v>350</v>
      </c>
      <c r="I78" s="1">
        <v>386</v>
      </c>
      <c r="J78" s="1">
        <v>508</v>
      </c>
      <c r="K78" s="1">
        <v>586</v>
      </c>
      <c r="L78" s="1">
        <v>669</v>
      </c>
      <c r="M78" s="1">
        <v>730</v>
      </c>
      <c r="N78" s="1">
        <v>829</v>
      </c>
    </row>
    <row r="79" spans="1:14" x14ac:dyDescent="0.3">
      <c r="A79" s="7" t="s">
        <v>201</v>
      </c>
      <c r="B79" s="7" t="s">
        <v>97</v>
      </c>
      <c r="C79" s="1">
        <v>277</v>
      </c>
      <c r="D79" s="1">
        <v>253</v>
      </c>
      <c r="E79" s="1">
        <v>205</v>
      </c>
      <c r="F79" s="1">
        <v>180</v>
      </c>
      <c r="G79" s="1">
        <v>151</v>
      </c>
      <c r="H79" s="1">
        <v>143</v>
      </c>
      <c r="I79" s="1">
        <v>152</v>
      </c>
      <c r="J79" s="1">
        <v>126</v>
      </c>
      <c r="K79" s="1">
        <v>127</v>
      </c>
      <c r="L79" s="1">
        <v>142</v>
      </c>
      <c r="M79" s="1">
        <v>119</v>
      </c>
      <c r="N79" s="1">
        <v>118</v>
      </c>
    </row>
    <row r="80" spans="1:14" x14ac:dyDescent="0.3">
      <c r="A80" s="7" t="s">
        <v>201</v>
      </c>
      <c r="B80" s="7" t="s">
        <v>98</v>
      </c>
      <c r="C80" s="1">
        <v>321</v>
      </c>
      <c r="D80" s="1">
        <v>300</v>
      </c>
      <c r="E80" s="1">
        <v>275</v>
      </c>
      <c r="F80" s="1">
        <v>237</v>
      </c>
      <c r="G80" s="1">
        <v>225</v>
      </c>
      <c r="H80" s="1">
        <v>228</v>
      </c>
      <c r="I80" s="1">
        <v>238</v>
      </c>
      <c r="J80" s="1">
        <v>270</v>
      </c>
      <c r="K80" s="1">
        <v>293</v>
      </c>
      <c r="L80" s="1">
        <v>315</v>
      </c>
      <c r="M80" s="1">
        <v>299</v>
      </c>
      <c r="N80" s="1">
        <v>303</v>
      </c>
    </row>
    <row r="81" spans="1:14" x14ac:dyDescent="0.3">
      <c r="A81" s="7" t="s">
        <v>202</v>
      </c>
      <c r="B81" s="7" t="s">
        <v>87</v>
      </c>
      <c r="C81" s="1">
        <v>71</v>
      </c>
      <c r="D81" s="1">
        <v>85</v>
      </c>
      <c r="E81" s="1">
        <v>67</v>
      </c>
      <c r="F81" s="1">
        <v>90</v>
      </c>
      <c r="G81" s="1">
        <v>75</v>
      </c>
      <c r="H81" s="1">
        <v>88</v>
      </c>
      <c r="I81" s="1">
        <v>96</v>
      </c>
      <c r="J81" s="1">
        <v>110</v>
      </c>
      <c r="K81" s="1">
        <v>129</v>
      </c>
      <c r="L81" s="1">
        <v>137</v>
      </c>
      <c r="M81" s="1">
        <v>171</v>
      </c>
      <c r="N81" s="1">
        <v>169</v>
      </c>
    </row>
    <row r="82" spans="1:14" x14ac:dyDescent="0.3">
      <c r="A82" s="7" t="s">
        <v>202</v>
      </c>
      <c r="B82" s="7" t="s">
        <v>88</v>
      </c>
      <c r="C82" s="1">
        <v>486</v>
      </c>
      <c r="D82" s="1">
        <v>508</v>
      </c>
      <c r="E82" s="1">
        <v>476</v>
      </c>
      <c r="F82" s="1">
        <v>490</v>
      </c>
      <c r="G82" s="1">
        <v>480</v>
      </c>
      <c r="H82" s="1">
        <v>505</v>
      </c>
      <c r="I82" s="1">
        <v>555</v>
      </c>
      <c r="J82" s="1">
        <v>648</v>
      </c>
      <c r="K82" s="1">
        <v>716</v>
      </c>
      <c r="L82" s="1">
        <v>859</v>
      </c>
      <c r="M82" s="1">
        <v>1062</v>
      </c>
      <c r="N82" s="1">
        <v>1252</v>
      </c>
    </row>
    <row r="83" spans="1:14" x14ac:dyDescent="0.3">
      <c r="A83" s="7" t="s">
        <v>202</v>
      </c>
      <c r="B83" s="7" t="s">
        <v>89</v>
      </c>
      <c r="C83" s="1">
        <v>11</v>
      </c>
      <c r="D83" s="1">
        <v>15</v>
      </c>
      <c r="E83" s="1">
        <v>15</v>
      </c>
      <c r="F83" s="1">
        <v>14</v>
      </c>
      <c r="G83" s="1">
        <v>15</v>
      </c>
      <c r="H83" s="1">
        <v>17</v>
      </c>
      <c r="I83" s="1">
        <v>15</v>
      </c>
      <c r="J83" s="1">
        <v>16</v>
      </c>
      <c r="K83" s="1">
        <v>22</v>
      </c>
      <c r="L83" s="1">
        <v>29</v>
      </c>
      <c r="M83" s="1">
        <v>19</v>
      </c>
      <c r="N83" s="1">
        <v>29</v>
      </c>
    </row>
    <row r="84" spans="1:14" x14ac:dyDescent="0.3">
      <c r="A84" s="7" t="s">
        <v>202</v>
      </c>
      <c r="B84" s="7" t="s">
        <v>90</v>
      </c>
      <c r="C84" s="1">
        <v>79</v>
      </c>
      <c r="D84" s="1">
        <v>74</v>
      </c>
      <c r="E84" s="1">
        <v>78</v>
      </c>
      <c r="F84" s="1">
        <v>85</v>
      </c>
      <c r="G84" s="1">
        <v>87</v>
      </c>
      <c r="H84" s="1">
        <v>85</v>
      </c>
      <c r="I84" s="1">
        <v>124</v>
      </c>
      <c r="J84" s="1">
        <v>159</v>
      </c>
      <c r="K84" s="1">
        <v>174</v>
      </c>
      <c r="L84" s="1">
        <v>190</v>
      </c>
      <c r="M84" s="1">
        <v>276</v>
      </c>
      <c r="N84" s="1">
        <v>315</v>
      </c>
    </row>
    <row r="85" spans="1:14" x14ac:dyDescent="0.3">
      <c r="A85" s="7" t="s">
        <v>202</v>
      </c>
      <c r="B85" s="7" t="s">
        <v>91</v>
      </c>
      <c r="C85" s="1">
        <v>21</v>
      </c>
      <c r="D85" s="1">
        <v>26</v>
      </c>
      <c r="E85" s="1">
        <v>30</v>
      </c>
      <c r="F85" s="1">
        <v>28</v>
      </c>
      <c r="G85" s="1">
        <v>40</v>
      </c>
      <c r="H85" s="1">
        <v>36</v>
      </c>
      <c r="I85" s="1">
        <v>43</v>
      </c>
      <c r="J85" s="1">
        <v>51</v>
      </c>
      <c r="K85" s="1">
        <v>60</v>
      </c>
      <c r="L85" s="1">
        <v>56</v>
      </c>
      <c r="M85" s="1">
        <v>55</v>
      </c>
      <c r="N85" s="1">
        <v>64</v>
      </c>
    </row>
    <row r="86" spans="1:14" x14ac:dyDescent="0.3">
      <c r="A86" s="7" t="s">
        <v>202</v>
      </c>
      <c r="B86" s="7" t="s">
        <v>92</v>
      </c>
      <c r="C86" s="1">
        <v>33</v>
      </c>
      <c r="D86" s="1">
        <v>35</v>
      </c>
      <c r="E86" s="1">
        <v>39</v>
      </c>
      <c r="F86" s="1">
        <v>43</v>
      </c>
      <c r="G86" s="1">
        <v>39</v>
      </c>
      <c r="H86" s="1">
        <v>54</v>
      </c>
      <c r="I86" s="1">
        <v>55</v>
      </c>
      <c r="J86" s="1">
        <v>59</v>
      </c>
      <c r="K86" s="1">
        <v>67</v>
      </c>
      <c r="L86" s="1">
        <v>69</v>
      </c>
      <c r="M86" s="1">
        <v>63</v>
      </c>
      <c r="N86" s="1">
        <v>72</v>
      </c>
    </row>
    <row r="87" spans="1:14" x14ac:dyDescent="0.3">
      <c r="A87" s="7" t="s">
        <v>202</v>
      </c>
      <c r="B87" s="7" t="s">
        <v>93</v>
      </c>
      <c r="C87" s="1">
        <v>1097</v>
      </c>
      <c r="D87" s="1">
        <v>1188</v>
      </c>
      <c r="E87" s="1">
        <v>1132</v>
      </c>
      <c r="F87" s="1">
        <v>1122</v>
      </c>
      <c r="G87" s="1">
        <v>1153</v>
      </c>
      <c r="H87" s="1">
        <v>1274</v>
      </c>
      <c r="I87" s="1">
        <v>1312</v>
      </c>
      <c r="J87" s="1">
        <v>1398</v>
      </c>
      <c r="K87" s="1">
        <v>1496</v>
      </c>
      <c r="L87" s="1">
        <v>1503</v>
      </c>
      <c r="M87" s="1">
        <v>1567</v>
      </c>
      <c r="N87" s="1">
        <v>1566</v>
      </c>
    </row>
    <row r="88" spans="1:14" x14ac:dyDescent="0.3">
      <c r="A88" s="7" t="s">
        <v>202</v>
      </c>
      <c r="B88" s="7" t="s">
        <v>94</v>
      </c>
      <c r="C88" s="1">
        <v>311</v>
      </c>
      <c r="D88" s="1">
        <v>334</v>
      </c>
      <c r="E88" s="1">
        <v>325</v>
      </c>
      <c r="F88" s="1">
        <v>298</v>
      </c>
      <c r="G88" s="1">
        <v>318</v>
      </c>
      <c r="H88" s="1">
        <v>345</v>
      </c>
      <c r="I88" s="1">
        <v>359</v>
      </c>
      <c r="J88" s="1">
        <v>350</v>
      </c>
      <c r="K88" s="1">
        <v>355</v>
      </c>
      <c r="L88" s="1">
        <v>368</v>
      </c>
      <c r="M88" s="1">
        <v>366</v>
      </c>
      <c r="N88" s="1">
        <v>382</v>
      </c>
    </row>
    <row r="89" spans="1:14" x14ac:dyDescent="0.3">
      <c r="A89" s="7" t="s">
        <v>202</v>
      </c>
      <c r="B89" s="7" t="s">
        <v>95</v>
      </c>
      <c r="C89" s="1">
        <v>12</v>
      </c>
      <c r="D89" s="1">
        <v>7</v>
      </c>
      <c r="E89" s="1">
        <v>10</v>
      </c>
      <c r="F89" s="1">
        <v>15</v>
      </c>
      <c r="G89" s="1">
        <v>16</v>
      </c>
      <c r="H89" s="1">
        <v>18</v>
      </c>
      <c r="I89" s="1">
        <v>19</v>
      </c>
      <c r="J89" s="1">
        <v>19</v>
      </c>
      <c r="K89" s="1">
        <v>17</v>
      </c>
      <c r="L89" s="1">
        <v>22</v>
      </c>
      <c r="M89" s="1">
        <v>24</v>
      </c>
      <c r="N89" s="1">
        <v>27</v>
      </c>
    </row>
    <row r="90" spans="1:14" x14ac:dyDescent="0.3">
      <c r="A90" s="7" t="s">
        <v>202</v>
      </c>
      <c r="B90" s="7" t="s">
        <v>96</v>
      </c>
      <c r="C90" s="1">
        <v>105</v>
      </c>
      <c r="D90" s="1">
        <v>117</v>
      </c>
      <c r="E90" s="1">
        <v>124</v>
      </c>
      <c r="F90" s="1">
        <v>123</v>
      </c>
      <c r="G90" s="1">
        <v>124</v>
      </c>
      <c r="H90" s="1">
        <v>131</v>
      </c>
      <c r="I90" s="1">
        <v>130</v>
      </c>
      <c r="J90" s="1">
        <v>173</v>
      </c>
      <c r="K90" s="1">
        <v>224</v>
      </c>
      <c r="L90" s="1">
        <v>259</v>
      </c>
      <c r="M90" s="1">
        <v>317</v>
      </c>
      <c r="N90" s="1">
        <v>365</v>
      </c>
    </row>
    <row r="91" spans="1:14" x14ac:dyDescent="0.3">
      <c r="A91" s="7" t="s">
        <v>202</v>
      </c>
      <c r="B91" s="7" t="s">
        <v>97</v>
      </c>
      <c r="C91" s="1">
        <v>139</v>
      </c>
      <c r="D91" s="1">
        <v>130</v>
      </c>
      <c r="E91" s="1">
        <v>106</v>
      </c>
      <c r="F91" s="1">
        <v>94</v>
      </c>
      <c r="G91" s="1">
        <v>88</v>
      </c>
      <c r="H91" s="1">
        <v>77</v>
      </c>
      <c r="I91" s="1">
        <v>77</v>
      </c>
      <c r="J91" s="1">
        <v>81</v>
      </c>
      <c r="K91" s="1">
        <v>80</v>
      </c>
      <c r="L91" s="1">
        <v>73</v>
      </c>
      <c r="M91" s="1">
        <v>70</v>
      </c>
      <c r="N91" s="1">
        <v>57</v>
      </c>
    </row>
    <row r="92" spans="1:14" x14ac:dyDescent="0.3">
      <c r="A92" s="7" t="s">
        <v>202</v>
      </c>
      <c r="B92" s="7" t="s">
        <v>98</v>
      </c>
      <c r="C92" s="1">
        <v>119</v>
      </c>
      <c r="D92" s="1">
        <v>113</v>
      </c>
      <c r="E92" s="1">
        <v>93</v>
      </c>
      <c r="F92" s="1">
        <v>86</v>
      </c>
      <c r="G92" s="1">
        <v>84</v>
      </c>
      <c r="H92" s="1">
        <v>85</v>
      </c>
      <c r="I92" s="1">
        <v>87</v>
      </c>
      <c r="J92" s="1">
        <v>102</v>
      </c>
      <c r="K92" s="1">
        <v>110</v>
      </c>
      <c r="L92" s="1">
        <v>117</v>
      </c>
      <c r="M92" s="1">
        <v>128</v>
      </c>
      <c r="N92" s="1">
        <v>136</v>
      </c>
    </row>
    <row r="93" spans="1:14" x14ac:dyDescent="0.3">
      <c r="A93" s="10" t="s">
        <v>17</v>
      </c>
      <c r="B93" s="10" t="s">
        <v>17</v>
      </c>
      <c r="C93" s="5">
        <v>32763</v>
      </c>
      <c r="D93" s="5">
        <v>34530</v>
      </c>
      <c r="E93" s="5">
        <v>33947</v>
      </c>
      <c r="F93" s="5">
        <v>34073</v>
      </c>
      <c r="G93" s="5">
        <v>34714</v>
      </c>
      <c r="H93" s="5">
        <v>36960</v>
      </c>
      <c r="I93" s="5">
        <v>38885</v>
      </c>
      <c r="J93" s="5">
        <v>42267</v>
      </c>
      <c r="K93" s="5">
        <v>45724</v>
      </c>
      <c r="L93" s="5">
        <v>49054</v>
      </c>
      <c r="M93" s="5">
        <v>54929</v>
      </c>
      <c r="N93" s="5">
        <v>61443</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87</v>
      </c>
      <c r="C98" s="2">
        <v>0.170837867247008</v>
      </c>
      <c r="D98" s="2">
        <v>0.187435633367662</v>
      </c>
      <c r="E98" s="2">
        <v>0.20468431771894099</v>
      </c>
      <c r="F98" s="2">
        <v>0.20902090209020899</v>
      </c>
      <c r="G98" s="2">
        <v>0.212721584984359</v>
      </c>
      <c r="H98" s="2">
        <v>0.214139344262295</v>
      </c>
      <c r="I98" s="2">
        <v>0.228103946102021</v>
      </c>
      <c r="J98" s="2">
        <v>0.24111014744145701</v>
      </c>
      <c r="K98" s="2">
        <v>0.26623376623376599</v>
      </c>
      <c r="L98" s="2">
        <v>0.26324237560192598</v>
      </c>
      <c r="M98" s="2">
        <v>0.27884615384615402</v>
      </c>
      <c r="N98" s="2">
        <v>0.31134751773049602</v>
      </c>
    </row>
    <row r="99" spans="1:14" x14ac:dyDescent="0.3">
      <c r="A99" s="8" t="s">
        <v>196</v>
      </c>
      <c r="B99" s="8" t="s">
        <v>88</v>
      </c>
      <c r="C99" s="2">
        <v>0.49683143219264903</v>
      </c>
      <c r="D99" s="2">
        <v>0.50040584415584399</v>
      </c>
      <c r="E99" s="2">
        <v>0.50253609051892301</v>
      </c>
      <c r="F99" s="2">
        <v>0.50530869052300398</v>
      </c>
      <c r="G99" s="2">
        <v>0.524417731029301</v>
      </c>
      <c r="H99" s="2">
        <v>0.513865114686751</v>
      </c>
      <c r="I99" s="2">
        <v>0.506020175724048</v>
      </c>
      <c r="J99" s="2">
        <v>0.51816051552431197</v>
      </c>
      <c r="K99" s="2">
        <v>0.50985687280583303</v>
      </c>
      <c r="L99" s="2">
        <v>0.51785274562915495</v>
      </c>
      <c r="M99" s="2">
        <v>0.53795379537953802</v>
      </c>
      <c r="N99" s="2">
        <v>0.55400078833267596</v>
      </c>
    </row>
    <row r="100" spans="1:14" x14ac:dyDescent="0.3">
      <c r="A100" s="8" t="s">
        <v>196</v>
      </c>
      <c r="B100" s="8" t="s">
        <v>89</v>
      </c>
      <c r="C100" s="2">
        <v>3.2644178454842201E-2</v>
      </c>
      <c r="D100" s="2">
        <v>2.8836251287332599E-2</v>
      </c>
      <c r="E100" s="2">
        <v>3.6659877800407303E-2</v>
      </c>
      <c r="F100" s="2">
        <v>3.6303630363036299E-2</v>
      </c>
      <c r="G100" s="2">
        <v>3.5453597497393102E-2</v>
      </c>
      <c r="H100" s="2">
        <v>2.7663934426229501E-2</v>
      </c>
      <c r="I100" s="2">
        <v>3.6573628488931698E-2</v>
      </c>
      <c r="J100" s="2">
        <v>4.0763226366001701E-2</v>
      </c>
      <c r="K100" s="2">
        <v>4.3019480519480499E-2</v>
      </c>
      <c r="L100" s="2">
        <v>5.6982343499197403E-2</v>
      </c>
      <c r="M100" s="2">
        <v>6.8786982248520701E-2</v>
      </c>
      <c r="N100" s="2">
        <v>6.9503546099290797E-2</v>
      </c>
    </row>
    <row r="101" spans="1:14" x14ac:dyDescent="0.3">
      <c r="A101" s="8" t="s">
        <v>196</v>
      </c>
      <c r="B101" s="8" t="s">
        <v>90</v>
      </c>
      <c r="C101" s="2">
        <v>0.122940430925222</v>
      </c>
      <c r="D101" s="2">
        <v>0.119318181818182</v>
      </c>
      <c r="E101" s="2">
        <v>0.124463519313305</v>
      </c>
      <c r="F101" s="2">
        <v>0.12976799056232799</v>
      </c>
      <c r="G101" s="2">
        <v>0.124718256949662</v>
      </c>
      <c r="H101" s="2">
        <v>0.12803834303320799</v>
      </c>
      <c r="I101" s="2">
        <v>0.13830133420110599</v>
      </c>
      <c r="J101" s="2">
        <v>0.134739308728764</v>
      </c>
      <c r="K101" s="2">
        <v>0.13556575749392399</v>
      </c>
      <c r="L101" s="2">
        <v>0.13765082491996999</v>
      </c>
      <c r="M101" s="2">
        <v>0.14433443344334401</v>
      </c>
      <c r="N101" s="2">
        <v>0.145447378793851</v>
      </c>
    </row>
    <row r="102" spans="1:14" x14ac:dyDescent="0.3">
      <c r="A102" s="8" t="s">
        <v>196</v>
      </c>
      <c r="B102" s="8" t="s">
        <v>91</v>
      </c>
      <c r="C102" s="2">
        <v>1.8498367791077299E-2</v>
      </c>
      <c r="D102" s="2">
        <v>2.3686920700308998E-2</v>
      </c>
      <c r="E102" s="2">
        <v>2.7494908350305498E-2</v>
      </c>
      <c r="F102" s="2">
        <v>3.7403740374037403E-2</v>
      </c>
      <c r="G102" s="2">
        <v>3.4410844629822697E-2</v>
      </c>
      <c r="H102" s="2">
        <v>4.8155737704918003E-2</v>
      </c>
      <c r="I102" s="2">
        <v>4.4273339749759402E-2</v>
      </c>
      <c r="J102" s="2">
        <v>3.6426712922810099E-2</v>
      </c>
      <c r="K102" s="2">
        <v>3.97727272727273E-2</v>
      </c>
      <c r="L102" s="2">
        <v>4.4141252006420502E-2</v>
      </c>
      <c r="M102" s="2">
        <v>4.3639053254437898E-2</v>
      </c>
      <c r="N102" s="2">
        <v>4.1134751773049601E-2</v>
      </c>
    </row>
    <row r="103" spans="1:14" x14ac:dyDescent="0.3">
      <c r="A103" s="8" t="s">
        <v>196</v>
      </c>
      <c r="B103" s="8" t="s">
        <v>92</v>
      </c>
      <c r="C103" s="2">
        <v>2.0701309674693701E-2</v>
      </c>
      <c r="D103" s="2">
        <v>2.3538961038961002E-2</v>
      </c>
      <c r="E103" s="2">
        <v>2.3800234100663301E-2</v>
      </c>
      <c r="F103" s="2">
        <v>2.3594180102241399E-2</v>
      </c>
      <c r="G103" s="2">
        <v>2.2539444027047301E-2</v>
      </c>
      <c r="H103" s="2">
        <v>2.5676138308798401E-2</v>
      </c>
      <c r="I103" s="2">
        <v>2.7009437032216099E-2</v>
      </c>
      <c r="J103" s="2">
        <v>2.46045694200351E-2</v>
      </c>
      <c r="K103" s="2">
        <v>2.6465028355387499E-2</v>
      </c>
      <c r="L103" s="2">
        <v>2.61019453336617E-2</v>
      </c>
      <c r="M103" s="2">
        <v>2.1562156215621599E-2</v>
      </c>
      <c r="N103" s="2">
        <v>2.0299566417028E-2</v>
      </c>
    </row>
    <row r="104" spans="1:14" x14ac:dyDescent="0.3">
      <c r="A104" s="8" t="s">
        <v>196</v>
      </c>
      <c r="B104" s="8" t="s">
        <v>93</v>
      </c>
      <c r="C104" s="2">
        <v>0.63438520130576703</v>
      </c>
      <c r="D104" s="2">
        <v>0.64057672502574703</v>
      </c>
      <c r="E104" s="2">
        <v>0.61405295315682296</v>
      </c>
      <c r="F104" s="2">
        <v>0.60726072607260695</v>
      </c>
      <c r="G104" s="2">
        <v>0.60792492179353497</v>
      </c>
      <c r="H104" s="2">
        <v>0.61168032786885296</v>
      </c>
      <c r="I104" s="2">
        <v>0.58421559191530303</v>
      </c>
      <c r="J104" s="2">
        <v>0.57675628794449296</v>
      </c>
      <c r="K104" s="2">
        <v>0.55438311688311703</v>
      </c>
      <c r="L104" s="2">
        <v>0.54494382022471899</v>
      </c>
      <c r="M104" s="2">
        <v>0.51997041420118295</v>
      </c>
      <c r="N104" s="2">
        <v>0.487943262411348</v>
      </c>
    </row>
    <row r="105" spans="1:14" x14ac:dyDescent="0.3">
      <c r="A105" s="8" t="s">
        <v>196</v>
      </c>
      <c r="B105" s="8" t="s">
        <v>94</v>
      </c>
      <c r="C105" s="2">
        <v>0.18969159273341801</v>
      </c>
      <c r="D105" s="2">
        <v>0.19277597402597399</v>
      </c>
      <c r="E105" s="2">
        <v>0.20132657042528301</v>
      </c>
      <c r="F105" s="2">
        <v>0.18678725914274499</v>
      </c>
      <c r="G105" s="2">
        <v>0.179564237415477</v>
      </c>
      <c r="H105" s="2">
        <v>0.18384115029099601</v>
      </c>
      <c r="I105" s="2">
        <v>0.17084282460136699</v>
      </c>
      <c r="J105" s="2">
        <v>0.16432337434094901</v>
      </c>
      <c r="K105" s="2">
        <v>0.151228733459357</v>
      </c>
      <c r="L105" s="2">
        <v>0.137158335385373</v>
      </c>
      <c r="M105" s="2">
        <v>0.12717271727172699</v>
      </c>
      <c r="N105" s="2">
        <v>0.107804493496255</v>
      </c>
    </row>
    <row r="106" spans="1:14" x14ac:dyDescent="0.3">
      <c r="A106" s="8" t="s">
        <v>196</v>
      </c>
      <c r="B106" s="8" t="s">
        <v>95</v>
      </c>
      <c r="C106" s="2">
        <v>1.6322089227421101E-2</v>
      </c>
      <c r="D106" s="2">
        <v>2.26570545829042E-2</v>
      </c>
      <c r="E106" s="2">
        <v>2.6476578411405299E-2</v>
      </c>
      <c r="F106" s="2">
        <v>2.0902090209020899E-2</v>
      </c>
      <c r="G106" s="2">
        <v>2.9197080291970798E-2</v>
      </c>
      <c r="H106" s="2">
        <v>2.5614754098360702E-2</v>
      </c>
      <c r="I106" s="2">
        <v>3.9461020211742102E-2</v>
      </c>
      <c r="J106" s="2">
        <v>4.7701647875108402E-2</v>
      </c>
      <c r="K106" s="2">
        <v>4.3831168831168797E-2</v>
      </c>
      <c r="L106" s="2">
        <v>3.77207062600321E-2</v>
      </c>
      <c r="M106" s="2">
        <v>3.77218934911243E-2</v>
      </c>
      <c r="N106" s="2">
        <v>3.7588652482269502E-2</v>
      </c>
    </row>
    <row r="107" spans="1:14" x14ac:dyDescent="0.3">
      <c r="A107" s="8" t="s">
        <v>196</v>
      </c>
      <c r="B107" s="8" t="s">
        <v>96</v>
      </c>
      <c r="C107" s="2">
        <v>7.3933248838191801E-2</v>
      </c>
      <c r="D107" s="2">
        <v>7.5487012987013005E-2</v>
      </c>
      <c r="E107" s="2">
        <v>7.4912212251267998E-2</v>
      </c>
      <c r="F107" s="2">
        <v>8.5725521038143904E-2</v>
      </c>
      <c r="G107" s="2">
        <v>8.3395942900075098E-2</v>
      </c>
      <c r="H107" s="2">
        <v>8.5587127695994497E-2</v>
      </c>
      <c r="I107" s="2">
        <v>9.6322811584770601E-2</v>
      </c>
      <c r="J107" s="2">
        <v>9.9882835383714105E-2</v>
      </c>
      <c r="K107" s="2">
        <v>0.118822576289495</v>
      </c>
      <c r="L107" s="2">
        <v>0.119921201674464</v>
      </c>
      <c r="M107" s="2">
        <v>0.11991199119911999</v>
      </c>
      <c r="N107" s="2">
        <v>0.124162396531336</v>
      </c>
    </row>
    <row r="108" spans="1:14" x14ac:dyDescent="0.3">
      <c r="A108" s="8" t="s">
        <v>196</v>
      </c>
      <c r="B108" s="8" t="s">
        <v>97</v>
      </c>
      <c r="C108" s="2">
        <v>0.12731229597388499</v>
      </c>
      <c r="D108" s="2">
        <v>9.68074150360453E-2</v>
      </c>
      <c r="E108" s="2">
        <v>9.0631364562118094E-2</v>
      </c>
      <c r="F108" s="2">
        <v>8.9108910891089105E-2</v>
      </c>
      <c r="G108" s="2">
        <v>8.0291970802919693E-2</v>
      </c>
      <c r="H108" s="2">
        <v>7.2745901639344301E-2</v>
      </c>
      <c r="I108" s="2">
        <v>6.7372473532242502E-2</v>
      </c>
      <c r="J108" s="2">
        <v>5.7241977450130099E-2</v>
      </c>
      <c r="K108" s="2">
        <v>5.2759740259740298E-2</v>
      </c>
      <c r="L108" s="2">
        <v>5.2969502407704698E-2</v>
      </c>
      <c r="M108" s="2">
        <v>5.1035502958579899E-2</v>
      </c>
      <c r="N108" s="2">
        <v>5.2482269503546099E-2</v>
      </c>
    </row>
    <row r="109" spans="1:14" x14ac:dyDescent="0.3">
      <c r="A109" s="8" t="s">
        <v>196</v>
      </c>
      <c r="B109" s="8" t="s">
        <v>98</v>
      </c>
      <c r="C109" s="2">
        <v>9.5901985635825901E-2</v>
      </c>
      <c r="D109" s="2">
        <v>8.8474025974025997E-2</v>
      </c>
      <c r="E109" s="2">
        <v>7.2961373390557901E-2</v>
      </c>
      <c r="F109" s="2">
        <v>6.8816358631537594E-2</v>
      </c>
      <c r="G109" s="2">
        <v>6.5364387678437302E-2</v>
      </c>
      <c r="H109" s="2">
        <v>6.2992125984251995E-2</v>
      </c>
      <c r="I109" s="2">
        <v>6.1503416856492001E-2</v>
      </c>
      <c r="J109" s="2">
        <v>5.8289396602226103E-2</v>
      </c>
      <c r="K109" s="2">
        <v>5.8061031596003197E-2</v>
      </c>
      <c r="L109" s="2">
        <v>6.1314947057375002E-2</v>
      </c>
      <c r="M109" s="2">
        <v>4.9064906490649103E-2</v>
      </c>
      <c r="N109" s="2">
        <v>4.8285376428853E-2</v>
      </c>
    </row>
    <row r="110" spans="1:14" x14ac:dyDescent="0.3">
      <c r="A110" s="8" t="s">
        <v>197</v>
      </c>
      <c r="B110" s="8" t="s">
        <v>87</v>
      </c>
      <c r="C110" s="2">
        <v>0.26529926025554801</v>
      </c>
      <c r="D110" s="2">
        <v>0.271550537042137</v>
      </c>
      <c r="E110" s="2">
        <v>0.26559297218155198</v>
      </c>
      <c r="F110" s="2">
        <v>0.26815484600169498</v>
      </c>
      <c r="G110" s="2">
        <v>0.26668653158521999</v>
      </c>
      <c r="H110" s="2">
        <v>0.26416666666666699</v>
      </c>
      <c r="I110" s="2">
        <v>0.256857855361596</v>
      </c>
      <c r="J110" s="2">
        <v>0.25725806451612898</v>
      </c>
      <c r="K110" s="2">
        <v>0.26946696143453702</v>
      </c>
      <c r="L110" s="2">
        <v>0.26388888888888901</v>
      </c>
      <c r="M110" s="2">
        <v>0.28042203985932002</v>
      </c>
      <c r="N110" s="2">
        <v>0.284669753838655</v>
      </c>
    </row>
    <row r="111" spans="1:14" x14ac:dyDescent="0.3">
      <c r="A111" s="8" t="s">
        <v>197</v>
      </c>
      <c r="B111" s="8" t="s">
        <v>88</v>
      </c>
      <c r="C111" s="2">
        <v>0.38314960629921302</v>
      </c>
      <c r="D111" s="2">
        <v>0.37230046948356799</v>
      </c>
      <c r="E111" s="2">
        <v>0.372491434165443</v>
      </c>
      <c r="F111" s="2">
        <v>0.389813581890812</v>
      </c>
      <c r="G111" s="2">
        <v>0.39346186085498702</v>
      </c>
      <c r="H111" s="2">
        <v>0.40111147433801903</v>
      </c>
      <c r="I111" s="2">
        <v>0.409379353041325</v>
      </c>
      <c r="J111" s="2">
        <v>0.42092208929092501</v>
      </c>
      <c r="K111" s="2">
        <v>0.42528735632183901</v>
      </c>
      <c r="L111" s="2">
        <v>0.43592382913021099</v>
      </c>
      <c r="M111" s="2">
        <v>0.45534190465354402</v>
      </c>
      <c r="N111" s="2">
        <v>0.46435027113878302</v>
      </c>
    </row>
    <row r="112" spans="1:14" x14ac:dyDescent="0.3">
      <c r="A112" s="8" t="s">
        <v>197</v>
      </c>
      <c r="B112" s="8" t="s">
        <v>89</v>
      </c>
      <c r="C112" s="2">
        <v>5.17821116341627E-2</v>
      </c>
      <c r="D112" s="2">
        <v>5.0674745249242599E-2</v>
      </c>
      <c r="E112" s="2">
        <v>5.4465592972181599E-2</v>
      </c>
      <c r="F112" s="2">
        <v>5.2557219553546197E-2</v>
      </c>
      <c r="G112" s="2">
        <v>5.6019070321811699E-2</v>
      </c>
      <c r="H112" s="2">
        <v>5.5E-2</v>
      </c>
      <c r="I112" s="2">
        <v>6.15128844555278E-2</v>
      </c>
      <c r="J112" s="2">
        <v>5.9139784946236597E-2</v>
      </c>
      <c r="K112" s="2">
        <v>5.5514615573569098E-2</v>
      </c>
      <c r="L112" s="2">
        <v>5.6795634920634899E-2</v>
      </c>
      <c r="M112" s="2">
        <v>6.4478311840562699E-2</v>
      </c>
      <c r="N112" s="2">
        <v>6.2637094808676602E-2</v>
      </c>
    </row>
    <row r="113" spans="1:14" x14ac:dyDescent="0.3">
      <c r="A113" s="8" t="s">
        <v>197</v>
      </c>
      <c r="B113" s="8" t="s">
        <v>90</v>
      </c>
      <c r="C113" s="2">
        <v>0.110236220472441</v>
      </c>
      <c r="D113" s="2">
        <v>0.108607198748044</v>
      </c>
      <c r="E113" s="2">
        <v>0.10491107847936</v>
      </c>
      <c r="F113" s="2">
        <v>0.101864181091877</v>
      </c>
      <c r="G113" s="2">
        <v>0.103101424979044</v>
      </c>
      <c r="H113" s="2">
        <v>0.103628636809415</v>
      </c>
      <c r="I113" s="2">
        <v>0.105092091007584</v>
      </c>
      <c r="J113" s="2">
        <v>0.102859644003502</v>
      </c>
      <c r="K113" s="2">
        <v>0.101626016260163</v>
      </c>
      <c r="L113" s="2">
        <v>0.104091610910962</v>
      </c>
      <c r="M113" s="2">
        <v>0.106269200136534</v>
      </c>
      <c r="N113" s="2">
        <v>0.10855593492669199</v>
      </c>
    </row>
    <row r="114" spans="1:14" x14ac:dyDescent="0.3">
      <c r="A114" s="8" t="s">
        <v>197</v>
      </c>
      <c r="B114" s="8" t="s">
        <v>91</v>
      </c>
      <c r="C114" s="2">
        <v>3.8332212508406197E-2</v>
      </c>
      <c r="D114" s="2">
        <v>3.8006058936932E-2</v>
      </c>
      <c r="E114" s="2">
        <v>4.1581259150805301E-2</v>
      </c>
      <c r="F114" s="2">
        <v>4.26674201751907E-2</v>
      </c>
      <c r="G114" s="2">
        <v>4.2908224076281302E-2</v>
      </c>
      <c r="H114" s="2">
        <v>4.5833333333333302E-2</v>
      </c>
      <c r="I114" s="2">
        <v>4.9598226655583298E-2</v>
      </c>
      <c r="J114" s="2">
        <v>5.1881720430107497E-2</v>
      </c>
      <c r="K114" s="2">
        <v>5.35494964382216E-2</v>
      </c>
      <c r="L114" s="2">
        <v>5.6547619047618999E-2</v>
      </c>
      <c r="M114" s="2">
        <v>5.5099648300117203E-2</v>
      </c>
      <c r="N114" s="2">
        <v>5.4594199366317299E-2</v>
      </c>
    </row>
    <row r="115" spans="1:14" x14ac:dyDescent="0.3">
      <c r="A115" s="8" t="s">
        <v>197</v>
      </c>
      <c r="B115" s="8" t="s">
        <v>92</v>
      </c>
      <c r="C115" s="2">
        <v>2.04724409448819E-2</v>
      </c>
      <c r="D115" s="2">
        <v>2.1596244131455399E-2</v>
      </c>
      <c r="E115" s="2">
        <v>2.08843204437918E-2</v>
      </c>
      <c r="F115" s="2">
        <v>2.2969374167776301E-2</v>
      </c>
      <c r="G115" s="2">
        <v>2.3637887678122398E-2</v>
      </c>
      <c r="H115" s="2">
        <v>2.4844720496894401E-2</v>
      </c>
      <c r="I115" s="2">
        <v>2.41448692152917E-2</v>
      </c>
      <c r="J115" s="2">
        <v>2.7429238400933802E-2</v>
      </c>
      <c r="K115" s="2">
        <v>2.5932155873282899E-2</v>
      </c>
      <c r="L115" s="2">
        <v>2.8306742151312399E-2</v>
      </c>
      <c r="M115" s="2">
        <v>2.7875753783137999E-2</v>
      </c>
      <c r="N115" s="2">
        <v>2.6310504117292601E-2</v>
      </c>
    </row>
    <row r="116" spans="1:14" x14ac:dyDescent="0.3">
      <c r="A116" s="8" t="s">
        <v>197</v>
      </c>
      <c r="B116" s="8" t="s">
        <v>93</v>
      </c>
      <c r="C116" s="2">
        <v>0.45998655010087403</v>
      </c>
      <c r="D116" s="2">
        <v>0.48857064169650199</v>
      </c>
      <c r="E116" s="2">
        <v>0.48872620790629601</v>
      </c>
      <c r="F116" s="2">
        <v>0.50861825374399505</v>
      </c>
      <c r="G116" s="2">
        <v>0.51430274135875997</v>
      </c>
      <c r="H116" s="2">
        <v>0.52305555555555605</v>
      </c>
      <c r="I116" s="2">
        <v>0.52840121917428695</v>
      </c>
      <c r="J116" s="2">
        <v>0.53091397849462396</v>
      </c>
      <c r="K116" s="2">
        <v>0.51854581183984305</v>
      </c>
      <c r="L116" s="2">
        <v>0.51686507936507897</v>
      </c>
      <c r="M116" s="2">
        <v>0.50105509964829997</v>
      </c>
      <c r="N116" s="2">
        <v>0.50036558615647098</v>
      </c>
    </row>
    <row r="117" spans="1:14" x14ac:dyDescent="0.3">
      <c r="A117" s="8" t="s">
        <v>197</v>
      </c>
      <c r="B117" s="8" t="s">
        <v>94</v>
      </c>
      <c r="C117" s="2">
        <v>0.28992125984251998</v>
      </c>
      <c r="D117" s="2">
        <v>0.31064162754303598</v>
      </c>
      <c r="E117" s="2">
        <v>0.32207537934410202</v>
      </c>
      <c r="F117" s="2">
        <v>0.31691078561917402</v>
      </c>
      <c r="G117" s="2">
        <v>0.312154233025985</v>
      </c>
      <c r="H117" s="2">
        <v>0.30304020921869901</v>
      </c>
      <c r="I117" s="2">
        <v>0.29778672032193199</v>
      </c>
      <c r="J117" s="2">
        <v>0.27473008462211801</v>
      </c>
      <c r="K117" s="2">
        <v>0.265769554247267</v>
      </c>
      <c r="L117" s="2">
        <v>0.24305198147195101</v>
      </c>
      <c r="M117" s="2">
        <v>0.21697576516099701</v>
      </c>
      <c r="N117" s="2">
        <v>0.20837517573809999</v>
      </c>
    </row>
    <row r="118" spans="1:14" x14ac:dyDescent="0.3">
      <c r="A118" s="8" t="s">
        <v>197</v>
      </c>
      <c r="B118" s="8" t="s">
        <v>95</v>
      </c>
      <c r="C118" s="2">
        <v>3.9340954942837902E-2</v>
      </c>
      <c r="D118" s="2">
        <v>3.2773340677499298E-2</v>
      </c>
      <c r="E118" s="2">
        <v>3.8360175695461199E-2</v>
      </c>
      <c r="F118" s="2">
        <v>3.75812376377508E-2</v>
      </c>
      <c r="G118" s="2">
        <v>4.08224076281287E-2</v>
      </c>
      <c r="H118" s="2">
        <v>3.6111111111111101E-2</v>
      </c>
      <c r="I118" s="2">
        <v>3.5743973399833699E-2</v>
      </c>
      <c r="J118" s="2">
        <v>3.97849462365591E-2</v>
      </c>
      <c r="K118" s="2">
        <v>4.1758781626136103E-2</v>
      </c>
      <c r="L118" s="2">
        <v>4.41468253968254E-2</v>
      </c>
      <c r="M118" s="2">
        <v>4.6189917936693997E-2</v>
      </c>
      <c r="N118" s="2">
        <v>4.8501096758469399E-2</v>
      </c>
    </row>
    <row r="119" spans="1:14" x14ac:dyDescent="0.3">
      <c r="A119" s="8" t="s">
        <v>197</v>
      </c>
      <c r="B119" s="8" t="s">
        <v>96</v>
      </c>
      <c r="C119" s="2">
        <v>7.8267716535433102E-2</v>
      </c>
      <c r="D119" s="2">
        <v>7.8560250391236305E-2</v>
      </c>
      <c r="E119" s="2">
        <v>8.0274106705824799E-2</v>
      </c>
      <c r="F119" s="2">
        <v>8.2889480692410103E-2</v>
      </c>
      <c r="G119" s="2">
        <v>8.6504610226320194E-2</v>
      </c>
      <c r="H119" s="2">
        <v>9.0879372343903198E-2</v>
      </c>
      <c r="I119" s="2">
        <v>9.2555331991951706E-2</v>
      </c>
      <c r="J119" s="2">
        <v>0.103880945433324</v>
      </c>
      <c r="K119" s="2">
        <v>0.111017661900757</v>
      </c>
      <c r="L119" s="2">
        <v>0.121461657231086</v>
      </c>
      <c r="M119" s="2">
        <v>0.13141426783479301</v>
      </c>
      <c r="N119" s="2">
        <v>0.13285800361518399</v>
      </c>
    </row>
    <row r="120" spans="1:14" x14ac:dyDescent="0.3">
      <c r="A120" s="8" t="s">
        <v>197</v>
      </c>
      <c r="B120" s="8" t="s">
        <v>97</v>
      </c>
      <c r="C120" s="2">
        <v>0.145258910558171</v>
      </c>
      <c r="D120" s="2">
        <v>0.118424676397687</v>
      </c>
      <c r="E120" s="2">
        <v>0.111273792093704</v>
      </c>
      <c r="F120" s="2">
        <v>9.0421022887821403E-2</v>
      </c>
      <c r="G120" s="2">
        <v>7.9261025029797399E-2</v>
      </c>
      <c r="H120" s="2">
        <v>7.5833333333333294E-2</v>
      </c>
      <c r="I120" s="2">
        <v>6.7885840953172599E-2</v>
      </c>
      <c r="J120" s="2">
        <v>6.1021505376344098E-2</v>
      </c>
      <c r="K120" s="2">
        <v>6.1164333087693402E-2</v>
      </c>
      <c r="L120" s="2">
        <v>6.1755952380952397E-2</v>
      </c>
      <c r="M120" s="2">
        <v>5.2754982415005897E-2</v>
      </c>
      <c r="N120" s="2">
        <v>4.9232269071411199E-2</v>
      </c>
    </row>
    <row r="121" spans="1:14" x14ac:dyDescent="0.3">
      <c r="A121" s="8" t="s">
        <v>197</v>
      </c>
      <c r="B121" s="8" t="s">
        <v>98</v>
      </c>
      <c r="C121" s="2">
        <v>0.11795275590551201</v>
      </c>
      <c r="D121" s="2">
        <v>0.10829420970266</v>
      </c>
      <c r="E121" s="2">
        <v>9.9363680861478204E-2</v>
      </c>
      <c r="F121" s="2">
        <v>8.5552596537949402E-2</v>
      </c>
      <c r="G121" s="2">
        <v>8.1139983235540697E-2</v>
      </c>
      <c r="H121" s="2">
        <v>7.64955867930696E-2</v>
      </c>
      <c r="I121" s="2">
        <v>7.1041634421916106E-2</v>
      </c>
      <c r="J121" s="2">
        <v>7.0177998249197501E-2</v>
      </c>
      <c r="K121" s="2">
        <v>7.0367255396691905E-2</v>
      </c>
      <c r="L121" s="2">
        <v>6.7164179104477598E-2</v>
      </c>
      <c r="M121" s="2">
        <v>6.21231084309933E-2</v>
      </c>
      <c r="N121" s="2">
        <v>5.9550110463948598E-2</v>
      </c>
    </row>
    <row r="122" spans="1:14" x14ac:dyDescent="0.3">
      <c r="A122" s="8" t="s">
        <v>198</v>
      </c>
      <c r="B122" s="8" t="s">
        <v>87</v>
      </c>
      <c r="C122" s="2">
        <v>0.198599618077658</v>
      </c>
      <c r="D122" s="2">
        <v>0.21280602636534801</v>
      </c>
      <c r="E122" s="2">
        <v>0.23587833643699599</v>
      </c>
      <c r="F122" s="2">
        <v>0.25151883353584398</v>
      </c>
      <c r="G122" s="2">
        <v>0.25675675675675702</v>
      </c>
      <c r="H122" s="2">
        <v>0.243085106382979</v>
      </c>
      <c r="I122" s="2">
        <v>0.26086956521739102</v>
      </c>
      <c r="J122" s="2">
        <v>0.26850886339937402</v>
      </c>
      <c r="K122" s="2">
        <v>0.28419100602688901</v>
      </c>
      <c r="L122" s="2">
        <v>0.27927509293680303</v>
      </c>
      <c r="M122" s="2">
        <v>0.304496788008565</v>
      </c>
      <c r="N122" s="2">
        <v>0.324248496993988</v>
      </c>
    </row>
    <row r="123" spans="1:14" x14ac:dyDescent="0.3">
      <c r="A123" s="8" t="s">
        <v>198</v>
      </c>
      <c r="B123" s="8" t="s">
        <v>88</v>
      </c>
      <c r="C123" s="2">
        <v>0.57475455820476895</v>
      </c>
      <c r="D123" s="2">
        <v>0.57219538378958701</v>
      </c>
      <c r="E123" s="2">
        <v>0.56966263198557798</v>
      </c>
      <c r="F123" s="2">
        <v>0.57482124616956098</v>
      </c>
      <c r="G123" s="2">
        <v>0.57054041128646604</v>
      </c>
      <c r="H123" s="2">
        <v>0.564211944319713</v>
      </c>
      <c r="I123" s="2">
        <v>0.55664103097069195</v>
      </c>
      <c r="J123" s="2">
        <v>0.55740125507567395</v>
      </c>
      <c r="K123" s="2">
        <v>0.55647978705706203</v>
      </c>
      <c r="L123" s="2">
        <v>0.55438335809806805</v>
      </c>
      <c r="M123" s="2">
        <v>0.56832497750353494</v>
      </c>
      <c r="N123" s="2">
        <v>0.58474760661444702</v>
      </c>
    </row>
    <row r="124" spans="1:14" x14ac:dyDescent="0.3">
      <c r="A124" s="8" t="s">
        <v>198</v>
      </c>
      <c r="B124" s="8" t="s">
        <v>89</v>
      </c>
      <c r="C124" s="2">
        <v>2.2915340547421999E-2</v>
      </c>
      <c r="D124" s="2">
        <v>2.0087884494664199E-2</v>
      </c>
      <c r="E124" s="2">
        <v>2.1104903786468E-2</v>
      </c>
      <c r="F124" s="2">
        <v>1.9441069258809202E-2</v>
      </c>
      <c r="G124" s="2">
        <v>3.0098280098280101E-2</v>
      </c>
      <c r="H124" s="2">
        <v>3.5638297872340401E-2</v>
      </c>
      <c r="I124" s="2">
        <v>3.4782608695652202E-2</v>
      </c>
      <c r="J124" s="2">
        <v>4.1188738269030203E-2</v>
      </c>
      <c r="K124" s="2">
        <v>3.9870190078813199E-2</v>
      </c>
      <c r="L124" s="2">
        <v>3.4386617100371698E-2</v>
      </c>
      <c r="M124" s="2">
        <v>4.5396145610278403E-2</v>
      </c>
      <c r="N124" s="2">
        <v>5.5711422845691402E-2</v>
      </c>
    </row>
    <row r="125" spans="1:14" x14ac:dyDescent="0.3">
      <c r="A125" s="8" t="s">
        <v>198</v>
      </c>
      <c r="B125" s="8" t="s">
        <v>90</v>
      </c>
      <c r="C125" s="2">
        <v>0.11079943899018201</v>
      </c>
      <c r="D125" s="2">
        <v>0.104938271604938</v>
      </c>
      <c r="E125" s="2">
        <v>0.107391192377028</v>
      </c>
      <c r="F125" s="2">
        <v>0.110572012257406</v>
      </c>
      <c r="G125" s="2">
        <v>0.11190817790530801</v>
      </c>
      <c r="H125" s="2">
        <v>0.12348450830714</v>
      </c>
      <c r="I125" s="2">
        <v>0.13864061525670299</v>
      </c>
      <c r="J125" s="2">
        <v>0.140457733480989</v>
      </c>
      <c r="K125" s="2">
        <v>0.138745633006155</v>
      </c>
      <c r="L125" s="2">
        <v>0.14665676077265999</v>
      </c>
      <c r="M125" s="2">
        <v>0.16017482966962299</v>
      </c>
      <c r="N125" s="2">
        <v>0.155134899912968</v>
      </c>
    </row>
    <row r="126" spans="1:14" x14ac:dyDescent="0.3">
      <c r="A126" s="8" t="s">
        <v>198</v>
      </c>
      <c r="B126" s="8" t="s">
        <v>91</v>
      </c>
      <c r="C126" s="2">
        <v>1.97326543602801E-2</v>
      </c>
      <c r="D126" s="2">
        <v>2.6993094789705002E-2</v>
      </c>
      <c r="E126" s="2">
        <v>3.0415890751086298E-2</v>
      </c>
      <c r="F126" s="2">
        <v>2.9769137302551599E-2</v>
      </c>
      <c r="G126" s="2">
        <v>2.7027027027027001E-2</v>
      </c>
      <c r="H126" s="2">
        <v>3.9361702127659597E-2</v>
      </c>
      <c r="I126" s="2">
        <v>3.5869565217391298E-2</v>
      </c>
      <c r="J126" s="2">
        <v>3.3368091762252299E-2</v>
      </c>
      <c r="K126" s="2">
        <v>3.1061659712563701E-2</v>
      </c>
      <c r="L126" s="2">
        <v>3.2527881040892201E-2</v>
      </c>
      <c r="M126" s="2">
        <v>3.5117773019271999E-2</v>
      </c>
      <c r="N126" s="2">
        <v>3.8877755511022002E-2</v>
      </c>
    </row>
    <row r="127" spans="1:14" x14ac:dyDescent="0.3">
      <c r="A127" s="8" t="s">
        <v>198</v>
      </c>
      <c r="B127" s="8" t="s">
        <v>92</v>
      </c>
      <c r="C127" s="2">
        <v>2.30014025245442E-2</v>
      </c>
      <c r="D127" s="2">
        <v>2.1470746108427301E-2</v>
      </c>
      <c r="E127" s="2">
        <v>2.1890291012104001E-2</v>
      </c>
      <c r="F127" s="2">
        <v>2.2471910112359501E-2</v>
      </c>
      <c r="G127" s="2">
        <v>2.1759923481587801E-2</v>
      </c>
      <c r="H127" s="2">
        <v>2.2227211495285101E-2</v>
      </c>
      <c r="I127" s="2">
        <v>2.0577842444398298E-2</v>
      </c>
      <c r="J127" s="2">
        <v>1.8641565153193099E-2</v>
      </c>
      <c r="K127" s="2">
        <v>2.09615704541674E-2</v>
      </c>
      <c r="L127" s="2">
        <v>2.16939078751857E-2</v>
      </c>
      <c r="M127" s="2">
        <v>1.8768479238976701E-2</v>
      </c>
      <c r="N127" s="2">
        <v>1.8494342906875499E-2</v>
      </c>
    </row>
    <row r="128" spans="1:14" x14ac:dyDescent="0.3">
      <c r="A128" s="8" t="s">
        <v>198</v>
      </c>
      <c r="B128" s="8" t="s">
        <v>93</v>
      </c>
      <c r="C128" s="2">
        <v>0.637810311903246</v>
      </c>
      <c r="D128" s="2">
        <v>0.635279347143754</v>
      </c>
      <c r="E128" s="2">
        <v>0.61452513966480404</v>
      </c>
      <c r="F128" s="2">
        <v>0.60267314702308605</v>
      </c>
      <c r="G128" s="2">
        <v>0.60442260442260398</v>
      </c>
      <c r="H128" s="2">
        <v>0.59680851063829798</v>
      </c>
      <c r="I128" s="2">
        <v>0.58043478260869596</v>
      </c>
      <c r="J128" s="2">
        <v>0.572471324296142</v>
      </c>
      <c r="K128" s="2">
        <v>0.56699119146963395</v>
      </c>
      <c r="L128" s="2">
        <v>0.57992565055762102</v>
      </c>
      <c r="M128" s="2">
        <v>0.54089935760171304</v>
      </c>
      <c r="N128" s="2">
        <v>0.50821643286573104</v>
      </c>
    </row>
    <row r="129" spans="1:14" x14ac:dyDescent="0.3">
      <c r="A129" s="8" t="s">
        <v>198</v>
      </c>
      <c r="B129" s="8" t="s">
        <v>94</v>
      </c>
      <c r="C129" s="2">
        <v>0.127349228611501</v>
      </c>
      <c r="D129" s="2">
        <v>0.13231347289318299</v>
      </c>
      <c r="E129" s="2">
        <v>0.13649240278135499</v>
      </c>
      <c r="F129" s="2">
        <v>0.13406537282941799</v>
      </c>
      <c r="G129" s="2">
        <v>0.13223338115734101</v>
      </c>
      <c r="H129" s="2">
        <v>0.12752581948810099</v>
      </c>
      <c r="I129" s="2">
        <v>0.11307420494699599</v>
      </c>
      <c r="J129" s="2">
        <v>0.10095976375046101</v>
      </c>
      <c r="K129" s="2">
        <v>9.2330727000499102E-2</v>
      </c>
      <c r="L129" s="2">
        <v>8.30609212481426E-2</v>
      </c>
      <c r="M129" s="2">
        <v>6.9032009255688406E-2</v>
      </c>
      <c r="N129" s="2">
        <v>6.2228024369016498E-2</v>
      </c>
    </row>
    <row r="130" spans="1:14" x14ac:dyDescent="0.3">
      <c r="A130" s="8" t="s">
        <v>198</v>
      </c>
      <c r="B130" s="8" t="s">
        <v>95</v>
      </c>
      <c r="C130" s="2">
        <v>2.4824952259707201E-2</v>
      </c>
      <c r="D130" s="2">
        <v>2.1343377275580701E-2</v>
      </c>
      <c r="E130" s="2">
        <v>2.5450031036623199E-2</v>
      </c>
      <c r="F130" s="2">
        <v>2.9769137302551599E-2</v>
      </c>
      <c r="G130" s="2">
        <v>2.0884520884520901E-2</v>
      </c>
      <c r="H130" s="2">
        <v>2.71276595744681E-2</v>
      </c>
      <c r="I130" s="2">
        <v>3.3695652173913002E-2</v>
      </c>
      <c r="J130" s="2">
        <v>3.4410844629822697E-2</v>
      </c>
      <c r="K130" s="2">
        <v>3.1061659712563701E-2</v>
      </c>
      <c r="L130" s="2">
        <v>2.7881040892193301E-2</v>
      </c>
      <c r="M130" s="2">
        <v>3.08351177730193E-2</v>
      </c>
      <c r="N130" s="2">
        <v>3.2064128256513003E-2</v>
      </c>
    </row>
    <row r="131" spans="1:14" x14ac:dyDescent="0.3">
      <c r="A131" s="8" t="s">
        <v>198</v>
      </c>
      <c r="B131" s="8" t="s">
        <v>96</v>
      </c>
      <c r="C131" s="2">
        <v>6.98457223001403E-2</v>
      </c>
      <c r="D131" s="2">
        <v>7.4879227053140096E-2</v>
      </c>
      <c r="E131" s="2">
        <v>7.8547514808138E-2</v>
      </c>
      <c r="F131" s="2">
        <v>8.1205311542390204E-2</v>
      </c>
      <c r="G131" s="2">
        <v>8.5844093735054999E-2</v>
      </c>
      <c r="H131" s="2">
        <v>9.0704984283789897E-2</v>
      </c>
      <c r="I131" s="2">
        <v>0.103928497193931</v>
      </c>
      <c r="J131" s="2">
        <v>0.113879660391288</v>
      </c>
      <c r="K131" s="2">
        <v>0.124105806022292</v>
      </c>
      <c r="L131" s="2">
        <v>0.129717682020802</v>
      </c>
      <c r="M131" s="2">
        <v>0.12790847152590301</v>
      </c>
      <c r="N131" s="2">
        <v>0.13087467362924299</v>
      </c>
    </row>
    <row r="132" spans="1:14" x14ac:dyDescent="0.3">
      <c r="A132" s="8" t="s">
        <v>198</v>
      </c>
      <c r="B132" s="8" t="s">
        <v>97</v>
      </c>
      <c r="C132" s="2">
        <v>9.6117122851686804E-2</v>
      </c>
      <c r="D132" s="2">
        <v>8.3490269930947894E-2</v>
      </c>
      <c r="E132" s="2">
        <v>7.2625698324022395E-2</v>
      </c>
      <c r="F132" s="2">
        <v>6.6828675577156701E-2</v>
      </c>
      <c r="G132" s="2">
        <v>6.08108108108108E-2</v>
      </c>
      <c r="H132" s="2">
        <v>5.7978723404255299E-2</v>
      </c>
      <c r="I132" s="2">
        <v>5.4347826086956499E-2</v>
      </c>
      <c r="J132" s="2">
        <v>5.00521376433785E-2</v>
      </c>
      <c r="K132" s="2">
        <v>4.6824292999536402E-2</v>
      </c>
      <c r="L132" s="2">
        <v>4.6003717472119003E-2</v>
      </c>
      <c r="M132" s="2">
        <v>4.3254817987152E-2</v>
      </c>
      <c r="N132" s="2">
        <v>4.0881763527054103E-2</v>
      </c>
    </row>
    <row r="133" spans="1:14" x14ac:dyDescent="0.3">
      <c r="A133" s="8" t="s">
        <v>198</v>
      </c>
      <c r="B133" s="8" t="s">
        <v>98</v>
      </c>
      <c r="C133" s="2">
        <v>9.4249649368864E-2</v>
      </c>
      <c r="D133" s="2">
        <v>9.4202898550724598E-2</v>
      </c>
      <c r="E133" s="2">
        <v>8.60159670357971E-2</v>
      </c>
      <c r="F133" s="2">
        <v>7.68641470888662E-2</v>
      </c>
      <c r="G133" s="2">
        <v>7.7714012434242002E-2</v>
      </c>
      <c r="H133" s="2">
        <v>7.1845532105972207E-2</v>
      </c>
      <c r="I133" s="2">
        <v>6.7137809187279199E-2</v>
      </c>
      <c r="J133" s="2">
        <v>6.8660022148394201E-2</v>
      </c>
      <c r="K133" s="2">
        <v>6.7376476459823698E-2</v>
      </c>
      <c r="L133" s="2">
        <v>6.4487369985141194E-2</v>
      </c>
      <c r="M133" s="2">
        <v>5.5791232806273301E-2</v>
      </c>
      <c r="N133" s="2">
        <v>4.8520452567450002E-2</v>
      </c>
    </row>
    <row r="134" spans="1:14" x14ac:dyDescent="0.3">
      <c r="A134" s="8" t="s">
        <v>199</v>
      </c>
      <c r="B134" s="8" t="s">
        <v>87</v>
      </c>
      <c r="C134" s="2">
        <v>0.113740458015267</v>
      </c>
      <c r="D134" s="2">
        <v>0.14398280802292299</v>
      </c>
      <c r="E134" s="2">
        <v>0.14748201438848901</v>
      </c>
      <c r="F134" s="2">
        <v>0.13871635610766</v>
      </c>
      <c r="G134" s="2">
        <v>0.150778816199377</v>
      </c>
      <c r="H134" s="2">
        <v>0.137336504161712</v>
      </c>
      <c r="I134" s="2">
        <v>0.14076246334310899</v>
      </c>
      <c r="J134" s="2">
        <v>0.13018372703412101</v>
      </c>
      <c r="K134" s="2">
        <v>0.132040627885503</v>
      </c>
      <c r="L134" s="2">
        <v>0.14418173388966199</v>
      </c>
      <c r="M134" s="2">
        <v>0.16440677966101699</v>
      </c>
      <c r="N134" s="2">
        <v>0.180736761320031</v>
      </c>
    </row>
    <row r="135" spans="1:14" x14ac:dyDescent="0.3">
      <c r="A135" s="8" t="s">
        <v>199</v>
      </c>
      <c r="B135" s="8" t="s">
        <v>88</v>
      </c>
      <c r="C135" s="2">
        <v>0.57726901062959901</v>
      </c>
      <c r="D135" s="2">
        <v>0.55788655788655805</v>
      </c>
      <c r="E135" s="2">
        <v>0.55962933118452896</v>
      </c>
      <c r="F135" s="2">
        <v>0.56080234015879604</v>
      </c>
      <c r="G135" s="2">
        <v>0.54232482786553304</v>
      </c>
      <c r="H135" s="2">
        <v>0.53726708074534202</v>
      </c>
      <c r="I135" s="2">
        <v>0.53340556157457597</v>
      </c>
      <c r="J135" s="2">
        <v>0.51915903696168197</v>
      </c>
      <c r="K135" s="2">
        <v>0.51888604353393097</v>
      </c>
      <c r="L135" s="2">
        <v>0.52118644067796605</v>
      </c>
      <c r="M135" s="2">
        <v>0.52261790182868095</v>
      </c>
      <c r="N135" s="2">
        <v>0.54467036352433795</v>
      </c>
    </row>
    <row r="136" spans="1:14" x14ac:dyDescent="0.3">
      <c r="A136" s="8" t="s">
        <v>199</v>
      </c>
      <c r="B136" s="8" t="s">
        <v>89</v>
      </c>
      <c r="C136" s="2">
        <v>1.6793893129771E-2</v>
      </c>
      <c r="D136" s="2">
        <v>1.5759312320916902E-2</v>
      </c>
      <c r="E136" s="2">
        <v>1.6546762589928099E-2</v>
      </c>
      <c r="F136" s="2">
        <v>2.6915113871635601E-2</v>
      </c>
      <c r="G136" s="2">
        <v>1.86915887850467E-2</v>
      </c>
      <c r="H136" s="2">
        <v>2.2592152199762201E-2</v>
      </c>
      <c r="I136" s="2">
        <v>2.11143695014663E-2</v>
      </c>
      <c r="J136" s="2">
        <v>2.1522309711286099E-2</v>
      </c>
      <c r="K136" s="2">
        <v>2.12373037857802E-2</v>
      </c>
      <c r="L136" s="2">
        <v>2.4571163653222101E-2</v>
      </c>
      <c r="M136" s="2">
        <v>2.0762711864406799E-2</v>
      </c>
      <c r="N136" s="2">
        <v>2.30237912509593E-2</v>
      </c>
    </row>
    <row r="137" spans="1:14" x14ac:dyDescent="0.3">
      <c r="A137" s="8" t="s">
        <v>199</v>
      </c>
      <c r="B137" s="8" t="s">
        <v>90</v>
      </c>
      <c r="C137" s="2">
        <v>9.52575633687653E-2</v>
      </c>
      <c r="D137" s="2">
        <v>0.102564102564103</v>
      </c>
      <c r="E137" s="2">
        <v>0.107977437550363</v>
      </c>
      <c r="F137" s="2">
        <v>0.105307145842039</v>
      </c>
      <c r="G137" s="2">
        <v>0.116646415552855</v>
      </c>
      <c r="H137" s="2">
        <v>0.128105590062112</v>
      </c>
      <c r="I137" s="2">
        <v>0.127482845792705</v>
      </c>
      <c r="J137" s="2">
        <v>0.140725669718549</v>
      </c>
      <c r="K137" s="2">
        <v>0.14212548015364901</v>
      </c>
      <c r="L137" s="2">
        <v>0.15423728813559301</v>
      </c>
      <c r="M137" s="2">
        <v>0.16963426371511101</v>
      </c>
      <c r="N137" s="2">
        <v>0.17354692955432299</v>
      </c>
    </row>
    <row r="138" spans="1:14" x14ac:dyDescent="0.3">
      <c r="A138" s="8" t="s">
        <v>199</v>
      </c>
      <c r="B138" s="8" t="s">
        <v>91</v>
      </c>
      <c r="C138" s="2">
        <v>2.67175572519084E-2</v>
      </c>
      <c r="D138" s="2">
        <v>3.0802292263610299E-2</v>
      </c>
      <c r="E138" s="2">
        <v>3.5251798561151099E-2</v>
      </c>
      <c r="F138" s="2">
        <v>2.9675638371290499E-2</v>
      </c>
      <c r="G138" s="2">
        <v>3.05295950155763E-2</v>
      </c>
      <c r="H138" s="2">
        <v>3.7455410225921498E-2</v>
      </c>
      <c r="I138" s="2">
        <v>3.1671554252199398E-2</v>
      </c>
      <c r="J138" s="2">
        <v>3.6745406824147002E-2</v>
      </c>
      <c r="K138" s="2">
        <v>4.15512465373961E-2</v>
      </c>
      <c r="L138" s="2">
        <v>3.24524802967084E-2</v>
      </c>
      <c r="M138" s="2">
        <v>3.6440677966101703E-2</v>
      </c>
      <c r="N138" s="2">
        <v>3.68380660015349E-2</v>
      </c>
    </row>
    <row r="139" spans="1:14" x14ac:dyDescent="0.3">
      <c r="A139" s="8" t="s">
        <v>199</v>
      </c>
      <c r="B139" s="8" t="s">
        <v>92</v>
      </c>
      <c r="C139" s="2">
        <v>2.24856909239575E-2</v>
      </c>
      <c r="D139" s="2">
        <v>2.5641025641025599E-2</v>
      </c>
      <c r="E139" s="2">
        <v>2.1353746978243399E-2</v>
      </c>
      <c r="F139" s="2">
        <v>2.2147931466778101E-2</v>
      </c>
      <c r="G139" s="2">
        <v>2.4301336573511498E-2</v>
      </c>
      <c r="H139" s="2">
        <v>2.1350931677018601E-2</v>
      </c>
      <c r="I139" s="2">
        <v>2.0946189960274499E-2</v>
      </c>
      <c r="J139" s="2">
        <v>2.2380467955239101E-2</v>
      </c>
      <c r="K139" s="2">
        <v>2.1126760563380299E-2</v>
      </c>
      <c r="L139" s="2">
        <v>2.3446327683615799E-2</v>
      </c>
      <c r="M139" s="2">
        <v>2.35803657362849E-2</v>
      </c>
      <c r="N139" s="2">
        <v>2.05380981721093E-2</v>
      </c>
    </row>
    <row r="140" spans="1:14" x14ac:dyDescent="0.3">
      <c r="A140" s="8" t="s">
        <v>199</v>
      </c>
      <c r="B140" s="8" t="s">
        <v>93</v>
      </c>
      <c r="C140" s="2">
        <v>0.727480916030534</v>
      </c>
      <c r="D140" s="2">
        <v>0.71418338108882495</v>
      </c>
      <c r="E140" s="2">
        <v>0.71582733812949595</v>
      </c>
      <c r="F140" s="2">
        <v>0.72808833678398899</v>
      </c>
      <c r="G140" s="2">
        <v>0.71526479750778804</v>
      </c>
      <c r="H140" s="2">
        <v>0.73246135552913205</v>
      </c>
      <c r="I140" s="2">
        <v>0.741348973607038</v>
      </c>
      <c r="J140" s="2">
        <v>0.74855643044619402</v>
      </c>
      <c r="K140" s="2">
        <v>0.74330563250230797</v>
      </c>
      <c r="L140" s="2">
        <v>0.75057950857672695</v>
      </c>
      <c r="M140" s="2">
        <v>0.72542372881355899</v>
      </c>
      <c r="N140" s="2">
        <v>0.70644666155026903</v>
      </c>
    </row>
    <row r="141" spans="1:14" x14ac:dyDescent="0.3">
      <c r="A141" s="8" t="s">
        <v>199</v>
      </c>
      <c r="B141" s="8" t="s">
        <v>94</v>
      </c>
      <c r="C141" s="2">
        <v>0.13736713000817699</v>
      </c>
      <c r="D141" s="2">
        <v>0.148407148407148</v>
      </c>
      <c r="E141" s="2">
        <v>0.14625302175664801</v>
      </c>
      <c r="F141" s="2">
        <v>0.14584203928123701</v>
      </c>
      <c r="G141" s="2">
        <v>0.13973268529769101</v>
      </c>
      <c r="H141" s="2">
        <v>0.131987577639752</v>
      </c>
      <c r="I141" s="2">
        <v>0.13289996388587899</v>
      </c>
      <c r="J141" s="2">
        <v>0.119701593760597</v>
      </c>
      <c r="K141" s="2">
        <v>0.115236875800256</v>
      </c>
      <c r="L141" s="2">
        <v>0.101977401129944</v>
      </c>
      <c r="M141" s="2">
        <v>9.1674687199229998E-2</v>
      </c>
      <c r="N141" s="2">
        <v>7.5374820291640998E-2</v>
      </c>
    </row>
    <row r="142" spans="1:14" x14ac:dyDescent="0.3">
      <c r="A142" s="8" t="s">
        <v>199</v>
      </c>
      <c r="B142" s="8" t="s">
        <v>95</v>
      </c>
      <c r="C142" s="2">
        <v>1.7557251908396899E-2</v>
      </c>
      <c r="D142" s="2">
        <v>1.50429799426934E-2</v>
      </c>
      <c r="E142" s="2">
        <v>1.8705035971223E-2</v>
      </c>
      <c r="F142" s="2">
        <v>2.20841959972395E-2</v>
      </c>
      <c r="G142" s="2">
        <v>2.1806853582554499E-2</v>
      </c>
      <c r="H142" s="2">
        <v>1.9024970273483901E-2</v>
      </c>
      <c r="I142" s="2">
        <v>2.2287390029325501E-2</v>
      </c>
      <c r="J142" s="2">
        <v>1.8897637795275601E-2</v>
      </c>
      <c r="K142" s="2">
        <v>1.9390581717451501E-2</v>
      </c>
      <c r="L142" s="2">
        <v>2.0398701900788099E-2</v>
      </c>
      <c r="M142" s="2">
        <v>2.3728813559322E-2</v>
      </c>
      <c r="N142" s="2">
        <v>2.3407521105142E-2</v>
      </c>
    </row>
    <row r="143" spans="1:14" x14ac:dyDescent="0.3">
      <c r="A143" s="8" t="s">
        <v>199</v>
      </c>
      <c r="B143" s="8" t="s">
        <v>96</v>
      </c>
      <c r="C143" s="2">
        <v>8.2583810302534796E-2</v>
      </c>
      <c r="D143" s="2">
        <v>8.8578088578088604E-2</v>
      </c>
      <c r="E143" s="2">
        <v>9.1055600322320698E-2</v>
      </c>
      <c r="F143" s="2">
        <v>9.8620977852068498E-2</v>
      </c>
      <c r="G143" s="2">
        <v>0.11057108140947799</v>
      </c>
      <c r="H143" s="2">
        <v>0.113354037267081</v>
      </c>
      <c r="I143" s="2">
        <v>0.120982304080896</v>
      </c>
      <c r="J143" s="2">
        <v>0.140047473719905</v>
      </c>
      <c r="K143" s="2">
        <v>0.149807938540333</v>
      </c>
      <c r="L143" s="2">
        <v>0.14774011299435</v>
      </c>
      <c r="M143" s="2">
        <v>0.145572666025024</v>
      </c>
      <c r="N143" s="2">
        <v>0.14068597247894801</v>
      </c>
    </row>
    <row r="144" spans="1:14" x14ac:dyDescent="0.3">
      <c r="A144" s="8" t="s">
        <v>199</v>
      </c>
      <c r="B144" s="8" t="s">
        <v>97</v>
      </c>
      <c r="C144" s="2">
        <v>9.7709923664122095E-2</v>
      </c>
      <c r="D144" s="2">
        <v>8.0229226361031497E-2</v>
      </c>
      <c r="E144" s="2">
        <v>6.6187050359712202E-2</v>
      </c>
      <c r="F144" s="2">
        <v>5.4520358868185001E-2</v>
      </c>
      <c r="G144" s="2">
        <v>6.2928348909657303E-2</v>
      </c>
      <c r="H144" s="2">
        <v>5.1129607609988102E-2</v>
      </c>
      <c r="I144" s="2">
        <v>4.2815249266862199E-2</v>
      </c>
      <c r="J144" s="2">
        <v>4.4094488188976398E-2</v>
      </c>
      <c r="K144" s="2">
        <v>4.2474607571560498E-2</v>
      </c>
      <c r="L144" s="2">
        <v>2.7816411682892901E-2</v>
      </c>
      <c r="M144" s="2">
        <v>2.92372881355932E-2</v>
      </c>
      <c r="N144" s="2">
        <v>2.9547198772064499E-2</v>
      </c>
    </row>
    <row r="145" spans="1:14" x14ac:dyDescent="0.3">
      <c r="A145" s="8" t="s">
        <v>199</v>
      </c>
      <c r="B145" s="8" t="s">
        <v>98</v>
      </c>
      <c r="C145" s="2">
        <v>8.5036794766966503E-2</v>
      </c>
      <c r="D145" s="2">
        <v>7.69230769230769E-2</v>
      </c>
      <c r="E145" s="2">
        <v>7.3730862207896902E-2</v>
      </c>
      <c r="F145" s="2">
        <v>6.7279565399080699E-2</v>
      </c>
      <c r="G145" s="2">
        <v>6.6423653300931598E-2</v>
      </c>
      <c r="H145" s="2">
        <v>6.7934782608695607E-2</v>
      </c>
      <c r="I145" s="2">
        <v>6.4283134705669903E-2</v>
      </c>
      <c r="J145" s="2">
        <v>5.7985757884028502E-2</v>
      </c>
      <c r="K145" s="2">
        <v>5.2816901408450703E-2</v>
      </c>
      <c r="L145" s="2">
        <v>5.1412429378531098E-2</v>
      </c>
      <c r="M145" s="2">
        <v>4.69201154956689E-2</v>
      </c>
      <c r="N145" s="2">
        <v>4.51838159786404E-2</v>
      </c>
    </row>
    <row r="146" spans="1:14" x14ac:dyDescent="0.3">
      <c r="A146" s="8" t="s">
        <v>200</v>
      </c>
      <c r="B146" s="8" t="s">
        <v>87</v>
      </c>
      <c r="C146" s="2">
        <v>0.14251401120896701</v>
      </c>
      <c r="D146" s="2">
        <v>0.156599552572707</v>
      </c>
      <c r="E146" s="2">
        <v>0.18003025718608201</v>
      </c>
      <c r="F146" s="2">
        <v>0.19312362838332101</v>
      </c>
      <c r="G146" s="2">
        <v>0.18970013037809599</v>
      </c>
      <c r="H146" s="2">
        <v>0.18273211117681801</v>
      </c>
      <c r="I146" s="2">
        <v>0.19541547277936999</v>
      </c>
      <c r="J146" s="2">
        <v>0.189824945295405</v>
      </c>
      <c r="K146" s="2">
        <v>0.20463510848126201</v>
      </c>
      <c r="L146" s="2">
        <v>0.19720419370943601</v>
      </c>
      <c r="M146" s="2">
        <v>0.222273567467653</v>
      </c>
      <c r="N146" s="2">
        <v>0.22540633019674899</v>
      </c>
    </row>
    <row r="147" spans="1:14" x14ac:dyDescent="0.3">
      <c r="A147" s="8" t="s">
        <v>200</v>
      </c>
      <c r="B147" s="8" t="s">
        <v>88</v>
      </c>
      <c r="C147" s="2">
        <v>0.56650430872986102</v>
      </c>
      <c r="D147" s="2">
        <v>0.54347035285558398</v>
      </c>
      <c r="E147" s="2">
        <v>0.53759820426487104</v>
      </c>
      <c r="F147" s="2">
        <v>0.54978038067349899</v>
      </c>
      <c r="G147" s="2">
        <v>0.55520614954577197</v>
      </c>
      <c r="H147" s="2">
        <v>0.55581089954038099</v>
      </c>
      <c r="I147" s="2">
        <v>0.55010345846881503</v>
      </c>
      <c r="J147" s="2">
        <v>0.54617414248021101</v>
      </c>
      <c r="K147" s="2">
        <v>0.53167976424361496</v>
      </c>
      <c r="L147" s="2">
        <v>0.52161633717140998</v>
      </c>
      <c r="M147" s="2">
        <v>0.54317548746518096</v>
      </c>
      <c r="N147" s="2">
        <v>0.55820565471489503</v>
      </c>
    </row>
    <row r="148" spans="1:14" x14ac:dyDescent="0.3">
      <c r="A148" s="8" t="s">
        <v>200</v>
      </c>
      <c r="B148" s="8" t="s">
        <v>89</v>
      </c>
      <c r="C148" s="2">
        <v>1.7614091273018401E-2</v>
      </c>
      <c r="D148" s="2">
        <v>1.93885160328113E-2</v>
      </c>
      <c r="E148" s="2">
        <v>2.0423600605143699E-2</v>
      </c>
      <c r="F148" s="2">
        <v>2.4140453547915101E-2</v>
      </c>
      <c r="G148" s="2">
        <v>1.95567144719687E-2</v>
      </c>
      <c r="H148" s="2">
        <v>2.3654642223536401E-2</v>
      </c>
      <c r="I148" s="2">
        <v>2.5214899713467E-2</v>
      </c>
      <c r="J148" s="2">
        <v>2.1334792122538301E-2</v>
      </c>
      <c r="K148" s="2">
        <v>2.7120315581854001E-2</v>
      </c>
      <c r="L148" s="2">
        <v>2.3964053919121299E-2</v>
      </c>
      <c r="M148" s="2">
        <v>2.7726432532347502E-2</v>
      </c>
      <c r="N148" s="2">
        <v>3.1650983746792101E-2</v>
      </c>
    </row>
    <row r="149" spans="1:14" x14ac:dyDescent="0.3">
      <c r="A149" s="8" t="s">
        <v>200</v>
      </c>
      <c r="B149" s="8" t="s">
        <v>90</v>
      </c>
      <c r="C149" s="2">
        <v>9.5541401273885398E-2</v>
      </c>
      <c r="D149" s="2">
        <v>0.10440160058203</v>
      </c>
      <c r="E149" s="2">
        <v>0.104377104377104</v>
      </c>
      <c r="F149" s="2">
        <v>0.104685212298682</v>
      </c>
      <c r="G149" s="2">
        <v>0.10726764500349401</v>
      </c>
      <c r="H149" s="2">
        <v>0.116874589625739</v>
      </c>
      <c r="I149" s="2">
        <v>0.12651492757907201</v>
      </c>
      <c r="J149" s="2">
        <v>0.12928759894459099</v>
      </c>
      <c r="K149" s="2">
        <v>0.13654223968565801</v>
      </c>
      <c r="L149" s="2">
        <v>0.14403649793612899</v>
      </c>
      <c r="M149" s="2">
        <v>0.155431754874652</v>
      </c>
      <c r="N149" s="2">
        <v>0.152582530405939</v>
      </c>
    </row>
    <row r="150" spans="1:14" x14ac:dyDescent="0.3">
      <c r="A150" s="8" t="s">
        <v>200</v>
      </c>
      <c r="B150" s="8" t="s">
        <v>91</v>
      </c>
      <c r="C150" s="2">
        <v>2.2417934347478002E-2</v>
      </c>
      <c r="D150" s="2">
        <v>2.3862788963460099E-2</v>
      </c>
      <c r="E150" s="2">
        <v>3.17700453857791E-2</v>
      </c>
      <c r="F150" s="2">
        <v>2.7066569129480599E-2</v>
      </c>
      <c r="G150" s="2">
        <v>3.3246414602346799E-2</v>
      </c>
      <c r="H150" s="2">
        <v>3.9621525724423401E-2</v>
      </c>
      <c r="I150" s="2">
        <v>3.6676217765042998E-2</v>
      </c>
      <c r="J150" s="2">
        <v>3.11816192560175E-2</v>
      </c>
      <c r="K150" s="2">
        <v>3.6982248520710102E-2</v>
      </c>
      <c r="L150" s="2">
        <v>4.0439340988517203E-2</v>
      </c>
      <c r="M150" s="2">
        <v>3.9279112754158997E-2</v>
      </c>
      <c r="N150" s="2">
        <v>4.4054747647562002E-2</v>
      </c>
    </row>
    <row r="151" spans="1:14" x14ac:dyDescent="0.3">
      <c r="A151" s="8" t="s">
        <v>200</v>
      </c>
      <c r="B151" s="8" t="s">
        <v>92</v>
      </c>
      <c r="C151" s="2">
        <v>2.9224428624953201E-2</v>
      </c>
      <c r="D151" s="2">
        <v>2.9101491451436898E-2</v>
      </c>
      <c r="E151" s="2">
        <v>2.9554807332585101E-2</v>
      </c>
      <c r="F151" s="2">
        <v>2.56222547584187E-2</v>
      </c>
      <c r="G151" s="2">
        <v>2.16631726065688E-2</v>
      </c>
      <c r="H151" s="2">
        <v>2.2652659225213399E-2</v>
      </c>
      <c r="I151" s="2">
        <v>2.1874076263671299E-2</v>
      </c>
      <c r="J151" s="2">
        <v>2.2163588390501299E-2</v>
      </c>
      <c r="K151" s="2">
        <v>2.5785854616895899E-2</v>
      </c>
      <c r="L151" s="2">
        <v>2.4331957419074499E-2</v>
      </c>
      <c r="M151" s="2">
        <v>2.2841225626740898E-2</v>
      </c>
      <c r="N151" s="2">
        <v>2.1323645553624999E-2</v>
      </c>
    </row>
    <row r="152" spans="1:14" x14ac:dyDescent="0.3">
      <c r="A152" s="8" t="s">
        <v>200</v>
      </c>
      <c r="B152" s="8" t="s">
        <v>93</v>
      </c>
      <c r="C152" s="2">
        <v>0.67173738991192999</v>
      </c>
      <c r="D152" s="2">
        <v>0.67412378821774799</v>
      </c>
      <c r="E152" s="2">
        <v>0.65960665658093798</v>
      </c>
      <c r="F152" s="2">
        <v>0.64959765910753497</v>
      </c>
      <c r="G152" s="2">
        <v>0.66949152542372903</v>
      </c>
      <c r="H152" s="2">
        <v>0.66706091070372597</v>
      </c>
      <c r="I152" s="2">
        <v>0.66246418338108903</v>
      </c>
      <c r="J152" s="2">
        <v>0.67833698030634604</v>
      </c>
      <c r="K152" s="2">
        <v>0.658777120315582</v>
      </c>
      <c r="L152" s="2">
        <v>0.66050923614578105</v>
      </c>
      <c r="M152" s="2">
        <v>0.63632162661737501</v>
      </c>
      <c r="N152" s="2">
        <v>0.61890504704876004</v>
      </c>
    </row>
    <row r="153" spans="1:14" x14ac:dyDescent="0.3">
      <c r="A153" s="8" t="s">
        <v>200</v>
      </c>
      <c r="B153" s="8" t="s">
        <v>94</v>
      </c>
      <c r="C153" s="2">
        <v>0.130760584488573</v>
      </c>
      <c r="D153" s="2">
        <v>0.149508912331757</v>
      </c>
      <c r="E153" s="2">
        <v>0.15787504676393599</v>
      </c>
      <c r="F153" s="2">
        <v>0.14787701317716001</v>
      </c>
      <c r="G153" s="2">
        <v>0.14150943396226401</v>
      </c>
      <c r="H153" s="2">
        <v>0.13066316480630299</v>
      </c>
      <c r="I153" s="2">
        <v>0.119716228199823</v>
      </c>
      <c r="J153" s="2">
        <v>0.11160949868073899</v>
      </c>
      <c r="K153" s="2">
        <v>0.103880157170923</v>
      </c>
      <c r="L153" s="2">
        <v>9.5372583097979594E-2</v>
      </c>
      <c r="M153" s="2">
        <v>8.5793871866295293E-2</v>
      </c>
      <c r="N153" s="2">
        <v>7.9766229663560298E-2</v>
      </c>
    </row>
    <row r="154" spans="1:14" x14ac:dyDescent="0.3">
      <c r="A154" s="8" t="s">
        <v>200</v>
      </c>
      <c r="B154" s="8" t="s">
        <v>95</v>
      </c>
      <c r="C154" s="2">
        <v>2.9623698959167302E-2</v>
      </c>
      <c r="D154" s="2">
        <v>2.68456375838926E-2</v>
      </c>
      <c r="E154" s="2">
        <v>2.7987897125567301E-2</v>
      </c>
      <c r="F154" s="2">
        <v>3.29188002926116E-2</v>
      </c>
      <c r="G154" s="2">
        <v>2.2816166883963498E-2</v>
      </c>
      <c r="H154" s="2">
        <v>2.3654642223536401E-2</v>
      </c>
      <c r="I154" s="2">
        <v>2.92263610315186E-2</v>
      </c>
      <c r="J154" s="2">
        <v>2.5164113785557999E-2</v>
      </c>
      <c r="K154" s="2">
        <v>2.9585798816568001E-2</v>
      </c>
      <c r="L154" s="2">
        <v>3.0454318522216701E-2</v>
      </c>
      <c r="M154" s="2">
        <v>3.4658040665434403E-2</v>
      </c>
      <c r="N154" s="2">
        <v>3.9349871685201002E-2</v>
      </c>
    </row>
    <row r="155" spans="1:14" x14ac:dyDescent="0.3">
      <c r="A155" s="8" t="s">
        <v>200</v>
      </c>
      <c r="B155" s="8" t="s">
        <v>96</v>
      </c>
      <c r="C155" s="2">
        <v>8.6174597227426E-2</v>
      </c>
      <c r="D155" s="2">
        <v>8.6576937068024704E-2</v>
      </c>
      <c r="E155" s="2">
        <v>9.65207631874299E-2</v>
      </c>
      <c r="F155" s="2">
        <v>9.9926793557833099E-2</v>
      </c>
      <c r="G155" s="2">
        <v>0.10377358490565999</v>
      </c>
      <c r="H155" s="2">
        <v>0.109652002626395</v>
      </c>
      <c r="I155" s="2">
        <v>0.120011823825007</v>
      </c>
      <c r="J155" s="2">
        <v>0.13509234828496</v>
      </c>
      <c r="K155" s="2">
        <v>0.14415520628683701</v>
      </c>
      <c r="L155" s="2">
        <v>0.15468172930697399</v>
      </c>
      <c r="M155" s="2">
        <v>0.140018570102136</v>
      </c>
      <c r="N155" s="2">
        <v>0.14042015479387099</v>
      </c>
    </row>
    <row r="156" spans="1:14" x14ac:dyDescent="0.3">
      <c r="A156" s="8" t="s">
        <v>200</v>
      </c>
      <c r="B156" s="8" t="s">
        <v>97</v>
      </c>
      <c r="C156" s="2">
        <v>0.11609287429944</v>
      </c>
      <c r="D156" s="2">
        <v>9.9179716629381104E-2</v>
      </c>
      <c r="E156" s="2">
        <v>8.01815431164902E-2</v>
      </c>
      <c r="F156" s="2">
        <v>7.3152889539136803E-2</v>
      </c>
      <c r="G156" s="2">
        <v>6.51890482398957E-2</v>
      </c>
      <c r="H156" s="2">
        <v>6.3276167947959802E-2</v>
      </c>
      <c r="I156" s="2">
        <v>5.1002865329512898E-2</v>
      </c>
      <c r="J156" s="2">
        <v>5.4157549234135703E-2</v>
      </c>
      <c r="K156" s="2">
        <v>4.28994082840237E-2</v>
      </c>
      <c r="L156" s="2">
        <v>4.7428856714927602E-2</v>
      </c>
      <c r="M156" s="2">
        <v>3.9741219963031399E-2</v>
      </c>
      <c r="N156" s="2">
        <v>4.0633019674935801E-2</v>
      </c>
    </row>
    <row r="157" spans="1:14" x14ac:dyDescent="0.3">
      <c r="A157" s="8" t="s">
        <v>200</v>
      </c>
      <c r="B157" s="8" t="s">
        <v>98</v>
      </c>
      <c r="C157" s="2">
        <v>9.1794679655301595E-2</v>
      </c>
      <c r="D157" s="2">
        <v>8.6940705711167701E-2</v>
      </c>
      <c r="E157" s="2">
        <v>7.4074074074074098E-2</v>
      </c>
      <c r="F157" s="2">
        <v>7.2108345534406995E-2</v>
      </c>
      <c r="G157" s="2">
        <v>7.0580013976240405E-2</v>
      </c>
      <c r="H157" s="2">
        <v>6.4346684175968505E-2</v>
      </c>
      <c r="I157" s="2">
        <v>6.1779485663612202E-2</v>
      </c>
      <c r="J157" s="2">
        <v>5.56728232189974E-2</v>
      </c>
      <c r="K157" s="2">
        <v>5.7956777996070699E-2</v>
      </c>
      <c r="L157" s="2">
        <v>5.9960895068433599E-2</v>
      </c>
      <c r="M157" s="2">
        <v>5.27390900649954E-2</v>
      </c>
      <c r="N157" s="2">
        <v>4.7701784868109297E-2</v>
      </c>
    </row>
    <row r="158" spans="1:14" x14ac:dyDescent="0.3">
      <c r="A158" s="8" t="s">
        <v>201</v>
      </c>
      <c r="B158" s="8" t="s">
        <v>87</v>
      </c>
      <c r="C158" s="2">
        <v>0.129347826086957</v>
      </c>
      <c r="D158" s="2">
        <v>0.15681233933162</v>
      </c>
      <c r="E158" s="2">
        <v>0.17110067814293201</v>
      </c>
      <c r="F158" s="2">
        <v>0.16137428422696501</v>
      </c>
      <c r="G158" s="2">
        <v>0.16440677966101699</v>
      </c>
      <c r="H158" s="2">
        <v>0.16675297773174499</v>
      </c>
      <c r="I158" s="2">
        <v>0.167771545130036</v>
      </c>
      <c r="J158" s="2">
        <v>0.18315575849822399</v>
      </c>
      <c r="K158" s="2">
        <v>0.18525431637890799</v>
      </c>
      <c r="L158" s="2">
        <v>0.189315838800375</v>
      </c>
      <c r="M158" s="2">
        <v>0.196990424076607</v>
      </c>
      <c r="N158" s="2">
        <v>0.216273187183811</v>
      </c>
    </row>
    <row r="159" spans="1:14" x14ac:dyDescent="0.3">
      <c r="A159" s="8" t="s">
        <v>201</v>
      </c>
      <c r="B159" s="8" t="s">
        <v>88</v>
      </c>
      <c r="C159" s="2">
        <v>0.47002318648559099</v>
      </c>
      <c r="D159" s="2">
        <v>0.47338037203335498</v>
      </c>
      <c r="E159" s="2">
        <v>0.46094003241491099</v>
      </c>
      <c r="F159" s="2">
        <v>0.478494623655914</v>
      </c>
      <c r="G159" s="2">
        <v>0.47174523883858899</v>
      </c>
      <c r="H159" s="2">
        <v>0.47982195845697301</v>
      </c>
      <c r="I159" s="2">
        <v>0.45894387614044801</v>
      </c>
      <c r="J159" s="2">
        <v>0.45419756039225101</v>
      </c>
      <c r="K159" s="2">
        <v>0.46221520415068801</v>
      </c>
      <c r="L159" s="2">
        <v>0.47308781869688399</v>
      </c>
      <c r="M159" s="2">
        <v>0.50072886297376096</v>
      </c>
      <c r="N159" s="2">
        <v>0.52068359686951005</v>
      </c>
    </row>
    <row r="160" spans="1:14" x14ac:dyDescent="0.3">
      <c r="A160" s="8" t="s">
        <v>201</v>
      </c>
      <c r="B160" s="8" t="s">
        <v>89</v>
      </c>
      <c r="C160" s="2">
        <v>1.5760869565217401E-2</v>
      </c>
      <c r="D160" s="2">
        <v>1.6452442159383001E-2</v>
      </c>
      <c r="E160" s="2">
        <v>2.2430881585811201E-2</v>
      </c>
      <c r="F160" s="2">
        <v>3.4357105674128099E-2</v>
      </c>
      <c r="G160" s="2">
        <v>2.7683615819209001E-2</v>
      </c>
      <c r="H160" s="2">
        <v>2.9000517866390501E-2</v>
      </c>
      <c r="I160" s="2">
        <v>3.1106578276389601E-2</v>
      </c>
      <c r="J160" s="2">
        <v>2.6889903602232399E-2</v>
      </c>
      <c r="K160" s="2">
        <v>3.9197386840877299E-2</v>
      </c>
      <c r="L160" s="2">
        <v>4.0768509840674802E-2</v>
      </c>
      <c r="M160" s="2">
        <v>4.1039671682626497E-2</v>
      </c>
      <c r="N160" s="2">
        <v>4.9747048903878599E-2</v>
      </c>
    </row>
    <row r="161" spans="1:14" x14ac:dyDescent="0.3">
      <c r="A161" s="8" t="s">
        <v>201</v>
      </c>
      <c r="B161" s="8" t="s">
        <v>90</v>
      </c>
      <c r="C161" s="2">
        <v>9.14210003312355E-2</v>
      </c>
      <c r="D161" s="2">
        <v>9.2687620269403498E-2</v>
      </c>
      <c r="E161" s="2">
        <v>9.6920583468395494E-2</v>
      </c>
      <c r="F161" s="2">
        <v>0.10246679316887999</v>
      </c>
      <c r="G161" s="2">
        <v>0.102716203559163</v>
      </c>
      <c r="H161" s="2">
        <v>0.113946587537092</v>
      </c>
      <c r="I161" s="2">
        <v>0.13353607962399799</v>
      </c>
      <c r="J161" s="2">
        <v>0.13991867974168901</v>
      </c>
      <c r="K161" s="2">
        <v>0.13128806677193799</v>
      </c>
      <c r="L161" s="2">
        <v>0.13597733711048199</v>
      </c>
      <c r="M161" s="2">
        <v>0.142128279883382</v>
      </c>
      <c r="N161" s="2">
        <v>0.145823350902412</v>
      </c>
    </row>
    <row r="162" spans="1:14" x14ac:dyDescent="0.3">
      <c r="A162" s="8" t="s">
        <v>201</v>
      </c>
      <c r="B162" s="8" t="s">
        <v>91</v>
      </c>
      <c r="C162" s="2">
        <v>1.8478260869565201E-2</v>
      </c>
      <c r="D162" s="2">
        <v>2.98200514138817E-2</v>
      </c>
      <c r="E162" s="2">
        <v>2.9733959311424099E-2</v>
      </c>
      <c r="F162" s="2">
        <v>3.4877667881311802E-2</v>
      </c>
      <c r="G162" s="2">
        <v>3.84180790960452E-2</v>
      </c>
      <c r="H162" s="2">
        <v>4.4018643190057001E-2</v>
      </c>
      <c r="I162" s="2">
        <v>3.97756246812851E-2</v>
      </c>
      <c r="J162" s="2">
        <v>4.2110603754439403E-2</v>
      </c>
      <c r="K162" s="2">
        <v>4.1063929071395201E-2</v>
      </c>
      <c r="L162" s="2">
        <v>4.3111527647610101E-2</v>
      </c>
      <c r="M162" s="2">
        <v>4.9247606019151798E-2</v>
      </c>
      <c r="N162" s="2">
        <v>4.51096121416526E-2</v>
      </c>
    </row>
    <row r="163" spans="1:14" x14ac:dyDescent="0.3">
      <c r="A163" s="8" t="s">
        <v>201</v>
      </c>
      <c r="B163" s="8" t="s">
        <v>92</v>
      </c>
      <c r="C163" s="2">
        <v>2.41801921165949E-2</v>
      </c>
      <c r="D163" s="2">
        <v>2.3412443874278401E-2</v>
      </c>
      <c r="E163" s="2">
        <v>2.6904376012966E-2</v>
      </c>
      <c r="F163" s="2">
        <v>2.3719165085388998E-2</v>
      </c>
      <c r="G163" s="2">
        <v>2.5600999063378101E-2</v>
      </c>
      <c r="H163" s="2">
        <v>2.2551928783382798E-2</v>
      </c>
      <c r="I163" s="2">
        <v>2.3223666021564799E-2</v>
      </c>
      <c r="J163" s="2">
        <v>2.5591963645061E-2</v>
      </c>
      <c r="K163" s="2">
        <v>2.6167381006090701E-2</v>
      </c>
      <c r="L163" s="2">
        <v>2.4281667341157401E-2</v>
      </c>
      <c r="M163" s="2">
        <v>2.35058309037901E-2</v>
      </c>
      <c r="N163" s="2">
        <v>2.0763456316882301E-2</v>
      </c>
    </row>
    <row r="164" spans="1:14" x14ac:dyDescent="0.3">
      <c r="A164" s="8" t="s">
        <v>201</v>
      </c>
      <c r="B164" s="8" t="s">
        <v>93</v>
      </c>
      <c r="C164" s="2">
        <v>0.673369565217391</v>
      </c>
      <c r="D164" s="2">
        <v>0.64987146529563</v>
      </c>
      <c r="E164" s="2">
        <v>0.64840897235263395</v>
      </c>
      <c r="F164" s="2">
        <v>0.65382613222280095</v>
      </c>
      <c r="G164" s="2">
        <v>0.66497175141242904</v>
      </c>
      <c r="H164" s="2">
        <v>0.66286897980321102</v>
      </c>
      <c r="I164" s="2">
        <v>0.66241713411524705</v>
      </c>
      <c r="J164" s="2">
        <v>0.66463723997970603</v>
      </c>
      <c r="K164" s="2">
        <v>0.64955669622025203</v>
      </c>
      <c r="L164" s="2">
        <v>0.63120899718837897</v>
      </c>
      <c r="M164" s="2">
        <v>0.62745098039215697</v>
      </c>
      <c r="N164" s="2">
        <v>0.60539629005059004</v>
      </c>
    </row>
    <row r="165" spans="1:14" x14ac:dyDescent="0.3">
      <c r="A165" s="8" t="s">
        <v>201</v>
      </c>
      <c r="B165" s="8" t="s">
        <v>94</v>
      </c>
      <c r="C165" s="2">
        <v>0.232527326929447</v>
      </c>
      <c r="D165" s="2">
        <v>0.243425272610648</v>
      </c>
      <c r="E165" s="2">
        <v>0.247974068071313</v>
      </c>
      <c r="F165" s="2">
        <v>0.234977862112587</v>
      </c>
      <c r="G165" s="2">
        <v>0.234779893849516</v>
      </c>
      <c r="H165" s="2">
        <v>0.21216617210682501</v>
      </c>
      <c r="I165" s="2">
        <v>0.21177771633950801</v>
      </c>
      <c r="J165" s="2">
        <v>0.19421191102606999</v>
      </c>
      <c r="K165" s="2">
        <v>0.182043762688924</v>
      </c>
      <c r="L165" s="2">
        <v>0.16754350465398599</v>
      </c>
      <c r="M165" s="2">
        <v>0.14613702623906699</v>
      </c>
      <c r="N165" s="2">
        <v>0.13192780705957499</v>
      </c>
    </row>
    <row r="166" spans="1:14" x14ac:dyDescent="0.3">
      <c r="A166" s="8" t="s">
        <v>201</v>
      </c>
      <c r="B166" s="8" t="s">
        <v>95</v>
      </c>
      <c r="C166" s="2">
        <v>1.2500000000000001E-2</v>
      </c>
      <c r="D166" s="2">
        <v>1.69665809768638E-2</v>
      </c>
      <c r="E166" s="2">
        <v>2.1387584767866501E-2</v>
      </c>
      <c r="F166" s="2">
        <v>2.18636127017179E-2</v>
      </c>
      <c r="G166" s="2">
        <v>1.92090395480226E-2</v>
      </c>
      <c r="H166" s="2">
        <v>2.3303987571206601E-2</v>
      </c>
      <c r="I166" s="2">
        <v>2.1417644059153501E-2</v>
      </c>
      <c r="J166" s="2">
        <v>1.9279553526128899E-2</v>
      </c>
      <c r="K166" s="2">
        <v>2.5664955669622E-2</v>
      </c>
      <c r="L166" s="2">
        <v>2.9053420805998102E-2</v>
      </c>
      <c r="M166" s="2">
        <v>3.1007751937984499E-2</v>
      </c>
      <c r="N166" s="2">
        <v>3.3726812816188903E-2</v>
      </c>
    </row>
    <row r="167" spans="1:14" x14ac:dyDescent="0.3">
      <c r="A167" s="8" t="s">
        <v>201</v>
      </c>
      <c r="B167" s="8" t="s">
        <v>96</v>
      </c>
      <c r="C167" s="2">
        <v>7.5521695925803198E-2</v>
      </c>
      <c r="D167" s="2">
        <v>7.0878768441308498E-2</v>
      </c>
      <c r="E167" s="2">
        <v>7.8119935170178303E-2</v>
      </c>
      <c r="F167" s="2">
        <v>8.5388994307400407E-2</v>
      </c>
      <c r="G167" s="2">
        <v>9.4911020917889499E-2</v>
      </c>
      <c r="H167" s="2">
        <v>0.103857566765579</v>
      </c>
      <c r="I167" s="2">
        <v>0.106718274813381</v>
      </c>
      <c r="J167" s="2">
        <v>0.121502033006458</v>
      </c>
      <c r="K167" s="2">
        <v>0.132190390254906</v>
      </c>
      <c r="L167" s="2">
        <v>0.135370295426953</v>
      </c>
      <c r="M167" s="2">
        <v>0.13301749271137001</v>
      </c>
      <c r="N167" s="2">
        <v>0.132406963743811</v>
      </c>
    </row>
    <row r="168" spans="1:14" x14ac:dyDescent="0.3">
      <c r="A168" s="8" t="s">
        <v>201</v>
      </c>
      <c r="B168" s="8" t="s">
        <v>97</v>
      </c>
      <c r="C168" s="2">
        <v>0.15054347826087</v>
      </c>
      <c r="D168" s="2">
        <v>0.13007712082262199</v>
      </c>
      <c r="E168" s="2">
        <v>0.106937923839332</v>
      </c>
      <c r="F168" s="2">
        <v>9.3701197293076494E-2</v>
      </c>
      <c r="G168" s="2">
        <v>8.5310734463276805E-2</v>
      </c>
      <c r="H168" s="2">
        <v>7.4054893837390001E-2</v>
      </c>
      <c r="I168" s="2">
        <v>7.7511473737888803E-2</v>
      </c>
      <c r="J168" s="2">
        <v>6.3926940639269403E-2</v>
      </c>
      <c r="K168" s="2">
        <v>5.9262715818945398E-2</v>
      </c>
      <c r="L168" s="2">
        <v>6.6541705716963495E-2</v>
      </c>
      <c r="M168" s="2">
        <v>5.4263565891472902E-2</v>
      </c>
      <c r="N168" s="2">
        <v>4.9747048903878599E-2</v>
      </c>
    </row>
    <row r="169" spans="1:14" x14ac:dyDescent="0.3">
      <c r="A169" s="8" t="s">
        <v>201</v>
      </c>
      <c r="B169" s="8" t="s">
        <v>98</v>
      </c>
      <c r="C169" s="2">
        <v>0.10632659821132801</v>
      </c>
      <c r="D169" s="2">
        <v>9.6215522771007103E-2</v>
      </c>
      <c r="E169" s="2">
        <v>8.9141004862236597E-2</v>
      </c>
      <c r="F169" s="2">
        <v>7.4952561669829207E-2</v>
      </c>
      <c r="G169" s="2">
        <v>7.0246643771464307E-2</v>
      </c>
      <c r="H169" s="2">
        <v>6.7655786350148406E-2</v>
      </c>
      <c r="I169" s="2">
        <v>6.5800387061100404E-2</v>
      </c>
      <c r="J169" s="2">
        <v>6.4577852188471702E-2</v>
      </c>
      <c r="K169" s="2">
        <v>6.6095195127453196E-2</v>
      </c>
      <c r="L169" s="2">
        <v>6.3739376770538203E-2</v>
      </c>
      <c r="M169" s="2">
        <v>5.4482507288629703E-2</v>
      </c>
      <c r="N169" s="2">
        <v>4.8394825107810298E-2</v>
      </c>
    </row>
    <row r="170" spans="1:14" x14ac:dyDescent="0.3">
      <c r="A170" s="8" t="s">
        <v>202</v>
      </c>
      <c r="B170" s="8" t="s">
        <v>87</v>
      </c>
      <c r="C170" s="2">
        <v>5.2553663952627699E-2</v>
      </c>
      <c r="D170" s="2">
        <v>5.8580289455547899E-2</v>
      </c>
      <c r="E170" s="2">
        <v>4.9264705882352898E-2</v>
      </c>
      <c r="F170" s="2">
        <v>6.6030814380044003E-2</v>
      </c>
      <c r="G170" s="2">
        <v>5.4073540014419601E-2</v>
      </c>
      <c r="H170" s="2">
        <v>5.82781456953642E-2</v>
      </c>
      <c r="I170" s="2">
        <v>6.1459667093469901E-2</v>
      </c>
      <c r="J170" s="2">
        <v>6.5671641791044802E-2</v>
      </c>
      <c r="K170" s="2">
        <v>7.1507760532150799E-2</v>
      </c>
      <c r="L170" s="2">
        <v>7.5274725274725299E-2</v>
      </c>
      <c r="M170" s="2">
        <v>8.9716684155299098E-2</v>
      </c>
      <c r="N170" s="2">
        <v>8.8389121338912094E-2</v>
      </c>
    </row>
    <row r="171" spans="1:14" x14ac:dyDescent="0.3">
      <c r="A171" s="8" t="s">
        <v>202</v>
      </c>
      <c r="B171" s="8" t="s">
        <v>88</v>
      </c>
      <c r="C171" s="2">
        <v>0.42894969108561298</v>
      </c>
      <c r="D171" s="2">
        <v>0.43014394580863702</v>
      </c>
      <c r="E171" s="2">
        <v>0.41938325991189401</v>
      </c>
      <c r="F171" s="2">
        <v>0.43555555555555597</v>
      </c>
      <c r="G171" s="2">
        <v>0.42402826855123699</v>
      </c>
      <c r="H171" s="2">
        <v>0.41908713692946098</v>
      </c>
      <c r="I171" s="2">
        <v>0.42366412213740501</v>
      </c>
      <c r="J171" s="2">
        <v>0.43460764587525202</v>
      </c>
      <c r="K171" s="2">
        <v>0.43499392466585701</v>
      </c>
      <c r="L171" s="2">
        <v>0.46133190118152501</v>
      </c>
      <c r="M171" s="2">
        <v>0.48010849909584102</v>
      </c>
      <c r="N171" s="2">
        <v>0.49643140364789901</v>
      </c>
    </row>
    <row r="172" spans="1:14" x14ac:dyDescent="0.3">
      <c r="A172" s="8" t="s">
        <v>202</v>
      </c>
      <c r="B172" s="8" t="s">
        <v>89</v>
      </c>
      <c r="C172" s="2">
        <v>8.1421169504071102E-3</v>
      </c>
      <c r="D172" s="2">
        <v>1.0337698139214299E-2</v>
      </c>
      <c r="E172" s="2">
        <v>1.10294117647059E-2</v>
      </c>
      <c r="F172" s="2">
        <v>1.02714600146735E-2</v>
      </c>
      <c r="G172" s="2">
        <v>1.0814708002883901E-2</v>
      </c>
      <c r="H172" s="2">
        <v>1.12582781456954E-2</v>
      </c>
      <c r="I172" s="2">
        <v>9.6030729833546692E-3</v>
      </c>
      <c r="J172" s="2">
        <v>9.5522388059701493E-3</v>
      </c>
      <c r="K172" s="2">
        <v>1.21951219512195E-2</v>
      </c>
      <c r="L172" s="2">
        <v>1.5934065934065898E-2</v>
      </c>
      <c r="M172" s="2">
        <v>9.9685204616999003E-3</v>
      </c>
      <c r="N172" s="2">
        <v>1.51673640167364E-2</v>
      </c>
    </row>
    <row r="173" spans="1:14" x14ac:dyDescent="0.3">
      <c r="A173" s="8" t="s">
        <v>202</v>
      </c>
      <c r="B173" s="8" t="s">
        <v>90</v>
      </c>
      <c r="C173" s="2">
        <v>6.9726390114739606E-2</v>
      </c>
      <c r="D173" s="2">
        <v>6.2658763759525796E-2</v>
      </c>
      <c r="E173" s="2">
        <v>6.8722466960352405E-2</v>
      </c>
      <c r="F173" s="2">
        <v>7.5555555555555598E-2</v>
      </c>
      <c r="G173" s="2">
        <v>7.6855123674911693E-2</v>
      </c>
      <c r="H173" s="2">
        <v>7.0539419087136901E-2</v>
      </c>
      <c r="I173" s="2">
        <v>9.4656488549618306E-2</v>
      </c>
      <c r="J173" s="2">
        <v>0.106639839034205</v>
      </c>
      <c r="K173" s="2">
        <v>0.10571081409477499</v>
      </c>
      <c r="L173" s="2">
        <v>0.102040816326531</v>
      </c>
      <c r="M173" s="2">
        <v>0.12477396021699801</v>
      </c>
      <c r="N173" s="2">
        <v>0.124900872323553</v>
      </c>
    </row>
    <row r="174" spans="1:14" x14ac:dyDescent="0.3">
      <c r="A174" s="8" t="s">
        <v>202</v>
      </c>
      <c r="B174" s="8" t="s">
        <v>91</v>
      </c>
      <c r="C174" s="2">
        <v>1.55440414507772E-2</v>
      </c>
      <c r="D174" s="2">
        <v>1.7918676774638199E-2</v>
      </c>
      <c r="E174" s="2">
        <v>2.2058823529411801E-2</v>
      </c>
      <c r="F174" s="2">
        <v>2.0542920029347E-2</v>
      </c>
      <c r="G174" s="2">
        <v>2.8839221341023801E-2</v>
      </c>
      <c r="H174" s="2">
        <v>2.3841059602649001E-2</v>
      </c>
      <c r="I174" s="2">
        <v>2.7528809218950099E-2</v>
      </c>
      <c r="J174" s="2">
        <v>3.04477611940299E-2</v>
      </c>
      <c r="K174" s="2">
        <v>3.3259423503325898E-2</v>
      </c>
      <c r="L174" s="2">
        <v>3.0769230769230799E-2</v>
      </c>
      <c r="M174" s="2">
        <v>2.8856243441762901E-2</v>
      </c>
      <c r="N174" s="2">
        <v>3.3472803347280297E-2</v>
      </c>
    </row>
    <row r="175" spans="1:14" x14ac:dyDescent="0.3">
      <c r="A175" s="8" t="s">
        <v>202</v>
      </c>
      <c r="B175" s="8" t="s">
        <v>92</v>
      </c>
      <c r="C175" s="2">
        <v>2.9126213592233E-2</v>
      </c>
      <c r="D175" s="2">
        <v>2.9635901778154099E-2</v>
      </c>
      <c r="E175" s="2">
        <v>3.4361233480176202E-2</v>
      </c>
      <c r="F175" s="2">
        <v>3.8222222222222199E-2</v>
      </c>
      <c r="G175" s="2">
        <v>3.4452296819788002E-2</v>
      </c>
      <c r="H175" s="2">
        <v>4.4813278008298797E-2</v>
      </c>
      <c r="I175" s="2">
        <v>4.1984732824427502E-2</v>
      </c>
      <c r="J175" s="2">
        <v>3.9570757880617001E-2</v>
      </c>
      <c r="K175" s="2">
        <v>4.0704738760631798E-2</v>
      </c>
      <c r="L175" s="2">
        <v>3.7056928034371599E-2</v>
      </c>
      <c r="M175" s="2">
        <v>2.8481012658227799E-2</v>
      </c>
      <c r="N175" s="2">
        <v>2.8548770816812102E-2</v>
      </c>
    </row>
    <row r="176" spans="1:14" x14ac:dyDescent="0.3">
      <c r="A176" s="8" t="s">
        <v>202</v>
      </c>
      <c r="B176" s="8" t="s">
        <v>93</v>
      </c>
      <c r="C176" s="2">
        <v>0.81199111769059995</v>
      </c>
      <c r="D176" s="2">
        <v>0.81874569262577501</v>
      </c>
      <c r="E176" s="2">
        <v>0.83235294117647096</v>
      </c>
      <c r="F176" s="2">
        <v>0.82318415260454902</v>
      </c>
      <c r="G176" s="2">
        <v>0.83129055515501105</v>
      </c>
      <c r="H176" s="2">
        <v>0.84370860927152302</v>
      </c>
      <c r="I176" s="2">
        <v>0.83994878361075498</v>
      </c>
      <c r="J176" s="2">
        <v>0.83462686567164202</v>
      </c>
      <c r="K176" s="2">
        <v>0.82926829268292701</v>
      </c>
      <c r="L176" s="2">
        <v>0.825824175824176</v>
      </c>
      <c r="M176" s="2">
        <v>0.82214060860440696</v>
      </c>
      <c r="N176" s="2">
        <v>0.81903765690376595</v>
      </c>
    </row>
    <row r="177" spans="1:15" x14ac:dyDescent="0.3">
      <c r="A177" s="8" t="s">
        <v>202</v>
      </c>
      <c r="B177" s="8" t="s">
        <v>94</v>
      </c>
      <c r="C177" s="2">
        <v>0.27449249779346901</v>
      </c>
      <c r="D177" s="2">
        <v>0.28281117696867097</v>
      </c>
      <c r="E177" s="2">
        <v>0.28634361233480199</v>
      </c>
      <c r="F177" s="2">
        <v>0.26488888888888901</v>
      </c>
      <c r="G177" s="2">
        <v>0.28091872791519401</v>
      </c>
      <c r="H177" s="2">
        <v>0.28630705394190897</v>
      </c>
      <c r="I177" s="2">
        <v>0.27404580152671798</v>
      </c>
      <c r="J177" s="2">
        <v>0.23474178403755899</v>
      </c>
      <c r="K177" s="2">
        <v>0.215674362089915</v>
      </c>
      <c r="L177" s="2">
        <v>0.19763694951664901</v>
      </c>
      <c r="M177" s="2">
        <v>0.165461121157324</v>
      </c>
      <c r="N177" s="2">
        <v>0.151467089611419</v>
      </c>
    </row>
    <row r="178" spans="1:15" x14ac:dyDescent="0.3">
      <c r="A178" s="8" t="s">
        <v>202</v>
      </c>
      <c r="B178" s="8" t="s">
        <v>95</v>
      </c>
      <c r="C178" s="2">
        <v>8.8823094004441203E-3</v>
      </c>
      <c r="D178" s="2">
        <v>4.8242591316333596E-3</v>
      </c>
      <c r="E178" s="2">
        <v>7.3529411764705899E-3</v>
      </c>
      <c r="F178" s="2">
        <v>1.10051357300073E-2</v>
      </c>
      <c r="G178" s="2">
        <v>1.1535688536409501E-2</v>
      </c>
      <c r="H178" s="2">
        <v>1.1920529801324501E-2</v>
      </c>
      <c r="I178" s="2">
        <v>1.2163892445582599E-2</v>
      </c>
      <c r="J178" s="2">
        <v>1.13432835820896E-2</v>
      </c>
      <c r="K178" s="2">
        <v>9.4235033259423492E-3</v>
      </c>
      <c r="L178" s="2">
        <v>1.20879120879121E-2</v>
      </c>
      <c r="M178" s="2">
        <v>1.2591815320042001E-2</v>
      </c>
      <c r="N178" s="2">
        <v>1.41213389121339E-2</v>
      </c>
    </row>
    <row r="179" spans="1:15" x14ac:dyDescent="0.3">
      <c r="A179" s="8" t="s">
        <v>202</v>
      </c>
      <c r="B179" s="8" t="s">
        <v>96</v>
      </c>
      <c r="C179" s="2">
        <v>9.2674315975286803E-2</v>
      </c>
      <c r="D179" s="2">
        <v>9.9068585944115203E-2</v>
      </c>
      <c r="E179" s="2">
        <v>0.109251101321586</v>
      </c>
      <c r="F179" s="2">
        <v>0.109333333333333</v>
      </c>
      <c r="G179" s="2">
        <v>0.10954063604240299</v>
      </c>
      <c r="H179" s="2">
        <v>0.108713692946058</v>
      </c>
      <c r="I179" s="2">
        <v>9.9236641221374003E-2</v>
      </c>
      <c r="J179" s="2">
        <v>0.116029510395708</v>
      </c>
      <c r="K179" s="2">
        <v>0.13608748481166499</v>
      </c>
      <c r="L179" s="2">
        <v>0.139097744360902</v>
      </c>
      <c r="M179" s="2">
        <v>0.143309222423146</v>
      </c>
      <c r="N179" s="2">
        <v>0.14472640761300601</v>
      </c>
    </row>
    <row r="180" spans="1:15" x14ac:dyDescent="0.3">
      <c r="A180" s="8" t="s">
        <v>202</v>
      </c>
      <c r="B180" s="8" t="s">
        <v>97</v>
      </c>
      <c r="C180" s="2">
        <v>0.102886750555144</v>
      </c>
      <c r="D180" s="2">
        <v>8.9593383873190893E-2</v>
      </c>
      <c r="E180" s="2">
        <v>7.7941176470588194E-2</v>
      </c>
      <c r="F180" s="2">
        <v>6.8965517241379296E-2</v>
      </c>
      <c r="G180" s="2">
        <v>6.3446286950252298E-2</v>
      </c>
      <c r="H180" s="2">
        <v>5.0993377483443701E-2</v>
      </c>
      <c r="I180" s="2">
        <v>4.92957746478873E-2</v>
      </c>
      <c r="J180" s="2">
        <v>4.83582089552239E-2</v>
      </c>
      <c r="K180" s="2">
        <v>4.43458980044346E-2</v>
      </c>
      <c r="L180" s="2">
        <v>4.0109890109890099E-2</v>
      </c>
      <c r="M180" s="2">
        <v>3.6726128016789102E-2</v>
      </c>
      <c r="N180" s="2">
        <v>2.9811715481171501E-2</v>
      </c>
    </row>
    <row r="181" spans="1:15" x14ac:dyDescent="0.3">
      <c r="A181" s="8" t="s">
        <v>202</v>
      </c>
      <c r="B181" s="8" t="s">
        <v>98</v>
      </c>
      <c r="C181" s="2">
        <v>0.105030891438658</v>
      </c>
      <c r="D181" s="2">
        <v>9.5681625740897502E-2</v>
      </c>
      <c r="E181" s="2">
        <v>8.1938325991189401E-2</v>
      </c>
      <c r="F181" s="2">
        <v>7.6444444444444398E-2</v>
      </c>
      <c r="G181" s="2">
        <v>7.4204946996466403E-2</v>
      </c>
      <c r="H181" s="2">
        <v>7.0539419087136901E-2</v>
      </c>
      <c r="I181" s="2">
        <v>6.6412213740457998E-2</v>
      </c>
      <c r="J181" s="2">
        <v>6.8410462776660005E-2</v>
      </c>
      <c r="K181" s="2">
        <v>6.6828675577156701E-2</v>
      </c>
      <c r="L181" s="2">
        <v>6.2835660580021505E-2</v>
      </c>
      <c r="M181" s="2">
        <v>5.78661844484629E-2</v>
      </c>
      <c r="N181" s="2">
        <v>5.3925455987311702E-2</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87</v>
      </c>
      <c r="C186" s="2">
        <v>0.15923566878980899</v>
      </c>
      <c r="D186" s="2">
        <v>0.104395604395604</v>
      </c>
      <c r="E186" s="2">
        <v>-5.4726368159204002E-2</v>
      </c>
      <c r="F186" s="2">
        <v>7.3684210526315796E-2</v>
      </c>
      <c r="G186" s="2">
        <v>2.4509803921568599E-2</v>
      </c>
      <c r="H186" s="2">
        <v>0.13397129186602899</v>
      </c>
      <c r="I186" s="2">
        <v>0.17299578059071699</v>
      </c>
      <c r="J186" s="2">
        <v>0.17985611510791399</v>
      </c>
      <c r="K186" s="2">
        <v>0</v>
      </c>
      <c r="L186" s="2">
        <v>0.14939024390243899</v>
      </c>
      <c r="M186" s="2">
        <v>0.164456233421751</v>
      </c>
      <c r="N186" s="3">
        <v>0.57913669064748197</v>
      </c>
      <c r="O186" s="3">
        <v>1.1840796019900499</v>
      </c>
    </row>
    <row r="187" spans="1:15" x14ac:dyDescent="0.3">
      <c r="A187" s="8" t="s">
        <v>196</v>
      </c>
      <c r="B187" s="8" t="s">
        <v>88</v>
      </c>
      <c r="C187" s="2">
        <v>4.8469387755101997E-2</v>
      </c>
      <c r="D187" s="2">
        <v>4.4606650446066501E-2</v>
      </c>
      <c r="E187" s="2">
        <v>-2.3291925465838501E-3</v>
      </c>
      <c r="F187" s="2">
        <v>8.63813229571984E-2</v>
      </c>
      <c r="G187" s="2">
        <v>7.5214899713467107E-2</v>
      </c>
      <c r="H187" s="2">
        <v>3.5976015989340401E-2</v>
      </c>
      <c r="I187" s="2">
        <v>0.13762057877813499</v>
      </c>
      <c r="J187" s="2">
        <v>6.7269643866591303E-2</v>
      </c>
      <c r="K187" s="2">
        <v>0.11387711864406801</v>
      </c>
      <c r="L187" s="2">
        <v>0.16262482168330999</v>
      </c>
      <c r="M187" s="2">
        <v>0.14969325153374199</v>
      </c>
      <c r="N187" s="3">
        <v>0.58903335217637098</v>
      </c>
      <c r="O187" s="3">
        <v>1.1824534161490701</v>
      </c>
    </row>
    <row r="188" spans="1:15" x14ac:dyDescent="0.3">
      <c r="A188" s="8" t="s">
        <v>196</v>
      </c>
      <c r="B188" s="8" t="s">
        <v>89</v>
      </c>
      <c r="C188" s="2">
        <v>-6.6666666666666693E-2</v>
      </c>
      <c r="D188" s="2">
        <v>0.28571428571428598</v>
      </c>
      <c r="E188" s="2">
        <v>-8.3333333333333301E-2</v>
      </c>
      <c r="F188" s="2">
        <v>3.03030303030303E-2</v>
      </c>
      <c r="G188" s="2">
        <v>-0.20588235294117599</v>
      </c>
      <c r="H188" s="2">
        <v>0.407407407407407</v>
      </c>
      <c r="I188" s="2">
        <v>0.23684210526315799</v>
      </c>
      <c r="J188" s="2">
        <v>0.12765957446808501</v>
      </c>
      <c r="K188" s="2">
        <v>0.339622641509434</v>
      </c>
      <c r="L188" s="2">
        <v>0.309859154929577</v>
      </c>
      <c r="M188" s="2">
        <v>5.3763440860215103E-2</v>
      </c>
      <c r="N188" s="3">
        <v>1.08510638297872</v>
      </c>
      <c r="O188" s="3">
        <v>1.7222222222222201</v>
      </c>
    </row>
    <row r="189" spans="1:15" x14ac:dyDescent="0.3">
      <c r="A189" s="8" t="s">
        <v>196</v>
      </c>
      <c r="B189" s="8" t="s">
        <v>90</v>
      </c>
      <c r="C189" s="2">
        <v>1.03092783505155E-2</v>
      </c>
      <c r="D189" s="2">
        <v>8.5034013605442202E-2</v>
      </c>
      <c r="E189" s="2">
        <v>3.4482758620689703E-2</v>
      </c>
      <c r="F189" s="2">
        <v>6.0606060606060597E-3</v>
      </c>
      <c r="G189" s="2">
        <v>0.126506024096386</v>
      </c>
      <c r="H189" s="2">
        <v>0.13636363636363599</v>
      </c>
      <c r="I189" s="2">
        <v>8.2352941176470601E-2</v>
      </c>
      <c r="J189" s="2">
        <v>9.1304347826086998E-2</v>
      </c>
      <c r="K189" s="2">
        <v>0.113545816733068</v>
      </c>
      <c r="L189" s="2">
        <v>0.17352415026833601</v>
      </c>
      <c r="M189" s="2">
        <v>0.125</v>
      </c>
      <c r="N189" s="3">
        <v>0.60434782608695603</v>
      </c>
      <c r="O189" s="3">
        <v>1.3134796238244499</v>
      </c>
    </row>
    <row r="190" spans="1:15" x14ac:dyDescent="0.3">
      <c r="A190" s="8" t="s">
        <v>196</v>
      </c>
      <c r="B190" s="8" t="s">
        <v>91</v>
      </c>
      <c r="C190" s="2">
        <v>0.35294117647058798</v>
      </c>
      <c r="D190" s="2">
        <v>0.173913043478261</v>
      </c>
      <c r="E190" s="2">
        <v>0.25925925925925902</v>
      </c>
      <c r="F190" s="2">
        <v>-2.9411764705882401E-2</v>
      </c>
      <c r="G190" s="2">
        <v>0.42424242424242398</v>
      </c>
      <c r="H190" s="2">
        <v>-2.1276595744680899E-2</v>
      </c>
      <c r="I190" s="2">
        <v>-8.6956521739130405E-2</v>
      </c>
      <c r="J190" s="2">
        <v>0.16666666666666699</v>
      </c>
      <c r="K190" s="2">
        <v>0.122448979591837</v>
      </c>
      <c r="L190" s="2">
        <v>7.2727272727272696E-2</v>
      </c>
      <c r="M190" s="2">
        <v>-1.6949152542372899E-2</v>
      </c>
      <c r="N190" s="3">
        <v>0.38095238095238099</v>
      </c>
      <c r="O190" s="3">
        <v>1.1481481481481499</v>
      </c>
    </row>
    <row r="191" spans="1:15" x14ac:dyDescent="0.3">
      <c r="A191" s="8" t="s">
        <v>196</v>
      </c>
      <c r="B191" s="8" t="s">
        <v>92</v>
      </c>
      <c r="C191" s="2">
        <v>0.183673469387755</v>
      </c>
      <c r="D191" s="2">
        <v>5.1724137931034503E-2</v>
      </c>
      <c r="E191" s="2">
        <v>-1.63934426229508E-2</v>
      </c>
      <c r="F191" s="2">
        <v>0</v>
      </c>
      <c r="G191" s="2">
        <v>0.25</v>
      </c>
      <c r="H191" s="2">
        <v>0.10666666666666701</v>
      </c>
      <c r="I191" s="2">
        <v>1.20481927710843E-2</v>
      </c>
      <c r="J191" s="2">
        <v>0.16666666666666699</v>
      </c>
      <c r="K191" s="2">
        <v>8.1632653061224497E-2</v>
      </c>
      <c r="L191" s="2">
        <v>-7.5471698113207503E-2</v>
      </c>
      <c r="M191" s="2">
        <v>5.10204081632653E-2</v>
      </c>
      <c r="N191" s="3">
        <v>0.226190476190476</v>
      </c>
      <c r="O191" s="3">
        <v>0.68852459016393397</v>
      </c>
    </row>
    <row r="192" spans="1:15" x14ac:dyDescent="0.3">
      <c r="A192" s="8" t="s">
        <v>196</v>
      </c>
      <c r="B192" s="8" t="s">
        <v>93</v>
      </c>
      <c r="C192" s="2">
        <v>6.6895368782161194E-2</v>
      </c>
      <c r="D192" s="2">
        <v>-3.0546623794212201E-2</v>
      </c>
      <c r="E192" s="2">
        <v>-8.45771144278607E-2</v>
      </c>
      <c r="F192" s="2">
        <v>5.61594202898551E-2</v>
      </c>
      <c r="G192" s="2">
        <v>2.4013722126929701E-2</v>
      </c>
      <c r="H192" s="2">
        <v>1.6750418760469E-2</v>
      </c>
      <c r="I192" s="2">
        <v>9.5551894563426706E-2</v>
      </c>
      <c r="J192" s="2">
        <v>2.7067669172932299E-2</v>
      </c>
      <c r="K192" s="2">
        <v>-5.8565153733528604E-3</v>
      </c>
      <c r="L192" s="2">
        <v>3.5346097201767297E-2</v>
      </c>
      <c r="M192" s="2">
        <v>-2.1337126600284501E-2</v>
      </c>
      <c r="N192" s="3">
        <v>3.4586466165413499E-2</v>
      </c>
      <c r="O192" s="3">
        <v>0.14096185737976799</v>
      </c>
    </row>
    <row r="193" spans="1:15" x14ac:dyDescent="0.3">
      <c r="A193" s="8" t="s">
        <v>196</v>
      </c>
      <c r="B193" s="8" t="s">
        <v>94</v>
      </c>
      <c r="C193" s="2">
        <v>5.7906458797327399E-2</v>
      </c>
      <c r="D193" s="2">
        <v>8.6315789473684207E-2</v>
      </c>
      <c r="E193" s="2">
        <v>-7.9457364341085301E-2</v>
      </c>
      <c r="F193" s="2">
        <v>6.3157894736842104E-3</v>
      </c>
      <c r="G193" s="2">
        <v>0.123430962343096</v>
      </c>
      <c r="H193" s="2">
        <v>-2.23463687150838E-2</v>
      </c>
      <c r="I193" s="2">
        <v>6.8571428571428603E-2</v>
      </c>
      <c r="J193" s="2">
        <v>-1.7825311942959001E-3</v>
      </c>
      <c r="K193" s="2">
        <v>-5.3571428571428598E-3</v>
      </c>
      <c r="L193" s="2">
        <v>3.7701974865350103E-2</v>
      </c>
      <c r="M193" s="2">
        <v>-5.3633217993079602E-2</v>
      </c>
      <c r="N193" s="3">
        <v>-2.4955436720142599E-2</v>
      </c>
      <c r="O193" s="3">
        <v>6.0077519379844999E-2</v>
      </c>
    </row>
    <row r="194" spans="1:15" x14ac:dyDescent="0.3">
      <c r="A194" s="8" t="s">
        <v>196</v>
      </c>
      <c r="B194" s="8" t="s">
        <v>95</v>
      </c>
      <c r="C194" s="2">
        <v>0.46666666666666701</v>
      </c>
      <c r="D194" s="2">
        <v>0.18181818181818199</v>
      </c>
      <c r="E194" s="2">
        <v>-0.269230769230769</v>
      </c>
      <c r="F194" s="2">
        <v>0.47368421052631599</v>
      </c>
      <c r="G194" s="2">
        <v>-0.107142857142857</v>
      </c>
      <c r="H194" s="2">
        <v>0.64</v>
      </c>
      <c r="I194" s="2">
        <v>0.34146341463414598</v>
      </c>
      <c r="J194" s="2">
        <v>-1.8181818181818198E-2</v>
      </c>
      <c r="K194" s="2">
        <v>-0.12962962962963001</v>
      </c>
      <c r="L194" s="2">
        <v>8.5106382978723402E-2</v>
      </c>
      <c r="M194" s="2">
        <v>3.9215686274509803E-2</v>
      </c>
      <c r="N194" s="3">
        <v>-3.6363636363636397E-2</v>
      </c>
      <c r="O194" s="3">
        <v>1.0384615384615401</v>
      </c>
    </row>
    <row r="195" spans="1:15" x14ac:dyDescent="0.3">
      <c r="A195" s="8" t="s">
        <v>196</v>
      </c>
      <c r="B195" s="8" t="s">
        <v>96</v>
      </c>
      <c r="C195" s="2">
        <v>6.2857142857142903E-2</v>
      </c>
      <c r="D195" s="2">
        <v>3.2258064516128997E-2</v>
      </c>
      <c r="E195" s="2">
        <v>0.13541666666666699</v>
      </c>
      <c r="F195" s="2">
        <v>1.8348623853211E-2</v>
      </c>
      <c r="G195" s="2">
        <v>0.126126126126126</v>
      </c>
      <c r="H195" s="2">
        <v>0.184</v>
      </c>
      <c r="I195" s="2">
        <v>0.152027027027027</v>
      </c>
      <c r="J195" s="2">
        <v>0.29032258064516098</v>
      </c>
      <c r="K195" s="2">
        <v>0.10681818181818201</v>
      </c>
      <c r="L195" s="2">
        <v>0.11909650924024601</v>
      </c>
      <c r="M195" s="2">
        <v>0.155963302752294</v>
      </c>
      <c r="N195" s="3">
        <v>0.84750733137829903</v>
      </c>
      <c r="O195" s="3">
        <v>2.28125</v>
      </c>
    </row>
    <row r="196" spans="1:15" x14ac:dyDescent="0.3">
      <c r="A196" s="8" t="s">
        <v>196</v>
      </c>
      <c r="B196" s="8" t="s">
        <v>97</v>
      </c>
      <c r="C196" s="2">
        <v>-0.19658119658119699</v>
      </c>
      <c r="D196" s="2">
        <v>-5.31914893617021E-2</v>
      </c>
      <c r="E196" s="2">
        <v>-8.98876404494382E-2</v>
      </c>
      <c r="F196" s="2">
        <v>-4.9382716049382699E-2</v>
      </c>
      <c r="G196" s="2">
        <v>-7.7922077922077906E-2</v>
      </c>
      <c r="H196" s="2">
        <v>-1.4084507042253501E-2</v>
      </c>
      <c r="I196" s="2">
        <v>-5.7142857142857099E-2</v>
      </c>
      <c r="J196" s="2">
        <v>-1.5151515151515201E-2</v>
      </c>
      <c r="K196" s="2">
        <v>1.5384615384615399E-2</v>
      </c>
      <c r="L196" s="2">
        <v>4.5454545454545497E-2</v>
      </c>
      <c r="M196" s="2">
        <v>7.2463768115942004E-2</v>
      </c>
      <c r="N196" s="3">
        <v>0.12121212121212099</v>
      </c>
      <c r="O196" s="3">
        <v>-0.16853932584269701</v>
      </c>
    </row>
    <row r="197" spans="1:15" x14ac:dyDescent="0.3">
      <c r="A197" s="8" t="s">
        <v>196</v>
      </c>
      <c r="B197" s="8" t="s">
        <v>98</v>
      </c>
      <c r="C197" s="2">
        <v>-3.9647577092511002E-2</v>
      </c>
      <c r="D197" s="2">
        <v>-0.142201834862385</v>
      </c>
      <c r="E197" s="2">
        <v>-6.4171122994652399E-2</v>
      </c>
      <c r="F197" s="2">
        <v>-5.7142857142857099E-3</v>
      </c>
      <c r="G197" s="2">
        <v>5.7471264367816098E-2</v>
      </c>
      <c r="H197" s="2">
        <v>2.7173913043478298E-2</v>
      </c>
      <c r="I197" s="2">
        <v>5.29100529100529E-2</v>
      </c>
      <c r="J197" s="2">
        <v>8.0402010050251299E-2</v>
      </c>
      <c r="K197" s="2">
        <v>0.15813953488372101</v>
      </c>
      <c r="L197" s="2">
        <v>-0.104417670682731</v>
      </c>
      <c r="M197" s="2">
        <v>9.8654708520179393E-2</v>
      </c>
      <c r="N197" s="3">
        <v>0.231155778894472</v>
      </c>
      <c r="O197" s="3">
        <v>0.31016042780748698</v>
      </c>
    </row>
    <row r="198" spans="1:15" x14ac:dyDescent="0.3">
      <c r="A198" s="8" t="s">
        <v>197</v>
      </c>
      <c r="B198" s="8" t="s">
        <v>87</v>
      </c>
      <c r="C198" s="2">
        <v>0.24968314321926499</v>
      </c>
      <c r="D198" s="2">
        <v>-8.0121703853955395E-2</v>
      </c>
      <c r="E198" s="2">
        <v>4.6306504961411199E-2</v>
      </c>
      <c r="F198" s="2">
        <v>-5.69020021074816E-2</v>
      </c>
      <c r="G198" s="2">
        <v>6.2569832402234599E-2</v>
      </c>
      <c r="H198" s="2">
        <v>-2.5236593059936901E-2</v>
      </c>
      <c r="I198" s="2">
        <v>3.2362459546925598E-2</v>
      </c>
      <c r="J198" s="2">
        <v>0.14629049111807699</v>
      </c>
      <c r="K198" s="2">
        <v>-3.00820419325433E-2</v>
      </c>
      <c r="L198" s="2">
        <v>0.12406015037594</v>
      </c>
      <c r="M198" s="2">
        <v>-2.3411371237458199E-2</v>
      </c>
      <c r="N198" s="3">
        <v>0.220480668756531</v>
      </c>
      <c r="O198" s="3">
        <v>0.28776185226019801</v>
      </c>
    </row>
    <row r="199" spans="1:15" x14ac:dyDescent="0.3">
      <c r="A199" s="8" t="s">
        <v>197</v>
      </c>
      <c r="B199" s="8" t="s">
        <v>88</v>
      </c>
      <c r="C199" s="2">
        <v>-2.2194821208384698E-2</v>
      </c>
      <c r="D199" s="2">
        <v>-4.0353089533417402E-2</v>
      </c>
      <c r="E199" s="2">
        <v>2.58431887866842E-2</v>
      </c>
      <c r="F199" s="2">
        <v>2.1349274124679799E-3</v>
      </c>
      <c r="G199" s="2">
        <v>4.5590115040477198E-2</v>
      </c>
      <c r="H199" s="2">
        <v>7.7832110839445801E-2</v>
      </c>
      <c r="I199" s="2">
        <v>9.07372400756144E-2</v>
      </c>
      <c r="J199" s="2">
        <v>5.1646447140381302E-2</v>
      </c>
      <c r="K199" s="2">
        <v>0.116677653263019</v>
      </c>
      <c r="L199" s="2">
        <v>0.18122786304604499</v>
      </c>
      <c r="M199" s="2">
        <v>0.15542228885557199</v>
      </c>
      <c r="N199" s="3">
        <v>0.602772963604853</v>
      </c>
      <c r="O199" s="3">
        <v>1.0254051686377601</v>
      </c>
    </row>
    <row r="200" spans="1:15" x14ac:dyDescent="0.3">
      <c r="A200" s="8" t="s">
        <v>197</v>
      </c>
      <c r="B200" s="8" t="s">
        <v>89</v>
      </c>
      <c r="C200" s="2">
        <v>0.19480519480519501</v>
      </c>
      <c r="D200" s="2">
        <v>1.0869565217391301E-2</v>
      </c>
      <c r="E200" s="2">
        <v>0</v>
      </c>
      <c r="F200" s="2">
        <v>1.0752688172042999E-2</v>
      </c>
      <c r="G200" s="2">
        <v>5.31914893617021E-2</v>
      </c>
      <c r="H200" s="2">
        <v>0.12121212121212099</v>
      </c>
      <c r="I200" s="2">
        <v>-9.0090090090090107E-3</v>
      </c>
      <c r="J200" s="2">
        <v>2.7272727272727299E-2</v>
      </c>
      <c r="K200" s="2">
        <v>1.3274336283185801E-2</v>
      </c>
      <c r="L200" s="2">
        <v>0.20087336244541501</v>
      </c>
      <c r="M200" s="2">
        <v>-6.5454545454545501E-2</v>
      </c>
      <c r="N200" s="3">
        <v>0.16818181818181799</v>
      </c>
      <c r="O200" s="3">
        <v>0.38172043010752699</v>
      </c>
    </row>
    <row r="201" spans="1:15" x14ac:dyDescent="0.3">
      <c r="A201" s="8" t="s">
        <v>197</v>
      </c>
      <c r="B201" s="8" t="s">
        <v>90</v>
      </c>
      <c r="C201" s="2">
        <v>-8.5714285714285701E-3</v>
      </c>
      <c r="D201" s="2">
        <v>-7.3487031700288197E-2</v>
      </c>
      <c r="E201" s="2">
        <v>-4.8211508553654699E-2</v>
      </c>
      <c r="F201" s="2">
        <v>4.9019607843137298E-3</v>
      </c>
      <c r="G201" s="2">
        <v>3.0894308943089401E-2</v>
      </c>
      <c r="H201" s="2">
        <v>7.09779179810726E-2</v>
      </c>
      <c r="I201" s="2">
        <v>3.8291605301914597E-2</v>
      </c>
      <c r="J201" s="2">
        <v>2.8368794326241099E-2</v>
      </c>
      <c r="K201" s="2">
        <v>0.115862068965517</v>
      </c>
      <c r="L201" s="2">
        <v>0.15451174289246</v>
      </c>
      <c r="M201" s="2">
        <v>0.157387580299786</v>
      </c>
      <c r="N201" s="3">
        <v>0.53333333333333299</v>
      </c>
      <c r="O201" s="3">
        <v>0.68118195956454097</v>
      </c>
    </row>
    <row r="202" spans="1:15" x14ac:dyDescent="0.3">
      <c r="A202" s="8" t="s">
        <v>197</v>
      </c>
      <c r="B202" s="8" t="s">
        <v>91</v>
      </c>
      <c r="C202" s="2">
        <v>0.21052631578947401</v>
      </c>
      <c r="D202" s="2">
        <v>2.8985507246376802E-2</v>
      </c>
      <c r="E202" s="2">
        <v>6.3380281690140802E-2</v>
      </c>
      <c r="F202" s="2">
        <v>-4.6357615894039701E-2</v>
      </c>
      <c r="G202" s="2">
        <v>0.14583333333333301</v>
      </c>
      <c r="H202" s="2">
        <v>8.4848484848484895E-2</v>
      </c>
      <c r="I202" s="2">
        <v>7.8212290502793297E-2</v>
      </c>
      <c r="J202" s="2">
        <v>0.12953367875647701</v>
      </c>
      <c r="K202" s="2">
        <v>4.5871559633027498E-2</v>
      </c>
      <c r="L202" s="2">
        <v>3.07017543859649E-2</v>
      </c>
      <c r="M202" s="2">
        <v>-4.6808510638297898E-2</v>
      </c>
      <c r="N202" s="3">
        <v>0.16062176165803099</v>
      </c>
      <c r="O202" s="3">
        <v>0.57746478873239404</v>
      </c>
    </row>
    <row r="203" spans="1:15" x14ac:dyDescent="0.3">
      <c r="A203" s="8" t="s">
        <v>197</v>
      </c>
      <c r="B203" s="8" t="s">
        <v>92</v>
      </c>
      <c r="C203" s="2">
        <v>6.15384615384615E-2</v>
      </c>
      <c r="D203" s="2">
        <v>-7.2463768115942004E-2</v>
      </c>
      <c r="E203" s="2">
        <v>7.8125E-2</v>
      </c>
      <c r="F203" s="2">
        <v>2.1739130434782601E-2</v>
      </c>
      <c r="G203" s="2">
        <v>7.8014184397163094E-2</v>
      </c>
      <c r="H203" s="2">
        <v>2.6315789473684199E-2</v>
      </c>
      <c r="I203" s="2">
        <v>0.20512820512820501</v>
      </c>
      <c r="J203" s="2">
        <v>-1.5957446808510599E-2</v>
      </c>
      <c r="K203" s="2">
        <v>0.18918918918918901</v>
      </c>
      <c r="L203" s="2">
        <v>0.11363636363636399</v>
      </c>
      <c r="M203" s="2">
        <v>6.9387755102040802E-2</v>
      </c>
      <c r="N203" s="3">
        <v>0.39361702127659598</v>
      </c>
      <c r="O203" s="3">
        <v>1.046875</v>
      </c>
    </row>
    <row r="204" spans="1:15" x14ac:dyDescent="0.3">
      <c r="A204" s="8" t="s">
        <v>197</v>
      </c>
      <c r="B204" s="8" t="s">
        <v>93</v>
      </c>
      <c r="C204" s="2">
        <v>0.29678362573099398</v>
      </c>
      <c r="D204" s="2">
        <v>-5.9188275084554702E-2</v>
      </c>
      <c r="E204" s="2">
        <v>7.8490113840623099E-2</v>
      </c>
      <c r="F204" s="2">
        <v>-4.1111111111111098E-2</v>
      </c>
      <c r="G204" s="2">
        <v>9.0961761297798399E-2</v>
      </c>
      <c r="H204" s="2">
        <v>1.2745618693574099E-2</v>
      </c>
      <c r="I204" s="2">
        <v>3.5658101730466699E-2</v>
      </c>
      <c r="J204" s="2">
        <v>6.8860759493670903E-2</v>
      </c>
      <c r="K204" s="2">
        <v>-1.27901468498342E-2</v>
      </c>
      <c r="L204" s="2">
        <v>2.5431861804222699E-2</v>
      </c>
      <c r="M204" s="2">
        <v>-3.93074403369209E-2</v>
      </c>
      <c r="N204" s="3">
        <v>3.9493670886075999E-2</v>
      </c>
      <c r="O204" s="3">
        <v>0.23007789095266601</v>
      </c>
    </row>
    <row r="205" spans="1:15" x14ac:dyDescent="0.3">
      <c r="A205" s="8" t="s">
        <v>197</v>
      </c>
      <c r="B205" s="8" t="s">
        <v>94</v>
      </c>
      <c r="C205" s="2">
        <v>7.8218359587180902E-2</v>
      </c>
      <c r="D205" s="2">
        <v>-5.5415617128463501E-3</v>
      </c>
      <c r="E205" s="2">
        <v>-3.54609929078014E-2</v>
      </c>
      <c r="F205" s="2">
        <v>-2.2058823529411801E-2</v>
      </c>
      <c r="G205" s="2">
        <v>-4.2964554242749704E-3</v>
      </c>
      <c r="H205" s="2">
        <v>3.7756202804746501E-2</v>
      </c>
      <c r="I205" s="2">
        <v>-2.1309771309771301E-2</v>
      </c>
      <c r="J205" s="2">
        <v>6.9038767923526303E-3</v>
      </c>
      <c r="K205" s="2">
        <v>-3.6919831223628701E-3</v>
      </c>
      <c r="L205" s="2">
        <v>9.52885124404447E-3</v>
      </c>
      <c r="M205" s="2">
        <v>8.8096486628211804E-2</v>
      </c>
      <c r="N205" s="3">
        <v>0.101964949548593</v>
      </c>
      <c r="O205" s="3">
        <v>5.1165146909827798E-2</v>
      </c>
    </row>
    <row r="206" spans="1:15" x14ac:dyDescent="0.3">
      <c r="A206" s="8" t="s">
        <v>197</v>
      </c>
      <c r="B206" s="8" t="s">
        <v>95</v>
      </c>
      <c r="C206" s="2">
        <v>1.7094017094017099E-2</v>
      </c>
      <c r="D206" s="2">
        <v>0.10084033613445401</v>
      </c>
      <c r="E206" s="2">
        <v>1.5267175572519101E-2</v>
      </c>
      <c r="F206" s="2">
        <v>3.00751879699248E-2</v>
      </c>
      <c r="G206" s="2">
        <v>-5.1094890510948898E-2</v>
      </c>
      <c r="H206" s="2">
        <v>-7.6923076923076901E-3</v>
      </c>
      <c r="I206" s="2">
        <v>0.14728682170542601</v>
      </c>
      <c r="J206" s="2">
        <v>0.14864864864864899</v>
      </c>
      <c r="K206" s="2">
        <v>4.7058823529411799E-2</v>
      </c>
      <c r="L206" s="2">
        <v>0.106741573033708</v>
      </c>
      <c r="M206" s="2">
        <v>1.01522842639594E-2</v>
      </c>
      <c r="N206" s="3">
        <v>0.34459459459459502</v>
      </c>
      <c r="O206" s="3">
        <v>0.51908396946564905</v>
      </c>
    </row>
    <row r="207" spans="1:15" x14ac:dyDescent="0.3">
      <c r="A207" s="8" t="s">
        <v>197</v>
      </c>
      <c r="B207" s="8" t="s">
        <v>96</v>
      </c>
      <c r="C207" s="2">
        <v>1.00603621730382E-2</v>
      </c>
      <c r="D207" s="2">
        <v>-1.9920318725099601E-2</v>
      </c>
      <c r="E207" s="2">
        <v>1.21951219512195E-2</v>
      </c>
      <c r="F207" s="2">
        <v>3.6144578313252997E-2</v>
      </c>
      <c r="G207" s="2">
        <v>7.7519379844961198E-2</v>
      </c>
      <c r="H207" s="2">
        <v>7.5539568345323702E-2</v>
      </c>
      <c r="I207" s="2">
        <v>0.19063545150501701</v>
      </c>
      <c r="J207" s="2">
        <v>0.112359550561798</v>
      </c>
      <c r="K207" s="2">
        <v>0.19191919191919199</v>
      </c>
      <c r="L207" s="2">
        <v>0.223516949152542</v>
      </c>
      <c r="M207" s="2">
        <v>0.145454545454545</v>
      </c>
      <c r="N207" s="3">
        <v>0.85814606741572996</v>
      </c>
      <c r="O207" s="3">
        <v>1.6890243902438999</v>
      </c>
    </row>
    <row r="208" spans="1:15" x14ac:dyDescent="0.3">
      <c r="A208" s="8" t="s">
        <v>197</v>
      </c>
      <c r="B208" s="8" t="s">
        <v>97</v>
      </c>
      <c r="C208" s="2">
        <v>-4.6296296296296302E-3</v>
      </c>
      <c r="D208" s="2">
        <v>-0.116279069767442</v>
      </c>
      <c r="E208" s="2">
        <v>-0.157894736842105</v>
      </c>
      <c r="F208" s="2">
        <v>-0.16875000000000001</v>
      </c>
      <c r="G208" s="2">
        <v>2.6315789473684199E-2</v>
      </c>
      <c r="H208" s="2">
        <v>-0.102564102564103</v>
      </c>
      <c r="I208" s="2">
        <v>-7.3469387755102006E-2</v>
      </c>
      <c r="J208" s="2">
        <v>9.6916299559471397E-2</v>
      </c>
      <c r="K208" s="2">
        <v>0</v>
      </c>
      <c r="L208" s="2">
        <v>-9.6385542168674704E-2</v>
      </c>
      <c r="M208" s="2">
        <v>-0.10222222222222201</v>
      </c>
      <c r="N208" s="3">
        <v>-0.110132158590308</v>
      </c>
      <c r="O208" s="3">
        <v>-0.46842105263157902</v>
      </c>
    </row>
    <row r="209" spans="1:15" x14ac:dyDescent="0.3">
      <c r="A209" s="8" t="s">
        <v>197</v>
      </c>
      <c r="B209" s="8" t="s">
        <v>98</v>
      </c>
      <c r="C209" s="2">
        <v>-7.6101468624833093E-2</v>
      </c>
      <c r="D209" s="2">
        <v>-0.119942196531792</v>
      </c>
      <c r="E209" s="2">
        <v>-0.15599343185550099</v>
      </c>
      <c r="F209" s="2">
        <v>-5.83657587548638E-2</v>
      </c>
      <c r="G209" s="2">
        <v>-3.3057851239669402E-2</v>
      </c>
      <c r="H209" s="2">
        <v>-1.9230769230769201E-2</v>
      </c>
      <c r="I209" s="2">
        <v>4.7930283224400898E-2</v>
      </c>
      <c r="J209" s="2">
        <v>4.3659043659043703E-2</v>
      </c>
      <c r="K209" s="2">
        <v>3.9840637450199202E-2</v>
      </c>
      <c r="L209" s="2">
        <v>4.5977011494252901E-2</v>
      </c>
      <c r="M209" s="2">
        <v>8.6080586080586094E-2</v>
      </c>
      <c r="N209" s="3">
        <v>0.232848232848233</v>
      </c>
      <c r="O209" s="3">
        <v>-2.6272577996715899E-2</v>
      </c>
    </row>
    <row r="210" spans="1:15" x14ac:dyDescent="0.3">
      <c r="A210" s="8" t="s">
        <v>198</v>
      </c>
      <c r="B210" s="8" t="s">
        <v>87</v>
      </c>
      <c r="C210" s="2">
        <v>8.6538461538461495E-2</v>
      </c>
      <c r="D210" s="2">
        <v>0.12094395280236001</v>
      </c>
      <c r="E210" s="2">
        <v>8.9473684210526302E-2</v>
      </c>
      <c r="F210" s="2">
        <v>9.6618357487922701E-3</v>
      </c>
      <c r="G210" s="2">
        <v>9.3301435406698593E-2</v>
      </c>
      <c r="H210" s="2">
        <v>5.0328227571115998E-2</v>
      </c>
      <c r="I210" s="2">
        <v>7.2916666666666699E-2</v>
      </c>
      <c r="J210" s="2">
        <v>0.19029126213592201</v>
      </c>
      <c r="K210" s="2">
        <v>-1.9575856443719401E-2</v>
      </c>
      <c r="L210" s="2">
        <v>0.183028286189684</v>
      </c>
      <c r="M210" s="2">
        <v>0.137834036568214</v>
      </c>
      <c r="N210" s="3">
        <v>0.57087378640776698</v>
      </c>
      <c r="O210" s="3">
        <v>1.12894736842105</v>
      </c>
    </row>
    <row r="211" spans="1:15" x14ac:dyDescent="0.3">
      <c r="A211" s="8" t="s">
        <v>198</v>
      </c>
      <c r="B211" s="8" t="s">
        <v>88</v>
      </c>
      <c r="C211" s="2">
        <v>4.0507564665690603E-2</v>
      </c>
      <c r="D211" s="2">
        <v>3.7523452157598502E-2</v>
      </c>
      <c r="E211" s="2">
        <v>1.7631103074141001E-2</v>
      </c>
      <c r="F211" s="2">
        <v>5.997334517992E-2</v>
      </c>
      <c r="G211" s="2">
        <v>5.3227158424140802E-2</v>
      </c>
      <c r="H211" s="2">
        <v>6.5658575407879005E-2</v>
      </c>
      <c r="I211" s="2">
        <v>0.127707244212099</v>
      </c>
      <c r="J211" s="2">
        <v>0.107615894039735</v>
      </c>
      <c r="K211" s="2">
        <v>0.11539611360239201</v>
      </c>
      <c r="L211" s="2">
        <v>0.184937014205307</v>
      </c>
      <c r="M211" s="2">
        <v>0.21578828319384799</v>
      </c>
      <c r="N211" s="3">
        <v>0.77980132450331097</v>
      </c>
      <c r="O211" s="3">
        <v>1.4299276672694401</v>
      </c>
    </row>
    <row r="212" spans="1:15" x14ac:dyDescent="0.3">
      <c r="A212" s="8" t="s">
        <v>198</v>
      </c>
      <c r="B212" s="8" t="s">
        <v>89</v>
      </c>
      <c r="C212" s="2">
        <v>-0.11111111111111099</v>
      </c>
      <c r="D212" s="2">
        <v>6.25E-2</v>
      </c>
      <c r="E212" s="2">
        <v>-5.8823529411764698E-2</v>
      </c>
      <c r="F212" s="2">
        <v>0.53125</v>
      </c>
      <c r="G212" s="2">
        <v>0.36734693877551</v>
      </c>
      <c r="H212" s="2">
        <v>-4.47761194029851E-2</v>
      </c>
      <c r="I212" s="2">
        <v>0.234375</v>
      </c>
      <c r="J212" s="2">
        <v>8.8607594936708903E-2</v>
      </c>
      <c r="K212" s="2">
        <v>-0.13953488372093001</v>
      </c>
      <c r="L212" s="2">
        <v>0.43243243243243201</v>
      </c>
      <c r="M212" s="2">
        <v>0.31132075471698101</v>
      </c>
      <c r="N212" s="3">
        <v>0.759493670886076</v>
      </c>
      <c r="O212" s="3">
        <v>3.0882352941176499</v>
      </c>
    </row>
    <row r="213" spans="1:15" x14ac:dyDescent="0.3">
      <c r="A213" s="8" t="s">
        <v>198</v>
      </c>
      <c r="B213" s="8" t="s">
        <v>90</v>
      </c>
      <c r="C213" s="2">
        <v>-1.0126582278481001E-2</v>
      </c>
      <c r="D213" s="2">
        <v>6.6496163682864498E-2</v>
      </c>
      <c r="E213" s="2">
        <v>3.83693045563549E-2</v>
      </c>
      <c r="F213" s="2">
        <v>8.0831408775981495E-2</v>
      </c>
      <c r="G213" s="2">
        <v>0.17521367521367501</v>
      </c>
      <c r="H213" s="2">
        <v>0.21272727272727299</v>
      </c>
      <c r="I213" s="2">
        <v>0.140929535232384</v>
      </c>
      <c r="J213" s="2">
        <v>9.5926412614980305E-2</v>
      </c>
      <c r="K213" s="2">
        <v>0.183453237410072</v>
      </c>
      <c r="L213" s="2">
        <v>0.26241134751772999</v>
      </c>
      <c r="M213" s="2">
        <v>0.14446227929374</v>
      </c>
      <c r="N213" s="3">
        <v>0.87385019710906697</v>
      </c>
      <c r="O213" s="3">
        <v>2.4196642685851302</v>
      </c>
    </row>
    <row r="214" spans="1:15" x14ac:dyDescent="0.3">
      <c r="A214" s="8" t="s">
        <v>198</v>
      </c>
      <c r="B214" s="8" t="s">
        <v>91</v>
      </c>
      <c r="C214" s="2">
        <v>0.38709677419354799</v>
      </c>
      <c r="D214" s="2">
        <v>0.13953488372093001</v>
      </c>
      <c r="E214" s="2">
        <v>0</v>
      </c>
      <c r="F214" s="2">
        <v>-0.102040816326531</v>
      </c>
      <c r="G214" s="2">
        <v>0.68181818181818199</v>
      </c>
      <c r="H214" s="2">
        <v>-0.108108108108108</v>
      </c>
      <c r="I214" s="2">
        <v>-3.03030303030303E-2</v>
      </c>
      <c r="J214" s="2">
        <v>4.6875E-2</v>
      </c>
      <c r="K214" s="2">
        <v>4.47761194029851E-2</v>
      </c>
      <c r="L214" s="2">
        <v>0.17142857142857101</v>
      </c>
      <c r="M214" s="2">
        <v>0.18292682926829301</v>
      </c>
      <c r="N214" s="3">
        <v>0.515625</v>
      </c>
      <c r="O214" s="3">
        <v>0.97959183673469397</v>
      </c>
    </row>
    <row r="215" spans="1:15" x14ac:dyDescent="0.3">
      <c r="A215" s="8" t="s">
        <v>198</v>
      </c>
      <c r="B215" s="8" t="s">
        <v>92</v>
      </c>
      <c r="C215" s="2">
        <v>-2.4390243902439001E-2</v>
      </c>
      <c r="D215" s="2">
        <v>6.25E-2</v>
      </c>
      <c r="E215" s="2">
        <v>3.5294117647058802E-2</v>
      </c>
      <c r="F215" s="2">
        <v>3.4090909090909102E-2</v>
      </c>
      <c r="G215" s="2">
        <v>8.7912087912087905E-2</v>
      </c>
      <c r="H215" s="2">
        <v>0</v>
      </c>
      <c r="I215" s="2">
        <v>2.02020202020202E-2</v>
      </c>
      <c r="J215" s="2">
        <v>0.24752475247524799</v>
      </c>
      <c r="K215" s="2">
        <v>0.158730158730159</v>
      </c>
      <c r="L215" s="2">
        <v>0</v>
      </c>
      <c r="M215" s="2">
        <v>0.164383561643836</v>
      </c>
      <c r="N215" s="3">
        <v>0.683168316831683</v>
      </c>
      <c r="O215" s="3">
        <v>1</v>
      </c>
    </row>
    <row r="216" spans="1:15" x14ac:dyDescent="0.3">
      <c r="A216" s="8" t="s">
        <v>198</v>
      </c>
      <c r="B216" s="8" t="s">
        <v>93</v>
      </c>
      <c r="C216" s="2">
        <v>9.9800399201596807E-3</v>
      </c>
      <c r="D216" s="2">
        <v>-2.1739130434782601E-2</v>
      </c>
      <c r="E216" s="2">
        <v>2.0202020202020202E-3</v>
      </c>
      <c r="F216" s="2">
        <v>-8.0645161290322596E-3</v>
      </c>
      <c r="G216" s="2">
        <v>0.14024390243902399</v>
      </c>
      <c r="H216" s="2">
        <v>-4.8128342245989303E-2</v>
      </c>
      <c r="I216" s="2">
        <v>2.8089887640449399E-2</v>
      </c>
      <c r="J216" s="2">
        <v>0.11384335154826999</v>
      </c>
      <c r="K216" s="2">
        <v>2.04415372035977E-2</v>
      </c>
      <c r="L216" s="2">
        <v>1.2019230769230799E-2</v>
      </c>
      <c r="M216" s="2">
        <v>3.95882818685669E-3</v>
      </c>
      <c r="N216" s="3">
        <v>0.15482695810564701</v>
      </c>
      <c r="O216" s="3">
        <v>0.28080808080808101</v>
      </c>
    </row>
    <row r="217" spans="1:15" x14ac:dyDescent="0.3">
      <c r="A217" s="8" t="s">
        <v>198</v>
      </c>
      <c r="B217" s="8" t="s">
        <v>94</v>
      </c>
      <c r="C217" s="2">
        <v>8.5903083700440502E-2</v>
      </c>
      <c r="D217" s="2">
        <v>7.50507099391481E-2</v>
      </c>
      <c r="E217" s="2">
        <v>-9.4339622641509396E-3</v>
      </c>
      <c r="F217" s="2">
        <v>5.3333333333333302E-2</v>
      </c>
      <c r="G217" s="2">
        <v>2.7124773960217001E-2</v>
      </c>
      <c r="H217" s="2">
        <v>-4.2253521126760597E-2</v>
      </c>
      <c r="I217" s="2">
        <v>5.5147058823529398E-3</v>
      </c>
      <c r="J217" s="2">
        <v>1.46252285191956E-2</v>
      </c>
      <c r="K217" s="2">
        <v>7.2072072072072099E-3</v>
      </c>
      <c r="L217" s="2">
        <v>-3.9355992844364897E-2</v>
      </c>
      <c r="M217" s="2">
        <v>6.5176908752327706E-2</v>
      </c>
      <c r="N217" s="3">
        <v>4.5703839122486302E-2</v>
      </c>
      <c r="O217" s="3">
        <v>7.9245283018867907E-2</v>
      </c>
    </row>
    <row r="218" spans="1:15" x14ac:dyDescent="0.3">
      <c r="A218" s="8" t="s">
        <v>198</v>
      </c>
      <c r="B218" s="8" t="s">
        <v>95</v>
      </c>
      <c r="C218" s="2">
        <v>-0.128205128205128</v>
      </c>
      <c r="D218" s="2">
        <v>0.20588235294117599</v>
      </c>
      <c r="E218" s="2">
        <v>0.19512195121951201</v>
      </c>
      <c r="F218" s="2">
        <v>-0.30612244897959201</v>
      </c>
      <c r="G218" s="2">
        <v>0.5</v>
      </c>
      <c r="H218" s="2">
        <v>0.21568627450980399</v>
      </c>
      <c r="I218" s="2">
        <v>6.4516129032258104E-2</v>
      </c>
      <c r="J218" s="2">
        <v>1.5151515151515201E-2</v>
      </c>
      <c r="K218" s="2">
        <v>-0.104477611940299</v>
      </c>
      <c r="L218" s="2">
        <v>0.2</v>
      </c>
      <c r="M218" s="2">
        <v>0.11111111111111099</v>
      </c>
      <c r="N218" s="3">
        <v>0.21212121212121199</v>
      </c>
      <c r="O218" s="3">
        <v>0.95121951219512202</v>
      </c>
    </row>
    <row r="219" spans="1:15" x14ac:dyDescent="0.3">
      <c r="A219" s="8" t="s">
        <v>198</v>
      </c>
      <c r="B219" s="8" t="s">
        <v>96</v>
      </c>
      <c r="C219" s="2">
        <v>0.120481927710843</v>
      </c>
      <c r="D219" s="2">
        <v>9.3189964157706098E-2</v>
      </c>
      <c r="E219" s="2">
        <v>4.2622950819672101E-2</v>
      </c>
      <c r="F219" s="2">
        <v>0.128930817610063</v>
      </c>
      <c r="G219" s="2">
        <v>0.125348189415042</v>
      </c>
      <c r="H219" s="2">
        <v>0.237623762376238</v>
      </c>
      <c r="I219" s="2">
        <v>0.23400000000000001</v>
      </c>
      <c r="J219" s="2">
        <v>0.20907617504051901</v>
      </c>
      <c r="K219" s="2">
        <v>0.170241286863271</v>
      </c>
      <c r="L219" s="2">
        <v>0.13974799541809901</v>
      </c>
      <c r="M219" s="2">
        <v>0.20904522613065299</v>
      </c>
      <c r="N219" s="3">
        <v>0.94975688816855797</v>
      </c>
      <c r="O219" s="3">
        <v>2.9442622950819701</v>
      </c>
    </row>
    <row r="220" spans="1:15" x14ac:dyDescent="0.3">
      <c r="A220" s="8" t="s">
        <v>198</v>
      </c>
      <c r="B220" s="8" t="s">
        <v>97</v>
      </c>
      <c r="C220" s="2">
        <v>-0.119205298013245</v>
      </c>
      <c r="D220" s="2">
        <v>-0.12030075187969901</v>
      </c>
      <c r="E220" s="2">
        <v>-5.9829059829059797E-2</v>
      </c>
      <c r="F220" s="2">
        <v>-0.1</v>
      </c>
      <c r="G220" s="2">
        <v>0.10101010101010099</v>
      </c>
      <c r="H220" s="2">
        <v>-8.2568807339449504E-2</v>
      </c>
      <c r="I220" s="2">
        <v>-0.04</v>
      </c>
      <c r="J220" s="2">
        <v>5.2083333333333301E-2</v>
      </c>
      <c r="K220" s="2">
        <v>-1.9801980198019799E-2</v>
      </c>
      <c r="L220" s="2">
        <v>2.02020202020202E-2</v>
      </c>
      <c r="M220" s="2">
        <v>9.9009900990098994E-3</v>
      </c>
      <c r="N220" s="3">
        <v>6.25E-2</v>
      </c>
      <c r="O220" s="3">
        <v>-0.128205128205128</v>
      </c>
    </row>
    <row r="221" spans="1:15" x14ac:dyDescent="0.3">
      <c r="A221" s="8" t="s">
        <v>198</v>
      </c>
      <c r="B221" s="8" t="s">
        <v>98</v>
      </c>
      <c r="C221" s="2">
        <v>4.4642857142857102E-2</v>
      </c>
      <c r="D221" s="2">
        <v>-4.8433048433048402E-2</v>
      </c>
      <c r="E221" s="2">
        <v>-9.8802395209580798E-2</v>
      </c>
      <c r="F221" s="2">
        <v>7.9734219269102999E-2</v>
      </c>
      <c r="G221" s="2">
        <v>-1.5384615384615399E-2</v>
      </c>
      <c r="H221" s="2">
        <v>9.3749999999999997E-3</v>
      </c>
      <c r="I221" s="2">
        <v>0.15170278637770901</v>
      </c>
      <c r="J221" s="2">
        <v>8.8709677419354802E-2</v>
      </c>
      <c r="K221" s="2">
        <v>7.1604938271604898E-2</v>
      </c>
      <c r="L221" s="2">
        <v>0</v>
      </c>
      <c r="M221" s="2">
        <v>2.76497695852535E-2</v>
      </c>
      <c r="N221" s="3">
        <v>0.19892473118279599</v>
      </c>
      <c r="O221" s="3">
        <v>0.33532934131736503</v>
      </c>
    </row>
    <row r="222" spans="1:15" x14ac:dyDescent="0.3">
      <c r="A222" s="8" t="s">
        <v>199</v>
      </c>
      <c r="B222" s="8" t="s">
        <v>87</v>
      </c>
      <c r="C222" s="2">
        <v>0.34899328859060402</v>
      </c>
      <c r="D222" s="2">
        <v>1.99004975124378E-2</v>
      </c>
      <c r="E222" s="2">
        <v>-1.9512195121951199E-2</v>
      </c>
      <c r="F222" s="2">
        <v>0.20398009950248799</v>
      </c>
      <c r="G222" s="2">
        <v>-4.5454545454545497E-2</v>
      </c>
      <c r="H222" s="2">
        <v>3.8961038961039002E-2</v>
      </c>
      <c r="I222" s="2">
        <v>3.3333333333333298E-2</v>
      </c>
      <c r="J222" s="2">
        <v>0.15322580645161299</v>
      </c>
      <c r="K222" s="2">
        <v>8.7412587412587395E-2</v>
      </c>
      <c r="L222" s="2">
        <v>0.247588424437299</v>
      </c>
      <c r="M222" s="2">
        <v>0.213917525773196</v>
      </c>
      <c r="N222" s="3">
        <v>0.89919354838709697</v>
      </c>
      <c r="O222" s="3">
        <v>1.2975609756097599</v>
      </c>
    </row>
    <row r="223" spans="1:15" x14ac:dyDescent="0.3">
      <c r="A223" s="8" t="s">
        <v>199</v>
      </c>
      <c r="B223" s="8" t="s">
        <v>88</v>
      </c>
      <c r="C223" s="2">
        <v>1.69971671388102E-2</v>
      </c>
      <c r="D223" s="2">
        <v>-3.2729805013927603E-2</v>
      </c>
      <c r="E223" s="2">
        <v>-3.3837293016558703E-2</v>
      </c>
      <c r="F223" s="2">
        <v>-2.2354694485842001E-3</v>
      </c>
      <c r="G223" s="2">
        <v>3.3607169529499603E-2</v>
      </c>
      <c r="H223" s="2">
        <v>6.7196531791907502E-2</v>
      </c>
      <c r="I223" s="2">
        <v>3.6560595802301997E-2</v>
      </c>
      <c r="J223" s="2">
        <v>5.8785107772697603E-2</v>
      </c>
      <c r="K223" s="2">
        <v>0.138186304750154</v>
      </c>
      <c r="L223" s="2">
        <v>0.177235772357724</v>
      </c>
      <c r="M223" s="2">
        <v>0.22099447513812201</v>
      </c>
      <c r="N223" s="3">
        <v>0.73220117570215504</v>
      </c>
      <c r="O223" s="3">
        <v>0.90928725701943802</v>
      </c>
    </row>
    <row r="224" spans="1:15" x14ac:dyDescent="0.3">
      <c r="A224" s="8" t="s">
        <v>199</v>
      </c>
      <c r="B224" s="8" t="s">
        <v>89</v>
      </c>
      <c r="C224" s="2">
        <v>0</v>
      </c>
      <c r="D224" s="2">
        <v>4.5454545454545497E-2</v>
      </c>
      <c r="E224" s="2">
        <v>0.69565217391304301</v>
      </c>
      <c r="F224" s="2">
        <v>-0.230769230769231</v>
      </c>
      <c r="G224" s="2">
        <v>0.266666666666667</v>
      </c>
      <c r="H224" s="2">
        <v>-5.2631578947368397E-2</v>
      </c>
      <c r="I224" s="2">
        <v>0.13888888888888901</v>
      </c>
      <c r="J224" s="2">
        <v>0.12195121951219499</v>
      </c>
      <c r="K224" s="2">
        <v>0.15217391304347799</v>
      </c>
      <c r="L224" s="2">
        <v>-7.5471698113207503E-2</v>
      </c>
      <c r="M224" s="2">
        <v>0.22448979591836701</v>
      </c>
      <c r="N224" s="3">
        <v>0.46341463414634099</v>
      </c>
      <c r="O224" s="3">
        <v>1.60869565217391</v>
      </c>
    </row>
    <row r="225" spans="1:15" x14ac:dyDescent="0.3">
      <c r="A225" s="8" t="s">
        <v>199</v>
      </c>
      <c r="B225" s="8" t="s">
        <v>90</v>
      </c>
      <c r="C225" s="2">
        <v>0.13304721030042899</v>
      </c>
      <c r="D225" s="2">
        <v>1.5151515151515201E-2</v>
      </c>
      <c r="E225" s="2">
        <v>-5.9701492537313397E-2</v>
      </c>
      <c r="F225" s="2">
        <v>0.14285714285714299</v>
      </c>
      <c r="G225" s="2">
        <v>0.14583333333333301</v>
      </c>
      <c r="H225" s="2">
        <v>6.9696969696969702E-2</v>
      </c>
      <c r="I225" s="2">
        <v>0.17563739376770501</v>
      </c>
      <c r="J225" s="2">
        <v>6.9879518072289204E-2</v>
      </c>
      <c r="K225" s="2">
        <v>0.22972972972972999</v>
      </c>
      <c r="L225" s="2">
        <v>0.29120879120879101</v>
      </c>
      <c r="M225" s="2">
        <v>0.19858156028368801</v>
      </c>
      <c r="N225" s="3">
        <v>1.0361445783132499</v>
      </c>
      <c r="O225" s="3">
        <v>2.1529850746268702</v>
      </c>
    </row>
    <row r="226" spans="1:15" x14ac:dyDescent="0.3">
      <c r="A226" s="8" t="s">
        <v>199</v>
      </c>
      <c r="B226" s="8" t="s">
        <v>91</v>
      </c>
      <c r="C226" s="2">
        <v>0.22857142857142901</v>
      </c>
      <c r="D226" s="2">
        <v>0.13953488372093001</v>
      </c>
      <c r="E226" s="2">
        <v>-0.122448979591837</v>
      </c>
      <c r="F226" s="2">
        <v>0.13953488372093001</v>
      </c>
      <c r="G226" s="2">
        <v>0.28571428571428598</v>
      </c>
      <c r="H226" s="2">
        <v>-0.14285714285714299</v>
      </c>
      <c r="I226" s="2">
        <v>0.296296296296296</v>
      </c>
      <c r="J226" s="2">
        <v>0.28571428571428598</v>
      </c>
      <c r="K226" s="2">
        <v>-0.22222222222222199</v>
      </c>
      <c r="L226" s="2">
        <v>0.22857142857142901</v>
      </c>
      <c r="M226" s="2">
        <v>0.116279069767442</v>
      </c>
      <c r="N226" s="3">
        <v>0.371428571428571</v>
      </c>
      <c r="O226" s="3">
        <v>0.95918367346938804</v>
      </c>
    </row>
    <row r="227" spans="1:15" x14ac:dyDescent="0.3">
      <c r="A227" s="8" t="s">
        <v>199</v>
      </c>
      <c r="B227" s="8" t="s">
        <v>92</v>
      </c>
      <c r="C227" s="2">
        <v>0.2</v>
      </c>
      <c r="D227" s="2">
        <v>-0.19696969696969699</v>
      </c>
      <c r="E227" s="2">
        <v>0</v>
      </c>
      <c r="F227" s="2">
        <v>0.13207547169811301</v>
      </c>
      <c r="G227" s="2">
        <v>-8.3333333333333301E-2</v>
      </c>
      <c r="H227" s="2">
        <v>5.4545454545454501E-2</v>
      </c>
      <c r="I227" s="2">
        <v>0.13793103448275901</v>
      </c>
      <c r="J227" s="2">
        <v>0</v>
      </c>
      <c r="K227" s="2">
        <v>0.25757575757575801</v>
      </c>
      <c r="L227" s="2">
        <v>0.180722891566265</v>
      </c>
      <c r="M227" s="2">
        <v>2.04081632653061E-2</v>
      </c>
      <c r="N227" s="3">
        <v>0.51515151515151503</v>
      </c>
      <c r="O227" s="3">
        <v>0.88679245283018904</v>
      </c>
    </row>
    <row r="228" spans="1:15" x14ac:dyDescent="0.3">
      <c r="A228" s="8" t="s">
        <v>199</v>
      </c>
      <c r="B228" s="8" t="s">
        <v>93</v>
      </c>
      <c r="C228" s="2">
        <v>4.6169989506820601E-2</v>
      </c>
      <c r="D228" s="2">
        <v>-2.0060180541624901E-3</v>
      </c>
      <c r="E228" s="2">
        <v>6.0301507537688398E-2</v>
      </c>
      <c r="F228" s="2">
        <v>8.8151658767772506E-2</v>
      </c>
      <c r="G228" s="2">
        <v>7.3170731707317097E-2</v>
      </c>
      <c r="H228" s="2">
        <v>2.5974025974026E-2</v>
      </c>
      <c r="I228" s="2">
        <v>0.128164556962025</v>
      </c>
      <c r="J228" s="2">
        <v>0.12903225806451599</v>
      </c>
      <c r="K228" s="2">
        <v>5.5900621118012399E-3</v>
      </c>
      <c r="L228" s="2">
        <v>5.7442865966646099E-2</v>
      </c>
      <c r="M228" s="2">
        <v>7.53504672897196E-2</v>
      </c>
      <c r="N228" s="3">
        <v>0.29102384291725097</v>
      </c>
      <c r="O228" s="3">
        <v>0.85025125628140696</v>
      </c>
    </row>
    <row r="229" spans="1:15" x14ac:dyDescent="0.3">
      <c r="A229" s="8" t="s">
        <v>199</v>
      </c>
      <c r="B229" s="8" t="s">
        <v>94</v>
      </c>
      <c r="C229" s="2">
        <v>0.136904761904762</v>
      </c>
      <c r="D229" s="2">
        <v>-4.9738219895287997E-2</v>
      </c>
      <c r="E229" s="2">
        <v>-3.8567493112947701E-2</v>
      </c>
      <c r="F229" s="2">
        <v>-1.14613180515759E-2</v>
      </c>
      <c r="G229" s="2">
        <v>-1.4492753623188401E-2</v>
      </c>
      <c r="H229" s="2">
        <v>8.2352941176470601E-2</v>
      </c>
      <c r="I229" s="2">
        <v>-4.0760869565217399E-2</v>
      </c>
      <c r="J229" s="2">
        <v>1.9830028328611901E-2</v>
      </c>
      <c r="K229" s="2">
        <v>2.7777777777777801E-3</v>
      </c>
      <c r="L229" s="2">
        <v>5.5401662049861501E-2</v>
      </c>
      <c r="M229" s="2">
        <v>-3.6745406824147002E-2</v>
      </c>
      <c r="N229" s="3">
        <v>3.9660056657223802E-2</v>
      </c>
      <c r="O229" s="3">
        <v>1.10192837465565E-2</v>
      </c>
    </row>
    <row r="230" spans="1:15" x14ac:dyDescent="0.3">
      <c r="A230" s="8" t="s">
        <v>199</v>
      </c>
      <c r="B230" s="8" t="s">
        <v>95</v>
      </c>
      <c r="C230" s="2">
        <v>-8.6956521739130405E-2</v>
      </c>
      <c r="D230" s="2">
        <v>0.238095238095238</v>
      </c>
      <c r="E230" s="2">
        <v>0.230769230769231</v>
      </c>
      <c r="F230" s="2">
        <v>9.375E-2</v>
      </c>
      <c r="G230" s="2">
        <v>-8.5714285714285701E-2</v>
      </c>
      <c r="H230" s="2">
        <v>0.1875</v>
      </c>
      <c r="I230" s="2">
        <v>-5.2631578947368397E-2</v>
      </c>
      <c r="J230" s="2">
        <v>0.16666666666666699</v>
      </c>
      <c r="K230" s="2">
        <v>4.7619047619047603E-2</v>
      </c>
      <c r="L230" s="2">
        <v>0.27272727272727298</v>
      </c>
      <c r="M230" s="2">
        <v>8.9285714285714302E-2</v>
      </c>
      <c r="N230" s="3">
        <v>0.69444444444444398</v>
      </c>
      <c r="O230" s="3">
        <v>1.34615384615385</v>
      </c>
    </row>
    <row r="231" spans="1:15" x14ac:dyDescent="0.3">
      <c r="A231" s="8" t="s">
        <v>199</v>
      </c>
      <c r="B231" s="8" t="s">
        <v>96</v>
      </c>
      <c r="C231" s="2">
        <v>0.12871287128712899</v>
      </c>
      <c r="D231" s="2">
        <v>-8.7719298245613996E-3</v>
      </c>
      <c r="E231" s="2">
        <v>4.4247787610619503E-2</v>
      </c>
      <c r="F231" s="2">
        <v>0.15677966101694901</v>
      </c>
      <c r="G231" s="2">
        <v>6.95970695970696E-2</v>
      </c>
      <c r="H231" s="2">
        <v>0.147260273972603</v>
      </c>
      <c r="I231" s="2">
        <v>0.23283582089552199</v>
      </c>
      <c r="J231" s="2">
        <v>0.13317191283293001</v>
      </c>
      <c r="K231" s="2">
        <v>0.11752136752136801</v>
      </c>
      <c r="L231" s="2">
        <v>0.15678776290631</v>
      </c>
      <c r="M231" s="2">
        <v>0.13223140495867799</v>
      </c>
      <c r="N231" s="3">
        <v>0.65859564164648898</v>
      </c>
      <c r="O231" s="3">
        <v>2.03097345132743</v>
      </c>
    </row>
    <row r="232" spans="1:15" x14ac:dyDescent="0.3">
      <c r="A232" s="8" t="s">
        <v>199</v>
      </c>
      <c r="B232" s="8" t="s">
        <v>97</v>
      </c>
      <c r="C232" s="2">
        <v>-0.125</v>
      </c>
      <c r="D232" s="2">
        <v>-0.17857142857142899</v>
      </c>
      <c r="E232" s="2">
        <v>-0.141304347826087</v>
      </c>
      <c r="F232" s="2">
        <v>0.278481012658228</v>
      </c>
      <c r="G232" s="2">
        <v>-0.14851485148514901</v>
      </c>
      <c r="H232" s="2">
        <v>-0.15116279069767399</v>
      </c>
      <c r="I232" s="2">
        <v>0.150684931506849</v>
      </c>
      <c r="J232" s="2">
        <v>9.5238095238095205E-2</v>
      </c>
      <c r="K232" s="2">
        <v>-0.34782608695652201</v>
      </c>
      <c r="L232" s="2">
        <v>0.15</v>
      </c>
      <c r="M232" s="2">
        <v>0.115942028985507</v>
      </c>
      <c r="N232" s="3">
        <v>-8.3333333333333301E-2</v>
      </c>
      <c r="O232" s="3">
        <v>-0.16304347826087001</v>
      </c>
    </row>
    <row r="233" spans="1:15" x14ac:dyDescent="0.3">
      <c r="A233" s="8" t="s">
        <v>199</v>
      </c>
      <c r="B233" s="8" t="s">
        <v>98</v>
      </c>
      <c r="C233" s="2">
        <v>-4.80769230769231E-2</v>
      </c>
      <c r="D233" s="2">
        <v>-7.5757575757575801E-2</v>
      </c>
      <c r="E233" s="2">
        <v>-0.12021857923497301</v>
      </c>
      <c r="F233" s="2">
        <v>1.8633540372670801E-2</v>
      </c>
      <c r="G233" s="2">
        <v>6.7073170731707293E-2</v>
      </c>
      <c r="H233" s="2">
        <v>1.7142857142857099E-2</v>
      </c>
      <c r="I233" s="2">
        <v>-3.9325842696629199E-2</v>
      </c>
      <c r="J233" s="2">
        <v>-3.5087719298245598E-2</v>
      </c>
      <c r="K233" s="2">
        <v>0.103030303030303</v>
      </c>
      <c r="L233" s="2">
        <v>7.1428571428571397E-2</v>
      </c>
      <c r="M233" s="2">
        <v>0.128205128205128</v>
      </c>
      <c r="N233" s="3">
        <v>0.286549707602339</v>
      </c>
      <c r="O233" s="3">
        <v>0.202185792349727</v>
      </c>
    </row>
    <row r="234" spans="1:15" x14ac:dyDescent="0.3">
      <c r="A234" s="8" t="s">
        <v>200</v>
      </c>
      <c r="B234" s="8" t="s">
        <v>87</v>
      </c>
      <c r="C234" s="2">
        <v>0.17977528089887601</v>
      </c>
      <c r="D234" s="2">
        <v>0.133333333333333</v>
      </c>
      <c r="E234" s="2">
        <v>0.109243697478992</v>
      </c>
      <c r="F234" s="2">
        <v>0.102272727272727</v>
      </c>
      <c r="G234" s="2">
        <v>6.18556701030928E-2</v>
      </c>
      <c r="H234" s="2">
        <v>0.103559870550162</v>
      </c>
      <c r="I234" s="2">
        <v>1.7595307917888599E-2</v>
      </c>
      <c r="J234" s="2">
        <v>0.19596541786743499</v>
      </c>
      <c r="K234" s="2">
        <v>-4.81927710843374E-2</v>
      </c>
      <c r="L234" s="2">
        <v>0.21772151898734199</v>
      </c>
      <c r="M234" s="2">
        <v>9.5634095634095598E-2</v>
      </c>
      <c r="N234" s="3">
        <v>0.51873198847262203</v>
      </c>
      <c r="O234" s="3">
        <v>1.21428571428571</v>
      </c>
    </row>
    <row r="235" spans="1:15" x14ac:dyDescent="0.3">
      <c r="A235" s="8" t="s">
        <v>200</v>
      </c>
      <c r="B235" s="8" t="s">
        <v>88</v>
      </c>
      <c r="C235" s="2">
        <v>-1.1904761904761901E-2</v>
      </c>
      <c r="D235" s="2">
        <v>-3.8152610441767099E-2</v>
      </c>
      <c r="E235" s="2">
        <v>4.5233124565066098E-2</v>
      </c>
      <c r="F235" s="2">
        <v>5.7922769640479398E-2</v>
      </c>
      <c r="G235" s="2">
        <v>6.5449968533668995E-2</v>
      </c>
      <c r="H235" s="2">
        <v>9.9232132309509793E-2</v>
      </c>
      <c r="I235" s="2">
        <v>0.11230521225147801</v>
      </c>
      <c r="J235" s="2">
        <v>4.5893719806763301E-2</v>
      </c>
      <c r="K235" s="2">
        <v>0.109006928406467</v>
      </c>
      <c r="L235" s="2">
        <v>0.218242399000417</v>
      </c>
      <c r="M235" s="2">
        <v>0.20820512820512799</v>
      </c>
      <c r="N235" s="3">
        <v>0.70724637681159397</v>
      </c>
      <c r="O235" s="3">
        <v>1.4592901878914399</v>
      </c>
    </row>
    <row r="236" spans="1:15" x14ac:dyDescent="0.3">
      <c r="A236" s="8" t="s">
        <v>200</v>
      </c>
      <c r="B236" s="8" t="s">
        <v>89</v>
      </c>
      <c r="C236" s="2">
        <v>0.18181818181818199</v>
      </c>
      <c r="D236" s="2">
        <v>3.8461538461538498E-2</v>
      </c>
      <c r="E236" s="2">
        <v>0.22222222222222199</v>
      </c>
      <c r="F236" s="2">
        <v>-9.0909090909090898E-2</v>
      </c>
      <c r="G236" s="2">
        <v>0.33333333333333298</v>
      </c>
      <c r="H236" s="2">
        <v>0.1</v>
      </c>
      <c r="I236" s="2">
        <v>-0.11363636363636399</v>
      </c>
      <c r="J236" s="2">
        <v>0.41025641025641002</v>
      </c>
      <c r="K236" s="2">
        <v>-0.12727272727272701</v>
      </c>
      <c r="L236" s="2">
        <v>0.25</v>
      </c>
      <c r="M236" s="2">
        <v>0.233333333333333</v>
      </c>
      <c r="N236" s="3">
        <v>0.89743589743589702</v>
      </c>
      <c r="O236" s="3">
        <v>1.74074074074074</v>
      </c>
    </row>
    <row r="237" spans="1:15" x14ac:dyDescent="0.3">
      <c r="A237" s="8" t="s">
        <v>200</v>
      </c>
      <c r="B237" s="8" t="s">
        <v>90</v>
      </c>
      <c r="C237" s="2">
        <v>0.12549019607843101</v>
      </c>
      <c r="D237" s="2">
        <v>-2.78745644599303E-2</v>
      </c>
      <c r="E237" s="2">
        <v>2.5089605734767002E-2</v>
      </c>
      <c r="F237" s="2">
        <v>7.3426573426573397E-2</v>
      </c>
      <c r="G237" s="2">
        <v>0.15960912052117299</v>
      </c>
      <c r="H237" s="2">
        <v>0.202247191011236</v>
      </c>
      <c r="I237" s="2">
        <v>0.144859813084112</v>
      </c>
      <c r="J237" s="2">
        <v>0.13469387755102</v>
      </c>
      <c r="K237" s="2">
        <v>0.19244604316546801</v>
      </c>
      <c r="L237" s="2">
        <v>0.26244343891402699</v>
      </c>
      <c r="M237" s="2">
        <v>0.154121863799283</v>
      </c>
      <c r="N237" s="3">
        <v>0.97142857142857097</v>
      </c>
      <c r="O237" s="3">
        <v>2.4623655913978499</v>
      </c>
    </row>
    <row r="238" spans="1:15" x14ac:dyDescent="0.3">
      <c r="A238" s="8" t="s">
        <v>200</v>
      </c>
      <c r="B238" s="8" t="s">
        <v>91</v>
      </c>
      <c r="C238" s="2">
        <v>0.14285714285714299</v>
      </c>
      <c r="D238" s="2">
        <v>0.3125</v>
      </c>
      <c r="E238" s="2">
        <v>-0.119047619047619</v>
      </c>
      <c r="F238" s="2">
        <v>0.37837837837837801</v>
      </c>
      <c r="G238" s="2">
        <v>0.31372549019607798</v>
      </c>
      <c r="H238" s="2">
        <v>-4.47761194029851E-2</v>
      </c>
      <c r="I238" s="2">
        <v>-0.109375</v>
      </c>
      <c r="J238" s="2">
        <v>0.31578947368421101</v>
      </c>
      <c r="K238" s="2">
        <v>0.08</v>
      </c>
      <c r="L238" s="2">
        <v>4.9382716049382699E-2</v>
      </c>
      <c r="M238" s="2">
        <v>0.21176470588235299</v>
      </c>
      <c r="N238" s="3">
        <v>0.80701754385964897</v>
      </c>
      <c r="O238" s="3">
        <v>1.4523809523809501</v>
      </c>
    </row>
    <row r="239" spans="1:15" x14ac:dyDescent="0.3">
      <c r="A239" s="8" t="s">
        <v>200</v>
      </c>
      <c r="B239" s="8" t="s">
        <v>92</v>
      </c>
      <c r="C239" s="2">
        <v>2.5641025641025599E-2</v>
      </c>
      <c r="D239" s="2">
        <v>-1.2500000000000001E-2</v>
      </c>
      <c r="E239" s="2">
        <v>-0.113924050632911</v>
      </c>
      <c r="F239" s="2">
        <v>-0.114285714285714</v>
      </c>
      <c r="G239" s="2">
        <v>0.112903225806452</v>
      </c>
      <c r="H239" s="2">
        <v>7.2463768115942004E-2</v>
      </c>
      <c r="I239" s="2">
        <v>0.135135135135135</v>
      </c>
      <c r="J239" s="2">
        <v>0.25</v>
      </c>
      <c r="K239" s="2">
        <v>6.6666666666666693E-2</v>
      </c>
      <c r="L239" s="2">
        <v>9.8214285714285698E-2</v>
      </c>
      <c r="M239" s="2">
        <v>9.7560975609756101E-2</v>
      </c>
      <c r="N239" s="3">
        <v>0.60714285714285698</v>
      </c>
      <c r="O239" s="3">
        <v>0.708860759493671</v>
      </c>
    </row>
    <row r="240" spans="1:15" x14ac:dyDescent="0.3">
      <c r="A240" s="8" t="s">
        <v>200</v>
      </c>
      <c r="B240" s="8" t="s">
        <v>93</v>
      </c>
      <c r="C240" s="2">
        <v>7.7473182359952306E-2</v>
      </c>
      <c r="D240" s="2">
        <v>-3.5398230088495602E-2</v>
      </c>
      <c r="E240" s="2">
        <v>1.8348623853211E-2</v>
      </c>
      <c r="F240" s="2">
        <v>0.15653153153153199</v>
      </c>
      <c r="G240" s="2">
        <v>9.8344693281402107E-2</v>
      </c>
      <c r="H240" s="2">
        <v>2.4822695035461001E-2</v>
      </c>
      <c r="I240" s="2">
        <v>7.2664359861591699E-2</v>
      </c>
      <c r="J240" s="2">
        <v>7.7419354838709695E-2</v>
      </c>
      <c r="K240" s="2">
        <v>-9.7305389221556907E-3</v>
      </c>
      <c r="L240" s="2">
        <v>4.08163265306122E-2</v>
      </c>
      <c r="M240" s="2">
        <v>5.0835148874364598E-2</v>
      </c>
      <c r="N240" s="3">
        <v>0.16693548387096799</v>
      </c>
      <c r="O240" s="3">
        <v>0.65940366972477105</v>
      </c>
    </row>
    <row r="241" spans="1:15" x14ac:dyDescent="0.3">
      <c r="A241" s="8" t="s">
        <v>200</v>
      </c>
      <c r="B241" s="8" t="s">
        <v>94</v>
      </c>
      <c r="C241" s="2">
        <v>0.177650429799427</v>
      </c>
      <c r="D241" s="2">
        <v>2.6763990267639901E-2</v>
      </c>
      <c r="E241" s="2">
        <v>-4.2654028436019002E-2</v>
      </c>
      <c r="F241" s="2">
        <v>2.47524752475248E-3</v>
      </c>
      <c r="G241" s="2">
        <v>-1.72839506172839E-2</v>
      </c>
      <c r="H241" s="2">
        <v>1.75879396984925E-2</v>
      </c>
      <c r="I241" s="2">
        <v>4.4444444444444398E-2</v>
      </c>
      <c r="J241" s="2">
        <v>0</v>
      </c>
      <c r="K241" s="2">
        <v>3.7825059101654797E-2</v>
      </c>
      <c r="L241" s="2">
        <v>5.2391799544419103E-2</v>
      </c>
      <c r="M241" s="2">
        <v>9.30735930735931E-2</v>
      </c>
      <c r="N241" s="3">
        <v>0.19385342789598101</v>
      </c>
      <c r="O241" s="3">
        <v>0.196682464454976</v>
      </c>
    </row>
    <row r="242" spans="1:15" x14ac:dyDescent="0.3">
      <c r="A242" s="8" t="s">
        <v>200</v>
      </c>
      <c r="B242" s="8" t="s">
        <v>95</v>
      </c>
      <c r="C242" s="2">
        <v>-2.7027027027027001E-2</v>
      </c>
      <c r="D242" s="2">
        <v>2.7777777777777801E-2</v>
      </c>
      <c r="E242" s="2">
        <v>0.21621621621621601</v>
      </c>
      <c r="F242" s="2">
        <v>-0.22222222222222199</v>
      </c>
      <c r="G242" s="2">
        <v>0.14285714285714299</v>
      </c>
      <c r="H242" s="2">
        <v>0.27500000000000002</v>
      </c>
      <c r="I242" s="2">
        <v>-9.8039215686274495E-2</v>
      </c>
      <c r="J242" s="2">
        <v>0.30434782608695699</v>
      </c>
      <c r="K242" s="2">
        <v>1.6666666666666701E-2</v>
      </c>
      <c r="L242" s="2">
        <v>0.22950819672131101</v>
      </c>
      <c r="M242" s="2">
        <v>0.22666666666666699</v>
      </c>
      <c r="N242" s="3">
        <v>1</v>
      </c>
      <c r="O242" s="3">
        <v>1.48648648648649</v>
      </c>
    </row>
    <row r="243" spans="1:15" x14ac:dyDescent="0.3">
      <c r="A243" s="8" t="s">
        <v>200</v>
      </c>
      <c r="B243" s="8" t="s">
        <v>96</v>
      </c>
      <c r="C243" s="2">
        <v>3.4782608695652202E-2</v>
      </c>
      <c r="D243" s="2">
        <v>8.40336134453782E-2</v>
      </c>
      <c r="E243" s="2">
        <v>5.8139534883720902E-2</v>
      </c>
      <c r="F243" s="2">
        <v>8.7912087912087905E-2</v>
      </c>
      <c r="G243" s="2">
        <v>0.124579124579125</v>
      </c>
      <c r="H243" s="2">
        <v>0.215568862275449</v>
      </c>
      <c r="I243" s="2">
        <v>0.26108374384236499</v>
      </c>
      <c r="J243" s="2">
        <v>0.146484375</v>
      </c>
      <c r="K243" s="2">
        <v>0.212947189097104</v>
      </c>
      <c r="L243" s="2">
        <v>5.8988764044943798E-2</v>
      </c>
      <c r="M243" s="2">
        <v>0.179045092838196</v>
      </c>
      <c r="N243" s="3">
        <v>0.736328125</v>
      </c>
      <c r="O243" s="3">
        <v>2.4457364341085301</v>
      </c>
    </row>
    <row r="244" spans="1:15" x14ac:dyDescent="0.3">
      <c r="A244" s="8" t="s">
        <v>200</v>
      </c>
      <c r="B244" s="8" t="s">
        <v>97</v>
      </c>
      <c r="C244" s="2">
        <v>-8.2758620689655199E-2</v>
      </c>
      <c r="D244" s="2">
        <v>-0.203007518796992</v>
      </c>
      <c r="E244" s="2">
        <v>-5.6603773584905703E-2</v>
      </c>
      <c r="F244" s="2">
        <v>0</v>
      </c>
      <c r="G244" s="2">
        <v>7.0000000000000007E-2</v>
      </c>
      <c r="H244" s="2">
        <v>-0.168224299065421</v>
      </c>
      <c r="I244" s="2">
        <v>0.112359550561798</v>
      </c>
      <c r="J244" s="2">
        <v>-0.12121212121212099</v>
      </c>
      <c r="K244" s="2">
        <v>9.1954022988505704E-2</v>
      </c>
      <c r="L244" s="2">
        <v>-9.4736842105263203E-2</v>
      </c>
      <c r="M244" s="2">
        <v>0.104651162790698</v>
      </c>
      <c r="N244" s="3">
        <v>-4.0404040404040401E-2</v>
      </c>
      <c r="O244" s="3">
        <v>-0.10377358490565999</v>
      </c>
    </row>
    <row r="245" spans="1:15" x14ac:dyDescent="0.3">
      <c r="A245" s="8" t="s">
        <v>200</v>
      </c>
      <c r="B245" s="8" t="s">
        <v>98</v>
      </c>
      <c r="C245" s="2">
        <v>-2.4489795918367301E-2</v>
      </c>
      <c r="D245" s="2">
        <v>-0.171548117154812</v>
      </c>
      <c r="E245" s="2">
        <v>-5.0505050505050501E-3</v>
      </c>
      <c r="F245" s="2">
        <v>2.5380710659898501E-2</v>
      </c>
      <c r="G245" s="2">
        <v>-2.9702970297029702E-2</v>
      </c>
      <c r="H245" s="2">
        <v>6.6326530612244902E-2</v>
      </c>
      <c r="I245" s="2">
        <v>9.5693779904306199E-3</v>
      </c>
      <c r="J245" s="2">
        <v>0.11848341232227499</v>
      </c>
      <c r="K245" s="2">
        <v>0.169491525423729</v>
      </c>
      <c r="L245" s="2">
        <v>2.8985507246376802E-2</v>
      </c>
      <c r="M245" s="2">
        <v>6.3380281690140802E-2</v>
      </c>
      <c r="N245" s="3">
        <v>0.43127962085308102</v>
      </c>
      <c r="O245" s="3">
        <v>0.52525252525252497</v>
      </c>
    </row>
    <row r="246" spans="1:15" x14ac:dyDescent="0.3">
      <c r="A246" s="8" t="s">
        <v>201</v>
      </c>
      <c r="B246" s="8" t="s">
        <v>87</v>
      </c>
      <c r="C246" s="2">
        <v>0.28151260504201697</v>
      </c>
      <c r="D246" s="2">
        <v>7.5409836065573804E-2</v>
      </c>
      <c r="E246" s="2">
        <v>-5.4878048780487798E-2</v>
      </c>
      <c r="F246" s="2">
        <v>-6.12903225806452E-2</v>
      </c>
      <c r="G246" s="2">
        <v>0.106529209621993</v>
      </c>
      <c r="H246" s="2">
        <v>2.1739130434782601E-2</v>
      </c>
      <c r="I246" s="2">
        <v>9.7264437689969604E-2</v>
      </c>
      <c r="J246" s="2">
        <v>9.9722991689750698E-2</v>
      </c>
      <c r="K246" s="2">
        <v>1.7632241813602002E-2</v>
      </c>
      <c r="L246" s="2">
        <v>6.9306930693069299E-2</v>
      </c>
      <c r="M246" s="2">
        <v>0.1875</v>
      </c>
      <c r="N246" s="3">
        <v>0.42105263157894701</v>
      </c>
      <c r="O246" s="3">
        <v>0.56402439024390205</v>
      </c>
    </row>
    <row r="247" spans="1:15" x14ac:dyDescent="0.3">
      <c r="A247" s="8" t="s">
        <v>201</v>
      </c>
      <c r="B247" s="8" t="s">
        <v>88</v>
      </c>
      <c r="C247" s="2">
        <v>4.0169133192389003E-2</v>
      </c>
      <c r="D247" s="2">
        <v>-3.65853658536585E-2</v>
      </c>
      <c r="E247" s="2">
        <v>6.3994374120956404E-2</v>
      </c>
      <c r="F247" s="2">
        <v>-1.3218770654329099E-3</v>
      </c>
      <c r="G247" s="2">
        <v>7.0152217074784903E-2</v>
      </c>
      <c r="H247" s="2">
        <v>2.6592455163883699E-2</v>
      </c>
      <c r="I247" s="2">
        <v>0.143975903614458</v>
      </c>
      <c r="J247" s="2">
        <v>7.8988941548183297E-2</v>
      </c>
      <c r="K247" s="2">
        <v>0.14104441190824801</v>
      </c>
      <c r="L247" s="2">
        <v>0.17536355859709199</v>
      </c>
      <c r="M247" s="2">
        <v>0.18631732168850099</v>
      </c>
      <c r="N247" s="3">
        <v>0.71669299631384897</v>
      </c>
      <c r="O247" s="3">
        <v>1.29254571026723</v>
      </c>
    </row>
    <row r="248" spans="1:15" x14ac:dyDescent="0.3">
      <c r="A248" s="8" t="s">
        <v>201</v>
      </c>
      <c r="B248" s="8" t="s">
        <v>89</v>
      </c>
      <c r="C248" s="2">
        <v>0.10344827586206901</v>
      </c>
      <c r="D248" s="2">
        <v>0.34375</v>
      </c>
      <c r="E248" s="2">
        <v>0.53488372093023295</v>
      </c>
      <c r="F248" s="2">
        <v>-0.25757575757575801</v>
      </c>
      <c r="G248" s="2">
        <v>0.14285714285714299</v>
      </c>
      <c r="H248" s="2">
        <v>8.9285714285714302E-2</v>
      </c>
      <c r="I248" s="2">
        <v>-0.13114754098360701</v>
      </c>
      <c r="J248" s="2">
        <v>0.58490566037735803</v>
      </c>
      <c r="K248" s="2">
        <v>3.5714285714285698E-2</v>
      </c>
      <c r="L248" s="2">
        <v>3.4482758620689703E-2</v>
      </c>
      <c r="M248" s="2">
        <v>0.31111111111111101</v>
      </c>
      <c r="N248" s="3">
        <v>1.2264150943396199</v>
      </c>
      <c r="O248" s="3">
        <v>1.7441860465116299</v>
      </c>
    </row>
    <row r="249" spans="1:15" x14ac:dyDescent="0.3">
      <c r="A249" s="8" t="s">
        <v>201</v>
      </c>
      <c r="B249" s="8" t="s">
        <v>90</v>
      </c>
      <c r="C249" s="2">
        <v>4.7101449275362299E-2</v>
      </c>
      <c r="D249" s="2">
        <v>3.4602076124567498E-2</v>
      </c>
      <c r="E249" s="2">
        <v>8.3612040133779306E-2</v>
      </c>
      <c r="F249" s="2">
        <v>1.54320987654321E-2</v>
      </c>
      <c r="G249" s="2">
        <v>0.167173252279635</v>
      </c>
      <c r="H249" s="2">
        <v>0.2578125</v>
      </c>
      <c r="I249" s="2">
        <v>0.21118012422360199</v>
      </c>
      <c r="J249" s="2">
        <v>-5.1282051282051299E-3</v>
      </c>
      <c r="K249" s="2">
        <v>0.15463917525773199</v>
      </c>
      <c r="L249" s="2">
        <v>0.160714285714286</v>
      </c>
      <c r="M249" s="2">
        <v>0.17051282051282099</v>
      </c>
      <c r="N249" s="3">
        <v>0.56068376068376102</v>
      </c>
      <c r="O249" s="3">
        <v>2.05351170568562</v>
      </c>
    </row>
    <row r="250" spans="1:15" x14ac:dyDescent="0.3">
      <c r="A250" s="8" t="s">
        <v>201</v>
      </c>
      <c r="B250" s="8" t="s">
        <v>91</v>
      </c>
      <c r="C250" s="2">
        <v>0.70588235294117696</v>
      </c>
      <c r="D250" s="2">
        <v>-1.72413793103448E-2</v>
      </c>
      <c r="E250" s="2">
        <v>0.175438596491228</v>
      </c>
      <c r="F250" s="2">
        <v>1.49253731343284E-2</v>
      </c>
      <c r="G250" s="2">
        <v>0.25</v>
      </c>
      <c r="H250" s="2">
        <v>-8.2352941176470601E-2</v>
      </c>
      <c r="I250" s="2">
        <v>6.4102564102564097E-2</v>
      </c>
      <c r="J250" s="2">
        <v>6.02409638554217E-2</v>
      </c>
      <c r="K250" s="2">
        <v>4.5454545454545497E-2</v>
      </c>
      <c r="L250" s="2">
        <v>0.173913043478261</v>
      </c>
      <c r="M250" s="2">
        <v>-9.2592592592592605E-3</v>
      </c>
      <c r="N250" s="3">
        <v>0.28915662650602397</v>
      </c>
      <c r="O250" s="3">
        <v>0.87719298245613997</v>
      </c>
    </row>
    <row r="251" spans="1:15" x14ac:dyDescent="0.3">
      <c r="A251" s="8" t="s">
        <v>201</v>
      </c>
      <c r="B251" s="8" t="s">
        <v>92</v>
      </c>
      <c r="C251" s="2">
        <v>0</v>
      </c>
      <c r="D251" s="2">
        <v>0.13698630136986301</v>
      </c>
      <c r="E251" s="2">
        <v>-9.6385542168674704E-2</v>
      </c>
      <c r="F251" s="2">
        <v>9.3333333333333296E-2</v>
      </c>
      <c r="G251" s="2">
        <v>-7.3170731707317097E-2</v>
      </c>
      <c r="H251" s="2">
        <v>0.105263157894737</v>
      </c>
      <c r="I251" s="2">
        <v>0.273809523809524</v>
      </c>
      <c r="J251" s="2">
        <v>8.4112149532710304E-2</v>
      </c>
      <c r="K251" s="2">
        <v>3.4482758620689703E-2</v>
      </c>
      <c r="L251" s="2">
        <v>7.4999999999999997E-2</v>
      </c>
      <c r="M251" s="2">
        <v>7.7519379844961196E-3</v>
      </c>
      <c r="N251" s="3">
        <v>0.21495327102803699</v>
      </c>
      <c r="O251" s="3">
        <v>0.56626506024096401</v>
      </c>
    </row>
    <row r="252" spans="1:15" x14ac:dyDescent="0.3">
      <c r="A252" s="8" t="s">
        <v>201</v>
      </c>
      <c r="B252" s="8" t="s">
        <v>93</v>
      </c>
      <c r="C252" s="2">
        <v>2.0177562550443898E-2</v>
      </c>
      <c r="D252" s="2">
        <v>-1.6613924050632899E-2</v>
      </c>
      <c r="E252" s="2">
        <v>1.0458567980691899E-2</v>
      </c>
      <c r="F252" s="2">
        <v>-6.2898089171974494E-2</v>
      </c>
      <c r="G252" s="2">
        <v>8.7510620220900601E-2</v>
      </c>
      <c r="H252" s="2">
        <v>1.4843749999999999E-2</v>
      </c>
      <c r="I252" s="2">
        <v>8.4680523479599701E-3</v>
      </c>
      <c r="J252" s="2">
        <v>6.2595419847328193E-2</v>
      </c>
      <c r="K252" s="2">
        <v>-3.2327586206896602E-2</v>
      </c>
      <c r="L252" s="2">
        <v>2.15293244246474E-2</v>
      </c>
      <c r="M252" s="2">
        <v>4.3604651162790699E-2</v>
      </c>
      <c r="N252" s="3">
        <v>9.61832061068702E-2</v>
      </c>
      <c r="O252" s="3">
        <v>0.15526950925180999</v>
      </c>
    </row>
    <row r="253" spans="1:15" x14ac:dyDescent="0.3">
      <c r="A253" s="8" t="s">
        <v>201</v>
      </c>
      <c r="B253" s="8" t="s">
        <v>94</v>
      </c>
      <c r="C253" s="2">
        <v>8.11965811965812E-2</v>
      </c>
      <c r="D253" s="2">
        <v>7.9051383399209498E-3</v>
      </c>
      <c r="E253" s="2">
        <v>-2.8758169934640501E-2</v>
      </c>
      <c r="F253" s="2">
        <v>1.21130551816958E-2</v>
      </c>
      <c r="G253" s="2">
        <v>-4.9202127659574497E-2</v>
      </c>
      <c r="H253" s="2">
        <v>7.1328671328671295E-2</v>
      </c>
      <c r="I253" s="2">
        <v>6.0052219321148799E-2</v>
      </c>
      <c r="J253" s="2">
        <v>-6.1576354679803002E-3</v>
      </c>
      <c r="K253" s="2">
        <v>2.60223048327138E-2</v>
      </c>
      <c r="L253" s="2">
        <v>-3.1400966183574901E-2</v>
      </c>
      <c r="M253" s="2">
        <v>2.9925187032419E-2</v>
      </c>
      <c r="N253" s="3">
        <v>1.72413793103448E-2</v>
      </c>
      <c r="O253" s="3">
        <v>7.9738562091503304E-2</v>
      </c>
    </row>
    <row r="254" spans="1:15" x14ac:dyDescent="0.3">
      <c r="A254" s="8" t="s">
        <v>201</v>
      </c>
      <c r="B254" s="8" t="s">
        <v>95</v>
      </c>
      <c r="C254" s="2">
        <v>0.434782608695652</v>
      </c>
      <c r="D254" s="2">
        <v>0.24242424242424199</v>
      </c>
      <c r="E254" s="2">
        <v>2.4390243902439001E-2</v>
      </c>
      <c r="F254" s="2">
        <v>-0.19047619047618999</v>
      </c>
      <c r="G254" s="2">
        <v>0.32352941176470601</v>
      </c>
      <c r="H254" s="2">
        <v>-6.6666666666666693E-2</v>
      </c>
      <c r="I254" s="2">
        <v>-9.5238095238095205E-2</v>
      </c>
      <c r="J254" s="2">
        <v>0.44736842105263203</v>
      </c>
      <c r="K254" s="2">
        <v>0.12727272727272701</v>
      </c>
      <c r="L254" s="2">
        <v>9.6774193548387094E-2</v>
      </c>
      <c r="M254" s="2">
        <v>0.17647058823529399</v>
      </c>
      <c r="N254" s="3">
        <v>1.1052631578947401</v>
      </c>
      <c r="O254" s="3">
        <v>0.95121951219512202</v>
      </c>
    </row>
    <row r="255" spans="1:15" x14ac:dyDescent="0.3">
      <c r="A255" s="8" t="s">
        <v>201</v>
      </c>
      <c r="B255" s="8" t="s">
        <v>96</v>
      </c>
      <c r="C255" s="2">
        <v>-3.07017543859649E-2</v>
      </c>
      <c r="D255" s="2">
        <v>9.0497737556561098E-2</v>
      </c>
      <c r="E255" s="2">
        <v>0.12033195020746899</v>
      </c>
      <c r="F255" s="2">
        <v>0.125925925925926</v>
      </c>
      <c r="G255" s="2">
        <v>0.15131578947368399</v>
      </c>
      <c r="H255" s="2">
        <v>0.10285714285714299</v>
      </c>
      <c r="I255" s="2">
        <v>0.31606217616580301</v>
      </c>
      <c r="J255" s="2">
        <v>0.15354330708661401</v>
      </c>
      <c r="K255" s="2">
        <v>0.141638225255973</v>
      </c>
      <c r="L255" s="2">
        <v>9.1180866965620305E-2</v>
      </c>
      <c r="M255" s="2">
        <v>0.13561643835616399</v>
      </c>
      <c r="N255" s="3">
        <v>0.63188976377952799</v>
      </c>
      <c r="O255" s="3">
        <v>2.4398340248962702</v>
      </c>
    </row>
    <row r="256" spans="1:15" x14ac:dyDescent="0.3">
      <c r="A256" s="8" t="s">
        <v>201</v>
      </c>
      <c r="B256" s="8" t="s">
        <v>97</v>
      </c>
      <c r="C256" s="2">
        <v>-8.6642599277978294E-2</v>
      </c>
      <c r="D256" s="2">
        <v>-0.189723320158103</v>
      </c>
      <c r="E256" s="2">
        <v>-0.12195121951219499</v>
      </c>
      <c r="F256" s="2">
        <v>-0.16111111111111101</v>
      </c>
      <c r="G256" s="2">
        <v>-5.2980132450331098E-2</v>
      </c>
      <c r="H256" s="2">
        <v>6.2937062937062901E-2</v>
      </c>
      <c r="I256" s="2">
        <v>-0.17105263157894701</v>
      </c>
      <c r="J256" s="2">
        <v>7.9365079365079395E-3</v>
      </c>
      <c r="K256" s="2">
        <v>0.118110236220472</v>
      </c>
      <c r="L256" s="2">
        <v>-0.161971830985915</v>
      </c>
      <c r="M256" s="2">
        <v>-8.4033613445378096E-3</v>
      </c>
      <c r="N256" s="3">
        <v>-6.3492063492063502E-2</v>
      </c>
      <c r="O256" s="3">
        <v>-0.42439024390243901</v>
      </c>
    </row>
    <row r="257" spans="1:15" x14ac:dyDescent="0.3">
      <c r="A257" s="8" t="s">
        <v>201</v>
      </c>
      <c r="B257" s="8" t="s">
        <v>98</v>
      </c>
      <c r="C257" s="2">
        <v>-6.5420560747663503E-2</v>
      </c>
      <c r="D257" s="2">
        <v>-8.3333333333333301E-2</v>
      </c>
      <c r="E257" s="2">
        <v>-0.13818181818181799</v>
      </c>
      <c r="F257" s="2">
        <v>-5.0632911392405097E-2</v>
      </c>
      <c r="G257" s="2">
        <v>1.3333333333333299E-2</v>
      </c>
      <c r="H257" s="2">
        <v>4.3859649122807001E-2</v>
      </c>
      <c r="I257" s="2">
        <v>0.13445378151260501</v>
      </c>
      <c r="J257" s="2">
        <v>8.5185185185185197E-2</v>
      </c>
      <c r="K257" s="2">
        <v>7.5085324232081904E-2</v>
      </c>
      <c r="L257" s="2">
        <v>-5.0793650793650801E-2</v>
      </c>
      <c r="M257" s="2">
        <v>1.3377926421404699E-2</v>
      </c>
      <c r="N257" s="3">
        <v>0.122222222222222</v>
      </c>
      <c r="O257" s="3">
        <v>0.101818181818182</v>
      </c>
    </row>
    <row r="258" spans="1:15" x14ac:dyDescent="0.3">
      <c r="A258" s="8" t="s">
        <v>202</v>
      </c>
      <c r="B258" s="8" t="s">
        <v>87</v>
      </c>
      <c r="C258" s="2">
        <v>0.19718309859154901</v>
      </c>
      <c r="D258" s="2">
        <v>-0.21176470588235299</v>
      </c>
      <c r="E258" s="2">
        <v>0.34328358208955201</v>
      </c>
      <c r="F258" s="2">
        <v>-0.16666666666666699</v>
      </c>
      <c r="G258" s="2">
        <v>0.17333333333333301</v>
      </c>
      <c r="H258" s="2">
        <v>9.0909090909090898E-2</v>
      </c>
      <c r="I258" s="2">
        <v>0.14583333333333301</v>
      </c>
      <c r="J258" s="2">
        <v>0.17272727272727301</v>
      </c>
      <c r="K258" s="2">
        <v>6.2015503875968998E-2</v>
      </c>
      <c r="L258" s="2">
        <v>0.24817518248175199</v>
      </c>
      <c r="M258" s="2">
        <v>-1.1695906432748499E-2</v>
      </c>
      <c r="N258" s="3">
        <v>0.53636363636363604</v>
      </c>
      <c r="O258" s="3">
        <v>1.52238805970149</v>
      </c>
    </row>
    <row r="259" spans="1:15" x14ac:dyDescent="0.3">
      <c r="A259" s="8" t="s">
        <v>202</v>
      </c>
      <c r="B259" s="8" t="s">
        <v>88</v>
      </c>
      <c r="C259" s="2">
        <v>4.52674897119342E-2</v>
      </c>
      <c r="D259" s="2">
        <v>-6.2992125984251995E-2</v>
      </c>
      <c r="E259" s="2">
        <v>2.9411764705882401E-2</v>
      </c>
      <c r="F259" s="2">
        <v>-2.04081632653061E-2</v>
      </c>
      <c r="G259" s="2">
        <v>5.2083333333333301E-2</v>
      </c>
      <c r="H259" s="2">
        <v>9.9009900990099001E-2</v>
      </c>
      <c r="I259" s="2">
        <v>0.16756756756756799</v>
      </c>
      <c r="J259" s="2">
        <v>0.104938271604938</v>
      </c>
      <c r="K259" s="2">
        <v>0.19972067039106101</v>
      </c>
      <c r="L259" s="2">
        <v>0.23632130384167599</v>
      </c>
      <c r="M259" s="2">
        <v>0.178907721280603</v>
      </c>
      <c r="N259" s="3">
        <v>0.93209876543209902</v>
      </c>
      <c r="O259" s="3">
        <v>1.6302521008403399</v>
      </c>
    </row>
    <row r="260" spans="1:15" x14ac:dyDescent="0.3">
      <c r="A260" s="8" t="s">
        <v>202</v>
      </c>
      <c r="B260" s="8" t="s">
        <v>89</v>
      </c>
      <c r="C260" s="2">
        <v>0.36363636363636398</v>
      </c>
      <c r="D260" s="2">
        <v>0</v>
      </c>
      <c r="E260" s="2">
        <v>-6.6666666666666693E-2</v>
      </c>
      <c r="F260" s="2">
        <v>7.1428571428571397E-2</v>
      </c>
      <c r="G260" s="2">
        <v>0.133333333333333</v>
      </c>
      <c r="H260" s="2">
        <v>-0.11764705882352899</v>
      </c>
      <c r="I260" s="2">
        <v>6.6666666666666693E-2</v>
      </c>
      <c r="J260" s="2">
        <v>0.375</v>
      </c>
      <c r="K260" s="2">
        <v>0.31818181818181801</v>
      </c>
      <c r="L260" s="2">
        <v>-0.34482758620689702</v>
      </c>
      <c r="M260" s="2">
        <v>0.52631578947368396</v>
      </c>
      <c r="N260" s="3">
        <v>0.8125</v>
      </c>
      <c r="O260" s="3">
        <v>0.93333333333333302</v>
      </c>
    </row>
    <row r="261" spans="1:15" x14ac:dyDescent="0.3">
      <c r="A261" s="8" t="s">
        <v>202</v>
      </c>
      <c r="B261" s="8" t="s">
        <v>90</v>
      </c>
      <c r="C261" s="2">
        <v>-6.3291139240506306E-2</v>
      </c>
      <c r="D261" s="2">
        <v>5.4054054054054099E-2</v>
      </c>
      <c r="E261" s="2">
        <v>8.9743589743589702E-2</v>
      </c>
      <c r="F261" s="2">
        <v>2.3529411764705899E-2</v>
      </c>
      <c r="G261" s="2">
        <v>-2.2988505747126398E-2</v>
      </c>
      <c r="H261" s="2">
        <v>0.45882352941176502</v>
      </c>
      <c r="I261" s="2">
        <v>0.282258064516129</v>
      </c>
      <c r="J261" s="2">
        <v>9.4339622641509399E-2</v>
      </c>
      <c r="K261" s="2">
        <v>9.1954022988505704E-2</v>
      </c>
      <c r="L261" s="2">
        <v>0.452631578947368</v>
      </c>
      <c r="M261" s="2">
        <v>0.141304347826087</v>
      </c>
      <c r="N261" s="3">
        <v>0.98113207547169801</v>
      </c>
      <c r="O261" s="3">
        <v>3.0384615384615401</v>
      </c>
    </row>
    <row r="262" spans="1:15" x14ac:dyDescent="0.3">
      <c r="A262" s="8" t="s">
        <v>202</v>
      </c>
      <c r="B262" s="8" t="s">
        <v>91</v>
      </c>
      <c r="C262" s="2">
        <v>0.238095238095238</v>
      </c>
      <c r="D262" s="2">
        <v>0.15384615384615399</v>
      </c>
      <c r="E262" s="2">
        <v>-6.6666666666666693E-2</v>
      </c>
      <c r="F262" s="2">
        <v>0.42857142857142899</v>
      </c>
      <c r="G262" s="2">
        <v>-0.1</v>
      </c>
      <c r="H262" s="2">
        <v>0.194444444444444</v>
      </c>
      <c r="I262" s="2">
        <v>0.186046511627907</v>
      </c>
      <c r="J262" s="2">
        <v>0.17647058823529399</v>
      </c>
      <c r="K262" s="2">
        <v>-6.6666666666666693E-2</v>
      </c>
      <c r="L262" s="2">
        <v>-1.7857142857142901E-2</v>
      </c>
      <c r="M262" s="2">
        <v>0.163636363636364</v>
      </c>
      <c r="N262" s="3">
        <v>0.25490196078431399</v>
      </c>
      <c r="O262" s="3">
        <v>1.13333333333333</v>
      </c>
    </row>
    <row r="263" spans="1:15" x14ac:dyDescent="0.3">
      <c r="A263" s="8" t="s">
        <v>202</v>
      </c>
      <c r="B263" s="8" t="s">
        <v>92</v>
      </c>
      <c r="C263" s="2">
        <v>6.0606060606060601E-2</v>
      </c>
      <c r="D263" s="2">
        <v>0.114285714285714</v>
      </c>
      <c r="E263" s="2">
        <v>0.102564102564103</v>
      </c>
      <c r="F263" s="2">
        <v>-9.3023255813953501E-2</v>
      </c>
      <c r="G263" s="2">
        <v>0.38461538461538503</v>
      </c>
      <c r="H263" s="2">
        <v>1.85185185185185E-2</v>
      </c>
      <c r="I263" s="2">
        <v>7.2727272727272696E-2</v>
      </c>
      <c r="J263" s="2">
        <v>0.13559322033898299</v>
      </c>
      <c r="K263" s="2">
        <v>2.9850746268656699E-2</v>
      </c>
      <c r="L263" s="2">
        <v>-8.6956521739130405E-2</v>
      </c>
      <c r="M263" s="2">
        <v>0.14285714285714299</v>
      </c>
      <c r="N263" s="3">
        <v>0.22033898305084701</v>
      </c>
      <c r="O263" s="3">
        <v>0.84615384615384603</v>
      </c>
    </row>
    <row r="264" spans="1:15" x14ac:dyDescent="0.3">
      <c r="A264" s="8" t="s">
        <v>202</v>
      </c>
      <c r="B264" s="8" t="s">
        <v>93</v>
      </c>
      <c r="C264" s="2">
        <v>8.2953509571558795E-2</v>
      </c>
      <c r="D264" s="2">
        <v>-4.7138047138047097E-2</v>
      </c>
      <c r="E264" s="2">
        <v>-8.8339222614840993E-3</v>
      </c>
      <c r="F264" s="2">
        <v>2.7629233511586498E-2</v>
      </c>
      <c r="G264" s="2">
        <v>0.104943625325239</v>
      </c>
      <c r="H264" s="2">
        <v>2.9827315541601299E-2</v>
      </c>
      <c r="I264" s="2">
        <v>6.5548780487804895E-2</v>
      </c>
      <c r="J264" s="2">
        <v>7.0100143061516407E-2</v>
      </c>
      <c r="K264" s="2">
        <v>4.6791443850267402E-3</v>
      </c>
      <c r="L264" s="2">
        <v>4.2581503659348E-2</v>
      </c>
      <c r="M264" s="2">
        <v>-6.3816209317166597E-4</v>
      </c>
      <c r="N264" s="3">
        <v>0.120171673819742</v>
      </c>
      <c r="O264" s="3">
        <v>0.38339222614841001</v>
      </c>
    </row>
    <row r="265" spans="1:15" x14ac:dyDescent="0.3">
      <c r="A265" s="8" t="s">
        <v>202</v>
      </c>
      <c r="B265" s="8" t="s">
        <v>94</v>
      </c>
      <c r="C265" s="2">
        <v>7.3954983922829606E-2</v>
      </c>
      <c r="D265" s="2">
        <v>-2.69461077844311E-2</v>
      </c>
      <c r="E265" s="2">
        <v>-8.3076923076923104E-2</v>
      </c>
      <c r="F265" s="2">
        <v>6.7114093959731502E-2</v>
      </c>
      <c r="G265" s="2">
        <v>8.4905660377358499E-2</v>
      </c>
      <c r="H265" s="2">
        <v>4.0579710144927499E-2</v>
      </c>
      <c r="I265" s="2">
        <v>-2.5069637883008401E-2</v>
      </c>
      <c r="J265" s="2">
        <v>1.4285714285714299E-2</v>
      </c>
      <c r="K265" s="2">
        <v>3.6619718309859203E-2</v>
      </c>
      <c r="L265" s="2">
        <v>-5.4347826086956503E-3</v>
      </c>
      <c r="M265" s="2">
        <v>4.3715846994535498E-2</v>
      </c>
      <c r="N265" s="3">
        <v>9.1428571428571401E-2</v>
      </c>
      <c r="O265" s="3">
        <v>0.175384615384615</v>
      </c>
    </row>
    <row r="266" spans="1:15" x14ac:dyDescent="0.3">
      <c r="A266" s="8" t="s">
        <v>202</v>
      </c>
      <c r="B266" s="8" t="s">
        <v>95</v>
      </c>
      <c r="C266" s="2">
        <v>-0.41666666666666702</v>
      </c>
      <c r="D266" s="2">
        <v>0.42857142857142899</v>
      </c>
      <c r="E266" s="2">
        <v>0.5</v>
      </c>
      <c r="F266" s="2">
        <v>6.6666666666666693E-2</v>
      </c>
      <c r="G266" s="2">
        <v>0.125</v>
      </c>
      <c r="H266" s="2">
        <v>5.5555555555555601E-2</v>
      </c>
      <c r="I266" s="2">
        <v>0</v>
      </c>
      <c r="J266" s="2">
        <v>-0.105263157894737</v>
      </c>
      <c r="K266" s="2">
        <v>0.29411764705882398</v>
      </c>
      <c r="L266" s="2">
        <v>9.0909090909090898E-2</v>
      </c>
      <c r="M266" s="2">
        <v>0.125</v>
      </c>
      <c r="N266" s="3">
        <v>0.42105263157894701</v>
      </c>
      <c r="O266" s="3">
        <v>1.7</v>
      </c>
    </row>
    <row r="267" spans="1:15" x14ac:dyDescent="0.3">
      <c r="A267" s="8" t="s">
        <v>202</v>
      </c>
      <c r="B267" s="8" t="s">
        <v>96</v>
      </c>
      <c r="C267" s="2">
        <v>0.114285714285714</v>
      </c>
      <c r="D267" s="2">
        <v>5.9829059829059797E-2</v>
      </c>
      <c r="E267" s="2">
        <v>-8.0645161290322596E-3</v>
      </c>
      <c r="F267" s="2">
        <v>8.1300813008130107E-3</v>
      </c>
      <c r="G267" s="2">
        <v>5.6451612903225798E-2</v>
      </c>
      <c r="H267" s="2">
        <v>-7.63358778625954E-3</v>
      </c>
      <c r="I267" s="2">
        <v>0.33076923076923098</v>
      </c>
      <c r="J267" s="2">
        <v>0.29479768786127197</v>
      </c>
      <c r="K267" s="2">
        <v>0.15625</v>
      </c>
      <c r="L267" s="2">
        <v>0.22393822393822399</v>
      </c>
      <c r="M267" s="2">
        <v>0.15141955835962101</v>
      </c>
      <c r="N267" s="3">
        <v>1.1098265895953801</v>
      </c>
      <c r="O267" s="3">
        <v>1.94354838709677</v>
      </c>
    </row>
    <row r="268" spans="1:15" x14ac:dyDescent="0.3">
      <c r="A268" s="8" t="s">
        <v>202</v>
      </c>
      <c r="B268" s="8" t="s">
        <v>97</v>
      </c>
      <c r="C268" s="2">
        <v>-6.4748201438848907E-2</v>
      </c>
      <c r="D268" s="2">
        <v>-0.18461538461538499</v>
      </c>
      <c r="E268" s="2">
        <v>-0.113207547169811</v>
      </c>
      <c r="F268" s="2">
        <v>-6.3829787234042507E-2</v>
      </c>
      <c r="G268" s="2">
        <v>-0.125</v>
      </c>
      <c r="H268" s="2">
        <v>0</v>
      </c>
      <c r="I268" s="2">
        <v>5.1948051948052E-2</v>
      </c>
      <c r="J268" s="2">
        <v>-1.2345679012345699E-2</v>
      </c>
      <c r="K268" s="2">
        <v>-8.7499999999999994E-2</v>
      </c>
      <c r="L268" s="2">
        <v>-4.1095890410958902E-2</v>
      </c>
      <c r="M268" s="2">
        <v>-0.185714285714286</v>
      </c>
      <c r="N268" s="3">
        <v>-0.296296296296296</v>
      </c>
      <c r="O268" s="3">
        <v>-0.46226415094339601</v>
      </c>
    </row>
    <row r="269" spans="1:15" x14ac:dyDescent="0.3">
      <c r="A269" s="8" t="s">
        <v>202</v>
      </c>
      <c r="B269" s="8" t="s">
        <v>98</v>
      </c>
      <c r="C269" s="2">
        <v>-5.0420168067226899E-2</v>
      </c>
      <c r="D269" s="2">
        <v>-0.17699115044247801</v>
      </c>
      <c r="E269" s="2">
        <v>-7.5268817204301106E-2</v>
      </c>
      <c r="F269" s="2">
        <v>-2.32558139534884E-2</v>
      </c>
      <c r="G269" s="2">
        <v>1.1904761904761901E-2</v>
      </c>
      <c r="H269" s="2">
        <v>2.3529411764705899E-2</v>
      </c>
      <c r="I269" s="2">
        <v>0.17241379310344801</v>
      </c>
      <c r="J269" s="2">
        <v>7.8431372549019607E-2</v>
      </c>
      <c r="K269" s="2">
        <v>6.3636363636363602E-2</v>
      </c>
      <c r="L269" s="2">
        <v>9.4017094017094002E-2</v>
      </c>
      <c r="M269" s="2">
        <v>6.25E-2</v>
      </c>
      <c r="N269" s="3">
        <v>0.33333333333333298</v>
      </c>
      <c r="O269" s="3">
        <v>0.462365591397849</v>
      </c>
    </row>
    <row r="270" spans="1:15" x14ac:dyDescent="0.3">
      <c r="A270" s="11" t="s">
        <v>17</v>
      </c>
      <c r="B270" s="11" t="s">
        <v>17</v>
      </c>
      <c r="C270" s="3">
        <v>5.3932790037542401E-2</v>
      </c>
      <c r="D270" s="3">
        <v>-1.6883869099333901E-2</v>
      </c>
      <c r="E270" s="3">
        <v>3.7116681886470099E-3</v>
      </c>
      <c r="F270" s="3">
        <v>1.8812549526017699E-2</v>
      </c>
      <c r="G270" s="3">
        <v>6.4700120988650106E-2</v>
      </c>
      <c r="H270" s="3">
        <v>5.2083333333333301E-2</v>
      </c>
      <c r="I270" s="3">
        <v>8.6974411726886997E-2</v>
      </c>
      <c r="J270" s="3">
        <v>8.1789575791989005E-2</v>
      </c>
      <c r="K270" s="3">
        <v>7.2828273991776701E-2</v>
      </c>
      <c r="L270" s="3">
        <v>0.119765972193909</v>
      </c>
      <c r="M270" s="3">
        <v>0.118589451837827</v>
      </c>
      <c r="N270" s="3">
        <v>0.45368727375967099</v>
      </c>
      <c r="O270" s="3">
        <v>0.80996848027808099</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100</v>
      </c>
      <c r="B275" s="15"/>
    </row>
    <row r="276" spans="1:2" x14ac:dyDescent="0.3">
      <c r="A276" s="14" t="s">
        <v>45</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251</v>
      </c>
      <c r="B1" s="15"/>
    </row>
    <row r="2" spans="1:14" ht="15.6" x14ac:dyDescent="0.3">
      <c r="A2" s="12" t="s">
        <v>174</v>
      </c>
      <c r="B2" s="15"/>
    </row>
    <row r="3" spans="1:14" ht="15.6" x14ac:dyDescent="0.3">
      <c r="A3" s="12" t="s">
        <v>204</v>
      </c>
      <c r="B3" s="15"/>
    </row>
    <row r="4" spans="1:14" ht="15.6" x14ac:dyDescent="0.3">
      <c r="A4" s="12" t="s">
        <v>111</v>
      </c>
      <c r="B4" s="15"/>
    </row>
    <row r="5" spans="1:14" x14ac:dyDescent="0.3">
      <c r="A5" s="15"/>
      <c r="B5" s="15"/>
    </row>
    <row r="6" spans="1:14" x14ac:dyDescent="0.3">
      <c r="A6" s="16" t="str">
        <f>HYPERLINK("#'Table of contents'!A112",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101</v>
      </c>
      <c r="C9" s="1">
        <v>65</v>
      </c>
      <c r="D9" s="1">
        <v>76</v>
      </c>
      <c r="E9" s="1">
        <v>87</v>
      </c>
      <c r="F9" s="1">
        <v>104</v>
      </c>
      <c r="G9" s="1">
        <v>125</v>
      </c>
      <c r="H9" s="1">
        <v>123</v>
      </c>
      <c r="I9" s="1">
        <v>151</v>
      </c>
      <c r="J9" s="1">
        <v>173</v>
      </c>
      <c r="K9" s="1">
        <v>175</v>
      </c>
      <c r="L9" s="1">
        <v>204</v>
      </c>
      <c r="M9" s="1">
        <v>269</v>
      </c>
      <c r="N9" s="1">
        <v>348</v>
      </c>
    </row>
    <row r="10" spans="1:14" x14ac:dyDescent="0.3">
      <c r="A10" s="7" t="s">
        <v>196</v>
      </c>
      <c r="B10" s="7" t="s">
        <v>102</v>
      </c>
      <c r="C10" s="1">
        <v>588</v>
      </c>
      <c r="D10" s="1">
        <v>634</v>
      </c>
      <c r="E10" s="1">
        <v>699</v>
      </c>
      <c r="F10" s="1">
        <v>683</v>
      </c>
      <c r="G10" s="1">
        <v>720</v>
      </c>
      <c r="H10" s="1">
        <v>830</v>
      </c>
      <c r="I10" s="1">
        <v>898</v>
      </c>
      <c r="J10" s="1">
        <v>1015</v>
      </c>
      <c r="K10" s="1">
        <v>1086</v>
      </c>
      <c r="L10" s="1">
        <v>1166</v>
      </c>
      <c r="M10" s="1">
        <v>1386</v>
      </c>
      <c r="N10" s="1">
        <v>1495</v>
      </c>
    </row>
    <row r="11" spans="1:14" x14ac:dyDescent="0.3">
      <c r="A11" s="7" t="s">
        <v>196</v>
      </c>
      <c r="B11" s="7" t="s">
        <v>103</v>
      </c>
      <c r="C11" s="1">
        <v>359</v>
      </c>
      <c r="D11" s="1">
        <v>358</v>
      </c>
      <c r="E11" s="1">
        <v>391</v>
      </c>
      <c r="F11" s="1">
        <v>393</v>
      </c>
      <c r="G11" s="1">
        <v>417</v>
      </c>
      <c r="H11" s="1">
        <v>446</v>
      </c>
      <c r="I11" s="1">
        <v>497</v>
      </c>
      <c r="J11" s="1">
        <v>597</v>
      </c>
      <c r="K11" s="1">
        <v>661</v>
      </c>
      <c r="L11" s="1">
        <v>728</v>
      </c>
      <c r="M11" s="1">
        <v>894</v>
      </c>
      <c r="N11" s="1">
        <v>1068</v>
      </c>
    </row>
    <row r="12" spans="1:14" x14ac:dyDescent="0.3">
      <c r="A12" s="7" t="s">
        <v>196</v>
      </c>
      <c r="B12" s="7" t="s">
        <v>104</v>
      </c>
      <c r="C12" s="1">
        <v>16</v>
      </c>
      <c r="D12" s="1">
        <v>15</v>
      </c>
      <c r="E12" s="1">
        <v>18</v>
      </c>
      <c r="F12" s="1">
        <v>14</v>
      </c>
      <c r="G12" s="1">
        <v>18</v>
      </c>
      <c r="H12" s="1">
        <v>16</v>
      </c>
      <c r="I12" s="1">
        <v>14</v>
      </c>
      <c r="J12" s="1">
        <v>22</v>
      </c>
      <c r="K12" s="1">
        <v>27</v>
      </c>
      <c r="L12" s="1">
        <v>21</v>
      </c>
      <c r="M12" s="1">
        <v>28</v>
      </c>
      <c r="N12" s="1">
        <v>26</v>
      </c>
    </row>
    <row r="13" spans="1:14" x14ac:dyDescent="0.3">
      <c r="A13" s="7" t="s">
        <v>196</v>
      </c>
      <c r="B13" s="7" t="s">
        <v>105</v>
      </c>
      <c r="C13" s="1">
        <v>415</v>
      </c>
      <c r="D13" s="1">
        <v>468</v>
      </c>
      <c r="E13" s="1">
        <v>504</v>
      </c>
      <c r="F13" s="1">
        <v>544</v>
      </c>
      <c r="G13" s="1">
        <v>627</v>
      </c>
      <c r="H13" s="1">
        <v>755</v>
      </c>
      <c r="I13" s="1">
        <v>878</v>
      </c>
      <c r="J13" s="1">
        <v>1057</v>
      </c>
      <c r="K13" s="1">
        <v>1258</v>
      </c>
      <c r="L13" s="1">
        <v>1452</v>
      </c>
      <c r="M13" s="1">
        <v>1674</v>
      </c>
      <c r="N13" s="1">
        <v>1982</v>
      </c>
    </row>
    <row r="14" spans="1:14" x14ac:dyDescent="0.3">
      <c r="A14" s="7" t="s">
        <v>196</v>
      </c>
      <c r="B14" s="7" t="s">
        <v>106</v>
      </c>
      <c r="C14" s="1">
        <v>12</v>
      </c>
      <c r="D14" s="1">
        <v>15</v>
      </c>
      <c r="E14" s="1">
        <v>20</v>
      </c>
      <c r="F14" s="1">
        <v>22</v>
      </c>
      <c r="G14" s="1">
        <v>18</v>
      </c>
      <c r="H14" s="1">
        <v>20</v>
      </c>
      <c r="I14" s="1">
        <v>26</v>
      </c>
      <c r="J14" s="1">
        <v>29</v>
      </c>
      <c r="K14" s="1">
        <v>31</v>
      </c>
      <c r="L14" s="1">
        <v>30</v>
      </c>
      <c r="M14" s="1">
        <v>41</v>
      </c>
      <c r="N14" s="1">
        <v>39</v>
      </c>
    </row>
    <row r="15" spans="1:14" x14ac:dyDescent="0.3">
      <c r="A15" s="7" t="s">
        <v>196</v>
      </c>
      <c r="B15" s="7" t="s">
        <v>16</v>
      </c>
      <c r="C15" s="1">
        <v>26</v>
      </c>
      <c r="D15" s="1">
        <v>26</v>
      </c>
      <c r="E15" s="1">
        <v>33</v>
      </c>
      <c r="F15" s="1">
        <v>30</v>
      </c>
      <c r="G15" s="1">
        <v>39</v>
      </c>
      <c r="H15" s="1">
        <v>34</v>
      </c>
      <c r="I15" s="1">
        <v>42</v>
      </c>
      <c r="J15" s="1">
        <v>46</v>
      </c>
      <c r="K15" s="1">
        <v>47</v>
      </c>
      <c r="L15" s="1">
        <v>53</v>
      </c>
      <c r="M15" s="1">
        <v>65</v>
      </c>
      <c r="N15" s="1">
        <v>71</v>
      </c>
    </row>
    <row r="16" spans="1:14" x14ac:dyDescent="0.3">
      <c r="A16" s="7" t="s">
        <v>196</v>
      </c>
      <c r="B16" s="7" t="s">
        <v>107</v>
      </c>
      <c r="C16" s="1">
        <v>242</v>
      </c>
      <c r="D16" s="1">
        <v>299</v>
      </c>
      <c r="E16" s="1">
        <v>315</v>
      </c>
      <c r="F16" s="1">
        <v>322</v>
      </c>
      <c r="G16" s="1">
        <v>376</v>
      </c>
      <c r="H16" s="1">
        <v>433</v>
      </c>
      <c r="I16" s="1">
        <v>476</v>
      </c>
      <c r="J16" s="1">
        <v>539</v>
      </c>
      <c r="K16" s="1">
        <v>590</v>
      </c>
      <c r="L16" s="1">
        <v>617</v>
      </c>
      <c r="M16" s="1">
        <v>689</v>
      </c>
      <c r="N16" s="1">
        <v>711</v>
      </c>
    </row>
    <row r="17" spans="1:14" x14ac:dyDescent="0.3">
      <c r="A17" s="7" t="s">
        <v>196</v>
      </c>
      <c r="B17" s="7" t="s">
        <v>108</v>
      </c>
      <c r="C17" s="1">
        <v>154</v>
      </c>
      <c r="D17" s="1">
        <v>164</v>
      </c>
      <c r="E17" s="1">
        <v>196</v>
      </c>
      <c r="F17" s="1">
        <v>199</v>
      </c>
      <c r="G17" s="1">
        <v>216</v>
      </c>
      <c r="H17" s="1">
        <v>234</v>
      </c>
      <c r="I17" s="1">
        <v>244</v>
      </c>
      <c r="J17" s="1">
        <v>284</v>
      </c>
      <c r="K17" s="1">
        <v>287</v>
      </c>
      <c r="L17" s="1">
        <v>293</v>
      </c>
      <c r="M17" s="1">
        <v>340</v>
      </c>
      <c r="N17" s="1">
        <v>364</v>
      </c>
    </row>
    <row r="18" spans="1:14" x14ac:dyDescent="0.3">
      <c r="A18" s="7" t="s">
        <v>196</v>
      </c>
      <c r="B18" s="7" t="s">
        <v>109</v>
      </c>
      <c r="C18" s="1">
        <v>1409</v>
      </c>
      <c r="D18" s="1">
        <v>1380</v>
      </c>
      <c r="E18" s="1">
        <v>1282</v>
      </c>
      <c r="F18" s="1">
        <v>1141</v>
      </c>
      <c r="G18" s="1">
        <v>1065</v>
      </c>
      <c r="H18" s="1">
        <v>1006</v>
      </c>
      <c r="I18" s="1">
        <v>886</v>
      </c>
      <c r="J18" s="1">
        <v>805</v>
      </c>
      <c r="K18" s="1">
        <v>773</v>
      </c>
      <c r="L18" s="1">
        <v>743</v>
      </c>
      <c r="M18" s="1">
        <v>511</v>
      </c>
      <c r="N18" s="1">
        <v>380</v>
      </c>
    </row>
    <row r="19" spans="1:14" x14ac:dyDescent="0.3">
      <c r="A19" s="7" t="s">
        <v>197</v>
      </c>
      <c r="B19" s="7" t="s">
        <v>101</v>
      </c>
      <c r="C19" s="1">
        <v>136</v>
      </c>
      <c r="D19" s="1">
        <v>157</v>
      </c>
      <c r="E19" s="1">
        <v>159</v>
      </c>
      <c r="F19" s="1">
        <v>170</v>
      </c>
      <c r="G19" s="1">
        <v>174</v>
      </c>
      <c r="H19" s="1">
        <v>181</v>
      </c>
      <c r="I19" s="1">
        <v>206</v>
      </c>
      <c r="J19" s="1">
        <v>227</v>
      </c>
      <c r="K19" s="1">
        <v>218</v>
      </c>
      <c r="L19" s="1">
        <v>300</v>
      </c>
      <c r="M19" s="1">
        <v>353</v>
      </c>
      <c r="N19" s="1">
        <v>432</v>
      </c>
    </row>
    <row r="20" spans="1:14" x14ac:dyDescent="0.3">
      <c r="A20" s="7" t="s">
        <v>197</v>
      </c>
      <c r="B20" s="7" t="s">
        <v>102</v>
      </c>
      <c r="C20" s="1">
        <v>1569</v>
      </c>
      <c r="D20" s="1">
        <v>1786</v>
      </c>
      <c r="E20" s="1">
        <v>1789</v>
      </c>
      <c r="F20" s="1">
        <v>1844</v>
      </c>
      <c r="G20" s="1">
        <v>1908</v>
      </c>
      <c r="H20" s="1">
        <v>2049</v>
      </c>
      <c r="I20" s="1">
        <v>2227</v>
      </c>
      <c r="J20" s="1">
        <v>2436</v>
      </c>
      <c r="K20" s="1">
        <v>2491</v>
      </c>
      <c r="L20" s="1">
        <v>2553</v>
      </c>
      <c r="M20" s="1">
        <v>2910</v>
      </c>
      <c r="N20" s="1">
        <v>3201</v>
      </c>
    </row>
    <row r="21" spans="1:14" x14ac:dyDescent="0.3">
      <c r="A21" s="7" t="s">
        <v>197</v>
      </c>
      <c r="B21" s="7" t="s">
        <v>103</v>
      </c>
      <c r="C21" s="1">
        <v>647</v>
      </c>
      <c r="D21" s="1">
        <v>716</v>
      </c>
      <c r="E21" s="1">
        <v>674</v>
      </c>
      <c r="F21" s="1">
        <v>716</v>
      </c>
      <c r="G21" s="1">
        <v>725</v>
      </c>
      <c r="H21" s="1">
        <v>812</v>
      </c>
      <c r="I21" s="1">
        <v>926</v>
      </c>
      <c r="J21" s="1">
        <v>1028</v>
      </c>
      <c r="K21" s="1">
        <v>1209</v>
      </c>
      <c r="L21" s="1">
        <v>1347</v>
      </c>
      <c r="M21" s="1">
        <v>1599</v>
      </c>
      <c r="N21" s="1">
        <v>1770</v>
      </c>
    </row>
    <row r="22" spans="1:14" x14ac:dyDescent="0.3">
      <c r="A22" s="7" t="s">
        <v>197</v>
      </c>
      <c r="B22" s="7" t="s">
        <v>104</v>
      </c>
      <c r="C22" s="1">
        <v>78</v>
      </c>
      <c r="D22" s="1">
        <v>94</v>
      </c>
      <c r="E22" s="1">
        <v>93</v>
      </c>
      <c r="F22" s="1">
        <v>96</v>
      </c>
      <c r="G22" s="1">
        <v>93</v>
      </c>
      <c r="H22" s="1">
        <v>107</v>
      </c>
      <c r="I22" s="1">
        <v>119</v>
      </c>
      <c r="J22" s="1">
        <v>116</v>
      </c>
      <c r="K22" s="1">
        <v>139</v>
      </c>
      <c r="L22" s="1">
        <v>125</v>
      </c>
      <c r="M22" s="1">
        <v>139</v>
      </c>
      <c r="N22" s="1">
        <v>140</v>
      </c>
    </row>
    <row r="23" spans="1:14" x14ac:dyDescent="0.3">
      <c r="A23" s="7" t="s">
        <v>197</v>
      </c>
      <c r="B23" s="7" t="s">
        <v>105</v>
      </c>
      <c r="C23" s="1">
        <v>1188</v>
      </c>
      <c r="D23" s="1">
        <v>1265</v>
      </c>
      <c r="E23" s="1">
        <v>1234</v>
      </c>
      <c r="F23" s="1">
        <v>1275</v>
      </c>
      <c r="G23" s="1">
        <v>1301</v>
      </c>
      <c r="H23" s="1">
        <v>1423</v>
      </c>
      <c r="I23" s="1">
        <v>1578</v>
      </c>
      <c r="J23" s="1">
        <v>1943</v>
      </c>
      <c r="K23" s="1">
        <v>2193</v>
      </c>
      <c r="L23" s="1">
        <v>2610</v>
      </c>
      <c r="M23" s="1">
        <v>3229</v>
      </c>
      <c r="N23" s="1">
        <v>3737</v>
      </c>
    </row>
    <row r="24" spans="1:14" x14ac:dyDescent="0.3">
      <c r="A24" s="7" t="s">
        <v>197</v>
      </c>
      <c r="B24" s="7" t="s">
        <v>106</v>
      </c>
      <c r="C24" s="1">
        <v>51</v>
      </c>
      <c r="D24" s="1">
        <v>67</v>
      </c>
      <c r="E24" s="1">
        <v>61</v>
      </c>
      <c r="F24" s="1">
        <v>65</v>
      </c>
      <c r="G24" s="1">
        <v>63</v>
      </c>
      <c r="H24" s="1">
        <v>67</v>
      </c>
      <c r="I24" s="1">
        <v>76</v>
      </c>
      <c r="J24" s="1">
        <v>76</v>
      </c>
      <c r="K24" s="1">
        <v>96</v>
      </c>
      <c r="L24" s="1">
        <v>89</v>
      </c>
      <c r="M24" s="1">
        <v>114</v>
      </c>
      <c r="N24" s="1">
        <v>127</v>
      </c>
    </row>
    <row r="25" spans="1:14" x14ac:dyDescent="0.3">
      <c r="A25" s="7" t="s">
        <v>197</v>
      </c>
      <c r="B25" s="7" t="s">
        <v>16</v>
      </c>
      <c r="C25" s="1">
        <v>82</v>
      </c>
      <c r="D25" s="1">
        <v>94</v>
      </c>
      <c r="E25" s="1">
        <v>104</v>
      </c>
      <c r="F25" s="1">
        <v>103</v>
      </c>
      <c r="G25" s="1">
        <v>105</v>
      </c>
      <c r="H25" s="1">
        <v>117</v>
      </c>
      <c r="I25" s="1">
        <v>123</v>
      </c>
      <c r="J25" s="1">
        <v>120</v>
      </c>
      <c r="K25" s="1">
        <v>124</v>
      </c>
      <c r="L25" s="1">
        <v>127</v>
      </c>
      <c r="M25" s="1">
        <v>154</v>
      </c>
      <c r="N25" s="1">
        <v>180</v>
      </c>
    </row>
    <row r="26" spans="1:14" x14ac:dyDescent="0.3">
      <c r="A26" s="7" t="s">
        <v>197</v>
      </c>
      <c r="B26" s="7" t="s">
        <v>107</v>
      </c>
      <c r="C26" s="1">
        <v>884</v>
      </c>
      <c r="D26" s="1">
        <v>1090</v>
      </c>
      <c r="E26" s="1">
        <v>1127</v>
      </c>
      <c r="F26" s="1">
        <v>1321</v>
      </c>
      <c r="G26" s="1">
        <v>1376</v>
      </c>
      <c r="H26" s="1">
        <v>1609</v>
      </c>
      <c r="I26" s="1">
        <v>1765</v>
      </c>
      <c r="J26" s="1">
        <v>1927</v>
      </c>
      <c r="K26" s="1">
        <v>2107</v>
      </c>
      <c r="L26" s="1">
        <v>2149</v>
      </c>
      <c r="M26" s="1">
        <v>2396</v>
      </c>
      <c r="N26" s="1">
        <v>2546</v>
      </c>
    </row>
    <row r="27" spans="1:14" x14ac:dyDescent="0.3">
      <c r="A27" s="7" t="s">
        <v>197</v>
      </c>
      <c r="B27" s="7" t="s">
        <v>108</v>
      </c>
      <c r="C27" s="1">
        <v>554</v>
      </c>
      <c r="D27" s="1">
        <v>653</v>
      </c>
      <c r="E27" s="1">
        <v>662</v>
      </c>
      <c r="F27" s="1">
        <v>682</v>
      </c>
      <c r="G27" s="1">
        <v>720</v>
      </c>
      <c r="H27" s="1">
        <v>767</v>
      </c>
      <c r="I27" s="1">
        <v>766</v>
      </c>
      <c r="J27" s="1">
        <v>787</v>
      </c>
      <c r="K27" s="1">
        <v>845</v>
      </c>
      <c r="L27" s="1">
        <v>862</v>
      </c>
      <c r="M27" s="1">
        <v>1024</v>
      </c>
      <c r="N27" s="1">
        <v>1096</v>
      </c>
    </row>
    <row r="28" spans="1:14" x14ac:dyDescent="0.3">
      <c r="A28" s="7" t="s">
        <v>197</v>
      </c>
      <c r="B28" s="7" t="s">
        <v>109</v>
      </c>
      <c r="C28" s="1">
        <v>4135</v>
      </c>
      <c r="D28" s="1">
        <v>4099</v>
      </c>
      <c r="E28" s="1">
        <v>3641</v>
      </c>
      <c r="F28" s="1">
        <v>3275</v>
      </c>
      <c r="G28" s="1">
        <v>2856</v>
      </c>
      <c r="H28" s="1">
        <v>2586</v>
      </c>
      <c r="I28" s="1">
        <v>2284</v>
      </c>
      <c r="J28" s="1">
        <v>1914</v>
      </c>
      <c r="K28" s="1">
        <v>1783</v>
      </c>
      <c r="L28" s="1">
        <v>1642</v>
      </c>
      <c r="M28" s="1">
        <v>1136</v>
      </c>
      <c r="N28" s="1">
        <v>832</v>
      </c>
    </row>
    <row r="29" spans="1:14" x14ac:dyDescent="0.3">
      <c r="A29" s="7" t="s">
        <v>198</v>
      </c>
      <c r="B29" s="7" t="s">
        <v>101</v>
      </c>
      <c r="C29" s="1">
        <v>79</v>
      </c>
      <c r="D29" s="1">
        <v>103</v>
      </c>
      <c r="E29" s="1">
        <v>119</v>
      </c>
      <c r="F29" s="1">
        <v>121</v>
      </c>
      <c r="G29" s="1">
        <v>138</v>
      </c>
      <c r="H29" s="1">
        <v>170</v>
      </c>
      <c r="I29" s="1">
        <v>177</v>
      </c>
      <c r="J29" s="1">
        <v>196</v>
      </c>
      <c r="K29" s="1">
        <v>217</v>
      </c>
      <c r="L29" s="1">
        <v>268</v>
      </c>
      <c r="M29" s="1">
        <v>339</v>
      </c>
      <c r="N29" s="1">
        <v>430</v>
      </c>
    </row>
    <row r="30" spans="1:14" x14ac:dyDescent="0.3">
      <c r="A30" s="7" t="s">
        <v>198</v>
      </c>
      <c r="B30" s="7" t="s">
        <v>102</v>
      </c>
      <c r="C30" s="1">
        <v>784</v>
      </c>
      <c r="D30" s="1">
        <v>852</v>
      </c>
      <c r="E30" s="1">
        <v>898</v>
      </c>
      <c r="F30" s="1">
        <v>947</v>
      </c>
      <c r="G30" s="1">
        <v>1000</v>
      </c>
      <c r="H30" s="1">
        <v>1212</v>
      </c>
      <c r="I30" s="1">
        <v>1287</v>
      </c>
      <c r="J30" s="1">
        <v>1450</v>
      </c>
      <c r="K30" s="1">
        <v>1562</v>
      </c>
      <c r="L30" s="1">
        <v>1708</v>
      </c>
      <c r="M30" s="1">
        <v>2061</v>
      </c>
      <c r="N30" s="1">
        <v>2423</v>
      </c>
    </row>
    <row r="31" spans="1:14" x14ac:dyDescent="0.3">
      <c r="A31" s="7" t="s">
        <v>198</v>
      </c>
      <c r="B31" s="7" t="s">
        <v>103</v>
      </c>
      <c r="C31" s="1">
        <v>586</v>
      </c>
      <c r="D31" s="1">
        <v>588</v>
      </c>
      <c r="E31" s="1">
        <v>611</v>
      </c>
      <c r="F31" s="1">
        <v>617</v>
      </c>
      <c r="G31" s="1">
        <v>654</v>
      </c>
      <c r="H31" s="1">
        <v>754</v>
      </c>
      <c r="I31" s="1">
        <v>801</v>
      </c>
      <c r="J31" s="1">
        <v>928</v>
      </c>
      <c r="K31" s="1">
        <v>1058</v>
      </c>
      <c r="L31" s="1">
        <v>1132</v>
      </c>
      <c r="M31" s="1">
        <v>1360</v>
      </c>
      <c r="N31" s="1">
        <v>1627</v>
      </c>
    </row>
    <row r="32" spans="1:14" x14ac:dyDescent="0.3">
      <c r="A32" s="7" t="s">
        <v>198</v>
      </c>
      <c r="B32" s="7" t="s">
        <v>104</v>
      </c>
      <c r="C32" s="1">
        <v>5</v>
      </c>
      <c r="D32" s="1">
        <v>5</v>
      </c>
      <c r="E32" s="1">
        <v>5</v>
      </c>
      <c r="F32" s="1">
        <v>11</v>
      </c>
      <c r="G32" s="1">
        <v>9</v>
      </c>
      <c r="H32" s="1">
        <v>11</v>
      </c>
      <c r="I32" s="1">
        <v>15</v>
      </c>
      <c r="J32" s="1">
        <v>11</v>
      </c>
      <c r="K32" s="1">
        <v>11</v>
      </c>
      <c r="L32" s="1">
        <v>10</v>
      </c>
      <c r="M32" s="1">
        <v>15</v>
      </c>
      <c r="N32" s="1">
        <v>15</v>
      </c>
    </row>
    <row r="33" spans="1:14" x14ac:dyDescent="0.3">
      <c r="A33" s="7" t="s">
        <v>198</v>
      </c>
      <c r="B33" s="7" t="s">
        <v>105</v>
      </c>
      <c r="C33" s="1">
        <v>893</v>
      </c>
      <c r="D33" s="1">
        <v>996</v>
      </c>
      <c r="E33" s="1">
        <v>1136</v>
      </c>
      <c r="F33" s="1">
        <v>1225</v>
      </c>
      <c r="G33" s="1">
        <v>1402</v>
      </c>
      <c r="H33" s="1">
        <v>1519</v>
      </c>
      <c r="I33" s="1">
        <v>1802</v>
      </c>
      <c r="J33" s="1">
        <v>2205</v>
      </c>
      <c r="K33" s="1">
        <v>2619</v>
      </c>
      <c r="L33" s="1">
        <v>3063</v>
      </c>
      <c r="M33" s="1">
        <v>3761</v>
      </c>
      <c r="N33" s="1">
        <v>4655</v>
      </c>
    </row>
    <row r="34" spans="1:14" x14ac:dyDescent="0.3">
      <c r="A34" s="7" t="s">
        <v>198</v>
      </c>
      <c r="B34" s="7" t="s">
        <v>106</v>
      </c>
      <c r="C34" s="1">
        <v>36</v>
      </c>
      <c r="D34" s="1">
        <v>41</v>
      </c>
      <c r="E34" s="1">
        <v>44</v>
      </c>
      <c r="F34" s="1">
        <v>54</v>
      </c>
      <c r="G34" s="1">
        <v>50</v>
      </c>
      <c r="H34" s="1">
        <v>59</v>
      </c>
      <c r="I34" s="1">
        <v>61</v>
      </c>
      <c r="J34" s="1">
        <v>81</v>
      </c>
      <c r="K34" s="1">
        <v>88</v>
      </c>
      <c r="L34" s="1">
        <v>108</v>
      </c>
      <c r="M34" s="1">
        <v>146</v>
      </c>
      <c r="N34" s="1">
        <v>169</v>
      </c>
    </row>
    <row r="35" spans="1:14" x14ac:dyDescent="0.3">
      <c r="A35" s="7" t="s">
        <v>198</v>
      </c>
      <c r="B35" s="7" t="s">
        <v>16</v>
      </c>
      <c r="C35" s="1">
        <v>39</v>
      </c>
      <c r="D35" s="1">
        <v>36</v>
      </c>
      <c r="E35" s="1">
        <v>35</v>
      </c>
      <c r="F35" s="1">
        <v>45</v>
      </c>
      <c r="G35" s="1">
        <v>44</v>
      </c>
      <c r="H35" s="1">
        <v>45</v>
      </c>
      <c r="I35" s="1">
        <v>57</v>
      </c>
      <c r="J35" s="1">
        <v>75</v>
      </c>
      <c r="K35" s="1">
        <v>74</v>
      </c>
      <c r="L35" s="1">
        <v>63</v>
      </c>
      <c r="M35" s="1">
        <v>73</v>
      </c>
      <c r="N35" s="1">
        <v>86</v>
      </c>
    </row>
    <row r="36" spans="1:14" x14ac:dyDescent="0.3">
      <c r="A36" s="7" t="s">
        <v>198</v>
      </c>
      <c r="B36" s="7" t="s">
        <v>107</v>
      </c>
      <c r="C36" s="1">
        <v>356</v>
      </c>
      <c r="D36" s="1">
        <v>426</v>
      </c>
      <c r="E36" s="1">
        <v>482</v>
      </c>
      <c r="F36" s="1">
        <v>508</v>
      </c>
      <c r="G36" s="1">
        <v>570</v>
      </c>
      <c r="H36" s="1">
        <v>677</v>
      </c>
      <c r="I36" s="1">
        <v>692</v>
      </c>
      <c r="J36" s="1">
        <v>741</v>
      </c>
      <c r="K36" s="1">
        <v>881</v>
      </c>
      <c r="L36" s="1">
        <v>920</v>
      </c>
      <c r="M36" s="1">
        <v>1040</v>
      </c>
      <c r="N36" s="1">
        <v>1101</v>
      </c>
    </row>
    <row r="37" spans="1:14" x14ac:dyDescent="0.3">
      <c r="A37" s="7" t="s">
        <v>198</v>
      </c>
      <c r="B37" s="7" t="s">
        <v>108</v>
      </c>
      <c r="C37" s="1">
        <v>249</v>
      </c>
      <c r="D37" s="1">
        <v>260</v>
      </c>
      <c r="E37" s="1">
        <v>286</v>
      </c>
      <c r="F37" s="1">
        <v>326</v>
      </c>
      <c r="G37" s="1">
        <v>323</v>
      </c>
      <c r="H37" s="1">
        <v>362</v>
      </c>
      <c r="I37" s="1">
        <v>379</v>
      </c>
      <c r="J37" s="1">
        <v>393</v>
      </c>
      <c r="K37" s="1">
        <v>451</v>
      </c>
      <c r="L37" s="1">
        <v>445</v>
      </c>
      <c r="M37" s="1">
        <v>505</v>
      </c>
      <c r="N37" s="1">
        <v>565</v>
      </c>
    </row>
    <row r="38" spans="1:14" x14ac:dyDescent="0.3">
      <c r="A38" s="7" t="s">
        <v>198</v>
      </c>
      <c r="B38" s="7" t="s">
        <v>109</v>
      </c>
      <c r="C38" s="1">
        <v>2109</v>
      </c>
      <c r="D38" s="1">
        <v>2012</v>
      </c>
      <c r="E38" s="1">
        <v>1878</v>
      </c>
      <c r="F38" s="1">
        <v>1708</v>
      </c>
      <c r="G38" s="1">
        <v>1620</v>
      </c>
      <c r="H38" s="1">
        <v>1525</v>
      </c>
      <c r="I38" s="1">
        <v>1380</v>
      </c>
      <c r="J38" s="1">
        <v>1256</v>
      </c>
      <c r="K38" s="1">
        <v>1207</v>
      </c>
      <c r="L38" s="1">
        <v>1165</v>
      </c>
      <c r="M38" s="1">
        <v>814</v>
      </c>
      <c r="N38" s="1">
        <v>616</v>
      </c>
    </row>
    <row r="39" spans="1:14" x14ac:dyDescent="0.3">
      <c r="A39" s="7" t="s">
        <v>199</v>
      </c>
      <c r="B39" s="7" t="s">
        <v>101</v>
      </c>
      <c r="C39" s="1">
        <v>54</v>
      </c>
      <c r="D39" s="1">
        <v>64</v>
      </c>
      <c r="E39" s="1">
        <v>85</v>
      </c>
      <c r="F39" s="1">
        <v>82</v>
      </c>
      <c r="G39" s="1">
        <v>95</v>
      </c>
      <c r="H39" s="1">
        <v>92</v>
      </c>
      <c r="I39" s="1">
        <v>90</v>
      </c>
      <c r="J39" s="1">
        <v>99</v>
      </c>
      <c r="K39" s="1">
        <v>97</v>
      </c>
      <c r="L39" s="1">
        <v>131</v>
      </c>
      <c r="M39" s="1">
        <v>207</v>
      </c>
      <c r="N39" s="1">
        <v>300</v>
      </c>
    </row>
    <row r="40" spans="1:14" x14ac:dyDescent="0.3">
      <c r="A40" s="7" t="s">
        <v>199</v>
      </c>
      <c r="B40" s="7" t="s">
        <v>102</v>
      </c>
      <c r="C40" s="1">
        <v>561</v>
      </c>
      <c r="D40" s="1">
        <v>609</v>
      </c>
      <c r="E40" s="1">
        <v>644</v>
      </c>
      <c r="F40" s="1">
        <v>660</v>
      </c>
      <c r="G40" s="1">
        <v>691</v>
      </c>
      <c r="H40" s="1">
        <v>786</v>
      </c>
      <c r="I40" s="1">
        <v>840</v>
      </c>
      <c r="J40" s="1">
        <v>969</v>
      </c>
      <c r="K40" s="1">
        <v>1079</v>
      </c>
      <c r="L40" s="1">
        <v>1186</v>
      </c>
      <c r="M40" s="1">
        <v>1499</v>
      </c>
      <c r="N40" s="1">
        <v>1786</v>
      </c>
    </row>
    <row r="41" spans="1:14" x14ac:dyDescent="0.3">
      <c r="A41" s="7" t="s">
        <v>199</v>
      </c>
      <c r="B41" s="7" t="s">
        <v>103</v>
      </c>
      <c r="C41" s="1">
        <v>408</v>
      </c>
      <c r="D41" s="1">
        <v>427</v>
      </c>
      <c r="E41" s="1">
        <v>388</v>
      </c>
      <c r="F41" s="1">
        <v>398</v>
      </c>
      <c r="G41" s="1">
        <v>390</v>
      </c>
      <c r="H41" s="1">
        <v>418</v>
      </c>
      <c r="I41" s="1">
        <v>479</v>
      </c>
      <c r="J41" s="1">
        <v>516</v>
      </c>
      <c r="K41" s="1">
        <v>560</v>
      </c>
      <c r="L41" s="1">
        <v>652</v>
      </c>
      <c r="M41" s="1">
        <v>779</v>
      </c>
      <c r="N41" s="1">
        <v>891</v>
      </c>
    </row>
    <row r="42" spans="1:14" x14ac:dyDescent="0.3">
      <c r="A42" s="7" t="s">
        <v>199</v>
      </c>
      <c r="B42" s="7" t="s">
        <v>104</v>
      </c>
      <c r="C42" s="1">
        <v>9</v>
      </c>
      <c r="D42" s="1">
        <v>4</v>
      </c>
      <c r="E42" s="1">
        <v>5</v>
      </c>
      <c r="F42" s="1">
        <v>7</v>
      </c>
      <c r="G42" s="1">
        <v>4</v>
      </c>
      <c r="H42" s="1">
        <v>5</v>
      </c>
      <c r="I42" s="1">
        <v>5</v>
      </c>
      <c r="J42" s="1">
        <v>9</v>
      </c>
      <c r="K42" s="1">
        <v>10</v>
      </c>
      <c r="L42" s="1">
        <v>11</v>
      </c>
      <c r="M42" s="1">
        <v>8</v>
      </c>
      <c r="N42" s="1">
        <v>18</v>
      </c>
    </row>
    <row r="43" spans="1:14" x14ac:dyDescent="0.3">
      <c r="A43" s="7" t="s">
        <v>199</v>
      </c>
      <c r="B43" s="7" t="s">
        <v>105</v>
      </c>
      <c r="C43" s="1">
        <v>598</v>
      </c>
      <c r="D43" s="1">
        <v>672</v>
      </c>
      <c r="E43" s="1">
        <v>686</v>
      </c>
      <c r="F43" s="1">
        <v>670</v>
      </c>
      <c r="G43" s="1">
        <v>724</v>
      </c>
      <c r="H43" s="1">
        <v>819</v>
      </c>
      <c r="I43" s="1">
        <v>968</v>
      </c>
      <c r="J43" s="1">
        <v>1100</v>
      </c>
      <c r="K43" s="1">
        <v>1239</v>
      </c>
      <c r="L43" s="1">
        <v>1413</v>
      </c>
      <c r="M43" s="1">
        <v>1764</v>
      </c>
      <c r="N43" s="1">
        <v>2172</v>
      </c>
    </row>
    <row r="44" spans="1:14" x14ac:dyDescent="0.3">
      <c r="A44" s="7" t="s">
        <v>199</v>
      </c>
      <c r="B44" s="7" t="s">
        <v>106</v>
      </c>
      <c r="C44" s="1">
        <v>10</v>
      </c>
      <c r="D44" s="1">
        <v>18</v>
      </c>
      <c r="E44" s="1">
        <v>20</v>
      </c>
      <c r="F44" s="1">
        <v>18</v>
      </c>
      <c r="G44" s="1">
        <v>18</v>
      </c>
      <c r="H44" s="1">
        <v>24</v>
      </c>
      <c r="I44" s="1">
        <v>22</v>
      </c>
      <c r="J44" s="1">
        <v>26</v>
      </c>
      <c r="K44" s="1">
        <v>28</v>
      </c>
      <c r="L44" s="1">
        <v>30</v>
      </c>
      <c r="M44" s="1">
        <v>40</v>
      </c>
      <c r="N44" s="1">
        <v>45</v>
      </c>
    </row>
    <row r="45" spans="1:14" x14ac:dyDescent="0.3">
      <c r="A45" s="7" t="s">
        <v>199</v>
      </c>
      <c r="B45" s="7" t="s">
        <v>16</v>
      </c>
      <c r="C45" s="1">
        <v>18</v>
      </c>
      <c r="D45" s="1">
        <v>25</v>
      </c>
      <c r="E45" s="1">
        <v>27</v>
      </c>
      <c r="F45" s="1">
        <v>33</v>
      </c>
      <c r="G45" s="1">
        <v>37</v>
      </c>
      <c r="H45" s="1">
        <v>35</v>
      </c>
      <c r="I45" s="1">
        <v>37</v>
      </c>
      <c r="J45" s="1">
        <v>43</v>
      </c>
      <c r="K45" s="1">
        <v>41</v>
      </c>
      <c r="L45" s="1">
        <v>52</v>
      </c>
      <c r="M45" s="1">
        <v>50</v>
      </c>
      <c r="N45" s="1">
        <v>63</v>
      </c>
    </row>
    <row r="46" spans="1:14" x14ac:dyDescent="0.3">
      <c r="A46" s="7" t="s">
        <v>199</v>
      </c>
      <c r="B46" s="7" t="s">
        <v>107</v>
      </c>
      <c r="C46" s="1">
        <v>354</v>
      </c>
      <c r="D46" s="1">
        <v>406</v>
      </c>
      <c r="E46" s="1">
        <v>414</v>
      </c>
      <c r="F46" s="1">
        <v>488</v>
      </c>
      <c r="G46" s="1">
        <v>593</v>
      </c>
      <c r="H46" s="1">
        <v>670</v>
      </c>
      <c r="I46" s="1">
        <v>696</v>
      </c>
      <c r="J46" s="1">
        <v>883</v>
      </c>
      <c r="K46" s="1">
        <v>1062</v>
      </c>
      <c r="L46" s="1">
        <v>1089</v>
      </c>
      <c r="M46" s="1">
        <v>1229</v>
      </c>
      <c r="N46" s="1">
        <v>1364</v>
      </c>
    </row>
    <row r="47" spans="1:14" x14ac:dyDescent="0.3">
      <c r="A47" s="7" t="s">
        <v>199</v>
      </c>
      <c r="B47" s="7" t="s">
        <v>108</v>
      </c>
      <c r="C47" s="1">
        <v>162</v>
      </c>
      <c r="D47" s="1">
        <v>206</v>
      </c>
      <c r="E47" s="1">
        <v>205</v>
      </c>
      <c r="F47" s="1">
        <v>197</v>
      </c>
      <c r="G47" s="1">
        <v>255</v>
      </c>
      <c r="H47" s="1">
        <v>263</v>
      </c>
      <c r="I47" s="1">
        <v>262</v>
      </c>
      <c r="J47" s="1">
        <v>279</v>
      </c>
      <c r="K47" s="1">
        <v>307</v>
      </c>
      <c r="L47" s="1">
        <v>299</v>
      </c>
      <c r="M47" s="1">
        <v>363</v>
      </c>
      <c r="N47" s="1">
        <v>411</v>
      </c>
    </row>
    <row r="48" spans="1:14" x14ac:dyDescent="0.3">
      <c r="A48" s="7" t="s">
        <v>199</v>
      </c>
      <c r="B48" s="7" t="s">
        <v>109</v>
      </c>
      <c r="C48" s="1">
        <v>1582</v>
      </c>
      <c r="D48" s="1">
        <v>1539</v>
      </c>
      <c r="E48" s="1">
        <v>1398</v>
      </c>
      <c r="F48" s="1">
        <v>1289</v>
      </c>
      <c r="G48" s="1">
        <v>1267</v>
      </c>
      <c r="H48" s="1">
        <v>1146</v>
      </c>
      <c r="I48" s="1">
        <v>1075</v>
      </c>
      <c r="J48" s="1">
        <v>930</v>
      </c>
      <c r="K48" s="1">
        <v>867</v>
      </c>
      <c r="L48" s="1">
        <v>834</v>
      </c>
      <c r="M48" s="1">
        <v>577</v>
      </c>
      <c r="N48" s="1">
        <v>425</v>
      </c>
    </row>
    <row r="49" spans="1:14" x14ac:dyDescent="0.3">
      <c r="A49" s="7" t="s">
        <v>200</v>
      </c>
      <c r="B49" s="7" t="s">
        <v>101</v>
      </c>
      <c r="C49" s="1">
        <v>54</v>
      </c>
      <c r="D49" s="1">
        <v>51</v>
      </c>
      <c r="E49" s="1">
        <v>63</v>
      </c>
      <c r="F49" s="1">
        <v>60</v>
      </c>
      <c r="G49" s="1">
        <v>68</v>
      </c>
      <c r="H49" s="1">
        <v>66</v>
      </c>
      <c r="I49" s="1">
        <v>96</v>
      </c>
      <c r="J49" s="1">
        <v>107</v>
      </c>
      <c r="K49" s="1">
        <v>112</v>
      </c>
      <c r="L49" s="1">
        <v>124</v>
      </c>
      <c r="M49" s="1">
        <v>200</v>
      </c>
      <c r="N49" s="1">
        <v>297</v>
      </c>
    </row>
    <row r="50" spans="1:14" x14ac:dyDescent="0.3">
      <c r="A50" s="7" t="s">
        <v>200</v>
      </c>
      <c r="B50" s="7" t="s">
        <v>102</v>
      </c>
      <c r="C50" s="1">
        <v>561</v>
      </c>
      <c r="D50" s="1">
        <v>602</v>
      </c>
      <c r="E50" s="1">
        <v>632</v>
      </c>
      <c r="F50" s="1">
        <v>634</v>
      </c>
      <c r="G50" s="1">
        <v>722</v>
      </c>
      <c r="H50" s="1">
        <v>805</v>
      </c>
      <c r="I50" s="1">
        <v>940</v>
      </c>
      <c r="J50" s="1">
        <v>1069</v>
      </c>
      <c r="K50" s="1">
        <v>1194</v>
      </c>
      <c r="L50" s="1">
        <v>1287</v>
      </c>
      <c r="M50" s="1">
        <v>1537</v>
      </c>
      <c r="N50" s="1">
        <v>1835</v>
      </c>
    </row>
    <row r="51" spans="1:14" x14ac:dyDescent="0.3">
      <c r="A51" s="7" t="s">
        <v>200</v>
      </c>
      <c r="B51" s="7" t="s">
        <v>103</v>
      </c>
      <c r="C51" s="1">
        <v>395</v>
      </c>
      <c r="D51" s="1">
        <v>386</v>
      </c>
      <c r="E51" s="1">
        <v>385</v>
      </c>
      <c r="F51" s="1">
        <v>383</v>
      </c>
      <c r="G51" s="1">
        <v>422</v>
      </c>
      <c r="H51" s="1">
        <v>510</v>
      </c>
      <c r="I51" s="1">
        <v>609</v>
      </c>
      <c r="J51" s="1">
        <v>684</v>
      </c>
      <c r="K51" s="1">
        <v>738</v>
      </c>
      <c r="L51" s="1">
        <v>808</v>
      </c>
      <c r="M51" s="1">
        <v>968</v>
      </c>
      <c r="N51" s="1">
        <v>1134</v>
      </c>
    </row>
    <row r="52" spans="1:14" x14ac:dyDescent="0.3">
      <c r="A52" s="7" t="s">
        <v>200</v>
      </c>
      <c r="B52" s="7" t="s">
        <v>104</v>
      </c>
      <c r="C52" s="1">
        <v>14</v>
      </c>
      <c r="D52" s="1">
        <v>14</v>
      </c>
      <c r="E52" s="1">
        <v>19</v>
      </c>
      <c r="F52" s="1">
        <v>9</v>
      </c>
      <c r="G52" s="1">
        <v>14</v>
      </c>
      <c r="H52" s="1">
        <v>9</v>
      </c>
      <c r="I52" s="1">
        <v>10</v>
      </c>
      <c r="J52" s="1">
        <v>17</v>
      </c>
      <c r="K52" s="1">
        <v>13</v>
      </c>
      <c r="L52" s="1">
        <v>19</v>
      </c>
      <c r="M52" s="1">
        <v>26</v>
      </c>
      <c r="N52" s="1">
        <v>24</v>
      </c>
    </row>
    <row r="53" spans="1:14" x14ac:dyDescent="0.3">
      <c r="A53" s="7" t="s">
        <v>200</v>
      </c>
      <c r="B53" s="7" t="s">
        <v>105</v>
      </c>
      <c r="C53" s="1">
        <v>698</v>
      </c>
      <c r="D53" s="1">
        <v>756</v>
      </c>
      <c r="E53" s="1">
        <v>816</v>
      </c>
      <c r="F53" s="1">
        <v>918</v>
      </c>
      <c r="G53" s="1">
        <v>975</v>
      </c>
      <c r="H53" s="1">
        <v>1125</v>
      </c>
      <c r="I53" s="1">
        <v>1283</v>
      </c>
      <c r="J53" s="1">
        <v>1526</v>
      </c>
      <c r="K53" s="1">
        <v>1742</v>
      </c>
      <c r="L53" s="1">
        <v>2054</v>
      </c>
      <c r="M53" s="1">
        <v>2563</v>
      </c>
      <c r="N53" s="1">
        <v>3092</v>
      </c>
    </row>
    <row r="54" spans="1:14" x14ac:dyDescent="0.3">
      <c r="A54" s="7" t="s">
        <v>200</v>
      </c>
      <c r="B54" s="7" t="s">
        <v>106</v>
      </c>
      <c r="C54" s="1">
        <v>13</v>
      </c>
      <c r="D54" s="1">
        <v>8</v>
      </c>
      <c r="E54" s="1">
        <v>7</v>
      </c>
      <c r="F54" s="1">
        <v>12</v>
      </c>
      <c r="G54" s="1">
        <v>18</v>
      </c>
      <c r="H54" s="1">
        <v>20</v>
      </c>
      <c r="I54" s="1">
        <v>20</v>
      </c>
      <c r="J54" s="1">
        <v>29</v>
      </c>
      <c r="K54" s="1">
        <v>28</v>
      </c>
      <c r="L54" s="1">
        <v>29</v>
      </c>
      <c r="M54" s="1">
        <v>44</v>
      </c>
      <c r="N54" s="1">
        <v>55</v>
      </c>
    </row>
    <row r="55" spans="1:14" x14ac:dyDescent="0.3">
      <c r="A55" s="7" t="s">
        <v>200</v>
      </c>
      <c r="B55" s="7" t="s">
        <v>16</v>
      </c>
      <c r="C55" s="1">
        <v>34</v>
      </c>
      <c r="D55" s="1">
        <v>32</v>
      </c>
      <c r="E55" s="1">
        <v>34</v>
      </c>
      <c r="F55" s="1">
        <v>30</v>
      </c>
      <c r="G55" s="1">
        <v>31</v>
      </c>
      <c r="H55" s="1">
        <v>38</v>
      </c>
      <c r="I55" s="1">
        <v>43</v>
      </c>
      <c r="J55" s="1">
        <v>39</v>
      </c>
      <c r="K55" s="1">
        <v>57</v>
      </c>
      <c r="L55" s="1">
        <v>48</v>
      </c>
      <c r="M55" s="1">
        <v>64</v>
      </c>
      <c r="N55" s="1">
        <v>70</v>
      </c>
    </row>
    <row r="56" spans="1:14" x14ac:dyDescent="0.3">
      <c r="A56" s="7" t="s">
        <v>200</v>
      </c>
      <c r="B56" s="7" t="s">
        <v>107</v>
      </c>
      <c r="C56" s="1">
        <v>323</v>
      </c>
      <c r="D56" s="1">
        <v>406</v>
      </c>
      <c r="E56" s="1">
        <v>413</v>
      </c>
      <c r="F56" s="1">
        <v>493</v>
      </c>
      <c r="G56" s="1">
        <v>585</v>
      </c>
      <c r="H56" s="1">
        <v>660</v>
      </c>
      <c r="I56" s="1">
        <v>721</v>
      </c>
      <c r="J56" s="1">
        <v>819</v>
      </c>
      <c r="K56" s="1">
        <v>943</v>
      </c>
      <c r="L56" s="1">
        <v>983</v>
      </c>
      <c r="M56" s="1">
        <v>1116</v>
      </c>
      <c r="N56" s="1">
        <v>1239</v>
      </c>
    </row>
    <row r="57" spans="1:14" x14ac:dyDescent="0.3">
      <c r="A57" s="7" t="s">
        <v>200</v>
      </c>
      <c r="B57" s="7" t="s">
        <v>108</v>
      </c>
      <c r="C57" s="1">
        <v>161</v>
      </c>
      <c r="D57" s="1">
        <v>211</v>
      </c>
      <c r="E57" s="1">
        <v>237</v>
      </c>
      <c r="F57" s="1">
        <v>247</v>
      </c>
      <c r="G57" s="1">
        <v>294</v>
      </c>
      <c r="H57" s="1">
        <v>294</v>
      </c>
      <c r="I57" s="1">
        <v>302</v>
      </c>
      <c r="J57" s="1">
        <v>352</v>
      </c>
      <c r="K57" s="1">
        <v>327</v>
      </c>
      <c r="L57" s="1">
        <v>388</v>
      </c>
      <c r="M57" s="1">
        <v>435</v>
      </c>
      <c r="N57" s="1">
        <v>479</v>
      </c>
    </row>
    <row r="58" spans="1:14" x14ac:dyDescent="0.3">
      <c r="A58" s="7" t="s">
        <v>200</v>
      </c>
      <c r="B58" s="7" t="s">
        <v>109</v>
      </c>
      <c r="C58" s="1">
        <v>1665</v>
      </c>
      <c r="D58" s="1">
        <v>1624</v>
      </c>
      <c r="E58" s="1">
        <v>1389</v>
      </c>
      <c r="F58" s="1">
        <v>1313</v>
      </c>
      <c r="G58" s="1">
        <v>1267</v>
      </c>
      <c r="H58" s="1">
        <v>1210</v>
      </c>
      <c r="I58" s="1">
        <v>1104</v>
      </c>
      <c r="J58" s="1">
        <v>976</v>
      </c>
      <c r="K58" s="1">
        <v>946</v>
      </c>
      <c r="L58" s="1">
        <v>866</v>
      </c>
      <c r="M58" s="1">
        <v>596</v>
      </c>
      <c r="N58" s="1">
        <v>444</v>
      </c>
    </row>
    <row r="59" spans="1:14" x14ac:dyDescent="0.3">
      <c r="A59" s="7" t="s">
        <v>201</v>
      </c>
      <c r="B59" s="7" t="s">
        <v>101</v>
      </c>
      <c r="C59" s="1">
        <v>85</v>
      </c>
      <c r="D59" s="1">
        <v>91</v>
      </c>
      <c r="E59" s="1">
        <v>95</v>
      </c>
      <c r="F59" s="1">
        <v>123</v>
      </c>
      <c r="G59" s="1">
        <v>125</v>
      </c>
      <c r="H59" s="1">
        <v>146</v>
      </c>
      <c r="I59" s="1">
        <v>162</v>
      </c>
      <c r="J59" s="1">
        <v>190</v>
      </c>
      <c r="K59" s="1">
        <v>215</v>
      </c>
      <c r="L59" s="1">
        <v>246</v>
      </c>
      <c r="M59" s="1">
        <v>371</v>
      </c>
      <c r="N59" s="1">
        <v>440</v>
      </c>
    </row>
    <row r="60" spans="1:14" x14ac:dyDescent="0.3">
      <c r="A60" s="7" t="s">
        <v>201</v>
      </c>
      <c r="B60" s="7" t="s">
        <v>102</v>
      </c>
      <c r="C60" s="1">
        <v>906</v>
      </c>
      <c r="D60" s="1">
        <v>994</v>
      </c>
      <c r="E60" s="1">
        <v>1041</v>
      </c>
      <c r="F60" s="1">
        <v>1112</v>
      </c>
      <c r="G60" s="1">
        <v>1083</v>
      </c>
      <c r="H60" s="1">
        <v>1178</v>
      </c>
      <c r="I60" s="1">
        <v>1337</v>
      </c>
      <c r="J60" s="1">
        <v>1515</v>
      </c>
      <c r="K60" s="1">
        <v>1586</v>
      </c>
      <c r="L60" s="1">
        <v>1716</v>
      </c>
      <c r="M60" s="1">
        <v>1947</v>
      </c>
      <c r="N60" s="1">
        <v>2219</v>
      </c>
    </row>
    <row r="61" spans="1:14" x14ac:dyDescent="0.3">
      <c r="A61" s="7" t="s">
        <v>201</v>
      </c>
      <c r="B61" s="7" t="s">
        <v>103</v>
      </c>
      <c r="C61" s="1">
        <v>370</v>
      </c>
      <c r="D61" s="1">
        <v>408</v>
      </c>
      <c r="E61" s="1">
        <v>396</v>
      </c>
      <c r="F61" s="1">
        <v>411</v>
      </c>
      <c r="G61" s="1">
        <v>431</v>
      </c>
      <c r="H61" s="1">
        <v>480</v>
      </c>
      <c r="I61" s="1">
        <v>518</v>
      </c>
      <c r="J61" s="1">
        <v>611</v>
      </c>
      <c r="K61" s="1">
        <v>681</v>
      </c>
      <c r="L61" s="1">
        <v>770</v>
      </c>
      <c r="M61" s="1">
        <v>864</v>
      </c>
      <c r="N61" s="1">
        <v>1070</v>
      </c>
    </row>
    <row r="62" spans="1:14" x14ac:dyDescent="0.3">
      <c r="A62" s="7" t="s">
        <v>201</v>
      </c>
      <c r="B62" s="7" t="s">
        <v>104</v>
      </c>
      <c r="C62" s="1">
        <v>11</v>
      </c>
      <c r="D62" s="1">
        <v>20</v>
      </c>
      <c r="E62" s="1">
        <v>14</v>
      </c>
      <c r="F62" s="1">
        <v>19</v>
      </c>
      <c r="G62" s="1">
        <v>16</v>
      </c>
      <c r="H62" s="1">
        <v>16</v>
      </c>
      <c r="I62" s="1">
        <v>18</v>
      </c>
      <c r="J62" s="1">
        <v>26</v>
      </c>
      <c r="K62" s="1">
        <v>27</v>
      </c>
      <c r="L62" s="1">
        <v>18</v>
      </c>
      <c r="M62" s="1">
        <v>15</v>
      </c>
      <c r="N62" s="1">
        <v>17</v>
      </c>
    </row>
    <row r="63" spans="1:14" x14ac:dyDescent="0.3">
      <c r="A63" s="7" t="s">
        <v>201</v>
      </c>
      <c r="B63" s="7" t="s">
        <v>105</v>
      </c>
      <c r="C63" s="1">
        <v>526</v>
      </c>
      <c r="D63" s="1">
        <v>590</v>
      </c>
      <c r="E63" s="1">
        <v>640</v>
      </c>
      <c r="F63" s="1">
        <v>680</v>
      </c>
      <c r="G63" s="1">
        <v>728</v>
      </c>
      <c r="H63" s="1">
        <v>830</v>
      </c>
      <c r="I63" s="1">
        <v>934</v>
      </c>
      <c r="J63" s="1">
        <v>1211</v>
      </c>
      <c r="K63" s="1">
        <v>1389</v>
      </c>
      <c r="L63" s="1">
        <v>1686</v>
      </c>
      <c r="M63" s="1">
        <v>1980</v>
      </c>
      <c r="N63" s="1">
        <v>2347</v>
      </c>
    </row>
    <row r="64" spans="1:14" x14ac:dyDescent="0.3">
      <c r="A64" s="7" t="s">
        <v>201</v>
      </c>
      <c r="B64" s="7" t="s">
        <v>106</v>
      </c>
      <c r="C64" s="1">
        <v>26</v>
      </c>
      <c r="D64" s="1">
        <v>26</v>
      </c>
      <c r="E64" s="1">
        <v>31</v>
      </c>
      <c r="F64" s="1">
        <v>31</v>
      </c>
      <c r="G64" s="1">
        <v>28</v>
      </c>
      <c r="H64" s="1">
        <v>39</v>
      </c>
      <c r="I64" s="1">
        <v>39</v>
      </c>
      <c r="J64" s="1">
        <v>47</v>
      </c>
      <c r="K64" s="1">
        <v>49</v>
      </c>
      <c r="L64" s="1">
        <v>45</v>
      </c>
      <c r="M64" s="1">
        <v>56</v>
      </c>
      <c r="N64" s="1">
        <v>72</v>
      </c>
    </row>
    <row r="65" spans="1:14" x14ac:dyDescent="0.3">
      <c r="A65" s="7" t="s">
        <v>201</v>
      </c>
      <c r="B65" s="7" t="s">
        <v>16</v>
      </c>
      <c r="C65" s="1">
        <v>40</v>
      </c>
      <c r="D65" s="1">
        <v>51</v>
      </c>
      <c r="E65" s="1">
        <v>43</v>
      </c>
      <c r="F65" s="1">
        <v>48</v>
      </c>
      <c r="G65" s="1">
        <v>63</v>
      </c>
      <c r="H65" s="1">
        <v>67</v>
      </c>
      <c r="I65" s="1">
        <v>63</v>
      </c>
      <c r="J65" s="1">
        <v>77</v>
      </c>
      <c r="K65" s="1">
        <v>76</v>
      </c>
      <c r="L65" s="1">
        <v>71</v>
      </c>
      <c r="M65" s="1">
        <v>88</v>
      </c>
      <c r="N65" s="1">
        <v>95</v>
      </c>
    </row>
    <row r="66" spans="1:14" x14ac:dyDescent="0.3">
      <c r="A66" s="7" t="s">
        <v>201</v>
      </c>
      <c r="B66" s="7" t="s">
        <v>107</v>
      </c>
      <c r="C66" s="1">
        <v>480</v>
      </c>
      <c r="D66" s="1">
        <v>547</v>
      </c>
      <c r="E66" s="1">
        <v>621</v>
      </c>
      <c r="F66" s="1">
        <v>675</v>
      </c>
      <c r="G66" s="1">
        <v>661</v>
      </c>
      <c r="H66" s="1">
        <v>769</v>
      </c>
      <c r="I66" s="1">
        <v>839</v>
      </c>
      <c r="J66" s="1">
        <v>925</v>
      </c>
      <c r="K66" s="1">
        <v>1040</v>
      </c>
      <c r="L66" s="1">
        <v>1084</v>
      </c>
      <c r="M66" s="1">
        <v>1188</v>
      </c>
      <c r="N66" s="1">
        <v>1286</v>
      </c>
    </row>
    <row r="67" spans="1:14" x14ac:dyDescent="0.3">
      <c r="A67" s="7" t="s">
        <v>201</v>
      </c>
      <c r="B67" s="7" t="s">
        <v>108</v>
      </c>
      <c r="C67" s="1">
        <v>274</v>
      </c>
      <c r="D67" s="1">
        <v>300</v>
      </c>
      <c r="E67" s="1">
        <v>301</v>
      </c>
      <c r="F67" s="1">
        <v>315</v>
      </c>
      <c r="G67" s="1">
        <v>332</v>
      </c>
      <c r="H67" s="1">
        <v>373</v>
      </c>
      <c r="I67" s="1">
        <v>377</v>
      </c>
      <c r="J67" s="1">
        <v>398</v>
      </c>
      <c r="K67" s="1">
        <v>417</v>
      </c>
      <c r="L67" s="1">
        <v>409</v>
      </c>
      <c r="M67" s="1">
        <v>474</v>
      </c>
      <c r="N67" s="1">
        <v>536</v>
      </c>
    </row>
    <row r="68" spans="1:14" x14ac:dyDescent="0.3">
      <c r="A68" s="7" t="s">
        <v>201</v>
      </c>
      <c r="B68" s="7" t="s">
        <v>109</v>
      </c>
      <c r="C68" s="1">
        <v>2141</v>
      </c>
      <c r="D68" s="1">
        <v>2036</v>
      </c>
      <c r="E68" s="1">
        <v>1820</v>
      </c>
      <c r="F68" s="1">
        <v>1669</v>
      </c>
      <c r="G68" s="1">
        <v>1506</v>
      </c>
      <c r="H68" s="1">
        <v>1403</v>
      </c>
      <c r="I68" s="1">
        <v>1291</v>
      </c>
      <c r="J68" s="1">
        <v>1152</v>
      </c>
      <c r="K68" s="1">
        <v>1096</v>
      </c>
      <c r="L68" s="1">
        <v>1031</v>
      </c>
      <c r="M68" s="1">
        <v>698</v>
      </c>
      <c r="N68" s="1">
        <v>551</v>
      </c>
    </row>
    <row r="69" spans="1:14" x14ac:dyDescent="0.3">
      <c r="A69" s="7" t="s">
        <v>202</v>
      </c>
      <c r="B69" s="7" t="s">
        <v>101</v>
      </c>
      <c r="C69" s="1">
        <v>32</v>
      </c>
      <c r="D69" s="1">
        <v>34</v>
      </c>
      <c r="E69" s="1">
        <v>35</v>
      </c>
      <c r="F69" s="1">
        <v>36</v>
      </c>
      <c r="G69" s="1">
        <v>34</v>
      </c>
      <c r="H69" s="1">
        <v>45</v>
      </c>
      <c r="I69" s="1">
        <v>62</v>
      </c>
      <c r="J69" s="1">
        <v>76</v>
      </c>
      <c r="K69" s="1">
        <v>94</v>
      </c>
      <c r="L69" s="1">
        <v>133</v>
      </c>
      <c r="M69" s="1">
        <v>198</v>
      </c>
      <c r="N69" s="1">
        <v>224</v>
      </c>
    </row>
    <row r="70" spans="1:14" x14ac:dyDescent="0.3">
      <c r="A70" s="7" t="s">
        <v>202</v>
      </c>
      <c r="B70" s="7" t="s">
        <v>102</v>
      </c>
      <c r="C70" s="1">
        <v>424</v>
      </c>
      <c r="D70" s="1">
        <v>485</v>
      </c>
      <c r="E70" s="1">
        <v>481</v>
      </c>
      <c r="F70" s="1">
        <v>510</v>
      </c>
      <c r="G70" s="1">
        <v>512</v>
      </c>
      <c r="H70" s="1">
        <v>570</v>
      </c>
      <c r="I70" s="1">
        <v>676</v>
      </c>
      <c r="J70" s="1">
        <v>765</v>
      </c>
      <c r="K70" s="1">
        <v>823</v>
      </c>
      <c r="L70" s="1">
        <v>882</v>
      </c>
      <c r="M70" s="1">
        <v>995</v>
      </c>
      <c r="N70" s="1">
        <v>1092</v>
      </c>
    </row>
    <row r="71" spans="1:14" x14ac:dyDescent="0.3">
      <c r="A71" s="7" t="s">
        <v>202</v>
      </c>
      <c r="B71" s="7" t="s">
        <v>103</v>
      </c>
      <c r="C71" s="1">
        <v>129</v>
      </c>
      <c r="D71" s="1">
        <v>146</v>
      </c>
      <c r="E71" s="1">
        <v>130</v>
      </c>
      <c r="F71" s="1">
        <v>143</v>
      </c>
      <c r="G71" s="1">
        <v>143</v>
      </c>
      <c r="H71" s="1">
        <v>141</v>
      </c>
      <c r="I71" s="1">
        <v>148</v>
      </c>
      <c r="J71" s="1">
        <v>203</v>
      </c>
      <c r="K71" s="1">
        <v>225</v>
      </c>
      <c r="L71" s="1">
        <v>274</v>
      </c>
      <c r="M71" s="1">
        <v>354</v>
      </c>
      <c r="N71" s="1">
        <v>406</v>
      </c>
    </row>
    <row r="72" spans="1:14" x14ac:dyDescent="0.3">
      <c r="A72" s="7" t="s">
        <v>202</v>
      </c>
      <c r="B72" s="7" t="s">
        <v>104</v>
      </c>
      <c r="C72" s="1">
        <v>4</v>
      </c>
      <c r="D72" s="1">
        <v>4</v>
      </c>
      <c r="E72" s="1">
        <v>4</v>
      </c>
      <c r="F72" s="1">
        <v>3</v>
      </c>
      <c r="G72" s="1">
        <v>8</v>
      </c>
      <c r="H72" s="1">
        <v>8</v>
      </c>
      <c r="I72" s="1">
        <v>5</v>
      </c>
      <c r="J72" s="1">
        <v>8</v>
      </c>
      <c r="K72" s="1">
        <v>7</v>
      </c>
      <c r="L72" s="1">
        <v>10</v>
      </c>
      <c r="M72" s="1">
        <v>17</v>
      </c>
      <c r="N72" s="1">
        <v>8</v>
      </c>
    </row>
    <row r="73" spans="1:14" x14ac:dyDescent="0.3">
      <c r="A73" s="7" t="s">
        <v>202</v>
      </c>
      <c r="B73" s="7" t="s">
        <v>105</v>
      </c>
      <c r="C73" s="1">
        <v>188</v>
      </c>
      <c r="D73" s="1">
        <v>203</v>
      </c>
      <c r="E73" s="1">
        <v>214</v>
      </c>
      <c r="F73" s="1">
        <v>235</v>
      </c>
      <c r="G73" s="1">
        <v>238</v>
      </c>
      <c r="H73" s="1">
        <v>272</v>
      </c>
      <c r="I73" s="1">
        <v>315</v>
      </c>
      <c r="J73" s="1">
        <v>378</v>
      </c>
      <c r="K73" s="1">
        <v>482</v>
      </c>
      <c r="L73" s="1">
        <v>569</v>
      </c>
      <c r="M73" s="1">
        <v>705</v>
      </c>
      <c r="N73" s="1">
        <v>882</v>
      </c>
    </row>
    <row r="74" spans="1:14" x14ac:dyDescent="0.3">
      <c r="A74" s="7" t="s">
        <v>202</v>
      </c>
      <c r="B74" s="7" t="s">
        <v>106</v>
      </c>
      <c r="C74" s="1">
        <v>8</v>
      </c>
      <c r="D74" s="1">
        <v>6</v>
      </c>
      <c r="E74" s="1">
        <v>8</v>
      </c>
      <c r="F74" s="1">
        <v>6</v>
      </c>
      <c r="G74" s="1">
        <v>9</v>
      </c>
      <c r="H74" s="1">
        <v>8</v>
      </c>
      <c r="I74" s="1">
        <v>9</v>
      </c>
      <c r="J74" s="1">
        <v>11</v>
      </c>
      <c r="K74" s="1">
        <v>12</v>
      </c>
      <c r="L74" s="1">
        <v>9</v>
      </c>
      <c r="M74" s="1">
        <v>24</v>
      </c>
      <c r="N74" s="1">
        <v>15</v>
      </c>
    </row>
    <row r="75" spans="1:14" x14ac:dyDescent="0.3">
      <c r="A75" s="7" t="s">
        <v>202</v>
      </c>
      <c r="B75" s="7" t="s">
        <v>16</v>
      </c>
      <c r="C75" s="1">
        <v>17</v>
      </c>
      <c r="D75" s="1">
        <v>16</v>
      </c>
      <c r="E75" s="1">
        <v>14</v>
      </c>
      <c r="F75" s="1">
        <v>13</v>
      </c>
      <c r="G75" s="1">
        <v>12</v>
      </c>
      <c r="H75" s="1">
        <v>25</v>
      </c>
      <c r="I75" s="1">
        <v>17</v>
      </c>
      <c r="J75" s="1">
        <v>23</v>
      </c>
      <c r="K75" s="1">
        <v>28</v>
      </c>
      <c r="L75" s="1">
        <v>32</v>
      </c>
      <c r="M75" s="1">
        <v>39</v>
      </c>
      <c r="N75" s="1">
        <v>42</v>
      </c>
    </row>
    <row r="76" spans="1:14" x14ac:dyDescent="0.3">
      <c r="A76" s="7" t="s">
        <v>202</v>
      </c>
      <c r="B76" s="7" t="s">
        <v>107</v>
      </c>
      <c r="C76" s="1">
        <v>370</v>
      </c>
      <c r="D76" s="1">
        <v>437</v>
      </c>
      <c r="E76" s="1">
        <v>446</v>
      </c>
      <c r="F76" s="1">
        <v>493</v>
      </c>
      <c r="G76" s="1">
        <v>520</v>
      </c>
      <c r="H76" s="1">
        <v>610</v>
      </c>
      <c r="I76" s="1">
        <v>680</v>
      </c>
      <c r="J76" s="1">
        <v>800</v>
      </c>
      <c r="K76" s="1">
        <v>907</v>
      </c>
      <c r="L76" s="1">
        <v>966</v>
      </c>
      <c r="M76" s="1">
        <v>1091</v>
      </c>
      <c r="N76" s="1">
        <v>1151</v>
      </c>
    </row>
    <row r="77" spans="1:14" x14ac:dyDescent="0.3">
      <c r="A77" s="7" t="s">
        <v>202</v>
      </c>
      <c r="B77" s="7" t="s">
        <v>108</v>
      </c>
      <c r="C77" s="1">
        <v>134</v>
      </c>
      <c r="D77" s="1">
        <v>168</v>
      </c>
      <c r="E77" s="1">
        <v>162</v>
      </c>
      <c r="F77" s="1">
        <v>171</v>
      </c>
      <c r="G77" s="1">
        <v>183</v>
      </c>
      <c r="H77" s="1">
        <v>197</v>
      </c>
      <c r="I77" s="1">
        <v>213</v>
      </c>
      <c r="J77" s="1">
        <v>257</v>
      </c>
      <c r="K77" s="1">
        <v>254</v>
      </c>
      <c r="L77" s="1">
        <v>244</v>
      </c>
      <c r="M77" s="1">
        <v>275</v>
      </c>
      <c r="N77" s="1">
        <v>297</v>
      </c>
    </row>
    <row r="78" spans="1:14" x14ac:dyDescent="0.3">
      <c r="A78" s="7" t="s">
        <v>202</v>
      </c>
      <c r="B78" s="7" t="s">
        <v>109</v>
      </c>
      <c r="C78" s="1">
        <v>1178</v>
      </c>
      <c r="D78" s="1">
        <v>1133</v>
      </c>
      <c r="E78" s="1">
        <v>1001</v>
      </c>
      <c r="F78" s="1">
        <v>878</v>
      </c>
      <c r="G78" s="1">
        <v>860</v>
      </c>
      <c r="H78" s="1">
        <v>839</v>
      </c>
      <c r="I78" s="1">
        <v>747</v>
      </c>
      <c r="J78" s="1">
        <v>645</v>
      </c>
      <c r="K78" s="1">
        <v>618</v>
      </c>
      <c r="L78" s="1">
        <v>563</v>
      </c>
      <c r="M78" s="1">
        <v>420</v>
      </c>
      <c r="N78" s="1">
        <v>317</v>
      </c>
    </row>
    <row r="79" spans="1:14" x14ac:dyDescent="0.3">
      <c r="A79" s="10" t="s">
        <v>17</v>
      </c>
      <c r="B79" s="10" t="s">
        <v>17</v>
      </c>
      <c r="C79" s="5">
        <v>32763</v>
      </c>
      <c r="D79" s="5">
        <v>34530</v>
      </c>
      <c r="E79" s="5">
        <v>33947</v>
      </c>
      <c r="F79" s="5">
        <v>34073</v>
      </c>
      <c r="G79" s="5">
        <v>34714</v>
      </c>
      <c r="H79" s="5">
        <v>36960</v>
      </c>
      <c r="I79" s="5">
        <v>38885</v>
      </c>
      <c r="J79" s="5">
        <v>42267</v>
      </c>
      <c r="K79" s="5">
        <v>45724</v>
      </c>
      <c r="L79" s="5">
        <v>49054</v>
      </c>
      <c r="M79" s="5">
        <v>54929</v>
      </c>
      <c r="N79" s="5">
        <v>61443</v>
      </c>
    </row>
    <row r="80" spans="1:14" x14ac:dyDescent="0.3">
      <c r="A80" s="15"/>
      <c r="B80" s="15"/>
    </row>
    <row r="81" spans="1:14" x14ac:dyDescent="0.3">
      <c r="A81" s="15"/>
      <c r="B81" s="15"/>
    </row>
    <row r="82" spans="1:14" x14ac:dyDescent="0.3">
      <c r="A82" s="15"/>
      <c r="B82" s="15"/>
      <c r="C82" s="20" t="s">
        <v>35</v>
      </c>
      <c r="D82" s="21"/>
      <c r="E82" s="21"/>
      <c r="F82" s="21"/>
      <c r="G82" s="21"/>
      <c r="H82" s="21"/>
      <c r="I82" s="21"/>
      <c r="J82" s="21"/>
      <c r="K82" s="21"/>
      <c r="L82" s="21"/>
      <c r="M82" s="21"/>
      <c r="N82" s="21"/>
    </row>
    <row r="83" spans="1:14" x14ac:dyDescent="0.3">
      <c r="A83" s="9" t="s">
        <v>39</v>
      </c>
      <c r="B83" s="9" t="s">
        <v>39</v>
      </c>
      <c r="C83" s="4" t="s">
        <v>0</v>
      </c>
      <c r="D83" s="4" t="s">
        <v>1</v>
      </c>
      <c r="E83" s="4" t="s">
        <v>2</v>
      </c>
      <c r="F83" s="4" t="s">
        <v>3</v>
      </c>
      <c r="G83" s="4" t="s">
        <v>4</v>
      </c>
      <c r="H83" s="4" t="s">
        <v>5</v>
      </c>
      <c r="I83" s="4" t="s">
        <v>6</v>
      </c>
      <c r="J83" s="4" t="s">
        <v>7</v>
      </c>
      <c r="K83" s="4" t="s">
        <v>8</v>
      </c>
      <c r="L83" s="4" t="s">
        <v>9</v>
      </c>
      <c r="M83" s="4" t="s">
        <v>10</v>
      </c>
      <c r="N83" s="4" t="s">
        <v>11</v>
      </c>
    </row>
    <row r="84" spans="1:14" x14ac:dyDescent="0.3">
      <c r="A84" s="8" t="s">
        <v>196</v>
      </c>
      <c r="B84" s="8" t="s">
        <v>101</v>
      </c>
      <c r="C84" s="2">
        <v>1.9780888618380999E-2</v>
      </c>
      <c r="D84" s="2">
        <v>2.2125181950509502E-2</v>
      </c>
      <c r="E84" s="2">
        <v>2.45416078984485E-2</v>
      </c>
      <c r="F84" s="2">
        <v>3.0127462340672099E-2</v>
      </c>
      <c r="G84" s="2">
        <v>3.4520850593758597E-2</v>
      </c>
      <c r="H84" s="2">
        <v>3.1562740569668998E-2</v>
      </c>
      <c r="I84" s="2">
        <v>3.6721789883268498E-2</v>
      </c>
      <c r="J84" s="2">
        <v>3.7880446682723903E-2</v>
      </c>
      <c r="K84" s="2">
        <v>3.54609929078014E-2</v>
      </c>
      <c r="L84" s="2">
        <v>3.8439796495195001E-2</v>
      </c>
      <c r="M84" s="2">
        <v>4.5616415126335401E-2</v>
      </c>
      <c r="N84" s="2">
        <v>5.3670573719926E-2</v>
      </c>
    </row>
    <row r="85" spans="1:14" x14ac:dyDescent="0.3">
      <c r="A85" s="8" t="s">
        <v>196</v>
      </c>
      <c r="B85" s="8" t="s">
        <v>102</v>
      </c>
      <c r="C85" s="2">
        <v>0.17894096165550799</v>
      </c>
      <c r="D85" s="2">
        <v>0.18457059679767099</v>
      </c>
      <c r="E85" s="2">
        <v>0.19717912552891401</v>
      </c>
      <c r="F85" s="2">
        <v>0.197856315179606</v>
      </c>
      <c r="G85" s="2">
        <v>0.19884009942004999</v>
      </c>
      <c r="H85" s="2">
        <v>0.21298434693353899</v>
      </c>
      <c r="I85" s="2">
        <v>0.21838521400778199</v>
      </c>
      <c r="J85" s="2">
        <v>0.222246551346617</v>
      </c>
      <c r="K85" s="2">
        <v>0.22006079027355599</v>
      </c>
      <c r="L85" s="2">
        <v>0.21970981722253599</v>
      </c>
      <c r="M85" s="2">
        <v>0.23503476343903701</v>
      </c>
      <c r="N85" s="2">
        <v>0.23056755089451</v>
      </c>
    </row>
    <row r="86" spans="1:14" x14ac:dyDescent="0.3">
      <c r="A86" s="8" t="s">
        <v>196</v>
      </c>
      <c r="B86" s="8" t="s">
        <v>103</v>
      </c>
      <c r="C86" s="2">
        <v>0.109251369446135</v>
      </c>
      <c r="D86" s="2">
        <v>0.10422125181950501</v>
      </c>
      <c r="E86" s="2">
        <v>0.110296191819464</v>
      </c>
      <c r="F86" s="2">
        <v>0.113847045191194</v>
      </c>
      <c r="G86" s="2">
        <v>0.11516155758077901</v>
      </c>
      <c r="H86" s="2">
        <v>0.11444701052091399</v>
      </c>
      <c r="I86" s="2">
        <v>0.12086575875486399</v>
      </c>
      <c r="J86" s="2">
        <v>0.13072038537333</v>
      </c>
      <c r="K86" s="2">
        <v>0.13394123606889599</v>
      </c>
      <c r="L86" s="2">
        <v>0.13717731298285299</v>
      </c>
      <c r="M86" s="2">
        <v>0.15160250975072101</v>
      </c>
      <c r="N86" s="2">
        <v>0.16471314003701401</v>
      </c>
    </row>
    <row r="87" spans="1:14" x14ac:dyDescent="0.3">
      <c r="A87" s="8" t="s">
        <v>196</v>
      </c>
      <c r="B87" s="8" t="s">
        <v>104</v>
      </c>
      <c r="C87" s="2">
        <v>4.8691418137553301E-3</v>
      </c>
      <c r="D87" s="2">
        <v>4.3668122270742399E-3</v>
      </c>
      <c r="E87" s="2">
        <v>5.0775740479548697E-3</v>
      </c>
      <c r="F87" s="2">
        <v>4.0556199304750901E-3</v>
      </c>
      <c r="G87" s="2">
        <v>4.9710024855012403E-3</v>
      </c>
      <c r="H87" s="2">
        <v>4.10572235052605E-3</v>
      </c>
      <c r="I87" s="2">
        <v>3.40466926070039E-3</v>
      </c>
      <c r="J87" s="2">
        <v>4.8171666301729801E-3</v>
      </c>
      <c r="K87" s="2">
        <v>5.47112462006079E-3</v>
      </c>
      <c r="L87" s="2">
        <v>3.9570378745053701E-3</v>
      </c>
      <c r="M87" s="2">
        <v>4.7481770391724597E-3</v>
      </c>
      <c r="N87" s="2">
        <v>4.0098704503393002E-3</v>
      </c>
    </row>
    <row r="88" spans="1:14" x14ac:dyDescent="0.3">
      <c r="A88" s="8" t="s">
        <v>196</v>
      </c>
      <c r="B88" s="8" t="s">
        <v>105</v>
      </c>
      <c r="C88" s="2">
        <v>0.12629336579427899</v>
      </c>
      <c r="D88" s="2">
        <v>0.13624454148471599</v>
      </c>
      <c r="E88" s="2">
        <v>0.14217207334273599</v>
      </c>
      <c r="F88" s="2">
        <v>0.157589803012746</v>
      </c>
      <c r="G88" s="2">
        <v>0.173156586578293</v>
      </c>
      <c r="H88" s="2">
        <v>0.19373877341544801</v>
      </c>
      <c r="I88" s="2">
        <v>0.21352140077821</v>
      </c>
      <c r="J88" s="2">
        <v>0.231442960367856</v>
      </c>
      <c r="K88" s="2">
        <v>0.25491388044579499</v>
      </c>
      <c r="L88" s="2">
        <v>0.27360090446579999</v>
      </c>
      <c r="M88" s="2">
        <v>0.28387315584195399</v>
      </c>
      <c r="N88" s="2">
        <v>0.30567550894509599</v>
      </c>
    </row>
    <row r="89" spans="1:14" x14ac:dyDescent="0.3">
      <c r="A89" s="8" t="s">
        <v>196</v>
      </c>
      <c r="B89" s="8" t="s">
        <v>106</v>
      </c>
      <c r="C89" s="2">
        <v>3.65185636031649E-3</v>
      </c>
      <c r="D89" s="2">
        <v>4.3668122270742399E-3</v>
      </c>
      <c r="E89" s="2">
        <v>5.6417489421720698E-3</v>
      </c>
      <c r="F89" s="2">
        <v>6.3731170336037103E-3</v>
      </c>
      <c r="G89" s="2">
        <v>4.9710024855012403E-3</v>
      </c>
      <c r="H89" s="2">
        <v>5.1321529381575604E-3</v>
      </c>
      <c r="I89" s="2">
        <v>6.3229571984435799E-3</v>
      </c>
      <c r="J89" s="2">
        <v>6.3499014670462001E-3</v>
      </c>
      <c r="K89" s="2">
        <v>6.2816616008105402E-3</v>
      </c>
      <c r="L89" s="2">
        <v>5.6529112492933898E-3</v>
      </c>
      <c r="M89" s="2">
        <v>6.9526878073596704E-3</v>
      </c>
      <c r="N89" s="2">
        <v>6.0148056755089498E-3</v>
      </c>
    </row>
    <row r="90" spans="1:14" x14ac:dyDescent="0.3">
      <c r="A90" s="8" t="s">
        <v>196</v>
      </c>
      <c r="B90" s="8" t="s">
        <v>16</v>
      </c>
      <c r="C90" s="2">
        <v>7.9123554473523993E-3</v>
      </c>
      <c r="D90" s="2">
        <v>7.56914119359534E-3</v>
      </c>
      <c r="E90" s="2">
        <v>9.3088857545839208E-3</v>
      </c>
      <c r="F90" s="2">
        <v>8.6906141367323296E-3</v>
      </c>
      <c r="G90" s="2">
        <v>1.0770505385252699E-2</v>
      </c>
      <c r="H90" s="2">
        <v>8.7246599948678505E-3</v>
      </c>
      <c r="I90" s="2">
        <v>1.02140077821012E-2</v>
      </c>
      <c r="J90" s="2">
        <v>1.00722574994526E-2</v>
      </c>
      <c r="K90" s="2">
        <v>9.5238095238095195E-3</v>
      </c>
      <c r="L90" s="2">
        <v>9.9868098737516502E-3</v>
      </c>
      <c r="M90" s="2">
        <v>1.1022553840936099E-2</v>
      </c>
      <c r="N90" s="2">
        <v>1.09500308451573E-2</v>
      </c>
    </row>
    <row r="91" spans="1:14" x14ac:dyDescent="0.3">
      <c r="A91" s="8" t="s">
        <v>196</v>
      </c>
      <c r="B91" s="8" t="s">
        <v>107</v>
      </c>
      <c r="C91" s="2">
        <v>7.3645769933049304E-2</v>
      </c>
      <c r="D91" s="2">
        <v>8.7045123726346402E-2</v>
      </c>
      <c r="E91" s="2">
        <v>8.8857545839210197E-2</v>
      </c>
      <c r="F91" s="2">
        <v>9.3279258400927004E-2</v>
      </c>
      <c r="G91" s="2">
        <v>0.103838718586026</v>
      </c>
      <c r="H91" s="2">
        <v>0.11111111111111099</v>
      </c>
      <c r="I91" s="2">
        <v>0.115758754863813</v>
      </c>
      <c r="J91" s="2">
        <v>0.11802058243923801</v>
      </c>
      <c r="K91" s="2">
        <v>0.119554204660588</v>
      </c>
      <c r="L91" s="2">
        <v>0.116261541360467</v>
      </c>
      <c r="M91" s="2">
        <v>0.11683907071392199</v>
      </c>
      <c r="N91" s="2">
        <v>0.109654534238125</v>
      </c>
    </row>
    <row r="92" spans="1:14" x14ac:dyDescent="0.3">
      <c r="A92" s="8" t="s">
        <v>196</v>
      </c>
      <c r="B92" s="8" t="s">
        <v>108</v>
      </c>
      <c r="C92" s="2">
        <v>4.6865489957395E-2</v>
      </c>
      <c r="D92" s="2">
        <v>4.7743813682678299E-2</v>
      </c>
      <c r="E92" s="2">
        <v>5.5289139633286299E-2</v>
      </c>
      <c r="F92" s="2">
        <v>5.7647740440324398E-2</v>
      </c>
      <c r="G92" s="2">
        <v>5.9652029826014898E-2</v>
      </c>
      <c r="H92" s="2">
        <v>6.0046189376443397E-2</v>
      </c>
      <c r="I92" s="2">
        <v>5.9338521400778201E-2</v>
      </c>
      <c r="J92" s="2">
        <v>6.2185241953142102E-2</v>
      </c>
      <c r="K92" s="2">
        <v>5.8156028368794299E-2</v>
      </c>
      <c r="L92" s="2">
        <v>5.5210099868098703E-2</v>
      </c>
      <c r="M92" s="2">
        <v>5.7656435475665603E-2</v>
      </c>
      <c r="N92" s="2">
        <v>5.6138186304750197E-2</v>
      </c>
    </row>
    <row r="93" spans="1:14" x14ac:dyDescent="0.3">
      <c r="A93" s="8" t="s">
        <v>196</v>
      </c>
      <c r="B93" s="8" t="s">
        <v>109</v>
      </c>
      <c r="C93" s="2">
        <v>0.42878880097382799</v>
      </c>
      <c r="D93" s="2">
        <v>0.40174672489083002</v>
      </c>
      <c r="E93" s="2">
        <v>0.36163610719323003</v>
      </c>
      <c r="F93" s="2">
        <v>0.33053302433372</v>
      </c>
      <c r="G93" s="2">
        <v>0.29411764705882398</v>
      </c>
      <c r="H93" s="2">
        <v>0.25814729278932502</v>
      </c>
      <c r="I93" s="2">
        <v>0.21546692607003901</v>
      </c>
      <c r="J93" s="2">
        <v>0.17626450624042</v>
      </c>
      <c r="K93" s="2">
        <v>0.15663627152988899</v>
      </c>
      <c r="L93" s="2">
        <v>0.1400037686075</v>
      </c>
      <c r="M93" s="2">
        <v>8.6654230964897397E-2</v>
      </c>
      <c r="N93" s="2">
        <v>5.8605798889574297E-2</v>
      </c>
    </row>
    <row r="94" spans="1:14" x14ac:dyDescent="0.3">
      <c r="A94" s="8" t="s">
        <v>197</v>
      </c>
      <c r="B94" s="8" t="s">
        <v>101</v>
      </c>
      <c r="C94" s="2">
        <v>1.4586014586014599E-2</v>
      </c>
      <c r="D94" s="2">
        <v>1.5667099091907E-2</v>
      </c>
      <c r="E94" s="2">
        <v>1.66596814752724E-2</v>
      </c>
      <c r="F94" s="2">
        <v>1.780664082958E-2</v>
      </c>
      <c r="G94" s="2">
        <v>1.8667524943675601E-2</v>
      </c>
      <c r="H94" s="2">
        <v>1.8625231529121201E-2</v>
      </c>
      <c r="I94" s="2">
        <v>2.0456802383316802E-2</v>
      </c>
      <c r="J94" s="2">
        <v>2.14677510875733E-2</v>
      </c>
      <c r="K94" s="2">
        <v>1.9455600178491701E-2</v>
      </c>
      <c r="L94" s="2">
        <v>2.5415113520840402E-2</v>
      </c>
      <c r="M94" s="2">
        <v>2.7041519840661901E-2</v>
      </c>
      <c r="N94" s="2">
        <v>3.0723277149562599E-2</v>
      </c>
    </row>
    <row r="95" spans="1:14" x14ac:dyDescent="0.3">
      <c r="A95" s="8" t="s">
        <v>197</v>
      </c>
      <c r="B95" s="8" t="s">
        <v>102</v>
      </c>
      <c r="C95" s="2">
        <v>0.168275418275418</v>
      </c>
      <c r="D95" s="2">
        <v>0.178225725975452</v>
      </c>
      <c r="E95" s="2">
        <v>0.187447611064543</v>
      </c>
      <c r="F95" s="2">
        <v>0.19314968052791501</v>
      </c>
      <c r="G95" s="2">
        <v>0.20469906662375301</v>
      </c>
      <c r="H95" s="2">
        <v>0.210845853056184</v>
      </c>
      <c r="I95" s="2">
        <v>0.22115193644488601</v>
      </c>
      <c r="J95" s="2">
        <v>0.23037639493096301</v>
      </c>
      <c r="K95" s="2">
        <v>0.22231146809460101</v>
      </c>
      <c r="L95" s="2">
        <v>0.216282616062352</v>
      </c>
      <c r="M95" s="2">
        <v>0.222920177723303</v>
      </c>
      <c r="N95" s="2">
        <v>0.22765094943460601</v>
      </c>
    </row>
    <row r="96" spans="1:14" x14ac:dyDescent="0.3">
      <c r="A96" s="8" t="s">
        <v>197</v>
      </c>
      <c r="B96" s="8" t="s">
        <v>103</v>
      </c>
      <c r="C96" s="2">
        <v>6.9390819390819397E-2</v>
      </c>
      <c r="D96" s="2">
        <v>7.1449955094302006E-2</v>
      </c>
      <c r="E96" s="2">
        <v>7.0620284995808899E-2</v>
      </c>
      <c r="F96" s="2">
        <v>7.4997381376348607E-2</v>
      </c>
      <c r="G96" s="2">
        <v>7.7781353931981503E-2</v>
      </c>
      <c r="H96" s="2">
        <v>8.3556287301914001E-2</v>
      </c>
      <c r="I96" s="2">
        <v>9.1956305858987106E-2</v>
      </c>
      <c r="J96" s="2">
        <v>9.7219595233591805E-2</v>
      </c>
      <c r="K96" s="2">
        <v>0.107898259705489</v>
      </c>
      <c r="L96" s="2">
        <v>0.114113859708573</v>
      </c>
      <c r="M96" s="2">
        <v>0.122491190439712</v>
      </c>
      <c r="N96" s="2">
        <v>0.12588009387668</v>
      </c>
    </row>
    <row r="97" spans="1:14" x14ac:dyDescent="0.3">
      <c r="A97" s="8" t="s">
        <v>197</v>
      </c>
      <c r="B97" s="8" t="s">
        <v>104</v>
      </c>
      <c r="C97" s="2">
        <v>8.3655083655083708E-3</v>
      </c>
      <c r="D97" s="2">
        <v>9.3803013671290292E-3</v>
      </c>
      <c r="E97" s="2">
        <v>9.7443419949706598E-3</v>
      </c>
      <c r="F97" s="2">
        <v>1.00555148214099E-2</v>
      </c>
      <c r="G97" s="2">
        <v>9.9774702285162498E-3</v>
      </c>
      <c r="H97" s="2">
        <v>1.10104959868286E-2</v>
      </c>
      <c r="I97" s="2">
        <v>1.1817279046673301E-2</v>
      </c>
      <c r="J97" s="2">
        <v>1.0970304520522001E-2</v>
      </c>
      <c r="K97" s="2">
        <v>1.24051762605979E-2</v>
      </c>
      <c r="L97" s="2">
        <v>1.0589630633683501E-2</v>
      </c>
      <c r="M97" s="2">
        <v>1.0648077217711001E-2</v>
      </c>
      <c r="N97" s="2">
        <v>9.9566175947656595E-3</v>
      </c>
    </row>
    <row r="98" spans="1:14" x14ac:dyDescent="0.3">
      <c r="A98" s="8" t="s">
        <v>197</v>
      </c>
      <c r="B98" s="8" t="s">
        <v>105</v>
      </c>
      <c r="C98" s="2">
        <v>0.12741312741312699</v>
      </c>
      <c r="D98" s="2">
        <v>0.12623490669593901</v>
      </c>
      <c r="E98" s="2">
        <v>0.12929589270746</v>
      </c>
      <c r="F98" s="2">
        <v>0.13354980622185</v>
      </c>
      <c r="G98" s="2">
        <v>0.13957729857311399</v>
      </c>
      <c r="H98" s="2">
        <v>0.146429306441655</v>
      </c>
      <c r="I98" s="2">
        <v>0.156703078450844</v>
      </c>
      <c r="J98" s="2">
        <v>0.183752600718744</v>
      </c>
      <c r="K98" s="2">
        <v>0.19571619812583699</v>
      </c>
      <c r="L98" s="2">
        <v>0.221111487631311</v>
      </c>
      <c r="M98" s="2">
        <v>0.24735713191358999</v>
      </c>
      <c r="N98" s="2">
        <v>0.26577057108313801</v>
      </c>
    </row>
    <row r="99" spans="1:14" x14ac:dyDescent="0.3">
      <c r="A99" s="8" t="s">
        <v>197</v>
      </c>
      <c r="B99" s="8" t="s">
        <v>106</v>
      </c>
      <c r="C99" s="2">
        <v>5.4697554697554704E-3</v>
      </c>
      <c r="D99" s="2">
        <v>6.6859594850813301E-3</v>
      </c>
      <c r="E99" s="2">
        <v>6.3914501257334496E-3</v>
      </c>
      <c r="F99" s="2">
        <v>6.8084214936629302E-3</v>
      </c>
      <c r="G99" s="2">
        <v>6.7589314451239101E-3</v>
      </c>
      <c r="H99" s="2">
        <v>6.8944227207244297E-3</v>
      </c>
      <c r="I99" s="2">
        <v>7.5471698113207496E-3</v>
      </c>
      <c r="J99" s="2">
        <v>7.1874408927558196E-3</v>
      </c>
      <c r="K99" s="2">
        <v>8.5676037483266403E-3</v>
      </c>
      <c r="L99" s="2">
        <v>7.5398170111826502E-3</v>
      </c>
      <c r="M99" s="2">
        <v>8.7329554159644596E-3</v>
      </c>
      <c r="N99" s="2">
        <v>9.0320745323945704E-3</v>
      </c>
    </row>
    <row r="100" spans="1:14" x14ac:dyDescent="0.3">
      <c r="A100" s="8" t="s">
        <v>197</v>
      </c>
      <c r="B100" s="8" t="s">
        <v>16</v>
      </c>
      <c r="C100" s="2">
        <v>8.7945087945088003E-3</v>
      </c>
      <c r="D100" s="2">
        <v>9.3803013671290292E-3</v>
      </c>
      <c r="E100" s="2">
        <v>1.0896898575021E-2</v>
      </c>
      <c r="F100" s="2">
        <v>1.0788729443804299E-2</v>
      </c>
      <c r="G100" s="2">
        <v>1.1264885741873201E-2</v>
      </c>
      <c r="H100" s="2">
        <v>1.20395143033546E-2</v>
      </c>
      <c r="I100" s="2">
        <v>1.2214498510427E-2</v>
      </c>
      <c r="J100" s="2">
        <v>1.13485908832987E-2</v>
      </c>
      <c r="K100" s="2">
        <v>1.1066488174921899E-2</v>
      </c>
      <c r="L100" s="2">
        <v>1.07590647238224E-2</v>
      </c>
      <c r="M100" s="2">
        <v>1.1797150298758999E-2</v>
      </c>
      <c r="N100" s="2">
        <v>1.2801365478984399E-2</v>
      </c>
    </row>
    <row r="101" spans="1:14" x14ac:dyDescent="0.3">
      <c r="A101" s="8" t="s">
        <v>197</v>
      </c>
      <c r="B101" s="8" t="s">
        <v>107</v>
      </c>
      <c r="C101" s="2">
        <v>9.4809094809094802E-2</v>
      </c>
      <c r="D101" s="2">
        <v>0.108771579682666</v>
      </c>
      <c r="E101" s="2">
        <v>0.118084660519698</v>
      </c>
      <c r="F101" s="2">
        <v>0.13836807374044199</v>
      </c>
      <c r="G101" s="2">
        <v>0.14762364553159499</v>
      </c>
      <c r="H101" s="2">
        <v>0.165569047129039</v>
      </c>
      <c r="I101" s="2">
        <v>0.17527308838133099</v>
      </c>
      <c r="J101" s="2">
        <v>0.18223945526763799</v>
      </c>
      <c r="K101" s="2">
        <v>0.18804105310129399</v>
      </c>
      <c r="L101" s="2">
        <v>0.18205692985428701</v>
      </c>
      <c r="M101" s="2">
        <v>0.18354527347939301</v>
      </c>
      <c r="N101" s="2">
        <v>0.18106820283052399</v>
      </c>
    </row>
    <row r="102" spans="1:14" x14ac:dyDescent="0.3">
      <c r="A102" s="8" t="s">
        <v>197</v>
      </c>
      <c r="B102" s="8" t="s">
        <v>108</v>
      </c>
      <c r="C102" s="2">
        <v>5.9416559416559399E-2</v>
      </c>
      <c r="D102" s="2">
        <v>6.5163157369523994E-2</v>
      </c>
      <c r="E102" s="2">
        <v>6.9362950544844898E-2</v>
      </c>
      <c r="F102" s="2">
        <v>7.1436053210432601E-2</v>
      </c>
      <c r="G102" s="2">
        <v>7.7244930801416201E-2</v>
      </c>
      <c r="H102" s="2">
        <v>7.8925704877546798E-2</v>
      </c>
      <c r="I102" s="2">
        <v>7.6067527308838104E-2</v>
      </c>
      <c r="J102" s="2">
        <v>7.4427841876300402E-2</v>
      </c>
      <c r="K102" s="2">
        <v>7.5412762159750096E-2</v>
      </c>
      <c r="L102" s="2">
        <v>7.3026092849881402E-2</v>
      </c>
      <c r="M102" s="2">
        <v>7.8443388999540398E-2</v>
      </c>
      <c r="N102" s="2">
        <v>7.7946092027594102E-2</v>
      </c>
    </row>
    <row r="103" spans="1:14" x14ac:dyDescent="0.3">
      <c r="A103" s="8" t="s">
        <v>197</v>
      </c>
      <c r="B103" s="8" t="s">
        <v>109</v>
      </c>
      <c r="C103" s="2">
        <v>0.44347919347919301</v>
      </c>
      <c r="D103" s="2">
        <v>0.409041013870871</v>
      </c>
      <c r="E103" s="2">
        <v>0.38149622799664701</v>
      </c>
      <c r="F103" s="2">
        <v>0.343039698334555</v>
      </c>
      <c r="G103" s="2">
        <v>0.306404892178951</v>
      </c>
      <c r="H103" s="2">
        <v>0.26610413665363197</v>
      </c>
      <c r="I103" s="2">
        <v>0.22681231380337599</v>
      </c>
      <c r="J103" s="2">
        <v>0.18101002458861401</v>
      </c>
      <c r="K103" s="2">
        <v>0.15912539045069199</v>
      </c>
      <c r="L103" s="2">
        <v>0.13910538800406599</v>
      </c>
      <c r="M103" s="2">
        <v>8.7023134671365104E-2</v>
      </c>
      <c r="N103" s="2">
        <v>5.9170755991750201E-2</v>
      </c>
    </row>
    <row r="104" spans="1:14" x14ac:dyDescent="0.3">
      <c r="A104" s="8" t="s">
        <v>198</v>
      </c>
      <c r="B104" s="8" t="s">
        <v>101</v>
      </c>
      <c r="C104" s="2">
        <v>1.5381619937694701E-2</v>
      </c>
      <c r="D104" s="2">
        <v>1.9364542207181801E-2</v>
      </c>
      <c r="E104" s="2">
        <v>2.1659992719330199E-2</v>
      </c>
      <c r="F104" s="2">
        <v>2.1754764473211102E-2</v>
      </c>
      <c r="G104" s="2">
        <v>2.3752151462994801E-2</v>
      </c>
      <c r="H104" s="2">
        <v>2.6839280075781499E-2</v>
      </c>
      <c r="I104" s="2">
        <v>2.6612539467749202E-2</v>
      </c>
      <c r="J104" s="2">
        <v>2.67175572519084E-2</v>
      </c>
      <c r="K104" s="2">
        <v>2.6567091087169401E-2</v>
      </c>
      <c r="L104" s="2">
        <v>3.0173384372888998E-2</v>
      </c>
      <c r="M104" s="2">
        <v>3.3517895985762297E-2</v>
      </c>
      <c r="N104" s="2">
        <v>3.6793017883118E-2</v>
      </c>
    </row>
    <row r="105" spans="1:14" x14ac:dyDescent="0.3">
      <c r="A105" s="8" t="s">
        <v>198</v>
      </c>
      <c r="B105" s="8" t="s">
        <v>102</v>
      </c>
      <c r="C105" s="2">
        <v>0.152647975077882</v>
      </c>
      <c r="D105" s="2">
        <v>0.16018048505358201</v>
      </c>
      <c r="E105" s="2">
        <v>0.16345103749545001</v>
      </c>
      <c r="F105" s="2">
        <v>0.170262495505214</v>
      </c>
      <c r="G105" s="2">
        <v>0.17211703958691901</v>
      </c>
      <c r="H105" s="2">
        <v>0.19134827912851299</v>
      </c>
      <c r="I105" s="2">
        <v>0.19350473612990499</v>
      </c>
      <c r="J105" s="2">
        <v>0.19765539803707699</v>
      </c>
      <c r="K105" s="2">
        <v>0.19123408423114599</v>
      </c>
      <c r="L105" s="2">
        <v>0.192299031749606</v>
      </c>
      <c r="M105" s="2">
        <v>0.203776942851493</v>
      </c>
      <c r="N105" s="2">
        <v>0.20732437751347699</v>
      </c>
    </row>
    <row r="106" spans="1:14" x14ac:dyDescent="0.3">
      <c r="A106" s="8" t="s">
        <v>198</v>
      </c>
      <c r="B106" s="8" t="s">
        <v>103</v>
      </c>
      <c r="C106" s="2">
        <v>0.114096573208723</v>
      </c>
      <c r="D106" s="2">
        <v>0.11054709531866901</v>
      </c>
      <c r="E106" s="2">
        <v>0.11121223152530001</v>
      </c>
      <c r="F106" s="2">
        <v>0.110931319669184</v>
      </c>
      <c r="G106" s="2">
        <v>0.11256454388984501</v>
      </c>
      <c r="H106" s="2">
        <v>0.119040101041996</v>
      </c>
      <c r="I106" s="2">
        <v>0.12043301759133999</v>
      </c>
      <c r="J106" s="2">
        <v>0.12649945474373001</v>
      </c>
      <c r="K106" s="2">
        <v>0.12952987267384899</v>
      </c>
      <c r="L106" s="2">
        <v>0.127448772798919</v>
      </c>
      <c r="M106" s="2">
        <v>0.13446707534111099</v>
      </c>
      <c r="N106" s="2">
        <v>0.13921451185077399</v>
      </c>
    </row>
    <row r="107" spans="1:14" x14ac:dyDescent="0.3">
      <c r="A107" s="8" t="s">
        <v>198</v>
      </c>
      <c r="B107" s="8" t="s">
        <v>104</v>
      </c>
      <c r="C107" s="2">
        <v>9.7352024922118402E-4</v>
      </c>
      <c r="D107" s="2">
        <v>9.4002632073698098E-4</v>
      </c>
      <c r="E107" s="2">
        <v>9.1008372770294901E-4</v>
      </c>
      <c r="F107" s="2">
        <v>1.97770586120101E-3</v>
      </c>
      <c r="G107" s="2">
        <v>1.5490533562822701E-3</v>
      </c>
      <c r="H107" s="2">
        <v>1.73665929902116E-3</v>
      </c>
      <c r="I107" s="2">
        <v>2.2552999548939999E-3</v>
      </c>
      <c r="J107" s="2">
        <v>1.4994547437295501E-3</v>
      </c>
      <c r="K107" s="2">
        <v>1.34671890303624E-3</v>
      </c>
      <c r="L107" s="2">
        <v>1.1258725512271999E-3</v>
      </c>
      <c r="M107" s="2">
        <v>1.4830927427328499E-3</v>
      </c>
      <c r="N107" s="2">
        <v>1.2834773680157399E-3</v>
      </c>
    </row>
    <row r="108" spans="1:14" x14ac:dyDescent="0.3">
      <c r="A108" s="8" t="s">
        <v>198</v>
      </c>
      <c r="B108" s="8" t="s">
        <v>105</v>
      </c>
      <c r="C108" s="2">
        <v>0.173870716510903</v>
      </c>
      <c r="D108" s="2">
        <v>0.18725324309080699</v>
      </c>
      <c r="E108" s="2">
        <v>0.20677102293411001</v>
      </c>
      <c r="F108" s="2">
        <v>0.22024451636102099</v>
      </c>
      <c r="G108" s="2">
        <v>0.24130808950086099</v>
      </c>
      <c r="H108" s="2">
        <v>0.239816861383012</v>
      </c>
      <c r="I108" s="2">
        <v>0.27093670124793301</v>
      </c>
      <c r="J108" s="2">
        <v>0.30057251908396898</v>
      </c>
      <c r="K108" s="2">
        <v>0.32064152791381001</v>
      </c>
      <c r="L108" s="2">
        <v>0.34485476244089203</v>
      </c>
      <c r="M108" s="2">
        <v>0.371860787027882</v>
      </c>
      <c r="N108" s="2">
        <v>0.39830580987421899</v>
      </c>
    </row>
    <row r="109" spans="1:14" x14ac:dyDescent="0.3">
      <c r="A109" s="8" t="s">
        <v>198</v>
      </c>
      <c r="B109" s="8" t="s">
        <v>106</v>
      </c>
      <c r="C109" s="2">
        <v>7.0093457943925198E-3</v>
      </c>
      <c r="D109" s="2">
        <v>7.7082158300432399E-3</v>
      </c>
      <c r="E109" s="2">
        <v>8.0087368037859499E-3</v>
      </c>
      <c r="F109" s="2">
        <v>9.7087378640776708E-3</v>
      </c>
      <c r="G109" s="2">
        <v>8.6058519793459493E-3</v>
      </c>
      <c r="H109" s="2">
        <v>9.3148089674771097E-3</v>
      </c>
      <c r="I109" s="2">
        <v>9.1715531499022701E-3</v>
      </c>
      <c r="J109" s="2">
        <v>1.1041439476554E-2</v>
      </c>
      <c r="K109" s="2">
        <v>1.0773751224289901E-2</v>
      </c>
      <c r="L109" s="2">
        <v>1.2159423553253799E-2</v>
      </c>
      <c r="M109" s="2">
        <v>1.4435436029266399E-2</v>
      </c>
      <c r="N109" s="2">
        <v>1.4460511679644E-2</v>
      </c>
    </row>
    <row r="110" spans="1:14" x14ac:dyDescent="0.3">
      <c r="A110" s="8" t="s">
        <v>198</v>
      </c>
      <c r="B110" s="8" t="s">
        <v>16</v>
      </c>
      <c r="C110" s="2">
        <v>7.5934579439252302E-3</v>
      </c>
      <c r="D110" s="2">
        <v>6.7681895093062603E-3</v>
      </c>
      <c r="E110" s="2">
        <v>6.3705860939206396E-3</v>
      </c>
      <c r="F110" s="2">
        <v>8.0906148867313891E-3</v>
      </c>
      <c r="G110" s="2">
        <v>7.5731497418244399E-3</v>
      </c>
      <c r="H110" s="2">
        <v>7.1045153141774597E-3</v>
      </c>
      <c r="I110" s="2">
        <v>8.5701398285972005E-3</v>
      </c>
      <c r="J110" s="2">
        <v>1.02235550708833E-2</v>
      </c>
      <c r="K110" s="2">
        <v>9.0597453476983295E-3</v>
      </c>
      <c r="L110" s="2">
        <v>7.0929970727313697E-3</v>
      </c>
      <c r="M110" s="2">
        <v>7.2177180146331798E-3</v>
      </c>
      <c r="N110" s="2">
        <v>7.3586035766235996E-3</v>
      </c>
    </row>
    <row r="111" spans="1:14" x14ac:dyDescent="0.3">
      <c r="A111" s="8" t="s">
        <v>198</v>
      </c>
      <c r="B111" s="8" t="s">
        <v>107</v>
      </c>
      <c r="C111" s="2">
        <v>6.9314641744548294E-2</v>
      </c>
      <c r="D111" s="2">
        <v>8.0090242526790797E-2</v>
      </c>
      <c r="E111" s="2">
        <v>8.7732071350564295E-2</v>
      </c>
      <c r="F111" s="2">
        <v>9.1334052499100996E-2</v>
      </c>
      <c r="G111" s="2">
        <v>9.8106712564543896E-2</v>
      </c>
      <c r="H111" s="2">
        <v>0.106883485948847</v>
      </c>
      <c r="I111" s="2">
        <v>0.10404450458577701</v>
      </c>
      <c r="J111" s="2">
        <v>0.101008724100327</v>
      </c>
      <c r="K111" s="2">
        <v>0.107859941234084</v>
      </c>
      <c r="L111" s="2">
        <v>0.103580274712903</v>
      </c>
      <c r="M111" s="2">
        <v>0.102827763496144</v>
      </c>
      <c r="N111" s="2">
        <v>9.4207238812355598E-2</v>
      </c>
    </row>
    <row r="112" spans="1:14" x14ac:dyDescent="0.3">
      <c r="A112" s="8" t="s">
        <v>198</v>
      </c>
      <c r="B112" s="8" t="s">
        <v>108</v>
      </c>
      <c r="C112" s="2">
        <v>4.8481308411215E-2</v>
      </c>
      <c r="D112" s="2">
        <v>4.8881368678323003E-2</v>
      </c>
      <c r="E112" s="2">
        <v>5.2056789224608699E-2</v>
      </c>
      <c r="F112" s="2">
        <v>5.86120100683208E-2</v>
      </c>
      <c r="G112" s="2">
        <v>5.55938037865749E-2</v>
      </c>
      <c r="H112" s="2">
        <v>5.7151878749605298E-2</v>
      </c>
      <c r="I112" s="2">
        <v>5.6983912193655097E-2</v>
      </c>
      <c r="J112" s="2">
        <v>5.3571428571428603E-2</v>
      </c>
      <c r="K112" s="2">
        <v>5.5215475024485802E-2</v>
      </c>
      <c r="L112" s="2">
        <v>5.0101328529610398E-2</v>
      </c>
      <c r="M112" s="2">
        <v>4.99307890053391E-2</v>
      </c>
      <c r="N112" s="2">
        <v>4.8344314195259697E-2</v>
      </c>
    </row>
    <row r="113" spans="1:14" x14ac:dyDescent="0.3">
      <c r="A113" s="8" t="s">
        <v>198</v>
      </c>
      <c r="B113" s="8" t="s">
        <v>109</v>
      </c>
      <c r="C113" s="2">
        <v>0.410630841121495</v>
      </c>
      <c r="D113" s="2">
        <v>0.37826659146456099</v>
      </c>
      <c r="E113" s="2">
        <v>0.34182744812522797</v>
      </c>
      <c r="F113" s="2">
        <v>0.30708378281193799</v>
      </c>
      <c r="G113" s="2">
        <v>0.27882960413080898</v>
      </c>
      <c r="H113" s="2">
        <v>0.240764130091569</v>
      </c>
      <c r="I113" s="2">
        <v>0.20748759585024801</v>
      </c>
      <c r="J113" s="2">
        <v>0.17121046892039299</v>
      </c>
      <c r="K113" s="2">
        <v>0.147771792360431</v>
      </c>
      <c r="L113" s="2">
        <v>0.13116415221796901</v>
      </c>
      <c r="M113" s="2">
        <v>8.0482499505635796E-2</v>
      </c>
      <c r="N113" s="2">
        <v>5.2708137246513201E-2</v>
      </c>
    </row>
    <row r="114" spans="1:14" x14ac:dyDescent="0.3">
      <c r="A114" s="8" t="s">
        <v>199</v>
      </c>
      <c r="B114" s="8" t="s">
        <v>101</v>
      </c>
      <c r="C114" s="2">
        <v>1.43769968051118E-2</v>
      </c>
      <c r="D114" s="2">
        <v>1.6120906801007601E-2</v>
      </c>
      <c r="E114" s="2">
        <v>2.1952479338842999E-2</v>
      </c>
      <c r="F114" s="2">
        <v>2.13430504945341E-2</v>
      </c>
      <c r="G114" s="2">
        <v>2.3318605792832601E-2</v>
      </c>
      <c r="H114" s="2">
        <v>2.1606387975575399E-2</v>
      </c>
      <c r="I114" s="2">
        <v>2.0116227089852501E-2</v>
      </c>
      <c r="J114" s="2">
        <v>2.0395550061804699E-2</v>
      </c>
      <c r="K114" s="2">
        <v>1.83364839319471E-2</v>
      </c>
      <c r="L114" s="2">
        <v>2.29945585395822E-2</v>
      </c>
      <c r="M114" s="2">
        <v>3.1767955801105002E-2</v>
      </c>
      <c r="N114" s="2">
        <v>4.0133779264213999E-2</v>
      </c>
    </row>
    <row r="115" spans="1:14" x14ac:dyDescent="0.3">
      <c r="A115" s="8" t="s">
        <v>199</v>
      </c>
      <c r="B115" s="8" t="s">
        <v>102</v>
      </c>
      <c r="C115" s="2">
        <v>0.149361022364217</v>
      </c>
      <c r="D115" s="2">
        <v>0.153400503778338</v>
      </c>
      <c r="E115" s="2">
        <v>0.166322314049587</v>
      </c>
      <c r="F115" s="2">
        <v>0.17178552837064001</v>
      </c>
      <c r="G115" s="2">
        <v>0.16961217476681401</v>
      </c>
      <c r="H115" s="2">
        <v>0.18459370596524199</v>
      </c>
      <c r="I115" s="2">
        <v>0.18775145283862299</v>
      </c>
      <c r="J115" s="2">
        <v>0.199629171817058</v>
      </c>
      <c r="K115" s="2">
        <v>0.20396975425330799</v>
      </c>
      <c r="L115" s="2">
        <v>0.208179743724767</v>
      </c>
      <c r="M115" s="2">
        <v>0.23004910988336399</v>
      </c>
      <c r="N115" s="2">
        <v>0.238929765886288</v>
      </c>
    </row>
    <row r="116" spans="1:14" x14ac:dyDescent="0.3">
      <c r="A116" s="8" t="s">
        <v>199</v>
      </c>
      <c r="B116" s="8" t="s">
        <v>103</v>
      </c>
      <c r="C116" s="2">
        <v>0.108626198083067</v>
      </c>
      <c r="D116" s="2">
        <v>0.10755667506297199</v>
      </c>
      <c r="E116" s="2">
        <v>0.100206611570248</v>
      </c>
      <c r="F116" s="2">
        <v>0.103591879229568</v>
      </c>
      <c r="G116" s="2">
        <v>9.5729013254786499E-2</v>
      </c>
      <c r="H116" s="2">
        <v>9.8168154062940299E-2</v>
      </c>
      <c r="I116" s="2">
        <v>0.107063030844882</v>
      </c>
      <c r="J116" s="2">
        <v>0.106304079110012</v>
      </c>
      <c r="K116" s="2">
        <v>0.10586011342155</v>
      </c>
      <c r="L116" s="2">
        <v>0.114446199754257</v>
      </c>
      <c r="M116" s="2">
        <v>0.119551872314303</v>
      </c>
      <c r="N116" s="2">
        <v>0.119197324414716</v>
      </c>
    </row>
    <row r="117" spans="1:14" x14ac:dyDescent="0.3">
      <c r="A117" s="8" t="s">
        <v>199</v>
      </c>
      <c r="B117" s="8" t="s">
        <v>104</v>
      </c>
      <c r="C117" s="2">
        <v>2.3961661341852999E-3</v>
      </c>
      <c r="D117" s="2">
        <v>1.0075566750629701E-3</v>
      </c>
      <c r="E117" s="2">
        <v>1.2913223140495901E-3</v>
      </c>
      <c r="F117" s="2">
        <v>1.82196772514315E-3</v>
      </c>
      <c r="G117" s="2">
        <v>9.818360333824249E-4</v>
      </c>
      <c r="H117" s="2">
        <v>1.17426021606388E-3</v>
      </c>
      <c r="I117" s="2">
        <v>1.11756817165847E-3</v>
      </c>
      <c r="J117" s="2">
        <v>1.8541409147095199E-3</v>
      </c>
      <c r="K117" s="2">
        <v>1.8903591682419699E-3</v>
      </c>
      <c r="L117" s="2">
        <v>1.93084079340004E-3</v>
      </c>
      <c r="M117" s="2">
        <v>1.2277470841006799E-3</v>
      </c>
      <c r="N117" s="2">
        <v>2.4080267558528401E-3</v>
      </c>
    </row>
    <row r="118" spans="1:14" x14ac:dyDescent="0.3">
      <c r="A118" s="8" t="s">
        <v>199</v>
      </c>
      <c r="B118" s="8" t="s">
        <v>105</v>
      </c>
      <c r="C118" s="2">
        <v>0.159211927582535</v>
      </c>
      <c r="D118" s="2">
        <v>0.16926952141057899</v>
      </c>
      <c r="E118" s="2">
        <v>0.17716942148760301</v>
      </c>
      <c r="F118" s="2">
        <v>0.17438833940655901</v>
      </c>
      <c r="G118" s="2">
        <v>0.17771232204221901</v>
      </c>
      <c r="H118" s="2">
        <v>0.19234382339126299</v>
      </c>
      <c r="I118" s="2">
        <v>0.21636119803307999</v>
      </c>
      <c r="J118" s="2">
        <v>0.22661722290894101</v>
      </c>
      <c r="K118" s="2">
        <v>0.23421550094518001</v>
      </c>
      <c r="L118" s="2">
        <v>0.24802527646129499</v>
      </c>
      <c r="M118" s="2">
        <v>0.27071823204419898</v>
      </c>
      <c r="N118" s="2">
        <v>0.29056856187291003</v>
      </c>
    </row>
    <row r="119" spans="1:14" x14ac:dyDescent="0.3">
      <c r="A119" s="8" t="s">
        <v>199</v>
      </c>
      <c r="B119" s="8" t="s">
        <v>106</v>
      </c>
      <c r="C119" s="2">
        <v>2.6624068157614501E-3</v>
      </c>
      <c r="D119" s="2">
        <v>4.5340050377833804E-3</v>
      </c>
      <c r="E119" s="2">
        <v>5.1652892561983499E-3</v>
      </c>
      <c r="F119" s="2">
        <v>4.6850598646538304E-3</v>
      </c>
      <c r="G119" s="2">
        <v>4.4182621502209104E-3</v>
      </c>
      <c r="H119" s="2">
        <v>5.6364490371066198E-3</v>
      </c>
      <c r="I119" s="2">
        <v>4.9172999552972701E-3</v>
      </c>
      <c r="J119" s="2">
        <v>5.3564070869386096E-3</v>
      </c>
      <c r="K119" s="2">
        <v>5.2930056710775103E-3</v>
      </c>
      <c r="L119" s="2">
        <v>5.2659294365455496E-3</v>
      </c>
      <c r="M119" s="2">
        <v>6.1387354205033797E-3</v>
      </c>
      <c r="N119" s="2">
        <v>6.0200668896321103E-3</v>
      </c>
    </row>
    <row r="120" spans="1:14" x14ac:dyDescent="0.3">
      <c r="A120" s="8" t="s">
        <v>199</v>
      </c>
      <c r="B120" s="8" t="s">
        <v>16</v>
      </c>
      <c r="C120" s="2">
        <v>4.7923322683706103E-3</v>
      </c>
      <c r="D120" s="2">
        <v>6.2972292191435797E-3</v>
      </c>
      <c r="E120" s="2">
        <v>6.9731404958677697E-3</v>
      </c>
      <c r="F120" s="2">
        <v>8.5892764185320093E-3</v>
      </c>
      <c r="G120" s="2">
        <v>9.0819833087874297E-3</v>
      </c>
      <c r="H120" s="2">
        <v>8.2198215124471598E-3</v>
      </c>
      <c r="I120" s="2">
        <v>8.2700044702726898E-3</v>
      </c>
      <c r="J120" s="2">
        <v>8.8586732591677004E-3</v>
      </c>
      <c r="K120" s="2">
        <v>7.7504725897920602E-3</v>
      </c>
      <c r="L120" s="2">
        <v>9.1276110233456196E-3</v>
      </c>
      <c r="M120" s="2">
        <v>7.6734192756292199E-3</v>
      </c>
      <c r="N120" s="2">
        <v>8.4280936454849496E-3</v>
      </c>
    </row>
    <row r="121" spans="1:14" x14ac:dyDescent="0.3">
      <c r="A121" s="8" t="s">
        <v>199</v>
      </c>
      <c r="B121" s="8" t="s">
        <v>107</v>
      </c>
      <c r="C121" s="2">
        <v>9.4249201277955302E-2</v>
      </c>
      <c r="D121" s="2">
        <v>0.10226700251889199</v>
      </c>
      <c r="E121" s="2">
        <v>0.106921487603306</v>
      </c>
      <c r="F121" s="2">
        <v>0.12701717855283701</v>
      </c>
      <c r="G121" s="2">
        <v>0.14555719194894501</v>
      </c>
      <c r="H121" s="2">
        <v>0.15735086895256001</v>
      </c>
      <c r="I121" s="2">
        <v>0.15556548949485899</v>
      </c>
      <c r="J121" s="2">
        <v>0.18191182529872299</v>
      </c>
      <c r="K121" s="2">
        <v>0.20075614366729699</v>
      </c>
      <c r="L121" s="2">
        <v>0.19115323854660299</v>
      </c>
      <c r="M121" s="2">
        <v>0.18861264579496601</v>
      </c>
      <c r="N121" s="2">
        <v>0.18247491638796001</v>
      </c>
    </row>
    <row r="122" spans="1:14" x14ac:dyDescent="0.3">
      <c r="A122" s="8" t="s">
        <v>199</v>
      </c>
      <c r="B122" s="8" t="s">
        <v>108</v>
      </c>
      <c r="C122" s="2">
        <v>4.3130990415335503E-2</v>
      </c>
      <c r="D122" s="2">
        <v>5.18891687657431E-2</v>
      </c>
      <c r="E122" s="2">
        <v>5.2944214876033097E-2</v>
      </c>
      <c r="F122" s="2">
        <v>5.1275377407600201E-2</v>
      </c>
      <c r="G122" s="2">
        <v>6.2592047128129602E-2</v>
      </c>
      <c r="H122" s="2">
        <v>6.1766087364960101E-2</v>
      </c>
      <c r="I122" s="2">
        <v>5.8560572194903897E-2</v>
      </c>
      <c r="J122" s="2">
        <v>5.7478368355995103E-2</v>
      </c>
      <c r="K122" s="2">
        <v>5.80340264650284E-2</v>
      </c>
      <c r="L122" s="2">
        <v>5.2483763384237297E-2</v>
      </c>
      <c r="M122" s="2">
        <v>5.5709023941068102E-2</v>
      </c>
      <c r="N122" s="2">
        <v>5.4983277591973197E-2</v>
      </c>
    </row>
    <row r="123" spans="1:14" x14ac:dyDescent="0.3">
      <c r="A123" s="8" t="s">
        <v>199</v>
      </c>
      <c r="B123" s="8" t="s">
        <v>109</v>
      </c>
      <c r="C123" s="2">
        <v>0.42119275825346097</v>
      </c>
      <c r="D123" s="2">
        <v>0.38765743073047898</v>
      </c>
      <c r="E123" s="2">
        <v>0.361053719008264</v>
      </c>
      <c r="F123" s="2">
        <v>0.335502342529932</v>
      </c>
      <c r="G123" s="2">
        <v>0.310996563573883</v>
      </c>
      <c r="H123" s="2">
        <v>0.26914044152184102</v>
      </c>
      <c r="I123" s="2">
        <v>0.240277156906571</v>
      </c>
      <c r="J123" s="2">
        <v>0.19159456118665</v>
      </c>
      <c r="K123" s="2">
        <v>0.163894139886578</v>
      </c>
      <c r="L123" s="2">
        <v>0.146392838335966</v>
      </c>
      <c r="M123" s="2">
        <v>8.8551258440761199E-2</v>
      </c>
      <c r="N123" s="2">
        <v>5.6856187290969903E-2</v>
      </c>
    </row>
    <row r="124" spans="1:14" x14ac:dyDescent="0.3">
      <c r="A124" s="8" t="s">
        <v>200</v>
      </c>
      <c r="B124" s="8" t="s">
        <v>101</v>
      </c>
      <c r="C124" s="2">
        <v>1.3782542113323099E-2</v>
      </c>
      <c r="D124" s="2">
        <v>1.24694376528117E-2</v>
      </c>
      <c r="E124" s="2">
        <v>1.57697121401752E-2</v>
      </c>
      <c r="F124" s="2">
        <v>1.46377165162235E-2</v>
      </c>
      <c r="G124" s="2">
        <v>1.54686078252957E-2</v>
      </c>
      <c r="H124" s="2">
        <v>1.3932868904369899E-2</v>
      </c>
      <c r="I124" s="2">
        <v>1.8720748829953199E-2</v>
      </c>
      <c r="J124" s="2">
        <v>1.90459238163047E-2</v>
      </c>
      <c r="K124" s="2">
        <v>1.8360655737704901E-2</v>
      </c>
      <c r="L124" s="2">
        <v>1.8770814411141399E-2</v>
      </c>
      <c r="M124" s="2">
        <v>2.64935753079878E-2</v>
      </c>
      <c r="N124" s="2">
        <v>3.4260006921213497E-2</v>
      </c>
    </row>
    <row r="125" spans="1:14" x14ac:dyDescent="0.3">
      <c r="A125" s="8" t="s">
        <v>200</v>
      </c>
      <c r="B125" s="8" t="s">
        <v>102</v>
      </c>
      <c r="C125" s="2">
        <v>0.143185298621746</v>
      </c>
      <c r="D125" s="2">
        <v>0.14718826405867999</v>
      </c>
      <c r="E125" s="2">
        <v>0.15819774718398</v>
      </c>
      <c r="F125" s="2">
        <v>0.154671871188095</v>
      </c>
      <c r="G125" s="2">
        <v>0.164240218380346</v>
      </c>
      <c r="H125" s="2">
        <v>0.16993877981844999</v>
      </c>
      <c r="I125" s="2">
        <v>0.18330733229329199</v>
      </c>
      <c r="J125" s="2">
        <v>0.190281238875045</v>
      </c>
      <c r="K125" s="2">
        <v>0.195737704918033</v>
      </c>
      <c r="L125" s="2">
        <v>0.19482288828337899</v>
      </c>
      <c r="M125" s="2">
        <v>0.20360312624188601</v>
      </c>
      <c r="N125" s="2">
        <v>0.21167378013611701</v>
      </c>
    </row>
    <row r="126" spans="1:14" x14ac:dyDescent="0.3">
      <c r="A126" s="8" t="s">
        <v>200</v>
      </c>
      <c r="B126" s="8" t="s">
        <v>103</v>
      </c>
      <c r="C126" s="2">
        <v>0.100816743236345</v>
      </c>
      <c r="D126" s="2">
        <v>9.4376528117359401E-2</v>
      </c>
      <c r="E126" s="2">
        <v>9.6370463078848598E-2</v>
      </c>
      <c r="F126" s="2">
        <v>9.3437423761893207E-2</v>
      </c>
      <c r="G126" s="2">
        <v>9.5996360327570501E-2</v>
      </c>
      <c r="H126" s="2">
        <v>0.107663077897403</v>
      </c>
      <c r="I126" s="2">
        <v>0.118759750390016</v>
      </c>
      <c r="J126" s="2">
        <v>0.121751512993948</v>
      </c>
      <c r="K126" s="2">
        <v>0.120983606557377</v>
      </c>
      <c r="L126" s="2">
        <v>0.12231304874356599</v>
      </c>
      <c r="M126" s="2">
        <v>0.12822890449066099</v>
      </c>
      <c r="N126" s="2">
        <v>0.130810935517361</v>
      </c>
    </row>
    <row r="127" spans="1:14" x14ac:dyDescent="0.3">
      <c r="A127" s="8" t="s">
        <v>200</v>
      </c>
      <c r="B127" s="8" t="s">
        <v>104</v>
      </c>
      <c r="C127" s="2">
        <v>3.5732516590097001E-3</v>
      </c>
      <c r="D127" s="2">
        <v>3.4229828850855701E-3</v>
      </c>
      <c r="E127" s="2">
        <v>4.7559449311639504E-3</v>
      </c>
      <c r="F127" s="2">
        <v>2.19565747743352E-3</v>
      </c>
      <c r="G127" s="2">
        <v>3.1847133757961798E-3</v>
      </c>
      <c r="H127" s="2">
        <v>1.8999366687777099E-3</v>
      </c>
      <c r="I127" s="2">
        <v>1.9500780031201201E-3</v>
      </c>
      <c r="J127" s="2">
        <v>3.0259878960484199E-3</v>
      </c>
      <c r="K127" s="2">
        <v>2.1311475409836098E-3</v>
      </c>
      <c r="L127" s="2">
        <v>2.8761731759006999E-3</v>
      </c>
      <c r="M127" s="2">
        <v>3.4441647900384201E-3</v>
      </c>
      <c r="N127" s="2">
        <v>2.7684854077748302E-3</v>
      </c>
    </row>
    <row r="128" spans="1:14" x14ac:dyDescent="0.3">
      <c r="A128" s="8" t="s">
        <v>200</v>
      </c>
      <c r="B128" s="8" t="s">
        <v>105</v>
      </c>
      <c r="C128" s="2">
        <v>0.17815211842776901</v>
      </c>
      <c r="D128" s="2">
        <v>0.184841075794621</v>
      </c>
      <c r="E128" s="2">
        <v>0.20425531914893599</v>
      </c>
      <c r="F128" s="2">
        <v>0.22395706269821899</v>
      </c>
      <c r="G128" s="2">
        <v>0.22179253867151999</v>
      </c>
      <c r="H128" s="2">
        <v>0.23749208359721299</v>
      </c>
      <c r="I128" s="2">
        <v>0.25019500780031201</v>
      </c>
      <c r="J128" s="2">
        <v>0.27162691349234602</v>
      </c>
      <c r="K128" s="2">
        <v>0.28557377049180299</v>
      </c>
      <c r="L128" s="2">
        <v>0.31092945806842298</v>
      </c>
      <c r="M128" s="2">
        <v>0.33951516757186401</v>
      </c>
      <c r="N128" s="2">
        <v>0.35667320336832398</v>
      </c>
    </row>
    <row r="129" spans="1:14" x14ac:dyDescent="0.3">
      <c r="A129" s="8" t="s">
        <v>200</v>
      </c>
      <c r="B129" s="8" t="s">
        <v>106</v>
      </c>
      <c r="C129" s="2">
        <v>3.31801939765186E-3</v>
      </c>
      <c r="D129" s="2">
        <v>1.9559902200489E-3</v>
      </c>
      <c r="E129" s="2">
        <v>1.75219023779725E-3</v>
      </c>
      <c r="F129" s="2">
        <v>2.9275433032446901E-3</v>
      </c>
      <c r="G129" s="2">
        <v>4.0946314831665203E-3</v>
      </c>
      <c r="H129" s="2">
        <v>4.2220814861726802E-3</v>
      </c>
      <c r="I129" s="2">
        <v>3.9001560062402502E-3</v>
      </c>
      <c r="J129" s="2">
        <v>5.1619793520825902E-3</v>
      </c>
      <c r="K129" s="2">
        <v>4.5901639344262304E-3</v>
      </c>
      <c r="L129" s="2">
        <v>4.3899485316378998E-3</v>
      </c>
      <c r="M129" s="2">
        <v>5.8285865677573196E-3</v>
      </c>
      <c r="N129" s="2">
        <v>6.3444457261506498E-3</v>
      </c>
    </row>
    <row r="130" spans="1:14" x14ac:dyDescent="0.3">
      <c r="A130" s="8" t="s">
        <v>200</v>
      </c>
      <c r="B130" s="8" t="s">
        <v>16</v>
      </c>
      <c r="C130" s="2">
        <v>8.6778968861664103E-3</v>
      </c>
      <c r="D130" s="2">
        <v>7.8239608801956E-3</v>
      </c>
      <c r="E130" s="2">
        <v>8.5106382978723406E-3</v>
      </c>
      <c r="F130" s="2">
        <v>7.31885825811173E-3</v>
      </c>
      <c r="G130" s="2">
        <v>7.0518653321201101E-3</v>
      </c>
      <c r="H130" s="2">
        <v>8.0219548237280992E-3</v>
      </c>
      <c r="I130" s="2">
        <v>8.3853354134165396E-3</v>
      </c>
      <c r="J130" s="2">
        <v>6.9419722321110702E-3</v>
      </c>
      <c r="K130" s="2">
        <v>9.34426229508197E-3</v>
      </c>
      <c r="L130" s="2">
        <v>7.2661217075386001E-3</v>
      </c>
      <c r="M130" s="2">
        <v>8.4779440985561002E-3</v>
      </c>
      <c r="N130" s="2">
        <v>8.0747491060099204E-3</v>
      </c>
    </row>
    <row r="131" spans="1:14" x14ac:dyDescent="0.3">
      <c r="A131" s="8" t="s">
        <v>200</v>
      </c>
      <c r="B131" s="8" t="s">
        <v>107</v>
      </c>
      <c r="C131" s="2">
        <v>8.2440020418580895E-2</v>
      </c>
      <c r="D131" s="2">
        <v>9.9266503667481701E-2</v>
      </c>
      <c r="E131" s="2">
        <v>0.10337922403003801</v>
      </c>
      <c r="F131" s="2">
        <v>0.12027323737497</v>
      </c>
      <c r="G131" s="2">
        <v>0.13307552320291199</v>
      </c>
      <c r="H131" s="2">
        <v>0.13932868904369899</v>
      </c>
      <c r="I131" s="2">
        <v>0.14060062402496101</v>
      </c>
      <c r="J131" s="2">
        <v>0.14578141687433199</v>
      </c>
      <c r="K131" s="2">
        <v>0.15459016393442601</v>
      </c>
      <c r="L131" s="2">
        <v>0.14880411746896799</v>
      </c>
      <c r="M131" s="2">
        <v>0.14783415021857199</v>
      </c>
      <c r="N131" s="2">
        <v>0.14292305917637599</v>
      </c>
    </row>
    <row r="132" spans="1:14" x14ac:dyDescent="0.3">
      <c r="A132" s="8" t="s">
        <v>200</v>
      </c>
      <c r="B132" s="8" t="s">
        <v>108</v>
      </c>
      <c r="C132" s="2">
        <v>4.1092394078611497E-2</v>
      </c>
      <c r="D132" s="2">
        <v>5.1589242053789702E-2</v>
      </c>
      <c r="E132" s="2">
        <v>5.9324155193992499E-2</v>
      </c>
      <c r="F132" s="2">
        <v>6.0258599658453302E-2</v>
      </c>
      <c r="G132" s="2">
        <v>6.6878980891719703E-2</v>
      </c>
      <c r="H132" s="2">
        <v>6.2064597846738401E-2</v>
      </c>
      <c r="I132" s="2">
        <v>5.8892355694227801E-2</v>
      </c>
      <c r="J132" s="2">
        <v>6.2655749377002495E-2</v>
      </c>
      <c r="K132" s="2">
        <v>5.3606557377049197E-2</v>
      </c>
      <c r="L132" s="2">
        <v>5.8734483802603703E-2</v>
      </c>
      <c r="M132" s="2">
        <v>5.7623526294873502E-2</v>
      </c>
      <c r="N132" s="2">
        <v>5.5254354596839299E-2</v>
      </c>
    </row>
    <row r="133" spans="1:14" x14ac:dyDescent="0.3">
      <c r="A133" s="8" t="s">
        <v>200</v>
      </c>
      <c r="B133" s="8" t="s">
        <v>109</v>
      </c>
      <c r="C133" s="2">
        <v>0.42496171516079601</v>
      </c>
      <c r="D133" s="2">
        <v>0.39706601466992703</v>
      </c>
      <c r="E133" s="2">
        <v>0.34768460575719701</v>
      </c>
      <c r="F133" s="2">
        <v>0.320322029763357</v>
      </c>
      <c r="G133" s="2">
        <v>0.28821656050955402</v>
      </c>
      <c r="H133" s="2">
        <v>0.25543592991344699</v>
      </c>
      <c r="I133" s="2">
        <v>0.21528861154446199</v>
      </c>
      <c r="J133" s="2">
        <v>0.17372730509077999</v>
      </c>
      <c r="K133" s="2">
        <v>0.15508196721311501</v>
      </c>
      <c r="L133" s="2">
        <v>0.131092945806842</v>
      </c>
      <c r="M133" s="2">
        <v>7.8950854417803695E-2</v>
      </c>
      <c r="N133" s="2">
        <v>5.1216980043834397E-2</v>
      </c>
    </row>
    <row r="134" spans="1:14" x14ac:dyDescent="0.3">
      <c r="A134" s="8" t="s">
        <v>201</v>
      </c>
      <c r="B134" s="8" t="s">
        <v>101</v>
      </c>
      <c r="C134" s="2">
        <v>1.7493311380942601E-2</v>
      </c>
      <c r="D134" s="2">
        <v>1.7973533478174999E-2</v>
      </c>
      <c r="E134" s="2">
        <v>1.8992403038784501E-2</v>
      </c>
      <c r="F134" s="2">
        <v>2.41983080857761E-2</v>
      </c>
      <c r="G134" s="2">
        <v>2.5135732957973101E-2</v>
      </c>
      <c r="H134" s="2">
        <v>2.7541973212601399E-2</v>
      </c>
      <c r="I134" s="2">
        <v>2.90426676228039E-2</v>
      </c>
      <c r="J134" s="2">
        <v>3.0884265279583899E-2</v>
      </c>
      <c r="K134" s="2">
        <v>3.2694647201946501E-2</v>
      </c>
      <c r="L134" s="2">
        <v>3.4765404183154297E-2</v>
      </c>
      <c r="M134" s="2">
        <v>4.8301002473636202E-2</v>
      </c>
      <c r="N134" s="2">
        <v>5.0967218811537103E-2</v>
      </c>
    </row>
    <row r="135" spans="1:14" x14ac:dyDescent="0.3">
      <c r="A135" s="8" t="s">
        <v>201</v>
      </c>
      <c r="B135" s="8" t="s">
        <v>102</v>
      </c>
      <c r="C135" s="2">
        <v>0.186458118954517</v>
      </c>
      <c r="D135" s="2">
        <v>0.19632628876160399</v>
      </c>
      <c r="E135" s="2">
        <v>0.20811675329868101</v>
      </c>
      <c r="F135" s="2">
        <v>0.218768443832382</v>
      </c>
      <c r="G135" s="2">
        <v>0.21777599034787901</v>
      </c>
      <c r="H135" s="2">
        <v>0.22222222222222199</v>
      </c>
      <c r="I135" s="2">
        <v>0.239691645751165</v>
      </c>
      <c r="J135" s="2">
        <v>0.246261378413524</v>
      </c>
      <c r="K135" s="2">
        <v>0.24118004866180001</v>
      </c>
      <c r="L135" s="2">
        <v>0.242509892594686</v>
      </c>
      <c r="M135" s="2">
        <v>0.25348261945059197</v>
      </c>
      <c r="N135" s="2">
        <v>0.25703695123363801</v>
      </c>
    </row>
    <row r="136" spans="1:14" x14ac:dyDescent="0.3">
      <c r="A136" s="8" t="s">
        <v>201</v>
      </c>
      <c r="B136" s="8" t="s">
        <v>103</v>
      </c>
      <c r="C136" s="2">
        <v>7.6147355422926499E-2</v>
      </c>
      <c r="D136" s="2">
        <v>8.0584633616432894E-2</v>
      </c>
      <c r="E136" s="2">
        <v>7.9168332666933197E-2</v>
      </c>
      <c r="F136" s="2">
        <v>8.0857761164666503E-2</v>
      </c>
      <c r="G136" s="2">
        <v>8.6668007239091099E-2</v>
      </c>
      <c r="H136" s="2">
        <v>9.0548953027730597E-2</v>
      </c>
      <c r="I136" s="2">
        <v>9.2864826102545706E-2</v>
      </c>
      <c r="J136" s="2">
        <v>9.9317295188556601E-2</v>
      </c>
      <c r="K136" s="2">
        <v>0.103558394160584</v>
      </c>
      <c r="L136" s="2">
        <v>0.108818541548898</v>
      </c>
      <c r="M136" s="2">
        <v>0.11248535346959999</v>
      </c>
      <c r="N136" s="2">
        <v>0.123943009382602</v>
      </c>
    </row>
    <row r="137" spans="1:14" x14ac:dyDescent="0.3">
      <c r="A137" s="8" t="s">
        <v>201</v>
      </c>
      <c r="B137" s="8" t="s">
        <v>104</v>
      </c>
      <c r="C137" s="2">
        <v>2.2638402963572799E-3</v>
      </c>
      <c r="D137" s="2">
        <v>3.9502271380604404E-3</v>
      </c>
      <c r="E137" s="2">
        <v>2.7988804478208699E-3</v>
      </c>
      <c r="F137" s="2">
        <v>3.7379500295101299E-3</v>
      </c>
      <c r="G137" s="2">
        <v>3.2173738186205502E-3</v>
      </c>
      <c r="H137" s="2">
        <v>3.0182984342576901E-3</v>
      </c>
      <c r="I137" s="2">
        <v>3.2269630692004299E-3</v>
      </c>
      <c r="J137" s="2">
        <v>4.2262678803641103E-3</v>
      </c>
      <c r="K137" s="2">
        <v>4.10583941605839E-3</v>
      </c>
      <c r="L137" s="2">
        <v>2.54381006218202E-3</v>
      </c>
      <c r="M137" s="2">
        <v>1.9528707199583399E-3</v>
      </c>
      <c r="N137" s="2">
        <v>1.9691879995366599E-3</v>
      </c>
    </row>
    <row r="138" spans="1:14" x14ac:dyDescent="0.3">
      <c r="A138" s="8" t="s">
        <v>201</v>
      </c>
      <c r="B138" s="8" t="s">
        <v>105</v>
      </c>
      <c r="C138" s="2">
        <v>0.108252726898539</v>
      </c>
      <c r="D138" s="2">
        <v>0.116531700572783</v>
      </c>
      <c r="E138" s="2">
        <v>0.127948820471811</v>
      </c>
      <c r="F138" s="2">
        <v>0.13377926421404701</v>
      </c>
      <c r="G138" s="2">
        <v>0.146390508747235</v>
      </c>
      <c r="H138" s="2">
        <v>0.156574231277118</v>
      </c>
      <c r="I138" s="2">
        <v>0.16744352814628899</v>
      </c>
      <c r="J138" s="2">
        <v>0.19684655396619</v>
      </c>
      <c r="K138" s="2">
        <v>0.211222627737226</v>
      </c>
      <c r="L138" s="2">
        <v>0.23827020915771599</v>
      </c>
      <c r="M138" s="2">
        <v>0.257778935034501</v>
      </c>
      <c r="N138" s="2">
        <v>0.27186377852426702</v>
      </c>
    </row>
    <row r="139" spans="1:14" x14ac:dyDescent="0.3">
      <c r="A139" s="8" t="s">
        <v>201</v>
      </c>
      <c r="B139" s="8" t="s">
        <v>106</v>
      </c>
      <c r="C139" s="2">
        <v>5.3508952459353802E-3</v>
      </c>
      <c r="D139" s="2">
        <v>5.1352952794785703E-3</v>
      </c>
      <c r="E139" s="2">
        <v>6.19752099160336E-3</v>
      </c>
      <c r="F139" s="2">
        <v>6.0987605744639E-3</v>
      </c>
      <c r="G139" s="2">
        <v>5.6304041825859597E-3</v>
      </c>
      <c r="H139" s="2">
        <v>7.3571024335031101E-3</v>
      </c>
      <c r="I139" s="2">
        <v>6.9917533166009302E-3</v>
      </c>
      <c r="J139" s="2">
        <v>7.6397919375812704E-3</v>
      </c>
      <c r="K139" s="2">
        <v>7.4513381995133798E-3</v>
      </c>
      <c r="L139" s="2">
        <v>6.3595251554550598E-3</v>
      </c>
      <c r="M139" s="2">
        <v>7.29071735451113E-3</v>
      </c>
      <c r="N139" s="2">
        <v>8.3400903509787995E-3</v>
      </c>
    </row>
    <row r="140" spans="1:14" x14ac:dyDescent="0.3">
      <c r="A140" s="8" t="s">
        <v>201</v>
      </c>
      <c r="B140" s="8" t="s">
        <v>16</v>
      </c>
      <c r="C140" s="2">
        <v>8.2321465322082697E-3</v>
      </c>
      <c r="D140" s="2">
        <v>1.00730792020541E-2</v>
      </c>
      <c r="E140" s="2">
        <v>8.5965613754498196E-3</v>
      </c>
      <c r="F140" s="2">
        <v>9.4432421798150701E-3</v>
      </c>
      <c r="G140" s="2">
        <v>1.26684094108184E-2</v>
      </c>
      <c r="H140" s="2">
        <v>1.26391246934541E-2</v>
      </c>
      <c r="I140" s="2">
        <v>1.12943707422015E-2</v>
      </c>
      <c r="J140" s="2">
        <v>1.25162548764629E-2</v>
      </c>
      <c r="K140" s="2">
        <v>1.15571776155718E-2</v>
      </c>
      <c r="L140" s="2">
        <v>1.0033917467495801E-2</v>
      </c>
      <c r="M140" s="2">
        <v>1.14568415570889E-2</v>
      </c>
      <c r="N140" s="2">
        <v>1.10042858797637E-2</v>
      </c>
    </row>
    <row r="141" spans="1:14" x14ac:dyDescent="0.3">
      <c r="A141" s="8" t="s">
        <v>201</v>
      </c>
      <c r="B141" s="8" t="s">
        <v>107</v>
      </c>
      <c r="C141" s="2">
        <v>9.8785758386499306E-2</v>
      </c>
      <c r="D141" s="2">
        <v>0.108038712225953</v>
      </c>
      <c r="E141" s="2">
        <v>0.12415033986405399</v>
      </c>
      <c r="F141" s="2">
        <v>0.132795593153649</v>
      </c>
      <c r="G141" s="2">
        <v>0.132917755881762</v>
      </c>
      <c r="H141" s="2">
        <v>0.14506696849650999</v>
      </c>
      <c r="I141" s="2">
        <v>0.150412334169953</v>
      </c>
      <c r="J141" s="2">
        <v>0.150357607282185</v>
      </c>
      <c r="K141" s="2">
        <v>0.15815085158150899</v>
      </c>
      <c r="L141" s="2">
        <v>0.153193894855851</v>
      </c>
      <c r="M141" s="2">
        <v>0.1546673610207</v>
      </c>
      <c r="N141" s="2">
        <v>0.148963280435538</v>
      </c>
    </row>
    <row r="142" spans="1:14" x14ac:dyDescent="0.3">
      <c r="A142" s="8" t="s">
        <v>201</v>
      </c>
      <c r="B142" s="8" t="s">
        <v>108</v>
      </c>
      <c r="C142" s="2">
        <v>5.6390203745626699E-2</v>
      </c>
      <c r="D142" s="2">
        <v>5.9253407070906601E-2</v>
      </c>
      <c r="E142" s="2">
        <v>6.0175929628148703E-2</v>
      </c>
      <c r="F142" s="2">
        <v>6.1971276805036397E-2</v>
      </c>
      <c r="G142" s="2">
        <v>6.6760506736376402E-2</v>
      </c>
      <c r="H142" s="2">
        <v>7.0364082248632304E-2</v>
      </c>
      <c r="I142" s="2">
        <v>6.7586948727142299E-2</v>
      </c>
      <c r="J142" s="2">
        <v>6.4694408322496705E-2</v>
      </c>
      <c r="K142" s="2">
        <v>6.34124087591241E-2</v>
      </c>
      <c r="L142" s="2">
        <v>5.7801017524024903E-2</v>
      </c>
      <c r="M142" s="2">
        <v>6.1710714750683501E-2</v>
      </c>
      <c r="N142" s="2">
        <v>6.20873392795089E-2</v>
      </c>
    </row>
    <row r="143" spans="1:14" x14ac:dyDescent="0.3">
      <c r="A143" s="8" t="s">
        <v>201</v>
      </c>
      <c r="B143" s="8" t="s">
        <v>109</v>
      </c>
      <c r="C143" s="2">
        <v>0.44062564313644798</v>
      </c>
      <c r="D143" s="2">
        <v>0.40213312265455298</v>
      </c>
      <c r="E143" s="2">
        <v>0.36385445821671297</v>
      </c>
      <c r="F143" s="2">
        <v>0.32834939996065299</v>
      </c>
      <c r="G143" s="2">
        <v>0.30283531067765901</v>
      </c>
      <c r="H143" s="2">
        <v>0.264667043953971</v>
      </c>
      <c r="I143" s="2">
        <v>0.23144496235209799</v>
      </c>
      <c r="J143" s="2">
        <v>0.18725617685305601</v>
      </c>
      <c r="K143" s="2">
        <v>0.16666666666666699</v>
      </c>
      <c r="L143" s="2">
        <v>0.145703787450537</v>
      </c>
      <c r="M143" s="2">
        <v>9.0873584168727997E-2</v>
      </c>
      <c r="N143" s="2">
        <v>6.3824858102629403E-2</v>
      </c>
    </row>
    <row r="144" spans="1:14" x14ac:dyDescent="0.3">
      <c r="A144" s="8" t="s">
        <v>202</v>
      </c>
      <c r="B144" s="8" t="s">
        <v>101</v>
      </c>
      <c r="C144" s="2">
        <v>1.2882447665056401E-2</v>
      </c>
      <c r="D144" s="2">
        <v>1.29179331306991E-2</v>
      </c>
      <c r="E144" s="2">
        <v>1.40280561122244E-2</v>
      </c>
      <c r="F144" s="2">
        <v>1.4469453376205799E-2</v>
      </c>
      <c r="G144" s="2">
        <v>1.34974196109567E-2</v>
      </c>
      <c r="H144" s="2">
        <v>1.6574585635359101E-2</v>
      </c>
      <c r="I144" s="2">
        <v>2.1587743732590502E-2</v>
      </c>
      <c r="J144" s="2">
        <v>2.40050536955148E-2</v>
      </c>
      <c r="K144" s="2">
        <v>2.7246376811594201E-2</v>
      </c>
      <c r="L144" s="2">
        <v>3.6121673003802299E-2</v>
      </c>
      <c r="M144" s="2">
        <v>4.8081593006313698E-2</v>
      </c>
      <c r="N144" s="2">
        <v>5.0518718989625601E-2</v>
      </c>
    </row>
    <row r="145" spans="1:15" x14ac:dyDescent="0.3">
      <c r="A145" s="8" t="s">
        <v>202</v>
      </c>
      <c r="B145" s="8" t="s">
        <v>102</v>
      </c>
      <c r="C145" s="2">
        <v>0.17069243156199701</v>
      </c>
      <c r="D145" s="2">
        <v>0.184270516717325</v>
      </c>
      <c r="E145" s="2">
        <v>0.19278557114228501</v>
      </c>
      <c r="F145" s="2">
        <v>0.204983922829582</v>
      </c>
      <c r="G145" s="2">
        <v>0.203255260023819</v>
      </c>
      <c r="H145" s="2">
        <v>0.20994475138121499</v>
      </c>
      <c r="I145" s="2">
        <v>0.23537604456824501</v>
      </c>
      <c r="J145" s="2">
        <v>0.24162981680353801</v>
      </c>
      <c r="K145" s="2">
        <v>0.23855072463768101</v>
      </c>
      <c r="L145" s="2">
        <v>0.23954372623574099</v>
      </c>
      <c r="M145" s="2">
        <v>0.241622146673142</v>
      </c>
      <c r="N145" s="2">
        <v>0.24627875507442501</v>
      </c>
    </row>
    <row r="146" spans="1:15" x14ac:dyDescent="0.3">
      <c r="A146" s="8" t="s">
        <v>202</v>
      </c>
      <c r="B146" s="8" t="s">
        <v>103</v>
      </c>
      <c r="C146" s="2">
        <v>5.1932367149758497E-2</v>
      </c>
      <c r="D146" s="2">
        <v>5.5471124620060798E-2</v>
      </c>
      <c r="E146" s="2">
        <v>5.2104208416833699E-2</v>
      </c>
      <c r="F146" s="2">
        <v>5.7475884244372999E-2</v>
      </c>
      <c r="G146" s="2">
        <v>5.6768558951965101E-2</v>
      </c>
      <c r="H146" s="2">
        <v>5.19337016574586E-2</v>
      </c>
      <c r="I146" s="2">
        <v>5.1532033426183801E-2</v>
      </c>
      <c r="J146" s="2">
        <v>6.4118761844598901E-2</v>
      </c>
      <c r="K146" s="2">
        <v>6.5217391304347797E-2</v>
      </c>
      <c r="L146" s="2">
        <v>7.4416078218359605E-2</v>
      </c>
      <c r="M146" s="2">
        <v>8.5964060223409397E-2</v>
      </c>
      <c r="N146" s="2">
        <v>9.1565178168696401E-2</v>
      </c>
    </row>
    <row r="147" spans="1:15" x14ac:dyDescent="0.3">
      <c r="A147" s="8" t="s">
        <v>202</v>
      </c>
      <c r="B147" s="8" t="s">
        <v>104</v>
      </c>
      <c r="C147" s="2">
        <v>1.6103059581320501E-3</v>
      </c>
      <c r="D147" s="2">
        <v>1.5197568389057801E-3</v>
      </c>
      <c r="E147" s="2">
        <v>1.60320641282565E-3</v>
      </c>
      <c r="F147" s="2">
        <v>1.20578778135048E-3</v>
      </c>
      <c r="G147" s="2">
        <v>3.1758634378721701E-3</v>
      </c>
      <c r="H147" s="2">
        <v>2.9465930018416201E-3</v>
      </c>
      <c r="I147" s="2">
        <v>1.7409470752089099E-3</v>
      </c>
      <c r="J147" s="2">
        <v>2.5268477574226199E-3</v>
      </c>
      <c r="K147" s="2">
        <v>2.02898550724638E-3</v>
      </c>
      <c r="L147" s="2">
        <v>2.71591526344378E-3</v>
      </c>
      <c r="M147" s="2">
        <v>4.1282175813501703E-3</v>
      </c>
      <c r="N147" s="2">
        <v>1.8042399639152001E-3</v>
      </c>
    </row>
    <row r="148" spans="1:15" x14ac:dyDescent="0.3">
      <c r="A148" s="8" t="s">
        <v>202</v>
      </c>
      <c r="B148" s="8" t="s">
        <v>105</v>
      </c>
      <c r="C148" s="2">
        <v>7.5684380032206094E-2</v>
      </c>
      <c r="D148" s="2">
        <v>7.7127659574468099E-2</v>
      </c>
      <c r="E148" s="2">
        <v>8.5771543086172297E-2</v>
      </c>
      <c r="F148" s="2">
        <v>9.4453376205787795E-2</v>
      </c>
      <c r="G148" s="2">
        <v>9.4481937276697098E-2</v>
      </c>
      <c r="H148" s="2">
        <v>0.100184162062615</v>
      </c>
      <c r="I148" s="2">
        <v>0.109679665738162</v>
      </c>
      <c r="J148" s="2">
        <v>0.119393556538219</v>
      </c>
      <c r="K148" s="2">
        <v>0.139710144927536</v>
      </c>
      <c r="L148" s="2">
        <v>0.154535578489951</v>
      </c>
      <c r="M148" s="2">
        <v>0.17119961146187501</v>
      </c>
      <c r="N148" s="2">
        <v>0.19891745602165101</v>
      </c>
    </row>
    <row r="149" spans="1:15" x14ac:dyDescent="0.3">
      <c r="A149" s="8" t="s">
        <v>202</v>
      </c>
      <c r="B149" s="8" t="s">
        <v>106</v>
      </c>
      <c r="C149" s="2">
        <v>3.2206119162640902E-3</v>
      </c>
      <c r="D149" s="2">
        <v>2.2796352583586599E-3</v>
      </c>
      <c r="E149" s="2">
        <v>3.2064128256513E-3</v>
      </c>
      <c r="F149" s="2">
        <v>2.41157556270096E-3</v>
      </c>
      <c r="G149" s="2">
        <v>3.57284636760619E-3</v>
      </c>
      <c r="H149" s="2">
        <v>2.9465930018416201E-3</v>
      </c>
      <c r="I149" s="2">
        <v>3.1337047353760402E-3</v>
      </c>
      <c r="J149" s="2">
        <v>3.4744156664561002E-3</v>
      </c>
      <c r="K149" s="2">
        <v>3.4782608695652201E-3</v>
      </c>
      <c r="L149" s="2">
        <v>2.4443237370994002E-3</v>
      </c>
      <c r="M149" s="2">
        <v>5.8280718795531801E-3</v>
      </c>
      <c r="N149" s="2">
        <v>3.3829499323410001E-3</v>
      </c>
    </row>
    <row r="150" spans="1:15" x14ac:dyDescent="0.3">
      <c r="A150" s="8" t="s">
        <v>202</v>
      </c>
      <c r="B150" s="8" t="s">
        <v>16</v>
      </c>
      <c r="C150" s="2">
        <v>6.8438003220611899E-3</v>
      </c>
      <c r="D150" s="2">
        <v>6.0790273556231003E-3</v>
      </c>
      <c r="E150" s="2">
        <v>5.6112224448897803E-3</v>
      </c>
      <c r="F150" s="2">
        <v>5.2250803858520899E-3</v>
      </c>
      <c r="G150" s="2">
        <v>4.7637951568082603E-3</v>
      </c>
      <c r="H150" s="2">
        <v>9.2081031307550704E-3</v>
      </c>
      <c r="I150" s="2">
        <v>5.9192200557103098E-3</v>
      </c>
      <c r="J150" s="2">
        <v>7.2646873025900196E-3</v>
      </c>
      <c r="K150" s="2">
        <v>8.1159420289855094E-3</v>
      </c>
      <c r="L150" s="2">
        <v>8.6909288430201004E-3</v>
      </c>
      <c r="M150" s="2">
        <v>9.4706168042739194E-3</v>
      </c>
      <c r="N150" s="2">
        <v>9.4722598105548006E-3</v>
      </c>
    </row>
    <row r="151" spans="1:15" x14ac:dyDescent="0.3">
      <c r="A151" s="8" t="s">
        <v>202</v>
      </c>
      <c r="B151" s="8" t="s">
        <v>107</v>
      </c>
      <c r="C151" s="2">
        <v>0.148953301127214</v>
      </c>
      <c r="D151" s="2">
        <v>0.166033434650456</v>
      </c>
      <c r="E151" s="2">
        <v>0.17875751503005999</v>
      </c>
      <c r="F151" s="2">
        <v>0.198151125401929</v>
      </c>
      <c r="G151" s="2">
        <v>0.20643112346169101</v>
      </c>
      <c r="H151" s="2">
        <v>0.224677716390424</v>
      </c>
      <c r="I151" s="2">
        <v>0.23676880222841201</v>
      </c>
      <c r="J151" s="2">
        <v>0.252684775742262</v>
      </c>
      <c r="K151" s="2">
        <v>0.26289855072463802</v>
      </c>
      <c r="L151" s="2">
        <v>0.262357414448669</v>
      </c>
      <c r="M151" s="2">
        <v>0.26493443419135498</v>
      </c>
      <c r="N151" s="2">
        <v>0.25958502480829898</v>
      </c>
    </row>
    <row r="152" spans="1:15" x14ac:dyDescent="0.3">
      <c r="A152" s="8" t="s">
        <v>202</v>
      </c>
      <c r="B152" s="8" t="s">
        <v>108</v>
      </c>
      <c r="C152" s="2">
        <v>5.39452495974235E-2</v>
      </c>
      <c r="D152" s="2">
        <v>6.3829787234042507E-2</v>
      </c>
      <c r="E152" s="2">
        <v>6.4929859719438904E-2</v>
      </c>
      <c r="F152" s="2">
        <v>6.8729903536977499E-2</v>
      </c>
      <c r="G152" s="2">
        <v>7.2647876141325896E-2</v>
      </c>
      <c r="H152" s="2">
        <v>7.2559852670349895E-2</v>
      </c>
      <c r="I152" s="2">
        <v>7.4164345403899698E-2</v>
      </c>
      <c r="J152" s="2">
        <v>8.1174984207201498E-2</v>
      </c>
      <c r="K152" s="2">
        <v>7.3623188405797096E-2</v>
      </c>
      <c r="L152" s="2">
        <v>6.6268332428028306E-2</v>
      </c>
      <c r="M152" s="2">
        <v>6.6779990286546895E-2</v>
      </c>
      <c r="N152" s="2">
        <v>6.6982408660351794E-2</v>
      </c>
    </row>
    <row r="153" spans="1:15" x14ac:dyDescent="0.3">
      <c r="A153" s="8" t="s">
        <v>202</v>
      </c>
      <c r="B153" s="8" t="s">
        <v>109</v>
      </c>
      <c r="C153" s="2">
        <v>0.474235104669887</v>
      </c>
      <c r="D153" s="2">
        <v>0.43047112462006099</v>
      </c>
      <c r="E153" s="2">
        <v>0.401202404809619</v>
      </c>
      <c r="F153" s="2">
        <v>0.35289389067524102</v>
      </c>
      <c r="G153" s="2">
        <v>0.34140531957125803</v>
      </c>
      <c r="H153" s="2">
        <v>0.30902394106814002</v>
      </c>
      <c r="I153" s="2">
        <v>0.26009749303621199</v>
      </c>
      <c r="J153" s="2">
        <v>0.20372710044219799</v>
      </c>
      <c r="K153" s="2">
        <v>0.17913043478260901</v>
      </c>
      <c r="L153" s="2">
        <v>0.15290602933188499</v>
      </c>
      <c r="M153" s="2">
        <v>0.101991257892181</v>
      </c>
      <c r="N153" s="2">
        <v>7.1493008570139793E-2</v>
      </c>
    </row>
    <row r="154" spans="1:15" x14ac:dyDescent="0.3">
      <c r="A154" s="15"/>
      <c r="B154" s="15"/>
    </row>
    <row r="155" spans="1:15" x14ac:dyDescent="0.3">
      <c r="A155" s="15"/>
      <c r="B155" s="15"/>
    </row>
    <row r="156" spans="1:15" x14ac:dyDescent="0.3">
      <c r="A156" s="15"/>
      <c r="B156" s="13"/>
      <c r="C156" s="20" t="s">
        <v>36</v>
      </c>
      <c r="D156" s="20"/>
      <c r="E156" s="20"/>
      <c r="F156" s="20"/>
      <c r="G156" s="20"/>
      <c r="H156" s="20"/>
      <c r="I156" s="20"/>
      <c r="J156" s="20"/>
      <c r="K156" s="20"/>
      <c r="L156" s="20"/>
      <c r="M156" s="20"/>
      <c r="N156" s="6" t="s">
        <v>37</v>
      </c>
      <c r="O156" s="6" t="s">
        <v>38</v>
      </c>
    </row>
    <row r="157" spans="1:15" x14ac:dyDescent="0.3">
      <c r="A157" s="9" t="s">
        <v>39</v>
      </c>
      <c r="B157" s="9" t="s">
        <v>39</v>
      </c>
      <c r="C157" s="4" t="s">
        <v>18</v>
      </c>
      <c r="D157" s="4" t="s">
        <v>19</v>
      </c>
      <c r="E157" s="4" t="s">
        <v>20</v>
      </c>
      <c r="F157" s="4" t="s">
        <v>21</v>
      </c>
      <c r="G157" s="4" t="s">
        <v>22</v>
      </c>
      <c r="H157" s="4" t="s">
        <v>23</v>
      </c>
      <c r="I157" s="4" t="s">
        <v>24</v>
      </c>
      <c r="J157" s="4" t="s">
        <v>25</v>
      </c>
      <c r="K157" s="4" t="s">
        <v>26</v>
      </c>
      <c r="L157" s="4" t="s">
        <v>27</v>
      </c>
      <c r="M157" s="4" t="s">
        <v>28</v>
      </c>
      <c r="N157" s="4" t="s">
        <v>29</v>
      </c>
      <c r="O157" s="4" t="s">
        <v>30</v>
      </c>
    </row>
    <row r="158" spans="1:15" x14ac:dyDescent="0.3">
      <c r="A158" s="8" t="s">
        <v>196</v>
      </c>
      <c r="B158" s="8" t="s">
        <v>101</v>
      </c>
      <c r="C158" s="2">
        <v>0.16923076923076899</v>
      </c>
      <c r="D158" s="2">
        <v>0.144736842105263</v>
      </c>
      <c r="E158" s="2">
        <v>0.195402298850575</v>
      </c>
      <c r="F158" s="2">
        <v>0.20192307692307701</v>
      </c>
      <c r="G158" s="2">
        <v>-1.6E-2</v>
      </c>
      <c r="H158" s="2">
        <v>0.22764227642276399</v>
      </c>
      <c r="I158" s="2">
        <v>0.14569536423841101</v>
      </c>
      <c r="J158" s="2">
        <v>1.15606936416185E-2</v>
      </c>
      <c r="K158" s="2">
        <v>0.16571428571428601</v>
      </c>
      <c r="L158" s="2">
        <v>0.31862745098039202</v>
      </c>
      <c r="M158" s="2">
        <v>0.29368029739777002</v>
      </c>
      <c r="N158" s="3">
        <v>1.0115606936416199</v>
      </c>
      <c r="O158" s="3">
        <v>3</v>
      </c>
    </row>
    <row r="159" spans="1:15" x14ac:dyDescent="0.3">
      <c r="A159" s="8" t="s">
        <v>196</v>
      </c>
      <c r="B159" s="8" t="s">
        <v>102</v>
      </c>
      <c r="C159" s="2">
        <v>7.8231292517006806E-2</v>
      </c>
      <c r="D159" s="2">
        <v>0.102523659305994</v>
      </c>
      <c r="E159" s="2">
        <v>-2.2889842632331899E-2</v>
      </c>
      <c r="F159" s="2">
        <v>5.4172767203513897E-2</v>
      </c>
      <c r="G159" s="2">
        <v>0.15277777777777801</v>
      </c>
      <c r="H159" s="2">
        <v>8.1927710843373497E-2</v>
      </c>
      <c r="I159" s="2">
        <v>0.13028953229398699</v>
      </c>
      <c r="J159" s="2">
        <v>6.9950738916256194E-2</v>
      </c>
      <c r="K159" s="2">
        <v>7.3664825046040494E-2</v>
      </c>
      <c r="L159" s="2">
        <v>0.18867924528301899</v>
      </c>
      <c r="M159" s="2">
        <v>7.8643578643578599E-2</v>
      </c>
      <c r="N159" s="3">
        <v>0.47290640394088701</v>
      </c>
      <c r="O159" s="3">
        <v>1.13876967095851</v>
      </c>
    </row>
    <row r="160" spans="1:15" x14ac:dyDescent="0.3">
      <c r="A160" s="8" t="s">
        <v>196</v>
      </c>
      <c r="B160" s="8" t="s">
        <v>103</v>
      </c>
      <c r="C160" s="2">
        <v>-2.7855153203342601E-3</v>
      </c>
      <c r="D160" s="2">
        <v>9.2178770949720698E-2</v>
      </c>
      <c r="E160" s="2">
        <v>5.1150895140665001E-3</v>
      </c>
      <c r="F160" s="2">
        <v>6.1068702290076299E-2</v>
      </c>
      <c r="G160" s="2">
        <v>6.9544364508393297E-2</v>
      </c>
      <c r="H160" s="2">
        <v>0.114349775784753</v>
      </c>
      <c r="I160" s="2">
        <v>0.20120724346076499</v>
      </c>
      <c r="J160" s="2">
        <v>0.107202680067002</v>
      </c>
      <c r="K160" s="2">
        <v>0.101361573373676</v>
      </c>
      <c r="L160" s="2">
        <v>0.22802197802197799</v>
      </c>
      <c r="M160" s="2">
        <v>0.194630872483221</v>
      </c>
      <c r="N160" s="3">
        <v>0.78894472361808998</v>
      </c>
      <c r="O160" s="3">
        <v>1.73145780051151</v>
      </c>
    </row>
    <row r="161" spans="1:15" x14ac:dyDescent="0.3">
      <c r="A161" s="8" t="s">
        <v>196</v>
      </c>
      <c r="B161" s="8" t="s">
        <v>104</v>
      </c>
      <c r="C161" s="2">
        <v>-6.25E-2</v>
      </c>
      <c r="D161" s="2">
        <v>0.2</v>
      </c>
      <c r="E161" s="2">
        <v>-0.22222222222222199</v>
      </c>
      <c r="F161" s="2">
        <v>0.28571428571428598</v>
      </c>
      <c r="G161" s="2">
        <v>-0.11111111111111099</v>
      </c>
      <c r="H161" s="2">
        <v>-0.125</v>
      </c>
      <c r="I161" s="2">
        <v>0.57142857142857095</v>
      </c>
      <c r="J161" s="2">
        <v>0.22727272727272699</v>
      </c>
      <c r="K161" s="2">
        <v>-0.22222222222222199</v>
      </c>
      <c r="L161" s="2">
        <v>0.33333333333333298</v>
      </c>
      <c r="M161" s="2">
        <v>-7.1428571428571397E-2</v>
      </c>
      <c r="N161" s="3">
        <v>0.18181818181818199</v>
      </c>
      <c r="O161" s="3">
        <v>0.44444444444444398</v>
      </c>
    </row>
    <row r="162" spans="1:15" x14ac:dyDescent="0.3">
      <c r="A162" s="8" t="s">
        <v>196</v>
      </c>
      <c r="B162" s="8" t="s">
        <v>105</v>
      </c>
      <c r="C162" s="2">
        <v>0.127710843373494</v>
      </c>
      <c r="D162" s="2">
        <v>7.69230769230769E-2</v>
      </c>
      <c r="E162" s="2">
        <v>7.9365079365079402E-2</v>
      </c>
      <c r="F162" s="2">
        <v>0.152573529411765</v>
      </c>
      <c r="G162" s="2">
        <v>0.20414673046251999</v>
      </c>
      <c r="H162" s="2">
        <v>0.16291390728476801</v>
      </c>
      <c r="I162" s="2">
        <v>0.203872437357631</v>
      </c>
      <c r="J162" s="2">
        <v>0.19016083254493901</v>
      </c>
      <c r="K162" s="2">
        <v>0.15421303656597801</v>
      </c>
      <c r="L162" s="2">
        <v>0.15289256198347101</v>
      </c>
      <c r="M162" s="2">
        <v>0.18399044205495799</v>
      </c>
      <c r="N162" s="3">
        <v>0.87511825922421904</v>
      </c>
      <c r="O162" s="3">
        <v>2.9325396825396801</v>
      </c>
    </row>
    <row r="163" spans="1:15" x14ac:dyDescent="0.3">
      <c r="A163" s="8" t="s">
        <v>196</v>
      </c>
      <c r="B163" s="8" t="s">
        <v>106</v>
      </c>
      <c r="C163" s="2">
        <v>0.25</v>
      </c>
      <c r="D163" s="2">
        <v>0.33333333333333298</v>
      </c>
      <c r="E163" s="2">
        <v>0.1</v>
      </c>
      <c r="F163" s="2">
        <v>-0.18181818181818199</v>
      </c>
      <c r="G163" s="2">
        <v>0.11111111111111099</v>
      </c>
      <c r="H163" s="2">
        <v>0.3</v>
      </c>
      <c r="I163" s="2">
        <v>0.115384615384615</v>
      </c>
      <c r="J163" s="2">
        <v>6.8965517241379296E-2</v>
      </c>
      <c r="K163" s="2">
        <v>-3.2258064516128997E-2</v>
      </c>
      <c r="L163" s="2">
        <v>0.36666666666666697</v>
      </c>
      <c r="M163" s="2">
        <v>-4.8780487804878099E-2</v>
      </c>
      <c r="N163" s="3">
        <v>0.34482758620689702</v>
      </c>
      <c r="O163" s="3">
        <v>0.95</v>
      </c>
    </row>
    <row r="164" spans="1:15" x14ac:dyDescent="0.3">
      <c r="A164" s="8" t="s">
        <v>196</v>
      </c>
      <c r="B164" s="8" t="s">
        <v>16</v>
      </c>
      <c r="C164" s="2">
        <v>0</v>
      </c>
      <c r="D164" s="2">
        <v>0.269230769230769</v>
      </c>
      <c r="E164" s="2">
        <v>-9.0909090909090898E-2</v>
      </c>
      <c r="F164" s="2">
        <v>0.3</v>
      </c>
      <c r="G164" s="2">
        <v>-0.128205128205128</v>
      </c>
      <c r="H164" s="2">
        <v>0.23529411764705899</v>
      </c>
      <c r="I164" s="2">
        <v>9.5238095238095205E-2</v>
      </c>
      <c r="J164" s="2">
        <v>2.1739130434782601E-2</v>
      </c>
      <c r="K164" s="2">
        <v>0.12765957446808501</v>
      </c>
      <c r="L164" s="2">
        <v>0.22641509433962301</v>
      </c>
      <c r="M164" s="2">
        <v>9.2307692307692299E-2</v>
      </c>
      <c r="N164" s="3">
        <v>0.54347826086956497</v>
      </c>
      <c r="O164" s="3">
        <v>1.15151515151515</v>
      </c>
    </row>
    <row r="165" spans="1:15" x14ac:dyDescent="0.3">
      <c r="A165" s="8" t="s">
        <v>196</v>
      </c>
      <c r="B165" s="8" t="s">
        <v>107</v>
      </c>
      <c r="C165" s="2">
        <v>0.23553719008264501</v>
      </c>
      <c r="D165" s="2">
        <v>5.35117056856187E-2</v>
      </c>
      <c r="E165" s="2">
        <v>2.2222222222222199E-2</v>
      </c>
      <c r="F165" s="2">
        <v>0.167701863354037</v>
      </c>
      <c r="G165" s="2">
        <v>0.15159574468085099</v>
      </c>
      <c r="H165" s="2">
        <v>9.9307159353348703E-2</v>
      </c>
      <c r="I165" s="2">
        <v>0.13235294117647101</v>
      </c>
      <c r="J165" s="2">
        <v>9.4619666048237502E-2</v>
      </c>
      <c r="K165" s="2">
        <v>4.5762711864406801E-2</v>
      </c>
      <c r="L165" s="2">
        <v>0.116693679092382</v>
      </c>
      <c r="M165" s="2">
        <v>3.1930333817126302E-2</v>
      </c>
      <c r="N165" s="3">
        <v>0.319109461966605</v>
      </c>
      <c r="O165" s="3">
        <v>1.25714285714286</v>
      </c>
    </row>
    <row r="166" spans="1:15" x14ac:dyDescent="0.3">
      <c r="A166" s="8" t="s">
        <v>196</v>
      </c>
      <c r="B166" s="8" t="s">
        <v>108</v>
      </c>
      <c r="C166" s="2">
        <v>6.4935064935064901E-2</v>
      </c>
      <c r="D166" s="2">
        <v>0.19512195121951201</v>
      </c>
      <c r="E166" s="2">
        <v>1.53061224489796E-2</v>
      </c>
      <c r="F166" s="2">
        <v>8.5427135678391997E-2</v>
      </c>
      <c r="G166" s="2">
        <v>8.3333333333333301E-2</v>
      </c>
      <c r="H166" s="2">
        <v>4.2735042735042701E-2</v>
      </c>
      <c r="I166" s="2">
        <v>0.16393442622950799</v>
      </c>
      <c r="J166" s="2">
        <v>1.0563380281690101E-2</v>
      </c>
      <c r="K166" s="2">
        <v>2.0905923344947699E-2</v>
      </c>
      <c r="L166" s="2">
        <v>0.16040955631399301</v>
      </c>
      <c r="M166" s="2">
        <v>7.0588235294117604E-2</v>
      </c>
      <c r="N166" s="3">
        <v>0.28169014084506999</v>
      </c>
      <c r="O166" s="3">
        <v>0.85714285714285698</v>
      </c>
    </row>
    <row r="167" spans="1:15" x14ac:dyDescent="0.3">
      <c r="A167" s="8" t="s">
        <v>196</v>
      </c>
      <c r="B167" s="8" t="s">
        <v>109</v>
      </c>
      <c r="C167" s="2">
        <v>-2.0581973030518098E-2</v>
      </c>
      <c r="D167" s="2">
        <v>-7.1014492753623204E-2</v>
      </c>
      <c r="E167" s="2">
        <v>-0.109984399375975</v>
      </c>
      <c r="F167" s="2">
        <v>-6.6608238387379504E-2</v>
      </c>
      <c r="G167" s="2">
        <v>-5.5399061032863801E-2</v>
      </c>
      <c r="H167" s="2">
        <v>-0.119284294234592</v>
      </c>
      <c r="I167" s="2">
        <v>-9.14221218961625E-2</v>
      </c>
      <c r="J167" s="2">
        <v>-3.9751552795031099E-2</v>
      </c>
      <c r="K167" s="2">
        <v>-3.8809831824062099E-2</v>
      </c>
      <c r="L167" s="2">
        <v>-0.31224764468371502</v>
      </c>
      <c r="M167" s="2">
        <v>-0.25636007827788598</v>
      </c>
      <c r="N167" s="3">
        <v>-0.52795031055900599</v>
      </c>
      <c r="O167" s="3">
        <v>-0.70358814352574095</v>
      </c>
    </row>
    <row r="168" spans="1:15" x14ac:dyDescent="0.3">
      <c r="A168" s="8" t="s">
        <v>197</v>
      </c>
      <c r="B168" s="8" t="s">
        <v>101</v>
      </c>
      <c r="C168" s="2">
        <v>0.154411764705882</v>
      </c>
      <c r="D168" s="2">
        <v>1.27388535031847E-2</v>
      </c>
      <c r="E168" s="2">
        <v>6.9182389937106903E-2</v>
      </c>
      <c r="F168" s="2">
        <v>2.3529411764705899E-2</v>
      </c>
      <c r="G168" s="2">
        <v>4.0229885057471299E-2</v>
      </c>
      <c r="H168" s="2">
        <v>0.138121546961326</v>
      </c>
      <c r="I168" s="2">
        <v>0.101941747572816</v>
      </c>
      <c r="J168" s="2">
        <v>-3.9647577092511002E-2</v>
      </c>
      <c r="K168" s="2">
        <v>0.37614678899082599</v>
      </c>
      <c r="L168" s="2">
        <v>0.176666666666667</v>
      </c>
      <c r="M168" s="2">
        <v>0.22379603399433401</v>
      </c>
      <c r="N168" s="3">
        <v>0.90308370044052899</v>
      </c>
      <c r="O168" s="3">
        <v>1.71698113207547</v>
      </c>
    </row>
    <row r="169" spans="1:15" x14ac:dyDescent="0.3">
      <c r="A169" s="8" t="s">
        <v>197</v>
      </c>
      <c r="B169" s="8" t="s">
        <v>102</v>
      </c>
      <c r="C169" s="2">
        <v>0.138304652644997</v>
      </c>
      <c r="D169" s="2">
        <v>1.6797312430011199E-3</v>
      </c>
      <c r="E169" s="2">
        <v>3.07434320849637E-2</v>
      </c>
      <c r="F169" s="2">
        <v>3.470715835141E-2</v>
      </c>
      <c r="G169" s="2">
        <v>7.3899371069182401E-2</v>
      </c>
      <c r="H169" s="2">
        <v>8.6871644704734005E-2</v>
      </c>
      <c r="I169" s="2">
        <v>9.3848226313426097E-2</v>
      </c>
      <c r="J169" s="2">
        <v>2.2577996715927799E-2</v>
      </c>
      <c r="K169" s="2">
        <v>2.4889602569249301E-2</v>
      </c>
      <c r="L169" s="2">
        <v>0.139835487661575</v>
      </c>
      <c r="M169" s="2">
        <v>0.1</v>
      </c>
      <c r="N169" s="3">
        <v>0.314039408866995</v>
      </c>
      <c r="O169" s="3">
        <v>0.78926774734488503</v>
      </c>
    </row>
    <row r="170" spans="1:15" x14ac:dyDescent="0.3">
      <c r="A170" s="8" t="s">
        <v>197</v>
      </c>
      <c r="B170" s="8" t="s">
        <v>103</v>
      </c>
      <c r="C170" s="2">
        <v>0.106646058732612</v>
      </c>
      <c r="D170" s="2">
        <v>-5.8659217877095E-2</v>
      </c>
      <c r="E170" s="2">
        <v>6.2314540059347202E-2</v>
      </c>
      <c r="F170" s="2">
        <v>1.2569832402234599E-2</v>
      </c>
      <c r="G170" s="2">
        <v>0.12</v>
      </c>
      <c r="H170" s="2">
        <v>0.14039408866995101</v>
      </c>
      <c r="I170" s="2">
        <v>0.110151187904968</v>
      </c>
      <c r="J170" s="2">
        <v>0.17607003891050599</v>
      </c>
      <c r="K170" s="2">
        <v>0.11414392059553299</v>
      </c>
      <c r="L170" s="2">
        <v>0.18708240534521201</v>
      </c>
      <c r="M170" s="2">
        <v>0.106941838649156</v>
      </c>
      <c r="N170" s="3">
        <v>0.72178988326848204</v>
      </c>
      <c r="O170" s="3">
        <v>1.62611275964392</v>
      </c>
    </row>
    <row r="171" spans="1:15" x14ac:dyDescent="0.3">
      <c r="A171" s="8" t="s">
        <v>197</v>
      </c>
      <c r="B171" s="8" t="s">
        <v>104</v>
      </c>
      <c r="C171" s="2">
        <v>0.20512820512820501</v>
      </c>
      <c r="D171" s="2">
        <v>-1.0638297872340399E-2</v>
      </c>
      <c r="E171" s="2">
        <v>3.2258064516128997E-2</v>
      </c>
      <c r="F171" s="2">
        <v>-3.125E-2</v>
      </c>
      <c r="G171" s="2">
        <v>0.15053763440860199</v>
      </c>
      <c r="H171" s="2">
        <v>0.11214953271028</v>
      </c>
      <c r="I171" s="2">
        <v>-2.5210084033613401E-2</v>
      </c>
      <c r="J171" s="2">
        <v>0.198275862068966</v>
      </c>
      <c r="K171" s="2">
        <v>-0.100719424460432</v>
      </c>
      <c r="L171" s="2">
        <v>0.112</v>
      </c>
      <c r="M171" s="2">
        <v>7.1942446043165497E-3</v>
      </c>
      <c r="N171" s="3">
        <v>0.20689655172413801</v>
      </c>
      <c r="O171" s="3">
        <v>0.50537634408602194</v>
      </c>
    </row>
    <row r="172" spans="1:15" x14ac:dyDescent="0.3">
      <c r="A172" s="8" t="s">
        <v>197</v>
      </c>
      <c r="B172" s="8" t="s">
        <v>105</v>
      </c>
      <c r="C172" s="2">
        <v>6.4814814814814797E-2</v>
      </c>
      <c r="D172" s="2">
        <v>-2.45059288537549E-2</v>
      </c>
      <c r="E172" s="2">
        <v>3.3225283630469997E-2</v>
      </c>
      <c r="F172" s="2">
        <v>2.0392156862745099E-2</v>
      </c>
      <c r="G172" s="2">
        <v>9.3774019984627199E-2</v>
      </c>
      <c r="H172" s="2">
        <v>0.108924806746311</v>
      </c>
      <c r="I172" s="2">
        <v>0.23130544993662899</v>
      </c>
      <c r="J172" s="2">
        <v>0.128667009778693</v>
      </c>
      <c r="K172" s="2">
        <v>0.19015047879617</v>
      </c>
      <c r="L172" s="2">
        <v>0.237164750957854</v>
      </c>
      <c r="M172" s="2">
        <v>0.15732424899349601</v>
      </c>
      <c r="N172" s="3">
        <v>0.92331446217189905</v>
      </c>
      <c r="O172" s="3">
        <v>2.0283630470016201</v>
      </c>
    </row>
    <row r="173" spans="1:15" x14ac:dyDescent="0.3">
      <c r="A173" s="8" t="s">
        <v>197</v>
      </c>
      <c r="B173" s="8" t="s">
        <v>106</v>
      </c>
      <c r="C173" s="2">
        <v>0.31372549019607798</v>
      </c>
      <c r="D173" s="2">
        <v>-8.9552238805970102E-2</v>
      </c>
      <c r="E173" s="2">
        <v>6.5573770491803296E-2</v>
      </c>
      <c r="F173" s="2">
        <v>-3.0769230769230799E-2</v>
      </c>
      <c r="G173" s="2">
        <v>6.3492063492063502E-2</v>
      </c>
      <c r="H173" s="2">
        <v>0.134328358208955</v>
      </c>
      <c r="I173" s="2">
        <v>0</v>
      </c>
      <c r="J173" s="2">
        <v>0.26315789473684198</v>
      </c>
      <c r="K173" s="2">
        <v>-7.2916666666666699E-2</v>
      </c>
      <c r="L173" s="2">
        <v>0.28089887640449401</v>
      </c>
      <c r="M173" s="2">
        <v>0.114035087719298</v>
      </c>
      <c r="N173" s="3">
        <v>0.67105263157894701</v>
      </c>
      <c r="O173" s="3">
        <v>1.08196721311475</v>
      </c>
    </row>
    <row r="174" spans="1:15" x14ac:dyDescent="0.3">
      <c r="A174" s="8" t="s">
        <v>197</v>
      </c>
      <c r="B174" s="8" t="s">
        <v>16</v>
      </c>
      <c r="C174" s="2">
        <v>0.146341463414634</v>
      </c>
      <c r="D174" s="2">
        <v>0.10638297872340401</v>
      </c>
      <c r="E174" s="2">
        <v>-9.6153846153846194E-3</v>
      </c>
      <c r="F174" s="2">
        <v>1.94174757281553E-2</v>
      </c>
      <c r="G174" s="2">
        <v>0.114285714285714</v>
      </c>
      <c r="H174" s="2">
        <v>5.1282051282051301E-2</v>
      </c>
      <c r="I174" s="2">
        <v>-2.4390243902439001E-2</v>
      </c>
      <c r="J174" s="2">
        <v>3.3333333333333298E-2</v>
      </c>
      <c r="K174" s="2">
        <v>2.4193548387096801E-2</v>
      </c>
      <c r="L174" s="2">
        <v>0.21259842519684999</v>
      </c>
      <c r="M174" s="2">
        <v>0.168831168831169</v>
      </c>
      <c r="N174" s="3">
        <v>0.5</v>
      </c>
      <c r="O174" s="3">
        <v>0.73076923076923095</v>
      </c>
    </row>
    <row r="175" spans="1:15" x14ac:dyDescent="0.3">
      <c r="A175" s="8" t="s">
        <v>197</v>
      </c>
      <c r="B175" s="8" t="s">
        <v>107</v>
      </c>
      <c r="C175" s="2">
        <v>0.233031674208145</v>
      </c>
      <c r="D175" s="2">
        <v>3.3944954128440397E-2</v>
      </c>
      <c r="E175" s="2">
        <v>0.17213842058562601</v>
      </c>
      <c r="F175" s="2">
        <v>4.1635124905374701E-2</v>
      </c>
      <c r="G175" s="2">
        <v>0.16933139534883701</v>
      </c>
      <c r="H175" s="2">
        <v>9.6954630205096301E-2</v>
      </c>
      <c r="I175" s="2">
        <v>9.1784702549575103E-2</v>
      </c>
      <c r="J175" s="2">
        <v>9.3409444732745206E-2</v>
      </c>
      <c r="K175" s="2">
        <v>1.9933554817275701E-2</v>
      </c>
      <c r="L175" s="2">
        <v>0.11493718008376</v>
      </c>
      <c r="M175" s="2">
        <v>6.2604340567612701E-2</v>
      </c>
      <c r="N175" s="3">
        <v>0.32122470160871802</v>
      </c>
      <c r="O175" s="3">
        <v>1.2590949423247599</v>
      </c>
    </row>
    <row r="176" spans="1:15" x14ac:dyDescent="0.3">
      <c r="A176" s="8" t="s">
        <v>197</v>
      </c>
      <c r="B176" s="8" t="s">
        <v>108</v>
      </c>
      <c r="C176" s="2">
        <v>0.17870036101083001</v>
      </c>
      <c r="D176" s="2">
        <v>1.3782542113323099E-2</v>
      </c>
      <c r="E176" s="2">
        <v>3.0211480362537801E-2</v>
      </c>
      <c r="F176" s="2">
        <v>5.5718475073313803E-2</v>
      </c>
      <c r="G176" s="2">
        <v>6.5277777777777796E-2</v>
      </c>
      <c r="H176" s="2">
        <v>-1.30378096479791E-3</v>
      </c>
      <c r="I176" s="2">
        <v>2.7415143603133199E-2</v>
      </c>
      <c r="J176" s="2">
        <v>7.3697585768742094E-2</v>
      </c>
      <c r="K176" s="2">
        <v>2.01183431952663E-2</v>
      </c>
      <c r="L176" s="2">
        <v>0.18793503480278401</v>
      </c>
      <c r="M176" s="2">
        <v>7.03125E-2</v>
      </c>
      <c r="N176" s="3">
        <v>0.39263024142312603</v>
      </c>
      <c r="O176" s="3">
        <v>0.65558912386706902</v>
      </c>
    </row>
    <row r="177" spans="1:15" x14ac:dyDescent="0.3">
      <c r="A177" s="8" t="s">
        <v>197</v>
      </c>
      <c r="B177" s="8" t="s">
        <v>109</v>
      </c>
      <c r="C177" s="2">
        <v>-8.7061668681983097E-3</v>
      </c>
      <c r="D177" s="2">
        <v>-0.111734569407172</v>
      </c>
      <c r="E177" s="2">
        <v>-0.100521834660807</v>
      </c>
      <c r="F177" s="2">
        <v>-0.12793893129771</v>
      </c>
      <c r="G177" s="2">
        <v>-9.4537815126050403E-2</v>
      </c>
      <c r="H177" s="2">
        <v>-0.116782675947409</v>
      </c>
      <c r="I177" s="2">
        <v>-0.16199649737303001</v>
      </c>
      <c r="J177" s="2">
        <v>-6.8443051201671906E-2</v>
      </c>
      <c r="K177" s="2">
        <v>-7.9080201906898503E-2</v>
      </c>
      <c r="L177" s="2">
        <v>-0.30816077953714999</v>
      </c>
      <c r="M177" s="2">
        <v>-0.26760563380281699</v>
      </c>
      <c r="N177" s="3">
        <v>-0.56530825496342696</v>
      </c>
      <c r="O177" s="3">
        <v>-0.77149134853062296</v>
      </c>
    </row>
    <row r="178" spans="1:15" x14ac:dyDescent="0.3">
      <c r="A178" s="8" t="s">
        <v>198</v>
      </c>
      <c r="B178" s="8" t="s">
        <v>101</v>
      </c>
      <c r="C178" s="2">
        <v>0.30379746835443</v>
      </c>
      <c r="D178" s="2">
        <v>0.15533980582524301</v>
      </c>
      <c r="E178" s="2">
        <v>1.6806722689075598E-2</v>
      </c>
      <c r="F178" s="2">
        <v>0.14049586776859499</v>
      </c>
      <c r="G178" s="2">
        <v>0.231884057971014</v>
      </c>
      <c r="H178" s="2">
        <v>4.11764705882353E-2</v>
      </c>
      <c r="I178" s="2">
        <v>0.10734463276836199</v>
      </c>
      <c r="J178" s="2">
        <v>0.107142857142857</v>
      </c>
      <c r="K178" s="2">
        <v>0.235023041474654</v>
      </c>
      <c r="L178" s="2">
        <v>0.26492537313432801</v>
      </c>
      <c r="M178" s="2">
        <v>0.26843657817109101</v>
      </c>
      <c r="N178" s="3">
        <v>1.19387755102041</v>
      </c>
      <c r="O178" s="3">
        <v>2.6134453781512601</v>
      </c>
    </row>
    <row r="179" spans="1:15" x14ac:dyDescent="0.3">
      <c r="A179" s="8" t="s">
        <v>198</v>
      </c>
      <c r="B179" s="8" t="s">
        <v>102</v>
      </c>
      <c r="C179" s="2">
        <v>8.6734693877551006E-2</v>
      </c>
      <c r="D179" s="2">
        <v>5.39906103286385E-2</v>
      </c>
      <c r="E179" s="2">
        <v>5.4565701559019998E-2</v>
      </c>
      <c r="F179" s="2">
        <v>5.59662090813094E-2</v>
      </c>
      <c r="G179" s="2">
        <v>0.21199999999999999</v>
      </c>
      <c r="H179" s="2">
        <v>6.1881188118811901E-2</v>
      </c>
      <c r="I179" s="2">
        <v>0.12665112665112699</v>
      </c>
      <c r="J179" s="2">
        <v>7.7241379310344804E-2</v>
      </c>
      <c r="K179" s="2">
        <v>9.3469910371318798E-2</v>
      </c>
      <c r="L179" s="2">
        <v>0.206674473067916</v>
      </c>
      <c r="M179" s="2">
        <v>0.17564289180009701</v>
      </c>
      <c r="N179" s="3">
        <v>0.67103448275862099</v>
      </c>
      <c r="O179" s="3">
        <v>1.6982182628062401</v>
      </c>
    </row>
    <row r="180" spans="1:15" x14ac:dyDescent="0.3">
      <c r="A180" s="8" t="s">
        <v>198</v>
      </c>
      <c r="B180" s="8" t="s">
        <v>103</v>
      </c>
      <c r="C180" s="2">
        <v>3.4129692832764501E-3</v>
      </c>
      <c r="D180" s="2">
        <v>3.9115646258503403E-2</v>
      </c>
      <c r="E180" s="2">
        <v>9.8199672667757792E-3</v>
      </c>
      <c r="F180" s="2">
        <v>5.9967585089140997E-2</v>
      </c>
      <c r="G180" s="2">
        <v>0.15290519877675801</v>
      </c>
      <c r="H180" s="2">
        <v>6.2334217506631297E-2</v>
      </c>
      <c r="I180" s="2">
        <v>0.15855181023720299</v>
      </c>
      <c r="J180" s="2">
        <v>0.14008620689655199</v>
      </c>
      <c r="K180" s="2">
        <v>6.9943289224952701E-2</v>
      </c>
      <c r="L180" s="2">
        <v>0.201413427561837</v>
      </c>
      <c r="M180" s="2">
        <v>0.19632352941176501</v>
      </c>
      <c r="N180" s="3">
        <v>0.75323275862068995</v>
      </c>
      <c r="O180" s="3">
        <v>1.66284779050736</v>
      </c>
    </row>
    <row r="181" spans="1:15" x14ac:dyDescent="0.3">
      <c r="A181" s="8" t="s">
        <v>198</v>
      </c>
      <c r="B181" s="8" t="s">
        <v>104</v>
      </c>
      <c r="C181" s="2">
        <v>0</v>
      </c>
      <c r="D181" s="2">
        <v>0</v>
      </c>
      <c r="E181" s="2">
        <v>1.2</v>
      </c>
      <c r="F181" s="2">
        <v>-0.18181818181818199</v>
      </c>
      <c r="G181" s="2">
        <v>0.22222222222222199</v>
      </c>
      <c r="H181" s="2">
        <v>0.36363636363636398</v>
      </c>
      <c r="I181" s="2">
        <v>-0.266666666666667</v>
      </c>
      <c r="J181" s="2">
        <v>0</v>
      </c>
      <c r="K181" s="2">
        <v>-9.0909090909090898E-2</v>
      </c>
      <c r="L181" s="2">
        <v>0.5</v>
      </c>
      <c r="M181" s="2">
        <v>0</v>
      </c>
      <c r="N181" s="3">
        <v>0.36363636363636398</v>
      </c>
      <c r="O181" s="3">
        <v>2</v>
      </c>
    </row>
    <row r="182" spans="1:15" x14ac:dyDescent="0.3">
      <c r="A182" s="8" t="s">
        <v>198</v>
      </c>
      <c r="B182" s="8" t="s">
        <v>105</v>
      </c>
      <c r="C182" s="2">
        <v>0.115341545352744</v>
      </c>
      <c r="D182" s="2">
        <v>0.14056224899598399</v>
      </c>
      <c r="E182" s="2">
        <v>7.8345070422535204E-2</v>
      </c>
      <c r="F182" s="2">
        <v>0.144489795918367</v>
      </c>
      <c r="G182" s="2">
        <v>8.3452211126961495E-2</v>
      </c>
      <c r="H182" s="2">
        <v>0.186306780776827</v>
      </c>
      <c r="I182" s="2">
        <v>0.223640399556049</v>
      </c>
      <c r="J182" s="2">
        <v>0.187755102040816</v>
      </c>
      <c r="K182" s="2">
        <v>0.169530355097365</v>
      </c>
      <c r="L182" s="2">
        <v>0.227881162259223</v>
      </c>
      <c r="M182" s="2">
        <v>0.23770273863334199</v>
      </c>
      <c r="N182" s="3">
        <v>1.1111111111111101</v>
      </c>
      <c r="O182" s="3">
        <v>3.09771126760563</v>
      </c>
    </row>
    <row r="183" spans="1:15" x14ac:dyDescent="0.3">
      <c r="A183" s="8" t="s">
        <v>198</v>
      </c>
      <c r="B183" s="8" t="s">
        <v>106</v>
      </c>
      <c r="C183" s="2">
        <v>0.13888888888888901</v>
      </c>
      <c r="D183" s="2">
        <v>7.3170731707317097E-2</v>
      </c>
      <c r="E183" s="2">
        <v>0.22727272727272699</v>
      </c>
      <c r="F183" s="2">
        <v>-7.4074074074074098E-2</v>
      </c>
      <c r="G183" s="2">
        <v>0.18</v>
      </c>
      <c r="H183" s="2">
        <v>3.3898305084745797E-2</v>
      </c>
      <c r="I183" s="2">
        <v>0.32786885245901598</v>
      </c>
      <c r="J183" s="2">
        <v>8.6419753086419707E-2</v>
      </c>
      <c r="K183" s="2">
        <v>0.22727272727272699</v>
      </c>
      <c r="L183" s="2">
        <v>0.35185185185185203</v>
      </c>
      <c r="M183" s="2">
        <v>0.15753424657534201</v>
      </c>
      <c r="N183" s="3">
        <v>1.0864197530864199</v>
      </c>
      <c r="O183" s="3">
        <v>2.8409090909090899</v>
      </c>
    </row>
    <row r="184" spans="1:15" x14ac:dyDescent="0.3">
      <c r="A184" s="8" t="s">
        <v>198</v>
      </c>
      <c r="B184" s="8" t="s">
        <v>16</v>
      </c>
      <c r="C184" s="2">
        <v>-7.69230769230769E-2</v>
      </c>
      <c r="D184" s="2">
        <v>-2.7777777777777801E-2</v>
      </c>
      <c r="E184" s="2">
        <v>0.28571428571428598</v>
      </c>
      <c r="F184" s="2">
        <v>-2.2222222222222199E-2</v>
      </c>
      <c r="G184" s="2">
        <v>2.27272727272727E-2</v>
      </c>
      <c r="H184" s="2">
        <v>0.266666666666667</v>
      </c>
      <c r="I184" s="2">
        <v>0.31578947368421101</v>
      </c>
      <c r="J184" s="2">
        <v>-1.3333333333333299E-2</v>
      </c>
      <c r="K184" s="2">
        <v>-0.14864864864864899</v>
      </c>
      <c r="L184" s="2">
        <v>0.158730158730159</v>
      </c>
      <c r="M184" s="2">
        <v>0.17808219178082199</v>
      </c>
      <c r="N184" s="3">
        <v>0.146666666666667</v>
      </c>
      <c r="O184" s="3">
        <v>1.45714285714286</v>
      </c>
    </row>
    <row r="185" spans="1:15" x14ac:dyDescent="0.3">
      <c r="A185" s="8" t="s">
        <v>198</v>
      </c>
      <c r="B185" s="8" t="s">
        <v>107</v>
      </c>
      <c r="C185" s="2">
        <v>0.19662921348314599</v>
      </c>
      <c r="D185" s="2">
        <v>0.13145539906103301</v>
      </c>
      <c r="E185" s="2">
        <v>5.39419087136929E-2</v>
      </c>
      <c r="F185" s="2">
        <v>0.122047244094488</v>
      </c>
      <c r="G185" s="2">
        <v>0.18771929824561401</v>
      </c>
      <c r="H185" s="2">
        <v>2.2156573116691301E-2</v>
      </c>
      <c r="I185" s="2">
        <v>7.0809248554913301E-2</v>
      </c>
      <c r="J185" s="2">
        <v>0.18893387314439899</v>
      </c>
      <c r="K185" s="2">
        <v>4.4267877412031802E-2</v>
      </c>
      <c r="L185" s="2">
        <v>0.13043478260869601</v>
      </c>
      <c r="M185" s="2">
        <v>5.8653846153846202E-2</v>
      </c>
      <c r="N185" s="3">
        <v>0.48582995951417002</v>
      </c>
      <c r="O185" s="3">
        <v>1.2842323651452301</v>
      </c>
    </row>
    <row r="186" spans="1:15" x14ac:dyDescent="0.3">
      <c r="A186" s="8" t="s">
        <v>198</v>
      </c>
      <c r="B186" s="8" t="s">
        <v>108</v>
      </c>
      <c r="C186" s="2">
        <v>4.4176706827309203E-2</v>
      </c>
      <c r="D186" s="2">
        <v>0.1</v>
      </c>
      <c r="E186" s="2">
        <v>0.13986013986014001</v>
      </c>
      <c r="F186" s="2">
        <v>-9.2024539877300603E-3</v>
      </c>
      <c r="G186" s="2">
        <v>0.120743034055728</v>
      </c>
      <c r="H186" s="2">
        <v>4.6961325966850799E-2</v>
      </c>
      <c r="I186" s="2">
        <v>3.6939313984168901E-2</v>
      </c>
      <c r="J186" s="2">
        <v>0.14758269720101799</v>
      </c>
      <c r="K186" s="2">
        <v>-1.3303769401330399E-2</v>
      </c>
      <c r="L186" s="2">
        <v>0.13483146067415699</v>
      </c>
      <c r="M186" s="2">
        <v>0.118811881188119</v>
      </c>
      <c r="N186" s="3">
        <v>0.43765903307887999</v>
      </c>
      <c r="O186" s="3">
        <v>0.97552447552447596</v>
      </c>
    </row>
    <row r="187" spans="1:15" x14ac:dyDescent="0.3">
      <c r="A187" s="8" t="s">
        <v>198</v>
      </c>
      <c r="B187" s="8" t="s">
        <v>109</v>
      </c>
      <c r="C187" s="2">
        <v>-4.5993361782835501E-2</v>
      </c>
      <c r="D187" s="2">
        <v>-6.6600397614314105E-2</v>
      </c>
      <c r="E187" s="2">
        <v>-9.0521831735889194E-2</v>
      </c>
      <c r="F187" s="2">
        <v>-5.15222482435597E-2</v>
      </c>
      <c r="G187" s="2">
        <v>-5.8641975308642E-2</v>
      </c>
      <c r="H187" s="2">
        <v>-9.5081967213114807E-2</v>
      </c>
      <c r="I187" s="2">
        <v>-8.9855072463768101E-2</v>
      </c>
      <c r="J187" s="2">
        <v>-3.9012738853503197E-2</v>
      </c>
      <c r="K187" s="2">
        <v>-3.4797017398508698E-2</v>
      </c>
      <c r="L187" s="2">
        <v>-0.30128755364806897</v>
      </c>
      <c r="M187" s="2">
        <v>-0.24324324324324301</v>
      </c>
      <c r="N187" s="3">
        <v>-0.50955414012738898</v>
      </c>
      <c r="O187" s="3">
        <v>-0.67199148029819</v>
      </c>
    </row>
    <row r="188" spans="1:15" x14ac:dyDescent="0.3">
      <c r="A188" s="8" t="s">
        <v>199</v>
      </c>
      <c r="B188" s="8" t="s">
        <v>101</v>
      </c>
      <c r="C188" s="2">
        <v>0.18518518518518501</v>
      </c>
      <c r="D188" s="2">
        <v>0.328125</v>
      </c>
      <c r="E188" s="2">
        <v>-3.5294117647058802E-2</v>
      </c>
      <c r="F188" s="2">
        <v>0.15853658536585399</v>
      </c>
      <c r="G188" s="2">
        <v>-3.1578947368421102E-2</v>
      </c>
      <c r="H188" s="2">
        <v>-2.1739130434782601E-2</v>
      </c>
      <c r="I188" s="2">
        <v>0.1</v>
      </c>
      <c r="J188" s="2">
        <v>-2.02020202020202E-2</v>
      </c>
      <c r="K188" s="2">
        <v>0.35051546391752603</v>
      </c>
      <c r="L188" s="2">
        <v>0.58015267175572505</v>
      </c>
      <c r="M188" s="2">
        <v>0.44927536231884102</v>
      </c>
      <c r="N188" s="3">
        <v>2.0303030303030298</v>
      </c>
      <c r="O188" s="3">
        <v>2.52941176470588</v>
      </c>
    </row>
    <row r="189" spans="1:15" x14ac:dyDescent="0.3">
      <c r="A189" s="8" t="s">
        <v>199</v>
      </c>
      <c r="B189" s="8" t="s">
        <v>102</v>
      </c>
      <c r="C189" s="2">
        <v>8.5561497326203204E-2</v>
      </c>
      <c r="D189" s="2">
        <v>5.7471264367816098E-2</v>
      </c>
      <c r="E189" s="2">
        <v>2.4844720496894401E-2</v>
      </c>
      <c r="F189" s="2">
        <v>4.6969696969697002E-2</v>
      </c>
      <c r="G189" s="2">
        <v>0.13748191027496401</v>
      </c>
      <c r="H189" s="2">
        <v>6.8702290076335895E-2</v>
      </c>
      <c r="I189" s="2">
        <v>0.153571428571429</v>
      </c>
      <c r="J189" s="2">
        <v>0.113519091847265</v>
      </c>
      <c r="K189" s="2">
        <v>9.9165894346617198E-2</v>
      </c>
      <c r="L189" s="2">
        <v>0.263912310286678</v>
      </c>
      <c r="M189" s="2">
        <v>0.19146097398265499</v>
      </c>
      <c r="N189" s="3">
        <v>0.84313725490196101</v>
      </c>
      <c r="O189" s="3">
        <v>1.7732919254658399</v>
      </c>
    </row>
    <row r="190" spans="1:15" x14ac:dyDescent="0.3">
      <c r="A190" s="8" t="s">
        <v>199</v>
      </c>
      <c r="B190" s="8" t="s">
        <v>103</v>
      </c>
      <c r="C190" s="2">
        <v>4.65686274509804E-2</v>
      </c>
      <c r="D190" s="2">
        <v>-9.1334894613583101E-2</v>
      </c>
      <c r="E190" s="2">
        <v>2.57731958762887E-2</v>
      </c>
      <c r="F190" s="2">
        <v>-2.01005025125628E-2</v>
      </c>
      <c r="G190" s="2">
        <v>7.1794871794871803E-2</v>
      </c>
      <c r="H190" s="2">
        <v>0.145933014354067</v>
      </c>
      <c r="I190" s="2">
        <v>7.7244258872651406E-2</v>
      </c>
      <c r="J190" s="2">
        <v>8.5271317829457405E-2</v>
      </c>
      <c r="K190" s="2">
        <v>0.16428571428571401</v>
      </c>
      <c r="L190" s="2">
        <v>0.19478527607362001</v>
      </c>
      <c r="M190" s="2">
        <v>0.14377406931964101</v>
      </c>
      <c r="N190" s="3">
        <v>0.72674418604651203</v>
      </c>
      <c r="O190" s="3">
        <v>1.2963917525773201</v>
      </c>
    </row>
    <row r="191" spans="1:15" x14ac:dyDescent="0.3">
      <c r="A191" s="8" t="s">
        <v>199</v>
      </c>
      <c r="B191" s="8" t="s">
        <v>104</v>
      </c>
      <c r="C191" s="2">
        <v>-0.55555555555555602</v>
      </c>
      <c r="D191" s="2">
        <v>0.25</v>
      </c>
      <c r="E191" s="2">
        <v>0.4</v>
      </c>
      <c r="F191" s="2">
        <v>-0.42857142857142899</v>
      </c>
      <c r="G191" s="2">
        <v>0.25</v>
      </c>
      <c r="H191" s="2">
        <v>0</v>
      </c>
      <c r="I191" s="2">
        <v>0.8</v>
      </c>
      <c r="J191" s="2">
        <v>0.11111111111111099</v>
      </c>
      <c r="K191" s="2">
        <v>0.1</v>
      </c>
      <c r="L191" s="2">
        <v>-0.27272727272727298</v>
      </c>
      <c r="M191" s="2">
        <v>1.25</v>
      </c>
      <c r="N191" s="3">
        <v>1</v>
      </c>
      <c r="O191" s="3">
        <v>2.6</v>
      </c>
    </row>
    <row r="192" spans="1:15" x14ac:dyDescent="0.3">
      <c r="A192" s="8" t="s">
        <v>199</v>
      </c>
      <c r="B192" s="8" t="s">
        <v>105</v>
      </c>
      <c r="C192" s="2">
        <v>0.12374581939799301</v>
      </c>
      <c r="D192" s="2">
        <v>2.0833333333333301E-2</v>
      </c>
      <c r="E192" s="2">
        <v>-2.3323615160349899E-2</v>
      </c>
      <c r="F192" s="2">
        <v>8.0597014925373106E-2</v>
      </c>
      <c r="G192" s="2">
        <v>0.13121546961326</v>
      </c>
      <c r="H192" s="2">
        <v>0.181929181929182</v>
      </c>
      <c r="I192" s="2">
        <v>0.13636363636363599</v>
      </c>
      <c r="J192" s="2">
        <v>0.12636363636363601</v>
      </c>
      <c r="K192" s="2">
        <v>0.14043583535109</v>
      </c>
      <c r="L192" s="2">
        <v>0.24840764331210199</v>
      </c>
      <c r="M192" s="2">
        <v>0.23129251700680301</v>
      </c>
      <c r="N192" s="3">
        <v>0.97454545454545405</v>
      </c>
      <c r="O192" s="3">
        <v>2.1661807580174899</v>
      </c>
    </row>
    <row r="193" spans="1:15" x14ac:dyDescent="0.3">
      <c r="A193" s="8" t="s">
        <v>199</v>
      </c>
      <c r="B193" s="8" t="s">
        <v>106</v>
      </c>
      <c r="C193" s="2">
        <v>0.8</v>
      </c>
      <c r="D193" s="2">
        <v>0.11111111111111099</v>
      </c>
      <c r="E193" s="2">
        <v>-0.1</v>
      </c>
      <c r="F193" s="2">
        <v>0</v>
      </c>
      <c r="G193" s="2">
        <v>0.33333333333333298</v>
      </c>
      <c r="H193" s="2">
        <v>-8.3333333333333301E-2</v>
      </c>
      <c r="I193" s="2">
        <v>0.18181818181818199</v>
      </c>
      <c r="J193" s="2">
        <v>7.69230769230769E-2</v>
      </c>
      <c r="K193" s="2">
        <v>7.1428571428571397E-2</v>
      </c>
      <c r="L193" s="2">
        <v>0.33333333333333298</v>
      </c>
      <c r="M193" s="2">
        <v>0.125</v>
      </c>
      <c r="N193" s="3">
        <v>0.73076923076923095</v>
      </c>
      <c r="O193" s="3">
        <v>1.25</v>
      </c>
    </row>
    <row r="194" spans="1:15" x14ac:dyDescent="0.3">
      <c r="A194" s="8" t="s">
        <v>199</v>
      </c>
      <c r="B194" s="8" t="s">
        <v>16</v>
      </c>
      <c r="C194" s="2">
        <v>0.38888888888888901</v>
      </c>
      <c r="D194" s="2">
        <v>0.08</v>
      </c>
      <c r="E194" s="2">
        <v>0.22222222222222199</v>
      </c>
      <c r="F194" s="2">
        <v>0.12121212121212099</v>
      </c>
      <c r="G194" s="2">
        <v>-5.4054054054054099E-2</v>
      </c>
      <c r="H194" s="2">
        <v>5.7142857142857099E-2</v>
      </c>
      <c r="I194" s="2">
        <v>0.162162162162162</v>
      </c>
      <c r="J194" s="2">
        <v>-4.6511627906976702E-2</v>
      </c>
      <c r="K194" s="2">
        <v>0.26829268292682901</v>
      </c>
      <c r="L194" s="2">
        <v>-3.8461538461538498E-2</v>
      </c>
      <c r="M194" s="2">
        <v>0.26</v>
      </c>
      <c r="N194" s="3">
        <v>0.46511627906976699</v>
      </c>
      <c r="O194" s="3">
        <v>1.3333333333333299</v>
      </c>
    </row>
    <row r="195" spans="1:15" x14ac:dyDescent="0.3">
      <c r="A195" s="8" t="s">
        <v>199</v>
      </c>
      <c r="B195" s="8" t="s">
        <v>107</v>
      </c>
      <c r="C195" s="2">
        <v>0.14689265536723201</v>
      </c>
      <c r="D195" s="2">
        <v>1.9704433497536901E-2</v>
      </c>
      <c r="E195" s="2">
        <v>0.17874396135265699</v>
      </c>
      <c r="F195" s="2">
        <v>0.215163934426229</v>
      </c>
      <c r="G195" s="2">
        <v>0.12984822934232701</v>
      </c>
      <c r="H195" s="2">
        <v>3.8805970149253702E-2</v>
      </c>
      <c r="I195" s="2">
        <v>0.26867816091954</v>
      </c>
      <c r="J195" s="2">
        <v>0.202718006795017</v>
      </c>
      <c r="K195" s="2">
        <v>2.5423728813559299E-2</v>
      </c>
      <c r="L195" s="2">
        <v>0.12855831037649201</v>
      </c>
      <c r="M195" s="2">
        <v>0.109845402766477</v>
      </c>
      <c r="N195" s="3">
        <v>0.544733861834655</v>
      </c>
      <c r="O195" s="3">
        <v>2.2946859903381598</v>
      </c>
    </row>
    <row r="196" spans="1:15" x14ac:dyDescent="0.3">
      <c r="A196" s="8" t="s">
        <v>199</v>
      </c>
      <c r="B196" s="8" t="s">
        <v>108</v>
      </c>
      <c r="C196" s="2">
        <v>0.27160493827160498</v>
      </c>
      <c r="D196" s="2">
        <v>-4.8543689320388302E-3</v>
      </c>
      <c r="E196" s="2">
        <v>-3.9024390243902397E-2</v>
      </c>
      <c r="F196" s="2">
        <v>0.294416243654822</v>
      </c>
      <c r="G196" s="2">
        <v>3.1372549019607801E-2</v>
      </c>
      <c r="H196" s="2">
        <v>-3.8022813688212902E-3</v>
      </c>
      <c r="I196" s="2">
        <v>6.4885496183206104E-2</v>
      </c>
      <c r="J196" s="2">
        <v>0.10035842293906801</v>
      </c>
      <c r="K196" s="2">
        <v>-2.6058631921824098E-2</v>
      </c>
      <c r="L196" s="2">
        <v>0.214046822742475</v>
      </c>
      <c r="M196" s="2">
        <v>0.13223140495867799</v>
      </c>
      <c r="N196" s="3">
        <v>0.473118279569892</v>
      </c>
      <c r="O196" s="3">
        <v>1.00487804878049</v>
      </c>
    </row>
    <row r="197" spans="1:15" x14ac:dyDescent="0.3">
      <c r="A197" s="8" t="s">
        <v>199</v>
      </c>
      <c r="B197" s="8" t="s">
        <v>109</v>
      </c>
      <c r="C197" s="2">
        <v>-2.7180783817952001E-2</v>
      </c>
      <c r="D197" s="2">
        <v>-9.1617933723196904E-2</v>
      </c>
      <c r="E197" s="2">
        <v>-7.79685264663805E-2</v>
      </c>
      <c r="F197" s="2">
        <v>-1.7067494181536101E-2</v>
      </c>
      <c r="G197" s="2">
        <v>-9.5501183898973996E-2</v>
      </c>
      <c r="H197" s="2">
        <v>-6.1954624781849897E-2</v>
      </c>
      <c r="I197" s="2">
        <v>-0.13488372093023299</v>
      </c>
      <c r="J197" s="2">
        <v>-6.7741935483871002E-2</v>
      </c>
      <c r="K197" s="2">
        <v>-3.8062283737024201E-2</v>
      </c>
      <c r="L197" s="2">
        <v>-0.308153477218225</v>
      </c>
      <c r="M197" s="2">
        <v>-0.26343154246100497</v>
      </c>
      <c r="N197" s="3">
        <v>-0.543010752688172</v>
      </c>
      <c r="O197" s="3">
        <v>-0.69599427753934195</v>
      </c>
    </row>
    <row r="198" spans="1:15" x14ac:dyDescent="0.3">
      <c r="A198" s="8" t="s">
        <v>200</v>
      </c>
      <c r="B198" s="8" t="s">
        <v>101</v>
      </c>
      <c r="C198" s="2">
        <v>-5.5555555555555601E-2</v>
      </c>
      <c r="D198" s="2">
        <v>0.23529411764705899</v>
      </c>
      <c r="E198" s="2">
        <v>-4.7619047619047603E-2</v>
      </c>
      <c r="F198" s="2">
        <v>0.133333333333333</v>
      </c>
      <c r="G198" s="2">
        <v>-2.9411764705882401E-2</v>
      </c>
      <c r="H198" s="2">
        <v>0.45454545454545497</v>
      </c>
      <c r="I198" s="2">
        <v>0.114583333333333</v>
      </c>
      <c r="J198" s="2">
        <v>4.67289719626168E-2</v>
      </c>
      <c r="K198" s="2">
        <v>0.107142857142857</v>
      </c>
      <c r="L198" s="2">
        <v>0.61290322580645196</v>
      </c>
      <c r="M198" s="2">
        <v>0.48499999999999999</v>
      </c>
      <c r="N198" s="3">
        <v>1.7757009345794399</v>
      </c>
      <c r="O198" s="3">
        <v>3.71428571428571</v>
      </c>
    </row>
    <row r="199" spans="1:15" x14ac:dyDescent="0.3">
      <c r="A199" s="8" t="s">
        <v>200</v>
      </c>
      <c r="B199" s="8" t="s">
        <v>102</v>
      </c>
      <c r="C199" s="2">
        <v>7.3083778966131899E-2</v>
      </c>
      <c r="D199" s="2">
        <v>4.9833887043189397E-2</v>
      </c>
      <c r="E199" s="2">
        <v>3.1645569620253199E-3</v>
      </c>
      <c r="F199" s="2">
        <v>0.13880126182965299</v>
      </c>
      <c r="G199" s="2">
        <v>0.11495844875346301</v>
      </c>
      <c r="H199" s="2">
        <v>0.167701863354037</v>
      </c>
      <c r="I199" s="2">
        <v>0.13723404255319099</v>
      </c>
      <c r="J199" s="2">
        <v>0.116931711880262</v>
      </c>
      <c r="K199" s="2">
        <v>7.7889447236180895E-2</v>
      </c>
      <c r="L199" s="2">
        <v>0.19425019425019399</v>
      </c>
      <c r="M199" s="2">
        <v>0.19388418998048099</v>
      </c>
      <c r="N199" s="3">
        <v>0.71655753040224501</v>
      </c>
      <c r="O199" s="3">
        <v>1.90348101265823</v>
      </c>
    </row>
    <row r="200" spans="1:15" x14ac:dyDescent="0.3">
      <c r="A200" s="8" t="s">
        <v>200</v>
      </c>
      <c r="B200" s="8" t="s">
        <v>103</v>
      </c>
      <c r="C200" s="2">
        <v>-2.2784810126582299E-2</v>
      </c>
      <c r="D200" s="2">
        <v>-2.5906735751295299E-3</v>
      </c>
      <c r="E200" s="2">
        <v>-5.1948051948051896E-3</v>
      </c>
      <c r="F200" s="2">
        <v>0.101827676240209</v>
      </c>
      <c r="G200" s="2">
        <v>0.208530805687204</v>
      </c>
      <c r="H200" s="2">
        <v>0.19411764705882401</v>
      </c>
      <c r="I200" s="2">
        <v>0.123152709359606</v>
      </c>
      <c r="J200" s="2">
        <v>7.8947368421052599E-2</v>
      </c>
      <c r="K200" s="2">
        <v>9.4850948509485097E-2</v>
      </c>
      <c r="L200" s="2">
        <v>0.198019801980198</v>
      </c>
      <c r="M200" s="2">
        <v>0.171487603305785</v>
      </c>
      <c r="N200" s="3">
        <v>0.65789473684210498</v>
      </c>
      <c r="O200" s="3">
        <v>1.94545454545455</v>
      </c>
    </row>
    <row r="201" spans="1:15" x14ac:dyDescent="0.3">
      <c r="A201" s="8" t="s">
        <v>200</v>
      </c>
      <c r="B201" s="8" t="s">
        <v>104</v>
      </c>
      <c r="C201" s="2">
        <v>0</v>
      </c>
      <c r="D201" s="2">
        <v>0.35714285714285698</v>
      </c>
      <c r="E201" s="2">
        <v>-0.52631578947368396</v>
      </c>
      <c r="F201" s="2">
        <v>0.55555555555555602</v>
      </c>
      <c r="G201" s="2">
        <v>-0.35714285714285698</v>
      </c>
      <c r="H201" s="2">
        <v>0.11111111111111099</v>
      </c>
      <c r="I201" s="2">
        <v>0.7</v>
      </c>
      <c r="J201" s="2">
        <v>-0.23529411764705899</v>
      </c>
      <c r="K201" s="2">
        <v>0.46153846153846201</v>
      </c>
      <c r="L201" s="2">
        <v>0.36842105263157898</v>
      </c>
      <c r="M201" s="2">
        <v>-7.69230769230769E-2</v>
      </c>
      <c r="N201" s="3">
        <v>0.41176470588235298</v>
      </c>
      <c r="O201" s="3">
        <v>0.26315789473684198</v>
      </c>
    </row>
    <row r="202" spans="1:15" x14ac:dyDescent="0.3">
      <c r="A202" s="8" t="s">
        <v>200</v>
      </c>
      <c r="B202" s="8" t="s">
        <v>105</v>
      </c>
      <c r="C202" s="2">
        <v>8.3094555873925502E-2</v>
      </c>
      <c r="D202" s="2">
        <v>7.9365079365079402E-2</v>
      </c>
      <c r="E202" s="2">
        <v>0.125</v>
      </c>
      <c r="F202" s="2">
        <v>6.2091503267973899E-2</v>
      </c>
      <c r="G202" s="2">
        <v>0.15384615384615399</v>
      </c>
      <c r="H202" s="2">
        <v>0.14044444444444401</v>
      </c>
      <c r="I202" s="2">
        <v>0.18939984411535499</v>
      </c>
      <c r="J202" s="2">
        <v>0.141546526867628</v>
      </c>
      <c r="K202" s="2">
        <v>0.17910447761194001</v>
      </c>
      <c r="L202" s="2">
        <v>0.24780915287244401</v>
      </c>
      <c r="M202" s="2">
        <v>0.206398751463129</v>
      </c>
      <c r="N202" s="3">
        <v>1.0262123197902999</v>
      </c>
      <c r="O202" s="3">
        <v>2.7892156862745101</v>
      </c>
    </row>
    <row r="203" spans="1:15" x14ac:dyDescent="0.3">
      <c r="A203" s="8" t="s">
        <v>200</v>
      </c>
      <c r="B203" s="8" t="s">
        <v>106</v>
      </c>
      <c r="C203" s="2">
        <v>-0.38461538461538503</v>
      </c>
      <c r="D203" s="2">
        <v>-0.125</v>
      </c>
      <c r="E203" s="2">
        <v>0.71428571428571397</v>
      </c>
      <c r="F203" s="2">
        <v>0.5</v>
      </c>
      <c r="G203" s="2">
        <v>0.11111111111111099</v>
      </c>
      <c r="H203" s="2">
        <v>0</v>
      </c>
      <c r="I203" s="2">
        <v>0.45</v>
      </c>
      <c r="J203" s="2">
        <v>-3.4482758620689703E-2</v>
      </c>
      <c r="K203" s="2">
        <v>3.5714285714285698E-2</v>
      </c>
      <c r="L203" s="2">
        <v>0.51724137931034497</v>
      </c>
      <c r="M203" s="2">
        <v>0.25</v>
      </c>
      <c r="N203" s="3">
        <v>0.89655172413793105</v>
      </c>
      <c r="O203" s="3">
        <v>6.8571428571428603</v>
      </c>
    </row>
    <row r="204" spans="1:15" x14ac:dyDescent="0.3">
      <c r="A204" s="8" t="s">
        <v>200</v>
      </c>
      <c r="B204" s="8" t="s">
        <v>16</v>
      </c>
      <c r="C204" s="2">
        <v>-5.8823529411764698E-2</v>
      </c>
      <c r="D204" s="2">
        <v>6.25E-2</v>
      </c>
      <c r="E204" s="2">
        <v>-0.11764705882352899</v>
      </c>
      <c r="F204" s="2">
        <v>3.3333333333333298E-2</v>
      </c>
      <c r="G204" s="2">
        <v>0.225806451612903</v>
      </c>
      <c r="H204" s="2">
        <v>0.13157894736842099</v>
      </c>
      <c r="I204" s="2">
        <v>-9.3023255813953501E-2</v>
      </c>
      <c r="J204" s="2">
        <v>0.46153846153846201</v>
      </c>
      <c r="K204" s="2">
        <v>-0.157894736842105</v>
      </c>
      <c r="L204" s="2">
        <v>0.33333333333333298</v>
      </c>
      <c r="M204" s="2">
        <v>9.375E-2</v>
      </c>
      <c r="N204" s="3">
        <v>0.79487179487179505</v>
      </c>
      <c r="O204" s="3">
        <v>1.0588235294117601</v>
      </c>
    </row>
    <row r="205" spans="1:15" x14ac:dyDescent="0.3">
      <c r="A205" s="8" t="s">
        <v>200</v>
      </c>
      <c r="B205" s="8" t="s">
        <v>107</v>
      </c>
      <c r="C205" s="2">
        <v>0.25696594427244601</v>
      </c>
      <c r="D205" s="2">
        <v>1.72413793103448E-2</v>
      </c>
      <c r="E205" s="2">
        <v>0.193704600484261</v>
      </c>
      <c r="F205" s="2">
        <v>0.186612576064909</v>
      </c>
      <c r="G205" s="2">
        <v>0.128205128205128</v>
      </c>
      <c r="H205" s="2">
        <v>9.2424242424242395E-2</v>
      </c>
      <c r="I205" s="2">
        <v>0.13592233009708701</v>
      </c>
      <c r="J205" s="2">
        <v>0.15140415140415101</v>
      </c>
      <c r="K205" s="2">
        <v>4.2417815482502702E-2</v>
      </c>
      <c r="L205" s="2">
        <v>0.13530010172939999</v>
      </c>
      <c r="M205" s="2">
        <v>0.110215053763441</v>
      </c>
      <c r="N205" s="3">
        <v>0.512820512820513</v>
      </c>
      <c r="O205" s="3">
        <v>2</v>
      </c>
    </row>
    <row r="206" spans="1:15" x14ac:dyDescent="0.3">
      <c r="A206" s="8" t="s">
        <v>200</v>
      </c>
      <c r="B206" s="8" t="s">
        <v>108</v>
      </c>
      <c r="C206" s="2">
        <v>0.31055900621117999</v>
      </c>
      <c r="D206" s="2">
        <v>0.123222748815166</v>
      </c>
      <c r="E206" s="2">
        <v>4.2194092827004197E-2</v>
      </c>
      <c r="F206" s="2">
        <v>0.19028340080971701</v>
      </c>
      <c r="G206" s="2">
        <v>0</v>
      </c>
      <c r="H206" s="2">
        <v>2.7210884353741499E-2</v>
      </c>
      <c r="I206" s="2">
        <v>0.165562913907285</v>
      </c>
      <c r="J206" s="2">
        <v>-7.1022727272727307E-2</v>
      </c>
      <c r="K206" s="2">
        <v>0.18654434250764501</v>
      </c>
      <c r="L206" s="2">
        <v>0.12113402061855701</v>
      </c>
      <c r="M206" s="2">
        <v>0.101149425287356</v>
      </c>
      <c r="N206" s="3">
        <v>0.36079545454545497</v>
      </c>
      <c r="O206" s="3">
        <v>1.0210970464135001</v>
      </c>
    </row>
    <row r="207" spans="1:15" x14ac:dyDescent="0.3">
      <c r="A207" s="8" t="s">
        <v>200</v>
      </c>
      <c r="B207" s="8" t="s">
        <v>109</v>
      </c>
      <c r="C207" s="2">
        <v>-2.46246246246246E-2</v>
      </c>
      <c r="D207" s="2">
        <v>-0.14470443349753701</v>
      </c>
      <c r="E207" s="2">
        <v>-5.471562275018E-2</v>
      </c>
      <c r="F207" s="2">
        <v>-3.5034272658035E-2</v>
      </c>
      <c r="G207" s="2">
        <v>-4.49881610102605E-2</v>
      </c>
      <c r="H207" s="2">
        <v>-8.7603305785124E-2</v>
      </c>
      <c r="I207" s="2">
        <v>-0.115942028985507</v>
      </c>
      <c r="J207" s="2">
        <v>-3.07377049180328E-2</v>
      </c>
      <c r="K207" s="2">
        <v>-8.4566596194503199E-2</v>
      </c>
      <c r="L207" s="2">
        <v>-0.31177829099307203</v>
      </c>
      <c r="M207" s="2">
        <v>-0.25503355704698</v>
      </c>
      <c r="N207" s="3">
        <v>-0.54508196721311497</v>
      </c>
      <c r="O207" s="3">
        <v>-0.680345572354212</v>
      </c>
    </row>
    <row r="208" spans="1:15" x14ac:dyDescent="0.3">
      <c r="A208" s="8" t="s">
        <v>201</v>
      </c>
      <c r="B208" s="8" t="s">
        <v>101</v>
      </c>
      <c r="C208" s="2">
        <v>7.0588235294117604E-2</v>
      </c>
      <c r="D208" s="2">
        <v>4.3956043956044001E-2</v>
      </c>
      <c r="E208" s="2">
        <v>0.29473684210526302</v>
      </c>
      <c r="F208" s="2">
        <v>1.6260162601626001E-2</v>
      </c>
      <c r="G208" s="2">
        <v>0.16800000000000001</v>
      </c>
      <c r="H208" s="2">
        <v>0.10958904109589</v>
      </c>
      <c r="I208" s="2">
        <v>0.172839506172839</v>
      </c>
      <c r="J208" s="2">
        <v>0.13157894736842099</v>
      </c>
      <c r="K208" s="2">
        <v>0.144186046511628</v>
      </c>
      <c r="L208" s="2">
        <v>0.50813008130081305</v>
      </c>
      <c r="M208" s="2">
        <v>0.18598382749326101</v>
      </c>
      <c r="N208" s="3">
        <v>1.31578947368421</v>
      </c>
      <c r="O208" s="3">
        <v>3.6315789473684199</v>
      </c>
    </row>
    <row r="209" spans="1:15" x14ac:dyDescent="0.3">
      <c r="A209" s="8" t="s">
        <v>201</v>
      </c>
      <c r="B209" s="8" t="s">
        <v>102</v>
      </c>
      <c r="C209" s="2">
        <v>9.7130242825607102E-2</v>
      </c>
      <c r="D209" s="2">
        <v>4.7283702213279703E-2</v>
      </c>
      <c r="E209" s="2">
        <v>6.8203650336215199E-2</v>
      </c>
      <c r="F209" s="2">
        <v>-2.60791366906475E-2</v>
      </c>
      <c r="G209" s="2">
        <v>8.7719298245614002E-2</v>
      </c>
      <c r="H209" s="2">
        <v>0.134974533106961</v>
      </c>
      <c r="I209" s="2">
        <v>0.13313388182498101</v>
      </c>
      <c r="J209" s="2">
        <v>4.6864686468646902E-2</v>
      </c>
      <c r="K209" s="2">
        <v>8.1967213114754106E-2</v>
      </c>
      <c r="L209" s="2">
        <v>0.134615384615385</v>
      </c>
      <c r="M209" s="2">
        <v>0.13970210580380099</v>
      </c>
      <c r="N209" s="3">
        <v>0.46468646864686503</v>
      </c>
      <c r="O209" s="3">
        <v>1.1316042267050901</v>
      </c>
    </row>
    <row r="210" spans="1:15" x14ac:dyDescent="0.3">
      <c r="A210" s="8" t="s">
        <v>201</v>
      </c>
      <c r="B210" s="8" t="s">
        <v>103</v>
      </c>
      <c r="C210" s="2">
        <v>0.102702702702703</v>
      </c>
      <c r="D210" s="2">
        <v>-2.9411764705882401E-2</v>
      </c>
      <c r="E210" s="2">
        <v>3.7878787878787901E-2</v>
      </c>
      <c r="F210" s="2">
        <v>4.8661800486618001E-2</v>
      </c>
      <c r="G210" s="2">
        <v>0.11368909512761</v>
      </c>
      <c r="H210" s="2">
        <v>7.9166666666666705E-2</v>
      </c>
      <c r="I210" s="2">
        <v>0.17953667953668001</v>
      </c>
      <c r="J210" s="2">
        <v>0.11456628477905099</v>
      </c>
      <c r="K210" s="2">
        <v>0.130690161527166</v>
      </c>
      <c r="L210" s="2">
        <v>0.12207792207792199</v>
      </c>
      <c r="M210" s="2">
        <v>0.23842592592592601</v>
      </c>
      <c r="N210" s="3">
        <v>0.75122749590834703</v>
      </c>
      <c r="O210" s="3">
        <v>1.7020202020202</v>
      </c>
    </row>
    <row r="211" spans="1:15" x14ac:dyDescent="0.3">
      <c r="A211" s="8" t="s">
        <v>201</v>
      </c>
      <c r="B211" s="8" t="s">
        <v>104</v>
      </c>
      <c r="C211" s="2">
        <v>0.81818181818181801</v>
      </c>
      <c r="D211" s="2">
        <v>-0.3</v>
      </c>
      <c r="E211" s="2">
        <v>0.35714285714285698</v>
      </c>
      <c r="F211" s="2">
        <v>-0.157894736842105</v>
      </c>
      <c r="G211" s="2">
        <v>0</v>
      </c>
      <c r="H211" s="2">
        <v>0.125</v>
      </c>
      <c r="I211" s="2">
        <v>0.44444444444444398</v>
      </c>
      <c r="J211" s="2">
        <v>3.8461538461538498E-2</v>
      </c>
      <c r="K211" s="2">
        <v>-0.33333333333333298</v>
      </c>
      <c r="L211" s="2">
        <v>-0.16666666666666699</v>
      </c>
      <c r="M211" s="2">
        <v>0.133333333333333</v>
      </c>
      <c r="N211" s="3">
        <v>-0.34615384615384598</v>
      </c>
      <c r="O211" s="3">
        <v>0.214285714285714</v>
      </c>
    </row>
    <row r="212" spans="1:15" x14ac:dyDescent="0.3">
      <c r="A212" s="8" t="s">
        <v>201</v>
      </c>
      <c r="B212" s="8" t="s">
        <v>105</v>
      </c>
      <c r="C212" s="2">
        <v>0.12167300380228099</v>
      </c>
      <c r="D212" s="2">
        <v>8.4745762711864403E-2</v>
      </c>
      <c r="E212" s="2">
        <v>6.25E-2</v>
      </c>
      <c r="F212" s="2">
        <v>7.0588235294117604E-2</v>
      </c>
      <c r="G212" s="2">
        <v>0.14010989010989</v>
      </c>
      <c r="H212" s="2">
        <v>0.12530120481927701</v>
      </c>
      <c r="I212" s="2">
        <v>0.29657387580299799</v>
      </c>
      <c r="J212" s="2">
        <v>0.146985962014864</v>
      </c>
      <c r="K212" s="2">
        <v>0.213822894168467</v>
      </c>
      <c r="L212" s="2">
        <v>0.174377224199288</v>
      </c>
      <c r="M212" s="2">
        <v>0.18535353535353499</v>
      </c>
      <c r="N212" s="3">
        <v>0.93806771263418698</v>
      </c>
      <c r="O212" s="3">
        <v>2.6671874999999998</v>
      </c>
    </row>
    <row r="213" spans="1:15" x14ac:dyDescent="0.3">
      <c r="A213" s="8" t="s">
        <v>201</v>
      </c>
      <c r="B213" s="8" t="s">
        <v>106</v>
      </c>
      <c r="C213" s="2">
        <v>0</v>
      </c>
      <c r="D213" s="2">
        <v>0.19230769230769201</v>
      </c>
      <c r="E213" s="2">
        <v>0</v>
      </c>
      <c r="F213" s="2">
        <v>-9.6774193548387094E-2</v>
      </c>
      <c r="G213" s="2">
        <v>0.39285714285714302</v>
      </c>
      <c r="H213" s="2">
        <v>0</v>
      </c>
      <c r="I213" s="2">
        <v>0.20512820512820501</v>
      </c>
      <c r="J213" s="2">
        <v>4.2553191489361701E-2</v>
      </c>
      <c r="K213" s="2">
        <v>-8.1632653061224497E-2</v>
      </c>
      <c r="L213" s="2">
        <v>0.24444444444444399</v>
      </c>
      <c r="M213" s="2">
        <v>0.28571428571428598</v>
      </c>
      <c r="N213" s="3">
        <v>0.53191489361702105</v>
      </c>
      <c r="O213" s="3">
        <v>1.32258064516129</v>
      </c>
    </row>
    <row r="214" spans="1:15" x14ac:dyDescent="0.3">
      <c r="A214" s="8" t="s">
        <v>201</v>
      </c>
      <c r="B214" s="8" t="s">
        <v>16</v>
      </c>
      <c r="C214" s="2">
        <v>0.27500000000000002</v>
      </c>
      <c r="D214" s="2">
        <v>-0.15686274509803899</v>
      </c>
      <c r="E214" s="2">
        <v>0.116279069767442</v>
      </c>
      <c r="F214" s="2">
        <v>0.3125</v>
      </c>
      <c r="G214" s="2">
        <v>6.3492063492063502E-2</v>
      </c>
      <c r="H214" s="2">
        <v>-5.9701492537313397E-2</v>
      </c>
      <c r="I214" s="2">
        <v>0.22222222222222199</v>
      </c>
      <c r="J214" s="2">
        <v>-1.2987012987013E-2</v>
      </c>
      <c r="K214" s="2">
        <v>-6.5789473684210495E-2</v>
      </c>
      <c r="L214" s="2">
        <v>0.23943661971831001</v>
      </c>
      <c r="M214" s="2">
        <v>7.9545454545454503E-2</v>
      </c>
      <c r="N214" s="3">
        <v>0.23376623376623401</v>
      </c>
      <c r="O214" s="3">
        <v>1.2093023255813999</v>
      </c>
    </row>
    <row r="215" spans="1:15" x14ac:dyDescent="0.3">
      <c r="A215" s="8" t="s">
        <v>201</v>
      </c>
      <c r="B215" s="8" t="s">
        <v>107</v>
      </c>
      <c r="C215" s="2">
        <v>0.139583333333333</v>
      </c>
      <c r="D215" s="2">
        <v>0.13528336380255901</v>
      </c>
      <c r="E215" s="2">
        <v>8.6956521739130405E-2</v>
      </c>
      <c r="F215" s="2">
        <v>-2.0740740740740699E-2</v>
      </c>
      <c r="G215" s="2">
        <v>0.16338880484115001</v>
      </c>
      <c r="H215" s="2">
        <v>9.1027308192457704E-2</v>
      </c>
      <c r="I215" s="2">
        <v>0.102502979737783</v>
      </c>
      <c r="J215" s="2">
        <v>0.124324324324324</v>
      </c>
      <c r="K215" s="2">
        <v>4.2307692307692303E-2</v>
      </c>
      <c r="L215" s="2">
        <v>9.5940959409594101E-2</v>
      </c>
      <c r="M215" s="2">
        <v>8.2491582491582505E-2</v>
      </c>
      <c r="N215" s="3">
        <v>0.39027027027027</v>
      </c>
      <c r="O215" s="3">
        <v>1.0708534621578101</v>
      </c>
    </row>
    <row r="216" spans="1:15" x14ac:dyDescent="0.3">
      <c r="A216" s="8" t="s">
        <v>201</v>
      </c>
      <c r="B216" s="8" t="s">
        <v>108</v>
      </c>
      <c r="C216" s="2">
        <v>9.4890510948905105E-2</v>
      </c>
      <c r="D216" s="2">
        <v>3.3333333333333301E-3</v>
      </c>
      <c r="E216" s="2">
        <v>4.6511627906976702E-2</v>
      </c>
      <c r="F216" s="2">
        <v>5.3968253968253999E-2</v>
      </c>
      <c r="G216" s="2">
        <v>0.123493975903614</v>
      </c>
      <c r="H216" s="2">
        <v>1.07238605898123E-2</v>
      </c>
      <c r="I216" s="2">
        <v>5.5702917771883298E-2</v>
      </c>
      <c r="J216" s="2">
        <v>4.7738693467336703E-2</v>
      </c>
      <c r="K216" s="2">
        <v>-1.9184652278177498E-2</v>
      </c>
      <c r="L216" s="2">
        <v>0.158924205378973</v>
      </c>
      <c r="M216" s="2">
        <v>0.13080168776371301</v>
      </c>
      <c r="N216" s="3">
        <v>0.34673366834170899</v>
      </c>
      <c r="O216" s="3">
        <v>0.78073089700996701</v>
      </c>
    </row>
    <row r="217" spans="1:15" x14ac:dyDescent="0.3">
      <c r="A217" s="8" t="s">
        <v>201</v>
      </c>
      <c r="B217" s="8" t="s">
        <v>109</v>
      </c>
      <c r="C217" s="2">
        <v>-4.9042503503036003E-2</v>
      </c>
      <c r="D217" s="2">
        <v>-0.10609037328094301</v>
      </c>
      <c r="E217" s="2">
        <v>-8.2967032967033005E-2</v>
      </c>
      <c r="F217" s="2">
        <v>-9.7663271420011993E-2</v>
      </c>
      <c r="G217" s="2">
        <v>-6.8393094289508599E-2</v>
      </c>
      <c r="H217" s="2">
        <v>-7.9828937990021401E-2</v>
      </c>
      <c r="I217" s="2">
        <v>-0.10766847405112299</v>
      </c>
      <c r="J217" s="2">
        <v>-4.8611111111111098E-2</v>
      </c>
      <c r="K217" s="2">
        <v>-5.9306569343065697E-2</v>
      </c>
      <c r="L217" s="2">
        <v>-0.322987390882638</v>
      </c>
      <c r="M217" s="2">
        <v>-0.21060171919770801</v>
      </c>
      <c r="N217" s="3">
        <v>-0.52170138888888895</v>
      </c>
      <c r="O217" s="3">
        <v>-0.697252747252747</v>
      </c>
    </row>
    <row r="218" spans="1:15" x14ac:dyDescent="0.3">
      <c r="A218" s="8" t="s">
        <v>202</v>
      </c>
      <c r="B218" s="8" t="s">
        <v>101</v>
      </c>
      <c r="C218" s="2">
        <v>6.25E-2</v>
      </c>
      <c r="D218" s="2">
        <v>2.9411764705882401E-2</v>
      </c>
      <c r="E218" s="2">
        <v>2.8571428571428598E-2</v>
      </c>
      <c r="F218" s="2">
        <v>-5.5555555555555601E-2</v>
      </c>
      <c r="G218" s="2">
        <v>0.32352941176470601</v>
      </c>
      <c r="H218" s="2">
        <v>0.37777777777777799</v>
      </c>
      <c r="I218" s="2">
        <v>0.225806451612903</v>
      </c>
      <c r="J218" s="2">
        <v>0.23684210526315799</v>
      </c>
      <c r="K218" s="2">
        <v>0.41489361702127697</v>
      </c>
      <c r="L218" s="2">
        <v>0.488721804511278</v>
      </c>
      <c r="M218" s="2">
        <v>0.13131313131313099</v>
      </c>
      <c r="N218" s="3">
        <v>1.9473684210526301</v>
      </c>
      <c r="O218" s="3">
        <v>5.4</v>
      </c>
    </row>
    <row r="219" spans="1:15" x14ac:dyDescent="0.3">
      <c r="A219" s="8" t="s">
        <v>202</v>
      </c>
      <c r="B219" s="8" t="s">
        <v>102</v>
      </c>
      <c r="C219" s="2">
        <v>0.14386792452830199</v>
      </c>
      <c r="D219" s="2">
        <v>-8.2474226804123696E-3</v>
      </c>
      <c r="E219" s="2">
        <v>6.0291060291060301E-2</v>
      </c>
      <c r="F219" s="2">
        <v>3.9215686274509803E-3</v>
      </c>
      <c r="G219" s="2">
        <v>0.11328125</v>
      </c>
      <c r="H219" s="2">
        <v>0.185964912280702</v>
      </c>
      <c r="I219" s="2">
        <v>0.13165680473372801</v>
      </c>
      <c r="J219" s="2">
        <v>7.5816993464052296E-2</v>
      </c>
      <c r="K219" s="2">
        <v>7.1688942891859106E-2</v>
      </c>
      <c r="L219" s="2">
        <v>0.1281179138322</v>
      </c>
      <c r="M219" s="2">
        <v>9.7487437185929601E-2</v>
      </c>
      <c r="N219" s="3">
        <v>0.42745098039215701</v>
      </c>
      <c r="O219" s="3">
        <v>1.27027027027027</v>
      </c>
    </row>
    <row r="220" spans="1:15" x14ac:dyDescent="0.3">
      <c r="A220" s="8" t="s">
        <v>202</v>
      </c>
      <c r="B220" s="8" t="s">
        <v>103</v>
      </c>
      <c r="C220" s="2">
        <v>0.13178294573643401</v>
      </c>
      <c r="D220" s="2">
        <v>-0.10958904109589</v>
      </c>
      <c r="E220" s="2">
        <v>0.1</v>
      </c>
      <c r="F220" s="2">
        <v>0</v>
      </c>
      <c r="G220" s="2">
        <v>-1.3986013986014E-2</v>
      </c>
      <c r="H220" s="2">
        <v>4.9645390070922002E-2</v>
      </c>
      <c r="I220" s="2">
        <v>0.37162162162162199</v>
      </c>
      <c r="J220" s="2">
        <v>0.108374384236453</v>
      </c>
      <c r="K220" s="2">
        <v>0.21777777777777799</v>
      </c>
      <c r="L220" s="2">
        <v>0.29197080291970801</v>
      </c>
      <c r="M220" s="2">
        <v>0.14689265536723201</v>
      </c>
      <c r="N220" s="3">
        <v>1</v>
      </c>
      <c r="O220" s="3">
        <v>2.12307692307692</v>
      </c>
    </row>
    <row r="221" spans="1:15" x14ac:dyDescent="0.3">
      <c r="A221" s="8" t="s">
        <v>202</v>
      </c>
      <c r="B221" s="8" t="s">
        <v>104</v>
      </c>
      <c r="C221" s="2">
        <v>0</v>
      </c>
      <c r="D221" s="2">
        <v>0</v>
      </c>
      <c r="E221" s="2">
        <v>-0.25</v>
      </c>
      <c r="F221" s="2">
        <v>1.6666666666666701</v>
      </c>
      <c r="G221" s="2">
        <v>0</v>
      </c>
      <c r="H221" s="2">
        <v>-0.375</v>
      </c>
      <c r="I221" s="2">
        <v>0.6</v>
      </c>
      <c r="J221" s="2">
        <v>-0.125</v>
      </c>
      <c r="K221" s="2">
        <v>0.42857142857142899</v>
      </c>
      <c r="L221" s="2">
        <v>0.7</v>
      </c>
      <c r="M221" s="2">
        <v>-0.52941176470588203</v>
      </c>
      <c r="N221" s="3">
        <v>0</v>
      </c>
      <c r="O221" s="3">
        <v>1</v>
      </c>
    </row>
    <row r="222" spans="1:15" x14ac:dyDescent="0.3">
      <c r="A222" s="8" t="s">
        <v>202</v>
      </c>
      <c r="B222" s="8" t="s">
        <v>105</v>
      </c>
      <c r="C222" s="2">
        <v>7.9787234042553196E-2</v>
      </c>
      <c r="D222" s="2">
        <v>5.4187192118226597E-2</v>
      </c>
      <c r="E222" s="2">
        <v>9.8130841121495296E-2</v>
      </c>
      <c r="F222" s="2">
        <v>1.27659574468085E-2</v>
      </c>
      <c r="G222" s="2">
        <v>0.14285714285714299</v>
      </c>
      <c r="H222" s="2">
        <v>0.158088235294118</v>
      </c>
      <c r="I222" s="2">
        <v>0.2</v>
      </c>
      <c r="J222" s="2">
        <v>0.27513227513227501</v>
      </c>
      <c r="K222" s="2">
        <v>0.18049792531120301</v>
      </c>
      <c r="L222" s="2">
        <v>0.23901581722319901</v>
      </c>
      <c r="M222" s="2">
        <v>0.25106382978723402</v>
      </c>
      <c r="N222" s="3">
        <v>1.3333333333333299</v>
      </c>
      <c r="O222" s="3">
        <v>3.1214953271027999</v>
      </c>
    </row>
    <row r="223" spans="1:15" x14ac:dyDescent="0.3">
      <c r="A223" s="8" t="s">
        <v>202</v>
      </c>
      <c r="B223" s="8" t="s">
        <v>106</v>
      </c>
      <c r="C223" s="2">
        <v>-0.25</v>
      </c>
      <c r="D223" s="2">
        <v>0.33333333333333298</v>
      </c>
      <c r="E223" s="2">
        <v>-0.25</v>
      </c>
      <c r="F223" s="2">
        <v>0.5</v>
      </c>
      <c r="G223" s="2">
        <v>-0.11111111111111099</v>
      </c>
      <c r="H223" s="2">
        <v>0.125</v>
      </c>
      <c r="I223" s="2">
        <v>0.22222222222222199</v>
      </c>
      <c r="J223" s="2">
        <v>9.0909090909090898E-2</v>
      </c>
      <c r="K223" s="2">
        <v>-0.25</v>
      </c>
      <c r="L223" s="2">
        <v>1.6666666666666701</v>
      </c>
      <c r="M223" s="2">
        <v>-0.375</v>
      </c>
      <c r="N223" s="3">
        <v>0.36363636363636398</v>
      </c>
      <c r="O223" s="3">
        <v>0.875</v>
      </c>
    </row>
    <row r="224" spans="1:15" x14ac:dyDescent="0.3">
      <c r="A224" s="8" t="s">
        <v>202</v>
      </c>
      <c r="B224" s="8" t="s">
        <v>16</v>
      </c>
      <c r="C224" s="2">
        <v>-5.8823529411764698E-2</v>
      </c>
      <c r="D224" s="2">
        <v>-0.125</v>
      </c>
      <c r="E224" s="2">
        <v>-7.1428571428571397E-2</v>
      </c>
      <c r="F224" s="2">
        <v>-7.69230769230769E-2</v>
      </c>
      <c r="G224" s="2">
        <v>1.0833333333333299</v>
      </c>
      <c r="H224" s="2">
        <v>-0.32</v>
      </c>
      <c r="I224" s="2">
        <v>0.35294117647058798</v>
      </c>
      <c r="J224" s="2">
        <v>0.217391304347826</v>
      </c>
      <c r="K224" s="2">
        <v>0.14285714285714299</v>
      </c>
      <c r="L224" s="2">
        <v>0.21875</v>
      </c>
      <c r="M224" s="2">
        <v>7.69230769230769E-2</v>
      </c>
      <c r="N224" s="3">
        <v>0.82608695652173902</v>
      </c>
      <c r="O224" s="3">
        <v>2</v>
      </c>
    </row>
    <row r="225" spans="1:15" x14ac:dyDescent="0.3">
      <c r="A225" s="8" t="s">
        <v>202</v>
      </c>
      <c r="B225" s="8" t="s">
        <v>107</v>
      </c>
      <c r="C225" s="2">
        <v>0.18108108108108101</v>
      </c>
      <c r="D225" s="2">
        <v>2.0594965675057201E-2</v>
      </c>
      <c r="E225" s="2">
        <v>0.105381165919283</v>
      </c>
      <c r="F225" s="2">
        <v>5.4766734279918898E-2</v>
      </c>
      <c r="G225" s="2">
        <v>0.17307692307692299</v>
      </c>
      <c r="H225" s="2">
        <v>0.114754098360656</v>
      </c>
      <c r="I225" s="2">
        <v>0.17647058823529399</v>
      </c>
      <c r="J225" s="2">
        <v>0.13375000000000001</v>
      </c>
      <c r="K225" s="2">
        <v>6.5049614112458701E-2</v>
      </c>
      <c r="L225" s="2">
        <v>0.129399585921325</v>
      </c>
      <c r="M225" s="2">
        <v>5.4995417048579298E-2</v>
      </c>
      <c r="N225" s="3">
        <v>0.43874999999999997</v>
      </c>
      <c r="O225" s="3">
        <v>1.5807174887892399</v>
      </c>
    </row>
    <row r="226" spans="1:15" x14ac:dyDescent="0.3">
      <c r="A226" s="8" t="s">
        <v>202</v>
      </c>
      <c r="B226" s="8" t="s">
        <v>108</v>
      </c>
      <c r="C226" s="2">
        <v>0.25373134328358199</v>
      </c>
      <c r="D226" s="2">
        <v>-3.5714285714285698E-2</v>
      </c>
      <c r="E226" s="2">
        <v>5.5555555555555601E-2</v>
      </c>
      <c r="F226" s="2">
        <v>7.0175438596491196E-2</v>
      </c>
      <c r="G226" s="2">
        <v>7.6502732240437202E-2</v>
      </c>
      <c r="H226" s="2">
        <v>8.1218274111675107E-2</v>
      </c>
      <c r="I226" s="2">
        <v>0.20657276995305199</v>
      </c>
      <c r="J226" s="2">
        <v>-1.1673151750972799E-2</v>
      </c>
      <c r="K226" s="2">
        <v>-3.9370078740157501E-2</v>
      </c>
      <c r="L226" s="2">
        <v>0.12704918032786899</v>
      </c>
      <c r="M226" s="2">
        <v>0.08</v>
      </c>
      <c r="N226" s="3">
        <v>0.155642023346304</v>
      </c>
      <c r="O226" s="3">
        <v>0.83333333333333304</v>
      </c>
    </row>
    <row r="227" spans="1:15" x14ac:dyDescent="0.3">
      <c r="A227" s="8" t="s">
        <v>202</v>
      </c>
      <c r="B227" s="8" t="s">
        <v>109</v>
      </c>
      <c r="C227" s="2">
        <v>-3.8200339558573902E-2</v>
      </c>
      <c r="D227" s="2">
        <v>-0.116504854368932</v>
      </c>
      <c r="E227" s="2">
        <v>-0.122877122877123</v>
      </c>
      <c r="F227" s="2">
        <v>-2.0501138952163999E-2</v>
      </c>
      <c r="G227" s="2">
        <v>-2.4418604651162801E-2</v>
      </c>
      <c r="H227" s="2">
        <v>-0.109654350417163</v>
      </c>
      <c r="I227" s="2">
        <v>-0.13654618473895599</v>
      </c>
      <c r="J227" s="2">
        <v>-4.1860465116279097E-2</v>
      </c>
      <c r="K227" s="2">
        <v>-8.8996763754045305E-2</v>
      </c>
      <c r="L227" s="2">
        <v>-0.25399644760213103</v>
      </c>
      <c r="M227" s="2">
        <v>-0.24523809523809501</v>
      </c>
      <c r="N227" s="3">
        <v>-0.50852713178294595</v>
      </c>
      <c r="O227" s="3">
        <v>-0.68331668331668305</v>
      </c>
    </row>
    <row r="228" spans="1:15" x14ac:dyDescent="0.3">
      <c r="A228" s="11" t="s">
        <v>17</v>
      </c>
      <c r="B228" s="11" t="s">
        <v>17</v>
      </c>
      <c r="C228" s="3">
        <v>5.3932790037542401E-2</v>
      </c>
      <c r="D228" s="3">
        <v>-1.6883869099333901E-2</v>
      </c>
      <c r="E228" s="3">
        <v>3.7116681886470099E-3</v>
      </c>
      <c r="F228" s="3">
        <v>1.8812549526017699E-2</v>
      </c>
      <c r="G228" s="3">
        <v>6.4700120988650106E-2</v>
      </c>
      <c r="H228" s="3">
        <v>5.2083333333333301E-2</v>
      </c>
      <c r="I228" s="3">
        <v>8.6974411726886997E-2</v>
      </c>
      <c r="J228" s="3">
        <v>8.1789575791989005E-2</v>
      </c>
      <c r="K228" s="3">
        <v>7.2828273991776701E-2</v>
      </c>
      <c r="L228" s="3">
        <v>0.119765972193909</v>
      </c>
      <c r="M228" s="3">
        <v>0.118589451837827</v>
      </c>
      <c r="N228" s="3">
        <v>0.45368727375967099</v>
      </c>
      <c r="O228" s="3">
        <v>0.80996848027808099</v>
      </c>
    </row>
    <row r="229" spans="1:15" x14ac:dyDescent="0.3">
      <c r="A229" s="15"/>
      <c r="B229" s="15"/>
    </row>
    <row r="230" spans="1:15" x14ac:dyDescent="0.3">
      <c r="A230" s="13" t="s">
        <v>40</v>
      </c>
      <c r="B230" s="15"/>
    </row>
    <row r="231" spans="1:15" x14ac:dyDescent="0.3">
      <c r="A231" s="14" t="s">
        <v>41</v>
      </c>
      <c r="B231" s="15"/>
    </row>
    <row r="232" spans="1:15" x14ac:dyDescent="0.3">
      <c r="A232" s="14" t="s">
        <v>42</v>
      </c>
      <c r="B232" s="15"/>
    </row>
    <row r="233" spans="1:15" x14ac:dyDescent="0.3">
      <c r="A233" s="14" t="s">
        <v>112</v>
      </c>
      <c r="B233" s="15"/>
    </row>
    <row r="234" spans="1:15" x14ac:dyDescent="0.3">
      <c r="A234" s="14" t="s">
        <v>45</v>
      </c>
      <c r="B234" s="15"/>
    </row>
    <row r="235" spans="1:15" x14ac:dyDescent="0.3">
      <c r="A235" s="15"/>
      <c r="B235" s="15"/>
    </row>
    <row r="236" spans="1:15" x14ac:dyDescent="0.3">
      <c r="A236" s="15"/>
      <c r="B236" s="15"/>
    </row>
    <row r="237" spans="1:15" x14ac:dyDescent="0.3">
      <c r="A237" s="15"/>
      <c r="B237" s="15"/>
    </row>
    <row r="238" spans="1:15" x14ac:dyDescent="0.3">
      <c r="A238" s="15"/>
      <c r="B238" s="15"/>
    </row>
    <row r="239" spans="1:15" x14ac:dyDescent="0.3">
      <c r="A239" s="15"/>
      <c r="B239" s="15"/>
    </row>
    <row r="240" spans="1:15"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82:N82"/>
    <mergeCell ref="C156:M15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252</v>
      </c>
      <c r="B1" s="15"/>
    </row>
    <row r="2" spans="1:14" ht="15.6" x14ac:dyDescent="0.3">
      <c r="A2" s="12" t="s">
        <v>174</v>
      </c>
      <c r="B2" s="15"/>
    </row>
    <row r="3" spans="1:14" ht="15.6" x14ac:dyDescent="0.3">
      <c r="A3" s="12" t="s">
        <v>204</v>
      </c>
      <c r="B3" s="15"/>
    </row>
    <row r="4" spans="1:14" ht="15.6" x14ac:dyDescent="0.3">
      <c r="A4" s="12" t="s">
        <v>117</v>
      </c>
      <c r="B4" s="15"/>
    </row>
    <row r="5" spans="1:14" x14ac:dyDescent="0.3">
      <c r="A5" s="15"/>
      <c r="B5" s="15"/>
    </row>
    <row r="6" spans="1:14" x14ac:dyDescent="0.3">
      <c r="A6" s="16" t="str">
        <f>HYPERLINK("#'Table of contents'!A113",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113</v>
      </c>
      <c r="C9" s="1">
        <v>22</v>
      </c>
      <c r="D9" s="1">
        <v>23</v>
      </c>
      <c r="E9" s="1">
        <v>21</v>
      </c>
      <c r="F9" s="1">
        <v>20</v>
      </c>
      <c r="G9" s="1">
        <v>24</v>
      </c>
      <c r="H9" s="1">
        <v>30</v>
      </c>
      <c r="I9" s="1">
        <v>25</v>
      </c>
      <c r="J9" s="1">
        <v>33</v>
      </c>
      <c r="K9" s="1">
        <v>39</v>
      </c>
      <c r="L9" s="1">
        <v>53</v>
      </c>
      <c r="M9" s="1">
        <v>59</v>
      </c>
      <c r="N9" s="1">
        <v>63</v>
      </c>
    </row>
    <row r="10" spans="1:14" x14ac:dyDescent="0.3">
      <c r="A10" s="7" t="s">
        <v>196</v>
      </c>
      <c r="B10" s="7" t="s">
        <v>114</v>
      </c>
      <c r="C10" s="1">
        <v>1638</v>
      </c>
      <c r="D10" s="1">
        <v>1787</v>
      </c>
      <c r="E10" s="1">
        <v>1988</v>
      </c>
      <c r="F10" s="1">
        <v>2026</v>
      </c>
      <c r="G10" s="1">
        <v>2224</v>
      </c>
      <c r="H10" s="1">
        <v>2534</v>
      </c>
      <c r="I10" s="1">
        <v>2852</v>
      </c>
      <c r="J10" s="1">
        <v>3317</v>
      </c>
      <c r="K10" s="1">
        <v>3704</v>
      </c>
      <c r="L10" s="1">
        <v>4073</v>
      </c>
      <c r="M10" s="1">
        <v>4802</v>
      </c>
      <c r="N10" s="1">
        <v>5455</v>
      </c>
    </row>
    <row r="11" spans="1:14" x14ac:dyDescent="0.3">
      <c r="A11" s="7" t="s">
        <v>196</v>
      </c>
      <c r="B11" s="7" t="s">
        <v>115</v>
      </c>
      <c r="C11" s="1">
        <v>16</v>
      </c>
      <c r="D11" s="1">
        <v>24</v>
      </c>
      <c r="E11" s="1">
        <v>21</v>
      </c>
      <c r="F11" s="1">
        <v>27</v>
      </c>
      <c r="G11" s="1">
        <v>30</v>
      </c>
      <c r="H11" s="1">
        <v>39</v>
      </c>
      <c r="I11" s="1">
        <v>32</v>
      </c>
      <c r="J11" s="1">
        <v>44</v>
      </c>
      <c r="K11" s="1">
        <v>50</v>
      </c>
      <c r="L11" s="1">
        <v>53</v>
      </c>
      <c r="M11" s="1">
        <v>55</v>
      </c>
      <c r="N11" s="1">
        <v>69</v>
      </c>
    </row>
    <row r="12" spans="1:14" x14ac:dyDescent="0.3">
      <c r="A12" s="7" t="s">
        <v>196</v>
      </c>
      <c r="B12" s="7" t="s">
        <v>16</v>
      </c>
      <c r="C12" s="1">
        <v>7</v>
      </c>
      <c r="D12" s="1">
        <v>8</v>
      </c>
      <c r="E12" s="1">
        <v>10</v>
      </c>
      <c r="F12" s="1">
        <v>9</v>
      </c>
      <c r="G12" s="1">
        <v>8</v>
      </c>
      <c r="H12" s="1">
        <v>8</v>
      </c>
      <c r="I12" s="1">
        <v>12</v>
      </c>
      <c r="J12" s="1">
        <v>12</v>
      </c>
      <c r="K12" s="1">
        <v>16</v>
      </c>
      <c r="L12" s="1">
        <v>20</v>
      </c>
      <c r="M12" s="1">
        <v>21</v>
      </c>
      <c r="N12" s="1">
        <v>21</v>
      </c>
    </row>
    <row r="13" spans="1:14" x14ac:dyDescent="0.3">
      <c r="A13" s="7" t="s">
        <v>196</v>
      </c>
      <c r="B13" s="7" t="s">
        <v>108</v>
      </c>
      <c r="C13" s="1">
        <v>195</v>
      </c>
      <c r="D13" s="1">
        <v>214</v>
      </c>
      <c r="E13" s="1">
        <v>224</v>
      </c>
      <c r="F13" s="1">
        <v>230</v>
      </c>
      <c r="G13" s="1">
        <v>269</v>
      </c>
      <c r="H13" s="1">
        <v>280</v>
      </c>
      <c r="I13" s="1">
        <v>305</v>
      </c>
      <c r="J13" s="1">
        <v>356</v>
      </c>
      <c r="K13" s="1">
        <v>353</v>
      </c>
      <c r="L13" s="1">
        <v>365</v>
      </c>
      <c r="M13" s="1">
        <v>449</v>
      </c>
      <c r="N13" s="1">
        <v>496</v>
      </c>
    </row>
    <row r="14" spans="1:14" x14ac:dyDescent="0.3">
      <c r="A14" s="7" t="s">
        <v>196</v>
      </c>
      <c r="B14" s="7" t="s">
        <v>109</v>
      </c>
      <c r="C14" s="1">
        <v>1408</v>
      </c>
      <c r="D14" s="1">
        <v>1379</v>
      </c>
      <c r="E14" s="1">
        <v>1281</v>
      </c>
      <c r="F14" s="1">
        <v>1140</v>
      </c>
      <c r="G14" s="1">
        <v>1066</v>
      </c>
      <c r="H14" s="1">
        <v>1006</v>
      </c>
      <c r="I14" s="1">
        <v>886</v>
      </c>
      <c r="J14" s="1">
        <v>805</v>
      </c>
      <c r="K14" s="1">
        <v>773</v>
      </c>
      <c r="L14" s="1">
        <v>743</v>
      </c>
      <c r="M14" s="1">
        <v>511</v>
      </c>
      <c r="N14" s="1">
        <v>380</v>
      </c>
    </row>
    <row r="15" spans="1:14" x14ac:dyDescent="0.3">
      <c r="A15" s="7" t="s">
        <v>197</v>
      </c>
      <c r="B15" s="7" t="s">
        <v>113</v>
      </c>
      <c r="C15" s="1">
        <v>45</v>
      </c>
      <c r="D15" s="1">
        <v>40</v>
      </c>
      <c r="E15" s="1">
        <v>59</v>
      </c>
      <c r="F15" s="1">
        <v>54</v>
      </c>
      <c r="G15" s="1">
        <v>54</v>
      </c>
      <c r="H15" s="1">
        <v>63</v>
      </c>
      <c r="I15" s="1">
        <v>90</v>
      </c>
      <c r="J15" s="1">
        <v>93</v>
      </c>
      <c r="K15" s="1">
        <v>96</v>
      </c>
      <c r="L15" s="1">
        <v>108</v>
      </c>
      <c r="M15" s="1">
        <v>139</v>
      </c>
      <c r="N15" s="1">
        <v>170</v>
      </c>
    </row>
    <row r="16" spans="1:14" x14ac:dyDescent="0.3">
      <c r="A16" s="7" t="s">
        <v>197</v>
      </c>
      <c r="B16" s="7" t="s">
        <v>114</v>
      </c>
      <c r="C16" s="1">
        <v>4346</v>
      </c>
      <c r="D16" s="1">
        <v>4951</v>
      </c>
      <c r="E16" s="1">
        <v>4901</v>
      </c>
      <c r="F16" s="1">
        <v>5231</v>
      </c>
      <c r="G16" s="1">
        <v>5372</v>
      </c>
      <c r="H16" s="1">
        <v>5976</v>
      </c>
      <c r="I16" s="1">
        <v>6576</v>
      </c>
      <c r="J16" s="1">
        <v>7420</v>
      </c>
      <c r="K16" s="1">
        <v>8127</v>
      </c>
      <c r="L16" s="1">
        <v>8807</v>
      </c>
      <c r="M16" s="1">
        <v>10336</v>
      </c>
      <c r="N16" s="1">
        <v>11461</v>
      </c>
    </row>
    <row r="17" spans="1:14" x14ac:dyDescent="0.3">
      <c r="A17" s="7" t="s">
        <v>197</v>
      </c>
      <c r="B17" s="7" t="s">
        <v>115</v>
      </c>
      <c r="C17" s="1">
        <v>103</v>
      </c>
      <c r="D17" s="1">
        <v>135</v>
      </c>
      <c r="E17" s="1">
        <v>131</v>
      </c>
      <c r="F17" s="1">
        <v>167</v>
      </c>
      <c r="G17" s="1">
        <v>165</v>
      </c>
      <c r="H17" s="1">
        <v>194</v>
      </c>
      <c r="I17" s="1">
        <v>221</v>
      </c>
      <c r="J17" s="1">
        <v>227</v>
      </c>
      <c r="K17" s="1">
        <v>220</v>
      </c>
      <c r="L17" s="1">
        <v>233</v>
      </c>
      <c r="M17" s="1">
        <v>282</v>
      </c>
      <c r="N17" s="1">
        <v>308</v>
      </c>
    </row>
    <row r="18" spans="1:14" x14ac:dyDescent="0.3">
      <c r="A18" s="7" t="s">
        <v>197</v>
      </c>
      <c r="B18" s="7" t="s">
        <v>16</v>
      </c>
      <c r="C18" s="1">
        <v>17</v>
      </c>
      <c r="D18" s="1">
        <v>21</v>
      </c>
      <c r="E18" s="1">
        <v>21</v>
      </c>
      <c r="F18" s="1">
        <v>25</v>
      </c>
      <c r="G18" s="1">
        <v>25</v>
      </c>
      <c r="H18" s="1">
        <v>31</v>
      </c>
      <c r="I18" s="1">
        <v>29</v>
      </c>
      <c r="J18" s="1">
        <v>28</v>
      </c>
      <c r="K18" s="1">
        <v>36</v>
      </c>
      <c r="L18" s="1">
        <v>40</v>
      </c>
      <c r="M18" s="1">
        <v>61</v>
      </c>
      <c r="N18" s="1">
        <v>60</v>
      </c>
    </row>
    <row r="19" spans="1:14" x14ac:dyDescent="0.3">
      <c r="A19" s="7" t="s">
        <v>197</v>
      </c>
      <c r="B19" s="7" t="s">
        <v>108</v>
      </c>
      <c r="C19" s="1">
        <v>677</v>
      </c>
      <c r="D19" s="1">
        <v>774</v>
      </c>
      <c r="E19" s="1">
        <v>790</v>
      </c>
      <c r="F19" s="1">
        <v>794</v>
      </c>
      <c r="G19" s="1">
        <v>850</v>
      </c>
      <c r="H19" s="1">
        <v>869</v>
      </c>
      <c r="I19" s="1">
        <v>871</v>
      </c>
      <c r="J19" s="1">
        <v>893</v>
      </c>
      <c r="K19" s="1">
        <v>943</v>
      </c>
      <c r="L19" s="1">
        <v>974</v>
      </c>
      <c r="M19" s="1">
        <v>1100</v>
      </c>
      <c r="N19" s="1">
        <v>1230</v>
      </c>
    </row>
    <row r="20" spans="1:14" x14ac:dyDescent="0.3">
      <c r="A20" s="7" t="s">
        <v>197</v>
      </c>
      <c r="B20" s="7" t="s">
        <v>109</v>
      </c>
      <c r="C20" s="1">
        <v>4136</v>
      </c>
      <c r="D20" s="1">
        <v>4100</v>
      </c>
      <c r="E20" s="1">
        <v>3642</v>
      </c>
      <c r="F20" s="1">
        <v>3276</v>
      </c>
      <c r="G20" s="1">
        <v>2855</v>
      </c>
      <c r="H20" s="1">
        <v>2585</v>
      </c>
      <c r="I20" s="1">
        <v>2283</v>
      </c>
      <c r="J20" s="1">
        <v>1913</v>
      </c>
      <c r="K20" s="1">
        <v>1783</v>
      </c>
      <c r="L20" s="1">
        <v>1642</v>
      </c>
      <c r="M20" s="1">
        <v>1136</v>
      </c>
      <c r="N20" s="1">
        <v>832</v>
      </c>
    </row>
    <row r="21" spans="1:14" x14ac:dyDescent="0.3">
      <c r="A21" s="7" t="s">
        <v>198</v>
      </c>
      <c r="B21" s="7" t="s">
        <v>113</v>
      </c>
      <c r="C21" s="1">
        <v>19</v>
      </c>
      <c r="D21" s="1">
        <v>30</v>
      </c>
      <c r="E21" s="1">
        <v>32</v>
      </c>
      <c r="F21" s="1">
        <v>34</v>
      </c>
      <c r="G21" s="1">
        <v>39</v>
      </c>
      <c r="H21" s="1">
        <v>41</v>
      </c>
      <c r="I21" s="1">
        <v>39</v>
      </c>
      <c r="J21" s="1">
        <v>52</v>
      </c>
      <c r="K21" s="1">
        <v>60</v>
      </c>
      <c r="L21" s="1">
        <v>69</v>
      </c>
      <c r="M21" s="1">
        <v>82</v>
      </c>
      <c r="N21" s="1">
        <v>112</v>
      </c>
    </row>
    <row r="22" spans="1:14" x14ac:dyDescent="0.3">
      <c r="A22" s="7" t="s">
        <v>198</v>
      </c>
      <c r="B22" s="7" t="s">
        <v>114</v>
      </c>
      <c r="C22" s="1">
        <v>2641</v>
      </c>
      <c r="D22" s="1">
        <v>2882</v>
      </c>
      <c r="E22" s="1">
        <v>3113</v>
      </c>
      <c r="F22" s="1">
        <v>3350</v>
      </c>
      <c r="G22" s="1">
        <v>3654</v>
      </c>
      <c r="H22" s="1">
        <v>4197</v>
      </c>
      <c r="I22" s="1">
        <v>4656</v>
      </c>
      <c r="J22" s="1">
        <v>5439</v>
      </c>
      <c r="K22" s="1">
        <v>6243</v>
      </c>
      <c r="L22" s="1">
        <v>6967</v>
      </c>
      <c r="M22" s="1">
        <v>8423</v>
      </c>
      <c r="N22" s="1">
        <v>10001</v>
      </c>
    </row>
    <row r="23" spans="1:14" x14ac:dyDescent="0.3">
      <c r="A23" s="7" t="s">
        <v>198</v>
      </c>
      <c r="B23" s="7" t="s">
        <v>115</v>
      </c>
      <c r="C23" s="1">
        <v>23</v>
      </c>
      <c r="D23" s="1">
        <v>26</v>
      </c>
      <c r="E23" s="1">
        <v>39</v>
      </c>
      <c r="F23" s="1">
        <v>28</v>
      </c>
      <c r="G23" s="1">
        <v>33</v>
      </c>
      <c r="H23" s="1">
        <v>48</v>
      </c>
      <c r="I23" s="1">
        <v>45</v>
      </c>
      <c r="J23" s="1">
        <v>40</v>
      </c>
      <c r="K23" s="1">
        <v>57</v>
      </c>
      <c r="L23" s="1">
        <v>63</v>
      </c>
      <c r="M23" s="1">
        <v>58</v>
      </c>
      <c r="N23" s="1">
        <v>82</v>
      </c>
    </row>
    <row r="24" spans="1:14" x14ac:dyDescent="0.3">
      <c r="A24" s="7" t="s">
        <v>198</v>
      </c>
      <c r="B24" s="7" t="s">
        <v>16</v>
      </c>
      <c r="C24" s="1">
        <v>14</v>
      </c>
      <c r="D24" s="1">
        <v>12</v>
      </c>
      <c r="E24" s="1">
        <v>14</v>
      </c>
      <c r="F24" s="1">
        <v>15</v>
      </c>
      <c r="G24" s="1">
        <v>14</v>
      </c>
      <c r="H24" s="1">
        <v>14</v>
      </c>
      <c r="I24" s="1">
        <v>20</v>
      </c>
      <c r="J24" s="1">
        <v>20</v>
      </c>
      <c r="K24" s="1">
        <v>29</v>
      </c>
      <c r="L24" s="1">
        <v>40</v>
      </c>
      <c r="M24" s="1">
        <v>43</v>
      </c>
      <c r="N24" s="1">
        <v>55</v>
      </c>
    </row>
    <row r="25" spans="1:14" x14ac:dyDescent="0.3">
      <c r="A25" s="7" t="s">
        <v>198</v>
      </c>
      <c r="B25" s="7" t="s">
        <v>108</v>
      </c>
      <c r="C25" s="1">
        <v>329</v>
      </c>
      <c r="D25" s="1">
        <v>356</v>
      </c>
      <c r="E25" s="1">
        <v>416</v>
      </c>
      <c r="F25" s="1">
        <v>426</v>
      </c>
      <c r="G25" s="1">
        <v>449</v>
      </c>
      <c r="H25" s="1">
        <v>508</v>
      </c>
      <c r="I25" s="1">
        <v>511</v>
      </c>
      <c r="J25" s="1">
        <v>529</v>
      </c>
      <c r="K25" s="1">
        <v>572</v>
      </c>
      <c r="L25" s="1">
        <v>578</v>
      </c>
      <c r="M25" s="1">
        <v>694</v>
      </c>
      <c r="N25" s="1">
        <v>821</v>
      </c>
    </row>
    <row r="26" spans="1:14" x14ac:dyDescent="0.3">
      <c r="A26" s="7" t="s">
        <v>198</v>
      </c>
      <c r="B26" s="7" t="s">
        <v>109</v>
      </c>
      <c r="C26" s="1">
        <v>2110</v>
      </c>
      <c r="D26" s="1">
        <v>2013</v>
      </c>
      <c r="E26" s="1">
        <v>1880</v>
      </c>
      <c r="F26" s="1">
        <v>1709</v>
      </c>
      <c r="G26" s="1">
        <v>1621</v>
      </c>
      <c r="H26" s="1">
        <v>1526</v>
      </c>
      <c r="I26" s="1">
        <v>1380</v>
      </c>
      <c r="J26" s="1">
        <v>1256</v>
      </c>
      <c r="K26" s="1">
        <v>1207</v>
      </c>
      <c r="L26" s="1">
        <v>1165</v>
      </c>
      <c r="M26" s="1">
        <v>814</v>
      </c>
      <c r="N26" s="1">
        <v>616</v>
      </c>
    </row>
    <row r="27" spans="1:14" x14ac:dyDescent="0.3">
      <c r="A27" s="7" t="s">
        <v>199</v>
      </c>
      <c r="B27" s="7" t="s">
        <v>113</v>
      </c>
      <c r="C27" s="1">
        <v>15</v>
      </c>
      <c r="D27" s="1">
        <v>18</v>
      </c>
      <c r="E27" s="1">
        <v>22</v>
      </c>
      <c r="F27" s="1">
        <v>19</v>
      </c>
      <c r="G27" s="1">
        <v>24</v>
      </c>
      <c r="H27" s="1">
        <v>32</v>
      </c>
      <c r="I27" s="1">
        <v>39</v>
      </c>
      <c r="J27" s="1">
        <v>53</v>
      </c>
      <c r="K27" s="1">
        <v>45</v>
      </c>
      <c r="L27" s="1">
        <v>67</v>
      </c>
      <c r="M27" s="1">
        <v>95</v>
      </c>
      <c r="N27" s="1">
        <v>113</v>
      </c>
    </row>
    <row r="28" spans="1:14" x14ac:dyDescent="0.3">
      <c r="A28" s="7" t="s">
        <v>199</v>
      </c>
      <c r="B28" s="7" t="s">
        <v>114</v>
      </c>
      <c r="C28" s="1">
        <v>1887</v>
      </c>
      <c r="D28" s="1">
        <v>2079</v>
      </c>
      <c r="E28" s="1">
        <v>2139</v>
      </c>
      <c r="F28" s="1">
        <v>2207</v>
      </c>
      <c r="G28" s="1">
        <v>2421</v>
      </c>
      <c r="H28" s="1">
        <v>2693</v>
      </c>
      <c r="I28" s="1">
        <v>2955</v>
      </c>
      <c r="J28" s="1">
        <v>3437</v>
      </c>
      <c r="K28" s="1">
        <v>3873</v>
      </c>
      <c r="L28" s="1">
        <v>4282</v>
      </c>
      <c r="M28" s="1">
        <v>5239</v>
      </c>
      <c r="N28" s="1">
        <v>6220</v>
      </c>
    </row>
    <row r="29" spans="1:14" x14ac:dyDescent="0.3">
      <c r="A29" s="7" t="s">
        <v>199</v>
      </c>
      <c r="B29" s="7" t="s">
        <v>115</v>
      </c>
      <c r="C29" s="1">
        <v>26</v>
      </c>
      <c r="D29" s="1">
        <v>38</v>
      </c>
      <c r="E29" s="1">
        <v>37</v>
      </c>
      <c r="F29" s="1">
        <v>42</v>
      </c>
      <c r="G29" s="1">
        <v>35</v>
      </c>
      <c r="H29" s="1">
        <v>47</v>
      </c>
      <c r="I29" s="1">
        <v>52</v>
      </c>
      <c r="J29" s="1">
        <v>57</v>
      </c>
      <c r="K29" s="1">
        <v>68</v>
      </c>
      <c r="L29" s="1">
        <v>71</v>
      </c>
      <c r="M29" s="1">
        <v>82</v>
      </c>
      <c r="N29" s="1">
        <v>116</v>
      </c>
    </row>
    <row r="30" spans="1:14" x14ac:dyDescent="0.3">
      <c r="A30" s="7" t="s">
        <v>199</v>
      </c>
      <c r="B30" s="7" t="s">
        <v>16</v>
      </c>
      <c r="C30" s="1">
        <v>11</v>
      </c>
      <c r="D30" s="1">
        <v>14</v>
      </c>
      <c r="E30" s="1">
        <v>11</v>
      </c>
      <c r="F30" s="1">
        <v>11</v>
      </c>
      <c r="G30" s="1">
        <v>14</v>
      </c>
      <c r="H30" s="1">
        <v>12</v>
      </c>
      <c r="I30" s="1">
        <v>12</v>
      </c>
      <c r="J30" s="1">
        <v>15</v>
      </c>
      <c r="K30" s="1">
        <v>19</v>
      </c>
      <c r="L30" s="1">
        <v>20</v>
      </c>
      <c r="M30" s="1">
        <v>23</v>
      </c>
      <c r="N30" s="1">
        <v>28</v>
      </c>
    </row>
    <row r="31" spans="1:14" x14ac:dyDescent="0.3">
      <c r="A31" s="7" t="s">
        <v>199</v>
      </c>
      <c r="B31" s="7" t="s">
        <v>108</v>
      </c>
      <c r="C31" s="1">
        <v>236</v>
      </c>
      <c r="D31" s="1">
        <v>283</v>
      </c>
      <c r="E31" s="1">
        <v>266</v>
      </c>
      <c r="F31" s="1">
        <v>275</v>
      </c>
      <c r="G31" s="1">
        <v>314</v>
      </c>
      <c r="H31" s="1">
        <v>329</v>
      </c>
      <c r="I31" s="1">
        <v>342</v>
      </c>
      <c r="J31" s="1">
        <v>362</v>
      </c>
      <c r="K31" s="1">
        <v>418</v>
      </c>
      <c r="L31" s="1">
        <v>423</v>
      </c>
      <c r="M31" s="1">
        <v>500</v>
      </c>
      <c r="N31" s="1">
        <v>573</v>
      </c>
    </row>
    <row r="32" spans="1:14" x14ac:dyDescent="0.3">
      <c r="A32" s="7" t="s">
        <v>199</v>
      </c>
      <c r="B32" s="7" t="s">
        <v>109</v>
      </c>
      <c r="C32" s="1">
        <v>1581</v>
      </c>
      <c r="D32" s="1">
        <v>1538</v>
      </c>
      <c r="E32" s="1">
        <v>1397</v>
      </c>
      <c r="F32" s="1">
        <v>1288</v>
      </c>
      <c r="G32" s="1">
        <v>1266</v>
      </c>
      <c r="H32" s="1">
        <v>1145</v>
      </c>
      <c r="I32" s="1">
        <v>1074</v>
      </c>
      <c r="J32" s="1">
        <v>930</v>
      </c>
      <c r="K32" s="1">
        <v>867</v>
      </c>
      <c r="L32" s="1">
        <v>834</v>
      </c>
      <c r="M32" s="1">
        <v>577</v>
      </c>
      <c r="N32" s="1">
        <v>425</v>
      </c>
    </row>
    <row r="33" spans="1:14" x14ac:dyDescent="0.3">
      <c r="A33" s="7" t="s">
        <v>200</v>
      </c>
      <c r="B33" s="7" t="s">
        <v>113</v>
      </c>
      <c r="C33" s="1">
        <v>22</v>
      </c>
      <c r="D33" s="1">
        <v>25</v>
      </c>
      <c r="E33" s="1">
        <v>29</v>
      </c>
      <c r="F33" s="1">
        <v>28</v>
      </c>
      <c r="G33" s="1">
        <v>25</v>
      </c>
      <c r="H33" s="1">
        <v>30</v>
      </c>
      <c r="I33" s="1">
        <v>28</v>
      </c>
      <c r="J33" s="1">
        <v>31</v>
      </c>
      <c r="K33" s="1">
        <v>47</v>
      </c>
      <c r="L33" s="1">
        <v>47</v>
      </c>
      <c r="M33" s="1">
        <v>87</v>
      </c>
      <c r="N33" s="1">
        <v>98</v>
      </c>
    </row>
    <row r="34" spans="1:14" x14ac:dyDescent="0.3">
      <c r="A34" s="7" t="s">
        <v>200</v>
      </c>
      <c r="B34" s="7" t="s">
        <v>114</v>
      </c>
      <c r="C34" s="1">
        <v>1965</v>
      </c>
      <c r="D34" s="1">
        <v>2133</v>
      </c>
      <c r="E34" s="1">
        <v>2216</v>
      </c>
      <c r="F34" s="1">
        <v>2371</v>
      </c>
      <c r="G34" s="1">
        <v>2627</v>
      </c>
      <c r="H34" s="1">
        <v>3022</v>
      </c>
      <c r="I34" s="1">
        <v>3476</v>
      </c>
      <c r="J34" s="1">
        <v>4049</v>
      </c>
      <c r="K34" s="1">
        <v>4562</v>
      </c>
      <c r="L34" s="1">
        <v>5089</v>
      </c>
      <c r="M34" s="1">
        <v>6165</v>
      </c>
      <c r="N34" s="1">
        <v>7320</v>
      </c>
    </row>
    <row r="35" spans="1:14" x14ac:dyDescent="0.3">
      <c r="A35" s="7" t="s">
        <v>200</v>
      </c>
      <c r="B35" s="7" t="s">
        <v>115</v>
      </c>
      <c r="C35" s="1">
        <v>44</v>
      </c>
      <c r="D35" s="1">
        <v>44</v>
      </c>
      <c r="E35" s="1">
        <v>48</v>
      </c>
      <c r="F35" s="1">
        <v>55</v>
      </c>
      <c r="G35" s="1">
        <v>81</v>
      </c>
      <c r="H35" s="1">
        <v>67</v>
      </c>
      <c r="I35" s="1">
        <v>78</v>
      </c>
      <c r="J35" s="1">
        <v>78</v>
      </c>
      <c r="K35" s="1">
        <v>81</v>
      </c>
      <c r="L35" s="1">
        <v>90</v>
      </c>
      <c r="M35" s="1">
        <v>108</v>
      </c>
      <c r="N35" s="1">
        <v>122</v>
      </c>
    </row>
    <row r="36" spans="1:14" x14ac:dyDescent="0.3">
      <c r="A36" s="7" t="s">
        <v>200</v>
      </c>
      <c r="B36" s="7" t="s">
        <v>16</v>
      </c>
      <c r="C36" s="1">
        <v>4</v>
      </c>
      <c r="D36" s="1">
        <v>3</v>
      </c>
      <c r="E36" s="1">
        <v>5</v>
      </c>
      <c r="F36" s="1">
        <v>3</v>
      </c>
      <c r="G36" s="1">
        <v>3</v>
      </c>
      <c r="H36" s="1">
        <v>6</v>
      </c>
      <c r="I36" s="1">
        <v>16</v>
      </c>
      <c r="J36" s="1">
        <v>16</v>
      </c>
      <c r="K36" s="1">
        <v>17</v>
      </c>
      <c r="L36" s="1">
        <v>17</v>
      </c>
      <c r="M36" s="1">
        <v>32</v>
      </c>
      <c r="N36" s="1">
        <v>37</v>
      </c>
    </row>
    <row r="37" spans="1:14" x14ac:dyDescent="0.3">
      <c r="A37" s="7" t="s">
        <v>200</v>
      </c>
      <c r="B37" s="7" t="s">
        <v>108</v>
      </c>
      <c r="C37" s="1">
        <v>218</v>
      </c>
      <c r="D37" s="1">
        <v>261</v>
      </c>
      <c r="E37" s="1">
        <v>308</v>
      </c>
      <c r="F37" s="1">
        <v>329</v>
      </c>
      <c r="G37" s="1">
        <v>393</v>
      </c>
      <c r="H37" s="1">
        <v>402</v>
      </c>
      <c r="I37" s="1">
        <v>426</v>
      </c>
      <c r="J37" s="1">
        <v>468</v>
      </c>
      <c r="K37" s="1">
        <v>447</v>
      </c>
      <c r="L37" s="1">
        <v>497</v>
      </c>
      <c r="M37" s="1">
        <v>561</v>
      </c>
      <c r="N37" s="1">
        <v>648</v>
      </c>
    </row>
    <row r="38" spans="1:14" x14ac:dyDescent="0.3">
      <c r="A38" s="7" t="s">
        <v>200</v>
      </c>
      <c r="B38" s="7" t="s">
        <v>109</v>
      </c>
      <c r="C38" s="1">
        <v>1665</v>
      </c>
      <c r="D38" s="1">
        <v>1624</v>
      </c>
      <c r="E38" s="1">
        <v>1389</v>
      </c>
      <c r="F38" s="1">
        <v>1313</v>
      </c>
      <c r="G38" s="1">
        <v>1267</v>
      </c>
      <c r="H38" s="1">
        <v>1210</v>
      </c>
      <c r="I38" s="1">
        <v>1104</v>
      </c>
      <c r="J38" s="1">
        <v>976</v>
      </c>
      <c r="K38" s="1">
        <v>946</v>
      </c>
      <c r="L38" s="1">
        <v>866</v>
      </c>
      <c r="M38" s="1">
        <v>596</v>
      </c>
      <c r="N38" s="1">
        <v>444</v>
      </c>
    </row>
    <row r="39" spans="1:14" x14ac:dyDescent="0.3">
      <c r="A39" s="7" t="s">
        <v>201</v>
      </c>
      <c r="B39" s="7" t="s">
        <v>113</v>
      </c>
      <c r="C39" s="1">
        <v>22</v>
      </c>
      <c r="D39" s="1">
        <v>20</v>
      </c>
      <c r="E39" s="1">
        <v>20</v>
      </c>
      <c r="F39" s="1">
        <v>17</v>
      </c>
      <c r="G39" s="1">
        <v>19</v>
      </c>
      <c r="H39" s="1">
        <v>29</v>
      </c>
      <c r="I39" s="1">
        <v>38</v>
      </c>
      <c r="J39" s="1">
        <v>47</v>
      </c>
      <c r="K39" s="1">
        <v>47</v>
      </c>
      <c r="L39" s="1">
        <v>47</v>
      </c>
      <c r="M39" s="1">
        <v>65</v>
      </c>
      <c r="N39" s="1">
        <v>79</v>
      </c>
    </row>
    <row r="40" spans="1:14" x14ac:dyDescent="0.3">
      <c r="A40" s="7" t="s">
        <v>201</v>
      </c>
      <c r="B40" s="7" t="s">
        <v>114</v>
      </c>
      <c r="C40" s="1">
        <v>2298</v>
      </c>
      <c r="D40" s="1">
        <v>2570</v>
      </c>
      <c r="E40" s="1">
        <v>2724</v>
      </c>
      <c r="F40" s="1">
        <v>2909</v>
      </c>
      <c r="G40" s="1">
        <v>2972</v>
      </c>
      <c r="H40" s="1">
        <v>3360</v>
      </c>
      <c r="I40" s="1">
        <v>3712</v>
      </c>
      <c r="J40" s="1">
        <v>4386</v>
      </c>
      <c r="K40" s="1">
        <v>4833</v>
      </c>
      <c r="L40" s="1">
        <v>5378</v>
      </c>
      <c r="M40" s="1">
        <v>6212</v>
      </c>
      <c r="N40" s="1">
        <v>7178</v>
      </c>
    </row>
    <row r="41" spans="1:14" x14ac:dyDescent="0.3">
      <c r="A41" s="7" t="s">
        <v>201</v>
      </c>
      <c r="B41" s="7" t="s">
        <v>115</v>
      </c>
      <c r="C41" s="1">
        <v>37</v>
      </c>
      <c r="D41" s="1">
        <v>43</v>
      </c>
      <c r="E41" s="1">
        <v>43</v>
      </c>
      <c r="F41" s="1">
        <v>43</v>
      </c>
      <c r="G41" s="1">
        <v>39</v>
      </c>
      <c r="H41" s="1">
        <v>45</v>
      </c>
      <c r="I41" s="1">
        <v>63</v>
      </c>
      <c r="J41" s="1">
        <v>65</v>
      </c>
      <c r="K41" s="1">
        <v>68</v>
      </c>
      <c r="L41" s="1">
        <v>76</v>
      </c>
      <c r="M41" s="1">
        <v>86</v>
      </c>
      <c r="N41" s="1">
        <v>95</v>
      </c>
    </row>
    <row r="42" spans="1:14" x14ac:dyDescent="0.3">
      <c r="A42" s="7" t="s">
        <v>201</v>
      </c>
      <c r="B42" s="7" t="s">
        <v>16</v>
      </c>
      <c r="C42" s="1">
        <v>10</v>
      </c>
      <c r="D42" s="1">
        <v>6</v>
      </c>
      <c r="E42" s="1">
        <v>9</v>
      </c>
      <c r="F42" s="1">
        <v>10</v>
      </c>
      <c r="G42" s="1">
        <v>16</v>
      </c>
      <c r="H42" s="1">
        <v>13</v>
      </c>
      <c r="I42" s="1">
        <v>15</v>
      </c>
      <c r="J42" s="1">
        <v>20</v>
      </c>
      <c r="K42" s="1">
        <v>25</v>
      </c>
      <c r="L42" s="1">
        <v>26</v>
      </c>
      <c r="M42" s="1">
        <v>30</v>
      </c>
      <c r="N42" s="1">
        <v>44</v>
      </c>
    </row>
    <row r="43" spans="1:14" x14ac:dyDescent="0.3">
      <c r="A43" s="7" t="s">
        <v>201</v>
      </c>
      <c r="B43" s="7" t="s">
        <v>108</v>
      </c>
      <c r="C43" s="1">
        <v>349</v>
      </c>
      <c r="D43" s="1">
        <v>386</v>
      </c>
      <c r="E43" s="1">
        <v>384</v>
      </c>
      <c r="F43" s="1">
        <v>433</v>
      </c>
      <c r="G43" s="1">
        <v>420</v>
      </c>
      <c r="H43" s="1">
        <v>451</v>
      </c>
      <c r="I43" s="1">
        <v>459</v>
      </c>
      <c r="J43" s="1">
        <v>482</v>
      </c>
      <c r="K43" s="1">
        <v>507</v>
      </c>
      <c r="L43" s="1">
        <v>518</v>
      </c>
      <c r="M43" s="1">
        <v>590</v>
      </c>
      <c r="N43" s="1">
        <v>686</v>
      </c>
    </row>
    <row r="44" spans="1:14" x14ac:dyDescent="0.3">
      <c r="A44" s="7" t="s">
        <v>201</v>
      </c>
      <c r="B44" s="7" t="s">
        <v>109</v>
      </c>
      <c r="C44" s="1">
        <v>2143</v>
      </c>
      <c r="D44" s="1">
        <v>2038</v>
      </c>
      <c r="E44" s="1">
        <v>1822</v>
      </c>
      <c r="F44" s="1">
        <v>1671</v>
      </c>
      <c r="G44" s="1">
        <v>1507</v>
      </c>
      <c r="H44" s="1">
        <v>1403</v>
      </c>
      <c r="I44" s="1">
        <v>1291</v>
      </c>
      <c r="J44" s="1">
        <v>1152</v>
      </c>
      <c r="K44" s="1">
        <v>1096</v>
      </c>
      <c r="L44" s="1">
        <v>1031</v>
      </c>
      <c r="M44" s="1">
        <v>698</v>
      </c>
      <c r="N44" s="1">
        <v>551</v>
      </c>
    </row>
    <row r="45" spans="1:14" x14ac:dyDescent="0.3">
      <c r="A45" s="7" t="s">
        <v>202</v>
      </c>
      <c r="B45" s="7" t="s">
        <v>113</v>
      </c>
      <c r="C45" s="1">
        <v>9</v>
      </c>
      <c r="D45" s="1">
        <v>11</v>
      </c>
      <c r="E45" s="1">
        <v>9</v>
      </c>
      <c r="F45" s="1">
        <v>11</v>
      </c>
      <c r="G45" s="1">
        <v>14</v>
      </c>
      <c r="H45" s="1">
        <v>26</v>
      </c>
      <c r="I45" s="1">
        <v>27</v>
      </c>
      <c r="J45" s="1">
        <v>25</v>
      </c>
      <c r="K45" s="1">
        <v>28</v>
      </c>
      <c r="L45" s="1">
        <v>46</v>
      </c>
      <c r="M45" s="1">
        <v>71</v>
      </c>
      <c r="N45" s="1">
        <v>78</v>
      </c>
    </row>
    <row r="46" spans="1:14" x14ac:dyDescent="0.3">
      <c r="A46" s="7" t="s">
        <v>202</v>
      </c>
      <c r="B46" s="7" t="s">
        <v>114</v>
      </c>
      <c r="C46" s="1">
        <v>1102</v>
      </c>
      <c r="D46" s="1">
        <v>1263</v>
      </c>
      <c r="E46" s="1">
        <v>1257</v>
      </c>
      <c r="F46" s="1">
        <v>1352</v>
      </c>
      <c r="G46" s="1">
        <v>1375</v>
      </c>
      <c r="H46" s="1">
        <v>1556</v>
      </c>
      <c r="I46" s="1">
        <v>1781</v>
      </c>
      <c r="J46" s="1">
        <v>2120</v>
      </c>
      <c r="K46" s="1">
        <v>2424</v>
      </c>
      <c r="L46" s="1">
        <v>2681</v>
      </c>
      <c r="M46" s="1">
        <v>3155</v>
      </c>
      <c r="N46" s="1">
        <v>3565</v>
      </c>
    </row>
    <row r="47" spans="1:14" x14ac:dyDescent="0.3">
      <c r="A47" s="7" t="s">
        <v>202</v>
      </c>
      <c r="B47" s="7" t="s">
        <v>115</v>
      </c>
      <c r="C47" s="1">
        <v>25</v>
      </c>
      <c r="D47" s="1">
        <v>24</v>
      </c>
      <c r="E47" s="1">
        <v>19</v>
      </c>
      <c r="F47" s="1">
        <v>28</v>
      </c>
      <c r="G47" s="1">
        <v>24</v>
      </c>
      <c r="H47" s="1">
        <v>40</v>
      </c>
      <c r="I47" s="1">
        <v>41</v>
      </c>
      <c r="J47" s="1">
        <v>49</v>
      </c>
      <c r="K47" s="1">
        <v>43</v>
      </c>
      <c r="L47" s="1">
        <v>50</v>
      </c>
      <c r="M47" s="1">
        <v>69</v>
      </c>
      <c r="N47" s="1">
        <v>68</v>
      </c>
    </row>
    <row r="48" spans="1:14" x14ac:dyDescent="0.3">
      <c r="A48" s="7" t="s">
        <v>202</v>
      </c>
      <c r="B48" s="7" t="s">
        <v>16</v>
      </c>
      <c r="C48" s="1">
        <v>7</v>
      </c>
      <c r="D48" s="1">
        <v>8</v>
      </c>
      <c r="E48" s="1">
        <v>8</v>
      </c>
      <c r="F48" s="1">
        <v>6</v>
      </c>
      <c r="G48" s="1">
        <v>9</v>
      </c>
      <c r="H48" s="1">
        <v>7</v>
      </c>
      <c r="I48" s="1">
        <v>6</v>
      </c>
      <c r="J48" s="1">
        <v>8</v>
      </c>
      <c r="K48" s="1">
        <v>7</v>
      </c>
      <c r="L48" s="1">
        <v>13</v>
      </c>
      <c r="M48" s="1">
        <v>25</v>
      </c>
      <c r="N48" s="1">
        <v>15</v>
      </c>
    </row>
    <row r="49" spans="1:14" x14ac:dyDescent="0.3">
      <c r="A49" s="7" t="s">
        <v>202</v>
      </c>
      <c r="B49" s="7" t="s">
        <v>108</v>
      </c>
      <c r="C49" s="1">
        <v>163</v>
      </c>
      <c r="D49" s="1">
        <v>193</v>
      </c>
      <c r="E49" s="1">
        <v>201</v>
      </c>
      <c r="F49" s="1">
        <v>213</v>
      </c>
      <c r="G49" s="1">
        <v>237</v>
      </c>
      <c r="H49" s="1">
        <v>247</v>
      </c>
      <c r="I49" s="1">
        <v>270</v>
      </c>
      <c r="J49" s="1">
        <v>319</v>
      </c>
      <c r="K49" s="1">
        <v>330</v>
      </c>
      <c r="L49" s="1">
        <v>328</v>
      </c>
      <c r="M49" s="1">
        <v>378</v>
      </c>
      <c r="N49" s="1">
        <v>391</v>
      </c>
    </row>
    <row r="50" spans="1:14" x14ac:dyDescent="0.3">
      <c r="A50" s="7" t="s">
        <v>202</v>
      </c>
      <c r="B50" s="7" t="s">
        <v>109</v>
      </c>
      <c r="C50" s="1">
        <v>1178</v>
      </c>
      <c r="D50" s="1">
        <v>1133</v>
      </c>
      <c r="E50" s="1">
        <v>1001</v>
      </c>
      <c r="F50" s="1">
        <v>878</v>
      </c>
      <c r="G50" s="1">
        <v>860</v>
      </c>
      <c r="H50" s="1">
        <v>839</v>
      </c>
      <c r="I50" s="1">
        <v>747</v>
      </c>
      <c r="J50" s="1">
        <v>645</v>
      </c>
      <c r="K50" s="1">
        <v>618</v>
      </c>
      <c r="L50" s="1">
        <v>564</v>
      </c>
      <c r="M50" s="1">
        <v>420</v>
      </c>
      <c r="N50" s="1">
        <v>317</v>
      </c>
    </row>
    <row r="51" spans="1:14" x14ac:dyDescent="0.3">
      <c r="A51" s="10" t="s">
        <v>17</v>
      </c>
      <c r="B51" s="10" t="s">
        <v>17</v>
      </c>
      <c r="C51" s="5">
        <v>32763</v>
      </c>
      <c r="D51" s="5">
        <v>34530</v>
      </c>
      <c r="E51" s="5">
        <v>33947</v>
      </c>
      <c r="F51" s="5">
        <v>34073</v>
      </c>
      <c r="G51" s="5">
        <v>34714</v>
      </c>
      <c r="H51" s="5">
        <v>36960</v>
      </c>
      <c r="I51" s="5">
        <v>38885</v>
      </c>
      <c r="J51" s="5">
        <v>42267</v>
      </c>
      <c r="K51" s="5">
        <v>45724</v>
      </c>
      <c r="L51" s="5">
        <v>49054</v>
      </c>
      <c r="M51" s="5">
        <v>54929</v>
      </c>
      <c r="N51" s="5">
        <v>61443</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113</v>
      </c>
      <c r="C56" s="2">
        <v>6.69506999391357E-3</v>
      </c>
      <c r="D56" s="2">
        <v>6.6957787481804996E-3</v>
      </c>
      <c r="E56" s="2">
        <v>5.9238363892806798E-3</v>
      </c>
      <c r="F56" s="2">
        <v>5.7937427578215496E-3</v>
      </c>
      <c r="G56" s="2">
        <v>6.6280033140016601E-3</v>
      </c>
      <c r="H56" s="2">
        <v>7.6982294072363401E-3</v>
      </c>
      <c r="I56" s="2">
        <v>6.0797665369649798E-3</v>
      </c>
      <c r="J56" s="2">
        <v>7.2257499452594697E-3</v>
      </c>
      <c r="K56" s="2">
        <v>7.9027355623100294E-3</v>
      </c>
      <c r="L56" s="2">
        <v>9.9868098737516502E-3</v>
      </c>
      <c r="M56" s="2">
        <v>1.0005087332542E-2</v>
      </c>
      <c r="N56" s="2">
        <v>9.7162245527452201E-3</v>
      </c>
    </row>
    <row r="57" spans="1:14" x14ac:dyDescent="0.3">
      <c r="A57" s="8" t="s">
        <v>196</v>
      </c>
      <c r="B57" s="8" t="s">
        <v>114</v>
      </c>
      <c r="C57" s="2">
        <v>0.49847839318320097</v>
      </c>
      <c r="D57" s="2">
        <v>0.52023289665211103</v>
      </c>
      <c r="E57" s="2">
        <v>0.56078984485190397</v>
      </c>
      <c r="F57" s="2">
        <v>0.586906141367323</v>
      </c>
      <c r="G57" s="2">
        <v>0.614194973764154</v>
      </c>
      <c r="H57" s="2">
        <v>0.65024377726456295</v>
      </c>
      <c r="I57" s="2">
        <v>0.69357976653696496</v>
      </c>
      <c r="J57" s="2">
        <v>0.72629735055835298</v>
      </c>
      <c r="K57" s="2">
        <v>0.75055724417426595</v>
      </c>
      <c r="L57" s="2">
        <v>0.76747691727906497</v>
      </c>
      <c r="M57" s="2">
        <v>0.81431236221807701</v>
      </c>
      <c r="N57" s="2">
        <v>0.84130166563849496</v>
      </c>
    </row>
    <row r="58" spans="1:14" x14ac:dyDescent="0.3">
      <c r="A58" s="8" t="s">
        <v>196</v>
      </c>
      <c r="B58" s="8" t="s">
        <v>115</v>
      </c>
      <c r="C58" s="2">
        <v>4.8691418137553301E-3</v>
      </c>
      <c r="D58" s="2">
        <v>6.9868995633187801E-3</v>
      </c>
      <c r="E58" s="2">
        <v>5.9238363892806798E-3</v>
      </c>
      <c r="F58" s="2">
        <v>7.8215527230590994E-3</v>
      </c>
      <c r="G58" s="2">
        <v>8.2850041425020695E-3</v>
      </c>
      <c r="H58" s="2">
        <v>1.00076982294072E-2</v>
      </c>
      <c r="I58" s="2">
        <v>7.7821011673151804E-3</v>
      </c>
      <c r="J58" s="2">
        <v>9.6343332603459602E-3</v>
      </c>
      <c r="K58" s="2">
        <v>1.0131712259371799E-2</v>
      </c>
      <c r="L58" s="2">
        <v>9.9868098737516502E-3</v>
      </c>
      <c r="M58" s="2">
        <v>9.3267763269458993E-3</v>
      </c>
      <c r="N58" s="2">
        <v>1.0641579272054299E-2</v>
      </c>
    </row>
    <row r="59" spans="1:14" x14ac:dyDescent="0.3">
      <c r="A59" s="8" t="s">
        <v>196</v>
      </c>
      <c r="B59" s="8" t="s">
        <v>16</v>
      </c>
      <c r="C59" s="2">
        <v>2.1302495435179501E-3</v>
      </c>
      <c r="D59" s="2">
        <v>2.3289665211062602E-3</v>
      </c>
      <c r="E59" s="2">
        <v>2.8208744710860401E-3</v>
      </c>
      <c r="F59" s="2">
        <v>2.6071842410197001E-3</v>
      </c>
      <c r="G59" s="2">
        <v>2.2093344380005502E-3</v>
      </c>
      <c r="H59" s="2">
        <v>2.0528611752630198E-3</v>
      </c>
      <c r="I59" s="2">
        <v>2.9182879377431898E-3</v>
      </c>
      <c r="J59" s="2">
        <v>2.62754543463981E-3</v>
      </c>
      <c r="K59" s="2">
        <v>3.2421479229989901E-3</v>
      </c>
      <c r="L59" s="2">
        <v>3.7686074995289202E-3</v>
      </c>
      <c r="M59" s="2">
        <v>3.56113277937935E-3</v>
      </c>
      <c r="N59" s="2">
        <v>3.2387415175817399E-3</v>
      </c>
    </row>
    <row r="60" spans="1:14" x14ac:dyDescent="0.3">
      <c r="A60" s="8" t="s">
        <v>196</v>
      </c>
      <c r="B60" s="8" t="s">
        <v>108</v>
      </c>
      <c r="C60" s="2">
        <v>5.9342665855143001E-2</v>
      </c>
      <c r="D60" s="2">
        <v>6.2299854439592399E-2</v>
      </c>
      <c r="E60" s="2">
        <v>6.3187588152327195E-2</v>
      </c>
      <c r="F60" s="2">
        <v>6.6628041714947794E-2</v>
      </c>
      <c r="G60" s="2">
        <v>7.4288870477768595E-2</v>
      </c>
      <c r="H60" s="2">
        <v>7.1850141134205806E-2</v>
      </c>
      <c r="I60" s="2">
        <v>7.4173151750972804E-2</v>
      </c>
      <c r="J60" s="2">
        <v>7.7950514560980996E-2</v>
      </c>
      <c r="K60" s="2">
        <v>7.1529888551165099E-2</v>
      </c>
      <c r="L60" s="2">
        <v>6.8777086866402895E-2</v>
      </c>
      <c r="M60" s="2">
        <v>7.6140410378158399E-2</v>
      </c>
      <c r="N60" s="2">
        <v>7.6495990129549704E-2</v>
      </c>
    </row>
    <row r="61" spans="1:14" x14ac:dyDescent="0.3">
      <c r="A61" s="8" t="s">
        <v>196</v>
      </c>
      <c r="B61" s="8" t="s">
        <v>109</v>
      </c>
      <c r="C61" s="2">
        <v>0.42848447961046898</v>
      </c>
      <c r="D61" s="2">
        <v>0.40145560407569097</v>
      </c>
      <c r="E61" s="2">
        <v>0.36135401974612102</v>
      </c>
      <c r="F61" s="2">
        <v>0.33024333719582799</v>
      </c>
      <c r="G61" s="2">
        <v>0.29439381386357399</v>
      </c>
      <c r="H61" s="2">
        <v>0.25814729278932502</v>
      </c>
      <c r="I61" s="2">
        <v>0.21546692607003901</v>
      </c>
      <c r="J61" s="2">
        <v>0.17626450624042</v>
      </c>
      <c r="K61" s="2">
        <v>0.15663627152988899</v>
      </c>
      <c r="L61" s="2">
        <v>0.1400037686075</v>
      </c>
      <c r="M61" s="2">
        <v>8.6654230964897397E-2</v>
      </c>
      <c r="N61" s="2">
        <v>5.8605798889574297E-2</v>
      </c>
    </row>
    <row r="62" spans="1:14" x14ac:dyDescent="0.3">
      <c r="A62" s="8" t="s">
        <v>197</v>
      </c>
      <c r="B62" s="8" t="s">
        <v>113</v>
      </c>
      <c r="C62" s="2">
        <v>4.8262548262548296E-3</v>
      </c>
      <c r="D62" s="2">
        <v>3.9916176030336302E-3</v>
      </c>
      <c r="E62" s="2">
        <v>6.1818943839061198E-3</v>
      </c>
      <c r="F62" s="2">
        <v>5.6562270870430496E-3</v>
      </c>
      <c r="G62" s="2">
        <v>5.79336981010621E-3</v>
      </c>
      <c r="H62" s="2">
        <v>6.4828153941140203E-3</v>
      </c>
      <c r="I62" s="2">
        <v>8.9374379344587893E-3</v>
      </c>
      <c r="J62" s="2">
        <v>8.7951579345564596E-3</v>
      </c>
      <c r="K62" s="2">
        <v>8.5676037483266403E-3</v>
      </c>
      <c r="L62" s="2">
        <v>9.1494408675025403E-3</v>
      </c>
      <c r="M62" s="2">
        <v>1.0648077217711001E-2</v>
      </c>
      <c r="N62" s="2">
        <v>1.20901785079297E-2</v>
      </c>
    </row>
    <row r="63" spans="1:14" x14ac:dyDescent="0.3">
      <c r="A63" s="8" t="s">
        <v>197</v>
      </c>
      <c r="B63" s="8" t="s">
        <v>114</v>
      </c>
      <c r="C63" s="2">
        <v>0.46610896610896602</v>
      </c>
      <c r="D63" s="2">
        <v>0.49406246881548699</v>
      </c>
      <c r="E63" s="2">
        <v>0.51351634534786295</v>
      </c>
      <c r="F63" s="2">
        <v>0.54792081282078098</v>
      </c>
      <c r="G63" s="2">
        <v>0.57633301147945504</v>
      </c>
      <c r="H63" s="2">
        <v>0.61494134595595795</v>
      </c>
      <c r="I63" s="2">
        <v>0.65302879841112205</v>
      </c>
      <c r="J63" s="2">
        <v>0.701721202950634</v>
      </c>
      <c r="K63" s="2">
        <v>0.72530120481927696</v>
      </c>
      <c r="L63" s="2">
        <v>0.74610301592680495</v>
      </c>
      <c r="M63" s="2">
        <v>0.79178795771411103</v>
      </c>
      <c r="N63" s="2">
        <v>0.81509138752578003</v>
      </c>
    </row>
    <row r="64" spans="1:14" x14ac:dyDescent="0.3">
      <c r="A64" s="8" t="s">
        <v>197</v>
      </c>
      <c r="B64" s="8" t="s">
        <v>115</v>
      </c>
      <c r="C64" s="2">
        <v>1.1046761046761E-2</v>
      </c>
      <c r="D64" s="2">
        <v>1.34717094102385E-2</v>
      </c>
      <c r="E64" s="2">
        <v>1.37259010896899E-2</v>
      </c>
      <c r="F64" s="2">
        <v>1.74924059914109E-2</v>
      </c>
      <c r="G64" s="2">
        <v>1.7701963308657899E-2</v>
      </c>
      <c r="H64" s="2">
        <v>1.9962955340605101E-2</v>
      </c>
      <c r="I64" s="2">
        <v>2.19463753723932E-2</v>
      </c>
      <c r="J64" s="2">
        <v>2.14677510875733E-2</v>
      </c>
      <c r="K64" s="2">
        <v>1.9634091923248501E-2</v>
      </c>
      <c r="L64" s="2">
        <v>1.9739071501185999E-2</v>
      </c>
      <c r="M64" s="2">
        <v>2.1602573923701501E-2</v>
      </c>
      <c r="N64" s="2">
        <v>2.1904558708484501E-2</v>
      </c>
    </row>
    <row r="65" spans="1:14" x14ac:dyDescent="0.3">
      <c r="A65" s="8" t="s">
        <v>197</v>
      </c>
      <c r="B65" s="8" t="s">
        <v>16</v>
      </c>
      <c r="C65" s="2">
        <v>1.8232518232518199E-3</v>
      </c>
      <c r="D65" s="2">
        <v>2.09559924159266E-3</v>
      </c>
      <c r="E65" s="2">
        <v>2.2003352891869199E-3</v>
      </c>
      <c r="F65" s="2">
        <v>2.6186236514088202E-3</v>
      </c>
      <c r="G65" s="2">
        <v>2.6821156528269502E-3</v>
      </c>
      <c r="H65" s="2">
        <v>3.1899567812307102E-3</v>
      </c>
      <c r="I65" s="2">
        <v>2.8798411122145E-3</v>
      </c>
      <c r="J65" s="2">
        <v>2.64800453943635E-3</v>
      </c>
      <c r="K65" s="2">
        <v>3.2128514056224901E-3</v>
      </c>
      <c r="L65" s="2">
        <v>3.38868180277872E-3</v>
      </c>
      <c r="M65" s="2">
        <v>4.6728971962616802E-3</v>
      </c>
      <c r="N65" s="2">
        <v>4.26712182632814E-3</v>
      </c>
    </row>
    <row r="66" spans="1:14" x14ac:dyDescent="0.3">
      <c r="A66" s="8" t="s">
        <v>197</v>
      </c>
      <c r="B66" s="8" t="s">
        <v>108</v>
      </c>
      <c r="C66" s="2">
        <v>7.2608322608322604E-2</v>
      </c>
      <c r="D66" s="2">
        <v>7.7237800618700697E-2</v>
      </c>
      <c r="E66" s="2">
        <v>8.2774518021793794E-2</v>
      </c>
      <c r="F66" s="2">
        <v>8.31674871687441E-2</v>
      </c>
      <c r="G66" s="2">
        <v>9.1191932196116293E-2</v>
      </c>
      <c r="H66" s="2">
        <v>8.9421691706112402E-2</v>
      </c>
      <c r="I66" s="2">
        <v>8.6494538232373394E-2</v>
      </c>
      <c r="J66" s="2">
        <v>8.4452430489880798E-2</v>
      </c>
      <c r="K66" s="2">
        <v>8.4158857652833596E-2</v>
      </c>
      <c r="L66" s="2">
        <v>8.2514401897661793E-2</v>
      </c>
      <c r="M66" s="2">
        <v>8.4265359276849999E-2</v>
      </c>
      <c r="N66" s="2">
        <v>8.7475997439726894E-2</v>
      </c>
    </row>
    <row r="67" spans="1:14" x14ac:dyDescent="0.3">
      <c r="A67" s="8" t="s">
        <v>197</v>
      </c>
      <c r="B67" s="8" t="s">
        <v>109</v>
      </c>
      <c r="C67" s="2">
        <v>0.443586443586444</v>
      </c>
      <c r="D67" s="2">
        <v>0.40914080431094701</v>
      </c>
      <c r="E67" s="2">
        <v>0.38160100586756102</v>
      </c>
      <c r="F67" s="2">
        <v>0.343144443280612</v>
      </c>
      <c r="G67" s="2">
        <v>0.30629760755283802</v>
      </c>
      <c r="H67" s="2">
        <v>0.26600123482198001</v>
      </c>
      <c r="I67" s="2">
        <v>0.22671300893743801</v>
      </c>
      <c r="J67" s="2">
        <v>0.180915452997919</v>
      </c>
      <c r="K67" s="2">
        <v>0.15912539045069199</v>
      </c>
      <c r="L67" s="2">
        <v>0.13910538800406599</v>
      </c>
      <c r="M67" s="2">
        <v>8.7023134671365104E-2</v>
      </c>
      <c r="N67" s="2">
        <v>5.9170755991750201E-2</v>
      </c>
    </row>
    <row r="68" spans="1:14" x14ac:dyDescent="0.3">
      <c r="A68" s="8" t="s">
        <v>198</v>
      </c>
      <c r="B68" s="8" t="s">
        <v>113</v>
      </c>
      <c r="C68" s="2">
        <v>3.6993769470405002E-3</v>
      </c>
      <c r="D68" s="2">
        <v>5.64015792442188E-3</v>
      </c>
      <c r="E68" s="2">
        <v>5.8245358572988704E-3</v>
      </c>
      <c r="F68" s="2">
        <v>6.1129090255303796E-3</v>
      </c>
      <c r="G68" s="2">
        <v>6.7125645438898497E-3</v>
      </c>
      <c r="H68" s="2">
        <v>6.4730028418061303E-3</v>
      </c>
      <c r="I68" s="2">
        <v>5.8637798827244E-3</v>
      </c>
      <c r="J68" s="2">
        <v>7.0883315158124299E-3</v>
      </c>
      <c r="K68" s="2">
        <v>7.3457394711067599E-3</v>
      </c>
      <c r="L68" s="2">
        <v>7.76852060346769E-3</v>
      </c>
      <c r="M68" s="2">
        <v>8.10757366027289E-3</v>
      </c>
      <c r="N68" s="2">
        <v>9.5832976811842194E-3</v>
      </c>
    </row>
    <row r="69" spans="1:14" x14ac:dyDescent="0.3">
      <c r="A69" s="8" t="s">
        <v>198</v>
      </c>
      <c r="B69" s="8" t="s">
        <v>114</v>
      </c>
      <c r="C69" s="2">
        <v>0.514213395638629</v>
      </c>
      <c r="D69" s="2">
        <v>0.54183117127279601</v>
      </c>
      <c r="E69" s="2">
        <v>0.56661812886785601</v>
      </c>
      <c r="F69" s="2">
        <v>0.60230133045667</v>
      </c>
      <c r="G69" s="2">
        <v>0.62891566265060195</v>
      </c>
      <c r="H69" s="2">
        <v>0.66261446163561699</v>
      </c>
      <c r="I69" s="2">
        <v>0.70004510599909797</v>
      </c>
      <c r="J69" s="2">
        <v>0.74141221374045796</v>
      </c>
      <c r="K69" s="2">
        <v>0.76432419196865797</v>
      </c>
      <c r="L69" s="2">
        <v>0.78439540643999095</v>
      </c>
      <c r="M69" s="2">
        <v>0.83280601146925104</v>
      </c>
      <c r="N69" s="2">
        <v>0.85573714383502997</v>
      </c>
    </row>
    <row r="70" spans="1:14" x14ac:dyDescent="0.3">
      <c r="A70" s="8" t="s">
        <v>198</v>
      </c>
      <c r="B70" s="8" t="s">
        <v>115</v>
      </c>
      <c r="C70" s="2">
        <v>4.4781931464174503E-3</v>
      </c>
      <c r="D70" s="2">
        <v>4.8881368678323003E-3</v>
      </c>
      <c r="E70" s="2">
        <v>7.0986530760830001E-3</v>
      </c>
      <c r="F70" s="2">
        <v>5.0341603739662002E-3</v>
      </c>
      <c r="G70" s="2">
        <v>5.6798623063683299E-3</v>
      </c>
      <c r="H70" s="2">
        <v>7.5781496684559496E-3</v>
      </c>
      <c r="I70" s="2">
        <v>6.7658998646820002E-3</v>
      </c>
      <c r="J70" s="2">
        <v>5.4525627044710997E-3</v>
      </c>
      <c r="K70" s="2">
        <v>6.9784524975514198E-3</v>
      </c>
      <c r="L70" s="2">
        <v>7.0929970727313697E-3</v>
      </c>
      <c r="M70" s="2">
        <v>5.7346252719003401E-3</v>
      </c>
      <c r="N70" s="2">
        <v>7.0163429451527296E-3</v>
      </c>
    </row>
    <row r="71" spans="1:14" x14ac:dyDescent="0.3">
      <c r="A71" s="8" t="s">
        <v>198</v>
      </c>
      <c r="B71" s="8" t="s">
        <v>16</v>
      </c>
      <c r="C71" s="2">
        <v>2.7258566978193102E-3</v>
      </c>
      <c r="D71" s="2">
        <v>2.2560631697687498E-3</v>
      </c>
      <c r="E71" s="2">
        <v>2.5482344375682602E-3</v>
      </c>
      <c r="F71" s="2">
        <v>2.6968716289104602E-3</v>
      </c>
      <c r="G71" s="2">
        <v>2.4096385542168699E-3</v>
      </c>
      <c r="H71" s="2">
        <v>2.2102936532996499E-3</v>
      </c>
      <c r="I71" s="2">
        <v>3.00706660652533E-3</v>
      </c>
      <c r="J71" s="2">
        <v>2.7262813522355499E-3</v>
      </c>
      <c r="K71" s="2">
        <v>3.5504407443682699E-3</v>
      </c>
      <c r="L71" s="2">
        <v>4.5034902049087997E-3</v>
      </c>
      <c r="M71" s="2">
        <v>4.2515325291674899E-3</v>
      </c>
      <c r="N71" s="2">
        <v>4.7060836827244002E-3</v>
      </c>
    </row>
    <row r="72" spans="1:14" x14ac:dyDescent="0.3">
      <c r="A72" s="8" t="s">
        <v>198</v>
      </c>
      <c r="B72" s="8" t="s">
        <v>108</v>
      </c>
      <c r="C72" s="2">
        <v>6.4057632398753894E-2</v>
      </c>
      <c r="D72" s="2">
        <v>6.6929874036473005E-2</v>
      </c>
      <c r="E72" s="2">
        <v>7.5718966144885297E-2</v>
      </c>
      <c r="F72" s="2">
        <v>7.6591154261057198E-2</v>
      </c>
      <c r="G72" s="2">
        <v>7.7280550774526696E-2</v>
      </c>
      <c r="H72" s="2">
        <v>8.0202083991158801E-2</v>
      </c>
      <c r="I72" s="2">
        <v>7.6830551796722296E-2</v>
      </c>
      <c r="J72" s="2">
        <v>7.2110141766630304E-2</v>
      </c>
      <c r="K72" s="2">
        <v>7.0029382957884398E-2</v>
      </c>
      <c r="L72" s="2">
        <v>6.5075433460932197E-2</v>
      </c>
      <c r="M72" s="2">
        <v>6.8617757563773002E-2</v>
      </c>
      <c r="N72" s="2">
        <v>7.0248994609395099E-2</v>
      </c>
    </row>
    <row r="73" spans="1:14" x14ac:dyDescent="0.3">
      <c r="A73" s="8" t="s">
        <v>198</v>
      </c>
      <c r="B73" s="8" t="s">
        <v>109</v>
      </c>
      <c r="C73" s="2">
        <v>0.41082554517134001</v>
      </c>
      <c r="D73" s="2">
        <v>0.37845459672870801</v>
      </c>
      <c r="E73" s="2">
        <v>0.34219148161630902</v>
      </c>
      <c r="F73" s="2">
        <v>0.30726357425386602</v>
      </c>
      <c r="G73" s="2">
        <v>0.27900172117039601</v>
      </c>
      <c r="H73" s="2">
        <v>0.240922008209662</v>
      </c>
      <c r="I73" s="2">
        <v>0.20748759585024801</v>
      </c>
      <c r="J73" s="2">
        <v>0.17121046892039299</v>
      </c>
      <c r="K73" s="2">
        <v>0.147771792360431</v>
      </c>
      <c r="L73" s="2">
        <v>0.13116415221796901</v>
      </c>
      <c r="M73" s="2">
        <v>8.0482499505635796E-2</v>
      </c>
      <c r="N73" s="2">
        <v>5.2708137246513201E-2</v>
      </c>
    </row>
    <row r="74" spans="1:14" x14ac:dyDescent="0.3">
      <c r="A74" s="8" t="s">
        <v>199</v>
      </c>
      <c r="B74" s="8" t="s">
        <v>113</v>
      </c>
      <c r="C74" s="2">
        <v>3.9936102236421698E-3</v>
      </c>
      <c r="D74" s="2">
        <v>4.5340050377833804E-3</v>
      </c>
      <c r="E74" s="2">
        <v>5.6818181818181802E-3</v>
      </c>
      <c r="F74" s="2">
        <v>4.9453409682457096E-3</v>
      </c>
      <c r="G74" s="2">
        <v>5.8910162002945498E-3</v>
      </c>
      <c r="H74" s="2">
        <v>7.5152653828088299E-3</v>
      </c>
      <c r="I74" s="2">
        <v>8.7170317389360808E-3</v>
      </c>
      <c r="J74" s="2">
        <v>1.0918829831067201E-2</v>
      </c>
      <c r="K74" s="2">
        <v>8.50661625708885E-3</v>
      </c>
      <c r="L74" s="2">
        <v>1.1760575741618399E-2</v>
      </c>
      <c r="M74" s="2">
        <v>1.4579496623695501E-2</v>
      </c>
      <c r="N74" s="2">
        <v>1.51170568561873E-2</v>
      </c>
    </row>
    <row r="75" spans="1:14" x14ac:dyDescent="0.3">
      <c r="A75" s="8" t="s">
        <v>199</v>
      </c>
      <c r="B75" s="8" t="s">
        <v>114</v>
      </c>
      <c r="C75" s="2">
        <v>0.50239616613418503</v>
      </c>
      <c r="D75" s="2">
        <v>0.52367758186397995</v>
      </c>
      <c r="E75" s="2">
        <v>0.55242768595041303</v>
      </c>
      <c r="F75" s="2">
        <v>0.574440395627277</v>
      </c>
      <c r="G75" s="2">
        <v>0.59425625920471303</v>
      </c>
      <c r="H75" s="2">
        <v>0.63245655237200604</v>
      </c>
      <c r="I75" s="2">
        <v>0.66048278945015604</v>
      </c>
      <c r="J75" s="2">
        <v>0.70807581376184603</v>
      </c>
      <c r="K75" s="2">
        <v>0.73213610586011302</v>
      </c>
      <c r="L75" s="2">
        <v>0.75162366157626803</v>
      </c>
      <c r="M75" s="2">
        <v>0.80402087170043002</v>
      </c>
      <c r="N75" s="2">
        <v>0.83210702341137099</v>
      </c>
    </row>
    <row r="76" spans="1:14" x14ac:dyDescent="0.3">
      <c r="A76" s="8" t="s">
        <v>199</v>
      </c>
      <c r="B76" s="8" t="s">
        <v>115</v>
      </c>
      <c r="C76" s="2">
        <v>6.92225772097977E-3</v>
      </c>
      <c r="D76" s="2">
        <v>9.5717884130982409E-3</v>
      </c>
      <c r="E76" s="2">
        <v>9.5557851239669398E-3</v>
      </c>
      <c r="F76" s="2">
        <v>1.09318063508589E-2</v>
      </c>
      <c r="G76" s="2">
        <v>8.5910652920962206E-3</v>
      </c>
      <c r="H76" s="2">
        <v>1.10380460310005E-2</v>
      </c>
      <c r="I76" s="2">
        <v>1.1622708985248101E-2</v>
      </c>
      <c r="J76" s="2">
        <v>1.17428924598269E-2</v>
      </c>
      <c r="K76" s="2">
        <v>1.28544423440454E-2</v>
      </c>
      <c r="L76" s="2">
        <v>1.2462699666491101E-2</v>
      </c>
      <c r="M76" s="2">
        <v>1.25844076120319E-2</v>
      </c>
      <c r="N76" s="2">
        <v>1.55183946488294E-2</v>
      </c>
    </row>
    <row r="77" spans="1:14" x14ac:dyDescent="0.3">
      <c r="A77" s="8" t="s">
        <v>199</v>
      </c>
      <c r="B77" s="8" t="s">
        <v>16</v>
      </c>
      <c r="C77" s="2">
        <v>2.9286474973375899E-3</v>
      </c>
      <c r="D77" s="2">
        <v>3.5264483627203999E-3</v>
      </c>
      <c r="E77" s="2">
        <v>2.8409090909090901E-3</v>
      </c>
      <c r="F77" s="2">
        <v>2.8630921395106702E-3</v>
      </c>
      <c r="G77" s="2">
        <v>3.4364261168384901E-3</v>
      </c>
      <c r="H77" s="2">
        <v>2.8182245185533099E-3</v>
      </c>
      <c r="I77" s="2">
        <v>2.6821636119803301E-3</v>
      </c>
      <c r="J77" s="2">
        <v>3.0902348578492E-3</v>
      </c>
      <c r="K77" s="2">
        <v>3.5916824196597398E-3</v>
      </c>
      <c r="L77" s="2">
        <v>3.5106196243637E-3</v>
      </c>
      <c r="M77" s="2">
        <v>3.5297728667894402E-3</v>
      </c>
      <c r="N77" s="2">
        <v>3.7458193979933098E-3</v>
      </c>
    </row>
    <row r="78" spans="1:14" x14ac:dyDescent="0.3">
      <c r="A78" s="8" t="s">
        <v>199</v>
      </c>
      <c r="B78" s="8" t="s">
        <v>108</v>
      </c>
      <c r="C78" s="2">
        <v>6.2832800851970197E-2</v>
      </c>
      <c r="D78" s="2">
        <v>7.1284634760705304E-2</v>
      </c>
      <c r="E78" s="2">
        <v>6.8698347107437996E-2</v>
      </c>
      <c r="F78" s="2">
        <v>7.1577303487766794E-2</v>
      </c>
      <c r="G78" s="2">
        <v>7.7074128620520405E-2</v>
      </c>
      <c r="H78" s="2">
        <v>7.7266322217003303E-2</v>
      </c>
      <c r="I78" s="2">
        <v>7.6441662941439406E-2</v>
      </c>
      <c r="J78" s="2">
        <v>7.4577667902760603E-2</v>
      </c>
      <c r="K78" s="2">
        <v>7.9017013232514199E-2</v>
      </c>
      <c r="L78" s="2">
        <v>7.4249605055292295E-2</v>
      </c>
      <c r="M78" s="2">
        <v>7.6734192756292202E-2</v>
      </c>
      <c r="N78" s="2">
        <v>7.6655518394648806E-2</v>
      </c>
    </row>
    <row r="79" spans="1:14" x14ac:dyDescent="0.3">
      <c r="A79" s="8" t="s">
        <v>199</v>
      </c>
      <c r="B79" s="8" t="s">
        <v>109</v>
      </c>
      <c r="C79" s="2">
        <v>0.42092651757188498</v>
      </c>
      <c r="D79" s="2">
        <v>0.38740554156171297</v>
      </c>
      <c r="E79" s="2">
        <v>0.36079545454545497</v>
      </c>
      <c r="F79" s="2">
        <v>0.33524206142634</v>
      </c>
      <c r="G79" s="2">
        <v>0.31075110456553801</v>
      </c>
      <c r="H79" s="2">
        <v>0.26890558947862803</v>
      </c>
      <c r="I79" s="2">
        <v>0.24005364327223999</v>
      </c>
      <c r="J79" s="2">
        <v>0.19159456118665</v>
      </c>
      <c r="K79" s="2">
        <v>0.163894139886578</v>
      </c>
      <c r="L79" s="2">
        <v>0.146392838335966</v>
      </c>
      <c r="M79" s="2">
        <v>8.8551258440761199E-2</v>
      </c>
      <c r="N79" s="2">
        <v>5.6856187290969903E-2</v>
      </c>
    </row>
    <row r="80" spans="1:14" x14ac:dyDescent="0.3">
      <c r="A80" s="8" t="s">
        <v>200</v>
      </c>
      <c r="B80" s="8" t="s">
        <v>113</v>
      </c>
      <c r="C80" s="2">
        <v>5.6151097498723804E-3</v>
      </c>
      <c r="D80" s="2">
        <v>6.1124694376528104E-3</v>
      </c>
      <c r="E80" s="2">
        <v>7.2590738423028798E-3</v>
      </c>
      <c r="F80" s="2">
        <v>6.8309343742376204E-3</v>
      </c>
      <c r="G80" s="2">
        <v>5.6869881710645996E-3</v>
      </c>
      <c r="H80" s="2">
        <v>6.3331222292590302E-3</v>
      </c>
      <c r="I80" s="2">
        <v>5.4602184087363496E-3</v>
      </c>
      <c r="J80" s="2">
        <v>5.5179779280882897E-3</v>
      </c>
      <c r="K80" s="2">
        <v>7.7049180327868902E-3</v>
      </c>
      <c r="L80" s="2">
        <v>7.1147441719648799E-3</v>
      </c>
      <c r="M80" s="2">
        <v>1.1524705258974701E-2</v>
      </c>
      <c r="N80" s="2">
        <v>1.1304648748413901E-2</v>
      </c>
    </row>
    <row r="81" spans="1:14" x14ac:dyDescent="0.3">
      <c r="A81" s="8" t="s">
        <v>200</v>
      </c>
      <c r="B81" s="8" t="s">
        <v>114</v>
      </c>
      <c r="C81" s="2">
        <v>0.50153139356814702</v>
      </c>
      <c r="D81" s="2">
        <v>0.52151589242053797</v>
      </c>
      <c r="E81" s="2">
        <v>0.55469336670838498</v>
      </c>
      <c r="F81" s="2">
        <v>0.57843376433276406</v>
      </c>
      <c r="G81" s="2">
        <v>0.59758871701546901</v>
      </c>
      <c r="H81" s="2">
        <v>0.63795651256069197</v>
      </c>
      <c r="I81" s="2">
        <v>0.67784711388455499</v>
      </c>
      <c r="J81" s="2">
        <v>0.72071911712353198</v>
      </c>
      <c r="K81" s="2">
        <v>0.74786885245901602</v>
      </c>
      <c r="L81" s="2">
        <v>0.77036027853466504</v>
      </c>
      <c r="M81" s="2">
        <v>0.81666445886872396</v>
      </c>
      <c r="N81" s="2">
        <v>0.84438804937132295</v>
      </c>
    </row>
    <row r="82" spans="1:14" x14ac:dyDescent="0.3">
      <c r="A82" s="8" t="s">
        <v>200</v>
      </c>
      <c r="B82" s="8" t="s">
        <v>115</v>
      </c>
      <c r="C82" s="2">
        <v>1.1230219499744801E-2</v>
      </c>
      <c r="D82" s="2">
        <v>1.07579462102689E-2</v>
      </c>
      <c r="E82" s="2">
        <v>1.20150187734668E-2</v>
      </c>
      <c r="F82" s="2">
        <v>1.3417906806538199E-2</v>
      </c>
      <c r="G82" s="2">
        <v>1.8425841674249301E-2</v>
      </c>
      <c r="H82" s="2">
        <v>1.4143972978678501E-2</v>
      </c>
      <c r="I82" s="2">
        <v>1.5210608424337E-2</v>
      </c>
      <c r="J82" s="2">
        <v>1.38839444642221E-2</v>
      </c>
      <c r="K82" s="2">
        <v>1.32786885245902E-2</v>
      </c>
      <c r="L82" s="2">
        <v>1.36239782016349E-2</v>
      </c>
      <c r="M82" s="2">
        <v>1.43065306663134E-2</v>
      </c>
      <c r="N82" s="2">
        <v>1.40731341561887E-2</v>
      </c>
    </row>
    <row r="83" spans="1:14" x14ac:dyDescent="0.3">
      <c r="A83" s="8" t="s">
        <v>200</v>
      </c>
      <c r="B83" s="8" t="s">
        <v>16</v>
      </c>
      <c r="C83" s="2">
        <v>1.02092904543134E-3</v>
      </c>
      <c r="D83" s="2">
        <v>7.3349633251833701E-4</v>
      </c>
      <c r="E83" s="2">
        <v>1.2515644555694599E-3</v>
      </c>
      <c r="F83" s="2">
        <v>7.3188582581117404E-4</v>
      </c>
      <c r="G83" s="2">
        <v>6.8243858052775299E-4</v>
      </c>
      <c r="H83" s="2">
        <v>1.2666244458518E-3</v>
      </c>
      <c r="I83" s="2">
        <v>3.1201248049921998E-3</v>
      </c>
      <c r="J83" s="2">
        <v>2.8479886080455701E-3</v>
      </c>
      <c r="K83" s="2">
        <v>2.78688524590164E-3</v>
      </c>
      <c r="L83" s="2">
        <v>2.57341810475325E-3</v>
      </c>
      <c r="M83" s="2">
        <v>4.2389720492780501E-3</v>
      </c>
      <c r="N83" s="2">
        <v>4.2680816703195299E-3</v>
      </c>
    </row>
    <row r="84" spans="1:14" x14ac:dyDescent="0.3">
      <c r="A84" s="8" t="s">
        <v>200</v>
      </c>
      <c r="B84" s="8" t="s">
        <v>108</v>
      </c>
      <c r="C84" s="2">
        <v>5.56406329760082E-2</v>
      </c>
      <c r="D84" s="2">
        <v>6.3814180929095396E-2</v>
      </c>
      <c r="E84" s="2">
        <v>7.7096370463078906E-2</v>
      </c>
      <c r="F84" s="2">
        <v>8.0263478897292004E-2</v>
      </c>
      <c r="G84" s="2">
        <v>8.9399454049135602E-2</v>
      </c>
      <c r="H84" s="2">
        <v>8.4863837872070899E-2</v>
      </c>
      <c r="I84" s="2">
        <v>8.3073322932917304E-2</v>
      </c>
      <c r="J84" s="2">
        <v>8.3303666785332894E-2</v>
      </c>
      <c r="K84" s="2">
        <v>7.3278688524590199E-2</v>
      </c>
      <c r="L84" s="2">
        <v>7.52346351801393E-2</v>
      </c>
      <c r="M84" s="2">
        <v>7.4314478738905801E-2</v>
      </c>
      <c r="N84" s="2">
        <v>7.4749106009920394E-2</v>
      </c>
    </row>
    <row r="85" spans="1:14" x14ac:dyDescent="0.3">
      <c r="A85" s="8" t="s">
        <v>200</v>
      </c>
      <c r="B85" s="8" t="s">
        <v>109</v>
      </c>
      <c r="C85" s="2">
        <v>0.42496171516079601</v>
      </c>
      <c r="D85" s="2">
        <v>0.39706601466992703</v>
      </c>
      <c r="E85" s="2">
        <v>0.34768460575719701</v>
      </c>
      <c r="F85" s="2">
        <v>0.320322029763357</v>
      </c>
      <c r="G85" s="2">
        <v>0.28821656050955402</v>
      </c>
      <c r="H85" s="2">
        <v>0.25543592991344699</v>
      </c>
      <c r="I85" s="2">
        <v>0.21528861154446199</v>
      </c>
      <c r="J85" s="2">
        <v>0.17372730509077999</v>
      </c>
      <c r="K85" s="2">
        <v>0.15508196721311501</v>
      </c>
      <c r="L85" s="2">
        <v>0.131092945806842</v>
      </c>
      <c r="M85" s="2">
        <v>7.8950854417803695E-2</v>
      </c>
      <c r="N85" s="2">
        <v>5.1216980043834397E-2</v>
      </c>
    </row>
    <row r="86" spans="1:14" x14ac:dyDescent="0.3">
      <c r="A86" s="8" t="s">
        <v>201</v>
      </c>
      <c r="B86" s="8" t="s">
        <v>113</v>
      </c>
      <c r="C86" s="2">
        <v>4.5276805927145503E-3</v>
      </c>
      <c r="D86" s="2">
        <v>3.9502271380604404E-3</v>
      </c>
      <c r="E86" s="2">
        <v>3.9984006397440998E-3</v>
      </c>
      <c r="F86" s="2">
        <v>3.3444816053511701E-3</v>
      </c>
      <c r="G86" s="2">
        <v>3.8206314096119001E-3</v>
      </c>
      <c r="H86" s="2">
        <v>5.4706659120920603E-3</v>
      </c>
      <c r="I86" s="2">
        <v>6.8124775905342404E-3</v>
      </c>
      <c r="J86" s="2">
        <v>7.6397919375812704E-3</v>
      </c>
      <c r="K86" s="2">
        <v>7.1472019464720203E-3</v>
      </c>
      <c r="L86" s="2">
        <v>6.6421707179197299E-3</v>
      </c>
      <c r="M86" s="2">
        <v>8.4624397864861405E-3</v>
      </c>
      <c r="N86" s="2">
        <v>9.1509324684350708E-3</v>
      </c>
    </row>
    <row r="87" spans="1:14" x14ac:dyDescent="0.3">
      <c r="A87" s="8" t="s">
        <v>201</v>
      </c>
      <c r="B87" s="8" t="s">
        <v>114</v>
      </c>
      <c r="C87" s="2">
        <v>0.47293681827536499</v>
      </c>
      <c r="D87" s="2">
        <v>0.50760418724076595</v>
      </c>
      <c r="E87" s="2">
        <v>0.544582167133147</v>
      </c>
      <c r="F87" s="2">
        <v>0.572299822939209</v>
      </c>
      <c r="G87" s="2">
        <v>0.59762718680876703</v>
      </c>
      <c r="H87" s="2">
        <v>0.63384267119411397</v>
      </c>
      <c r="I87" s="2">
        <v>0.66547149515955495</v>
      </c>
      <c r="J87" s="2">
        <v>0.71293888166449904</v>
      </c>
      <c r="K87" s="2">
        <v>0.734945255474453</v>
      </c>
      <c r="L87" s="2">
        <v>0.76003391746749605</v>
      </c>
      <c r="M87" s="2">
        <v>0.80874886082541297</v>
      </c>
      <c r="N87" s="2">
        <v>0.83146067415730296</v>
      </c>
    </row>
    <row r="88" spans="1:14" x14ac:dyDescent="0.3">
      <c r="A88" s="8" t="s">
        <v>201</v>
      </c>
      <c r="B88" s="8" t="s">
        <v>115</v>
      </c>
      <c r="C88" s="2">
        <v>7.6147355422926501E-3</v>
      </c>
      <c r="D88" s="2">
        <v>8.4929883468299397E-3</v>
      </c>
      <c r="E88" s="2">
        <v>8.5965613754498196E-3</v>
      </c>
      <c r="F88" s="2">
        <v>8.4595711194176693E-3</v>
      </c>
      <c r="G88" s="2">
        <v>7.8423486828875892E-3</v>
      </c>
      <c r="H88" s="2">
        <v>8.4889643463497508E-3</v>
      </c>
      <c r="I88" s="2">
        <v>1.12943707422015E-2</v>
      </c>
      <c r="J88" s="2">
        <v>1.05656697009103E-2</v>
      </c>
      <c r="K88" s="2">
        <v>1.03406326034063E-2</v>
      </c>
      <c r="L88" s="2">
        <v>1.07405313736574E-2</v>
      </c>
      <c r="M88" s="2">
        <v>1.1196458794427801E-2</v>
      </c>
      <c r="N88" s="2">
        <v>1.10042858797637E-2</v>
      </c>
    </row>
    <row r="89" spans="1:14" x14ac:dyDescent="0.3">
      <c r="A89" s="8" t="s">
        <v>201</v>
      </c>
      <c r="B89" s="8" t="s">
        <v>16</v>
      </c>
      <c r="C89" s="2">
        <v>2.05803663305207E-3</v>
      </c>
      <c r="D89" s="2">
        <v>1.1850681414181301E-3</v>
      </c>
      <c r="E89" s="2">
        <v>1.79928028788485E-3</v>
      </c>
      <c r="F89" s="2">
        <v>1.9673421207948099E-3</v>
      </c>
      <c r="G89" s="2">
        <v>3.2173738186205502E-3</v>
      </c>
      <c r="H89" s="2">
        <v>2.4523674778343702E-3</v>
      </c>
      <c r="I89" s="2">
        <v>2.6891358910003599E-3</v>
      </c>
      <c r="J89" s="2">
        <v>3.2509752925877801E-3</v>
      </c>
      <c r="K89" s="2">
        <v>3.80170316301703E-3</v>
      </c>
      <c r="L89" s="2">
        <v>3.6743923120407E-3</v>
      </c>
      <c r="M89" s="2">
        <v>3.9057414399166798E-3</v>
      </c>
      <c r="N89" s="2">
        <v>5.0967218811537101E-3</v>
      </c>
    </row>
    <row r="90" spans="1:14" x14ac:dyDescent="0.3">
      <c r="A90" s="8" t="s">
        <v>201</v>
      </c>
      <c r="B90" s="8" t="s">
        <v>108</v>
      </c>
      <c r="C90" s="2">
        <v>7.1825478493517197E-2</v>
      </c>
      <c r="D90" s="2">
        <v>7.6239383764566501E-2</v>
      </c>
      <c r="E90" s="2">
        <v>7.6769292283086807E-2</v>
      </c>
      <c r="F90" s="2">
        <v>8.51859138304151E-2</v>
      </c>
      <c r="G90" s="2">
        <v>8.44560627387895E-2</v>
      </c>
      <c r="H90" s="2">
        <v>8.5078287115638598E-2</v>
      </c>
      <c r="I90" s="2">
        <v>8.2287558264610997E-2</v>
      </c>
      <c r="J90" s="2">
        <v>7.8348504551365397E-2</v>
      </c>
      <c r="K90" s="2">
        <v>7.7098540145985398E-2</v>
      </c>
      <c r="L90" s="2">
        <v>7.3205200678349305E-2</v>
      </c>
      <c r="M90" s="2">
        <v>7.6812914985028E-2</v>
      </c>
      <c r="N90" s="2">
        <v>7.9462527510714698E-2</v>
      </c>
    </row>
    <row r="91" spans="1:14" x14ac:dyDescent="0.3">
      <c r="A91" s="8" t="s">
        <v>201</v>
      </c>
      <c r="B91" s="8" t="s">
        <v>109</v>
      </c>
      <c r="C91" s="2">
        <v>0.44103725046305797</v>
      </c>
      <c r="D91" s="2">
        <v>0.40252814536835901</v>
      </c>
      <c r="E91" s="2">
        <v>0.364254298280688</v>
      </c>
      <c r="F91" s="2">
        <v>0.32874286838481198</v>
      </c>
      <c r="G91" s="2">
        <v>0.30303639654132303</v>
      </c>
      <c r="H91" s="2">
        <v>0.264667043953971</v>
      </c>
      <c r="I91" s="2">
        <v>0.23144496235209799</v>
      </c>
      <c r="J91" s="2">
        <v>0.18725617685305601</v>
      </c>
      <c r="K91" s="2">
        <v>0.16666666666666699</v>
      </c>
      <c r="L91" s="2">
        <v>0.145703787450537</v>
      </c>
      <c r="M91" s="2">
        <v>9.0873584168727997E-2</v>
      </c>
      <c r="N91" s="2">
        <v>6.3824858102629403E-2</v>
      </c>
    </row>
    <row r="92" spans="1:14" x14ac:dyDescent="0.3">
      <c r="A92" s="8" t="s">
        <v>202</v>
      </c>
      <c r="B92" s="8" t="s">
        <v>113</v>
      </c>
      <c r="C92" s="2">
        <v>3.6231884057971002E-3</v>
      </c>
      <c r="D92" s="2">
        <v>4.1793313069908803E-3</v>
      </c>
      <c r="E92" s="2">
        <v>3.6072144288577198E-3</v>
      </c>
      <c r="F92" s="2">
        <v>4.4212218649517703E-3</v>
      </c>
      <c r="G92" s="2">
        <v>5.5577610162763002E-3</v>
      </c>
      <c r="H92" s="2">
        <v>9.5764272559852696E-3</v>
      </c>
      <c r="I92" s="2">
        <v>9.4011142061281305E-3</v>
      </c>
      <c r="J92" s="2">
        <v>7.8963992419456702E-3</v>
      </c>
      <c r="K92" s="2">
        <v>8.1159420289855094E-3</v>
      </c>
      <c r="L92" s="2">
        <v>1.24932102118414E-2</v>
      </c>
      <c r="M92" s="2">
        <v>1.72413793103448E-2</v>
      </c>
      <c r="N92" s="2">
        <v>1.75913396481732E-2</v>
      </c>
    </row>
    <row r="93" spans="1:14" x14ac:dyDescent="0.3">
      <c r="A93" s="8" t="s">
        <v>202</v>
      </c>
      <c r="B93" s="8" t="s">
        <v>114</v>
      </c>
      <c r="C93" s="2">
        <v>0.44363929146537801</v>
      </c>
      <c r="D93" s="2">
        <v>0.47986322188449798</v>
      </c>
      <c r="E93" s="2">
        <v>0.50380761523046103</v>
      </c>
      <c r="F93" s="2">
        <v>0.54340836012861704</v>
      </c>
      <c r="G93" s="2">
        <v>0.54585152838427997</v>
      </c>
      <c r="H93" s="2">
        <v>0.57311233885819501</v>
      </c>
      <c r="I93" s="2">
        <v>0.620125348189415</v>
      </c>
      <c r="J93" s="2">
        <v>0.66961465571699297</v>
      </c>
      <c r="K93" s="2">
        <v>0.70260869565217399</v>
      </c>
      <c r="L93" s="2">
        <v>0.72813688212927796</v>
      </c>
      <c r="M93" s="2">
        <v>0.76614861583292904</v>
      </c>
      <c r="N93" s="2">
        <v>0.80401443391971095</v>
      </c>
    </row>
    <row r="94" spans="1:14" x14ac:dyDescent="0.3">
      <c r="A94" s="8" t="s">
        <v>202</v>
      </c>
      <c r="B94" s="8" t="s">
        <v>115</v>
      </c>
      <c r="C94" s="2">
        <v>1.00644122383253E-2</v>
      </c>
      <c r="D94" s="2">
        <v>9.11854103343465E-3</v>
      </c>
      <c r="E94" s="2">
        <v>7.6152304609218404E-3</v>
      </c>
      <c r="F94" s="2">
        <v>1.12540192926045E-2</v>
      </c>
      <c r="G94" s="2">
        <v>9.5275903136165102E-3</v>
      </c>
      <c r="H94" s="2">
        <v>1.47329650092081E-2</v>
      </c>
      <c r="I94" s="2">
        <v>1.42757660167131E-2</v>
      </c>
      <c r="J94" s="2">
        <v>1.54769425142135E-2</v>
      </c>
      <c r="K94" s="2">
        <v>1.2463768115942001E-2</v>
      </c>
      <c r="L94" s="2">
        <v>1.35795763172189E-2</v>
      </c>
      <c r="M94" s="2">
        <v>1.67557066537154E-2</v>
      </c>
      <c r="N94" s="2">
        <v>1.5336039693279201E-2</v>
      </c>
    </row>
    <row r="95" spans="1:14" x14ac:dyDescent="0.3">
      <c r="A95" s="8" t="s">
        <v>202</v>
      </c>
      <c r="B95" s="8" t="s">
        <v>16</v>
      </c>
      <c r="C95" s="2">
        <v>2.8180354267310801E-3</v>
      </c>
      <c r="D95" s="2">
        <v>3.0395136778115501E-3</v>
      </c>
      <c r="E95" s="2">
        <v>3.2064128256513E-3</v>
      </c>
      <c r="F95" s="2">
        <v>2.41157556270096E-3</v>
      </c>
      <c r="G95" s="2">
        <v>3.57284636760619E-3</v>
      </c>
      <c r="H95" s="2">
        <v>2.5782688766114201E-3</v>
      </c>
      <c r="I95" s="2">
        <v>2.0891364902507E-3</v>
      </c>
      <c r="J95" s="2">
        <v>2.5268477574226199E-3</v>
      </c>
      <c r="K95" s="2">
        <v>2.02898550724638E-3</v>
      </c>
      <c r="L95" s="2">
        <v>3.5306898424769099E-3</v>
      </c>
      <c r="M95" s="2">
        <v>6.0709082078678998E-3</v>
      </c>
      <c r="N95" s="2">
        <v>3.3829499323410001E-3</v>
      </c>
    </row>
    <row r="96" spans="1:14" x14ac:dyDescent="0.3">
      <c r="A96" s="8" t="s">
        <v>202</v>
      </c>
      <c r="B96" s="8" t="s">
        <v>108</v>
      </c>
      <c r="C96" s="2">
        <v>6.5619967793880796E-2</v>
      </c>
      <c r="D96" s="2">
        <v>7.3328267477203696E-2</v>
      </c>
      <c r="E96" s="2">
        <v>8.0561122244488997E-2</v>
      </c>
      <c r="F96" s="2">
        <v>8.5610932475884194E-2</v>
      </c>
      <c r="G96" s="2">
        <v>9.4084954346963096E-2</v>
      </c>
      <c r="H96" s="2">
        <v>9.0976058931860004E-2</v>
      </c>
      <c r="I96" s="2">
        <v>9.4011142061281305E-2</v>
      </c>
      <c r="J96" s="2">
        <v>0.100758054327227</v>
      </c>
      <c r="K96" s="2">
        <v>9.5652173913043495E-2</v>
      </c>
      <c r="L96" s="2">
        <v>8.9082020640955994E-2</v>
      </c>
      <c r="M96" s="2">
        <v>9.1792132102962595E-2</v>
      </c>
      <c r="N96" s="2">
        <v>8.8182228236355395E-2</v>
      </c>
    </row>
    <row r="97" spans="1:15" x14ac:dyDescent="0.3">
      <c r="A97" s="8" t="s">
        <v>202</v>
      </c>
      <c r="B97" s="8" t="s">
        <v>109</v>
      </c>
      <c r="C97" s="2">
        <v>0.474235104669887</v>
      </c>
      <c r="D97" s="2">
        <v>0.43047112462006099</v>
      </c>
      <c r="E97" s="2">
        <v>0.401202404809619</v>
      </c>
      <c r="F97" s="2">
        <v>0.35289389067524102</v>
      </c>
      <c r="G97" s="2">
        <v>0.34140531957125803</v>
      </c>
      <c r="H97" s="2">
        <v>0.30902394106814002</v>
      </c>
      <c r="I97" s="2">
        <v>0.26009749303621199</v>
      </c>
      <c r="J97" s="2">
        <v>0.20372710044219799</v>
      </c>
      <c r="K97" s="2">
        <v>0.17913043478260901</v>
      </c>
      <c r="L97" s="2">
        <v>0.153177620858229</v>
      </c>
      <c r="M97" s="2">
        <v>0.101991257892181</v>
      </c>
      <c r="N97" s="2">
        <v>7.1493008570139793E-2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113</v>
      </c>
      <c r="C102" s="2">
        <v>4.5454545454545497E-2</v>
      </c>
      <c r="D102" s="2">
        <v>-8.6956521739130405E-2</v>
      </c>
      <c r="E102" s="2">
        <v>-4.7619047619047603E-2</v>
      </c>
      <c r="F102" s="2">
        <v>0.2</v>
      </c>
      <c r="G102" s="2">
        <v>0.25</v>
      </c>
      <c r="H102" s="2">
        <v>-0.16666666666666699</v>
      </c>
      <c r="I102" s="2">
        <v>0.32</v>
      </c>
      <c r="J102" s="2">
        <v>0.18181818181818199</v>
      </c>
      <c r="K102" s="2">
        <v>0.35897435897435898</v>
      </c>
      <c r="L102" s="2">
        <v>0.113207547169811</v>
      </c>
      <c r="M102" s="2">
        <v>6.7796610169491497E-2</v>
      </c>
      <c r="N102" s="3">
        <v>0.90909090909090895</v>
      </c>
      <c r="O102" s="3">
        <v>2</v>
      </c>
    </row>
    <row r="103" spans="1:15" x14ac:dyDescent="0.3">
      <c r="A103" s="8" t="s">
        <v>196</v>
      </c>
      <c r="B103" s="8" t="s">
        <v>114</v>
      </c>
      <c r="C103" s="2">
        <v>9.0964590964591002E-2</v>
      </c>
      <c r="D103" s="2">
        <v>0.11247901510912101</v>
      </c>
      <c r="E103" s="2">
        <v>1.9114688128772601E-2</v>
      </c>
      <c r="F103" s="2">
        <v>9.7729516288252702E-2</v>
      </c>
      <c r="G103" s="2">
        <v>0.139388489208633</v>
      </c>
      <c r="H103" s="2">
        <v>0.12549329123914801</v>
      </c>
      <c r="I103" s="2">
        <v>0.16304347826087001</v>
      </c>
      <c r="J103" s="2">
        <v>0.116671691287308</v>
      </c>
      <c r="K103" s="2">
        <v>9.9622030237580997E-2</v>
      </c>
      <c r="L103" s="2">
        <v>0.178983550208691</v>
      </c>
      <c r="M103" s="2">
        <v>0.13598500624739701</v>
      </c>
      <c r="N103" s="3">
        <v>0.64455833584564404</v>
      </c>
      <c r="O103" s="3">
        <v>1.74396378269618</v>
      </c>
    </row>
    <row r="104" spans="1:15" x14ac:dyDescent="0.3">
      <c r="A104" s="8" t="s">
        <v>196</v>
      </c>
      <c r="B104" s="8" t="s">
        <v>115</v>
      </c>
      <c r="C104" s="2">
        <v>0.5</v>
      </c>
      <c r="D104" s="2">
        <v>-0.125</v>
      </c>
      <c r="E104" s="2">
        <v>0.28571428571428598</v>
      </c>
      <c r="F104" s="2">
        <v>0.11111111111111099</v>
      </c>
      <c r="G104" s="2">
        <v>0.3</v>
      </c>
      <c r="H104" s="2">
        <v>-0.17948717948717899</v>
      </c>
      <c r="I104" s="2">
        <v>0.375</v>
      </c>
      <c r="J104" s="2">
        <v>0.13636363636363599</v>
      </c>
      <c r="K104" s="2">
        <v>0.06</v>
      </c>
      <c r="L104" s="2">
        <v>3.77358490566038E-2</v>
      </c>
      <c r="M104" s="2">
        <v>0.25454545454545502</v>
      </c>
      <c r="N104" s="3">
        <v>0.56818181818181801</v>
      </c>
      <c r="O104" s="3">
        <v>2.28571428571429</v>
      </c>
    </row>
    <row r="105" spans="1:15" x14ac:dyDescent="0.3">
      <c r="A105" s="8" t="s">
        <v>196</v>
      </c>
      <c r="B105" s="8" t="s">
        <v>16</v>
      </c>
      <c r="C105" s="2">
        <v>0.14285714285714299</v>
      </c>
      <c r="D105" s="2">
        <v>0.25</v>
      </c>
      <c r="E105" s="2">
        <v>-0.1</v>
      </c>
      <c r="F105" s="2">
        <v>-0.11111111111111099</v>
      </c>
      <c r="G105" s="2">
        <v>0</v>
      </c>
      <c r="H105" s="2">
        <v>0.5</v>
      </c>
      <c r="I105" s="2">
        <v>0</v>
      </c>
      <c r="J105" s="2">
        <v>0.33333333333333298</v>
      </c>
      <c r="K105" s="2">
        <v>0.25</v>
      </c>
      <c r="L105" s="2">
        <v>0.05</v>
      </c>
      <c r="M105" s="2">
        <v>0</v>
      </c>
      <c r="N105" s="3">
        <v>0.75</v>
      </c>
      <c r="O105" s="3">
        <v>1.1000000000000001</v>
      </c>
    </row>
    <row r="106" spans="1:15" x14ac:dyDescent="0.3">
      <c r="A106" s="8" t="s">
        <v>196</v>
      </c>
      <c r="B106" s="8" t="s">
        <v>108</v>
      </c>
      <c r="C106" s="2">
        <v>9.7435897435897395E-2</v>
      </c>
      <c r="D106" s="2">
        <v>4.67289719626168E-2</v>
      </c>
      <c r="E106" s="2">
        <v>2.6785714285714302E-2</v>
      </c>
      <c r="F106" s="2">
        <v>0.16956521739130401</v>
      </c>
      <c r="G106" s="2">
        <v>4.08921933085502E-2</v>
      </c>
      <c r="H106" s="2">
        <v>8.9285714285714302E-2</v>
      </c>
      <c r="I106" s="2">
        <v>0.167213114754098</v>
      </c>
      <c r="J106" s="2">
        <v>-8.4269662921348295E-3</v>
      </c>
      <c r="K106" s="2">
        <v>3.39943342776204E-2</v>
      </c>
      <c r="L106" s="2">
        <v>0.23013698630137</v>
      </c>
      <c r="M106" s="2">
        <v>0.10467706013363</v>
      </c>
      <c r="N106" s="3">
        <v>0.39325842696629199</v>
      </c>
      <c r="O106" s="3">
        <v>1.21428571428571</v>
      </c>
    </row>
    <row r="107" spans="1:15" x14ac:dyDescent="0.3">
      <c r="A107" s="8" t="s">
        <v>196</v>
      </c>
      <c r="B107" s="8" t="s">
        <v>109</v>
      </c>
      <c r="C107" s="2">
        <v>-2.0596590909090901E-2</v>
      </c>
      <c r="D107" s="2">
        <v>-7.1065989847715699E-2</v>
      </c>
      <c r="E107" s="2">
        <v>-0.11007025761124101</v>
      </c>
      <c r="F107" s="2">
        <v>-6.4912280701754393E-2</v>
      </c>
      <c r="G107" s="2">
        <v>-5.6285178236397698E-2</v>
      </c>
      <c r="H107" s="2">
        <v>-0.119284294234592</v>
      </c>
      <c r="I107" s="2">
        <v>-9.14221218961625E-2</v>
      </c>
      <c r="J107" s="2">
        <v>-3.9751552795031099E-2</v>
      </c>
      <c r="K107" s="2">
        <v>-3.8809831824062099E-2</v>
      </c>
      <c r="L107" s="2">
        <v>-0.31224764468371502</v>
      </c>
      <c r="M107" s="2">
        <v>-0.25636007827788598</v>
      </c>
      <c r="N107" s="3">
        <v>-0.52795031055900599</v>
      </c>
      <c r="O107" s="3">
        <v>-0.70335675253707997</v>
      </c>
    </row>
    <row r="108" spans="1:15" x14ac:dyDescent="0.3">
      <c r="A108" s="8" t="s">
        <v>197</v>
      </c>
      <c r="B108" s="8" t="s">
        <v>113</v>
      </c>
      <c r="C108" s="2">
        <v>-0.11111111111111099</v>
      </c>
      <c r="D108" s="2">
        <v>0.47499999999999998</v>
      </c>
      <c r="E108" s="2">
        <v>-8.4745762711864403E-2</v>
      </c>
      <c r="F108" s="2">
        <v>0</v>
      </c>
      <c r="G108" s="2">
        <v>0.16666666666666699</v>
      </c>
      <c r="H108" s="2">
        <v>0.42857142857142899</v>
      </c>
      <c r="I108" s="2">
        <v>3.3333333333333298E-2</v>
      </c>
      <c r="J108" s="2">
        <v>3.2258064516128997E-2</v>
      </c>
      <c r="K108" s="2">
        <v>0.125</v>
      </c>
      <c r="L108" s="2">
        <v>0.28703703703703698</v>
      </c>
      <c r="M108" s="2">
        <v>0.22302158273381301</v>
      </c>
      <c r="N108" s="3">
        <v>0.82795698924731198</v>
      </c>
      <c r="O108" s="3">
        <v>1.8813559322033899</v>
      </c>
    </row>
    <row r="109" spans="1:15" x14ac:dyDescent="0.3">
      <c r="A109" s="8" t="s">
        <v>197</v>
      </c>
      <c r="B109" s="8" t="s">
        <v>114</v>
      </c>
      <c r="C109" s="2">
        <v>0.139208467556374</v>
      </c>
      <c r="D109" s="2">
        <v>-1.0098969905069701E-2</v>
      </c>
      <c r="E109" s="2">
        <v>6.7333197306672102E-2</v>
      </c>
      <c r="F109" s="2">
        <v>2.6954693175301098E-2</v>
      </c>
      <c r="G109" s="2">
        <v>0.11243484735666399</v>
      </c>
      <c r="H109" s="2">
        <v>0.100401606425703</v>
      </c>
      <c r="I109" s="2">
        <v>0.128345498783455</v>
      </c>
      <c r="J109" s="2">
        <v>9.5283018867924493E-2</v>
      </c>
      <c r="K109" s="2">
        <v>8.3671711578688301E-2</v>
      </c>
      <c r="L109" s="2">
        <v>0.17361189962529799</v>
      </c>
      <c r="M109" s="2">
        <v>0.10884287925696599</v>
      </c>
      <c r="N109" s="3">
        <v>0.54460916442048501</v>
      </c>
      <c r="O109" s="3">
        <v>1.33850234645991</v>
      </c>
    </row>
    <row r="110" spans="1:15" x14ac:dyDescent="0.3">
      <c r="A110" s="8" t="s">
        <v>197</v>
      </c>
      <c r="B110" s="8" t="s">
        <v>115</v>
      </c>
      <c r="C110" s="2">
        <v>0.31067961165048502</v>
      </c>
      <c r="D110" s="2">
        <v>-2.96296296296296E-2</v>
      </c>
      <c r="E110" s="2">
        <v>0.27480916030534402</v>
      </c>
      <c r="F110" s="2">
        <v>-1.19760479041916E-2</v>
      </c>
      <c r="G110" s="2">
        <v>0.175757575757576</v>
      </c>
      <c r="H110" s="2">
        <v>0.13917525773195899</v>
      </c>
      <c r="I110" s="2">
        <v>2.7149321266968299E-2</v>
      </c>
      <c r="J110" s="2">
        <v>-3.0837004405286299E-2</v>
      </c>
      <c r="K110" s="2">
        <v>5.9090909090909097E-2</v>
      </c>
      <c r="L110" s="2">
        <v>0.210300429184549</v>
      </c>
      <c r="M110" s="2">
        <v>9.2198581560283696E-2</v>
      </c>
      <c r="N110" s="3">
        <v>0.35682819383259901</v>
      </c>
      <c r="O110" s="3">
        <v>1.35114503816794</v>
      </c>
    </row>
    <row r="111" spans="1:15" x14ac:dyDescent="0.3">
      <c r="A111" s="8" t="s">
        <v>197</v>
      </c>
      <c r="B111" s="8" t="s">
        <v>16</v>
      </c>
      <c r="C111" s="2">
        <v>0.23529411764705899</v>
      </c>
      <c r="D111" s="2">
        <v>0</v>
      </c>
      <c r="E111" s="2">
        <v>0.19047619047618999</v>
      </c>
      <c r="F111" s="2">
        <v>0</v>
      </c>
      <c r="G111" s="2">
        <v>0.24</v>
      </c>
      <c r="H111" s="2">
        <v>-6.4516129032258104E-2</v>
      </c>
      <c r="I111" s="2">
        <v>-3.4482758620689703E-2</v>
      </c>
      <c r="J111" s="2">
        <v>0.28571428571428598</v>
      </c>
      <c r="K111" s="2">
        <v>0.11111111111111099</v>
      </c>
      <c r="L111" s="2">
        <v>0.52500000000000002</v>
      </c>
      <c r="M111" s="2">
        <v>-1.63934426229508E-2</v>
      </c>
      <c r="N111" s="3">
        <v>1.1428571428571399</v>
      </c>
      <c r="O111" s="3">
        <v>1.8571428571428601</v>
      </c>
    </row>
    <row r="112" spans="1:15" x14ac:dyDescent="0.3">
      <c r="A112" s="8" t="s">
        <v>197</v>
      </c>
      <c r="B112" s="8" t="s">
        <v>108</v>
      </c>
      <c r="C112" s="2">
        <v>0.14327917282127001</v>
      </c>
      <c r="D112" s="2">
        <v>2.0671834625322998E-2</v>
      </c>
      <c r="E112" s="2">
        <v>5.0632911392405099E-3</v>
      </c>
      <c r="F112" s="2">
        <v>7.0528967254408104E-2</v>
      </c>
      <c r="G112" s="2">
        <v>2.23529411764706E-2</v>
      </c>
      <c r="H112" s="2">
        <v>2.3014959723820501E-3</v>
      </c>
      <c r="I112" s="2">
        <v>2.5258323765786499E-2</v>
      </c>
      <c r="J112" s="2">
        <v>5.5991041433370699E-2</v>
      </c>
      <c r="K112" s="2">
        <v>3.2873806998939603E-2</v>
      </c>
      <c r="L112" s="2">
        <v>0.12936344969199201</v>
      </c>
      <c r="M112" s="2">
        <v>0.118181818181818</v>
      </c>
      <c r="N112" s="3">
        <v>0.37737961926091801</v>
      </c>
      <c r="O112" s="3">
        <v>0.556962025316456</v>
      </c>
    </row>
    <row r="113" spans="1:15" x14ac:dyDescent="0.3">
      <c r="A113" s="8" t="s">
        <v>197</v>
      </c>
      <c r="B113" s="8" t="s">
        <v>109</v>
      </c>
      <c r="C113" s="2">
        <v>-8.7040618955512607E-3</v>
      </c>
      <c r="D113" s="2">
        <v>-0.111707317073171</v>
      </c>
      <c r="E113" s="2">
        <v>-0.100494233937397</v>
      </c>
      <c r="F113" s="2">
        <v>-0.128510378510378</v>
      </c>
      <c r="G113" s="2">
        <v>-9.4570928196147097E-2</v>
      </c>
      <c r="H113" s="2">
        <v>-0.116827852998066</v>
      </c>
      <c r="I113" s="2">
        <v>-0.16206745510293499</v>
      </c>
      <c r="J113" s="2">
        <v>-6.7956089911134304E-2</v>
      </c>
      <c r="K113" s="2">
        <v>-7.9080201906898503E-2</v>
      </c>
      <c r="L113" s="2">
        <v>-0.30816077953714999</v>
      </c>
      <c r="M113" s="2">
        <v>-0.26760563380281699</v>
      </c>
      <c r="N113" s="3">
        <v>-0.56508102456873999</v>
      </c>
      <c r="O113" s="3">
        <v>-0.77155409115870399</v>
      </c>
    </row>
    <row r="114" spans="1:15" x14ac:dyDescent="0.3">
      <c r="A114" s="8" t="s">
        <v>198</v>
      </c>
      <c r="B114" s="8" t="s">
        <v>113</v>
      </c>
      <c r="C114" s="2">
        <v>0.57894736842105299</v>
      </c>
      <c r="D114" s="2">
        <v>6.6666666666666693E-2</v>
      </c>
      <c r="E114" s="2">
        <v>6.25E-2</v>
      </c>
      <c r="F114" s="2">
        <v>0.14705882352941199</v>
      </c>
      <c r="G114" s="2">
        <v>5.1282051282051301E-2</v>
      </c>
      <c r="H114" s="2">
        <v>-4.8780487804878099E-2</v>
      </c>
      <c r="I114" s="2">
        <v>0.33333333333333298</v>
      </c>
      <c r="J114" s="2">
        <v>0.15384615384615399</v>
      </c>
      <c r="K114" s="2">
        <v>0.15</v>
      </c>
      <c r="L114" s="2">
        <v>0.188405797101449</v>
      </c>
      <c r="M114" s="2">
        <v>0.36585365853658502</v>
      </c>
      <c r="N114" s="3">
        <v>1.15384615384615</v>
      </c>
      <c r="O114" s="3">
        <v>2.5</v>
      </c>
    </row>
    <row r="115" spans="1:15" x14ac:dyDescent="0.3">
      <c r="A115" s="8" t="s">
        <v>198</v>
      </c>
      <c r="B115" s="8" t="s">
        <v>114</v>
      </c>
      <c r="C115" s="2">
        <v>9.1253313138962497E-2</v>
      </c>
      <c r="D115" s="2">
        <v>8.0152671755725199E-2</v>
      </c>
      <c r="E115" s="2">
        <v>7.6132348217153895E-2</v>
      </c>
      <c r="F115" s="2">
        <v>9.0746268656716395E-2</v>
      </c>
      <c r="G115" s="2">
        <v>0.14860426929392401</v>
      </c>
      <c r="H115" s="2">
        <v>0.109363831308077</v>
      </c>
      <c r="I115" s="2">
        <v>0.16817010309278399</v>
      </c>
      <c r="J115" s="2">
        <v>0.147821290678434</v>
      </c>
      <c r="K115" s="2">
        <v>0.115969886272625</v>
      </c>
      <c r="L115" s="2">
        <v>0.208985216018372</v>
      </c>
      <c r="M115" s="2">
        <v>0.18734417665914799</v>
      </c>
      <c r="N115" s="3">
        <v>0.83875712447141004</v>
      </c>
      <c r="O115" s="3">
        <v>2.2126566013491802</v>
      </c>
    </row>
    <row r="116" spans="1:15" x14ac:dyDescent="0.3">
      <c r="A116" s="8" t="s">
        <v>198</v>
      </c>
      <c r="B116" s="8" t="s">
        <v>115</v>
      </c>
      <c r="C116" s="2">
        <v>0.13043478260869601</v>
      </c>
      <c r="D116" s="2">
        <v>0.5</v>
      </c>
      <c r="E116" s="2">
        <v>-0.28205128205128199</v>
      </c>
      <c r="F116" s="2">
        <v>0.17857142857142899</v>
      </c>
      <c r="G116" s="2">
        <v>0.45454545454545497</v>
      </c>
      <c r="H116" s="2">
        <v>-6.25E-2</v>
      </c>
      <c r="I116" s="2">
        <v>-0.11111111111111099</v>
      </c>
      <c r="J116" s="2">
        <v>0.42499999999999999</v>
      </c>
      <c r="K116" s="2">
        <v>0.105263157894737</v>
      </c>
      <c r="L116" s="2">
        <v>-7.9365079365079402E-2</v>
      </c>
      <c r="M116" s="2">
        <v>0.41379310344827602</v>
      </c>
      <c r="N116" s="3">
        <v>1.05</v>
      </c>
      <c r="O116" s="3">
        <v>1.1025641025641</v>
      </c>
    </row>
    <row r="117" spans="1:15" x14ac:dyDescent="0.3">
      <c r="A117" s="8" t="s">
        <v>198</v>
      </c>
      <c r="B117" s="8" t="s">
        <v>16</v>
      </c>
      <c r="C117" s="2">
        <v>-0.14285714285714299</v>
      </c>
      <c r="D117" s="2">
        <v>0.16666666666666699</v>
      </c>
      <c r="E117" s="2">
        <v>7.1428571428571397E-2</v>
      </c>
      <c r="F117" s="2">
        <v>-6.6666666666666693E-2</v>
      </c>
      <c r="G117" s="2">
        <v>0</v>
      </c>
      <c r="H117" s="2">
        <v>0.42857142857142899</v>
      </c>
      <c r="I117" s="2">
        <v>0</v>
      </c>
      <c r="J117" s="2">
        <v>0.45</v>
      </c>
      <c r="K117" s="2">
        <v>0.37931034482758602</v>
      </c>
      <c r="L117" s="2">
        <v>7.4999999999999997E-2</v>
      </c>
      <c r="M117" s="2">
        <v>0.27906976744186002</v>
      </c>
      <c r="N117" s="3">
        <v>1.75</v>
      </c>
      <c r="O117" s="3">
        <v>2.9285714285714302</v>
      </c>
    </row>
    <row r="118" spans="1:15" x14ac:dyDescent="0.3">
      <c r="A118" s="8" t="s">
        <v>198</v>
      </c>
      <c r="B118" s="8" t="s">
        <v>108</v>
      </c>
      <c r="C118" s="2">
        <v>8.2066869300911893E-2</v>
      </c>
      <c r="D118" s="2">
        <v>0.16853932584269701</v>
      </c>
      <c r="E118" s="2">
        <v>2.4038461538461502E-2</v>
      </c>
      <c r="F118" s="2">
        <v>5.39906103286385E-2</v>
      </c>
      <c r="G118" s="2">
        <v>0.131403118040089</v>
      </c>
      <c r="H118" s="2">
        <v>5.9055118110236202E-3</v>
      </c>
      <c r="I118" s="2">
        <v>3.52250489236791E-2</v>
      </c>
      <c r="J118" s="2">
        <v>8.1285444234404494E-2</v>
      </c>
      <c r="K118" s="2">
        <v>1.04895104895105E-2</v>
      </c>
      <c r="L118" s="2">
        <v>0.20069204152249101</v>
      </c>
      <c r="M118" s="2">
        <v>0.18299711815562</v>
      </c>
      <c r="N118" s="3">
        <v>0.55198487712665401</v>
      </c>
      <c r="O118" s="3">
        <v>0.97355769230769196</v>
      </c>
    </row>
    <row r="119" spans="1:15" x14ac:dyDescent="0.3">
      <c r="A119" s="8" t="s">
        <v>198</v>
      </c>
      <c r="B119" s="8" t="s">
        <v>109</v>
      </c>
      <c r="C119" s="2">
        <v>-4.5971563981042698E-2</v>
      </c>
      <c r="D119" s="2">
        <v>-6.6070541480377498E-2</v>
      </c>
      <c r="E119" s="2">
        <v>-9.0957446808510603E-2</v>
      </c>
      <c r="F119" s="2">
        <v>-5.1492100643651298E-2</v>
      </c>
      <c r="G119" s="2">
        <v>-5.8605798889574297E-2</v>
      </c>
      <c r="H119" s="2">
        <v>-9.5674967234600297E-2</v>
      </c>
      <c r="I119" s="2">
        <v>-8.9855072463768101E-2</v>
      </c>
      <c r="J119" s="2">
        <v>-3.9012738853503197E-2</v>
      </c>
      <c r="K119" s="2">
        <v>-3.4797017398508698E-2</v>
      </c>
      <c r="L119" s="2">
        <v>-0.30128755364806897</v>
      </c>
      <c r="M119" s="2">
        <v>-0.24324324324324301</v>
      </c>
      <c r="N119" s="3">
        <v>-0.50955414012738898</v>
      </c>
      <c r="O119" s="3">
        <v>-0.67234042553191498</v>
      </c>
    </row>
    <row r="120" spans="1:15" x14ac:dyDescent="0.3">
      <c r="A120" s="8" t="s">
        <v>199</v>
      </c>
      <c r="B120" s="8" t="s">
        <v>113</v>
      </c>
      <c r="C120" s="2">
        <v>0.2</v>
      </c>
      <c r="D120" s="2">
        <v>0.22222222222222199</v>
      </c>
      <c r="E120" s="2">
        <v>-0.13636363636363599</v>
      </c>
      <c r="F120" s="2">
        <v>0.26315789473684198</v>
      </c>
      <c r="G120" s="2">
        <v>0.33333333333333298</v>
      </c>
      <c r="H120" s="2">
        <v>0.21875</v>
      </c>
      <c r="I120" s="2">
        <v>0.35897435897435898</v>
      </c>
      <c r="J120" s="2">
        <v>-0.15094339622641501</v>
      </c>
      <c r="K120" s="2">
        <v>0.48888888888888898</v>
      </c>
      <c r="L120" s="2">
        <v>0.41791044776119401</v>
      </c>
      <c r="M120" s="2">
        <v>0.18947368421052599</v>
      </c>
      <c r="N120" s="3">
        <v>1.1320754716981101</v>
      </c>
      <c r="O120" s="3">
        <v>4.1363636363636402</v>
      </c>
    </row>
    <row r="121" spans="1:15" x14ac:dyDescent="0.3">
      <c r="A121" s="8" t="s">
        <v>199</v>
      </c>
      <c r="B121" s="8" t="s">
        <v>114</v>
      </c>
      <c r="C121" s="2">
        <v>0.101748807631161</v>
      </c>
      <c r="D121" s="2">
        <v>2.8860028860028902E-2</v>
      </c>
      <c r="E121" s="2">
        <v>3.1790556334735903E-2</v>
      </c>
      <c r="F121" s="2">
        <v>9.6964204802899898E-2</v>
      </c>
      <c r="G121" s="2">
        <v>0.112350268484097</v>
      </c>
      <c r="H121" s="2">
        <v>9.7289268473820995E-2</v>
      </c>
      <c r="I121" s="2">
        <v>0.16311336717428099</v>
      </c>
      <c r="J121" s="2">
        <v>0.12685481524585401</v>
      </c>
      <c r="K121" s="2">
        <v>0.10560289181513</v>
      </c>
      <c r="L121" s="2">
        <v>0.22349369453526399</v>
      </c>
      <c r="M121" s="2">
        <v>0.187249475090666</v>
      </c>
      <c r="N121" s="3">
        <v>0.80971777713121895</v>
      </c>
      <c r="O121" s="3">
        <v>1.9079008882655399</v>
      </c>
    </row>
    <row r="122" spans="1:15" x14ac:dyDescent="0.3">
      <c r="A122" s="8" t="s">
        <v>199</v>
      </c>
      <c r="B122" s="8" t="s">
        <v>115</v>
      </c>
      <c r="C122" s="2">
        <v>0.46153846153846201</v>
      </c>
      <c r="D122" s="2">
        <v>-2.6315789473684199E-2</v>
      </c>
      <c r="E122" s="2">
        <v>0.135135135135135</v>
      </c>
      <c r="F122" s="2">
        <v>-0.16666666666666699</v>
      </c>
      <c r="G122" s="2">
        <v>0.34285714285714303</v>
      </c>
      <c r="H122" s="2">
        <v>0.10638297872340401</v>
      </c>
      <c r="I122" s="2">
        <v>9.6153846153846201E-2</v>
      </c>
      <c r="J122" s="2">
        <v>0.19298245614035101</v>
      </c>
      <c r="K122" s="2">
        <v>4.4117647058823498E-2</v>
      </c>
      <c r="L122" s="2">
        <v>0.154929577464789</v>
      </c>
      <c r="M122" s="2">
        <v>0.41463414634146301</v>
      </c>
      <c r="N122" s="3">
        <v>1.0350877192982499</v>
      </c>
      <c r="O122" s="3">
        <v>2.13513513513514</v>
      </c>
    </row>
    <row r="123" spans="1:15" x14ac:dyDescent="0.3">
      <c r="A123" s="8" t="s">
        <v>199</v>
      </c>
      <c r="B123" s="8" t="s">
        <v>16</v>
      </c>
      <c r="C123" s="2">
        <v>0.27272727272727298</v>
      </c>
      <c r="D123" s="2">
        <v>-0.214285714285714</v>
      </c>
      <c r="E123" s="2">
        <v>0</v>
      </c>
      <c r="F123" s="2">
        <v>0.27272727272727298</v>
      </c>
      <c r="G123" s="2">
        <v>-0.14285714285714299</v>
      </c>
      <c r="H123" s="2">
        <v>0</v>
      </c>
      <c r="I123" s="2">
        <v>0.25</v>
      </c>
      <c r="J123" s="2">
        <v>0.266666666666667</v>
      </c>
      <c r="K123" s="2">
        <v>5.2631578947368397E-2</v>
      </c>
      <c r="L123" s="2">
        <v>0.15</v>
      </c>
      <c r="M123" s="2">
        <v>0.217391304347826</v>
      </c>
      <c r="N123" s="3">
        <v>0.86666666666666703</v>
      </c>
      <c r="O123" s="3">
        <v>1.5454545454545501</v>
      </c>
    </row>
    <row r="124" spans="1:15" x14ac:dyDescent="0.3">
      <c r="A124" s="8" t="s">
        <v>199</v>
      </c>
      <c r="B124" s="8" t="s">
        <v>108</v>
      </c>
      <c r="C124" s="2">
        <v>0.19915254237288099</v>
      </c>
      <c r="D124" s="2">
        <v>-6.0070671378091897E-2</v>
      </c>
      <c r="E124" s="2">
        <v>3.3834586466165398E-2</v>
      </c>
      <c r="F124" s="2">
        <v>0.14181818181818201</v>
      </c>
      <c r="G124" s="2">
        <v>4.7770700636942699E-2</v>
      </c>
      <c r="H124" s="2">
        <v>3.9513677811550199E-2</v>
      </c>
      <c r="I124" s="2">
        <v>5.8479532163742701E-2</v>
      </c>
      <c r="J124" s="2">
        <v>0.15469613259668499</v>
      </c>
      <c r="K124" s="2">
        <v>1.19617224880383E-2</v>
      </c>
      <c r="L124" s="2">
        <v>0.18203309692671399</v>
      </c>
      <c r="M124" s="2">
        <v>0.14599999999999999</v>
      </c>
      <c r="N124" s="3">
        <v>0.58287292817679603</v>
      </c>
      <c r="O124" s="3">
        <v>1.1541353383458599</v>
      </c>
    </row>
    <row r="125" spans="1:15" x14ac:dyDescent="0.3">
      <c r="A125" s="8" t="s">
        <v>199</v>
      </c>
      <c r="B125" s="8" t="s">
        <v>109</v>
      </c>
      <c r="C125" s="2">
        <v>-2.7197975964579402E-2</v>
      </c>
      <c r="D125" s="2">
        <v>-9.1677503250975304E-2</v>
      </c>
      <c r="E125" s="2">
        <v>-7.8024337866857599E-2</v>
      </c>
      <c r="F125" s="2">
        <v>-1.7080745341614901E-2</v>
      </c>
      <c r="G125" s="2">
        <v>-9.5576619273301702E-2</v>
      </c>
      <c r="H125" s="2">
        <v>-6.20087336244542E-2</v>
      </c>
      <c r="I125" s="2">
        <v>-0.13407821229050301</v>
      </c>
      <c r="J125" s="2">
        <v>-6.7741935483871002E-2</v>
      </c>
      <c r="K125" s="2">
        <v>-3.8062283737024201E-2</v>
      </c>
      <c r="L125" s="2">
        <v>-0.308153477218225</v>
      </c>
      <c r="M125" s="2">
        <v>-0.26343154246100497</v>
      </c>
      <c r="N125" s="3">
        <v>-0.543010752688172</v>
      </c>
      <c r="O125" s="3">
        <v>-0.69577666428060103</v>
      </c>
    </row>
    <row r="126" spans="1:15" x14ac:dyDescent="0.3">
      <c r="A126" s="8" t="s">
        <v>200</v>
      </c>
      <c r="B126" s="8" t="s">
        <v>113</v>
      </c>
      <c r="C126" s="2">
        <v>0.13636363636363599</v>
      </c>
      <c r="D126" s="2">
        <v>0.16</v>
      </c>
      <c r="E126" s="2">
        <v>-3.4482758620689703E-2</v>
      </c>
      <c r="F126" s="2">
        <v>-0.107142857142857</v>
      </c>
      <c r="G126" s="2">
        <v>0.2</v>
      </c>
      <c r="H126" s="2">
        <v>-6.6666666666666693E-2</v>
      </c>
      <c r="I126" s="2">
        <v>0.107142857142857</v>
      </c>
      <c r="J126" s="2">
        <v>0.51612903225806495</v>
      </c>
      <c r="K126" s="2">
        <v>0</v>
      </c>
      <c r="L126" s="2">
        <v>0.85106382978723405</v>
      </c>
      <c r="M126" s="2">
        <v>0.126436781609195</v>
      </c>
      <c r="N126" s="3">
        <v>2.1612903225806499</v>
      </c>
      <c r="O126" s="3">
        <v>2.3793103448275899</v>
      </c>
    </row>
    <row r="127" spans="1:15" x14ac:dyDescent="0.3">
      <c r="A127" s="8" t="s">
        <v>200</v>
      </c>
      <c r="B127" s="8" t="s">
        <v>114</v>
      </c>
      <c r="C127" s="2">
        <v>8.5496183206106899E-2</v>
      </c>
      <c r="D127" s="2">
        <v>3.8912330051570597E-2</v>
      </c>
      <c r="E127" s="2">
        <v>6.99458483754513E-2</v>
      </c>
      <c r="F127" s="2">
        <v>0.107971320118094</v>
      </c>
      <c r="G127" s="2">
        <v>0.15036162923486901</v>
      </c>
      <c r="H127" s="2">
        <v>0.15023163467902101</v>
      </c>
      <c r="I127" s="2">
        <v>0.16484464902186399</v>
      </c>
      <c r="J127" s="2">
        <v>0.12669795011113899</v>
      </c>
      <c r="K127" s="2">
        <v>0.115519508987286</v>
      </c>
      <c r="L127" s="2">
        <v>0.21143643151896199</v>
      </c>
      <c r="M127" s="2">
        <v>0.18734793187347901</v>
      </c>
      <c r="N127" s="3">
        <v>0.80785379105952104</v>
      </c>
      <c r="O127" s="3">
        <v>2.3032490974729201</v>
      </c>
    </row>
    <row r="128" spans="1:15" x14ac:dyDescent="0.3">
      <c r="A128" s="8" t="s">
        <v>200</v>
      </c>
      <c r="B128" s="8" t="s">
        <v>115</v>
      </c>
      <c r="C128" s="2">
        <v>0</v>
      </c>
      <c r="D128" s="2">
        <v>9.0909090909090898E-2</v>
      </c>
      <c r="E128" s="2">
        <v>0.14583333333333301</v>
      </c>
      <c r="F128" s="2">
        <v>0.472727272727273</v>
      </c>
      <c r="G128" s="2">
        <v>-0.172839506172839</v>
      </c>
      <c r="H128" s="2">
        <v>0.164179104477612</v>
      </c>
      <c r="I128" s="2">
        <v>0</v>
      </c>
      <c r="J128" s="2">
        <v>3.8461538461538498E-2</v>
      </c>
      <c r="K128" s="2">
        <v>0.11111111111111099</v>
      </c>
      <c r="L128" s="2">
        <v>0.2</v>
      </c>
      <c r="M128" s="2">
        <v>0.12962962962963001</v>
      </c>
      <c r="N128" s="3">
        <v>0.56410256410256399</v>
      </c>
      <c r="O128" s="3">
        <v>1.5416666666666701</v>
      </c>
    </row>
    <row r="129" spans="1:15" x14ac:dyDescent="0.3">
      <c r="A129" s="8" t="s">
        <v>200</v>
      </c>
      <c r="B129" s="8" t="s">
        <v>16</v>
      </c>
      <c r="C129" s="2">
        <v>-0.25</v>
      </c>
      <c r="D129" s="2">
        <v>0.66666666666666696</v>
      </c>
      <c r="E129" s="2">
        <v>-0.4</v>
      </c>
      <c r="F129" s="2">
        <v>0</v>
      </c>
      <c r="G129" s="2">
        <v>1</v>
      </c>
      <c r="H129" s="2">
        <v>1.6666666666666701</v>
      </c>
      <c r="I129" s="2">
        <v>0</v>
      </c>
      <c r="J129" s="2">
        <v>6.25E-2</v>
      </c>
      <c r="K129" s="2">
        <v>0</v>
      </c>
      <c r="L129" s="2">
        <v>0.88235294117647101</v>
      </c>
      <c r="M129" s="2">
        <v>0.15625</v>
      </c>
      <c r="N129" s="3">
        <v>1.3125</v>
      </c>
      <c r="O129" s="3">
        <v>6.4</v>
      </c>
    </row>
    <row r="130" spans="1:15" x14ac:dyDescent="0.3">
      <c r="A130" s="8" t="s">
        <v>200</v>
      </c>
      <c r="B130" s="8" t="s">
        <v>108</v>
      </c>
      <c r="C130" s="2">
        <v>0.197247706422018</v>
      </c>
      <c r="D130" s="2">
        <v>0.18007662835249</v>
      </c>
      <c r="E130" s="2">
        <v>6.8181818181818205E-2</v>
      </c>
      <c r="F130" s="2">
        <v>0.19452887537993899</v>
      </c>
      <c r="G130" s="2">
        <v>2.2900763358778602E-2</v>
      </c>
      <c r="H130" s="2">
        <v>5.9701492537313397E-2</v>
      </c>
      <c r="I130" s="2">
        <v>9.85915492957746E-2</v>
      </c>
      <c r="J130" s="2">
        <v>-4.48717948717949E-2</v>
      </c>
      <c r="K130" s="2">
        <v>0.111856823266219</v>
      </c>
      <c r="L130" s="2">
        <v>0.12877263581488901</v>
      </c>
      <c r="M130" s="2">
        <v>0.15508021390374299</v>
      </c>
      <c r="N130" s="3">
        <v>0.38461538461538503</v>
      </c>
      <c r="O130" s="3">
        <v>1.1038961038960999</v>
      </c>
    </row>
    <row r="131" spans="1:15" x14ac:dyDescent="0.3">
      <c r="A131" s="8" t="s">
        <v>200</v>
      </c>
      <c r="B131" s="8" t="s">
        <v>109</v>
      </c>
      <c r="C131" s="2">
        <v>-2.46246246246246E-2</v>
      </c>
      <c r="D131" s="2">
        <v>-0.14470443349753701</v>
      </c>
      <c r="E131" s="2">
        <v>-5.471562275018E-2</v>
      </c>
      <c r="F131" s="2">
        <v>-3.5034272658035E-2</v>
      </c>
      <c r="G131" s="2">
        <v>-4.49881610102605E-2</v>
      </c>
      <c r="H131" s="2">
        <v>-8.7603305785124E-2</v>
      </c>
      <c r="I131" s="2">
        <v>-0.115942028985507</v>
      </c>
      <c r="J131" s="2">
        <v>-3.07377049180328E-2</v>
      </c>
      <c r="K131" s="2">
        <v>-8.4566596194503199E-2</v>
      </c>
      <c r="L131" s="2">
        <v>-0.31177829099307203</v>
      </c>
      <c r="M131" s="2">
        <v>-0.25503355704698</v>
      </c>
      <c r="N131" s="3">
        <v>-0.54508196721311497</v>
      </c>
      <c r="O131" s="3">
        <v>-0.680345572354212</v>
      </c>
    </row>
    <row r="132" spans="1:15" x14ac:dyDescent="0.3">
      <c r="A132" s="8" t="s">
        <v>201</v>
      </c>
      <c r="B132" s="8" t="s">
        <v>113</v>
      </c>
      <c r="C132" s="2">
        <v>-9.0909090909090898E-2</v>
      </c>
      <c r="D132" s="2">
        <v>0</v>
      </c>
      <c r="E132" s="2">
        <v>-0.15</v>
      </c>
      <c r="F132" s="2">
        <v>0.11764705882352899</v>
      </c>
      <c r="G132" s="2">
        <v>0.52631578947368396</v>
      </c>
      <c r="H132" s="2">
        <v>0.31034482758620702</v>
      </c>
      <c r="I132" s="2">
        <v>0.23684210526315799</v>
      </c>
      <c r="J132" s="2">
        <v>0</v>
      </c>
      <c r="K132" s="2">
        <v>0</v>
      </c>
      <c r="L132" s="2">
        <v>0.38297872340425498</v>
      </c>
      <c r="M132" s="2">
        <v>0.21538461538461501</v>
      </c>
      <c r="N132" s="3">
        <v>0.680851063829787</v>
      </c>
      <c r="O132" s="3">
        <v>2.95</v>
      </c>
    </row>
    <row r="133" spans="1:15" x14ac:dyDescent="0.3">
      <c r="A133" s="8" t="s">
        <v>201</v>
      </c>
      <c r="B133" s="8" t="s">
        <v>114</v>
      </c>
      <c r="C133" s="2">
        <v>0.11836379460400299</v>
      </c>
      <c r="D133" s="2">
        <v>5.9922178988326899E-2</v>
      </c>
      <c r="E133" s="2">
        <v>6.7914831130690204E-2</v>
      </c>
      <c r="F133" s="2">
        <v>2.1656926778961801E-2</v>
      </c>
      <c r="G133" s="2">
        <v>0.130551816958277</v>
      </c>
      <c r="H133" s="2">
        <v>0.104761904761905</v>
      </c>
      <c r="I133" s="2">
        <v>0.18157327586206901</v>
      </c>
      <c r="J133" s="2">
        <v>0.10191518467852299</v>
      </c>
      <c r="K133" s="2">
        <v>0.112766397682599</v>
      </c>
      <c r="L133" s="2">
        <v>0.15507623651915201</v>
      </c>
      <c r="M133" s="2">
        <v>0.15550547327752701</v>
      </c>
      <c r="N133" s="3">
        <v>0.63657090743274103</v>
      </c>
      <c r="O133" s="3">
        <v>1.63509544787078</v>
      </c>
    </row>
    <row r="134" spans="1:15" x14ac:dyDescent="0.3">
      <c r="A134" s="8" t="s">
        <v>201</v>
      </c>
      <c r="B134" s="8" t="s">
        <v>115</v>
      </c>
      <c r="C134" s="2">
        <v>0.162162162162162</v>
      </c>
      <c r="D134" s="2">
        <v>0</v>
      </c>
      <c r="E134" s="2">
        <v>0</v>
      </c>
      <c r="F134" s="2">
        <v>-9.3023255813953501E-2</v>
      </c>
      <c r="G134" s="2">
        <v>0.15384615384615399</v>
      </c>
      <c r="H134" s="2">
        <v>0.4</v>
      </c>
      <c r="I134" s="2">
        <v>3.1746031746031703E-2</v>
      </c>
      <c r="J134" s="2">
        <v>4.6153846153846198E-2</v>
      </c>
      <c r="K134" s="2">
        <v>0.11764705882352899</v>
      </c>
      <c r="L134" s="2">
        <v>0.13157894736842099</v>
      </c>
      <c r="M134" s="2">
        <v>0.104651162790698</v>
      </c>
      <c r="N134" s="3">
        <v>0.46153846153846201</v>
      </c>
      <c r="O134" s="3">
        <v>1.2093023255813999</v>
      </c>
    </row>
    <row r="135" spans="1:15" x14ac:dyDescent="0.3">
      <c r="A135" s="8" t="s">
        <v>201</v>
      </c>
      <c r="B135" s="8" t="s">
        <v>16</v>
      </c>
      <c r="C135" s="2">
        <v>-0.4</v>
      </c>
      <c r="D135" s="2">
        <v>0.5</v>
      </c>
      <c r="E135" s="2">
        <v>0.11111111111111099</v>
      </c>
      <c r="F135" s="2">
        <v>0.6</v>
      </c>
      <c r="G135" s="2">
        <v>-0.1875</v>
      </c>
      <c r="H135" s="2">
        <v>0.15384615384615399</v>
      </c>
      <c r="I135" s="2">
        <v>0.33333333333333298</v>
      </c>
      <c r="J135" s="2">
        <v>0.25</v>
      </c>
      <c r="K135" s="2">
        <v>0.04</v>
      </c>
      <c r="L135" s="2">
        <v>0.15384615384615399</v>
      </c>
      <c r="M135" s="2">
        <v>0.46666666666666701</v>
      </c>
      <c r="N135" s="3">
        <v>1.2</v>
      </c>
      <c r="O135" s="3">
        <v>3.8888888888888902</v>
      </c>
    </row>
    <row r="136" spans="1:15" x14ac:dyDescent="0.3">
      <c r="A136" s="8" t="s">
        <v>201</v>
      </c>
      <c r="B136" s="8" t="s">
        <v>108</v>
      </c>
      <c r="C136" s="2">
        <v>0.106017191977077</v>
      </c>
      <c r="D136" s="2">
        <v>-5.1813471502590702E-3</v>
      </c>
      <c r="E136" s="2">
        <v>0.12760416666666699</v>
      </c>
      <c r="F136" s="2">
        <v>-3.0023094688221699E-2</v>
      </c>
      <c r="G136" s="2">
        <v>7.3809523809523797E-2</v>
      </c>
      <c r="H136" s="2">
        <v>1.7738359201773801E-2</v>
      </c>
      <c r="I136" s="2">
        <v>5.0108932461873597E-2</v>
      </c>
      <c r="J136" s="2">
        <v>5.18672199170125E-2</v>
      </c>
      <c r="K136" s="2">
        <v>2.16962524654832E-2</v>
      </c>
      <c r="L136" s="2">
        <v>0.138996138996139</v>
      </c>
      <c r="M136" s="2">
        <v>0.16271186440678001</v>
      </c>
      <c r="N136" s="3">
        <v>0.42323651452282202</v>
      </c>
      <c r="O136" s="3">
        <v>0.78645833333333304</v>
      </c>
    </row>
    <row r="137" spans="1:15" x14ac:dyDescent="0.3">
      <c r="A137" s="8" t="s">
        <v>201</v>
      </c>
      <c r="B137" s="8" t="s">
        <v>109</v>
      </c>
      <c r="C137" s="2">
        <v>-4.89967335510966E-2</v>
      </c>
      <c r="D137" s="2">
        <v>-0.10598626104023599</v>
      </c>
      <c r="E137" s="2">
        <v>-8.2875960482985706E-2</v>
      </c>
      <c r="F137" s="2">
        <v>-9.8144823459006603E-2</v>
      </c>
      <c r="G137" s="2">
        <v>-6.9011280690112795E-2</v>
      </c>
      <c r="H137" s="2">
        <v>-7.9828937990021401E-2</v>
      </c>
      <c r="I137" s="2">
        <v>-0.10766847405112299</v>
      </c>
      <c r="J137" s="2">
        <v>-4.8611111111111098E-2</v>
      </c>
      <c r="K137" s="2">
        <v>-5.9306569343065697E-2</v>
      </c>
      <c r="L137" s="2">
        <v>-0.322987390882638</v>
      </c>
      <c r="M137" s="2">
        <v>-0.21060171919770801</v>
      </c>
      <c r="N137" s="3">
        <v>-0.52170138888888895</v>
      </c>
      <c r="O137" s="3">
        <v>-0.69758507135016501</v>
      </c>
    </row>
    <row r="138" spans="1:15" x14ac:dyDescent="0.3">
      <c r="A138" s="8" t="s">
        <v>202</v>
      </c>
      <c r="B138" s="8" t="s">
        <v>113</v>
      </c>
      <c r="C138" s="2">
        <v>0.22222222222222199</v>
      </c>
      <c r="D138" s="2">
        <v>-0.18181818181818199</v>
      </c>
      <c r="E138" s="2">
        <v>0.22222222222222199</v>
      </c>
      <c r="F138" s="2">
        <v>0.27272727272727298</v>
      </c>
      <c r="G138" s="2">
        <v>0.85714285714285698</v>
      </c>
      <c r="H138" s="2">
        <v>3.8461538461538498E-2</v>
      </c>
      <c r="I138" s="2">
        <v>-7.4074074074074098E-2</v>
      </c>
      <c r="J138" s="2">
        <v>0.12</v>
      </c>
      <c r="K138" s="2">
        <v>0.64285714285714302</v>
      </c>
      <c r="L138" s="2">
        <v>0.54347826086956497</v>
      </c>
      <c r="M138" s="2">
        <v>9.85915492957746E-2</v>
      </c>
      <c r="N138" s="3">
        <v>2.12</v>
      </c>
      <c r="O138" s="3">
        <v>7.6666666666666696</v>
      </c>
    </row>
    <row r="139" spans="1:15" x14ac:dyDescent="0.3">
      <c r="A139" s="8" t="s">
        <v>202</v>
      </c>
      <c r="B139" s="8" t="s">
        <v>114</v>
      </c>
      <c r="C139" s="2">
        <v>0.146098003629764</v>
      </c>
      <c r="D139" s="2">
        <v>-4.7505938242280296E-3</v>
      </c>
      <c r="E139" s="2">
        <v>7.5576770087509904E-2</v>
      </c>
      <c r="F139" s="2">
        <v>1.70118343195266E-2</v>
      </c>
      <c r="G139" s="2">
        <v>0.131636363636364</v>
      </c>
      <c r="H139" s="2">
        <v>0.14460154241645201</v>
      </c>
      <c r="I139" s="2">
        <v>0.19034250421111701</v>
      </c>
      <c r="J139" s="2">
        <v>0.143396226415094</v>
      </c>
      <c r="K139" s="2">
        <v>0.106023102310231</v>
      </c>
      <c r="L139" s="2">
        <v>0.17679970160387901</v>
      </c>
      <c r="M139" s="2">
        <v>0.12995245641838399</v>
      </c>
      <c r="N139" s="3">
        <v>0.68160377358490598</v>
      </c>
      <c r="O139" s="3">
        <v>1.8361177406523499</v>
      </c>
    </row>
    <row r="140" spans="1:15" x14ac:dyDescent="0.3">
      <c r="A140" s="8" t="s">
        <v>202</v>
      </c>
      <c r="B140" s="8" t="s">
        <v>115</v>
      </c>
      <c r="C140" s="2">
        <v>-0.04</v>
      </c>
      <c r="D140" s="2">
        <v>-0.20833333333333301</v>
      </c>
      <c r="E140" s="2">
        <v>0.47368421052631599</v>
      </c>
      <c r="F140" s="2">
        <v>-0.14285714285714299</v>
      </c>
      <c r="G140" s="2">
        <v>0.66666666666666696</v>
      </c>
      <c r="H140" s="2">
        <v>2.5000000000000001E-2</v>
      </c>
      <c r="I140" s="2">
        <v>0.19512195121951201</v>
      </c>
      <c r="J140" s="2">
        <v>-0.122448979591837</v>
      </c>
      <c r="K140" s="2">
        <v>0.162790697674419</v>
      </c>
      <c r="L140" s="2">
        <v>0.38</v>
      </c>
      <c r="M140" s="2">
        <v>-1.4492753623188401E-2</v>
      </c>
      <c r="N140" s="3">
        <v>0.38775510204081598</v>
      </c>
      <c r="O140" s="3">
        <v>2.57894736842105</v>
      </c>
    </row>
    <row r="141" spans="1:15" x14ac:dyDescent="0.3">
      <c r="A141" s="8" t="s">
        <v>202</v>
      </c>
      <c r="B141" s="8" t="s">
        <v>16</v>
      </c>
      <c r="C141" s="2">
        <v>0.14285714285714299</v>
      </c>
      <c r="D141" s="2">
        <v>0</v>
      </c>
      <c r="E141" s="2">
        <v>-0.25</v>
      </c>
      <c r="F141" s="2">
        <v>0.5</v>
      </c>
      <c r="G141" s="2">
        <v>-0.22222222222222199</v>
      </c>
      <c r="H141" s="2">
        <v>-0.14285714285714299</v>
      </c>
      <c r="I141" s="2">
        <v>0.33333333333333298</v>
      </c>
      <c r="J141" s="2">
        <v>-0.125</v>
      </c>
      <c r="K141" s="2">
        <v>0.85714285714285698</v>
      </c>
      <c r="L141" s="2">
        <v>0.92307692307692302</v>
      </c>
      <c r="M141" s="2">
        <v>-0.4</v>
      </c>
      <c r="N141" s="3">
        <v>0.875</v>
      </c>
      <c r="O141" s="3">
        <v>0.875</v>
      </c>
    </row>
    <row r="142" spans="1:15" x14ac:dyDescent="0.3">
      <c r="A142" s="8" t="s">
        <v>202</v>
      </c>
      <c r="B142" s="8" t="s">
        <v>108</v>
      </c>
      <c r="C142" s="2">
        <v>0.184049079754601</v>
      </c>
      <c r="D142" s="2">
        <v>4.1450777202072499E-2</v>
      </c>
      <c r="E142" s="2">
        <v>5.9701492537313397E-2</v>
      </c>
      <c r="F142" s="2">
        <v>0.11267605633802801</v>
      </c>
      <c r="G142" s="2">
        <v>4.2194092827004197E-2</v>
      </c>
      <c r="H142" s="2">
        <v>9.3117408906882596E-2</v>
      </c>
      <c r="I142" s="2">
        <v>0.18148148148148099</v>
      </c>
      <c r="J142" s="2">
        <v>3.4482758620689703E-2</v>
      </c>
      <c r="K142" s="2">
        <v>-6.0606060606060597E-3</v>
      </c>
      <c r="L142" s="2">
        <v>0.15243902439024401</v>
      </c>
      <c r="M142" s="2">
        <v>3.4391534391534397E-2</v>
      </c>
      <c r="N142" s="3">
        <v>0.225705329153605</v>
      </c>
      <c r="O142" s="3">
        <v>0.94527363184079605</v>
      </c>
    </row>
    <row r="143" spans="1:15" x14ac:dyDescent="0.3">
      <c r="A143" s="8" t="s">
        <v>202</v>
      </c>
      <c r="B143" s="8" t="s">
        <v>109</v>
      </c>
      <c r="C143" s="2">
        <v>-3.8200339558573902E-2</v>
      </c>
      <c r="D143" s="2">
        <v>-0.116504854368932</v>
      </c>
      <c r="E143" s="2">
        <v>-0.122877122877123</v>
      </c>
      <c r="F143" s="2">
        <v>-2.0501138952163999E-2</v>
      </c>
      <c r="G143" s="2">
        <v>-2.4418604651162801E-2</v>
      </c>
      <c r="H143" s="2">
        <v>-0.109654350417163</v>
      </c>
      <c r="I143" s="2">
        <v>-0.13654618473895599</v>
      </c>
      <c r="J143" s="2">
        <v>-4.1860465116279097E-2</v>
      </c>
      <c r="K143" s="2">
        <v>-8.7378640776699004E-2</v>
      </c>
      <c r="L143" s="2">
        <v>-0.25531914893617003</v>
      </c>
      <c r="M143" s="2">
        <v>-0.24523809523809501</v>
      </c>
      <c r="N143" s="3">
        <v>-0.50852713178294595</v>
      </c>
      <c r="O143" s="3">
        <v>-0.68331668331668305</v>
      </c>
    </row>
    <row r="144" spans="1:15" x14ac:dyDescent="0.3">
      <c r="A144" s="11" t="s">
        <v>17</v>
      </c>
      <c r="B144" s="11" t="s">
        <v>17</v>
      </c>
      <c r="C144" s="3">
        <v>5.3932790037542401E-2</v>
      </c>
      <c r="D144" s="3">
        <v>-1.6883869099333901E-2</v>
      </c>
      <c r="E144" s="3">
        <v>3.7116681886470099E-3</v>
      </c>
      <c r="F144" s="3">
        <v>1.8812549526017699E-2</v>
      </c>
      <c r="G144" s="3">
        <v>6.4700120988650106E-2</v>
      </c>
      <c r="H144" s="3">
        <v>5.2083333333333301E-2</v>
      </c>
      <c r="I144" s="3">
        <v>8.6974411726886997E-2</v>
      </c>
      <c r="J144" s="3">
        <v>8.1789575791989005E-2</v>
      </c>
      <c r="K144" s="3">
        <v>7.2828273991776701E-2</v>
      </c>
      <c r="L144" s="3">
        <v>0.119765972193909</v>
      </c>
      <c r="M144" s="3">
        <v>0.118589451837827</v>
      </c>
      <c r="N144" s="3">
        <v>0.45368727375967099</v>
      </c>
      <c r="O144" s="3">
        <v>0.80996848027808099</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118</v>
      </c>
      <c r="B149" s="15"/>
    </row>
    <row r="150" spans="1:2" x14ac:dyDescent="0.3">
      <c r="A150" s="14" t="s">
        <v>45</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253</v>
      </c>
      <c r="B1" s="15"/>
    </row>
    <row r="2" spans="1:5" ht="15.6" x14ac:dyDescent="0.3">
      <c r="A2" s="12" t="s">
        <v>174</v>
      </c>
      <c r="B2" s="15"/>
    </row>
    <row r="3" spans="1:5" ht="15.6" x14ac:dyDescent="0.3">
      <c r="A3" s="12" t="s">
        <v>204</v>
      </c>
      <c r="B3" s="15"/>
    </row>
    <row r="4" spans="1:5" ht="15.6" x14ac:dyDescent="0.3">
      <c r="A4" s="12" t="s">
        <v>122</v>
      </c>
      <c r="B4" s="15"/>
    </row>
    <row r="5" spans="1:5" ht="15.6" x14ac:dyDescent="0.3">
      <c r="A5" s="12"/>
      <c r="B5" s="15"/>
    </row>
    <row r="6" spans="1:5" x14ac:dyDescent="0.3">
      <c r="A6" s="16" t="str">
        <f>HYPERLINK("#'Table of contents'!A114",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196</v>
      </c>
      <c r="B9" s="7" t="s">
        <v>119</v>
      </c>
      <c r="C9" s="1">
        <v>229</v>
      </c>
      <c r="D9" s="1">
        <v>293</v>
      </c>
      <c r="E9" s="1">
        <v>320</v>
      </c>
    </row>
    <row r="10" spans="1:5" x14ac:dyDescent="0.3">
      <c r="A10" s="7" t="s">
        <v>196</v>
      </c>
      <c r="B10" s="7" t="s">
        <v>120</v>
      </c>
      <c r="C10" s="1">
        <v>6352</v>
      </c>
      <c r="D10" s="1">
        <v>6672</v>
      </c>
      <c r="E10" s="1">
        <v>7316</v>
      </c>
    </row>
    <row r="11" spans="1:5" x14ac:dyDescent="0.3">
      <c r="A11" s="7" t="s">
        <v>197</v>
      </c>
      <c r="B11" s="7" t="s">
        <v>119</v>
      </c>
      <c r="C11" s="1">
        <v>563</v>
      </c>
      <c r="D11" s="1">
        <v>689</v>
      </c>
      <c r="E11" s="1">
        <v>766</v>
      </c>
    </row>
    <row r="12" spans="1:5" x14ac:dyDescent="0.3">
      <c r="A12" s="7" t="s">
        <v>197</v>
      </c>
      <c r="B12" s="7" t="s">
        <v>120</v>
      </c>
      <c r="C12" s="1">
        <v>14984</v>
      </c>
      <c r="D12" s="1">
        <v>15450</v>
      </c>
      <c r="E12" s="1">
        <v>16775</v>
      </c>
    </row>
    <row r="13" spans="1:5" x14ac:dyDescent="0.3">
      <c r="A13" s="7" t="s">
        <v>198</v>
      </c>
      <c r="B13" s="7" t="s">
        <v>119</v>
      </c>
      <c r="C13" s="1">
        <v>411</v>
      </c>
      <c r="D13" s="1">
        <v>529</v>
      </c>
      <c r="E13" s="1">
        <v>597</v>
      </c>
    </row>
    <row r="14" spans="1:5" x14ac:dyDescent="0.3">
      <c r="A14" s="7" t="s">
        <v>198</v>
      </c>
      <c r="B14" s="7" t="s">
        <v>120</v>
      </c>
      <c r="C14" s="1">
        <v>10155</v>
      </c>
      <c r="D14" s="1">
        <v>11001</v>
      </c>
      <c r="E14" s="1">
        <v>12697</v>
      </c>
    </row>
    <row r="15" spans="1:5" x14ac:dyDescent="0.3">
      <c r="A15" s="7" t="s">
        <v>199</v>
      </c>
      <c r="B15" s="7" t="s">
        <v>119</v>
      </c>
      <c r="C15" s="1">
        <v>357</v>
      </c>
      <c r="D15" s="1">
        <v>428</v>
      </c>
      <c r="E15" s="1">
        <v>533</v>
      </c>
    </row>
    <row r="16" spans="1:5" x14ac:dyDescent="0.3">
      <c r="A16" s="7" t="s">
        <v>199</v>
      </c>
      <c r="B16" s="7" t="s">
        <v>120</v>
      </c>
      <c r="C16" s="1">
        <v>6499</v>
      </c>
      <c r="D16" s="1">
        <v>7136</v>
      </c>
      <c r="E16" s="1">
        <v>8183</v>
      </c>
    </row>
    <row r="17" spans="1:5" x14ac:dyDescent="0.3">
      <c r="A17" s="7" t="s">
        <v>200</v>
      </c>
      <c r="B17" s="7" t="s">
        <v>119</v>
      </c>
      <c r="C17" s="1">
        <v>306</v>
      </c>
      <c r="D17" s="1">
        <v>397</v>
      </c>
      <c r="E17" s="1">
        <v>449</v>
      </c>
    </row>
    <row r="18" spans="1:5" x14ac:dyDescent="0.3">
      <c r="A18" s="7" t="s">
        <v>200</v>
      </c>
      <c r="B18" s="7" t="s">
        <v>120</v>
      </c>
      <c r="C18" s="1">
        <v>7532</v>
      </c>
      <c r="D18" s="1">
        <v>8246</v>
      </c>
      <c r="E18" s="1">
        <v>9480</v>
      </c>
    </row>
    <row r="19" spans="1:5" x14ac:dyDescent="0.3">
      <c r="A19" s="7" t="s">
        <v>201</v>
      </c>
      <c r="B19" s="7" t="s">
        <v>119</v>
      </c>
      <c r="C19" s="1">
        <v>354</v>
      </c>
      <c r="D19" s="1">
        <v>429</v>
      </c>
      <c r="E19" s="1">
        <v>522</v>
      </c>
    </row>
    <row r="20" spans="1:5" x14ac:dyDescent="0.3">
      <c r="A20" s="7" t="s">
        <v>201</v>
      </c>
      <c r="B20" s="7" t="s">
        <v>120</v>
      </c>
      <c r="C20" s="1">
        <v>8687</v>
      </c>
      <c r="D20" s="1">
        <v>8915</v>
      </c>
      <c r="E20" s="1">
        <v>9924</v>
      </c>
    </row>
    <row r="21" spans="1:5" x14ac:dyDescent="0.3">
      <c r="A21" s="7" t="s">
        <v>202</v>
      </c>
      <c r="B21" s="7" t="s">
        <v>119</v>
      </c>
      <c r="C21" s="1">
        <v>266</v>
      </c>
      <c r="D21" s="1">
        <v>345</v>
      </c>
      <c r="E21" s="1">
        <v>396</v>
      </c>
    </row>
    <row r="22" spans="1:5" x14ac:dyDescent="0.3">
      <c r="A22" s="7" t="s">
        <v>202</v>
      </c>
      <c r="B22" s="7" t="s">
        <v>120</v>
      </c>
      <c r="C22" s="1">
        <v>4509</v>
      </c>
      <c r="D22" s="1">
        <v>4725</v>
      </c>
      <c r="E22" s="1">
        <v>5106</v>
      </c>
    </row>
    <row r="23" spans="1:5" x14ac:dyDescent="0.3">
      <c r="A23" s="10" t="s">
        <v>17</v>
      </c>
      <c r="B23" s="10" t="s">
        <v>17</v>
      </c>
      <c r="C23" s="5">
        <v>61204</v>
      </c>
      <c r="D23" s="5">
        <v>65255</v>
      </c>
      <c r="E23" s="5">
        <v>73064</v>
      </c>
    </row>
    <row r="24" spans="1:5" x14ac:dyDescent="0.3">
      <c r="A24" s="15"/>
      <c r="B24" s="15"/>
    </row>
    <row r="25" spans="1:5" x14ac:dyDescent="0.3">
      <c r="A25" s="15"/>
      <c r="B25" s="15"/>
    </row>
    <row r="26" spans="1:5" x14ac:dyDescent="0.3">
      <c r="A26" s="15"/>
      <c r="B26" s="15"/>
      <c r="C26" s="20" t="s">
        <v>35</v>
      </c>
      <c r="D26" s="21"/>
      <c r="E26" s="21"/>
    </row>
    <row r="27" spans="1:5" x14ac:dyDescent="0.3">
      <c r="A27" s="9" t="s">
        <v>39</v>
      </c>
      <c r="B27" s="9" t="s">
        <v>39</v>
      </c>
      <c r="C27" s="4" t="s">
        <v>9</v>
      </c>
      <c r="D27" s="4" t="s">
        <v>10</v>
      </c>
      <c r="E27" s="4" t="s">
        <v>11</v>
      </c>
    </row>
    <row r="28" spans="1:5" x14ac:dyDescent="0.3">
      <c r="A28" s="8" t="s">
        <v>196</v>
      </c>
      <c r="B28" s="8" t="s">
        <v>119</v>
      </c>
      <c r="C28" s="2">
        <v>3.4797143291293103E-2</v>
      </c>
      <c r="D28" s="2">
        <v>4.2067480258435E-2</v>
      </c>
      <c r="E28" s="2">
        <v>4.1906757464641203E-2</v>
      </c>
    </row>
    <row r="29" spans="1:5" x14ac:dyDescent="0.3">
      <c r="A29" s="8" t="s">
        <v>196</v>
      </c>
      <c r="B29" s="8" t="s">
        <v>120</v>
      </c>
      <c r="C29" s="2">
        <v>0.96520285670870698</v>
      </c>
      <c r="D29" s="2">
        <v>0.95793251974156501</v>
      </c>
      <c r="E29" s="2">
        <v>0.95809324253535899</v>
      </c>
    </row>
    <row r="30" spans="1:5" x14ac:dyDescent="0.3">
      <c r="A30" s="8" t="s">
        <v>197</v>
      </c>
      <c r="B30" s="8" t="s">
        <v>119</v>
      </c>
      <c r="C30" s="2">
        <v>3.6212774168649903E-2</v>
      </c>
      <c r="D30" s="2">
        <v>4.2691616580953003E-2</v>
      </c>
      <c r="E30" s="2">
        <v>4.3669118066244801E-2</v>
      </c>
    </row>
    <row r="31" spans="1:5" x14ac:dyDescent="0.3">
      <c r="A31" s="8" t="s">
        <v>197</v>
      </c>
      <c r="B31" s="8" t="s">
        <v>120</v>
      </c>
      <c r="C31" s="2">
        <v>0.96378722583135001</v>
      </c>
      <c r="D31" s="2">
        <v>0.957308383419047</v>
      </c>
      <c r="E31" s="2">
        <v>0.95633088193375504</v>
      </c>
    </row>
    <row r="32" spans="1:5" x14ac:dyDescent="0.3">
      <c r="A32" s="8" t="s">
        <v>198</v>
      </c>
      <c r="B32" s="8" t="s">
        <v>119</v>
      </c>
      <c r="C32" s="2">
        <v>3.8898353208404297E-2</v>
      </c>
      <c r="D32" s="2">
        <v>4.58803122289679E-2</v>
      </c>
      <c r="E32" s="2">
        <v>4.4907477057319102E-2</v>
      </c>
    </row>
    <row r="33" spans="1:5" x14ac:dyDescent="0.3">
      <c r="A33" s="8" t="s">
        <v>198</v>
      </c>
      <c r="B33" s="8" t="s">
        <v>120</v>
      </c>
      <c r="C33" s="2">
        <v>0.96110164679159604</v>
      </c>
      <c r="D33" s="2">
        <v>0.95411968777103195</v>
      </c>
      <c r="E33" s="2">
        <v>0.95509252294268099</v>
      </c>
    </row>
    <row r="34" spans="1:5" x14ac:dyDescent="0.3">
      <c r="A34" s="8" t="s">
        <v>199</v>
      </c>
      <c r="B34" s="8" t="s">
        <v>119</v>
      </c>
      <c r="C34" s="2">
        <v>5.2071178529754999E-2</v>
      </c>
      <c r="D34" s="2">
        <v>5.6583818085669001E-2</v>
      </c>
      <c r="E34" s="2">
        <v>6.1151904543368503E-2</v>
      </c>
    </row>
    <row r="35" spans="1:5" x14ac:dyDescent="0.3">
      <c r="A35" s="8" t="s">
        <v>199</v>
      </c>
      <c r="B35" s="8" t="s">
        <v>120</v>
      </c>
      <c r="C35" s="2">
        <v>0.94792882147024504</v>
      </c>
      <c r="D35" s="2">
        <v>0.94341618191433096</v>
      </c>
      <c r="E35" s="2">
        <v>0.93884809545663195</v>
      </c>
    </row>
    <row r="36" spans="1:5" x14ac:dyDescent="0.3">
      <c r="A36" s="8" t="s">
        <v>200</v>
      </c>
      <c r="B36" s="8" t="s">
        <v>119</v>
      </c>
      <c r="C36" s="2">
        <v>3.9040571574381198E-2</v>
      </c>
      <c r="D36" s="2">
        <v>4.5933125072312897E-2</v>
      </c>
      <c r="E36" s="2">
        <v>4.5221069594118202E-2</v>
      </c>
    </row>
    <row r="37" spans="1:5" x14ac:dyDescent="0.3">
      <c r="A37" s="8" t="s">
        <v>200</v>
      </c>
      <c r="B37" s="8" t="s">
        <v>120</v>
      </c>
      <c r="C37" s="2">
        <v>0.96095942842561899</v>
      </c>
      <c r="D37" s="2">
        <v>0.95406687492768705</v>
      </c>
      <c r="E37" s="2">
        <v>0.95477893040588202</v>
      </c>
    </row>
    <row r="38" spans="1:5" x14ac:dyDescent="0.3">
      <c r="A38" s="8" t="s">
        <v>201</v>
      </c>
      <c r="B38" s="8" t="s">
        <v>119</v>
      </c>
      <c r="C38" s="2">
        <v>3.9154960734431997E-2</v>
      </c>
      <c r="D38" s="2">
        <v>4.5911815068493199E-2</v>
      </c>
      <c r="E38" s="2">
        <v>4.9971280873061498E-2</v>
      </c>
    </row>
    <row r="39" spans="1:5" x14ac:dyDescent="0.3">
      <c r="A39" s="8" t="s">
        <v>201</v>
      </c>
      <c r="B39" s="8" t="s">
        <v>120</v>
      </c>
      <c r="C39" s="2">
        <v>0.96084503926556797</v>
      </c>
      <c r="D39" s="2">
        <v>0.95408818493150704</v>
      </c>
      <c r="E39" s="2">
        <v>0.95002871912693898</v>
      </c>
    </row>
    <row r="40" spans="1:5" x14ac:dyDescent="0.3">
      <c r="A40" s="8" t="s">
        <v>202</v>
      </c>
      <c r="B40" s="8" t="s">
        <v>119</v>
      </c>
      <c r="C40" s="2">
        <v>5.5706806282722503E-2</v>
      </c>
      <c r="D40" s="2">
        <v>6.8047337278106496E-2</v>
      </c>
      <c r="E40" s="2">
        <v>7.19738276990185E-2</v>
      </c>
    </row>
    <row r="41" spans="1:5" x14ac:dyDescent="0.3">
      <c r="A41" s="8" t="s">
        <v>202</v>
      </c>
      <c r="B41" s="8" t="s">
        <v>120</v>
      </c>
      <c r="C41" s="2">
        <v>0.94429319371727705</v>
      </c>
      <c r="D41" s="2">
        <v>0.93195266272189303</v>
      </c>
      <c r="E41" s="2">
        <v>0.92802617230098206</v>
      </c>
    </row>
    <row r="42" spans="1:5" x14ac:dyDescent="0.3">
      <c r="A42" s="15"/>
      <c r="B42" s="15"/>
    </row>
    <row r="43" spans="1:5" x14ac:dyDescent="0.3">
      <c r="A43" s="13" t="s">
        <v>40</v>
      </c>
      <c r="B43" s="15"/>
    </row>
    <row r="44" spans="1:5" x14ac:dyDescent="0.3">
      <c r="A44" s="14" t="s">
        <v>41</v>
      </c>
      <c r="B44" s="15"/>
    </row>
    <row r="45" spans="1:5" x14ac:dyDescent="0.3">
      <c r="A45" s="14" t="s">
        <v>42</v>
      </c>
      <c r="B45" s="15"/>
    </row>
    <row r="46" spans="1:5" x14ac:dyDescent="0.3">
      <c r="A46" s="14" t="s">
        <v>123</v>
      </c>
      <c r="B46" s="15"/>
    </row>
    <row r="47" spans="1:5" x14ac:dyDescent="0.3">
      <c r="A47" s="14" t="s">
        <v>45</v>
      </c>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6:E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254</v>
      </c>
    </row>
    <row r="2" spans="1:13" ht="15.6" x14ac:dyDescent="0.3">
      <c r="A2" s="12" t="s">
        <v>185</v>
      </c>
    </row>
    <row r="3" spans="1:13" ht="15.6" x14ac:dyDescent="0.3">
      <c r="A3" s="12" t="s">
        <v>204</v>
      </c>
    </row>
    <row r="4" spans="1:13" x14ac:dyDescent="0.3">
      <c r="A4" s="15"/>
    </row>
    <row r="5" spans="1:13" x14ac:dyDescent="0.3">
      <c r="A5" s="15"/>
    </row>
    <row r="6" spans="1:13" x14ac:dyDescent="0.3">
      <c r="A6" s="16" t="str">
        <f>HYPERLINK("#'Table of contents'!A115",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196</v>
      </c>
      <c r="B9" s="1">
        <v>4635</v>
      </c>
      <c r="C9" s="1">
        <v>4638</v>
      </c>
      <c r="D9" s="1">
        <v>4528</v>
      </c>
      <c r="E9" s="1">
        <v>4706</v>
      </c>
      <c r="F9" s="1">
        <v>4682</v>
      </c>
      <c r="G9" s="1">
        <v>4305</v>
      </c>
      <c r="H9" s="1">
        <v>4563</v>
      </c>
      <c r="I9" s="1">
        <v>4688</v>
      </c>
      <c r="J9" s="1">
        <v>4926</v>
      </c>
      <c r="K9" s="1">
        <v>5175</v>
      </c>
      <c r="L9" s="1">
        <v>5263</v>
      </c>
      <c r="M9" s="1">
        <v>5859</v>
      </c>
    </row>
    <row r="10" spans="1:13" x14ac:dyDescent="0.3">
      <c r="A10" s="7" t="s">
        <v>197</v>
      </c>
      <c r="B10" s="1">
        <v>10468</v>
      </c>
      <c r="C10" s="1">
        <v>10051</v>
      </c>
      <c r="D10" s="1">
        <v>10377</v>
      </c>
      <c r="E10" s="1">
        <v>10526</v>
      </c>
      <c r="F10" s="1">
        <v>10883</v>
      </c>
      <c r="G10" s="1">
        <v>10916</v>
      </c>
      <c r="H10" s="1">
        <v>11183</v>
      </c>
      <c r="I10" s="1">
        <v>11303</v>
      </c>
      <c r="J10" s="1">
        <v>11674</v>
      </c>
      <c r="K10" s="1">
        <v>12066</v>
      </c>
      <c r="L10" s="1">
        <v>12266</v>
      </c>
      <c r="M10" s="1">
        <v>12695</v>
      </c>
    </row>
    <row r="11" spans="1:13" x14ac:dyDescent="0.3">
      <c r="A11" s="7" t="s">
        <v>198</v>
      </c>
      <c r="B11" s="1">
        <v>8388</v>
      </c>
      <c r="C11" s="1">
        <v>8349</v>
      </c>
      <c r="D11" s="1">
        <v>8338</v>
      </c>
      <c r="E11" s="1">
        <v>8361</v>
      </c>
      <c r="F11" s="1">
        <v>7791</v>
      </c>
      <c r="G11" s="1">
        <v>7283</v>
      </c>
      <c r="H11" s="1">
        <v>7772</v>
      </c>
      <c r="I11" s="1">
        <v>8052</v>
      </c>
      <c r="J11" s="1">
        <v>8452</v>
      </c>
      <c r="K11" s="1">
        <v>8442</v>
      </c>
      <c r="L11" s="1">
        <v>8569</v>
      </c>
      <c r="M11" s="1">
        <v>9350</v>
      </c>
    </row>
    <row r="12" spans="1:13" x14ac:dyDescent="0.3">
      <c r="A12" s="7" t="s">
        <v>199</v>
      </c>
      <c r="B12" s="1">
        <v>8061</v>
      </c>
      <c r="C12" s="1">
        <v>7987</v>
      </c>
      <c r="D12" s="1">
        <v>7902</v>
      </c>
      <c r="E12" s="1">
        <v>7790</v>
      </c>
      <c r="F12" s="1">
        <v>7620</v>
      </c>
      <c r="G12" s="1">
        <v>7671</v>
      </c>
      <c r="H12" s="1">
        <v>8183</v>
      </c>
      <c r="I12" s="1">
        <v>8692</v>
      </c>
      <c r="J12" s="1">
        <v>9134</v>
      </c>
      <c r="K12" s="1">
        <v>9873</v>
      </c>
      <c r="L12" s="1">
        <v>10192</v>
      </c>
      <c r="M12" s="1">
        <v>10508</v>
      </c>
    </row>
    <row r="13" spans="1:13" x14ac:dyDescent="0.3">
      <c r="A13" s="7" t="s">
        <v>200</v>
      </c>
      <c r="B13" s="1">
        <v>6520</v>
      </c>
      <c r="C13" s="1">
        <v>6383</v>
      </c>
      <c r="D13" s="1">
        <v>6468</v>
      </c>
      <c r="E13" s="1">
        <v>6599</v>
      </c>
      <c r="F13" s="1">
        <v>7060</v>
      </c>
      <c r="G13" s="1">
        <v>7954</v>
      </c>
      <c r="H13" s="1">
        <v>8399</v>
      </c>
      <c r="I13" s="1">
        <v>8916</v>
      </c>
      <c r="J13" s="1">
        <v>9089</v>
      </c>
      <c r="K13" s="1">
        <v>10114</v>
      </c>
      <c r="L13" s="1">
        <v>11063</v>
      </c>
      <c r="M13" s="1">
        <v>11039</v>
      </c>
    </row>
    <row r="14" spans="1:13" x14ac:dyDescent="0.3">
      <c r="A14" s="7" t="s">
        <v>201</v>
      </c>
      <c r="B14" s="1">
        <v>7090</v>
      </c>
      <c r="C14" s="1">
        <v>6771</v>
      </c>
      <c r="D14" s="1">
        <v>6795</v>
      </c>
      <c r="E14" s="1">
        <v>6814</v>
      </c>
      <c r="F14" s="1">
        <v>7076</v>
      </c>
      <c r="G14" s="1">
        <v>7038</v>
      </c>
      <c r="H14" s="1">
        <v>7174</v>
      </c>
      <c r="I14" s="1">
        <v>7290</v>
      </c>
      <c r="J14" s="1">
        <v>7521</v>
      </c>
      <c r="K14" s="1">
        <v>7759</v>
      </c>
      <c r="L14" s="1">
        <v>7919</v>
      </c>
      <c r="M14" s="1">
        <v>8445</v>
      </c>
    </row>
    <row r="15" spans="1:13" x14ac:dyDescent="0.3">
      <c r="A15" s="7" t="s">
        <v>202</v>
      </c>
      <c r="B15" s="1">
        <v>4507</v>
      </c>
      <c r="C15" s="1">
        <v>4404</v>
      </c>
      <c r="D15" s="1">
        <v>4596</v>
      </c>
      <c r="E15" s="1">
        <v>4701</v>
      </c>
      <c r="F15" s="1">
        <v>4708</v>
      </c>
      <c r="G15" s="1">
        <v>4752</v>
      </c>
      <c r="H15" s="1">
        <v>4813</v>
      </c>
      <c r="I15" s="1">
        <v>4969</v>
      </c>
      <c r="J15" s="1">
        <v>5113</v>
      </c>
      <c r="K15" s="1">
        <v>5454</v>
      </c>
      <c r="L15" s="1">
        <v>5789</v>
      </c>
      <c r="M15" s="1">
        <v>6118</v>
      </c>
    </row>
    <row r="16" spans="1:13" x14ac:dyDescent="0.3">
      <c r="A16" s="10" t="s">
        <v>17</v>
      </c>
      <c r="B16" s="5">
        <v>49669</v>
      </c>
      <c r="C16" s="5">
        <v>48583</v>
      </c>
      <c r="D16" s="5">
        <v>49004</v>
      </c>
      <c r="E16" s="5">
        <v>49497</v>
      </c>
      <c r="F16" s="5">
        <v>49820</v>
      </c>
      <c r="G16" s="5">
        <v>49919</v>
      </c>
      <c r="H16" s="5">
        <v>52087</v>
      </c>
      <c r="I16" s="5">
        <v>53910</v>
      </c>
      <c r="J16" s="5">
        <v>55909</v>
      </c>
      <c r="K16" s="5">
        <v>58883</v>
      </c>
      <c r="L16" s="5">
        <v>61061</v>
      </c>
      <c r="M16" s="5">
        <v>64014</v>
      </c>
    </row>
    <row r="17" spans="1:14" x14ac:dyDescent="0.3">
      <c r="A17" s="15"/>
    </row>
    <row r="18" spans="1:14" x14ac:dyDescent="0.3">
      <c r="A18" s="15"/>
    </row>
    <row r="19" spans="1:14" x14ac:dyDescent="0.3">
      <c r="A19" s="15"/>
      <c r="B19" s="20" t="s">
        <v>35</v>
      </c>
      <c r="C19" s="21"/>
      <c r="D19" s="21"/>
      <c r="E19" s="21"/>
      <c r="F19" s="21"/>
      <c r="G19" s="21"/>
      <c r="H19" s="21"/>
      <c r="I19" s="21"/>
      <c r="J19" s="21"/>
      <c r="K19" s="21"/>
      <c r="L19" s="21"/>
      <c r="M19" s="21"/>
    </row>
    <row r="20" spans="1:14" x14ac:dyDescent="0.3">
      <c r="A20" s="9" t="s">
        <v>39</v>
      </c>
      <c r="B20" s="4" t="s">
        <v>0</v>
      </c>
      <c r="C20" s="4" t="s">
        <v>1</v>
      </c>
      <c r="D20" s="4" t="s">
        <v>2</v>
      </c>
      <c r="E20" s="4" t="s">
        <v>3</v>
      </c>
      <c r="F20" s="4" t="s">
        <v>4</v>
      </c>
      <c r="G20" s="4" t="s">
        <v>5</v>
      </c>
      <c r="H20" s="4" t="s">
        <v>6</v>
      </c>
      <c r="I20" s="4" t="s">
        <v>7</v>
      </c>
      <c r="J20" s="4" t="s">
        <v>8</v>
      </c>
      <c r="K20" s="4" t="s">
        <v>9</v>
      </c>
      <c r="L20" s="4" t="s">
        <v>10</v>
      </c>
      <c r="M20" s="4" t="s">
        <v>11</v>
      </c>
    </row>
    <row r="21" spans="1:14" x14ac:dyDescent="0.3">
      <c r="A21" s="8" t="s">
        <v>196</v>
      </c>
      <c r="B21" s="2">
        <v>9.3317763594998895E-2</v>
      </c>
      <c r="C21" s="2">
        <v>9.5465492044542299E-2</v>
      </c>
      <c r="D21" s="2">
        <v>9.2400620357521807E-2</v>
      </c>
      <c r="E21" s="2">
        <v>9.5076469280966497E-2</v>
      </c>
      <c r="F21" s="2">
        <v>9.3978321959052605E-2</v>
      </c>
      <c r="G21" s="2">
        <v>8.6239708327490505E-2</v>
      </c>
      <c r="H21" s="2">
        <v>8.7603432718336594E-2</v>
      </c>
      <c r="I21" s="2">
        <v>8.6959747727694298E-2</v>
      </c>
      <c r="J21" s="2">
        <v>8.8107460337333895E-2</v>
      </c>
      <c r="K21" s="2">
        <v>8.7886147105276605E-2</v>
      </c>
      <c r="L21" s="2">
        <v>8.6192496028561605E-2</v>
      </c>
      <c r="M21" s="2">
        <v>9.1526853500796701E-2</v>
      </c>
    </row>
    <row r="22" spans="1:14" x14ac:dyDescent="0.3">
      <c r="A22" s="8" t="s">
        <v>197</v>
      </c>
      <c r="B22" s="2">
        <v>0.21075519942016099</v>
      </c>
      <c r="C22" s="2">
        <v>0.20688306609307799</v>
      </c>
      <c r="D22" s="2">
        <v>0.21175822381846399</v>
      </c>
      <c r="E22" s="2">
        <v>0.21265935309210701</v>
      </c>
      <c r="F22" s="2">
        <v>0.218446407065436</v>
      </c>
      <c r="G22" s="2">
        <v>0.21867425228870799</v>
      </c>
      <c r="H22" s="2">
        <v>0.21469848522664001</v>
      </c>
      <c r="I22" s="2">
        <v>0.20966425524021501</v>
      </c>
      <c r="J22" s="2">
        <v>0.208803591550555</v>
      </c>
      <c r="K22" s="2">
        <v>0.20491483110575201</v>
      </c>
      <c r="L22" s="2">
        <v>0.20088108612698799</v>
      </c>
      <c r="M22" s="2">
        <v>0.19831599337644901</v>
      </c>
    </row>
    <row r="23" spans="1:14" x14ac:dyDescent="0.3">
      <c r="A23" s="8" t="s">
        <v>198</v>
      </c>
      <c r="B23" s="2">
        <v>0.168877972175804</v>
      </c>
      <c r="C23" s="2">
        <v>0.17185023567914701</v>
      </c>
      <c r="D23" s="2">
        <v>0.17014937556117901</v>
      </c>
      <c r="E23" s="2">
        <v>0.168919328444148</v>
      </c>
      <c r="F23" s="2">
        <v>0.15638297872340401</v>
      </c>
      <c r="G23" s="2">
        <v>0.14589635209038601</v>
      </c>
      <c r="H23" s="2">
        <v>0.149211895482558</v>
      </c>
      <c r="I23" s="2">
        <v>0.14936004451864199</v>
      </c>
      <c r="J23" s="2">
        <v>0.15117422955159299</v>
      </c>
      <c r="K23" s="2">
        <v>0.14336905388652099</v>
      </c>
      <c r="L23" s="2">
        <v>0.140335074761304</v>
      </c>
      <c r="M23" s="2">
        <v>0.14606179898147301</v>
      </c>
    </row>
    <row r="24" spans="1:14" x14ac:dyDescent="0.3">
      <c r="A24" s="8" t="s">
        <v>199</v>
      </c>
      <c r="B24" s="2">
        <v>0.16229438885421499</v>
      </c>
      <c r="C24" s="2">
        <v>0.164399069633411</v>
      </c>
      <c r="D24" s="2">
        <v>0.16125214268223001</v>
      </c>
      <c r="E24" s="2">
        <v>0.15738327575408601</v>
      </c>
      <c r="F24" s="2">
        <v>0.152950622240064</v>
      </c>
      <c r="G24" s="2">
        <v>0.15366894368877601</v>
      </c>
      <c r="H24" s="2">
        <v>0.15710253998118501</v>
      </c>
      <c r="I24" s="2">
        <v>0.16123168243368599</v>
      </c>
      <c r="J24" s="2">
        <v>0.16337262337011901</v>
      </c>
      <c r="K24" s="2">
        <v>0.167671484129545</v>
      </c>
      <c r="L24" s="2">
        <v>0.16691505216095401</v>
      </c>
      <c r="M24" s="2">
        <v>0.16415159183928499</v>
      </c>
    </row>
    <row r="25" spans="1:14" x14ac:dyDescent="0.3">
      <c r="A25" s="8" t="s">
        <v>200</v>
      </c>
      <c r="B25" s="2">
        <v>0.13126900078519799</v>
      </c>
      <c r="C25" s="2">
        <v>0.13138340571804999</v>
      </c>
      <c r="D25" s="2">
        <v>0.131989225369358</v>
      </c>
      <c r="E25" s="2">
        <v>0.13332121138654901</v>
      </c>
      <c r="F25" s="2">
        <v>0.14171015656362901</v>
      </c>
      <c r="G25" s="2">
        <v>0.159338127766983</v>
      </c>
      <c r="H25" s="2">
        <v>0.16124944803885799</v>
      </c>
      <c r="I25" s="2">
        <v>0.16538675570395101</v>
      </c>
      <c r="J25" s="2">
        <v>0.162567744012592</v>
      </c>
      <c r="K25" s="2">
        <v>0.171764346245945</v>
      </c>
      <c r="L25" s="2">
        <v>0.18117947626144301</v>
      </c>
      <c r="M25" s="2">
        <v>0.17244665229481099</v>
      </c>
    </row>
    <row r="26" spans="1:14" x14ac:dyDescent="0.3">
      <c r="A26" s="8" t="s">
        <v>201</v>
      </c>
      <c r="B26" s="2">
        <v>0.14274497171273801</v>
      </c>
      <c r="C26" s="2">
        <v>0.13936973838585501</v>
      </c>
      <c r="D26" s="2">
        <v>0.13866215002856899</v>
      </c>
      <c r="E26" s="2">
        <v>0.13766490898438299</v>
      </c>
      <c r="F26" s="2">
        <v>0.14203131272581301</v>
      </c>
      <c r="G26" s="2">
        <v>0.14098840120996001</v>
      </c>
      <c r="H26" s="2">
        <v>0.13773110373029701</v>
      </c>
      <c r="I26" s="2">
        <v>0.135225375626043</v>
      </c>
      <c r="J26" s="2">
        <v>0.134522169954748</v>
      </c>
      <c r="K26" s="2">
        <v>0.13176978075165999</v>
      </c>
      <c r="L26" s="2">
        <v>0.12968998214899899</v>
      </c>
      <c r="M26" s="2">
        <v>0.13192426656668901</v>
      </c>
    </row>
    <row r="27" spans="1:14" x14ac:dyDescent="0.3">
      <c r="A27" s="8" t="s">
        <v>202</v>
      </c>
      <c r="B27" s="2">
        <v>9.0740703456884605E-2</v>
      </c>
      <c r="C27" s="2">
        <v>9.0648992445917301E-2</v>
      </c>
      <c r="D27" s="2">
        <v>9.3788262182678994E-2</v>
      </c>
      <c r="E27" s="2">
        <v>9.4975453057761103E-2</v>
      </c>
      <c r="F27" s="2">
        <v>9.4500200722601402E-2</v>
      </c>
      <c r="G27" s="2">
        <v>9.5194214627696894E-2</v>
      </c>
      <c r="H27" s="2">
        <v>9.2403094822124499E-2</v>
      </c>
      <c r="I27" s="2">
        <v>9.2172138749768096E-2</v>
      </c>
      <c r="J27" s="2">
        <v>9.1452181223058898E-2</v>
      </c>
      <c r="K27" s="2">
        <v>9.2624356775300204E-2</v>
      </c>
      <c r="L27" s="2">
        <v>9.4806832511750497E-2</v>
      </c>
      <c r="M27" s="2">
        <v>9.5572843440497393E-2</v>
      </c>
    </row>
    <row r="28" spans="1:14" x14ac:dyDescent="0.3">
      <c r="A28" s="15"/>
    </row>
    <row r="29" spans="1:14" x14ac:dyDescent="0.3">
      <c r="A29" s="15"/>
    </row>
    <row r="30" spans="1:14" x14ac:dyDescent="0.3">
      <c r="A30" s="15"/>
      <c r="B30" s="20" t="s">
        <v>36</v>
      </c>
      <c r="C30" s="20"/>
      <c r="D30" s="20"/>
      <c r="E30" s="20"/>
      <c r="F30" s="20"/>
      <c r="G30" s="20"/>
      <c r="H30" s="20"/>
      <c r="I30" s="20"/>
      <c r="J30" s="20"/>
      <c r="K30" s="20"/>
      <c r="L30" s="20"/>
      <c r="M30" s="6" t="s">
        <v>37</v>
      </c>
      <c r="N30" s="6" t="s">
        <v>38</v>
      </c>
    </row>
    <row r="31" spans="1:14" x14ac:dyDescent="0.3">
      <c r="A31" s="9" t="s">
        <v>39</v>
      </c>
      <c r="B31" s="4" t="s">
        <v>18</v>
      </c>
      <c r="C31" s="4" t="s">
        <v>19</v>
      </c>
      <c r="D31" s="4" t="s">
        <v>20</v>
      </c>
      <c r="E31" s="4" t="s">
        <v>21</v>
      </c>
      <c r="F31" s="4" t="s">
        <v>22</v>
      </c>
      <c r="G31" s="4" t="s">
        <v>23</v>
      </c>
      <c r="H31" s="4" t="s">
        <v>24</v>
      </c>
      <c r="I31" s="4" t="s">
        <v>25</v>
      </c>
      <c r="J31" s="4" t="s">
        <v>26</v>
      </c>
      <c r="K31" s="4" t="s">
        <v>27</v>
      </c>
      <c r="L31" s="4" t="s">
        <v>28</v>
      </c>
      <c r="M31" s="4" t="s">
        <v>29</v>
      </c>
      <c r="N31" s="4" t="s">
        <v>30</v>
      </c>
    </row>
    <row r="32" spans="1:14" x14ac:dyDescent="0.3">
      <c r="A32" s="8" t="s">
        <v>196</v>
      </c>
      <c r="B32" s="2">
        <v>6.4724919093851101E-4</v>
      </c>
      <c r="C32" s="2">
        <v>-2.37171194480379E-2</v>
      </c>
      <c r="D32" s="2">
        <v>3.93109540636042E-2</v>
      </c>
      <c r="E32" s="2">
        <v>-5.0998725031874198E-3</v>
      </c>
      <c r="F32" s="2">
        <v>-8.0521144809910294E-2</v>
      </c>
      <c r="G32" s="2">
        <v>5.9930313588850197E-2</v>
      </c>
      <c r="H32" s="2">
        <v>2.7394258163488901E-2</v>
      </c>
      <c r="I32" s="2">
        <v>5.07679180887372E-2</v>
      </c>
      <c r="J32" s="2">
        <v>5.0548112058465301E-2</v>
      </c>
      <c r="K32" s="2">
        <v>1.70048309178744E-2</v>
      </c>
      <c r="L32" s="2">
        <v>0.113243397301919</v>
      </c>
      <c r="M32" s="3">
        <v>0.24978668941979501</v>
      </c>
      <c r="N32" s="3">
        <v>0.29394876325088298</v>
      </c>
    </row>
    <row r="33" spans="1:14" x14ac:dyDescent="0.3">
      <c r="A33" s="8" t="s">
        <v>197</v>
      </c>
      <c r="B33" s="2">
        <v>-3.9835689721054598E-2</v>
      </c>
      <c r="C33" s="2">
        <v>3.24345836235201E-2</v>
      </c>
      <c r="D33" s="2">
        <v>1.43586778452347E-2</v>
      </c>
      <c r="E33" s="2">
        <v>3.3916017480524398E-2</v>
      </c>
      <c r="F33" s="2">
        <v>3.0322521363594598E-3</v>
      </c>
      <c r="G33" s="2">
        <v>2.4459508977647499E-2</v>
      </c>
      <c r="H33" s="2">
        <v>1.0730573191451299E-2</v>
      </c>
      <c r="I33" s="2">
        <v>3.2823144297973998E-2</v>
      </c>
      <c r="J33" s="2">
        <v>3.3578893267089301E-2</v>
      </c>
      <c r="K33" s="2">
        <v>1.6575501408917601E-2</v>
      </c>
      <c r="L33" s="2">
        <v>3.4974726887330797E-2</v>
      </c>
      <c r="M33" s="3">
        <v>0.123153145182695</v>
      </c>
      <c r="N33" s="3">
        <v>0.22337862580707299</v>
      </c>
    </row>
    <row r="34" spans="1:14" x14ac:dyDescent="0.3">
      <c r="A34" s="8" t="s">
        <v>198</v>
      </c>
      <c r="B34" s="2">
        <v>-4.6494992846924203E-3</v>
      </c>
      <c r="C34" s="2">
        <v>-1.31752305665349E-3</v>
      </c>
      <c r="D34" s="2">
        <v>2.75845526505157E-3</v>
      </c>
      <c r="E34" s="2">
        <v>-6.8173663437387899E-2</v>
      </c>
      <c r="F34" s="2">
        <v>-6.52034398665126E-2</v>
      </c>
      <c r="G34" s="2">
        <v>6.7142660991349704E-2</v>
      </c>
      <c r="H34" s="2">
        <v>3.6026762738033999E-2</v>
      </c>
      <c r="I34" s="2">
        <v>4.9677098857426702E-2</v>
      </c>
      <c r="J34" s="2">
        <v>-1.18315191670611E-3</v>
      </c>
      <c r="K34" s="2">
        <v>1.50438284766643E-2</v>
      </c>
      <c r="L34" s="2">
        <v>9.1142490372272206E-2</v>
      </c>
      <c r="M34" s="3">
        <v>0.16120218579234999</v>
      </c>
      <c r="N34" s="3">
        <v>0.12137203166226899</v>
      </c>
    </row>
    <row r="35" spans="1:14" x14ac:dyDescent="0.3">
      <c r="A35" s="8" t="s">
        <v>199</v>
      </c>
      <c r="B35" s="2">
        <v>-9.1800024810817504E-3</v>
      </c>
      <c r="C35" s="2">
        <v>-1.0642293727306899E-2</v>
      </c>
      <c r="D35" s="2">
        <v>-1.41736269298912E-2</v>
      </c>
      <c r="E35" s="2">
        <v>-2.1822849807445401E-2</v>
      </c>
      <c r="F35" s="2">
        <v>6.6929133858267698E-3</v>
      </c>
      <c r="G35" s="2">
        <v>6.6744883326815302E-2</v>
      </c>
      <c r="H35" s="2">
        <v>6.2202126359525801E-2</v>
      </c>
      <c r="I35" s="2">
        <v>5.0851357570179501E-2</v>
      </c>
      <c r="J35" s="2">
        <v>8.0906503174950697E-2</v>
      </c>
      <c r="K35" s="2">
        <v>3.2310341334953897E-2</v>
      </c>
      <c r="L35" s="2">
        <v>3.1004709576138101E-2</v>
      </c>
      <c r="M35" s="3">
        <v>0.208927749654855</v>
      </c>
      <c r="N35" s="3">
        <v>0.32978992660086098</v>
      </c>
    </row>
    <row r="36" spans="1:14" x14ac:dyDescent="0.3">
      <c r="A36" s="8" t="s">
        <v>200</v>
      </c>
      <c r="B36" s="2">
        <v>-2.10122699386503E-2</v>
      </c>
      <c r="C36" s="2">
        <v>1.33166222779257E-2</v>
      </c>
      <c r="D36" s="2">
        <v>2.0253555967841699E-2</v>
      </c>
      <c r="E36" s="2">
        <v>6.9859069555993303E-2</v>
      </c>
      <c r="F36" s="2">
        <v>0.126628895184136</v>
      </c>
      <c r="G36" s="2">
        <v>5.5946693487553399E-2</v>
      </c>
      <c r="H36" s="2">
        <v>6.1554947017502103E-2</v>
      </c>
      <c r="I36" s="2">
        <v>1.9403319874383099E-2</v>
      </c>
      <c r="J36" s="2">
        <v>0.112773682473319</v>
      </c>
      <c r="K36" s="2">
        <v>9.3830334190231401E-2</v>
      </c>
      <c r="L36" s="2">
        <v>-2.1693934737413E-3</v>
      </c>
      <c r="M36" s="3">
        <v>0.23811126065500199</v>
      </c>
      <c r="N36" s="3">
        <v>0.70670995670995695</v>
      </c>
    </row>
    <row r="37" spans="1:14" x14ac:dyDescent="0.3">
      <c r="A37" s="8" t="s">
        <v>201</v>
      </c>
      <c r="B37" s="2">
        <v>-4.49929478138223E-2</v>
      </c>
      <c r="C37" s="2">
        <v>3.5445281346920699E-3</v>
      </c>
      <c r="D37" s="2">
        <v>2.7961736571008098E-3</v>
      </c>
      <c r="E37" s="2">
        <v>3.8450249486351597E-2</v>
      </c>
      <c r="F37" s="2">
        <v>-5.3702656868287197E-3</v>
      </c>
      <c r="G37" s="2">
        <v>1.9323671497584499E-2</v>
      </c>
      <c r="H37" s="2">
        <v>1.6169500975745699E-2</v>
      </c>
      <c r="I37" s="2">
        <v>3.1687242798353901E-2</v>
      </c>
      <c r="J37" s="2">
        <v>3.1644728094668298E-2</v>
      </c>
      <c r="K37" s="2">
        <v>2.06212140739786E-2</v>
      </c>
      <c r="L37" s="2">
        <v>6.6422528096981903E-2</v>
      </c>
      <c r="M37" s="3">
        <v>0.15843621399176999</v>
      </c>
      <c r="N37" s="3">
        <v>0.24282560706401801</v>
      </c>
    </row>
    <row r="38" spans="1:14" x14ac:dyDescent="0.3">
      <c r="A38" s="8" t="s">
        <v>202</v>
      </c>
      <c r="B38" s="2">
        <v>-2.2853339250055501E-2</v>
      </c>
      <c r="C38" s="2">
        <v>4.3596730245231599E-2</v>
      </c>
      <c r="D38" s="2">
        <v>2.2845953002611E-2</v>
      </c>
      <c r="E38" s="2">
        <v>1.48904488406722E-3</v>
      </c>
      <c r="F38" s="2">
        <v>9.3457943925233603E-3</v>
      </c>
      <c r="G38" s="2">
        <v>1.2836700336700301E-2</v>
      </c>
      <c r="H38" s="2">
        <v>3.2412216912528602E-2</v>
      </c>
      <c r="I38" s="2">
        <v>2.89796739786677E-2</v>
      </c>
      <c r="J38" s="2">
        <v>6.6692743985918193E-2</v>
      </c>
      <c r="K38" s="2">
        <v>6.14228089475614E-2</v>
      </c>
      <c r="L38" s="2">
        <v>5.6831922611850098E-2</v>
      </c>
      <c r="M38" s="3">
        <v>0.23123364862145299</v>
      </c>
      <c r="N38" s="3">
        <v>0.33115752828546602</v>
      </c>
    </row>
    <row r="39" spans="1:14" x14ac:dyDescent="0.3">
      <c r="A39" s="11" t="s">
        <v>17</v>
      </c>
      <c r="B39" s="3">
        <v>-2.1864744609313699E-2</v>
      </c>
      <c r="C39" s="3">
        <v>8.6655826112014504E-3</v>
      </c>
      <c r="D39" s="3">
        <v>1.0060403232389201E-2</v>
      </c>
      <c r="E39" s="3">
        <v>6.5256480190718598E-3</v>
      </c>
      <c r="F39" s="3">
        <v>1.98715375351265E-3</v>
      </c>
      <c r="G39" s="3">
        <v>4.3430357178629399E-2</v>
      </c>
      <c r="H39" s="3">
        <v>3.49991360608213E-2</v>
      </c>
      <c r="I39" s="3">
        <v>3.7080319050268998E-2</v>
      </c>
      <c r="J39" s="3">
        <v>5.3193582428589299E-2</v>
      </c>
      <c r="K39" s="3">
        <v>3.6988604520829402E-2</v>
      </c>
      <c r="L39" s="3">
        <v>4.8361474590982799E-2</v>
      </c>
      <c r="M39" s="3">
        <v>0.18742348358375099</v>
      </c>
      <c r="N39" s="3">
        <v>0.306301526406008</v>
      </c>
    </row>
    <row r="40" spans="1:14" x14ac:dyDescent="0.3">
      <c r="A40" s="15"/>
    </row>
    <row r="41" spans="1:14" x14ac:dyDescent="0.3">
      <c r="A41" s="13" t="s">
        <v>40</v>
      </c>
    </row>
    <row r="42" spans="1:14" x14ac:dyDescent="0.3">
      <c r="A42" s="14" t="s">
        <v>41</v>
      </c>
    </row>
    <row r="43" spans="1:14" x14ac:dyDescent="0.3">
      <c r="A43" s="14" t="s">
        <v>42</v>
      </c>
    </row>
    <row r="44" spans="1:14" x14ac:dyDescent="0.3">
      <c r="A44" s="14" t="s">
        <v>186</v>
      </c>
    </row>
    <row r="45" spans="1:14" x14ac:dyDescent="0.3">
      <c r="A45" s="14" t="s">
        <v>45</v>
      </c>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9:M19"/>
    <mergeCell ref="B30:L3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255</v>
      </c>
      <c r="B1" s="15"/>
    </row>
    <row r="2" spans="1:14" ht="15.6" x14ac:dyDescent="0.3">
      <c r="A2" s="12" t="s">
        <v>185</v>
      </c>
      <c r="B2" s="15"/>
    </row>
    <row r="3" spans="1:14" ht="15.6" x14ac:dyDescent="0.3">
      <c r="A3" s="12" t="s">
        <v>204</v>
      </c>
      <c r="B3" s="15"/>
    </row>
    <row r="4" spans="1:14" ht="15.6" x14ac:dyDescent="0.3">
      <c r="A4" s="12" t="s">
        <v>53</v>
      </c>
      <c r="B4" s="15"/>
    </row>
    <row r="5" spans="1:14" x14ac:dyDescent="0.3">
      <c r="A5" s="15"/>
      <c r="B5" s="15"/>
    </row>
    <row r="6" spans="1:14" x14ac:dyDescent="0.3">
      <c r="A6" s="16" t="str">
        <f>HYPERLINK("#'Table of contents'!A116",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46</v>
      </c>
      <c r="C9" s="1">
        <v>2130</v>
      </c>
      <c r="D9" s="1">
        <v>2200</v>
      </c>
      <c r="E9" s="1">
        <v>2182</v>
      </c>
      <c r="F9" s="1">
        <v>2232</v>
      </c>
      <c r="G9" s="1">
        <v>2075</v>
      </c>
      <c r="H9" s="1">
        <v>1909</v>
      </c>
      <c r="I9" s="1">
        <v>2009</v>
      </c>
      <c r="J9" s="1">
        <v>2007</v>
      </c>
      <c r="K9" s="1">
        <v>1983</v>
      </c>
      <c r="L9" s="1">
        <v>2071</v>
      </c>
      <c r="M9" s="1">
        <v>2111</v>
      </c>
      <c r="N9" s="1">
        <v>2371</v>
      </c>
    </row>
    <row r="10" spans="1:14" x14ac:dyDescent="0.3">
      <c r="A10" s="7" t="s">
        <v>196</v>
      </c>
      <c r="B10" s="7" t="s">
        <v>47</v>
      </c>
      <c r="C10" s="1">
        <v>2152</v>
      </c>
      <c r="D10" s="1">
        <v>2085</v>
      </c>
      <c r="E10" s="1">
        <v>2022</v>
      </c>
      <c r="F10" s="1">
        <v>2131</v>
      </c>
      <c r="G10" s="1">
        <v>2288</v>
      </c>
      <c r="H10" s="1">
        <v>2085</v>
      </c>
      <c r="I10" s="1">
        <v>2201</v>
      </c>
      <c r="J10" s="1">
        <v>2284</v>
      </c>
      <c r="K10" s="1">
        <v>2519</v>
      </c>
      <c r="L10" s="1">
        <v>2655</v>
      </c>
      <c r="M10" s="1">
        <v>2708</v>
      </c>
      <c r="N10" s="1">
        <v>2986</v>
      </c>
    </row>
    <row r="11" spans="1:14" x14ac:dyDescent="0.3">
      <c r="A11" s="7" t="s">
        <v>196</v>
      </c>
      <c r="B11" s="7" t="s">
        <v>48</v>
      </c>
      <c r="C11" s="1">
        <v>320</v>
      </c>
      <c r="D11" s="1">
        <v>326</v>
      </c>
      <c r="E11" s="1">
        <v>302</v>
      </c>
      <c r="F11" s="1">
        <v>322</v>
      </c>
      <c r="G11" s="1">
        <v>304</v>
      </c>
      <c r="H11" s="1">
        <v>292</v>
      </c>
      <c r="I11" s="1">
        <v>329</v>
      </c>
      <c r="J11" s="1">
        <v>367</v>
      </c>
      <c r="K11" s="1">
        <v>386</v>
      </c>
      <c r="L11" s="1">
        <v>409</v>
      </c>
      <c r="M11" s="1">
        <v>408</v>
      </c>
      <c r="N11" s="1">
        <v>464</v>
      </c>
    </row>
    <row r="12" spans="1:14" x14ac:dyDescent="0.3">
      <c r="A12" s="7" t="s">
        <v>196</v>
      </c>
      <c r="B12" s="7" t="s">
        <v>49</v>
      </c>
      <c r="C12" s="1">
        <v>33</v>
      </c>
      <c r="D12" s="1">
        <v>27</v>
      </c>
      <c r="E12" s="1">
        <v>22</v>
      </c>
      <c r="F12" s="1">
        <v>21</v>
      </c>
      <c r="G12" s="1">
        <v>14</v>
      </c>
      <c r="H12" s="1">
        <v>19</v>
      </c>
      <c r="I12" s="1">
        <v>24</v>
      </c>
      <c r="J12" s="1">
        <v>28</v>
      </c>
      <c r="K12" s="1">
        <v>37</v>
      </c>
      <c r="L12" s="1">
        <v>38</v>
      </c>
      <c r="M12" s="1">
        <v>34</v>
      </c>
      <c r="N12" s="1">
        <v>37</v>
      </c>
    </row>
    <row r="13" spans="1:14" x14ac:dyDescent="0.3">
      <c r="A13" s="7" t="s">
        <v>196</v>
      </c>
      <c r="B13" s="7" t="s">
        <v>50</v>
      </c>
      <c r="C13" s="1">
        <v>0</v>
      </c>
      <c r="D13" s="1">
        <v>0</v>
      </c>
      <c r="E13" s="1">
        <v>0</v>
      </c>
      <c r="F13" s="1">
        <v>0</v>
      </c>
      <c r="G13" s="1">
        <v>1</v>
      </c>
      <c r="H13" s="1">
        <v>0</v>
      </c>
      <c r="I13" s="1">
        <v>0</v>
      </c>
      <c r="J13" s="1">
        <v>2</v>
      </c>
      <c r="K13" s="1">
        <v>1</v>
      </c>
      <c r="L13" s="1">
        <v>2</v>
      </c>
      <c r="M13" s="1">
        <v>2</v>
      </c>
      <c r="N13" s="1">
        <v>1</v>
      </c>
    </row>
    <row r="14" spans="1:14" x14ac:dyDescent="0.3">
      <c r="A14" s="7" t="s">
        <v>196</v>
      </c>
      <c r="B14" s="7" t="s">
        <v>51</v>
      </c>
      <c r="C14" s="1">
        <v>0</v>
      </c>
      <c r="D14" s="1">
        <v>0</v>
      </c>
      <c r="E14" s="1">
        <v>0</v>
      </c>
      <c r="F14" s="1">
        <v>0</v>
      </c>
      <c r="G14" s="1">
        <v>0</v>
      </c>
      <c r="H14" s="1">
        <v>0</v>
      </c>
      <c r="I14" s="1">
        <v>0</v>
      </c>
      <c r="J14" s="1">
        <v>0</v>
      </c>
      <c r="K14" s="1">
        <v>0</v>
      </c>
      <c r="L14" s="1">
        <v>0</v>
      </c>
      <c r="M14" s="1">
        <v>0</v>
      </c>
      <c r="N14" s="1">
        <v>0</v>
      </c>
    </row>
    <row r="15" spans="1:14" x14ac:dyDescent="0.3">
      <c r="A15" s="7" t="s">
        <v>197</v>
      </c>
      <c r="B15" s="7" t="s">
        <v>46</v>
      </c>
      <c r="C15" s="1">
        <v>4333</v>
      </c>
      <c r="D15" s="1">
        <v>4448</v>
      </c>
      <c r="E15" s="1">
        <v>4525</v>
      </c>
      <c r="F15" s="1">
        <v>4531</v>
      </c>
      <c r="G15" s="1">
        <v>4378</v>
      </c>
      <c r="H15" s="1">
        <v>4351</v>
      </c>
      <c r="I15" s="1">
        <v>4210</v>
      </c>
      <c r="J15" s="1">
        <v>4213</v>
      </c>
      <c r="K15" s="1">
        <v>4279</v>
      </c>
      <c r="L15" s="1">
        <v>4337</v>
      </c>
      <c r="M15" s="1">
        <v>4465</v>
      </c>
      <c r="N15" s="1">
        <v>4552</v>
      </c>
    </row>
    <row r="16" spans="1:14" x14ac:dyDescent="0.3">
      <c r="A16" s="7" t="s">
        <v>197</v>
      </c>
      <c r="B16" s="7" t="s">
        <v>47</v>
      </c>
      <c r="C16" s="1">
        <v>5588</v>
      </c>
      <c r="D16" s="1">
        <v>5098</v>
      </c>
      <c r="E16" s="1">
        <v>5340</v>
      </c>
      <c r="F16" s="1">
        <v>5487</v>
      </c>
      <c r="G16" s="1">
        <v>5962</v>
      </c>
      <c r="H16" s="1">
        <v>6047</v>
      </c>
      <c r="I16" s="1">
        <v>6392</v>
      </c>
      <c r="J16" s="1">
        <v>6484</v>
      </c>
      <c r="K16" s="1">
        <v>6743</v>
      </c>
      <c r="L16" s="1">
        <v>7036</v>
      </c>
      <c r="M16" s="1">
        <v>7101</v>
      </c>
      <c r="N16" s="1">
        <v>7388</v>
      </c>
    </row>
    <row r="17" spans="1:14" x14ac:dyDescent="0.3">
      <c r="A17" s="7" t="s">
        <v>197</v>
      </c>
      <c r="B17" s="7" t="s">
        <v>48</v>
      </c>
      <c r="C17" s="1">
        <v>525</v>
      </c>
      <c r="D17" s="1">
        <v>484</v>
      </c>
      <c r="E17" s="1">
        <v>493</v>
      </c>
      <c r="F17" s="1">
        <v>479</v>
      </c>
      <c r="G17" s="1">
        <v>513</v>
      </c>
      <c r="H17" s="1">
        <v>484</v>
      </c>
      <c r="I17" s="1">
        <v>541</v>
      </c>
      <c r="J17" s="1">
        <v>568</v>
      </c>
      <c r="K17" s="1">
        <v>599</v>
      </c>
      <c r="L17" s="1">
        <v>643</v>
      </c>
      <c r="M17" s="1">
        <v>659</v>
      </c>
      <c r="N17" s="1">
        <v>703</v>
      </c>
    </row>
    <row r="18" spans="1:14" x14ac:dyDescent="0.3">
      <c r="A18" s="7" t="s">
        <v>197</v>
      </c>
      <c r="B18" s="7" t="s">
        <v>49</v>
      </c>
      <c r="C18" s="1">
        <v>20</v>
      </c>
      <c r="D18" s="1">
        <v>19</v>
      </c>
      <c r="E18" s="1">
        <v>19</v>
      </c>
      <c r="F18" s="1">
        <v>29</v>
      </c>
      <c r="G18" s="1">
        <v>28</v>
      </c>
      <c r="H18" s="1">
        <v>31</v>
      </c>
      <c r="I18" s="1">
        <v>39</v>
      </c>
      <c r="J18" s="1">
        <v>38</v>
      </c>
      <c r="K18" s="1">
        <v>52</v>
      </c>
      <c r="L18" s="1">
        <v>48</v>
      </c>
      <c r="M18" s="1">
        <v>39</v>
      </c>
      <c r="N18" s="1">
        <v>50</v>
      </c>
    </row>
    <row r="19" spans="1:14" x14ac:dyDescent="0.3">
      <c r="A19" s="7" t="s">
        <v>197</v>
      </c>
      <c r="B19" s="7" t="s">
        <v>50</v>
      </c>
      <c r="C19" s="1">
        <v>2</v>
      </c>
      <c r="D19" s="1">
        <v>2</v>
      </c>
      <c r="E19" s="1">
        <v>0</v>
      </c>
      <c r="F19" s="1">
        <v>0</v>
      </c>
      <c r="G19" s="1">
        <v>2</v>
      </c>
      <c r="H19" s="1">
        <v>3</v>
      </c>
      <c r="I19" s="1">
        <v>1</v>
      </c>
      <c r="J19" s="1">
        <v>0</v>
      </c>
      <c r="K19" s="1">
        <v>1</v>
      </c>
      <c r="L19" s="1">
        <v>2</v>
      </c>
      <c r="M19" s="1">
        <v>2</v>
      </c>
      <c r="N19" s="1">
        <v>2</v>
      </c>
    </row>
    <row r="20" spans="1:14" x14ac:dyDescent="0.3">
      <c r="A20" s="7" t="s">
        <v>197</v>
      </c>
      <c r="B20" s="7" t="s">
        <v>51</v>
      </c>
      <c r="C20" s="1">
        <v>0</v>
      </c>
      <c r="D20" s="1">
        <v>0</v>
      </c>
      <c r="E20" s="1">
        <v>0</v>
      </c>
      <c r="F20" s="1">
        <v>0</v>
      </c>
      <c r="G20" s="1">
        <v>0</v>
      </c>
      <c r="H20" s="1">
        <v>0</v>
      </c>
      <c r="I20" s="1">
        <v>0</v>
      </c>
      <c r="J20" s="1">
        <v>0</v>
      </c>
      <c r="K20" s="1">
        <v>0</v>
      </c>
      <c r="L20" s="1">
        <v>0</v>
      </c>
      <c r="M20" s="1">
        <v>0</v>
      </c>
      <c r="N20" s="1">
        <v>0</v>
      </c>
    </row>
    <row r="21" spans="1:14" x14ac:dyDescent="0.3">
      <c r="A21" s="7" t="s">
        <v>198</v>
      </c>
      <c r="B21" s="7" t="s">
        <v>46</v>
      </c>
      <c r="C21" s="1">
        <v>4004</v>
      </c>
      <c r="D21" s="1">
        <v>4110</v>
      </c>
      <c r="E21" s="1">
        <v>4187</v>
      </c>
      <c r="F21" s="1">
        <v>4046</v>
      </c>
      <c r="G21" s="1">
        <v>3744</v>
      </c>
      <c r="H21" s="1">
        <v>3479</v>
      </c>
      <c r="I21" s="1">
        <v>3571</v>
      </c>
      <c r="J21" s="1">
        <v>3628</v>
      </c>
      <c r="K21" s="1">
        <v>3598</v>
      </c>
      <c r="L21" s="1">
        <v>3449</v>
      </c>
      <c r="M21" s="1">
        <v>3523</v>
      </c>
      <c r="N21" s="1">
        <v>3827</v>
      </c>
    </row>
    <row r="22" spans="1:14" x14ac:dyDescent="0.3">
      <c r="A22" s="7" t="s">
        <v>198</v>
      </c>
      <c r="B22" s="7" t="s">
        <v>47</v>
      </c>
      <c r="C22" s="1">
        <v>3821</v>
      </c>
      <c r="D22" s="1">
        <v>3699</v>
      </c>
      <c r="E22" s="1">
        <v>3587</v>
      </c>
      <c r="F22" s="1">
        <v>3728</v>
      </c>
      <c r="G22" s="1">
        <v>3541</v>
      </c>
      <c r="H22" s="1">
        <v>3307</v>
      </c>
      <c r="I22" s="1">
        <v>3628</v>
      </c>
      <c r="J22" s="1">
        <v>3790</v>
      </c>
      <c r="K22" s="1">
        <v>4179</v>
      </c>
      <c r="L22" s="1">
        <v>4309</v>
      </c>
      <c r="M22" s="1">
        <v>4392</v>
      </c>
      <c r="N22" s="1">
        <v>4828</v>
      </c>
    </row>
    <row r="23" spans="1:14" x14ac:dyDescent="0.3">
      <c r="A23" s="7" t="s">
        <v>198</v>
      </c>
      <c r="B23" s="7" t="s">
        <v>48</v>
      </c>
      <c r="C23" s="1">
        <v>534</v>
      </c>
      <c r="D23" s="1">
        <v>515</v>
      </c>
      <c r="E23" s="1">
        <v>537</v>
      </c>
      <c r="F23" s="1">
        <v>560</v>
      </c>
      <c r="G23" s="1">
        <v>477</v>
      </c>
      <c r="H23" s="1">
        <v>472</v>
      </c>
      <c r="I23" s="1">
        <v>543</v>
      </c>
      <c r="J23" s="1">
        <v>586</v>
      </c>
      <c r="K23" s="1">
        <v>626</v>
      </c>
      <c r="L23" s="1">
        <v>634</v>
      </c>
      <c r="M23" s="1">
        <v>620</v>
      </c>
      <c r="N23" s="1">
        <v>661</v>
      </c>
    </row>
    <row r="24" spans="1:14" x14ac:dyDescent="0.3">
      <c r="A24" s="7" t="s">
        <v>198</v>
      </c>
      <c r="B24" s="7" t="s">
        <v>49</v>
      </c>
      <c r="C24" s="1">
        <v>29</v>
      </c>
      <c r="D24" s="1">
        <v>25</v>
      </c>
      <c r="E24" s="1">
        <v>26</v>
      </c>
      <c r="F24" s="1">
        <v>26</v>
      </c>
      <c r="G24" s="1">
        <v>29</v>
      </c>
      <c r="H24" s="1">
        <v>24</v>
      </c>
      <c r="I24" s="1">
        <v>29</v>
      </c>
      <c r="J24" s="1">
        <v>48</v>
      </c>
      <c r="K24" s="1">
        <v>49</v>
      </c>
      <c r="L24" s="1">
        <v>48</v>
      </c>
      <c r="M24" s="1">
        <v>33</v>
      </c>
      <c r="N24" s="1">
        <v>33</v>
      </c>
    </row>
    <row r="25" spans="1:14" x14ac:dyDescent="0.3">
      <c r="A25" s="7" t="s">
        <v>198</v>
      </c>
      <c r="B25" s="7" t="s">
        <v>50</v>
      </c>
      <c r="C25" s="1">
        <v>0</v>
      </c>
      <c r="D25" s="1">
        <v>0</v>
      </c>
      <c r="E25" s="1">
        <v>1</v>
      </c>
      <c r="F25" s="1">
        <v>1</v>
      </c>
      <c r="G25" s="1">
        <v>0</v>
      </c>
      <c r="H25" s="1">
        <v>1</v>
      </c>
      <c r="I25" s="1">
        <v>1</v>
      </c>
      <c r="J25" s="1">
        <v>0</v>
      </c>
      <c r="K25" s="1">
        <v>0</v>
      </c>
      <c r="L25" s="1">
        <v>2</v>
      </c>
      <c r="M25" s="1">
        <v>1</v>
      </c>
      <c r="N25" s="1">
        <v>1</v>
      </c>
    </row>
    <row r="26" spans="1:14" x14ac:dyDescent="0.3">
      <c r="A26" s="7" t="s">
        <v>198</v>
      </c>
      <c r="B26" s="7" t="s">
        <v>51</v>
      </c>
      <c r="C26" s="1">
        <v>0</v>
      </c>
      <c r="D26" s="1">
        <v>0</v>
      </c>
      <c r="E26" s="1">
        <v>0</v>
      </c>
      <c r="F26" s="1">
        <v>0</v>
      </c>
      <c r="G26" s="1">
        <v>0</v>
      </c>
      <c r="H26" s="1">
        <v>0</v>
      </c>
      <c r="I26" s="1">
        <v>0</v>
      </c>
      <c r="J26" s="1">
        <v>0</v>
      </c>
      <c r="K26" s="1">
        <v>0</v>
      </c>
      <c r="L26" s="1">
        <v>0</v>
      </c>
      <c r="M26" s="1">
        <v>0</v>
      </c>
      <c r="N26" s="1">
        <v>0</v>
      </c>
    </row>
    <row r="27" spans="1:14" x14ac:dyDescent="0.3">
      <c r="A27" s="7" t="s">
        <v>199</v>
      </c>
      <c r="B27" s="7" t="s">
        <v>46</v>
      </c>
      <c r="C27" s="1">
        <v>3842</v>
      </c>
      <c r="D27" s="1">
        <v>3941</v>
      </c>
      <c r="E27" s="1">
        <v>3899</v>
      </c>
      <c r="F27" s="1">
        <v>3857</v>
      </c>
      <c r="G27" s="1">
        <v>3714</v>
      </c>
      <c r="H27" s="1">
        <v>3623</v>
      </c>
      <c r="I27" s="1">
        <v>3709</v>
      </c>
      <c r="J27" s="1">
        <v>3870</v>
      </c>
      <c r="K27" s="1">
        <v>3831</v>
      </c>
      <c r="L27" s="1">
        <v>3883</v>
      </c>
      <c r="M27" s="1">
        <v>3826</v>
      </c>
      <c r="N27" s="1">
        <v>3794</v>
      </c>
    </row>
    <row r="28" spans="1:14" x14ac:dyDescent="0.3">
      <c r="A28" s="7" t="s">
        <v>199</v>
      </c>
      <c r="B28" s="7" t="s">
        <v>47</v>
      </c>
      <c r="C28" s="1">
        <v>3720</v>
      </c>
      <c r="D28" s="1">
        <v>3564</v>
      </c>
      <c r="E28" s="1">
        <v>3498</v>
      </c>
      <c r="F28" s="1">
        <v>3432</v>
      </c>
      <c r="G28" s="1">
        <v>3425</v>
      </c>
      <c r="H28" s="1">
        <v>3531</v>
      </c>
      <c r="I28" s="1">
        <v>3921</v>
      </c>
      <c r="J28" s="1">
        <v>4240</v>
      </c>
      <c r="K28" s="1">
        <v>4657</v>
      </c>
      <c r="L28" s="1">
        <v>5237</v>
      </c>
      <c r="M28" s="1">
        <v>5572</v>
      </c>
      <c r="N28" s="1">
        <v>5851</v>
      </c>
    </row>
    <row r="29" spans="1:14" x14ac:dyDescent="0.3">
      <c r="A29" s="7" t="s">
        <v>199</v>
      </c>
      <c r="B29" s="7" t="s">
        <v>48</v>
      </c>
      <c r="C29" s="1">
        <v>473</v>
      </c>
      <c r="D29" s="1">
        <v>460</v>
      </c>
      <c r="E29" s="1">
        <v>481</v>
      </c>
      <c r="F29" s="1">
        <v>472</v>
      </c>
      <c r="G29" s="1">
        <v>455</v>
      </c>
      <c r="H29" s="1">
        <v>494</v>
      </c>
      <c r="I29" s="1">
        <v>517</v>
      </c>
      <c r="J29" s="1">
        <v>538</v>
      </c>
      <c r="K29" s="1">
        <v>595</v>
      </c>
      <c r="L29" s="1">
        <v>689</v>
      </c>
      <c r="M29" s="1">
        <v>723</v>
      </c>
      <c r="N29" s="1">
        <v>800</v>
      </c>
    </row>
    <row r="30" spans="1:14" x14ac:dyDescent="0.3">
      <c r="A30" s="7" t="s">
        <v>199</v>
      </c>
      <c r="B30" s="7" t="s">
        <v>49</v>
      </c>
      <c r="C30" s="1">
        <v>26</v>
      </c>
      <c r="D30" s="1">
        <v>22</v>
      </c>
      <c r="E30" s="1">
        <v>23</v>
      </c>
      <c r="F30" s="1">
        <v>28</v>
      </c>
      <c r="G30" s="1">
        <v>25</v>
      </c>
      <c r="H30" s="1">
        <v>23</v>
      </c>
      <c r="I30" s="1">
        <v>36</v>
      </c>
      <c r="J30" s="1">
        <v>44</v>
      </c>
      <c r="K30" s="1">
        <v>51</v>
      </c>
      <c r="L30" s="1">
        <v>61</v>
      </c>
      <c r="M30" s="1">
        <v>68</v>
      </c>
      <c r="N30" s="1">
        <v>61</v>
      </c>
    </row>
    <row r="31" spans="1:14" x14ac:dyDescent="0.3">
      <c r="A31" s="7" t="s">
        <v>199</v>
      </c>
      <c r="B31" s="7" t="s">
        <v>50</v>
      </c>
      <c r="C31" s="1">
        <v>0</v>
      </c>
      <c r="D31" s="1">
        <v>0</v>
      </c>
      <c r="E31" s="1">
        <v>1</v>
      </c>
      <c r="F31" s="1">
        <v>1</v>
      </c>
      <c r="G31" s="1">
        <v>1</v>
      </c>
      <c r="H31" s="1">
        <v>0</v>
      </c>
      <c r="I31" s="1">
        <v>0</v>
      </c>
      <c r="J31" s="1">
        <v>0</v>
      </c>
      <c r="K31" s="1">
        <v>0</v>
      </c>
      <c r="L31" s="1">
        <v>3</v>
      </c>
      <c r="M31" s="1">
        <v>3</v>
      </c>
      <c r="N31" s="1">
        <v>2</v>
      </c>
    </row>
    <row r="32" spans="1:14" x14ac:dyDescent="0.3">
      <c r="A32" s="7" t="s">
        <v>199</v>
      </c>
      <c r="B32" s="7" t="s">
        <v>51</v>
      </c>
      <c r="C32" s="1">
        <v>0</v>
      </c>
      <c r="D32" s="1">
        <v>0</v>
      </c>
      <c r="E32" s="1">
        <v>0</v>
      </c>
      <c r="F32" s="1">
        <v>0</v>
      </c>
      <c r="G32" s="1">
        <v>0</v>
      </c>
      <c r="H32" s="1">
        <v>0</v>
      </c>
      <c r="I32" s="1">
        <v>0</v>
      </c>
      <c r="J32" s="1">
        <v>0</v>
      </c>
      <c r="K32" s="1">
        <v>0</v>
      </c>
      <c r="L32" s="1">
        <v>0</v>
      </c>
      <c r="M32" s="1">
        <v>0</v>
      </c>
      <c r="N32" s="1">
        <v>0</v>
      </c>
    </row>
    <row r="33" spans="1:14" x14ac:dyDescent="0.3">
      <c r="A33" s="7" t="s">
        <v>200</v>
      </c>
      <c r="B33" s="7" t="s">
        <v>46</v>
      </c>
      <c r="C33" s="1">
        <v>3321</v>
      </c>
      <c r="D33" s="1">
        <v>3408</v>
      </c>
      <c r="E33" s="1">
        <v>3459</v>
      </c>
      <c r="F33" s="1">
        <v>3470</v>
      </c>
      <c r="G33" s="1">
        <v>3498</v>
      </c>
      <c r="H33" s="1">
        <v>3680</v>
      </c>
      <c r="I33" s="1">
        <v>3698</v>
      </c>
      <c r="J33" s="1">
        <v>3709</v>
      </c>
      <c r="K33" s="1">
        <v>3633</v>
      </c>
      <c r="L33" s="1">
        <v>3846</v>
      </c>
      <c r="M33" s="1">
        <v>3765</v>
      </c>
      <c r="N33" s="1">
        <v>3691</v>
      </c>
    </row>
    <row r="34" spans="1:14" x14ac:dyDescent="0.3">
      <c r="A34" s="7" t="s">
        <v>200</v>
      </c>
      <c r="B34" s="7" t="s">
        <v>47</v>
      </c>
      <c r="C34" s="1">
        <v>2849</v>
      </c>
      <c r="D34" s="1">
        <v>2661</v>
      </c>
      <c r="E34" s="1">
        <v>2685</v>
      </c>
      <c r="F34" s="1">
        <v>2799</v>
      </c>
      <c r="G34" s="1">
        <v>3165</v>
      </c>
      <c r="H34" s="1">
        <v>3761</v>
      </c>
      <c r="I34" s="1">
        <v>4095</v>
      </c>
      <c r="J34" s="1">
        <v>4461</v>
      </c>
      <c r="K34" s="1">
        <v>4631</v>
      </c>
      <c r="L34" s="1">
        <v>5289</v>
      </c>
      <c r="M34" s="1">
        <v>6145</v>
      </c>
      <c r="N34" s="1">
        <v>6251</v>
      </c>
    </row>
    <row r="35" spans="1:14" x14ac:dyDescent="0.3">
      <c r="A35" s="7" t="s">
        <v>200</v>
      </c>
      <c r="B35" s="7" t="s">
        <v>48</v>
      </c>
      <c r="C35" s="1">
        <v>330</v>
      </c>
      <c r="D35" s="1">
        <v>301</v>
      </c>
      <c r="E35" s="1">
        <v>303</v>
      </c>
      <c r="F35" s="1">
        <v>311</v>
      </c>
      <c r="G35" s="1">
        <v>374</v>
      </c>
      <c r="H35" s="1">
        <v>479</v>
      </c>
      <c r="I35" s="1">
        <v>559</v>
      </c>
      <c r="J35" s="1">
        <v>676</v>
      </c>
      <c r="K35" s="1">
        <v>743</v>
      </c>
      <c r="L35" s="1">
        <v>858</v>
      </c>
      <c r="M35" s="1">
        <v>1010</v>
      </c>
      <c r="N35" s="1">
        <v>963</v>
      </c>
    </row>
    <row r="36" spans="1:14" x14ac:dyDescent="0.3">
      <c r="A36" s="7" t="s">
        <v>200</v>
      </c>
      <c r="B36" s="7" t="s">
        <v>49</v>
      </c>
      <c r="C36" s="1">
        <v>20</v>
      </c>
      <c r="D36" s="1">
        <v>13</v>
      </c>
      <c r="E36" s="1">
        <v>21</v>
      </c>
      <c r="F36" s="1">
        <v>19</v>
      </c>
      <c r="G36" s="1">
        <v>23</v>
      </c>
      <c r="H36" s="1">
        <v>34</v>
      </c>
      <c r="I36" s="1">
        <v>45</v>
      </c>
      <c r="J36" s="1">
        <v>67</v>
      </c>
      <c r="K36" s="1">
        <v>79</v>
      </c>
      <c r="L36" s="1">
        <v>119</v>
      </c>
      <c r="M36" s="1">
        <v>141</v>
      </c>
      <c r="N36" s="1">
        <v>132</v>
      </c>
    </row>
    <row r="37" spans="1:14" x14ac:dyDescent="0.3">
      <c r="A37" s="7" t="s">
        <v>200</v>
      </c>
      <c r="B37" s="7" t="s">
        <v>50</v>
      </c>
      <c r="C37" s="1">
        <v>0</v>
      </c>
      <c r="D37" s="1">
        <v>0</v>
      </c>
      <c r="E37" s="1">
        <v>0</v>
      </c>
      <c r="F37" s="1">
        <v>0</v>
      </c>
      <c r="G37" s="1">
        <v>0</v>
      </c>
      <c r="H37" s="1">
        <v>0</v>
      </c>
      <c r="I37" s="1">
        <v>2</v>
      </c>
      <c r="J37" s="1">
        <v>3</v>
      </c>
      <c r="K37" s="1">
        <v>3</v>
      </c>
      <c r="L37" s="1">
        <v>2</v>
      </c>
      <c r="M37" s="1">
        <v>2</v>
      </c>
      <c r="N37" s="1">
        <v>2</v>
      </c>
    </row>
    <row r="38" spans="1:14" x14ac:dyDescent="0.3">
      <c r="A38" s="7" t="s">
        <v>200</v>
      </c>
      <c r="B38" s="7" t="s">
        <v>51</v>
      </c>
      <c r="C38" s="1">
        <v>0</v>
      </c>
      <c r="D38" s="1">
        <v>0</v>
      </c>
      <c r="E38" s="1">
        <v>0</v>
      </c>
      <c r="F38" s="1">
        <v>0</v>
      </c>
      <c r="G38" s="1">
        <v>0</v>
      </c>
      <c r="H38" s="1">
        <v>0</v>
      </c>
      <c r="I38" s="1">
        <v>0</v>
      </c>
      <c r="J38" s="1">
        <v>0</v>
      </c>
      <c r="K38" s="1">
        <v>0</v>
      </c>
      <c r="L38" s="1">
        <v>0</v>
      </c>
      <c r="M38" s="1">
        <v>0</v>
      </c>
      <c r="N38" s="1">
        <v>0</v>
      </c>
    </row>
    <row r="39" spans="1:14" x14ac:dyDescent="0.3">
      <c r="A39" s="7" t="s">
        <v>201</v>
      </c>
      <c r="B39" s="7" t="s">
        <v>46</v>
      </c>
      <c r="C39" s="1">
        <v>3362</v>
      </c>
      <c r="D39" s="1">
        <v>3340</v>
      </c>
      <c r="E39" s="1">
        <v>3331</v>
      </c>
      <c r="F39" s="1">
        <v>3273</v>
      </c>
      <c r="G39" s="1">
        <v>3226</v>
      </c>
      <c r="H39" s="1">
        <v>3069</v>
      </c>
      <c r="I39" s="1">
        <v>3029</v>
      </c>
      <c r="J39" s="1">
        <v>3020</v>
      </c>
      <c r="K39" s="1">
        <v>2979</v>
      </c>
      <c r="L39" s="1">
        <v>2986</v>
      </c>
      <c r="M39" s="1">
        <v>3016</v>
      </c>
      <c r="N39" s="1">
        <v>3208</v>
      </c>
    </row>
    <row r="40" spans="1:14" x14ac:dyDescent="0.3">
      <c r="A40" s="7" t="s">
        <v>201</v>
      </c>
      <c r="B40" s="7" t="s">
        <v>47</v>
      </c>
      <c r="C40" s="1">
        <v>3264</v>
      </c>
      <c r="D40" s="1">
        <v>3036</v>
      </c>
      <c r="E40" s="1">
        <v>3124</v>
      </c>
      <c r="F40" s="1">
        <v>3164</v>
      </c>
      <c r="G40" s="1">
        <v>3449</v>
      </c>
      <c r="H40" s="1">
        <v>3524</v>
      </c>
      <c r="I40" s="1">
        <v>3635</v>
      </c>
      <c r="J40" s="1">
        <v>3731</v>
      </c>
      <c r="K40" s="1">
        <v>3968</v>
      </c>
      <c r="L40" s="1">
        <v>4198</v>
      </c>
      <c r="M40" s="1">
        <v>4293</v>
      </c>
      <c r="N40" s="1">
        <v>4584</v>
      </c>
    </row>
    <row r="41" spans="1:14" x14ac:dyDescent="0.3">
      <c r="A41" s="7" t="s">
        <v>201</v>
      </c>
      <c r="B41" s="7" t="s">
        <v>48</v>
      </c>
      <c r="C41" s="1">
        <v>442</v>
      </c>
      <c r="D41" s="1">
        <v>373</v>
      </c>
      <c r="E41" s="1">
        <v>318</v>
      </c>
      <c r="F41" s="1">
        <v>348</v>
      </c>
      <c r="G41" s="1">
        <v>365</v>
      </c>
      <c r="H41" s="1">
        <v>409</v>
      </c>
      <c r="I41" s="1">
        <v>470</v>
      </c>
      <c r="J41" s="1">
        <v>490</v>
      </c>
      <c r="K41" s="1">
        <v>525</v>
      </c>
      <c r="L41" s="1">
        <v>526</v>
      </c>
      <c r="M41" s="1">
        <v>561</v>
      </c>
      <c r="N41" s="1">
        <v>604</v>
      </c>
    </row>
    <row r="42" spans="1:14" x14ac:dyDescent="0.3">
      <c r="A42" s="7" t="s">
        <v>201</v>
      </c>
      <c r="B42" s="7" t="s">
        <v>49</v>
      </c>
      <c r="C42" s="1">
        <v>22</v>
      </c>
      <c r="D42" s="1">
        <v>22</v>
      </c>
      <c r="E42" s="1">
        <v>22</v>
      </c>
      <c r="F42" s="1">
        <v>28</v>
      </c>
      <c r="G42" s="1">
        <v>36</v>
      </c>
      <c r="H42" s="1">
        <v>35</v>
      </c>
      <c r="I42" s="1">
        <v>38</v>
      </c>
      <c r="J42" s="1">
        <v>48</v>
      </c>
      <c r="K42" s="1">
        <v>48</v>
      </c>
      <c r="L42" s="1">
        <v>47</v>
      </c>
      <c r="M42" s="1">
        <v>49</v>
      </c>
      <c r="N42" s="1">
        <v>49</v>
      </c>
    </row>
    <row r="43" spans="1:14" x14ac:dyDescent="0.3">
      <c r="A43" s="7" t="s">
        <v>201</v>
      </c>
      <c r="B43" s="7" t="s">
        <v>50</v>
      </c>
      <c r="C43" s="1">
        <v>0</v>
      </c>
      <c r="D43" s="1">
        <v>0</v>
      </c>
      <c r="E43" s="1">
        <v>0</v>
      </c>
      <c r="F43" s="1">
        <v>1</v>
      </c>
      <c r="G43" s="1">
        <v>0</v>
      </c>
      <c r="H43" s="1">
        <v>1</v>
      </c>
      <c r="I43" s="1">
        <v>2</v>
      </c>
      <c r="J43" s="1">
        <v>1</v>
      </c>
      <c r="K43" s="1">
        <v>1</v>
      </c>
      <c r="L43" s="1">
        <v>2</v>
      </c>
      <c r="M43" s="1">
        <v>0</v>
      </c>
      <c r="N43" s="1">
        <v>0</v>
      </c>
    </row>
    <row r="44" spans="1:14" x14ac:dyDescent="0.3">
      <c r="A44" s="7" t="s">
        <v>201</v>
      </c>
      <c r="B44" s="7" t="s">
        <v>51</v>
      </c>
      <c r="C44" s="1">
        <v>0</v>
      </c>
      <c r="D44" s="1">
        <v>0</v>
      </c>
      <c r="E44" s="1">
        <v>0</v>
      </c>
      <c r="F44" s="1">
        <v>0</v>
      </c>
      <c r="G44" s="1">
        <v>0</v>
      </c>
      <c r="H44" s="1">
        <v>0</v>
      </c>
      <c r="I44" s="1">
        <v>0</v>
      </c>
      <c r="J44" s="1">
        <v>0</v>
      </c>
      <c r="K44" s="1">
        <v>0</v>
      </c>
      <c r="L44" s="1">
        <v>0</v>
      </c>
      <c r="M44" s="1">
        <v>0</v>
      </c>
      <c r="N44" s="1">
        <v>0</v>
      </c>
    </row>
    <row r="45" spans="1:14" x14ac:dyDescent="0.3">
      <c r="A45" s="7" t="s">
        <v>202</v>
      </c>
      <c r="B45" s="7" t="s">
        <v>46</v>
      </c>
      <c r="C45" s="1">
        <v>2220</v>
      </c>
      <c r="D45" s="1">
        <v>2245</v>
      </c>
      <c r="E45" s="1">
        <v>2324</v>
      </c>
      <c r="F45" s="1">
        <v>2310</v>
      </c>
      <c r="G45" s="1">
        <v>2198</v>
      </c>
      <c r="H45" s="1">
        <v>2097</v>
      </c>
      <c r="I45" s="1">
        <v>2011</v>
      </c>
      <c r="J45" s="1">
        <v>2060</v>
      </c>
      <c r="K45" s="1">
        <v>2144</v>
      </c>
      <c r="L45" s="1">
        <v>2154</v>
      </c>
      <c r="M45" s="1">
        <v>2172</v>
      </c>
      <c r="N45" s="1">
        <v>2200</v>
      </c>
    </row>
    <row r="46" spans="1:14" x14ac:dyDescent="0.3">
      <c r="A46" s="7" t="s">
        <v>202</v>
      </c>
      <c r="B46" s="7" t="s">
        <v>47</v>
      </c>
      <c r="C46" s="1">
        <v>2053</v>
      </c>
      <c r="D46" s="1">
        <v>1949</v>
      </c>
      <c r="E46" s="1">
        <v>2059</v>
      </c>
      <c r="F46" s="1">
        <v>2179</v>
      </c>
      <c r="G46" s="1">
        <v>2298</v>
      </c>
      <c r="H46" s="1">
        <v>2441</v>
      </c>
      <c r="I46" s="1">
        <v>2578</v>
      </c>
      <c r="J46" s="1">
        <v>2671</v>
      </c>
      <c r="K46" s="1">
        <v>2701</v>
      </c>
      <c r="L46" s="1">
        <v>2985</v>
      </c>
      <c r="M46" s="1">
        <v>3274</v>
      </c>
      <c r="N46" s="1">
        <v>3532</v>
      </c>
    </row>
    <row r="47" spans="1:14" x14ac:dyDescent="0.3">
      <c r="A47" s="7" t="s">
        <v>202</v>
      </c>
      <c r="B47" s="7" t="s">
        <v>48</v>
      </c>
      <c r="C47" s="1">
        <v>219</v>
      </c>
      <c r="D47" s="1">
        <v>196</v>
      </c>
      <c r="E47" s="1">
        <v>196</v>
      </c>
      <c r="F47" s="1">
        <v>200</v>
      </c>
      <c r="G47" s="1">
        <v>201</v>
      </c>
      <c r="H47" s="1">
        <v>201</v>
      </c>
      <c r="I47" s="1">
        <v>211</v>
      </c>
      <c r="J47" s="1">
        <v>219</v>
      </c>
      <c r="K47" s="1">
        <v>245</v>
      </c>
      <c r="L47" s="1">
        <v>289</v>
      </c>
      <c r="M47" s="1">
        <v>311</v>
      </c>
      <c r="N47" s="1">
        <v>340</v>
      </c>
    </row>
    <row r="48" spans="1:14" x14ac:dyDescent="0.3">
      <c r="A48" s="7" t="s">
        <v>202</v>
      </c>
      <c r="B48" s="7" t="s">
        <v>49</v>
      </c>
      <c r="C48" s="1">
        <v>15</v>
      </c>
      <c r="D48" s="1">
        <v>14</v>
      </c>
      <c r="E48" s="1">
        <v>17</v>
      </c>
      <c r="F48" s="1">
        <v>12</v>
      </c>
      <c r="G48" s="1">
        <v>11</v>
      </c>
      <c r="H48" s="1">
        <v>13</v>
      </c>
      <c r="I48" s="1">
        <v>13</v>
      </c>
      <c r="J48" s="1">
        <v>19</v>
      </c>
      <c r="K48" s="1">
        <v>23</v>
      </c>
      <c r="L48" s="1">
        <v>26</v>
      </c>
      <c r="M48" s="1">
        <v>32</v>
      </c>
      <c r="N48" s="1">
        <v>45</v>
      </c>
    </row>
    <row r="49" spans="1:14" x14ac:dyDescent="0.3">
      <c r="A49" s="7" t="s">
        <v>202</v>
      </c>
      <c r="B49" s="7" t="s">
        <v>50</v>
      </c>
      <c r="C49" s="1">
        <v>0</v>
      </c>
      <c r="D49" s="1">
        <v>0</v>
      </c>
      <c r="E49" s="1">
        <v>0</v>
      </c>
      <c r="F49" s="1">
        <v>0</v>
      </c>
      <c r="G49" s="1">
        <v>0</v>
      </c>
      <c r="H49" s="1">
        <v>0</v>
      </c>
      <c r="I49" s="1">
        <v>0</v>
      </c>
      <c r="J49" s="1">
        <v>0</v>
      </c>
      <c r="K49" s="1">
        <v>0</v>
      </c>
      <c r="L49" s="1">
        <v>0</v>
      </c>
      <c r="M49" s="1">
        <v>0</v>
      </c>
      <c r="N49" s="1">
        <v>1</v>
      </c>
    </row>
    <row r="50" spans="1:14" x14ac:dyDescent="0.3">
      <c r="A50" s="7" t="s">
        <v>202</v>
      </c>
      <c r="B50" s="7" t="s">
        <v>51</v>
      </c>
      <c r="C50" s="1">
        <v>0</v>
      </c>
      <c r="D50" s="1">
        <v>0</v>
      </c>
      <c r="E50" s="1">
        <v>0</v>
      </c>
      <c r="F50" s="1">
        <v>0</v>
      </c>
      <c r="G50" s="1">
        <v>0</v>
      </c>
      <c r="H50" s="1">
        <v>0</v>
      </c>
      <c r="I50" s="1">
        <v>0</v>
      </c>
      <c r="J50" s="1">
        <v>0</v>
      </c>
      <c r="K50" s="1">
        <v>0</v>
      </c>
      <c r="L50" s="1">
        <v>0</v>
      </c>
      <c r="M50" s="1">
        <v>0</v>
      </c>
      <c r="N50" s="1">
        <v>0</v>
      </c>
    </row>
    <row r="51" spans="1:14" x14ac:dyDescent="0.3">
      <c r="A51" s="10" t="s">
        <v>17</v>
      </c>
      <c r="B51" s="10" t="s">
        <v>17</v>
      </c>
      <c r="C51" s="5">
        <v>49669</v>
      </c>
      <c r="D51" s="5">
        <v>48583</v>
      </c>
      <c r="E51" s="5">
        <v>49004</v>
      </c>
      <c r="F51" s="5">
        <v>49497</v>
      </c>
      <c r="G51" s="5">
        <v>49820</v>
      </c>
      <c r="H51" s="5">
        <v>49919</v>
      </c>
      <c r="I51" s="5">
        <v>52087</v>
      </c>
      <c r="J51" s="5">
        <v>53910</v>
      </c>
      <c r="K51" s="5">
        <v>55909</v>
      </c>
      <c r="L51" s="5">
        <v>58883</v>
      </c>
      <c r="M51" s="5">
        <v>61061</v>
      </c>
      <c r="N51" s="5">
        <v>64014</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46</v>
      </c>
      <c r="C56" s="2">
        <v>0.45954692556634302</v>
      </c>
      <c r="D56" s="2">
        <v>0.47434238896075898</v>
      </c>
      <c r="E56" s="2">
        <v>0.48189045936395802</v>
      </c>
      <c r="F56" s="2">
        <v>0.47428814279643</v>
      </c>
      <c r="G56" s="2">
        <v>0.44318667236223802</v>
      </c>
      <c r="H56" s="2">
        <v>0.44343786295005799</v>
      </c>
      <c r="I56" s="2">
        <v>0.44028051720359401</v>
      </c>
      <c r="J56" s="2">
        <v>0.42811433447099001</v>
      </c>
      <c r="K56" s="2">
        <v>0.40255785627283802</v>
      </c>
      <c r="L56" s="2">
        <v>0.40019323671497598</v>
      </c>
      <c r="M56" s="2">
        <v>0.40110203306099201</v>
      </c>
      <c r="N56" s="2">
        <v>0.404676565966889</v>
      </c>
    </row>
    <row r="57" spans="1:14" x14ac:dyDescent="0.3">
      <c r="A57" s="8" t="s">
        <v>196</v>
      </c>
      <c r="B57" s="8" t="s">
        <v>47</v>
      </c>
      <c r="C57" s="2">
        <v>0.46429341963322501</v>
      </c>
      <c r="D57" s="2">
        <v>0.44954721862871899</v>
      </c>
      <c r="E57" s="2">
        <v>0.44655477031802099</v>
      </c>
      <c r="F57" s="2">
        <v>0.452826179345516</v>
      </c>
      <c r="G57" s="2">
        <v>0.48868005126014502</v>
      </c>
      <c r="H57" s="2">
        <v>0.48432055749128899</v>
      </c>
      <c r="I57" s="2">
        <v>0.48235809774271299</v>
      </c>
      <c r="J57" s="2">
        <v>0.48720136518771301</v>
      </c>
      <c r="K57" s="2">
        <v>0.511368250101502</v>
      </c>
      <c r="L57" s="2">
        <v>0.51304347826087005</v>
      </c>
      <c r="M57" s="2">
        <v>0.51453543606308205</v>
      </c>
      <c r="N57" s="2">
        <v>0.509643283836832</v>
      </c>
    </row>
    <row r="58" spans="1:14" x14ac:dyDescent="0.3">
      <c r="A58" s="8" t="s">
        <v>196</v>
      </c>
      <c r="B58" s="8" t="s">
        <v>48</v>
      </c>
      <c r="C58" s="2">
        <v>6.9039913700107897E-2</v>
      </c>
      <c r="D58" s="2">
        <v>7.0288917636912501E-2</v>
      </c>
      <c r="E58" s="2">
        <v>6.6696113074204894E-2</v>
      </c>
      <c r="F58" s="2">
        <v>6.8423289417764599E-2</v>
      </c>
      <c r="G58" s="2">
        <v>6.4929517300299E-2</v>
      </c>
      <c r="H58" s="2">
        <v>6.78281068524971E-2</v>
      </c>
      <c r="I58" s="2">
        <v>7.2101687486302898E-2</v>
      </c>
      <c r="J58" s="2">
        <v>7.8284982935153596E-2</v>
      </c>
      <c r="K58" s="2">
        <v>7.8359723913926094E-2</v>
      </c>
      <c r="L58" s="2">
        <v>7.9033816425120806E-2</v>
      </c>
      <c r="M58" s="2">
        <v>7.7522325669770104E-2</v>
      </c>
      <c r="N58" s="2">
        <v>7.9194401775046899E-2</v>
      </c>
    </row>
    <row r="59" spans="1:14" x14ac:dyDescent="0.3">
      <c r="A59" s="8" t="s">
        <v>196</v>
      </c>
      <c r="B59" s="8" t="s">
        <v>49</v>
      </c>
      <c r="C59" s="2">
        <v>7.1197411003236302E-3</v>
      </c>
      <c r="D59" s="2">
        <v>5.8214747736093104E-3</v>
      </c>
      <c r="E59" s="2">
        <v>4.8586572438162499E-3</v>
      </c>
      <c r="F59" s="2">
        <v>4.4623884402889896E-3</v>
      </c>
      <c r="G59" s="2">
        <v>2.9901751388295601E-3</v>
      </c>
      <c r="H59" s="2">
        <v>4.4134727061556304E-3</v>
      </c>
      <c r="I59" s="2">
        <v>5.2596975673898797E-3</v>
      </c>
      <c r="J59" s="2">
        <v>5.9726962457337896E-3</v>
      </c>
      <c r="K59" s="2">
        <v>7.5111652456354002E-3</v>
      </c>
      <c r="L59" s="2">
        <v>7.34299516908213E-3</v>
      </c>
      <c r="M59" s="2">
        <v>6.4601938058141701E-3</v>
      </c>
      <c r="N59" s="2">
        <v>6.3150708311998597E-3</v>
      </c>
    </row>
    <row r="60" spans="1:14" x14ac:dyDescent="0.3">
      <c r="A60" s="8" t="s">
        <v>196</v>
      </c>
      <c r="B60" s="8" t="s">
        <v>50</v>
      </c>
      <c r="C60" s="2">
        <v>0</v>
      </c>
      <c r="D60" s="2">
        <v>0</v>
      </c>
      <c r="E60" s="2">
        <v>0</v>
      </c>
      <c r="F60" s="2">
        <v>0</v>
      </c>
      <c r="G60" s="2">
        <v>2.1358393848782599E-4</v>
      </c>
      <c r="H60" s="2">
        <v>0</v>
      </c>
      <c r="I60" s="2">
        <v>0</v>
      </c>
      <c r="J60" s="2">
        <v>4.2662116040955599E-4</v>
      </c>
      <c r="K60" s="2">
        <v>2.03004466098254E-4</v>
      </c>
      <c r="L60" s="2">
        <v>3.8647342995169097E-4</v>
      </c>
      <c r="M60" s="2">
        <v>3.8001140034201001E-4</v>
      </c>
      <c r="N60" s="2">
        <v>1.7067759003242899E-4</v>
      </c>
    </row>
    <row r="61" spans="1:14" x14ac:dyDescent="0.3">
      <c r="A61" s="8" t="s">
        <v>196</v>
      </c>
      <c r="B61" s="8" t="s">
        <v>51</v>
      </c>
      <c r="C61" s="2">
        <v>0</v>
      </c>
      <c r="D61" s="2">
        <v>0</v>
      </c>
      <c r="E61" s="2">
        <v>0</v>
      </c>
      <c r="F61" s="2">
        <v>0</v>
      </c>
      <c r="G61" s="2">
        <v>0</v>
      </c>
      <c r="H61" s="2">
        <v>0</v>
      </c>
      <c r="I61" s="2">
        <v>0</v>
      </c>
      <c r="J61" s="2">
        <v>0</v>
      </c>
      <c r="K61" s="2">
        <v>0</v>
      </c>
      <c r="L61" s="2">
        <v>0</v>
      </c>
      <c r="M61" s="2">
        <v>0</v>
      </c>
      <c r="N61" s="2">
        <v>0</v>
      </c>
    </row>
    <row r="62" spans="1:14" x14ac:dyDescent="0.3">
      <c r="A62" s="8" t="s">
        <v>197</v>
      </c>
      <c r="B62" s="8" t="s">
        <v>46</v>
      </c>
      <c r="C62" s="2">
        <v>0.41392816201757698</v>
      </c>
      <c r="D62" s="2">
        <v>0.442543030544224</v>
      </c>
      <c r="E62" s="2">
        <v>0.43606051845427402</v>
      </c>
      <c r="F62" s="2">
        <v>0.43045791373741199</v>
      </c>
      <c r="G62" s="2">
        <v>0.402278783423688</v>
      </c>
      <c r="H62" s="2">
        <v>0.39858922682301201</v>
      </c>
      <c r="I62" s="2">
        <v>0.37646427613341699</v>
      </c>
      <c r="J62" s="2">
        <v>0.37273290276917598</v>
      </c>
      <c r="K62" s="2">
        <v>0.366541031351722</v>
      </c>
      <c r="L62" s="2">
        <v>0.35943974805237899</v>
      </c>
      <c r="M62" s="2">
        <v>0.36401434860590198</v>
      </c>
      <c r="N62" s="2">
        <v>0.35856636471051601</v>
      </c>
    </row>
    <row r="63" spans="1:14" x14ac:dyDescent="0.3">
      <c r="A63" s="8" t="s">
        <v>197</v>
      </c>
      <c r="B63" s="8" t="s">
        <v>47</v>
      </c>
      <c r="C63" s="2">
        <v>0.53381734810852099</v>
      </c>
      <c r="D63" s="2">
        <v>0.50721321261565999</v>
      </c>
      <c r="E63" s="2">
        <v>0.51459959525874499</v>
      </c>
      <c r="F63" s="2">
        <v>0.52128063841915295</v>
      </c>
      <c r="G63" s="2">
        <v>0.54782688596894202</v>
      </c>
      <c r="H63" s="2">
        <v>0.55395749358739499</v>
      </c>
      <c r="I63" s="2">
        <v>0.57158186533130595</v>
      </c>
      <c r="J63" s="2">
        <v>0.57365301247456402</v>
      </c>
      <c r="K63" s="2">
        <v>0.57760836045913999</v>
      </c>
      <c r="L63" s="2">
        <v>0.58312613956572201</v>
      </c>
      <c r="M63" s="2">
        <v>0.57891733246372101</v>
      </c>
      <c r="N63" s="2">
        <v>0.58196140212682201</v>
      </c>
    </row>
    <row r="64" spans="1:14" x14ac:dyDescent="0.3">
      <c r="A64" s="8" t="s">
        <v>197</v>
      </c>
      <c r="B64" s="8" t="s">
        <v>48</v>
      </c>
      <c r="C64" s="2">
        <v>5.0152846771112002E-2</v>
      </c>
      <c r="D64" s="2">
        <v>4.8154412496268999E-2</v>
      </c>
      <c r="E64" s="2">
        <v>4.7508913944299902E-2</v>
      </c>
      <c r="F64" s="2">
        <v>4.5506365190955703E-2</v>
      </c>
      <c r="G64" s="2">
        <v>4.7137737756133398E-2</v>
      </c>
      <c r="H64" s="2">
        <v>4.4338585562477099E-2</v>
      </c>
      <c r="I64" s="2">
        <v>4.8377000804792999E-2</v>
      </c>
      <c r="J64" s="2">
        <v>5.0252145448111102E-2</v>
      </c>
      <c r="K64" s="2">
        <v>5.1310604762720598E-2</v>
      </c>
      <c r="L64" s="2">
        <v>5.3290237029670097E-2</v>
      </c>
      <c r="M64" s="2">
        <v>5.3725745964454598E-2</v>
      </c>
      <c r="N64" s="2">
        <v>5.5376132335565202E-2</v>
      </c>
    </row>
    <row r="65" spans="1:14" x14ac:dyDescent="0.3">
      <c r="A65" s="8" t="s">
        <v>197</v>
      </c>
      <c r="B65" s="8" t="s">
        <v>49</v>
      </c>
      <c r="C65" s="2">
        <v>1.9105846388995E-3</v>
      </c>
      <c r="D65" s="2">
        <v>1.8903591682419699E-3</v>
      </c>
      <c r="E65" s="2">
        <v>1.83097234268093E-3</v>
      </c>
      <c r="F65" s="2">
        <v>2.7550826524795698E-3</v>
      </c>
      <c r="G65" s="2">
        <v>2.5728199944868098E-3</v>
      </c>
      <c r="H65" s="2">
        <v>2.83986808354709E-3</v>
      </c>
      <c r="I65" s="2">
        <v>3.48743628722168E-3</v>
      </c>
      <c r="J65" s="2">
        <v>3.3619393081482799E-3</v>
      </c>
      <c r="K65" s="2">
        <v>4.4543429844098002E-3</v>
      </c>
      <c r="L65" s="2">
        <v>3.9781203381402301E-3</v>
      </c>
      <c r="M65" s="2">
        <v>3.1795206261209801E-3</v>
      </c>
      <c r="N65" s="2">
        <v>3.9385584875935402E-3</v>
      </c>
    </row>
    <row r="66" spans="1:14" x14ac:dyDescent="0.3">
      <c r="A66" s="8" t="s">
        <v>197</v>
      </c>
      <c r="B66" s="8" t="s">
        <v>50</v>
      </c>
      <c r="C66" s="2">
        <v>1.9105846388995E-4</v>
      </c>
      <c r="D66" s="2">
        <v>1.9898517560441699E-4</v>
      </c>
      <c r="E66" s="2">
        <v>0</v>
      </c>
      <c r="F66" s="2">
        <v>0</v>
      </c>
      <c r="G66" s="2">
        <v>1.83772856749058E-4</v>
      </c>
      <c r="H66" s="2">
        <v>2.74825943569073E-4</v>
      </c>
      <c r="I66" s="2">
        <v>8.9421443262094195E-5</v>
      </c>
      <c r="J66" s="2">
        <v>0</v>
      </c>
      <c r="K66" s="2">
        <v>8.5660442007880793E-5</v>
      </c>
      <c r="L66" s="2">
        <v>1.6575501408917599E-4</v>
      </c>
      <c r="M66" s="2">
        <v>1.6305233980107601E-4</v>
      </c>
      <c r="N66" s="2">
        <v>1.57542339503742E-4</v>
      </c>
    </row>
    <row r="67" spans="1:14" x14ac:dyDescent="0.3">
      <c r="A67" s="8" t="s">
        <v>197</v>
      </c>
      <c r="B67" s="8" t="s">
        <v>51</v>
      </c>
      <c r="C67" s="2">
        <v>0</v>
      </c>
      <c r="D67" s="2">
        <v>0</v>
      </c>
      <c r="E67" s="2">
        <v>0</v>
      </c>
      <c r="F67" s="2">
        <v>0</v>
      </c>
      <c r="G67" s="2">
        <v>0</v>
      </c>
      <c r="H67" s="2">
        <v>0</v>
      </c>
      <c r="I67" s="2">
        <v>0</v>
      </c>
      <c r="J67" s="2">
        <v>0</v>
      </c>
      <c r="K67" s="2">
        <v>0</v>
      </c>
      <c r="L67" s="2">
        <v>0</v>
      </c>
      <c r="M67" s="2">
        <v>0</v>
      </c>
      <c r="N67" s="2">
        <v>0</v>
      </c>
    </row>
    <row r="68" spans="1:14" x14ac:dyDescent="0.3">
      <c r="A68" s="8" t="s">
        <v>198</v>
      </c>
      <c r="B68" s="8" t="s">
        <v>46</v>
      </c>
      <c r="C68" s="2">
        <v>0.47734859322842199</v>
      </c>
      <c r="D68" s="2">
        <v>0.49227452389507698</v>
      </c>
      <c r="E68" s="2">
        <v>0.50215879107699701</v>
      </c>
      <c r="F68" s="2">
        <v>0.48391340748714301</v>
      </c>
      <c r="G68" s="2">
        <v>0.48055448594532202</v>
      </c>
      <c r="H68" s="2">
        <v>0.47768776603048202</v>
      </c>
      <c r="I68" s="2">
        <v>0.45946989191971199</v>
      </c>
      <c r="J68" s="2">
        <v>0.45057128663686002</v>
      </c>
      <c r="K68" s="2">
        <v>0.425698059630857</v>
      </c>
      <c r="L68" s="2">
        <v>0.40855247571665498</v>
      </c>
      <c r="M68" s="2">
        <v>0.41113315439374498</v>
      </c>
      <c r="N68" s="2">
        <v>0.40930481283422498</v>
      </c>
    </row>
    <row r="69" spans="1:14" x14ac:dyDescent="0.3">
      <c r="A69" s="8" t="s">
        <v>198</v>
      </c>
      <c r="B69" s="8" t="s">
        <v>47</v>
      </c>
      <c r="C69" s="2">
        <v>0.45553171196948</v>
      </c>
      <c r="D69" s="2">
        <v>0.44304707150556999</v>
      </c>
      <c r="E69" s="2">
        <v>0.43019908851043398</v>
      </c>
      <c r="F69" s="2">
        <v>0.445879679464179</v>
      </c>
      <c r="G69" s="2">
        <v>0.45449878064433302</v>
      </c>
      <c r="H69" s="2">
        <v>0.45407112453659199</v>
      </c>
      <c r="I69" s="2">
        <v>0.46680391147709699</v>
      </c>
      <c r="J69" s="2">
        <v>0.47069051167411802</v>
      </c>
      <c r="K69" s="2">
        <v>0.49443918599148101</v>
      </c>
      <c r="L69" s="2">
        <v>0.51042407012556301</v>
      </c>
      <c r="M69" s="2">
        <v>0.51254522114599099</v>
      </c>
      <c r="N69" s="2">
        <v>0.51636363636363602</v>
      </c>
    </row>
    <row r="70" spans="1:14" x14ac:dyDescent="0.3">
      <c r="A70" s="8" t="s">
        <v>198</v>
      </c>
      <c r="B70" s="8" t="s">
        <v>48</v>
      </c>
      <c r="C70" s="2">
        <v>6.3662374821173096E-2</v>
      </c>
      <c r="D70" s="2">
        <v>6.1684034016049799E-2</v>
      </c>
      <c r="E70" s="2">
        <v>6.4403933797073598E-2</v>
      </c>
      <c r="F70" s="2">
        <v>6.6977634254275803E-2</v>
      </c>
      <c r="G70" s="2">
        <v>6.1224489795918401E-2</v>
      </c>
      <c r="H70" s="2">
        <v>6.4808458053000104E-2</v>
      </c>
      <c r="I70" s="2">
        <v>6.98661863098302E-2</v>
      </c>
      <c r="J70" s="2">
        <v>7.2776949826130199E-2</v>
      </c>
      <c r="K70" s="2">
        <v>7.40653099858022E-2</v>
      </c>
      <c r="L70" s="2">
        <v>7.5100687040985506E-2</v>
      </c>
      <c r="M70" s="2">
        <v>7.2353833586182706E-2</v>
      </c>
      <c r="N70" s="2">
        <v>7.06951871657754E-2</v>
      </c>
    </row>
    <row r="71" spans="1:14" x14ac:dyDescent="0.3">
      <c r="A71" s="8" t="s">
        <v>198</v>
      </c>
      <c r="B71" s="8" t="s">
        <v>49</v>
      </c>
      <c r="C71" s="2">
        <v>3.4573199809251301E-3</v>
      </c>
      <c r="D71" s="2">
        <v>2.9943705833033901E-3</v>
      </c>
      <c r="E71" s="2">
        <v>3.1182537778843798E-3</v>
      </c>
      <c r="F71" s="2">
        <v>3.1096758760913801E-3</v>
      </c>
      <c r="G71" s="2">
        <v>3.7222436144269001E-3</v>
      </c>
      <c r="H71" s="2">
        <v>3.2953453247288201E-3</v>
      </c>
      <c r="I71" s="2">
        <v>3.7313432835820899E-3</v>
      </c>
      <c r="J71" s="2">
        <v>5.9612518628912098E-3</v>
      </c>
      <c r="K71" s="2">
        <v>5.7974443918599097E-3</v>
      </c>
      <c r="L71" s="2">
        <v>5.6858564321250896E-3</v>
      </c>
      <c r="M71" s="2">
        <v>3.8510911424903698E-3</v>
      </c>
      <c r="N71" s="2">
        <v>3.5294117647058799E-3</v>
      </c>
    </row>
    <row r="72" spans="1:14" x14ac:dyDescent="0.3">
      <c r="A72" s="8" t="s">
        <v>198</v>
      </c>
      <c r="B72" s="8" t="s">
        <v>50</v>
      </c>
      <c r="C72" s="2">
        <v>0</v>
      </c>
      <c r="D72" s="2">
        <v>0</v>
      </c>
      <c r="E72" s="2">
        <v>1.19932837610938E-4</v>
      </c>
      <c r="F72" s="2">
        <v>1.19602918311207E-4</v>
      </c>
      <c r="G72" s="2">
        <v>0</v>
      </c>
      <c r="H72" s="2">
        <v>1.37306055197034E-4</v>
      </c>
      <c r="I72" s="2">
        <v>1.28667009778693E-4</v>
      </c>
      <c r="J72" s="2">
        <v>0</v>
      </c>
      <c r="K72" s="2">
        <v>0</v>
      </c>
      <c r="L72" s="2">
        <v>2.3691068467187901E-4</v>
      </c>
      <c r="M72" s="2">
        <v>1.16699731590617E-4</v>
      </c>
      <c r="N72" s="2">
        <v>1.0695187165775401E-4</v>
      </c>
    </row>
    <row r="73" spans="1:14" x14ac:dyDescent="0.3">
      <c r="A73" s="8" t="s">
        <v>198</v>
      </c>
      <c r="B73" s="8" t="s">
        <v>51</v>
      </c>
      <c r="C73" s="2">
        <v>0</v>
      </c>
      <c r="D73" s="2">
        <v>0</v>
      </c>
      <c r="E73" s="2">
        <v>0</v>
      </c>
      <c r="F73" s="2">
        <v>0</v>
      </c>
      <c r="G73" s="2">
        <v>0</v>
      </c>
      <c r="H73" s="2">
        <v>0</v>
      </c>
      <c r="I73" s="2">
        <v>0</v>
      </c>
      <c r="J73" s="2">
        <v>0</v>
      </c>
      <c r="K73" s="2">
        <v>0</v>
      </c>
      <c r="L73" s="2">
        <v>0</v>
      </c>
      <c r="M73" s="2">
        <v>0</v>
      </c>
      <c r="N73" s="2">
        <v>0</v>
      </c>
    </row>
    <row r="74" spans="1:14" x14ac:dyDescent="0.3">
      <c r="A74" s="8" t="s">
        <v>199</v>
      </c>
      <c r="B74" s="8" t="s">
        <v>46</v>
      </c>
      <c r="C74" s="2">
        <v>0.47661580449075802</v>
      </c>
      <c r="D74" s="2">
        <v>0.49342681858019299</v>
      </c>
      <c r="E74" s="2">
        <v>0.493419387496836</v>
      </c>
      <c r="F74" s="2">
        <v>0.49512195121951202</v>
      </c>
      <c r="G74" s="2">
        <v>0.48740157480315</v>
      </c>
      <c r="H74" s="2">
        <v>0.47229826619736698</v>
      </c>
      <c r="I74" s="2">
        <v>0.45325675180251701</v>
      </c>
      <c r="J74" s="2">
        <v>0.445236999539807</v>
      </c>
      <c r="K74" s="2">
        <v>0.41942194000437899</v>
      </c>
      <c r="L74" s="2">
        <v>0.39329484452547397</v>
      </c>
      <c r="M74" s="2">
        <v>0.37539246467817899</v>
      </c>
      <c r="N74" s="2">
        <v>0.36105824133993097</v>
      </c>
    </row>
    <row r="75" spans="1:14" x14ac:dyDescent="0.3">
      <c r="A75" s="8" t="s">
        <v>199</v>
      </c>
      <c r="B75" s="8" t="s">
        <v>47</v>
      </c>
      <c r="C75" s="2">
        <v>0.46148120580573099</v>
      </c>
      <c r="D75" s="2">
        <v>0.44622511581319602</v>
      </c>
      <c r="E75" s="2">
        <v>0.44267274107820798</v>
      </c>
      <c r="F75" s="2">
        <v>0.44056482670089903</v>
      </c>
      <c r="G75" s="2">
        <v>0.44947506561679801</v>
      </c>
      <c r="H75" s="2">
        <v>0.46030504497458002</v>
      </c>
      <c r="I75" s="2">
        <v>0.47916412073811598</v>
      </c>
      <c r="J75" s="2">
        <v>0.48780487804877998</v>
      </c>
      <c r="K75" s="2">
        <v>0.50985329537989899</v>
      </c>
      <c r="L75" s="2">
        <v>0.53043654411020003</v>
      </c>
      <c r="M75" s="2">
        <v>0.54670329670329698</v>
      </c>
      <c r="N75" s="2">
        <v>0.55681385610963097</v>
      </c>
    </row>
    <row r="76" spans="1:14" x14ac:dyDescent="0.3">
      <c r="A76" s="8" t="s">
        <v>199</v>
      </c>
      <c r="B76" s="8" t="s">
        <v>48</v>
      </c>
      <c r="C76" s="2">
        <v>5.86775834263739E-2</v>
      </c>
      <c r="D76" s="2">
        <v>5.7593589583072501E-2</v>
      </c>
      <c r="E76" s="2">
        <v>6.0870665654264702E-2</v>
      </c>
      <c r="F76" s="2">
        <v>6.0590500641848503E-2</v>
      </c>
      <c r="G76" s="2">
        <v>5.9711286089238799E-2</v>
      </c>
      <c r="H76" s="2">
        <v>6.4398383522356897E-2</v>
      </c>
      <c r="I76" s="2">
        <v>6.3179762923133306E-2</v>
      </c>
      <c r="J76" s="2">
        <v>6.18959963184538E-2</v>
      </c>
      <c r="K76" s="2">
        <v>6.5141230567111894E-2</v>
      </c>
      <c r="L76" s="2">
        <v>6.9786285830041497E-2</v>
      </c>
      <c r="M76" s="2">
        <v>7.0937990580847696E-2</v>
      </c>
      <c r="N76" s="2">
        <v>7.6132470498667698E-2</v>
      </c>
    </row>
    <row r="77" spans="1:14" x14ac:dyDescent="0.3">
      <c r="A77" s="8" t="s">
        <v>199</v>
      </c>
      <c r="B77" s="8" t="s">
        <v>49</v>
      </c>
      <c r="C77" s="2">
        <v>3.2254062771368301E-3</v>
      </c>
      <c r="D77" s="2">
        <v>2.75447602353825E-3</v>
      </c>
      <c r="E77" s="2">
        <v>2.9106555302455101E-3</v>
      </c>
      <c r="F77" s="2">
        <v>3.5943517329910099E-3</v>
      </c>
      <c r="G77" s="2">
        <v>3.2808398950131198E-3</v>
      </c>
      <c r="H77" s="2">
        <v>2.9983053056967801E-3</v>
      </c>
      <c r="I77" s="2">
        <v>4.3993645362336497E-3</v>
      </c>
      <c r="J77" s="2">
        <v>5.0621260929590399E-3</v>
      </c>
      <c r="K77" s="2">
        <v>5.5835340486095897E-3</v>
      </c>
      <c r="L77" s="2">
        <v>6.1784665248657998E-3</v>
      </c>
      <c r="M77" s="2">
        <v>6.67189952904239E-3</v>
      </c>
      <c r="N77" s="2">
        <v>5.8051008755234104E-3</v>
      </c>
    </row>
    <row r="78" spans="1:14" x14ac:dyDescent="0.3">
      <c r="A78" s="8" t="s">
        <v>199</v>
      </c>
      <c r="B78" s="8" t="s">
        <v>50</v>
      </c>
      <c r="C78" s="2">
        <v>0</v>
      </c>
      <c r="D78" s="2">
        <v>0</v>
      </c>
      <c r="E78" s="2">
        <v>1.2655024044545699E-4</v>
      </c>
      <c r="F78" s="2">
        <v>1.28369704749679E-4</v>
      </c>
      <c r="G78" s="2">
        <v>1.3123359580052499E-4</v>
      </c>
      <c r="H78" s="2">
        <v>0</v>
      </c>
      <c r="I78" s="2">
        <v>0</v>
      </c>
      <c r="J78" s="2">
        <v>0</v>
      </c>
      <c r="K78" s="2">
        <v>0</v>
      </c>
      <c r="L78" s="2">
        <v>3.03859009419629E-4</v>
      </c>
      <c r="M78" s="2">
        <v>2.94348508634223E-4</v>
      </c>
      <c r="N78" s="2">
        <v>1.90331176246669E-4</v>
      </c>
    </row>
    <row r="79" spans="1:14" x14ac:dyDescent="0.3">
      <c r="A79" s="8" t="s">
        <v>199</v>
      </c>
      <c r="B79" s="8" t="s">
        <v>51</v>
      </c>
      <c r="C79" s="2">
        <v>0</v>
      </c>
      <c r="D79" s="2">
        <v>0</v>
      </c>
      <c r="E79" s="2">
        <v>0</v>
      </c>
      <c r="F79" s="2">
        <v>0</v>
      </c>
      <c r="G79" s="2">
        <v>0</v>
      </c>
      <c r="H79" s="2">
        <v>0</v>
      </c>
      <c r="I79" s="2">
        <v>0</v>
      </c>
      <c r="J79" s="2">
        <v>0</v>
      </c>
      <c r="K79" s="2">
        <v>0</v>
      </c>
      <c r="L79" s="2">
        <v>0</v>
      </c>
      <c r="M79" s="2">
        <v>0</v>
      </c>
      <c r="N79" s="2">
        <v>0</v>
      </c>
    </row>
    <row r="80" spans="1:14" x14ac:dyDescent="0.3">
      <c r="A80" s="8" t="s">
        <v>200</v>
      </c>
      <c r="B80" s="8" t="s">
        <v>46</v>
      </c>
      <c r="C80" s="2">
        <v>0.50935582822085901</v>
      </c>
      <c r="D80" s="2">
        <v>0.53391822027259905</v>
      </c>
      <c r="E80" s="2">
        <v>0.53478664192949898</v>
      </c>
      <c r="F80" s="2">
        <v>0.52583724806788901</v>
      </c>
      <c r="G80" s="2">
        <v>0.495467422096317</v>
      </c>
      <c r="H80" s="2">
        <v>0.46266029670606001</v>
      </c>
      <c r="I80" s="2">
        <v>0.44029051077509201</v>
      </c>
      <c r="J80" s="2">
        <v>0.41599371915657202</v>
      </c>
      <c r="K80" s="2">
        <v>0.39971393992738502</v>
      </c>
      <c r="L80" s="2">
        <v>0.38026497923670199</v>
      </c>
      <c r="M80" s="2">
        <v>0.34032360119316601</v>
      </c>
      <c r="N80" s="2">
        <v>0.334359996376483</v>
      </c>
    </row>
    <row r="81" spans="1:14" x14ac:dyDescent="0.3">
      <c r="A81" s="8" t="s">
        <v>200</v>
      </c>
      <c r="B81" s="8" t="s">
        <v>47</v>
      </c>
      <c r="C81" s="2">
        <v>0.436963190184049</v>
      </c>
      <c r="D81" s="2">
        <v>0.41688861037129898</v>
      </c>
      <c r="E81" s="2">
        <v>0.41512059369202198</v>
      </c>
      <c r="F81" s="2">
        <v>0.424155175026519</v>
      </c>
      <c r="G81" s="2">
        <v>0.44830028328611898</v>
      </c>
      <c r="H81" s="2">
        <v>0.47284385214986202</v>
      </c>
      <c r="I81" s="2">
        <v>0.487558042624122</v>
      </c>
      <c r="J81" s="2">
        <v>0.50033647375504697</v>
      </c>
      <c r="K81" s="2">
        <v>0.50951699856970001</v>
      </c>
      <c r="L81" s="2">
        <v>0.52293850108760098</v>
      </c>
      <c r="M81" s="2">
        <v>0.55545512067251201</v>
      </c>
      <c r="N81" s="2">
        <v>0.56626506024096401</v>
      </c>
    </row>
    <row r="82" spans="1:14" x14ac:dyDescent="0.3">
      <c r="A82" s="8" t="s">
        <v>200</v>
      </c>
      <c r="B82" s="8" t="s">
        <v>48</v>
      </c>
      <c r="C82" s="2">
        <v>5.0613496932515302E-2</v>
      </c>
      <c r="D82" s="2">
        <v>4.7156509478301703E-2</v>
      </c>
      <c r="E82" s="2">
        <v>4.6846011131725401E-2</v>
      </c>
      <c r="F82" s="2">
        <v>4.71283527807244E-2</v>
      </c>
      <c r="G82" s="2">
        <v>5.2974504249291801E-2</v>
      </c>
      <c r="H82" s="2">
        <v>6.0221272315815901E-2</v>
      </c>
      <c r="I82" s="2">
        <v>6.6555542326467404E-2</v>
      </c>
      <c r="J82" s="2">
        <v>7.5818752803947995E-2</v>
      </c>
      <c r="K82" s="2">
        <v>8.17471669050501E-2</v>
      </c>
      <c r="L82" s="2">
        <v>8.4832904884318799E-2</v>
      </c>
      <c r="M82" s="2">
        <v>9.1295308686612994E-2</v>
      </c>
      <c r="N82" s="2">
        <v>8.7236162695896402E-2</v>
      </c>
    </row>
    <row r="83" spans="1:14" x14ac:dyDescent="0.3">
      <c r="A83" s="8" t="s">
        <v>200</v>
      </c>
      <c r="B83" s="8" t="s">
        <v>49</v>
      </c>
      <c r="C83" s="2">
        <v>3.0674846625766898E-3</v>
      </c>
      <c r="D83" s="2">
        <v>2.0366598778004102E-3</v>
      </c>
      <c r="E83" s="2">
        <v>3.24675324675325E-3</v>
      </c>
      <c r="F83" s="2">
        <v>2.8792241248673999E-3</v>
      </c>
      <c r="G83" s="2">
        <v>3.2577903682719498E-3</v>
      </c>
      <c r="H83" s="2">
        <v>4.27457882826251E-3</v>
      </c>
      <c r="I83" s="2">
        <v>5.3577806881771597E-3</v>
      </c>
      <c r="J83" s="2">
        <v>7.5145805293853696E-3</v>
      </c>
      <c r="K83" s="2">
        <v>8.6918252833094907E-3</v>
      </c>
      <c r="L83" s="2">
        <v>1.1765869092347199E-2</v>
      </c>
      <c r="M83" s="2">
        <v>1.2745186658230099E-2</v>
      </c>
      <c r="N83" s="2">
        <v>1.19576048555123E-2</v>
      </c>
    </row>
    <row r="84" spans="1:14" x14ac:dyDescent="0.3">
      <c r="A84" s="8" t="s">
        <v>200</v>
      </c>
      <c r="B84" s="8" t="s">
        <v>50</v>
      </c>
      <c r="C84" s="2">
        <v>0</v>
      </c>
      <c r="D84" s="2">
        <v>0</v>
      </c>
      <c r="E84" s="2">
        <v>0</v>
      </c>
      <c r="F84" s="2">
        <v>0</v>
      </c>
      <c r="G84" s="2">
        <v>0</v>
      </c>
      <c r="H84" s="2">
        <v>0</v>
      </c>
      <c r="I84" s="2">
        <v>2.3812358614120699E-4</v>
      </c>
      <c r="J84" s="2">
        <v>3.36473755047106E-4</v>
      </c>
      <c r="K84" s="2">
        <v>3.3006931455605698E-4</v>
      </c>
      <c r="L84" s="2">
        <v>1.97745699031046E-4</v>
      </c>
      <c r="M84" s="2">
        <v>1.80782789478442E-4</v>
      </c>
      <c r="N84" s="2">
        <v>1.8117583114412501E-4</v>
      </c>
    </row>
    <row r="85" spans="1:14" x14ac:dyDescent="0.3">
      <c r="A85" s="8" t="s">
        <v>200</v>
      </c>
      <c r="B85" s="8" t="s">
        <v>51</v>
      </c>
      <c r="C85" s="2">
        <v>0</v>
      </c>
      <c r="D85" s="2">
        <v>0</v>
      </c>
      <c r="E85" s="2">
        <v>0</v>
      </c>
      <c r="F85" s="2">
        <v>0</v>
      </c>
      <c r="G85" s="2">
        <v>0</v>
      </c>
      <c r="H85" s="2">
        <v>0</v>
      </c>
      <c r="I85" s="2">
        <v>0</v>
      </c>
      <c r="J85" s="2">
        <v>0</v>
      </c>
      <c r="K85" s="2">
        <v>0</v>
      </c>
      <c r="L85" s="2">
        <v>0</v>
      </c>
      <c r="M85" s="2">
        <v>0</v>
      </c>
      <c r="N85" s="2">
        <v>0</v>
      </c>
    </row>
    <row r="86" spans="1:14" x14ac:dyDescent="0.3">
      <c r="A86" s="8" t="s">
        <v>201</v>
      </c>
      <c r="B86" s="8" t="s">
        <v>46</v>
      </c>
      <c r="C86" s="2">
        <v>0.47418899858956298</v>
      </c>
      <c r="D86" s="2">
        <v>0.49328016541131298</v>
      </c>
      <c r="E86" s="2">
        <v>0.49021339220014698</v>
      </c>
      <c r="F86" s="2">
        <v>0.48033460522453802</v>
      </c>
      <c r="G86" s="2">
        <v>0.45590729225551202</v>
      </c>
      <c r="H86" s="2">
        <v>0.43606138107416897</v>
      </c>
      <c r="I86" s="2">
        <v>0.42221912461667099</v>
      </c>
      <c r="J86" s="2">
        <v>0.41426611796982199</v>
      </c>
      <c r="K86" s="2">
        <v>0.39609094535301198</v>
      </c>
      <c r="L86" s="2">
        <v>0.38484340765562602</v>
      </c>
      <c r="M86" s="2">
        <v>0.38085616870817002</v>
      </c>
      <c r="N86" s="2">
        <v>0.37986974541148599</v>
      </c>
    </row>
    <row r="87" spans="1:14" x14ac:dyDescent="0.3">
      <c r="A87" s="8" t="s">
        <v>201</v>
      </c>
      <c r="B87" s="8" t="s">
        <v>47</v>
      </c>
      <c r="C87" s="2">
        <v>0.46036671368124099</v>
      </c>
      <c r="D87" s="2">
        <v>0.44838280903854699</v>
      </c>
      <c r="E87" s="2">
        <v>0.45974981604120702</v>
      </c>
      <c r="F87" s="2">
        <v>0.46433812738479602</v>
      </c>
      <c r="G87" s="2">
        <v>0.48742227247032199</v>
      </c>
      <c r="H87" s="2">
        <v>0.50071042909917596</v>
      </c>
      <c r="I87" s="2">
        <v>0.50669082798996401</v>
      </c>
      <c r="J87" s="2">
        <v>0.51179698216735303</v>
      </c>
      <c r="K87" s="2">
        <v>0.52758941630102396</v>
      </c>
      <c r="L87" s="2">
        <v>0.54104910426601405</v>
      </c>
      <c r="M87" s="2">
        <v>0.54211390327061504</v>
      </c>
      <c r="N87" s="2">
        <v>0.54280639431616295</v>
      </c>
    </row>
    <row r="88" spans="1:14" x14ac:dyDescent="0.3">
      <c r="A88" s="8" t="s">
        <v>201</v>
      </c>
      <c r="B88" s="8" t="s">
        <v>48</v>
      </c>
      <c r="C88" s="2">
        <v>6.2341325811001401E-2</v>
      </c>
      <c r="D88" s="2">
        <v>5.50878747600059E-2</v>
      </c>
      <c r="E88" s="2">
        <v>4.6799116997792503E-2</v>
      </c>
      <c r="F88" s="2">
        <v>5.10713237452304E-2</v>
      </c>
      <c r="G88" s="2">
        <v>5.1582815149802098E-2</v>
      </c>
      <c r="H88" s="2">
        <v>5.8113100312588803E-2</v>
      </c>
      <c r="I88" s="2">
        <v>6.5514357401728507E-2</v>
      </c>
      <c r="J88" s="2">
        <v>6.7215363511659798E-2</v>
      </c>
      <c r="K88" s="2">
        <v>6.9804547267650605E-2</v>
      </c>
      <c r="L88" s="2">
        <v>6.7792241268204698E-2</v>
      </c>
      <c r="M88" s="2">
        <v>7.0842278065412295E-2</v>
      </c>
      <c r="N88" s="2">
        <v>7.1521610420367102E-2</v>
      </c>
    </row>
    <row r="89" spans="1:14" x14ac:dyDescent="0.3">
      <c r="A89" s="8" t="s">
        <v>201</v>
      </c>
      <c r="B89" s="8" t="s">
        <v>49</v>
      </c>
      <c r="C89" s="2">
        <v>3.1029619181946401E-3</v>
      </c>
      <c r="D89" s="2">
        <v>3.2491507901343999E-3</v>
      </c>
      <c r="E89" s="2">
        <v>3.2376747608535701E-3</v>
      </c>
      <c r="F89" s="2">
        <v>4.1091869680070399E-3</v>
      </c>
      <c r="G89" s="2">
        <v>5.0876201243640496E-3</v>
      </c>
      <c r="H89" s="2">
        <v>4.9730036942313201E-3</v>
      </c>
      <c r="I89" s="2">
        <v>5.2969054920546403E-3</v>
      </c>
      <c r="J89" s="2">
        <v>6.5843621399176997E-3</v>
      </c>
      <c r="K89" s="2">
        <v>6.3821300358994802E-3</v>
      </c>
      <c r="L89" s="2">
        <v>6.0574816342312196E-3</v>
      </c>
      <c r="M89" s="2">
        <v>6.1876499558024996E-3</v>
      </c>
      <c r="N89" s="2">
        <v>5.8022498519834202E-3</v>
      </c>
    </row>
    <row r="90" spans="1:14" x14ac:dyDescent="0.3">
      <c r="A90" s="8" t="s">
        <v>201</v>
      </c>
      <c r="B90" s="8" t="s">
        <v>50</v>
      </c>
      <c r="C90" s="2">
        <v>0</v>
      </c>
      <c r="D90" s="2">
        <v>0</v>
      </c>
      <c r="E90" s="2">
        <v>0</v>
      </c>
      <c r="F90" s="2">
        <v>1.46756677428823E-4</v>
      </c>
      <c r="G90" s="2">
        <v>0</v>
      </c>
      <c r="H90" s="2">
        <v>1.4208581983517999E-4</v>
      </c>
      <c r="I90" s="2">
        <v>2.7878449958182298E-4</v>
      </c>
      <c r="J90" s="2">
        <v>1.37174211248285E-4</v>
      </c>
      <c r="K90" s="2">
        <v>1.3296104241457301E-4</v>
      </c>
      <c r="L90" s="2">
        <v>2.5776517592473298E-4</v>
      </c>
      <c r="M90" s="2">
        <v>0</v>
      </c>
      <c r="N90" s="2">
        <v>0</v>
      </c>
    </row>
    <row r="91" spans="1:14" x14ac:dyDescent="0.3">
      <c r="A91" s="8" t="s">
        <v>201</v>
      </c>
      <c r="B91" s="8" t="s">
        <v>51</v>
      </c>
      <c r="C91" s="2">
        <v>0</v>
      </c>
      <c r="D91" s="2">
        <v>0</v>
      </c>
      <c r="E91" s="2">
        <v>0</v>
      </c>
      <c r="F91" s="2">
        <v>0</v>
      </c>
      <c r="G91" s="2">
        <v>0</v>
      </c>
      <c r="H91" s="2">
        <v>0</v>
      </c>
      <c r="I91" s="2">
        <v>0</v>
      </c>
      <c r="J91" s="2">
        <v>0</v>
      </c>
      <c r="K91" s="2">
        <v>0</v>
      </c>
      <c r="L91" s="2">
        <v>0</v>
      </c>
      <c r="M91" s="2">
        <v>0</v>
      </c>
      <c r="N91" s="2">
        <v>0</v>
      </c>
    </row>
    <row r="92" spans="1:14" x14ac:dyDescent="0.3">
      <c r="A92" s="8" t="s">
        <v>202</v>
      </c>
      <c r="B92" s="8" t="s">
        <v>46</v>
      </c>
      <c r="C92" s="2">
        <v>0.49256711781673002</v>
      </c>
      <c r="D92" s="2">
        <v>0.50976385104450495</v>
      </c>
      <c r="E92" s="2">
        <v>0.50565709312445595</v>
      </c>
      <c r="F92" s="2">
        <v>0.49138481174218301</v>
      </c>
      <c r="G92" s="2">
        <v>0.46686491079014403</v>
      </c>
      <c r="H92" s="2">
        <v>0.44128787878787901</v>
      </c>
      <c r="I92" s="2">
        <v>0.41782671930189103</v>
      </c>
      <c r="J92" s="2">
        <v>0.41457033608371902</v>
      </c>
      <c r="K92" s="2">
        <v>0.41932329356542097</v>
      </c>
      <c r="L92" s="2">
        <v>0.39493949394939498</v>
      </c>
      <c r="M92" s="2">
        <v>0.37519433408187902</v>
      </c>
      <c r="N92" s="2">
        <v>0.35959463877084002</v>
      </c>
    </row>
    <row r="93" spans="1:14" x14ac:dyDescent="0.3">
      <c r="A93" s="8" t="s">
        <v>202</v>
      </c>
      <c r="B93" s="8" t="s">
        <v>47</v>
      </c>
      <c r="C93" s="2">
        <v>0.455513645440426</v>
      </c>
      <c r="D93" s="2">
        <v>0.442552225249773</v>
      </c>
      <c r="E93" s="2">
        <v>0.44799825935596199</v>
      </c>
      <c r="F93" s="2">
        <v>0.46351840034035302</v>
      </c>
      <c r="G93" s="2">
        <v>0.48810535259133397</v>
      </c>
      <c r="H93" s="2">
        <v>0.51367845117845101</v>
      </c>
      <c r="I93" s="2">
        <v>0.53563266154165801</v>
      </c>
      <c r="J93" s="2">
        <v>0.53753270275709397</v>
      </c>
      <c r="K93" s="2">
        <v>0.52826129473890104</v>
      </c>
      <c r="L93" s="2">
        <v>0.54730473047304695</v>
      </c>
      <c r="M93" s="2">
        <v>0.56555536362065995</v>
      </c>
      <c r="N93" s="2">
        <v>0.57731284733573096</v>
      </c>
    </row>
    <row r="94" spans="1:14" x14ac:dyDescent="0.3">
      <c r="A94" s="8" t="s">
        <v>202</v>
      </c>
      <c r="B94" s="8" t="s">
        <v>48</v>
      </c>
      <c r="C94" s="2">
        <v>4.8591080541380102E-2</v>
      </c>
      <c r="D94" s="2">
        <v>4.4504995458673903E-2</v>
      </c>
      <c r="E94" s="2">
        <v>4.2645778938207098E-2</v>
      </c>
      <c r="F94" s="2">
        <v>4.2544139544777697E-2</v>
      </c>
      <c r="G94" s="2">
        <v>4.2693288020390803E-2</v>
      </c>
      <c r="H94" s="2">
        <v>4.22979797979798E-2</v>
      </c>
      <c r="I94" s="2">
        <v>4.3839601080407201E-2</v>
      </c>
      <c r="J94" s="2">
        <v>4.4073254175890503E-2</v>
      </c>
      <c r="K94" s="2">
        <v>4.7917074124780003E-2</v>
      </c>
      <c r="L94" s="2">
        <v>5.2988632196552997E-2</v>
      </c>
      <c r="M94" s="2">
        <v>5.3722577301779199E-2</v>
      </c>
      <c r="N94" s="2">
        <v>5.5573716900947999E-2</v>
      </c>
    </row>
    <row r="95" spans="1:14" x14ac:dyDescent="0.3">
      <c r="A95" s="8" t="s">
        <v>202</v>
      </c>
      <c r="B95" s="8" t="s">
        <v>49</v>
      </c>
      <c r="C95" s="2">
        <v>3.32815620146439E-3</v>
      </c>
      <c r="D95" s="2">
        <v>3.1789282470481399E-3</v>
      </c>
      <c r="E95" s="2">
        <v>3.6988685813751101E-3</v>
      </c>
      <c r="F95" s="2">
        <v>2.55264837268666E-3</v>
      </c>
      <c r="G95" s="2">
        <v>2.3364485981308401E-3</v>
      </c>
      <c r="H95" s="2">
        <v>2.7356902356902402E-3</v>
      </c>
      <c r="I95" s="2">
        <v>2.7010180760440499E-3</v>
      </c>
      <c r="J95" s="2">
        <v>3.82370698329644E-3</v>
      </c>
      <c r="K95" s="2">
        <v>4.49833757089771E-3</v>
      </c>
      <c r="L95" s="2">
        <v>4.76714338100477E-3</v>
      </c>
      <c r="M95" s="2">
        <v>5.5277249956814604E-3</v>
      </c>
      <c r="N95" s="2">
        <v>7.3553448839489997E-3</v>
      </c>
    </row>
    <row r="96" spans="1:14" x14ac:dyDescent="0.3">
      <c r="A96" s="8" t="s">
        <v>202</v>
      </c>
      <c r="B96" s="8" t="s">
        <v>50</v>
      </c>
      <c r="C96" s="2">
        <v>0</v>
      </c>
      <c r="D96" s="2">
        <v>0</v>
      </c>
      <c r="E96" s="2">
        <v>0</v>
      </c>
      <c r="F96" s="2">
        <v>0</v>
      </c>
      <c r="G96" s="2">
        <v>0</v>
      </c>
      <c r="H96" s="2">
        <v>0</v>
      </c>
      <c r="I96" s="2">
        <v>0</v>
      </c>
      <c r="J96" s="2">
        <v>0</v>
      </c>
      <c r="K96" s="2">
        <v>0</v>
      </c>
      <c r="L96" s="2">
        <v>0</v>
      </c>
      <c r="M96" s="2">
        <v>0</v>
      </c>
      <c r="N96" s="2">
        <v>1.6345210853220001E-4</v>
      </c>
    </row>
    <row r="97" spans="1:15" x14ac:dyDescent="0.3">
      <c r="A97" s="8" t="s">
        <v>202</v>
      </c>
      <c r="B97" s="8" t="s">
        <v>51</v>
      </c>
      <c r="C97" s="2">
        <v>0</v>
      </c>
      <c r="D97" s="2">
        <v>0</v>
      </c>
      <c r="E97" s="2">
        <v>0</v>
      </c>
      <c r="F97" s="2">
        <v>0</v>
      </c>
      <c r="G97" s="2">
        <v>0</v>
      </c>
      <c r="H97" s="2">
        <v>0</v>
      </c>
      <c r="I97" s="2">
        <v>0</v>
      </c>
      <c r="J97" s="2">
        <v>0</v>
      </c>
      <c r="K97" s="2">
        <v>0</v>
      </c>
      <c r="L97" s="2">
        <v>0</v>
      </c>
      <c r="M97" s="2">
        <v>0</v>
      </c>
      <c r="N97" s="2">
        <v>0</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46</v>
      </c>
      <c r="C102" s="2">
        <v>3.2863849765258198E-2</v>
      </c>
      <c r="D102" s="2">
        <v>-8.1818181818181807E-3</v>
      </c>
      <c r="E102" s="2">
        <v>2.2914757103574698E-2</v>
      </c>
      <c r="F102" s="2">
        <v>-7.0340501792114707E-2</v>
      </c>
      <c r="G102" s="2">
        <v>-0.08</v>
      </c>
      <c r="H102" s="2">
        <v>5.2383446830801497E-2</v>
      </c>
      <c r="I102" s="2">
        <v>-9.9552015928322502E-4</v>
      </c>
      <c r="J102" s="2">
        <v>-1.1958146487294499E-2</v>
      </c>
      <c r="K102" s="2">
        <v>4.4377206253151801E-2</v>
      </c>
      <c r="L102" s="2">
        <v>1.93143408981169E-2</v>
      </c>
      <c r="M102" s="2">
        <v>0.123164377072478</v>
      </c>
      <c r="N102" s="3">
        <v>0.18136522172396599</v>
      </c>
      <c r="O102" s="3">
        <v>8.6617781851512393E-2</v>
      </c>
    </row>
    <row r="103" spans="1:15" x14ac:dyDescent="0.3">
      <c r="A103" s="8" t="s">
        <v>196</v>
      </c>
      <c r="B103" s="8" t="s">
        <v>47</v>
      </c>
      <c r="C103" s="2">
        <v>-3.11338289962825E-2</v>
      </c>
      <c r="D103" s="2">
        <v>-3.0215827338129501E-2</v>
      </c>
      <c r="E103" s="2">
        <v>5.3907022749752703E-2</v>
      </c>
      <c r="F103" s="2">
        <v>7.3674331299859203E-2</v>
      </c>
      <c r="G103" s="2">
        <v>-8.8723776223776196E-2</v>
      </c>
      <c r="H103" s="2">
        <v>5.5635491606714597E-2</v>
      </c>
      <c r="I103" s="2">
        <v>3.7710131758291701E-2</v>
      </c>
      <c r="J103" s="2">
        <v>0.10288966725043799</v>
      </c>
      <c r="K103" s="2">
        <v>5.3989678443826898E-2</v>
      </c>
      <c r="L103" s="2">
        <v>1.9962335216572501E-2</v>
      </c>
      <c r="M103" s="2">
        <v>0.102658788774003</v>
      </c>
      <c r="N103" s="3">
        <v>0.30735551663747801</v>
      </c>
      <c r="O103" s="3">
        <v>0.47675568743817998</v>
      </c>
    </row>
    <row r="104" spans="1:15" x14ac:dyDescent="0.3">
      <c r="A104" s="8" t="s">
        <v>196</v>
      </c>
      <c r="B104" s="8" t="s">
        <v>48</v>
      </c>
      <c r="C104" s="2">
        <v>1.8749999999999999E-2</v>
      </c>
      <c r="D104" s="2">
        <v>-7.3619631901840496E-2</v>
      </c>
      <c r="E104" s="2">
        <v>6.6225165562913899E-2</v>
      </c>
      <c r="F104" s="2">
        <v>-5.5900621118012403E-2</v>
      </c>
      <c r="G104" s="2">
        <v>-3.94736842105263E-2</v>
      </c>
      <c r="H104" s="2">
        <v>0.12671232876712299</v>
      </c>
      <c r="I104" s="2">
        <v>0.11550151975683901</v>
      </c>
      <c r="J104" s="2">
        <v>5.1771117166212501E-2</v>
      </c>
      <c r="K104" s="2">
        <v>5.9585492227979299E-2</v>
      </c>
      <c r="L104" s="2">
        <v>-2.4449877750611199E-3</v>
      </c>
      <c r="M104" s="2">
        <v>0.13725490196078399</v>
      </c>
      <c r="N104" s="3">
        <v>0.26430517711171703</v>
      </c>
      <c r="O104" s="3">
        <v>0.53642384105960295</v>
      </c>
    </row>
    <row r="105" spans="1:15" x14ac:dyDescent="0.3">
      <c r="A105" s="8" t="s">
        <v>196</v>
      </c>
      <c r="B105" s="8" t="s">
        <v>49</v>
      </c>
      <c r="C105" s="2">
        <v>-0.18181818181818199</v>
      </c>
      <c r="D105" s="2">
        <v>-0.18518518518518501</v>
      </c>
      <c r="E105" s="2">
        <v>-4.5454545454545497E-2</v>
      </c>
      <c r="F105" s="2">
        <v>-0.33333333333333298</v>
      </c>
      <c r="G105" s="2">
        <v>0.35714285714285698</v>
      </c>
      <c r="H105" s="2">
        <v>0.26315789473684198</v>
      </c>
      <c r="I105" s="2">
        <v>0.16666666666666699</v>
      </c>
      <c r="J105" s="2">
        <v>0.32142857142857101</v>
      </c>
      <c r="K105" s="2">
        <v>2.7027027027027001E-2</v>
      </c>
      <c r="L105" s="2">
        <v>-0.105263157894737</v>
      </c>
      <c r="M105" s="2">
        <v>8.8235294117647106E-2</v>
      </c>
      <c r="N105" s="3">
        <v>0.32142857142857101</v>
      </c>
      <c r="O105" s="3">
        <v>0.68181818181818199</v>
      </c>
    </row>
    <row r="106" spans="1:15" x14ac:dyDescent="0.3">
      <c r="A106" s="8" t="s">
        <v>196</v>
      </c>
      <c r="B106" s="8" t="s">
        <v>50</v>
      </c>
      <c r="C106" s="2">
        <v>0</v>
      </c>
      <c r="D106" s="2">
        <v>0</v>
      </c>
      <c r="E106" s="2">
        <v>0</v>
      </c>
      <c r="F106" s="2">
        <v>0</v>
      </c>
      <c r="G106" s="2">
        <v>-1</v>
      </c>
      <c r="H106" s="2">
        <v>0</v>
      </c>
      <c r="I106" s="2">
        <v>0</v>
      </c>
      <c r="J106" s="2">
        <v>-0.5</v>
      </c>
      <c r="K106" s="2">
        <v>1</v>
      </c>
      <c r="L106" s="2">
        <v>0</v>
      </c>
      <c r="M106" s="2">
        <v>-0.5</v>
      </c>
      <c r="N106" s="3">
        <v>-0.5</v>
      </c>
      <c r="O106" s="3">
        <v>0</v>
      </c>
    </row>
    <row r="107" spans="1:15" x14ac:dyDescent="0.3">
      <c r="A107" s="8" t="s">
        <v>196</v>
      </c>
      <c r="B107" s="8" t="s">
        <v>51</v>
      </c>
      <c r="C107" s="2">
        <v>0</v>
      </c>
      <c r="D107" s="2">
        <v>0</v>
      </c>
      <c r="E107" s="2">
        <v>0</v>
      </c>
      <c r="F107" s="2">
        <v>0</v>
      </c>
      <c r="G107" s="2">
        <v>0</v>
      </c>
      <c r="H107" s="2">
        <v>0</v>
      </c>
      <c r="I107" s="2">
        <v>0</v>
      </c>
      <c r="J107" s="2">
        <v>0</v>
      </c>
      <c r="K107" s="2">
        <v>0</v>
      </c>
      <c r="L107" s="2">
        <v>0</v>
      </c>
      <c r="M107" s="2">
        <v>0</v>
      </c>
      <c r="N107" s="3">
        <v>0</v>
      </c>
      <c r="O107" s="3">
        <v>0</v>
      </c>
    </row>
    <row r="108" spans="1:15" x14ac:dyDescent="0.3">
      <c r="A108" s="8" t="s">
        <v>197</v>
      </c>
      <c r="B108" s="8" t="s">
        <v>46</v>
      </c>
      <c r="C108" s="2">
        <v>2.6540503115624298E-2</v>
      </c>
      <c r="D108" s="2">
        <v>1.7311151079136701E-2</v>
      </c>
      <c r="E108" s="2">
        <v>1.32596685082873E-3</v>
      </c>
      <c r="F108" s="2">
        <v>-3.37673802692562E-2</v>
      </c>
      <c r="G108" s="2">
        <v>-6.1671996345363201E-3</v>
      </c>
      <c r="H108" s="2">
        <v>-3.2406343369340403E-2</v>
      </c>
      <c r="I108" s="2">
        <v>7.12589073634204E-4</v>
      </c>
      <c r="J108" s="2">
        <v>1.5665796344647501E-2</v>
      </c>
      <c r="K108" s="2">
        <v>1.35545688244917E-2</v>
      </c>
      <c r="L108" s="2">
        <v>2.9513488586580601E-2</v>
      </c>
      <c r="M108" s="2">
        <v>1.9484882418813E-2</v>
      </c>
      <c r="N108" s="3">
        <v>8.0465226679325902E-2</v>
      </c>
      <c r="O108" s="3">
        <v>5.9668508287292798E-3</v>
      </c>
    </row>
    <row r="109" spans="1:15" x14ac:dyDescent="0.3">
      <c r="A109" s="8" t="s">
        <v>197</v>
      </c>
      <c r="B109" s="8" t="s">
        <v>47</v>
      </c>
      <c r="C109" s="2">
        <v>-8.7687902648532601E-2</v>
      </c>
      <c r="D109" s="2">
        <v>4.7469595919968598E-2</v>
      </c>
      <c r="E109" s="2">
        <v>2.7528089887640401E-2</v>
      </c>
      <c r="F109" s="2">
        <v>8.65682522325497E-2</v>
      </c>
      <c r="G109" s="2">
        <v>1.42569607514257E-2</v>
      </c>
      <c r="H109" s="2">
        <v>5.7053084173970599E-2</v>
      </c>
      <c r="I109" s="2">
        <v>1.4392991239048801E-2</v>
      </c>
      <c r="J109" s="2">
        <v>3.9944478716841501E-2</v>
      </c>
      <c r="K109" s="2">
        <v>4.3452469227346899E-2</v>
      </c>
      <c r="L109" s="2">
        <v>9.2382035247299595E-3</v>
      </c>
      <c r="M109" s="2">
        <v>4.0416842698211497E-2</v>
      </c>
      <c r="N109" s="3">
        <v>0.13942011104256599</v>
      </c>
      <c r="O109" s="3">
        <v>0.38352059925093601</v>
      </c>
    </row>
    <row r="110" spans="1:15" x14ac:dyDescent="0.3">
      <c r="A110" s="8" t="s">
        <v>197</v>
      </c>
      <c r="B110" s="8" t="s">
        <v>48</v>
      </c>
      <c r="C110" s="2">
        <v>-7.8095238095238106E-2</v>
      </c>
      <c r="D110" s="2">
        <v>1.8595041322314099E-2</v>
      </c>
      <c r="E110" s="2">
        <v>-2.8397565922920899E-2</v>
      </c>
      <c r="F110" s="2">
        <v>7.0981210855949897E-2</v>
      </c>
      <c r="G110" s="2">
        <v>-5.6530214424951299E-2</v>
      </c>
      <c r="H110" s="2">
        <v>0.11776859504132201</v>
      </c>
      <c r="I110" s="2">
        <v>4.9907578558225502E-2</v>
      </c>
      <c r="J110" s="2">
        <v>5.4577464788732398E-2</v>
      </c>
      <c r="K110" s="2">
        <v>7.3455759599332204E-2</v>
      </c>
      <c r="L110" s="2">
        <v>2.4883359253499202E-2</v>
      </c>
      <c r="M110" s="2">
        <v>6.6767830045523502E-2</v>
      </c>
      <c r="N110" s="3">
        <v>0.23767605633802799</v>
      </c>
      <c r="O110" s="3">
        <v>0.42596348884381302</v>
      </c>
    </row>
    <row r="111" spans="1:15" x14ac:dyDescent="0.3">
      <c r="A111" s="8" t="s">
        <v>197</v>
      </c>
      <c r="B111" s="8" t="s">
        <v>49</v>
      </c>
      <c r="C111" s="2">
        <v>-0.05</v>
      </c>
      <c r="D111" s="2">
        <v>0</v>
      </c>
      <c r="E111" s="2">
        <v>0.52631578947368396</v>
      </c>
      <c r="F111" s="2">
        <v>-3.4482758620689703E-2</v>
      </c>
      <c r="G111" s="2">
        <v>0.107142857142857</v>
      </c>
      <c r="H111" s="2">
        <v>0.25806451612903197</v>
      </c>
      <c r="I111" s="2">
        <v>-2.5641025641025599E-2</v>
      </c>
      <c r="J111" s="2">
        <v>0.36842105263157898</v>
      </c>
      <c r="K111" s="2">
        <v>-7.69230769230769E-2</v>
      </c>
      <c r="L111" s="2">
        <v>-0.1875</v>
      </c>
      <c r="M111" s="2">
        <v>0.28205128205128199</v>
      </c>
      <c r="N111" s="3">
        <v>0.31578947368421101</v>
      </c>
      <c r="O111" s="3">
        <v>1.6315789473684199</v>
      </c>
    </row>
    <row r="112" spans="1:15" x14ac:dyDescent="0.3">
      <c r="A112" s="8" t="s">
        <v>197</v>
      </c>
      <c r="B112" s="8" t="s">
        <v>50</v>
      </c>
      <c r="C112" s="2">
        <v>0</v>
      </c>
      <c r="D112" s="2">
        <v>-1</v>
      </c>
      <c r="E112" s="2">
        <v>0</v>
      </c>
      <c r="F112" s="2">
        <v>0</v>
      </c>
      <c r="G112" s="2">
        <v>0.5</v>
      </c>
      <c r="H112" s="2">
        <v>-0.66666666666666696</v>
      </c>
      <c r="I112" s="2">
        <v>-1</v>
      </c>
      <c r="J112" s="2">
        <v>0</v>
      </c>
      <c r="K112" s="2">
        <v>1</v>
      </c>
      <c r="L112" s="2">
        <v>0</v>
      </c>
      <c r="M112" s="2">
        <v>0</v>
      </c>
      <c r="N112" s="3">
        <v>0</v>
      </c>
      <c r="O112" s="3">
        <v>0</v>
      </c>
    </row>
    <row r="113" spans="1:15" x14ac:dyDescent="0.3">
      <c r="A113" s="8" t="s">
        <v>197</v>
      </c>
      <c r="B113" s="8" t="s">
        <v>51</v>
      </c>
      <c r="C113" s="2">
        <v>0</v>
      </c>
      <c r="D113" s="2">
        <v>0</v>
      </c>
      <c r="E113" s="2">
        <v>0</v>
      </c>
      <c r="F113" s="2">
        <v>0</v>
      </c>
      <c r="G113" s="2">
        <v>0</v>
      </c>
      <c r="H113" s="2">
        <v>0</v>
      </c>
      <c r="I113" s="2">
        <v>0</v>
      </c>
      <c r="J113" s="2">
        <v>0</v>
      </c>
      <c r="K113" s="2">
        <v>0</v>
      </c>
      <c r="L113" s="2">
        <v>0</v>
      </c>
      <c r="M113" s="2">
        <v>0</v>
      </c>
      <c r="N113" s="3">
        <v>0</v>
      </c>
      <c r="O113" s="3">
        <v>0</v>
      </c>
    </row>
    <row r="114" spans="1:15" x14ac:dyDescent="0.3">
      <c r="A114" s="8" t="s">
        <v>198</v>
      </c>
      <c r="B114" s="8" t="s">
        <v>46</v>
      </c>
      <c r="C114" s="2">
        <v>2.64735264735265E-2</v>
      </c>
      <c r="D114" s="2">
        <v>1.8734793187347901E-2</v>
      </c>
      <c r="E114" s="2">
        <v>-3.3675662765703399E-2</v>
      </c>
      <c r="F114" s="2">
        <v>-7.4641621354424106E-2</v>
      </c>
      <c r="G114" s="2">
        <v>-7.07799145299145E-2</v>
      </c>
      <c r="H114" s="2">
        <v>2.6444380569129101E-2</v>
      </c>
      <c r="I114" s="2">
        <v>1.5961915429851599E-2</v>
      </c>
      <c r="J114" s="2">
        <v>-8.2690187431091501E-3</v>
      </c>
      <c r="K114" s="2">
        <v>-4.1411895497498602E-2</v>
      </c>
      <c r="L114" s="2">
        <v>2.14554943461873E-2</v>
      </c>
      <c r="M114" s="2">
        <v>8.6290093670167503E-2</v>
      </c>
      <c r="N114" s="3">
        <v>5.4851157662624002E-2</v>
      </c>
      <c r="O114" s="3">
        <v>-8.5980415572008598E-2</v>
      </c>
    </row>
    <row r="115" spans="1:15" x14ac:dyDescent="0.3">
      <c r="A115" s="8" t="s">
        <v>198</v>
      </c>
      <c r="B115" s="8" t="s">
        <v>47</v>
      </c>
      <c r="C115" s="2">
        <v>-3.1928814446479999E-2</v>
      </c>
      <c r="D115" s="2">
        <v>-3.0278453636117902E-2</v>
      </c>
      <c r="E115" s="2">
        <v>3.9308614441037101E-2</v>
      </c>
      <c r="F115" s="2">
        <v>-5.0160944206008598E-2</v>
      </c>
      <c r="G115" s="2">
        <v>-6.6083027393391697E-2</v>
      </c>
      <c r="H115" s="2">
        <v>9.7066827940731806E-2</v>
      </c>
      <c r="I115" s="2">
        <v>4.46527012127894E-2</v>
      </c>
      <c r="J115" s="2">
        <v>0.102638522427441</v>
      </c>
      <c r="K115" s="2">
        <v>3.1107920555156699E-2</v>
      </c>
      <c r="L115" s="2">
        <v>1.9262009747041099E-2</v>
      </c>
      <c r="M115" s="2">
        <v>9.9271402550091106E-2</v>
      </c>
      <c r="N115" s="3">
        <v>0.27387862796833801</v>
      </c>
      <c r="O115" s="3">
        <v>0.34597156398104301</v>
      </c>
    </row>
    <row r="116" spans="1:15" x14ac:dyDescent="0.3">
      <c r="A116" s="8" t="s">
        <v>198</v>
      </c>
      <c r="B116" s="8" t="s">
        <v>48</v>
      </c>
      <c r="C116" s="2">
        <v>-3.5580524344569299E-2</v>
      </c>
      <c r="D116" s="2">
        <v>4.2718446601941698E-2</v>
      </c>
      <c r="E116" s="2">
        <v>4.2830540037244E-2</v>
      </c>
      <c r="F116" s="2">
        <v>-0.14821428571428599</v>
      </c>
      <c r="G116" s="2">
        <v>-1.0482180293501E-2</v>
      </c>
      <c r="H116" s="2">
        <v>0.150423728813559</v>
      </c>
      <c r="I116" s="2">
        <v>7.9189686924493602E-2</v>
      </c>
      <c r="J116" s="2">
        <v>6.8259385665528999E-2</v>
      </c>
      <c r="K116" s="2">
        <v>1.2779552715655E-2</v>
      </c>
      <c r="L116" s="2">
        <v>-2.20820189274448E-2</v>
      </c>
      <c r="M116" s="2">
        <v>6.6129032258064505E-2</v>
      </c>
      <c r="N116" s="3">
        <v>0.12798634812286699</v>
      </c>
      <c r="O116" s="3">
        <v>0.23091247672253301</v>
      </c>
    </row>
    <row r="117" spans="1:15" x14ac:dyDescent="0.3">
      <c r="A117" s="8" t="s">
        <v>198</v>
      </c>
      <c r="B117" s="8" t="s">
        <v>49</v>
      </c>
      <c r="C117" s="2">
        <v>-0.13793103448275901</v>
      </c>
      <c r="D117" s="2">
        <v>0.04</v>
      </c>
      <c r="E117" s="2">
        <v>0</v>
      </c>
      <c r="F117" s="2">
        <v>0.115384615384615</v>
      </c>
      <c r="G117" s="2">
        <v>-0.17241379310344801</v>
      </c>
      <c r="H117" s="2">
        <v>0.20833333333333301</v>
      </c>
      <c r="I117" s="2">
        <v>0.65517241379310298</v>
      </c>
      <c r="J117" s="2">
        <v>2.0833333333333301E-2</v>
      </c>
      <c r="K117" s="2">
        <v>-2.04081632653061E-2</v>
      </c>
      <c r="L117" s="2">
        <v>-0.3125</v>
      </c>
      <c r="M117" s="2">
        <v>0</v>
      </c>
      <c r="N117" s="3">
        <v>-0.3125</v>
      </c>
      <c r="O117" s="3">
        <v>0.269230769230769</v>
      </c>
    </row>
    <row r="118" spans="1:15" x14ac:dyDescent="0.3">
      <c r="A118" s="8" t="s">
        <v>198</v>
      </c>
      <c r="B118" s="8" t="s">
        <v>50</v>
      </c>
      <c r="C118" s="2">
        <v>0</v>
      </c>
      <c r="D118" s="2">
        <v>0</v>
      </c>
      <c r="E118" s="2">
        <v>0</v>
      </c>
      <c r="F118" s="2">
        <v>-1</v>
      </c>
      <c r="G118" s="2">
        <v>0</v>
      </c>
      <c r="H118" s="2">
        <v>0</v>
      </c>
      <c r="I118" s="2">
        <v>-1</v>
      </c>
      <c r="J118" s="2">
        <v>0</v>
      </c>
      <c r="K118" s="2">
        <v>0</v>
      </c>
      <c r="L118" s="2">
        <v>-0.5</v>
      </c>
      <c r="M118" s="2">
        <v>0</v>
      </c>
      <c r="N118" s="3">
        <v>0</v>
      </c>
      <c r="O118" s="3">
        <v>0</v>
      </c>
    </row>
    <row r="119" spans="1:15" x14ac:dyDescent="0.3">
      <c r="A119" s="8" t="s">
        <v>198</v>
      </c>
      <c r="B119" s="8" t="s">
        <v>51</v>
      </c>
      <c r="C119" s="2">
        <v>0</v>
      </c>
      <c r="D119" s="2">
        <v>0</v>
      </c>
      <c r="E119" s="2">
        <v>0</v>
      </c>
      <c r="F119" s="2">
        <v>0</v>
      </c>
      <c r="G119" s="2">
        <v>0</v>
      </c>
      <c r="H119" s="2">
        <v>0</v>
      </c>
      <c r="I119" s="2">
        <v>0</v>
      </c>
      <c r="J119" s="2">
        <v>0</v>
      </c>
      <c r="K119" s="2">
        <v>0</v>
      </c>
      <c r="L119" s="2">
        <v>0</v>
      </c>
      <c r="M119" s="2">
        <v>0</v>
      </c>
      <c r="N119" s="3">
        <v>0</v>
      </c>
      <c r="O119" s="3">
        <v>0</v>
      </c>
    </row>
    <row r="120" spans="1:15" x14ac:dyDescent="0.3">
      <c r="A120" s="8" t="s">
        <v>199</v>
      </c>
      <c r="B120" s="8" t="s">
        <v>46</v>
      </c>
      <c r="C120" s="2">
        <v>2.5767829255595998E-2</v>
      </c>
      <c r="D120" s="2">
        <v>-1.0657193605683801E-2</v>
      </c>
      <c r="E120" s="2">
        <v>-1.07719928186715E-2</v>
      </c>
      <c r="F120" s="2">
        <v>-3.7075447238786599E-2</v>
      </c>
      <c r="G120" s="2">
        <v>-2.4501884760366199E-2</v>
      </c>
      <c r="H120" s="2">
        <v>2.3737234336185499E-2</v>
      </c>
      <c r="I120" s="2">
        <v>4.3407926664869201E-2</v>
      </c>
      <c r="J120" s="2">
        <v>-1.0077519379844999E-2</v>
      </c>
      <c r="K120" s="2">
        <v>1.35734795092665E-2</v>
      </c>
      <c r="L120" s="2">
        <v>-1.46793716198815E-2</v>
      </c>
      <c r="M120" s="2">
        <v>-8.3638264506011497E-3</v>
      </c>
      <c r="N120" s="3">
        <v>-1.9638242894056801E-2</v>
      </c>
      <c r="O120" s="3">
        <v>-2.69299820466786E-2</v>
      </c>
    </row>
    <row r="121" spans="1:15" x14ac:dyDescent="0.3">
      <c r="A121" s="8" t="s">
        <v>199</v>
      </c>
      <c r="B121" s="8" t="s">
        <v>47</v>
      </c>
      <c r="C121" s="2">
        <v>-4.1935483870967703E-2</v>
      </c>
      <c r="D121" s="2">
        <v>-1.85185185185185E-2</v>
      </c>
      <c r="E121" s="2">
        <v>-1.88679245283019E-2</v>
      </c>
      <c r="F121" s="2">
        <v>-2.03962703962704E-3</v>
      </c>
      <c r="G121" s="2">
        <v>3.0948905109489101E-2</v>
      </c>
      <c r="H121" s="2">
        <v>0.110450297366185</v>
      </c>
      <c r="I121" s="2">
        <v>8.1356796735526593E-2</v>
      </c>
      <c r="J121" s="2">
        <v>9.8349056603773605E-2</v>
      </c>
      <c r="K121" s="2">
        <v>0.124543697659437</v>
      </c>
      <c r="L121" s="2">
        <v>6.3967920565209099E-2</v>
      </c>
      <c r="M121" s="2">
        <v>5.0071787508973398E-2</v>
      </c>
      <c r="N121" s="3">
        <v>0.37995283018867898</v>
      </c>
      <c r="O121" s="3">
        <v>0.67267009719839899</v>
      </c>
    </row>
    <row r="122" spans="1:15" x14ac:dyDescent="0.3">
      <c r="A122" s="8" t="s">
        <v>199</v>
      </c>
      <c r="B122" s="8" t="s">
        <v>48</v>
      </c>
      <c r="C122" s="2">
        <v>-2.7484143763213498E-2</v>
      </c>
      <c r="D122" s="2">
        <v>4.5652173913043499E-2</v>
      </c>
      <c r="E122" s="2">
        <v>-1.8711018711018702E-2</v>
      </c>
      <c r="F122" s="2">
        <v>-3.6016949152542402E-2</v>
      </c>
      <c r="G122" s="2">
        <v>8.5714285714285701E-2</v>
      </c>
      <c r="H122" s="2">
        <v>4.6558704453441298E-2</v>
      </c>
      <c r="I122" s="2">
        <v>4.0618955512572497E-2</v>
      </c>
      <c r="J122" s="2">
        <v>0.105947955390335</v>
      </c>
      <c r="K122" s="2">
        <v>0.157983193277311</v>
      </c>
      <c r="L122" s="2">
        <v>4.9346879535558802E-2</v>
      </c>
      <c r="M122" s="2">
        <v>0.106500691562932</v>
      </c>
      <c r="N122" s="3">
        <v>0.48698884758364303</v>
      </c>
      <c r="O122" s="3">
        <v>0.66320166320166296</v>
      </c>
    </row>
    <row r="123" spans="1:15" x14ac:dyDescent="0.3">
      <c r="A123" s="8" t="s">
        <v>199</v>
      </c>
      <c r="B123" s="8" t="s">
        <v>49</v>
      </c>
      <c r="C123" s="2">
        <v>-0.15384615384615399</v>
      </c>
      <c r="D123" s="2">
        <v>4.5454545454545497E-2</v>
      </c>
      <c r="E123" s="2">
        <v>0.217391304347826</v>
      </c>
      <c r="F123" s="2">
        <v>-0.107142857142857</v>
      </c>
      <c r="G123" s="2">
        <v>-0.08</v>
      </c>
      <c r="H123" s="2">
        <v>0.565217391304348</v>
      </c>
      <c r="I123" s="2">
        <v>0.22222222222222199</v>
      </c>
      <c r="J123" s="2">
        <v>0.15909090909090901</v>
      </c>
      <c r="K123" s="2">
        <v>0.19607843137254899</v>
      </c>
      <c r="L123" s="2">
        <v>0.114754098360656</v>
      </c>
      <c r="M123" s="2">
        <v>-0.10294117647058799</v>
      </c>
      <c r="N123" s="3">
        <v>0.38636363636363602</v>
      </c>
      <c r="O123" s="3">
        <v>1.65217391304348</v>
      </c>
    </row>
    <row r="124" spans="1:15" x14ac:dyDescent="0.3">
      <c r="A124" s="8" t="s">
        <v>199</v>
      </c>
      <c r="B124" s="8" t="s">
        <v>50</v>
      </c>
      <c r="C124" s="2">
        <v>0</v>
      </c>
      <c r="D124" s="2">
        <v>0</v>
      </c>
      <c r="E124" s="2">
        <v>0</v>
      </c>
      <c r="F124" s="2">
        <v>0</v>
      </c>
      <c r="G124" s="2">
        <v>-1</v>
      </c>
      <c r="H124" s="2">
        <v>0</v>
      </c>
      <c r="I124" s="2">
        <v>0</v>
      </c>
      <c r="J124" s="2">
        <v>0</v>
      </c>
      <c r="K124" s="2">
        <v>0</v>
      </c>
      <c r="L124" s="2">
        <v>0</v>
      </c>
      <c r="M124" s="2">
        <v>-0.33333333333333298</v>
      </c>
      <c r="N124" s="3">
        <v>0</v>
      </c>
      <c r="O124" s="3">
        <v>1</v>
      </c>
    </row>
    <row r="125" spans="1:15" x14ac:dyDescent="0.3">
      <c r="A125" s="8" t="s">
        <v>199</v>
      </c>
      <c r="B125" s="8" t="s">
        <v>51</v>
      </c>
      <c r="C125" s="2">
        <v>0</v>
      </c>
      <c r="D125" s="2">
        <v>0</v>
      </c>
      <c r="E125" s="2">
        <v>0</v>
      </c>
      <c r="F125" s="2">
        <v>0</v>
      </c>
      <c r="G125" s="2">
        <v>0</v>
      </c>
      <c r="H125" s="2">
        <v>0</v>
      </c>
      <c r="I125" s="2">
        <v>0</v>
      </c>
      <c r="J125" s="2">
        <v>0</v>
      </c>
      <c r="K125" s="2">
        <v>0</v>
      </c>
      <c r="L125" s="2">
        <v>0</v>
      </c>
      <c r="M125" s="2">
        <v>0</v>
      </c>
      <c r="N125" s="3">
        <v>0</v>
      </c>
      <c r="O125" s="3">
        <v>0</v>
      </c>
    </row>
    <row r="126" spans="1:15" x14ac:dyDescent="0.3">
      <c r="A126" s="8" t="s">
        <v>200</v>
      </c>
      <c r="B126" s="8" t="s">
        <v>46</v>
      </c>
      <c r="C126" s="2">
        <v>2.6196928635953E-2</v>
      </c>
      <c r="D126" s="2">
        <v>1.49647887323944E-2</v>
      </c>
      <c r="E126" s="2">
        <v>3.1801098583405601E-3</v>
      </c>
      <c r="F126" s="2">
        <v>8.0691642651296806E-3</v>
      </c>
      <c r="G126" s="2">
        <v>5.2029731275014299E-2</v>
      </c>
      <c r="H126" s="2">
        <v>4.8913043478260899E-3</v>
      </c>
      <c r="I126" s="2">
        <v>2.9745808545159499E-3</v>
      </c>
      <c r="J126" s="2">
        <v>-2.0490698301429001E-2</v>
      </c>
      <c r="K126" s="2">
        <v>5.86292320396367E-2</v>
      </c>
      <c r="L126" s="2">
        <v>-2.10608424336973E-2</v>
      </c>
      <c r="M126" s="2">
        <v>-1.9654714475431601E-2</v>
      </c>
      <c r="N126" s="3">
        <v>-4.85306012402265E-3</v>
      </c>
      <c r="O126" s="3">
        <v>6.7071407921364595E-2</v>
      </c>
    </row>
    <row r="127" spans="1:15" x14ac:dyDescent="0.3">
      <c r="A127" s="8" t="s">
        <v>200</v>
      </c>
      <c r="B127" s="8" t="s">
        <v>47</v>
      </c>
      <c r="C127" s="2">
        <v>-6.5988065988066003E-2</v>
      </c>
      <c r="D127" s="2">
        <v>9.0191657271702398E-3</v>
      </c>
      <c r="E127" s="2">
        <v>4.2458100558659201E-2</v>
      </c>
      <c r="F127" s="2">
        <v>0.13076098606645201</v>
      </c>
      <c r="G127" s="2">
        <v>0.188309636650869</v>
      </c>
      <c r="H127" s="2">
        <v>8.8806168572188204E-2</v>
      </c>
      <c r="I127" s="2">
        <v>8.9377289377289407E-2</v>
      </c>
      <c r="J127" s="2">
        <v>3.8108047522976897E-2</v>
      </c>
      <c r="K127" s="2">
        <v>0.14208594256100199</v>
      </c>
      <c r="L127" s="2">
        <v>0.161845339383626</v>
      </c>
      <c r="M127" s="2">
        <v>1.72497965825875E-2</v>
      </c>
      <c r="N127" s="3">
        <v>0.40125532391840402</v>
      </c>
      <c r="O127" s="3">
        <v>1.32811918063315</v>
      </c>
    </row>
    <row r="128" spans="1:15" x14ac:dyDescent="0.3">
      <c r="A128" s="8" t="s">
        <v>200</v>
      </c>
      <c r="B128" s="8" t="s">
        <v>48</v>
      </c>
      <c r="C128" s="2">
        <v>-8.7878787878787903E-2</v>
      </c>
      <c r="D128" s="2">
        <v>6.6445182724252502E-3</v>
      </c>
      <c r="E128" s="2">
        <v>2.6402640264026399E-2</v>
      </c>
      <c r="F128" s="2">
        <v>0.202572347266881</v>
      </c>
      <c r="G128" s="2">
        <v>0.28074866310160401</v>
      </c>
      <c r="H128" s="2">
        <v>0.16701461377870599</v>
      </c>
      <c r="I128" s="2">
        <v>0.209302325581395</v>
      </c>
      <c r="J128" s="2">
        <v>9.9112426035503007E-2</v>
      </c>
      <c r="K128" s="2">
        <v>0.15477792732166901</v>
      </c>
      <c r="L128" s="2">
        <v>0.17715617715617701</v>
      </c>
      <c r="M128" s="2">
        <v>-4.65346534653465E-2</v>
      </c>
      <c r="N128" s="3">
        <v>0.42455621301775098</v>
      </c>
      <c r="O128" s="3">
        <v>2.1782178217821802</v>
      </c>
    </row>
    <row r="129" spans="1:15" x14ac:dyDescent="0.3">
      <c r="A129" s="8" t="s">
        <v>200</v>
      </c>
      <c r="B129" s="8" t="s">
        <v>49</v>
      </c>
      <c r="C129" s="2">
        <v>-0.35</v>
      </c>
      <c r="D129" s="2">
        <v>0.61538461538461497</v>
      </c>
      <c r="E129" s="2">
        <v>-9.5238095238095205E-2</v>
      </c>
      <c r="F129" s="2">
        <v>0.21052631578947401</v>
      </c>
      <c r="G129" s="2">
        <v>0.47826086956521702</v>
      </c>
      <c r="H129" s="2">
        <v>0.32352941176470601</v>
      </c>
      <c r="I129" s="2">
        <v>0.48888888888888898</v>
      </c>
      <c r="J129" s="2">
        <v>0.17910447761194001</v>
      </c>
      <c r="K129" s="2">
        <v>0.506329113924051</v>
      </c>
      <c r="L129" s="2">
        <v>0.184873949579832</v>
      </c>
      <c r="M129" s="2">
        <v>-6.3829787234042507E-2</v>
      </c>
      <c r="N129" s="3">
        <v>0.97014925373134298</v>
      </c>
      <c r="O129" s="3">
        <v>5.28571428571429</v>
      </c>
    </row>
    <row r="130" spans="1:15" x14ac:dyDescent="0.3">
      <c r="A130" s="8" t="s">
        <v>200</v>
      </c>
      <c r="B130" s="8" t="s">
        <v>50</v>
      </c>
      <c r="C130" s="2">
        <v>0</v>
      </c>
      <c r="D130" s="2">
        <v>0</v>
      </c>
      <c r="E130" s="2">
        <v>0</v>
      </c>
      <c r="F130" s="2">
        <v>0</v>
      </c>
      <c r="G130" s="2">
        <v>0</v>
      </c>
      <c r="H130" s="2">
        <v>0</v>
      </c>
      <c r="I130" s="2">
        <v>0.5</v>
      </c>
      <c r="J130" s="2">
        <v>0</v>
      </c>
      <c r="K130" s="2">
        <v>-0.33333333333333298</v>
      </c>
      <c r="L130" s="2">
        <v>0</v>
      </c>
      <c r="M130" s="2">
        <v>0</v>
      </c>
      <c r="N130" s="3">
        <v>-0.33333333333333298</v>
      </c>
      <c r="O130" s="3">
        <v>0</v>
      </c>
    </row>
    <row r="131" spans="1:15" x14ac:dyDescent="0.3">
      <c r="A131" s="8" t="s">
        <v>200</v>
      </c>
      <c r="B131" s="8" t="s">
        <v>51</v>
      </c>
      <c r="C131" s="2">
        <v>0</v>
      </c>
      <c r="D131" s="2">
        <v>0</v>
      </c>
      <c r="E131" s="2">
        <v>0</v>
      </c>
      <c r="F131" s="2">
        <v>0</v>
      </c>
      <c r="G131" s="2">
        <v>0</v>
      </c>
      <c r="H131" s="2">
        <v>0</v>
      </c>
      <c r="I131" s="2">
        <v>0</v>
      </c>
      <c r="J131" s="2">
        <v>0</v>
      </c>
      <c r="K131" s="2">
        <v>0</v>
      </c>
      <c r="L131" s="2">
        <v>0</v>
      </c>
      <c r="M131" s="2">
        <v>0</v>
      </c>
      <c r="N131" s="3">
        <v>0</v>
      </c>
      <c r="O131" s="3">
        <v>0</v>
      </c>
    </row>
    <row r="132" spans="1:15" x14ac:dyDescent="0.3">
      <c r="A132" s="8" t="s">
        <v>201</v>
      </c>
      <c r="B132" s="8" t="s">
        <v>46</v>
      </c>
      <c r="C132" s="2">
        <v>-6.5437239738251E-3</v>
      </c>
      <c r="D132" s="2">
        <v>-2.6946107784431099E-3</v>
      </c>
      <c r="E132" s="2">
        <v>-1.7412188531972399E-2</v>
      </c>
      <c r="F132" s="2">
        <v>-1.43599144515735E-2</v>
      </c>
      <c r="G132" s="2">
        <v>-4.8667079975201498E-2</v>
      </c>
      <c r="H132" s="2">
        <v>-1.30335614206582E-2</v>
      </c>
      <c r="I132" s="2">
        <v>-2.9712776493892399E-3</v>
      </c>
      <c r="J132" s="2">
        <v>-1.35761589403974E-2</v>
      </c>
      <c r="K132" s="2">
        <v>2.3497818059751599E-3</v>
      </c>
      <c r="L132" s="2">
        <v>1.00468854655057E-2</v>
      </c>
      <c r="M132" s="2">
        <v>6.3660477453580902E-2</v>
      </c>
      <c r="N132" s="3">
        <v>6.2251655629139098E-2</v>
      </c>
      <c r="O132" s="3">
        <v>-3.69258480936656E-2</v>
      </c>
    </row>
    <row r="133" spans="1:15" x14ac:dyDescent="0.3">
      <c r="A133" s="8" t="s">
        <v>201</v>
      </c>
      <c r="B133" s="8" t="s">
        <v>47</v>
      </c>
      <c r="C133" s="2">
        <v>-6.9852941176470604E-2</v>
      </c>
      <c r="D133" s="2">
        <v>2.8985507246376802E-2</v>
      </c>
      <c r="E133" s="2">
        <v>1.2804097311139601E-2</v>
      </c>
      <c r="F133" s="2">
        <v>9.0075853350189597E-2</v>
      </c>
      <c r="G133" s="2">
        <v>2.17454334589736E-2</v>
      </c>
      <c r="H133" s="2">
        <v>3.1498297389330299E-2</v>
      </c>
      <c r="I133" s="2">
        <v>2.64099037138927E-2</v>
      </c>
      <c r="J133" s="2">
        <v>6.3521844009648901E-2</v>
      </c>
      <c r="K133" s="2">
        <v>5.7963709677419401E-2</v>
      </c>
      <c r="L133" s="2">
        <v>2.26298237255836E-2</v>
      </c>
      <c r="M133" s="2">
        <v>6.7784765897973401E-2</v>
      </c>
      <c r="N133" s="3">
        <v>0.228625033503082</v>
      </c>
      <c r="O133" s="3">
        <v>0.46734955185659399</v>
      </c>
    </row>
    <row r="134" spans="1:15" x14ac:dyDescent="0.3">
      <c r="A134" s="8" t="s">
        <v>201</v>
      </c>
      <c r="B134" s="8" t="s">
        <v>48</v>
      </c>
      <c r="C134" s="2">
        <v>-0.15610859728506801</v>
      </c>
      <c r="D134" s="2">
        <v>-0.14745308310992</v>
      </c>
      <c r="E134" s="2">
        <v>9.4339622641509399E-2</v>
      </c>
      <c r="F134" s="2">
        <v>4.8850574712643702E-2</v>
      </c>
      <c r="G134" s="2">
        <v>0.120547945205479</v>
      </c>
      <c r="H134" s="2">
        <v>0.14914425427872899</v>
      </c>
      <c r="I134" s="2">
        <v>4.2553191489361701E-2</v>
      </c>
      <c r="J134" s="2">
        <v>7.1428571428571397E-2</v>
      </c>
      <c r="K134" s="2">
        <v>1.9047619047619E-3</v>
      </c>
      <c r="L134" s="2">
        <v>6.6539923954372596E-2</v>
      </c>
      <c r="M134" s="2">
        <v>7.6648841354723704E-2</v>
      </c>
      <c r="N134" s="3">
        <v>0.23265306122449</v>
      </c>
      <c r="O134" s="3">
        <v>0.89937106918238996</v>
      </c>
    </row>
    <row r="135" spans="1:15" x14ac:dyDescent="0.3">
      <c r="A135" s="8" t="s">
        <v>201</v>
      </c>
      <c r="B135" s="8" t="s">
        <v>49</v>
      </c>
      <c r="C135" s="2">
        <v>0</v>
      </c>
      <c r="D135" s="2">
        <v>0</v>
      </c>
      <c r="E135" s="2">
        <v>0.27272727272727298</v>
      </c>
      <c r="F135" s="2">
        <v>0.28571428571428598</v>
      </c>
      <c r="G135" s="2">
        <v>-2.7777777777777801E-2</v>
      </c>
      <c r="H135" s="2">
        <v>8.5714285714285701E-2</v>
      </c>
      <c r="I135" s="2">
        <v>0.26315789473684198</v>
      </c>
      <c r="J135" s="2">
        <v>0</v>
      </c>
      <c r="K135" s="2">
        <v>-2.0833333333333301E-2</v>
      </c>
      <c r="L135" s="2">
        <v>4.2553191489361701E-2</v>
      </c>
      <c r="M135" s="2">
        <v>0</v>
      </c>
      <c r="N135" s="3">
        <v>2.0833333333333301E-2</v>
      </c>
      <c r="O135" s="3">
        <v>1.22727272727273</v>
      </c>
    </row>
    <row r="136" spans="1:15" x14ac:dyDescent="0.3">
      <c r="A136" s="8" t="s">
        <v>201</v>
      </c>
      <c r="B136" s="8" t="s">
        <v>50</v>
      </c>
      <c r="C136" s="2">
        <v>0</v>
      </c>
      <c r="D136" s="2">
        <v>0</v>
      </c>
      <c r="E136" s="2">
        <v>0</v>
      </c>
      <c r="F136" s="2">
        <v>-1</v>
      </c>
      <c r="G136" s="2">
        <v>0</v>
      </c>
      <c r="H136" s="2">
        <v>1</v>
      </c>
      <c r="I136" s="2">
        <v>-0.5</v>
      </c>
      <c r="J136" s="2">
        <v>0</v>
      </c>
      <c r="K136" s="2">
        <v>1</v>
      </c>
      <c r="L136" s="2">
        <v>-1</v>
      </c>
      <c r="M136" s="2">
        <v>0</v>
      </c>
      <c r="N136" s="3">
        <v>-1</v>
      </c>
      <c r="O136" s="3">
        <v>0</v>
      </c>
    </row>
    <row r="137" spans="1:15" x14ac:dyDescent="0.3">
      <c r="A137" s="8" t="s">
        <v>201</v>
      </c>
      <c r="B137" s="8" t="s">
        <v>51</v>
      </c>
      <c r="C137" s="2">
        <v>0</v>
      </c>
      <c r="D137" s="2">
        <v>0</v>
      </c>
      <c r="E137" s="2">
        <v>0</v>
      </c>
      <c r="F137" s="2">
        <v>0</v>
      </c>
      <c r="G137" s="2">
        <v>0</v>
      </c>
      <c r="H137" s="2">
        <v>0</v>
      </c>
      <c r="I137" s="2">
        <v>0</v>
      </c>
      <c r="J137" s="2">
        <v>0</v>
      </c>
      <c r="K137" s="2">
        <v>0</v>
      </c>
      <c r="L137" s="2">
        <v>0</v>
      </c>
      <c r="M137" s="2">
        <v>0</v>
      </c>
      <c r="N137" s="3">
        <v>0</v>
      </c>
      <c r="O137" s="3">
        <v>0</v>
      </c>
    </row>
    <row r="138" spans="1:15" x14ac:dyDescent="0.3">
      <c r="A138" s="8" t="s">
        <v>202</v>
      </c>
      <c r="B138" s="8" t="s">
        <v>46</v>
      </c>
      <c r="C138" s="2">
        <v>1.1261261261261301E-2</v>
      </c>
      <c r="D138" s="2">
        <v>3.5189309576837399E-2</v>
      </c>
      <c r="E138" s="2">
        <v>-6.0240963855421699E-3</v>
      </c>
      <c r="F138" s="2">
        <v>-4.8484848484848499E-2</v>
      </c>
      <c r="G138" s="2">
        <v>-4.5950864422201997E-2</v>
      </c>
      <c r="H138" s="2">
        <v>-4.1010968049594698E-2</v>
      </c>
      <c r="I138" s="2">
        <v>2.4365987071108899E-2</v>
      </c>
      <c r="J138" s="2">
        <v>4.0776699029126201E-2</v>
      </c>
      <c r="K138" s="2">
        <v>4.6641791044776098E-3</v>
      </c>
      <c r="L138" s="2">
        <v>8.3565459610027894E-3</v>
      </c>
      <c r="M138" s="2">
        <v>1.2891344383057101E-2</v>
      </c>
      <c r="N138" s="3">
        <v>6.7961165048543701E-2</v>
      </c>
      <c r="O138" s="3">
        <v>-5.3356282271944902E-2</v>
      </c>
    </row>
    <row r="139" spans="1:15" x14ac:dyDescent="0.3">
      <c r="A139" s="8" t="s">
        <v>202</v>
      </c>
      <c r="B139" s="8" t="s">
        <v>47</v>
      </c>
      <c r="C139" s="2">
        <v>-5.0657574281539199E-2</v>
      </c>
      <c r="D139" s="2">
        <v>5.6439199589533098E-2</v>
      </c>
      <c r="E139" s="2">
        <v>5.8280718795531802E-2</v>
      </c>
      <c r="F139" s="2">
        <v>5.4612207434603002E-2</v>
      </c>
      <c r="G139" s="2">
        <v>6.2228024369016498E-2</v>
      </c>
      <c r="H139" s="2">
        <v>5.6124539123310099E-2</v>
      </c>
      <c r="I139" s="2">
        <v>3.6074476338246703E-2</v>
      </c>
      <c r="J139" s="2">
        <v>1.1231748408835601E-2</v>
      </c>
      <c r="K139" s="2">
        <v>0.105146242132544</v>
      </c>
      <c r="L139" s="2">
        <v>9.6817420435510906E-2</v>
      </c>
      <c r="M139" s="2">
        <v>7.8802687843616395E-2</v>
      </c>
      <c r="N139" s="3">
        <v>0.32235117933358298</v>
      </c>
      <c r="O139" s="3">
        <v>0.71539582321515305</v>
      </c>
    </row>
    <row r="140" spans="1:15" x14ac:dyDescent="0.3">
      <c r="A140" s="8" t="s">
        <v>202</v>
      </c>
      <c r="B140" s="8" t="s">
        <v>48</v>
      </c>
      <c r="C140" s="2">
        <v>-0.105022831050228</v>
      </c>
      <c r="D140" s="2">
        <v>0</v>
      </c>
      <c r="E140" s="2">
        <v>2.04081632653061E-2</v>
      </c>
      <c r="F140" s="2">
        <v>5.0000000000000001E-3</v>
      </c>
      <c r="G140" s="2">
        <v>0</v>
      </c>
      <c r="H140" s="2">
        <v>4.9751243781094502E-2</v>
      </c>
      <c r="I140" s="2">
        <v>3.7914691943128E-2</v>
      </c>
      <c r="J140" s="2">
        <v>0.11872146118721499</v>
      </c>
      <c r="K140" s="2">
        <v>0.179591836734694</v>
      </c>
      <c r="L140" s="2">
        <v>7.6124567474048402E-2</v>
      </c>
      <c r="M140" s="2">
        <v>9.3247588424437297E-2</v>
      </c>
      <c r="N140" s="3">
        <v>0.55251141552511396</v>
      </c>
      <c r="O140" s="3">
        <v>0.73469387755102</v>
      </c>
    </row>
    <row r="141" spans="1:15" x14ac:dyDescent="0.3">
      <c r="A141" s="8" t="s">
        <v>202</v>
      </c>
      <c r="B141" s="8" t="s">
        <v>49</v>
      </c>
      <c r="C141" s="2">
        <v>-6.6666666666666693E-2</v>
      </c>
      <c r="D141" s="2">
        <v>0.214285714285714</v>
      </c>
      <c r="E141" s="2">
        <v>-0.29411764705882398</v>
      </c>
      <c r="F141" s="2">
        <v>-8.3333333333333301E-2</v>
      </c>
      <c r="G141" s="2">
        <v>0.18181818181818199</v>
      </c>
      <c r="H141" s="2">
        <v>0</v>
      </c>
      <c r="I141" s="2">
        <v>0.46153846153846201</v>
      </c>
      <c r="J141" s="2">
        <v>0.21052631578947401</v>
      </c>
      <c r="K141" s="2">
        <v>0.13043478260869601</v>
      </c>
      <c r="L141" s="2">
        <v>0.230769230769231</v>
      </c>
      <c r="M141" s="2">
        <v>0.40625</v>
      </c>
      <c r="N141" s="3">
        <v>1.3684210526315801</v>
      </c>
      <c r="O141" s="3">
        <v>1.6470588235294099</v>
      </c>
    </row>
    <row r="142" spans="1:15" x14ac:dyDescent="0.3">
      <c r="A142" s="8" t="s">
        <v>202</v>
      </c>
      <c r="B142" s="8" t="s">
        <v>50</v>
      </c>
      <c r="C142" s="2">
        <v>0</v>
      </c>
      <c r="D142" s="2">
        <v>0</v>
      </c>
      <c r="E142" s="2">
        <v>0</v>
      </c>
      <c r="F142" s="2">
        <v>0</v>
      </c>
      <c r="G142" s="2">
        <v>0</v>
      </c>
      <c r="H142" s="2">
        <v>0</v>
      </c>
      <c r="I142" s="2">
        <v>0</v>
      </c>
      <c r="J142" s="2">
        <v>0</v>
      </c>
      <c r="K142" s="2">
        <v>0</v>
      </c>
      <c r="L142" s="2">
        <v>0</v>
      </c>
      <c r="M142" s="2">
        <v>0</v>
      </c>
      <c r="N142" s="3">
        <v>0</v>
      </c>
      <c r="O142" s="3">
        <v>0</v>
      </c>
    </row>
    <row r="143" spans="1:15" x14ac:dyDescent="0.3">
      <c r="A143" s="8" t="s">
        <v>202</v>
      </c>
      <c r="B143" s="8" t="s">
        <v>51</v>
      </c>
      <c r="C143" s="2">
        <v>0</v>
      </c>
      <c r="D143" s="2">
        <v>0</v>
      </c>
      <c r="E143" s="2">
        <v>0</v>
      </c>
      <c r="F143" s="2">
        <v>0</v>
      </c>
      <c r="G143" s="2">
        <v>0</v>
      </c>
      <c r="H143" s="2">
        <v>0</v>
      </c>
      <c r="I143" s="2">
        <v>0</v>
      </c>
      <c r="J143" s="2">
        <v>0</v>
      </c>
      <c r="K143" s="2">
        <v>0</v>
      </c>
      <c r="L143" s="2">
        <v>0</v>
      </c>
      <c r="M143" s="2">
        <v>0</v>
      </c>
      <c r="N143" s="3">
        <v>0</v>
      </c>
      <c r="O143" s="3">
        <v>0</v>
      </c>
    </row>
    <row r="144" spans="1:15" x14ac:dyDescent="0.3">
      <c r="A144" s="11" t="s">
        <v>17</v>
      </c>
      <c r="B144" s="11" t="s">
        <v>17</v>
      </c>
      <c r="C144" s="3">
        <v>-2.1864744609313699E-2</v>
      </c>
      <c r="D144" s="3">
        <v>8.6655826112014504E-3</v>
      </c>
      <c r="E144" s="3">
        <v>1.0060403232389201E-2</v>
      </c>
      <c r="F144" s="3">
        <v>6.5256480190718598E-3</v>
      </c>
      <c r="G144" s="3">
        <v>1.98715375351265E-3</v>
      </c>
      <c r="H144" s="3">
        <v>4.3430357178629399E-2</v>
      </c>
      <c r="I144" s="3">
        <v>3.49991360608213E-2</v>
      </c>
      <c r="J144" s="3">
        <v>3.7080319050268998E-2</v>
      </c>
      <c r="K144" s="3">
        <v>5.3193582428589299E-2</v>
      </c>
      <c r="L144" s="3">
        <v>3.6988604520829402E-2</v>
      </c>
      <c r="M144" s="3">
        <v>4.8361474590982799E-2</v>
      </c>
      <c r="N144" s="3">
        <v>0.18742348358375099</v>
      </c>
      <c r="O144" s="3">
        <v>0.306301526406008</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186</v>
      </c>
      <c r="B149" s="15"/>
    </row>
    <row r="150" spans="1:2" x14ac:dyDescent="0.3">
      <c r="A150" s="14" t="s">
        <v>45</v>
      </c>
      <c r="B150" s="15"/>
    </row>
    <row r="151" spans="1:2" x14ac:dyDescent="0.3">
      <c r="A151" s="14" t="s">
        <v>54</v>
      </c>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256</v>
      </c>
      <c r="B1" s="15"/>
    </row>
    <row r="2" spans="1:14" ht="15.6" x14ac:dyDescent="0.3">
      <c r="A2" s="12" t="s">
        <v>185</v>
      </c>
      <c r="B2" s="15"/>
    </row>
    <row r="3" spans="1:14" ht="15.6" x14ac:dyDescent="0.3">
      <c r="A3" s="12" t="s">
        <v>204</v>
      </c>
      <c r="B3" s="15"/>
    </row>
    <row r="4" spans="1:14" ht="15.6" x14ac:dyDescent="0.3">
      <c r="A4" s="12" t="s">
        <v>58</v>
      </c>
      <c r="B4" s="15"/>
    </row>
    <row r="5" spans="1:14" x14ac:dyDescent="0.3">
      <c r="A5" s="15"/>
      <c r="B5" s="15"/>
    </row>
    <row r="6" spans="1:14" x14ac:dyDescent="0.3">
      <c r="A6" s="16" t="str">
        <f>HYPERLINK("#'Table of contents'!A117",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55</v>
      </c>
      <c r="C9" s="1">
        <v>2535</v>
      </c>
      <c r="D9" s="1">
        <v>2602</v>
      </c>
      <c r="E9" s="1">
        <v>2535</v>
      </c>
      <c r="F9" s="1">
        <v>2677</v>
      </c>
      <c r="G9" s="1">
        <v>2650</v>
      </c>
      <c r="H9" s="1">
        <v>2346</v>
      </c>
      <c r="I9" s="1">
        <v>2432</v>
      </c>
      <c r="J9" s="1">
        <v>2482</v>
      </c>
      <c r="K9" s="1">
        <v>2652</v>
      </c>
      <c r="L9" s="1">
        <v>2810</v>
      </c>
      <c r="M9" s="1">
        <v>2853</v>
      </c>
      <c r="N9" s="1">
        <v>3204</v>
      </c>
    </row>
    <row r="10" spans="1:14" x14ac:dyDescent="0.3">
      <c r="A10" s="7" t="s">
        <v>196</v>
      </c>
      <c r="B10" s="7" t="s">
        <v>56</v>
      </c>
      <c r="C10" s="1">
        <v>2100</v>
      </c>
      <c r="D10" s="1">
        <v>2036</v>
      </c>
      <c r="E10" s="1">
        <v>1993</v>
      </c>
      <c r="F10" s="1">
        <v>2029</v>
      </c>
      <c r="G10" s="1">
        <v>2032</v>
      </c>
      <c r="H10" s="1">
        <v>1959</v>
      </c>
      <c r="I10" s="1">
        <v>2131</v>
      </c>
      <c r="J10" s="1">
        <v>2206</v>
      </c>
      <c r="K10" s="1">
        <v>2274</v>
      </c>
      <c r="L10" s="1">
        <v>2365</v>
      </c>
      <c r="M10" s="1">
        <v>2410</v>
      </c>
      <c r="N10" s="1">
        <v>2655</v>
      </c>
    </row>
    <row r="11" spans="1:14" x14ac:dyDescent="0.3">
      <c r="A11" s="7" t="s">
        <v>197</v>
      </c>
      <c r="B11" s="7" t="s">
        <v>55</v>
      </c>
      <c r="C11" s="1">
        <v>6225</v>
      </c>
      <c r="D11" s="1">
        <v>6044</v>
      </c>
      <c r="E11" s="1">
        <v>6244</v>
      </c>
      <c r="F11" s="1">
        <v>6340</v>
      </c>
      <c r="G11" s="1">
        <v>6624</v>
      </c>
      <c r="H11" s="1">
        <v>6666</v>
      </c>
      <c r="I11" s="1">
        <v>6784</v>
      </c>
      <c r="J11" s="1">
        <v>6843</v>
      </c>
      <c r="K11" s="1">
        <v>7119</v>
      </c>
      <c r="L11" s="1">
        <v>7343</v>
      </c>
      <c r="M11" s="1">
        <v>7444</v>
      </c>
      <c r="N11" s="1">
        <v>7739</v>
      </c>
    </row>
    <row r="12" spans="1:14" x14ac:dyDescent="0.3">
      <c r="A12" s="7" t="s">
        <v>197</v>
      </c>
      <c r="B12" s="7" t="s">
        <v>56</v>
      </c>
      <c r="C12" s="1">
        <v>4243</v>
      </c>
      <c r="D12" s="1">
        <v>4007</v>
      </c>
      <c r="E12" s="1">
        <v>4133</v>
      </c>
      <c r="F12" s="1">
        <v>4186</v>
      </c>
      <c r="G12" s="1">
        <v>4259</v>
      </c>
      <c r="H12" s="1">
        <v>4250</v>
      </c>
      <c r="I12" s="1">
        <v>4399</v>
      </c>
      <c r="J12" s="1">
        <v>4460</v>
      </c>
      <c r="K12" s="1">
        <v>4555</v>
      </c>
      <c r="L12" s="1">
        <v>4723</v>
      </c>
      <c r="M12" s="1">
        <v>4822</v>
      </c>
      <c r="N12" s="1">
        <v>4956</v>
      </c>
    </row>
    <row r="13" spans="1:14" x14ac:dyDescent="0.3">
      <c r="A13" s="7" t="s">
        <v>198</v>
      </c>
      <c r="B13" s="7" t="s">
        <v>55</v>
      </c>
      <c r="C13" s="1">
        <v>4483</v>
      </c>
      <c r="D13" s="1">
        <v>4540</v>
      </c>
      <c r="E13" s="1">
        <v>4493</v>
      </c>
      <c r="F13" s="1">
        <v>4494</v>
      </c>
      <c r="G13" s="1">
        <v>4240</v>
      </c>
      <c r="H13" s="1">
        <v>3847</v>
      </c>
      <c r="I13" s="1">
        <v>4101</v>
      </c>
      <c r="J13" s="1">
        <v>4296</v>
      </c>
      <c r="K13" s="1">
        <v>4518</v>
      </c>
      <c r="L13" s="1">
        <v>4585</v>
      </c>
      <c r="M13" s="1">
        <v>4587</v>
      </c>
      <c r="N13" s="1">
        <v>4998</v>
      </c>
    </row>
    <row r="14" spans="1:14" x14ac:dyDescent="0.3">
      <c r="A14" s="7" t="s">
        <v>198</v>
      </c>
      <c r="B14" s="7" t="s">
        <v>56</v>
      </c>
      <c r="C14" s="1">
        <v>3905</v>
      </c>
      <c r="D14" s="1">
        <v>3809</v>
      </c>
      <c r="E14" s="1">
        <v>3845</v>
      </c>
      <c r="F14" s="1">
        <v>3867</v>
      </c>
      <c r="G14" s="1">
        <v>3551</v>
      </c>
      <c r="H14" s="1">
        <v>3436</v>
      </c>
      <c r="I14" s="1">
        <v>3671</v>
      </c>
      <c r="J14" s="1">
        <v>3756</v>
      </c>
      <c r="K14" s="1">
        <v>3934</v>
      </c>
      <c r="L14" s="1">
        <v>3857</v>
      </c>
      <c r="M14" s="1">
        <v>3982</v>
      </c>
      <c r="N14" s="1">
        <v>4352</v>
      </c>
    </row>
    <row r="15" spans="1:14" x14ac:dyDescent="0.3">
      <c r="A15" s="7" t="s">
        <v>199</v>
      </c>
      <c r="B15" s="7" t="s">
        <v>55</v>
      </c>
      <c r="C15" s="1">
        <v>4366</v>
      </c>
      <c r="D15" s="1">
        <v>4440</v>
      </c>
      <c r="E15" s="1">
        <v>4378</v>
      </c>
      <c r="F15" s="1">
        <v>4300</v>
      </c>
      <c r="G15" s="1">
        <v>4182</v>
      </c>
      <c r="H15" s="1">
        <v>4238</v>
      </c>
      <c r="I15" s="1">
        <v>4360</v>
      </c>
      <c r="J15" s="1">
        <v>4701</v>
      </c>
      <c r="K15" s="1">
        <v>4937</v>
      </c>
      <c r="L15" s="1">
        <v>5349</v>
      </c>
      <c r="M15" s="1">
        <v>5479</v>
      </c>
      <c r="N15" s="1">
        <v>5752</v>
      </c>
    </row>
    <row r="16" spans="1:14" x14ac:dyDescent="0.3">
      <c r="A16" s="7" t="s">
        <v>199</v>
      </c>
      <c r="B16" s="7" t="s">
        <v>56</v>
      </c>
      <c r="C16" s="1">
        <v>3695</v>
      </c>
      <c r="D16" s="1">
        <v>3547</v>
      </c>
      <c r="E16" s="1">
        <v>3524</v>
      </c>
      <c r="F16" s="1">
        <v>3490</v>
      </c>
      <c r="G16" s="1">
        <v>3438</v>
      </c>
      <c r="H16" s="1">
        <v>3433</v>
      </c>
      <c r="I16" s="1">
        <v>3823</v>
      </c>
      <c r="J16" s="1">
        <v>3991</v>
      </c>
      <c r="K16" s="1">
        <v>4197</v>
      </c>
      <c r="L16" s="1">
        <v>4524</v>
      </c>
      <c r="M16" s="1">
        <v>4713</v>
      </c>
      <c r="N16" s="1">
        <v>4756</v>
      </c>
    </row>
    <row r="17" spans="1:14" x14ac:dyDescent="0.3">
      <c r="A17" s="7" t="s">
        <v>200</v>
      </c>
      <c r="B17" s="7" t="s">
        <v>55</v>
      </c>
      <c r="C17" s="1">
        <v>3595</v>
      </c>
      <c r="D17" s="1">
        <v>3541</v>
      </c>
      <c r="E17" s="1">
        <v>3567</v>
      </c>
      <c r="F17" s="1">
        <v>3688</v>
      </c>
      <c r="G17" s="1">
        <v>3986</v>
      </c>
      <c r="H17" s="1">
        <v>4586</v>
      </c>
      <c r="I17" s="1">
        <v>4821</v>
      </c>
      <c r="J17" s="1">
        <v>5023</v>
      </c>
      <c r="K17" s="1">
        <v>4944</v>
      </c>
      <c r="L17" s="1">
        <v>5498</v>
      </c>
      <c r="M17" s="1">
        <v>6171</v>
      </c>
      <c r="N17" s="1">
        <v>6189</v>
      </c>
    </row>
    <row r="18" spans="1:14" x14ac:dyDescent="0.3">
      <c r="A18" s="7" t="s">
        <v>200</v>
      </c>
      <c r="B18" s="7" t="s">
        <v>56</v>
      </c>
      <c r="C18" s="1">
        <v>2925</v>
      </c>
      <c r="D18" s="1">
        <v>2842</v>
      </c>
      <c r="E18" s="1">
        <v>2901</v>
      </c>
      <c r="F18" s="1">
        <v>2911</v>
      </c>
      <c r="G18" s="1">
        <v>3074</v>
      </c>
      <c r="H18" s="1">
        <v>3368</v>
      </c>
      <c r="I18" s="1">
        <v>3578</v>
      </c>
      <c r="J18" s="1">
        <v>3893</v>
      </c>
      <c r="K18" s="1">
        <v>4145</v>
      </c>
      <c r="L18" s="1">
        <v>4616</v>
      </c>
      <c r="M18" s="1">
        <v>4892</v>
      </c>
      <c r="N18" s="1">
        <v>4850</v>
      </c>
    </row>
    <row r="19" spans="1:14" x14ac:dyDescent="0.3">
      <c r="A19" s="7" t="s">
        <v>201</v>
      </c>
      <c r="B19" s="7" t="s">
        <v>55</v>
      </c>
      <c r="C19" s="1">
        <v>4048</v>
      </c>
      <c r="D19" s="1">
        <v>3933</v>
      </c>
      <c r="E19" s="1">
        <v>3958</v>
      </c>
      <c r="F19" s="1">
        <v>3933</v>
      </c>
      <c r="G19" s="1">
        <v>4117</v>
      </c>
      <c r="H19" s="1">
        <v>4098</v>
      </c>
      <c r="I19" s="1">
        <v>4181</v>
      </c>
      <c r="J19" s="1">
        <v>4189</v>
      </c>
      <c r="K19" s="1">
        <v>4383</v>
      </c>
      <c r="L19" s="1">
        <v>4542</v>
      </c>
      <c r="M19" s="1">
        <v>4605</v>
      </c>
      <c r="N19" s="1">
        <v>4979</v>
      </c>
    </row>
    <row r="20" spans="1:14" x14ac:dyDescent="0.3">
      <c r="A20" s="7" t="s">
        <v>201</v>
      </c>
      <c r="B20" s="7" t="s">
        <v>56</v>
      </c>
      <c r="C20" s="1">
        <v>3042</v>
      </c>
      <c r="D20" s="1">
        <v>2838</v>
      </c>
      <c r="E20" s="1">
        <v>2837</v>
      </c>
      <c r="F20" s="1">
        <v>2881</v>
      </c>
      <c r="G20" s="1">
        <v>2959</v>
      </c>
      <c r="H20" s="1">
        <v>2940</v>
      </c>
      <c r="I20" s="1">
        <v>2993</v>
      </c>
      <c r="J20" s="1">
        <v>3101</v>
      </c>
      <c r="K20" s="1">
        <v>3138</v>
      </c>
      <c r="L20" s="1">
        <v>3217</v>
      </c>
      <c r="M20" s="1">
        <v>3314</v>
      </c>
      <c r="N20" s="1">
        <v>3466</v>
      </c>
    </row>
    <row r="21" spans="1:14" x14ac:dyDescent="0.3">
      <c r="A21" s="7" t="s">
        <v>202</v>
      </c>
      <c r="B21" s="7" t="s">
        <v>55</v>
      </c>
      <c r="C21" s="1">
        <v>2626</v>
      </c>
      <c r="D21" s="1">
        <v>2619</v>
      </c>
      <c r="E21" s="1">
        <v>2755</v>
      </c>
      <c r="F21" s="1">
        <v>2858</v>
      </c>
      <c r="G21" s="1">
        <v>2918</v>
      </c>
      <c r="H21" s="1">
        <v>2934</v>
      </c>
      <c r="I21" s="1">
        <v>2906</v>
      </c>
      <c r="J21" s="1">
        <v>2970</v>
      </c>
      <c r="K21" s="1">
        <v>3020</v>
      </c>
      <c r="L21" s="1">
        <v>3192</v>
      </c>
      <c r="M21" s="1">
        <v>3422</v>
      </c>
      <c r="N21" s="1">
        <v>3564</v>
      </c>
    </row>
    <row r="22" spans="1:14" x14ac:dyDescent="0.3">
      <c r="A22" s="7" t="s">
        <v>202</v>
      </c>
      <c r="B22" s="7" t="s">
        <v>56</v>
      </c>
      <c r="C22" s="1">
        <v>1881</v>
      </c>
      <c r="D22" s="1">
        <v>1785</v>
      </c>
      <c r="E22" s="1">
        <v>1841</v>
      </c>
      <c r="F22" s="1">
        <v>1843</v>
      </c>
      <c r="G22" s="1">
        <v>1790</v>
      </c>
      <c r="H22" s="1">
        <v>1818</v>
      </c>
      <c r="I22" s="1">
        <v>1907</v>
      </c>
      <c r="J22" s="1">
        <v>1999</v>
      </c>
      <c r="K22" s="1">
        <v>2093</v>
      </c>
      <c r="L22" s="1">
        <v>2262</v>
      </c>
      <c r="M22" s="1">
        <v>2367</v>
      </c>
      <c r="N22" s="1">
        <v>2554</v>
      </c>
    </row>
    <row r="23" spans="1:14" x14ac:dyDescent="0.3">
      <c r="A23" s="10" t="s">
        <v>17</v>
      </c>
      <c r="B23" s="10" t="s">
        <v>17</v>
      </c>
      <c r="C23" s="5">
        <v>49669</v>
      </c>
      <c r="D23" s="5">
        <v>48583</v>
      </c>
      <c r="E23" s="5">
        <v>49004</v>
      </c>
      <c r="F23" s="5">
        <v>49497</v>
      </c>
      <c r="G23" s="5">
        <v>49820</v>
      </c>
      <c r="H23" s="5">
        <v>49919</v>
      </c>
      <c r="I23" s="5">
        <v>52087</v>
      </c>
      <c r="J23" s="5">
        <v>53910</v>
      </c>
      <c r="K23" s="5">
        <v>55909</v>
      </c>
      <c r="L23" s="5">
        <v>58883</v>
      </c>
      <c r="M23" s="5">
        <v>61061</v>
      </c>
      <c r="N23" s="5">
        <v>64014</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55</v>
      </c>
      <c r="C28" s="2">
        <v>0.54692556634304201</v>
      </c>
      <c r="D28" s="2">
        <v>0.56101768003449803</v>
      </c>
      <c r="E28" s="2">
        <v>0.55984982332155497</v>
      </c>
      <c r="F28" s="2">
        <v>0.56884827879303002</v>
      </c>
      <c r="G28" s="2">
        <v>0.56599743699273797</v>
      </c>
      <c r="H28" s="2">
        <v>0.54494773519163797</v>
      </c>
      <c r="I28" s="2">
        <v>0.53298268682884098</v>
      </c>
      <c r="J28" s="2">
        <v>0.52943686006825896</v>
      </c>
      <c r="K28" s="2">
        <v>0.53836784409256999</v>
      </c>
      <c r="L28" s="2">
        <v>0.54299516908212597</v>
      </c>
      <c r="M28" s="2">
        <v>0.54208626258787795</v>
      </c>
      <c r="N28" s="2">
        <v>0.54685099846390195</v>
      </c>
    </row>
    <row r="29" spans="1:14" x14ac:dyDescent="0.3">
      <c r="A29" s="8" t="s">
        <v>196</v>
      </c>
      <c r="B29" s="8" t="s">
        <v>56</v>
      </c>
      <c r="C29" s="2">
        <v>0.45307443365695799</v>
      </c>
      <c r="D29" s="2">
        <v>0.43898231996550202</v>
      </c>
      <c r="E29" s="2">
        <v>0.44015017667844503</v>
      </c>
      <c r="F29" s="2">
        <v>0.43115172120696998</v>
      </c>
      <c r="G29" s="2">
        <v>0.43400256300726198</v>
      </c>
      <c r="H29" s="2">
        <v>0.45505226480836197</v>
      </c>
      <c r="I29" s="2">
        <v>0.46701731317115902</v>
      </c>
      <c r="J29" s="2">
        <v>0.47056313993174098</v>
      </c>
      <c r="K29" s="2">
        <v>0.46163215590743001</v>
      </c>
      <c r="L29" s="2">
        <v>0.45700483091787403</v>
      </c>
      <c r="M29" s="2">
        <v>0.45791373741212199</v>
      </c>
      <c r="N29" s="2">
        <v>0.453149001536098</v>
      </c>
    </row>
    <row r="30" spans="1:14" x14ac:dyDescent="0.3">
      <c r="A30" s="8" t="s">
        <v>197</v>
      </c>
      <c r="B30" s="8" t="s">
        <v>55</v>
      </c>
      <c r="C30" s="2">
        <v>0.59466946885746996</v>
      </c>
      <c r="D30" s="2">
        <v>0.60133320067655005</v>
      </c>
      <c r="E30" s="2">
        <v>0.60171533198419602</v>
      </c>
      <c r="F30" s="2">
        <v>0.602318069542086</v>
      </c>
      <c r="G30" s="2">
        <v>0.60865570155288096</v>
      </c>
      <c r="H30" s="2">
        <v>0.61066324661047999</v>
      </c>
      <c r="I30" s="2">
        <v>0.606635071090047</v>
      </c>
      <c r="J30" s="2">
        <v>0.60541449172785999</v>
      </c>
      <c r="K30" s="2">
        <v>0.60981668665410305</v>
      </c>
      <c r="L30" s="2">
        <v>0.60856953422840998</v>
      </c>
      <c r="M30" s="2">
        <v>0.60688080873960504</v>
      </c>
      <c r="N30" s="2">
        <v>0.60961008270972805</v>
      </c>
    </row>
    <row r="31" spans="1:14" x14ac:dyDescent="0.3">
      <c r="A31" s="8" t="s">
        <v>197</v>
      </c>
      <c r="B31" s="8" t="s">
        <v>56</v>
      </c>
      <c r="C31" s="2">
        <v>0.40533053114252998</v>
      </c>
      <c r="D31" s="2">
        <v>0.39866679932345001</v>
      </c>
      <c r="E31" s="2">
        <v>0.39828466801580398</v>
      </c>
      <c r="F31" s="2">
        <v>0.397681930457914</v>
      </c>
      <c r="G31" s="2">
        <v>0.39134429844711899</v>
      </c>
      <c r="H31" s="2">
        <v>0.38933675338952001</v>
      </c>
      <c r="I31" s="2">
        <v>0.393364928909953</v>
      </c>
      <c r="J31" s="2">
        <v>0.39458550827214001</v>
      </c>
      <c r="K31" s="2">
        <v>0.39018331334589701</v>
      </c>
      <c r="L31" s="2">
        <v>0.39143046577159002</v>
      </c>
      <c r="M31" s="2">
        <v>0.39311919126039502</v>
      </c>
      <c r="N31" s="2">
        <v>0.390389917290272</v>
      </c>
    </row>
    <row r="32" spans="1:14" x14ac:dyDescent="0.3">
      <c r="A32" s="8" t="s">
        <v>198</v>
      </c>
      <c r="B32" s="8" t="s">
        <v>55</v>
      </c>
      <c r="C32" s="2">
        <v>0.53445398187887505</v>
      </c>
      <c r="D32" s="2">
        <v>0.54377769792789599</v>
      </c>
      <c r="E32" s="2">
        <v>0.53885823938594402</v>
      </c>
      <c r="F32" s="2">
        <v>0.53749551489056302</v>
      </c>
      <c r="G32" s="2">
        <v>0.54421768707482998</v>
      </c>
      <c r="H32" s="2">
        <v>0.52821639434299095</v>
      </c>
      <c r="I32" s="2">
        <v>0.52766340710241899</v>
      </c>
      <c r="J32" s="2">
        <v>0.53353204172876301</v>
      </c>
      <c r="K32" s="2">
        <v>0.53454803596781797</v>
      </c>
      <c r="L32" s="2">
        <v>0.54311774461028195</v>
      </c>
      <c r="M32" s="2">
        <v>0.53530166880616203</v>
      </c>
      <c r="N32" s="2">
        <v>0.53454545454545499</v>
      </c>
    </row>
    <row r="33" spans="1:15" x14ac:dyDescent="0.3">
      <c r="A33" s="8" t="s">
        <v>198</v>
      </c>
      <c r="B33" s="8" t="s">
        <v>56</v>
      </c>
      <c r="C33" s="2">
        <v>0.465546018121125</v>
      </c>
      <c r="D33" s="2">
        <v>0.45622230207210401</v>
      </c>
      <c r="E33" s="2">
        <v>0.46114176061405598</v>
      </c>
      <c r="F33" s="2">
        <v>0.46250448510943698</v>
      </c>
      <c r="G33" s="2">
        <v>0.45578231292517002</v>
      </c>
      <c r="H33" s="2">
        <v>0.471783605657009</v>
      </c>
      <c r="I33" s="2">
        <v>0.47233659289758101</v>
      </c>
      <c r="J33" s="2">
        <v>0.46646795827123699</v>
      </c>
      <c r="K33" s="2">
        <v>0.46545196403218198</v>
      </c>
      <c r="L33" s="2">
        <v>0.45688225538971799</v>
      </c>
      <c r="M33" s="2">
        <v>0.46469833119383802</v>
      </c>
      <c r="N33" s="2">
        <v>0.46545454545454501</v>
      </c>
    </row>
    <row r="34" spans="1:15" x14ac:dyDescent="0.3">
      <c r="A34" s="8" t="s">
        <v>199</v>
      </c>
      <c r="B34" s="8" t="s">
        <v>55</v>
      </c>
      <c r="C34" s="2">
        <v>0.54162014638382305</v>
      </c>
      <c r="D34" s="2">
        <v>0.55590334293226495</v>
      </c>
      <c r="E34" s="2">
        <v>0.55403695267021003</v>
      </c>
      <c r="F34" s="2">
        <v>0.55198973042361998</v>
      </c>
      <c r="G34" s="2">
        <v>0.54881889763779501</v>
      </c>
      <c r="H34" s="2">
        <v>0.55247034284969398</v>
      </c>
      <c r="I34" s="2">
        <v>0.53281192716607595</v>
      </c>
      <c r="J34" s="2">
        <v>0.54084215370455602</v>
      </c>
      <c r="K34" s="2">
        <v>0.540507992117364</v>
      </c>
      <c r="L34" s="2">
        <v>0.54178061379519904</v>
      </c>
      <c r="M34" s="2">
        <v>0.53757849293563598</v>
      </c>
      <c r="N34" s="2">
        <v>0.54739246288542098</v>
      </c>
    </row>
    <row r="35" spans="1:15" x14ac:dyDescent="0.3">
      <c r="A35" s="8" t="s">
        <v>199</v>
      </c>
      <c r="B35" s="8" t="s">
        <v>56</v>
      </c>
      <c r="C35" s="2">
        <v>0.458379853616177</v>
      </c>
      <c r="D35" s="2">
        <v>0.44409665706773499</v>
      </c>
      <c r="E35" s="2">
        <v>0.44596304732978997</v>
      </c>
      <c r="F35" s="2">
        <v>0.44801026957638002</v>
      </c>
      <c r="G35" s="2">
        <v>0.45118110236220499</v>
      </c>
      <c r="H35" s="2">
        <v>0.44752965715030602</v>
      </c>
      <c r="I35" s="2">
        <v>0.467188072833924</v>
      </c>
      <c r="J35" s="2">
        <v>0.45915784629544398</v>
      </c>
      <c r="K35" s="2">
        <v>0.459492007882636</v>
      </c>
      <c r="L35" s="2">
        <v>0.45821938620480102</v>
      </c>
      <c r="M35" s="2">
        <v>0.46242150706436402</v>
      </c>
      <c r="N35" s="2">
        <v>0.45260753711457902</v>
      </c>
    </row>
    <row r="36" spans="1:15" x14ac:dyDescent="0.3">
      <c r="A36" s="8" t="s">
        <v>200</v>
      </c>
      <c r="B36" s="8" t="s">
        <v>55</v>
      </c>
      <c r="C36" s="2">
        <v>0.55138036809815905</v>
      </c>
      <c r="D36" s="2">
        <v>0.55475481748394195</v>
      </c>
      <c r="E36" s="2">
        <v>0.55148423005565905</v>
      </c>
      <c r="F36" s="2">
        <v>0.55887255644794698</v>
      </c>
      <c r="G36" s="2">
        <v>0.56458923512747905</v>
      </c>
      <c r="H36" s="2">
        <v>0.57656525018858396</v>
      </c>
      <c r="I36" s="2">
        <v>0.57399690439338003</v>
      </c>
      <c r="J36" s="2">
        <v>0.563369223867205</v>
      </c>
      <c r="K36" s="2">
        <v>0.54395423038838198</v>
      </c>
      <c r="L36" s="2">
        <v>0.54360292663634602</v>
      </c>
      <c r="M36" s="2">
        <v>0.557805296935732</v>
      </c>
      <c r="N36" s="2">
        <v>0.560648609475496</v>
      </c>
    </row>
    <row r="37" spans="1:15" x14ac:dyDescent="0.3">
      <c r="A37" s="8" t="s">
        <v>200</v>
      </c>
      <c r="B37" s="8" t="s">
        <v>56</v>
      </c>
      <c r="C37" s="2">
        <v>0.44861963190184101</v>
      </c>
      <c r="D37" s="2">
        <v>0.44524518251605799</v>
      </c>
      <c r="E37" s="2">
        <v>0.448515769944341</v>
      </c>
      <c r="F37" s="2">
        <v>0.44112744355205302</v>
      </c>
      <c r="G37" s="2">
        <v>0.43541076487252101</v>
      </c>
      <c r="H37" s="2">
        <v>0.42343474981141599</v>
      </c>
      <c r="I37" s="2">
        <v>0.42600309560661997</v>
      </c>
      <c r="J37" s="2">
        <v>0.436630776132795</v>
      </c>
      <c r="K37" s="2">
        <v>0.45604576961161802</v>
      </c>
      <c r="L37" s="2">
        <v>0.45639707336365398</v>
      </c>
      <c r="M37" s="2">
        <v>0.442194703064268</v>
      </c>
      <c r="N37" s="2">
        <v>0.439351390524504</v>
      </c>
    </row>
    <row r="38" spans="1:15" x14ac:dyDescent="0.3">
      <c r="A38" s="8" t="s">
        <v>201</v>
      </c>
      <c r="B38" s="8" t="s">
        <v>55</v>
      </c>
      <c r="C38" s="2">
        <v>0.57094499294781398</v>
      </c>
      <c r="D38" s="2">
        <v>0.58085954807266305</v>
      </c>
      <c r="E38" s="2">
        <v>0.58248712288447402</v>
      </c>
      <c r="F38" s="2">
        <v>0.57719401232756096</v>
      </c>
      <c r="G38" s="2">
        <v>0.58182589033352194</v>
      </c>
      <c r="H38" s="2">
        <v>0.58226768968456899</v>
      </c>
      <c r="I38" s="2">
        <v>0.58279899637580102</v>
      </c>
      <c r="J38" s="2">
        <v>0.57462277091906699</v>
      </c>
      <c r="K38" s="2">
        <v>0.582768248903071</v>
      </c>
      <c r="L38" s="2">
        <v>0.58538471452506802</v>
      </c>
      <c r="M38" s="2">
        <v>0.581512817274908</v>
      </c>
      <c r="N38" s="2">
        <v>0.58957963291888704</v>
      </c>
    </row>
    <row r="39" spans="1:15" x14ac:dyDescent="0.3">
      <c r="A39" s="8" t="s">
        <v>201</v>
      </c>
      <c r="B39" s="8" t="s">
        <v>56</v>
      </c>
      <c r="C39" s="2">
        <v>0.42905500705218602</v>
      </c>
      <c r="D39" s="2">
        <v>0.41914045192733701</v>
      </c>
      <c r="E39" s="2">
        <v>0.41751287711552598</v>
      </c>
      <c r="F39" s="2">
        <v>0.42280598767243899</v>
      </c>
      <c r="G39" s="2">
        <v>0.418174109666478</v>
      </c>
      <c r="H39" s="2">
        <v>0.41773231031543101</v>
      </c>
      <c r="I39" s="2">
        <v>0.41720100362419799</v>
      </c>
      <c r="J39" s="2">
        <v>0.42537722908093301</v>
      </c>
      <c r="K39" s="2">
        <v>0.417231751096929</v>
      </c>
      <c r="L39" s="2">
        <v>0.41461528547493198</v>
      </c>
      <c r="M39" s="2">
        <v>0.418487182725092</v>
      </c>
      <c r="N39" s="2">
        <v>0.41042036708111301</v>
      </c>
    </row>
    <row r="40" spans="1:15" x14ac:dyDescent="0.3">
      <c r="A40" s="8" t="s">
        <v>202</v>
      </c>
      <c r="B40" s="8" t="s">
        <v>55</v>
      </c>
      <c r="C40" s="2">
        <v>0.58264921233636602</v>
      </c>
      <c r="D40" s="2">
        <v>0.59468664850136199</v>
      </c>
      <c r="E40" s="2">
        <v>0.59943429068755405</v>
      </c>
      <c r="F40" s="2">
        <v>0.60795575409487301</v>
      </c>
      <c r="G40" s="2">
        <v>0.61979609175870898</v>
      </c>
      <c r="H40" s="2">
        <v>0.61742424242424199</v>
      </c>
      <c r="I40" s="2">
        <v>0.60378142530646195</v>
      </c>
      <c r="J40" s="2">
        <v>0.59770577581002204</v>
      </c>
      <c r="K40" s="2">
        <v>0.590651281048308</v>
      </c>
      <c r="L40" s="2">
        <v>0.58525852585258498</v>
      </c>
      <c r="M40" s="2">
        <v>0.59112109172568705</v>
      </c>
      <c r="N40" s="2">
        <v>0.58254331480876098</v>
      </c>
    </row>
    <row r="41" spans="1:15" x14ac:dyDescent="0.3">
      <c r="A41" s="8" t="s">
        <v>202</v>
      </c>
      <c r="B41" s="8" t="s">
        <v>56</v>
      </c>
      <c r="C41" s="2">
        <v>0.41735078766363398</v>
      </c>
      <c r="D41" s="2">
        <v>0.40531335149863801</v>
      </c>
      <c r="E41" s="2">
        <v>0.40056570931244601</v>
      </c>
      <c r="F41" s="2">
        <v>0.39204424590512699</v>
      </c>
      <c r="G41" s="2">
        <v>0.38020390824129102</v>
      </c>
      <c r="H41" s="2">
        <v>0.38257575757575801</v>
      </c>
      <c r="I41" s="2">
        <v>0.39621857469353799</v>
      </c>
      <c r="J41" s="2">
        <v>0.40229422418997801</v>
      </c>
      <c r="K41" s="2">
        <v>0.409348718951692</v>
      </c>
      <c r="L41" s="2">
        <v>0.41474147414741502</v>
      </c>
      <c r="M41" s="2">
        <v>0.408878908274313</v>
      </c>
      <c r="N41" s="2">
        <v>0.41745668519123902</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55</v>
      </c>
      <c r="C46" s="2">
        <v>2.64299802761341E-2</v>
      </c>
      <c r="D46" s="2">
        <v>-2.5749423520368901E-2</v>
      </c>
      <c r="E46" s="2">
        <v>5.6015779092702202E-2</v>
      </c>
      <c r="F46" s="2">
        <v>-1.00859170713485E-2</v>
      </c>
      <c r="G46" s="2">
        <v>-0.114716981132075</v>
      </c>
      <c r="H46" s="2">
        <v>3.6658141517476601E-2</v>
      </c>
      <c r="I46" s="2">
        <v>2.0559210526315801E-2</v>
      </c>
      <c r="J46" s="2">
        <v>6.8493150684931503E-2</v>
      </c>
      <c r="K46" s="2">
        <v>5.95776772247361E-2</v>
      </c>
      <c r="L46" s="2">
        <v>1.53024911032028E-2</v>
      </c>
      <c r="M46" s="2">
        <v>0.123028391167192</v>
      </c>
      <c r="N46" s="3">
        <v>0.29089443996776798</v>
      </c>
      <c r="O46" s="3">
        <v>0.26390532544378698</v>
      </c>
    </row>
    <row r="47" spans="1:15" x14ac:dyDescent="0.3">
      <c r="A47" s="8" t="s">
        <v>196</v>
      </c>
      <c r="B47" s="8" t="s">
        <v>56</v>
      </c>
      <c r="C47" s="2">
        <v>-3.04761904761905E-2</v>
      </c>
      <c r="D47" s="2">
        <v>-2.1119842829076599E-2</v>
      </c>
      <c r="E47" s="2">
        <v>1.8063221274460601E-2</v>
      </c>
      <c r="F47" s="2">
        <v>1.4785608674223801E-3</v>
      </c>
      <c r="G47" s="2">
        <v>-3.5925196850393699E-2</v>
      </c>
      <c r="H47" s="2">
        <v>8.7799897907095498E-2</v>
      </c>
      <c r="I47" s="2">
        <v>3.5194744251525099E-2</v>
      </c>
      <c r="J47" s="2">
        <v>3.0825022665457801E-2</v>
      </c>
      <c r="K47" s="2">
        <v>4.0017590149516301E-2</v>
      </c>
      <c r="L47" s="2">
        <v>1.90274841437632E-2</v>
      </c>
      <c r="M47" s="2">
        <v>0.101659751037344</v>
      </c>
      <c r="N47" s="3">
        <v>0.203535811423391</v>
      </c>
      <c r="O47" s="3">
        <v>0.33216256899147001</v>
      </c>
    </row>
    <row r="48" spans="1:15" x14ac:dyDescent="0.3">
      <c r="A48" s="8" t="s">
        <v>197</v>
      </c>
      <c r="B48" s="8" t="s">
        <v>55</v>
      </c>
      <c r="C48" s="2">
        <v>-2.9076305220883499E-2</v>
      </c>
      <c r="D48" s="2">
        <v>3.3090668431502303E-2</v>
      </c>
      <c r="E48" s="2">
        <v>1.5374759769378601E-2</v>
      </c>
      <c r="F48" s="2">
        <v>4.4794952681388001E-2</v>
      </c>
      <c r="G48" s="2">
        <v>6.3405797101449297E-3</v>
      </c>
      <c r="H48" s="2">
        <v>1.7701770177017701E-2</v>
      </c>
      <c r="I48" s="2">
        <v>8.6969339622641507E-3</v>
      </c>
      <c r="J48" s="2">
        <v>4.0333187198597097E-2</v>
      </c>
      <c r="K48" s="2">
        <v>3.1465093411996103E-2</v>
      </c>
      <c r="L48" s="2">
        <v>1.3754596214081399E-2</v>
      </c>
      <c r="M48" s="2">
        <v>3.9629231595916199E-2</v>
      </c>
      <c r="N48" s="3">
        <v>0.13093672365921399</v>
      </c>
      <c r="O48" s="3">
        <v>0.23942985265855199</v>
      </c>
    </row>
    <row r="49" spans="1:15" x14ac:dyDescent="0.3">
      <c r="A49" s="8" t="s">
        <v>197</v>
      </c>
      <c r="B49" s="8" t="s">
        <v>56</v>
      </c>
      <c r="C49" s="2">
        <v>-5.5621022861183103E-2</v>
      </c>
      <c r="D49" s="2">
        <v>3.1444971300224597E-2</v>
      </c>
      <c r="E49" s="2">
        <v>1.28236148076458E-2</v>
      </c>
      <c r="F49" s="2">
        <v>1.7439082656473998E-2</v>
      </c>
      <c r="G49" s="2">
        <v>-2.1131721061281999E-3</v>
      </c>
      <c r="H49" s="2">
        <v>3.5058823529411802E-2</v>
      </c>
      <c r="I49" s="2">
        <v>1.3866787906342401E-2</v>
      </c>
      <c r="J49" s="2">
        <v>2.13004484304933E-2</v>
      </c>
      <c r="K49" s="2">
        <v>3.6882546652030702E-2</v>
      </c>
      <c r="L49" s="2">
        <v>2.0961253440609801E-2</v>
      </c>
      <c r="M49" s="2">
        <v>2.7789299046038999E-2</v>
      </c>
      <c r="N49" s="3">
        <v>0.11121076233183901</v>
      </c>
      <c r="O49" s="3">
        <v>0.19912896201306601</v>
      </c>
    </row>
    <row r="50" spans="1:15" x14ac:dyDescent="0.3">
      <c r="A50" s="8" t="s">
        <v>198</v>
      </c>
      <c r="B50" s="8" t="s">
        <v>55</v>
      </c>
      <c r="C50" s="2">
        <v>1.27146999776935E-2</v>
      </c>
      <c r="D50" s="2">
        <v>-1.0352422907489001E-2</v>
      </c>
      <c r="E50" s="2">
        <v>2.2256843979523701E-4</v>
      </c>
      <c r="F50" s="2">
        <v>-5.6519804183355601E-2</v>
      </c>
      <c r="G50" s="2">
        <v>-9.2688679245282998E-2</v>
      </c>
      <c r="H50" s="2">
        <v>6.6025474395632999E-2</v>
      </c>
      <c r="I50" s="2">
        <v>4.7549378200438898E-2</v>
      </c>
      <c r="J50" s="2">
        <v>5.16759776536313E-2</v>
      </c>
      <c r="K50" s="2">
        <v>1.4829570606463E-2</v>
      </c>
      <c r="L50" s="2">
        <v>4.3620501635768799E-4</v>
      </c>
      <c r="M50" s="2">
        <v>8.9601046435578799E-2</v>
      </c>
      <c r="N50" s="3">
        <v>0.16340782122905001</v>
      </c>
      <c r="O50" s="3">
        <v>0.112397062096595</v>
      </c>
    </row>
    <row r="51" spans="1:15" x14ac:dyDescent="0.3">
      <c r="A51" s="8" t="s">
        <v>198</v>
      </c>
      <c r="B51" s="8" t="s">
        <v>56</v>
      </c>
      <c r="C51" s="2">
        <v>-2.4583866837387999E-2</v>
      </c>
      <c r="D51" s="2">
        <v>9.4512995536886295E-3</v>
      </c>
      <c r="E51" s="2">
        <v>5.7217165149544896E-3</v>
      </c>
      <c r="F51" s="2">
        <v>-8.1717093354021206E-2</v>
      </c>
      <c r="G51" s="2">
        <v>-3.2385243593353999E-2</v>
      </c>
      <c r="H51" s="2">
        <v>6.8393480791618194E-2</v>
      </c>
      <c r="I51" s="2">
        <v>2.3154453827294998E-2</v>
      </c>
      <c r="J51" s="2">
        <v>4.7390841320553802E-2</v>
      </c>
      <c r="K51" s="2">
        <v>-1.95729537366548E-2</v>
      </c>
      <c r="L51" s="2">
        <v>3.2408607726212103E-2</v>
      </c>
      <c r="M51" s="2">
        <v>9.2918131592164693E-2</v>
      </c>
      <c r="N51" s="3">
        <v>0.15867944621938199</v>
      </c>
      <c r="O51" s="3">
        <v>0.13185955786736001</v>
      </c>
    </row>
    <row r="52" spans="1:15" x14ac:dyDescent="0.3">
      <c r="A52" s="8" t="s">
        <v>199</v>
      </c>
      <c r="B52" s="8" t="s">
        <v>55</v>
      </c>
      <c r="C52" s="2">
        <v>1.6949152542372899E-2</v>
      </c>
      <c r="D52" s="2">
        <v>-1.3963963963964E-2</v>
      </c>
      <c r="E52" s="2">
        <v>-1.7816354499771599E-2</v>
      </c>
      <c r="F52" s="2">
        <v>-2.7441860465116302E-2</v>
      </c>
      <c r="G52" s="2">
        <v>1.33907221425155E-2</v>
      </c>
      <c r="H52" s="2">
        <v>2.87871637564889E-2</v>
      </c>
      <c r="I52" s="2">
        <v>7.8211009174311896E-2</v>
      </c>
      <c r="J52" s="2">
        <v>5.0202084662837702E-2</v>
      </c>
      <c r="K52" s="2">
        <v>8.3451488758355299E-2</v>
      </c>
      <c r="L52" s="2">
        <v>2.43036081510563E-2</v>
      </c>
      <c r="M52" s="2">
        <v>4.9826610695382398E-2</v>
      </c>
      <c r="N52" s="3">
        <v>0.223569453307807</v>
      </c>
      <c r="O52" s="3">
        <v>0.313841936957515</v>
      </c>
    </row>
    <row r="53" spans="1:15" x14ac:dyDescent="0.3">
      <c r="A53" s="8" t="s">
        <v>199</v>
      </c>
      <c r="B53" s="8" t="s">
        <v>56</v>
      </c>
      <c r="C53" s="2">
        <v>-4.0054127198917502E-2</v>
      </c>
      <c r="D53" s="2">
        <v>-6.4843529743445196E-3</v>
      </c>
      <c r="E53" s="2">
        <v>-9.6481271282633403E-3</v>
      </c>
      <c r="F53" s="2">
        <v>-1.48997134670487E-2</v>
      </c>
      <c r="G53" s="2">
        <v>-1.4543339150669E-3</v>
      </c>
      <c r="H53" s="2">
        <v>0.113603262452665</v>
      </c>
      <c r="I53" s="2">
        <v>4.3944546167930899E-2</v>
      </c>
      <c r="J53" s="2">
        <v>5.1616136306690097E-2</v>
      </c>
      <c r="K53" s="2">
        <v>7.7912794853466805E-2</v>
      </c>
      <c r="L53" s="2">
        <v>4.1777188328912501E-2</v>
      </c>
      <c r="M53" s="2">
        <v>9.1237004031402506E-3</v>
      </c>
      <c r="N53" s="3">
        <v>0.191681282886495</v>
      </c>
      <c r="O53" s="3">
        <v>0.349602724177071</v>
      </c>
    </row>
    <row r="54" spans="1:15" x14ac:dyDescent="0.3">
      <c r="A54" s="8" t="s">
        <v>200</v>
      </c>
      <c r="B54" s="8" t="s">
        <v>55</v>
      </c>
      <c r="C54" s="2">
        <v>-1.5020862308762199E-2</v>
      </c>
      <c r="D54" s="2">
        <v>7.3425585992657402E-3</v>
      </c>
      <c r="E54" s="2">
        <v>3.3922063358564597E-2</v>
      </c>
      <c r="F54" s="2">
        <v>8.0802603036876294E-2</v>
      </c>
      <c r="G54" s="2">
        <v>0.150526843953838</v>
      </c>
      <c r="H54" s="2">
        <v>5.1242913214129999E-2</v>
      </c>
      <c r="I54" s="2">
        <v>4.1900020742584497E-2</v>
      </c>
      <c r="J54" s="2">
        <v>-1.5727652797133201E-2</v>
      </c>
      <c r="K54" s="2">
        <v>0.11205501618123</v>
      </c>
      <c r="L54" s="2">
        <v>0.122408148417606</v>
      </c>
      <c r="M54" s="2">
        <v>2.9168692270296502E-3</v>
      </c>
      <c r="N54" s="3">
        <v>0.23213219191718101</v>
      </c>
      <c r="O54" s="3">
        <v>0.73507148864592098</v>
      </c>
    </row>
    <row r="55" spans="1:15" x14ac:dyDescent="0.3">
      <c r="A55" s="8" t="s">
        <v>200</v>
      </c>
      <c r="B55" s="8" t="s">
        <v>56</v>
      </c>
      <c r="C55" s="2">
        <v>-2.8376068376068399E-2</v>
      </c>
      <c r="D55" s="2">
        <v>2.0760028149190701E-2</v>
      </c>
      <c r="E55" s="2">
        <v>3.4470872113064499E-3</v>
      </c>
      <c r="F55" s="2">
        <v>5.5994503607007903E-2</v>
      </c>
      <c r="G55" s="2">
        <v>9.5640858815875099E-2</v>
      </c>
      <c r="H55" s="2">
        <v>6.2351543942992901E-2</v>
      </c>
      <c r="I55" s="2">
        <v>8.8038010061486899E-2</v>
      </c>
      <c r="J55" s="2">
        <v>6.4731569483688703E-2</v>
      </c>
      <c r="K55" s="2">
        <v>0.113630880579011</v>
      </c>
      <c r="L55" s="2">
        <v>5.9792027729636099E-2</v>
      </c>
      <c r="M55" s="2">
        <v>-8.5854456255110394E-3</v>
      </c>
      <c r="N55" s="3">
        <v>0.24582584125353199</v>
      </c>
      <c r="O55" s="3">
        <v>0.67183729748362597</v>
      </c>
    </row>
    <row r="56" spans="1:15" x14ac:dyDescent="0.3">
      <c r="A56" s="8" t="s">
        <v>201</v>
      </c>
      <c r="B56" s="8" t="s">
        <v>55</v>
      </c>
      <c r="C56" s="2">
        <v>-2.8409090909090901E-2</v>
      </c>
      <c r="D56" s="2">
        <v>6.3564708873633403E-3</v>
      </c>
      <c r="E56" s="2">
        <v>-6.3163213744315298E-3</v>
      </c>
      <c r="F56" s="2">
        <v>4.6783625730994101E-2</v>
      </c>
      <c r="G56" s="2">
        <v>-4.6150109302890499E-3</v>
      </c>
      <c r="H56" s="2">
        <v>2.0253782332845301E-2</v>
      </c>
      <c r="I56" s="2">
        <v>1.9134178426213799E-3</v>
      </c>
      <c r="J56" s="2">
        <v>4.6311768918596299E-2</v>
      </c>
      <c r="K56" s="2">
        <v>3.6276522929500302E-2</v>
      </c>
      <c r="L56" s="2">
        <v>1.38705416116248E-2</v>
      </c>
      <c r="M56" s="2">
        <v>8.12160694896851E-2</v>
      </c>
      <c r="N56" s="3">
        <v>0.188589162091191</v>
      </c>
      <c r="O56" s="3">
        <v>0.25795856493178398</v>
      </c>
    </row>
    <row r="57" spans="1:15" x14ac:dyDescent="0.3">
      <c r="A57" s="8" t="s">
        <v>201</v>
      </c>
      <c r="B57" s="8" t="s">
        <v>56</v>
      </c>
      <c r="C57" s="2">
        <v>-6.7061143984220903E-2</v>
      </c>
      <c r="D57" s="2">
        <v>-3.52360817477097E-4</v>
      </c>
      <c r="E57" s="2">
        <v>1.55093408530137E-2</v>
      </c>
      <c r="F57" s="2">
        <v>2.7073932662270001E-2</v>
      </c>
      <c r="G57" s="2">
        <v>-6.4210882054748196E-3</v>
      </c>
      <c r="H57" s="2">
        <v>1.80272108843537E-2</v>
      </c>
      <c r="I57" s="2">
        <v>3.6084196458402898E-2</v>
      </c>
      <c r="J57" s="2">
        <v>1.19316349564657E-2</v>
      </c>
      <c r="K57" s="2">
        <v>2.51752708731676E-2</v>
      </c>
      <c r="L57" s="2">
        <v>3.01523158221946E-2</v>
      </c>
      <c r="M57" s="2">
        <v>4.5866022933011501E-2</v>
      </c>
      <c r="N57" s="3">
        <v>0.117703966462431</v>
      </c>
      <c r="O57" s="3">
        <v>0.22171307719421901</v>
      </c>
    </row>
    <row r="58" spans="1:15" x14ac:dyDescent="0.3">
      <c r="A58" s="8" t="s">
        <v>202</v>
      </c>
      <c r="B58" s="8" t="s">
        <v>55</v>
      </c>
      <c r="C58" s="2">
        <v>-2.6656511805026699E-3</v>
      </c>
      <c r="D58" s="2">
        <v>5.1928216876670499E-2</v>
      </c>
      <c r="E58" s="2">
        <v>3.7386569872958297E-2</v>
      </c>
      <c r="F58" s="2">
        <v>2.0993701889433201E-2</v>
      </c>
      <c r="G58" s="2">
        <v>5.4832076764907501E-3</v>
      </c>
      <c r="H58" s="2">
        <v>-9.5432856169052494E-3</v>
      </c>
      <c r="I58" s="2">
        <v>2.2023399862353701E-2</v>
      </c>
      <c r="J58" s="2">
        <v>1.68350168350168E-2</v>
      </c>
      <c r="K58" s="2">
        <v>5.6953642384106003E-2</v>
      </c>
      <c r="L58" s="2">
        <v>7.2055137844611497E-2</v>
      </c>
      <c r="M58" s="2">
        <v>4.1496201052016402E-2</v>
      </c>
      <c r="N58" s="3">
        <v>0.2</v>
      </c>
      <c r="O58" s="3">
        <v>0.293647912885662</v>
      </c>
    </row>
    <row r="59" spans="1:15" x14ac:dyDescent="0.3">
      <c r="A59" s="8" t="s">
        <v>202</v>
      </c>
      <c r="B59" s="8" t="s">
        <v>56</v>
      </c>
      <c r="C59" s="2">
        <v>-5.1036682615629998E-2</v>
      </c>
      <c r="D59" s="2">
        <v>3.1372549019607801E-2</v>
      </c>
      <c r="E59" s="2">
        <v>1.08636610537751E-3</v>
      </c>
      <c r="F59" s="2">
        <v>-2.8757460661964201E-2</v>
      </c>
      <c r="G59" s="2">
        <v>1.5642458100558702E-2</v>
      </c>
      <c r="H59" s="2">
        <v>4.8954895489548997E-2</v>
      </c>
      <c r="I59" s="2">
        <v>4.82433141059255E-2</v>
      </c>
      <c r="J59" s="2">
        <v>4.7023511755877899E-2</v>
      </c>
      <c r="K59" s="2">
        <v>8.0745341614906804E-2</v>
      </c>
      <c r="L59" s="2">
        <v>4.6419098143236102E-2</v>
      </c>
      <c r="M59" s="2">
        <v>7.9002957329953494E-2</v>
      </c>
      <c r="N59" s="3">
        <v>0.27763881940970497</v>
      </c>
      <c r="O59" s="3">
        <v>0.38728951656708299</v>
      </c>
    </row>
    <row r="60" spans="1:15" x14ac:dyDescent="0.3">
      <c r="A60" s="11" t="s">
        <v>17</v>
      </c>
      <c r="B60" s="11" t="s">
        <v>17</v>
      </c>
      <c r="C60" s="3">
        <v>-2.1864744609313699E-2</v>
      </c>
      <c r="D60" s="3">
        <v>8.6655826112014504E-3</v>
      </c>
      <c r="E60" s="3">
        <v>1.0060403232389201E-2</v>
      </c>
      <c r="F60" s="3">
        <v>6.5256480190718598E-3</v>
      </c>
      <c r="G60" s="3">
        <v>1.98715375351265E-3</v>
      </c>
      <c r="H60" s="3">
        <v>4.3430357178629399E-2</v>
      </c>
      <c r="I60" s="3">
        <v>3.49991360608213E-2</v>
      </c>
      <c r="J60" s="3">
        <v>3.7080319050268998E-2</v>
      </c>
      <c r="K60" s="3">
        <v>5.3193582428589299E-2</v>
      </c>
      <c r="L60" s="3">
        <v>3.6988604520829402E-2</v>
      </c>
      <c r="M60" s="3">
        <v>4.8361474590982799E-2</v>
      </c>
      <c r="N60" s="3">
        <v>0.18742348358375099</v>
      </c>
      <c r="O60" s="3">
        <v>0.306301526406008</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186</v>
      </c>
      <c r="B65" s="15"/>
    </row>
    <row r="66" spans="1:2" x14ac:dyDescent="0.3">
      <c r="A66" s="14" t="s">
        <v>45</v>
      </c>
      <c r="B66" s="15"/>
    </row>
    <row r="67" spans="1:2" x14ac:dyDescent="0.3">
      <c r="A67" s="14" t="s">
        <v>59</v>
      </c>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257</v>
      </c>
      <c r="B1" s="15"/>
    </row>
    <row r="2" spans="1:14" ht="15.6" x14ac:dyDescent="0.3">
      <c r="A2" s="12" t="s">
        <v>185</v>
      </c>
      <c r="B2" s="15"/>
    </row>
    <row r="3" spans="1:14" ht="15.6" x14ac:dyDescent="0.3">
      <c r="A3" s="12" t="s">
        <v>204</v>
      </c>
      <c r="B3" s="15"/>
    </row>
    <row r="4" spans="1:14" ht="15.6" x14ac:dyDescent="0.3">
      <c r="A4" s="12" t="s">
        <v>58</v>
      </c>
      <c r="B4" s="15"/>
    </row>
    <row r="5" spans="1:14" ht="15.6" x14ac:dyDescent="0.3">
      <c r="A5" s="12" t="s">
        <v>53</v>
      </c>
      <c r="B5" s="15"/>
    </row>
    <row r="6" spans="1:14" x14ac:dyDescent="0.3">
      <c r="A6" s="16" t="str">
        <f>HYPERLINK("#'Table of contents'!A118",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60</v>
      </c>
      <c r="C9" s="1">
        <v>1247</v>
      </c>
      <c r="D9" s="1">
        <v>1270</v>
      </c>
      <c r="E9" s="1">
        <v>1253</v>
      </c>
      <c r="F9" s="1">
        <v>1290</v>
      </c>
      <c r="G9" s="1">
        <v>1176</v>
      </c>
      <c r="H9" s="1">
        <v>1046</v>
      </c>
      <c r="I9" s="1">
        <v>1056</v>
      </c>
      <c r="J9" s="1">
        <v>1060</v>
      </c>
      <c r="K9" s="1">
        <v>1073</v>
      </c>
      <c r="L9" s="1">
        <v>1130</v>
      </c>
      <c r="M9" s="1">
        <v>1176</v>
      </c>
      <c r="N9" s="1">
        <v>1371</v>
      </c>
    </row>
    <row r="10" spans="1:14" x14ac:dyDescent="0.3">
      <c r="A10" s="7" t="s">
        <v>196</v>
      </c>
      <c r="B10" s="7" t="s">
        <v>61</v>
      </c>
      <c r="C10" s="1">
        <v>1122</v>
      </c>
      <c r="D10" s="1">
        <v>1162</v>
      </c>
      <c r="E10" s="1">
        <v>1115</v>
      </c>
      <c r="F10" s="1">
        <v>1200</v>
      </c>
      <c r="G10" s="1">
        <v>1294</v>
      </c>
      <c r="H10" s="1">
        <v>1129</v>
      </c>
      <c r="I10" s="1">
        <v>1184</v>
      </c>
      <c r="J10" s="1">
        <v>1221</v>
      </c>
      <c r="K10" s="1">
        <v>1349</v>
      </c>
      <c r="L10" s="1">
        <v>1435</v>
      </c>
      <c r="M10" s="1">
        <v>1447</v>
      </c>
      <c r="N10" s="1">
        <v>1553</v>
      </c>
    </row>
    <row r="11" spans="1:14" x14ac:dyDescent="0.3">
      <c r="A11" s="7" t="s">
        <v>196</v>
      </c>
      <c r="B11" s="7" t="s">
        <v>62</v>
      </c>
      <c r="C11" s="1">
        <v>151</v>
      </c>
      <c r="D11" s="1">
        <v>159</v>
      </c>
      <c r="E11" s="1">
        <v>156</v>
      </c>
      <c r="F11" s="1">
        <v>174</v>
      </c>
      <c r="G11" s="1">
        <v>170</v>
      </c>
      <c r="H11" s="1">
        <v>155</v>
      </c>
      <c r="I11" s="1">
        <v>179</v>
      </c>
      <c r="J11" s="1">
        <v>189</v>
      </c>
      <c r="K11" s="1">
        <v>214</v>
      </c>
      <c r="L11" s="1">
        <v>228</v>
      </c>
      <c r="M11" s="1">
        <v>213</v>
      </c>
      <c r="N11" s="1">
        <v>257</v>
      </c>
    </row>
    <row r="12" spans="1:14" x14ac:dyDescent="0.3">
      <c r="A12" s="7" t="s">
        <v>196</v>
      </c>
      <c r="B12" s="7" t="s">
        <v>63</v>
      </c>
      <c r="C12" s="1">
        <v>15</v>
      </c>
      <c r="D12" s="1">
        <v>11</v>
      </c>
      <c r="E12" s="1">
        <v>11</v>
      </c>
      <c r="F12" s="1">
        <v>13</v>
      </c>
      <c r="G12" s="1">
        <v>10</v>
      </c>
      <c r="H12" s="1">
        <v>16</v>
      </c>
      <c r="I12" s="1">
        <v>13</v>
      </c>
      <c r="J12" s="1">
        <v>11</v>
      </c>
      <c r="K12" s="1">
        <v>16</v>
      </c>
      <c r="L12" s="1">
        <v>17</v>
      </c>
      <c r="M12" s="1">
        <v>17</v>
      </c>
      <c r="N12" s="1">
        <v>23</v>
      </c>
    </row>
    <row r="13" spans="1:14" x14ac:dyDescent="0.3">
      <c r="A13" s="7" t="s">
        <v>196</v>
      </c>
      <c r="B13" s="7" t="s">
        <v>64</v>
      </c>
      <c r="C13" s="1">
        <v>0</v>
      </c>
      <c r="D13" s="1">
        <v>0</v>
      </c>
      <c r="E13" s="1">
        <v>0</v>
      </c>
      <c r="F13" s="1">
        <v>0</v>
      </c>
      <c r="G13" s="1">
        <v>0</v>
      </c>
      <c r="H13" s="1">
        <v>0</v>
      </c>
      <c r="I13" s="1">
        <v>0</v>
      </c>
      <c r="J13" s="1">
        <v>1</v>
      </c>
      <c r="K13" s="1">
        <v>0</v>
      </c>
      <c r="L13" s="1">
        <v>0</v>
      </c>
      <c r="M13" s="1">
        <v>0</v>
      </c>
      <c r="N13" s="1">
        <v>0</v>
      </c>
    </row>
    <row r="14" spans="1:14" x14ac:dyDescent="0.3">
      <c r="A14" s="7" t="s">
        <v>196</v>
      </c>
      <c r="B14" s="7" t="s">
        <v>65</v>
      </c>
      <c r="C14" s="1">
        <v>0</v>
      </c>
      <c r="D14" s="1">
        <v>0</v>
      </c>
      <c r="E14" s="1">
        <v>0</v>
      </c>
      <c r="F14" s="1">
        <v>0</v>
      </c>
      <c r="G14" s="1">
        <v>0</v>
      </c>
      <c r="H14" s="1">
        <v>0</v>
      </c>
      <c r="I14" s="1">
        <v>0</v>
      </c>
      <c r="J14" s="1">
        <v>0</v>
      </c>
      <c r="K14" s="1">
        <v>0</v>
      </c>
      <c r="L14" s="1">
        <v>0</v>
      </c>
      <c r="M14" s="1">
        <v>0</v>
      </c>
      <c r="N14" s="1">
        <v>0</v>
      </c>
    </row>
    <row r="15" spans="1:14" x14ac:dyDescent="0.3">
      <c r="A15" s="7" t="s">
        <v>196</v>
      </c>
      <c r="B15" s="7" t="s">
        <v>66</v>
      </c>
      <c r="C15" s="1">
        <v>883</v>
      </c>
      <c r="D15" s="1">
        <v>930</v>
      </c>
      <c r="E15" s="1">
        <v>929</v>
      </c>
      <c r="F15" s="1">
        <v>942</v>
      </c>
      <c r="G15" s="1">
        <v>899</v>
      </c>
      <c r="H15" s="1">
        <v>863</v>
      </c>
      <c r="I15" s="1">
        <v>953</v>
      </c>
      <c r="J15" s="1">
        <v>947</v>
      </c>
      <c r="K15" s="1">
        <v>910</v>
      </c>
      <c r="L15" s="1">
        <v>941</v>
      </c>
      <c r="M15" s="1">
        <v>935</v>
      </c>
      <c r="N15" s="1">
        <v>1000</v>
      </c>
    </row>
    <row r="16" spans="1:14" x14ac:dyDescent="0.3">
      <c r="A16" s="7" t="s">
        <v>196</v>
      </c>
      <c r="B16" s="7" t="s">
        <v>67</v>
      </c>
      <c r="C16" s="1">
        <v>1030</v>
      </c>
      <c r="D16" s="1">
        <v>923</v>
      </c>
      <c r="E16" s="1">
        <v>907</v>
      </c>
      <c r="F16" s="1">
        <v>931</v>
      </c>
      <c r="G16" s="1">
        <v>994</v>
      </c>
      <c r="H16" s="1">
        <v>956</v>
      </c>
      <c r="I16" s="1">
        <v>1017</v>
      </c>
      <c r="J16" s="1">
        <v>1063</v>
      </c>
      <c r="K16" s="1">
        <v>1170</v>
      </c>
      <c r="L16" s="1">
        <v>1220</v>
      </c>
      <c r="M16" s="1">
        <v>1261</v>
      </c>
      <c r="N16" s="1">
        <v>1433</v>
      </c>
    </row>
    <row r="17" spans="1:14" x14ac:dyDescent="0.3">
      <c r="A17" s="7" t="s">
        <v>196</v>
      </c>
      <c r="B17" s="7" t="s">
        <v>68</v>
      </c>
      <c r="C17" s="1">
        <v>169</v>
      </c>
      <c r="D17" s="1">
        <v>167</v>
      </c>
      <c r="E17" s="1">
        <v>146</v>
      </c>
      <c r="F17" s="1">
        <v>148</v>
      </c>
      <c r="G17" s="1">
        <v>134</v>
      </c>
      <c r="H17" s="1">
        <v>137</v>
      </c>
      <c r="I17" s="1">
        <v>150</v>
      </c>
      <c r="J17" s="1">
        <v>178</v>
      </c>
      <c r="K17" s="1">
        <v>172</v>
      </c>
      <c r="L17" s="1">
        <v>181</v>
      </c>
      <c r="M17" s="1">
        <v>195</v>
      </c>
      <c r="N17" s="1">
        <v>207</v>
      </c>
    </row>
    <row r="18" spans="1:14" x14ac:dyDescent="0.3">
      <c r="A18" s="7" t="s">
        <v>196</v>
      </c>
      <c r="B18" s="7" t="s">
        <v>69</v>
      </c>
      <c r="C18" s="1">
        <v>18</v>
      </c>
      <c r="D18" s="1">
        <v>16</v>
      </c>
      <c r="E18" s="1">
        <v>11</v>
      </c>
      <c r="F18" s="1">
        <v>8</v>
      </c>
      <c r="G18" s="1">
        <v>4</v>
      </c>
      <c r="H18" s="1">
        <v>3</v>
      </c>
      <c r="I18" s="1">
        <v>11</v>
      </c>
      <c r="J18" s="1">
        <v>17</v>
      </c>
      <c r="K18" s="1">
        <v>21</v>
      </c>
      <c r="L18" s="1">
        <v>21</v>
      </c>
      <c r="M18" s="1">
        <v>17</v>
      </c>
      <c r="N18" s="1">
        <v>14</v>
      </c>
    </row>
    <row r="19" spans="1:14" x14ac:dyDescent="0.3">
      <c r="A19" s="7" t="s">
        <v>196</v>
      </c>
      <c r="B19" s="7" t="s">
        <v>70</v>
      </c>
      <c r="C19" s="1">
        <v>0</v>
      </c>
      <c r="D19" s="1">
        <v>0</v>
      </c>
      <c r="E19" s="1">
        <v>0</v>
      </c>
      <c r="F19" s="1">
        <v>0</v>
      </c>
      <c r="G19" s="1">
        <v>1</v>
      </c>
      <c r="H19" s="1">
        <v>0</v>
      </c>
      <c r="I19" s="1">
        <v>0</v>
      </c>
      <c r="J19" s="1">
        <v>1</v>
      </c>
      <c r="K19" s="1">
        <v>1</v>
      </c>
      <c r="L19" s="1">
        <v>2</v>
      </c>
      <c r="M19" s="1">
        <v>2</v>
      </c>
      <c r="N19" s="1">
        <v>1</v>
      </c>
    </row>
    <row r="20" spans="1:14" x14ac:dyDescent="0.3">
      <c r="A20" s="7" t="s">
        <v>196</v>
      </c>
      <c r="B20" s="7" t="s">
        <v>71</v>
      </c>
      <c r="C20" s="1">
        <v>0</v>
      </c>
      <c r="D20" s="1">
        <v>0</v>
      </c>
      <c r="E20" s="1">
        <v>0</v>
      </c>
      <c r="F20" s="1">
        <v>0</v>
      </c>
      <c r="G20" s="1">
        <v>0</v>
      </c>
      <c r="H20" s="1">
        <v>0</v>
      </c>
      <c r="I20" s="1">
        <v>0</v>
      </c>
      <c r="J20" s="1">
        <v>0</v>
      </c>
      <c r="K20" s="1">
        <v>0</v>
      </c>
      <c r="L20" s="1">
        <v>0</v>
      </c>
      <c r="M20" s="1">
        <v>0</v>
      </c>
      <c r="N20" s="1">
        <v>0</v>
      </c>
    </row>
    <row r="21" spans="1:14" x14ac:dyDescent="0.3">
      <c r="A21" s="7" t="s">
        <v>197</v>
      </c>
      <c r="B21" s="7" t="s">
        <v>60</v>
      </c>
      <c r="C21" s="1">
        <v>2829</v>
      </c>
      <c r="D21" s="1">
        <v>2809</v>
      </c>
      <c r="E21" s="1">
        <v>2829</v>
      </c>
      <c r="F21" s="1">
        <v>2762</v>
      </c>
      <c r="G21" s="1">
        <v>2713</v>
      </c>
      <c r="H21" s="1">
        <v>2680</v>
      </c>
      <c r="I21" s="1">
        <v>2581</v>
      </c>
      <c r="J21" s="1">
        <v>2550</v>
      </c>
      <c r="K21" s="1">
        <v>2587</v>
      </c>
      <c r="L21" s="1">
        <v>2621</v>
      </c>
      <c r="M21" s="1">
        <v>2724</v>
      </c>
      <c r="N21" s="1">
        <v>2850</v>
      </c>
    </row>
    <row r="22" spans="1:14" x14ac:dyDescent="0.3">
      <c r="A22" s="7" t="s">
        <v>197</v>
      </c>
      <c r="B22" s="7" t="s">
        <v>61</v>
      </c>
      <c r="C22" s="1">
        <v>3119</v>
      </c>
      <c r="D22" s="1">
        <v>2970</v>
      </c>
      <c r="E22" s="1">
        <v>3131</v>
      </c>
      <c r="F22" s="1">
        <v>3324</v>
      </c>
      <c r="G22" s="1">
        <v>3627</v>
      </c>
      <c r="H22" s="1">
        <v>3688</v>
      </c>
      <c r="I22" s="1">
        <v>3850</v>
      </c>
      <c r="J22" s="1">
        <v>3923</v>
      </c>
      <c r="K22" s="1">
        <v>4117</v>
      </c>
      <c r="L22" s="1">
        <v>4285</v>
      </c>
      <c r="M22" s="1">
        <v>4270</v>
      </c>
      <c r="N22" s="1">
        <v>4408</v>
      </c>
    </row>
    <row r="23" spans="1:14" x14ac:dyDescent="0.3">
      <c r="A23" s="7" t="s">
        <v>197</v>
      </c>
      <c r="B23" s="7" t="s">
        <v>62</v>
      </c>
      <c r="C23" s="1">
        <v>264</v>
      </c>
      <c r="D23" s="1">
        <v>249</v>
      </c>
      <c r="E23" s="1">
        <v>271</v>
      </c>
      <c r="F23" s="1">
        <v>239</v>
      </c>
      <c r="G23" s="1">
        <v>269</v>
      </c>
      <c r="H23" s="1">
        <v>281</v>
      </c>
      <c r="I23" s="1">
        <v>333</v>
      </c>
      <c r="J23" s="1">
        <v>352</v>
      </c>
      <c r="K23" s="1">
        <v>390</v>
      </c>
      <c r="L23" s="1">
        <v>408</v>
      </c>
      <c r="M23" s="1">
        <v>425</v>
      </c>
      <c r="N23" s="1">
        <v>452</v>
      </c>
    </row>
    <row r="24" spans="1:14" x14ac:dyDescent="0.3">
      <c r="A24" s="7" t="s">
        <v>197</v>
      </c>
      <c r="B24" s="7" t="s">
        <v>63</v>
      </c>
      <c r="C24" s="1">
        <v>12</v>
      </c>
      <c r="D24" s="1">
        <v>15</v>
      </c>
      <c r="E24" s="1">
        <v>13</v>
      </c>
      <c r="F24" s="1">
        <v>15</v>
      </c>
      <c r="G24" s="1">
        <v>13</v>
      </c>
      <c r="H24" s="1">
        <v>15</v>
      </c>
      <c r="I24" s="1">
        <v>19</v>
      </c>
      <c r="J24" s="1">
        <v>18</v>
      </c>
      <c r="K24" s="1">
        <v>25</v>
      </c>
      <c r="L24" s="1">
        <v>29</v>
      </c>
      <c r="M24" s="1">
        <v>24</v>
      </c>
      <c r="N24" s="1">
        <v>28</v>
      </c>
    </row>
    <row r="25" spans="1:14" x14ac:dyDescent="0.3">
      <c r="A25" s="7" t="s">
        <v>197</v>
      </c>
      <c r="B25" s="7" t="s">
        <v>64</v>
      </c>
      <c r="C25" s="1">
        <v>1</v>
      </c>
      <c r="D25" s="1">
        <v>1</v>
      </c>
      <c r="E25" s="1">
        <v>0</v>
      </c>
      <c r="F25" s="1">
        <v>0</v>
      </c>
      <c r="G25" s="1">
        <v>2</v>
      </c>
      <c r="H25" s="1">
        <v>2</v>
      </c>
      <c r="I25" s="1">
        <v>1</v>
      </c>
      <c r="J25" s="1">
        <v>0</v>
      </c>
      <c r="K25" s="1">
        <v>0</v>
      </c>
      <c r="L25" s="1">
        <v>0</v>
      </c>
      <c r="M25" s="1">
        <v>1</v>
      </c>
      <c r="N25" s="1">
        <v>1</v>
      </c>
    </row>
    <row r="26" spans="1:14" x14ac:dyDescent="0.3">
      <c r="A26" s="7" t="s">
        <v>197</v>
      </c>
      <c r="B26" s="7" t="s">
        <v>65</v>
      </c>
      <c r="C26" s="1">
        <v>0</v>
      </c>
      <c r="D26" s="1">
        <v>0</v>
      </c>
      <c r="E26" s="1">
        <v>0</v>
      </c>
      <c r="F26" s="1">
        <v>0</v>
      </c>
      <c r="G26" s="1">
        <v>0</v>
      </c>
      <c r="H26" s="1">
        <v>0</v>
      </c>
      <c r="I26" s="1">
        <v>0</v>
      </c>
      <c r="J26" s="1">
        <v>0</v>
      </c>
      <c r="K26" s="1">
        <v>0</v>
      </c>
      <c r="L26" s="1">
        <v>0</v>
      </c>
      <c r="M26" s="1">
        <v>0</v>
      </c>
      <c r="N26" s="1">
        <v>0</v>
      </c>
    </row>
    <row r="27" spans="1:14" x14ac:dyDescent="0.3">
      <c r="A27" s="7" t="s">
        <v>197</v>
      </c>
      <c r="B27" s="7" t="s">
        <v>66</v>
      </c>
      <c r="C27" s="1">
        <v>1504</v>
      </c>
      <c r="D27" s="1">
        <v>1639</v>
      </c>
      <c r="E27" s="1">
        <v>1696</v>
      </c>
      <c r="F27" s="1">
        <v>1769</v>
      </c>
      <c r="G27" s="1">
        <v>1665</v>
      </c>
      <c r="H27" s="1">
        <v>1671</v>
      </c>
      <c r="I27" s="1">
        <v>1629</v>
      </c>
      <c r="J27" s="1">
        <v>1663</v>
      </c>
      <c r="K27" s="1">
        <v>1692</v>
      </c>
      <c r="L27" s="1">
        <v>1716</v>
      </c>
      <c r="M27" s="1">
        <v>1741</v>
      </c>
      <c r="N27" s="1">
        <v>1702</v>
      </c>
    </row>
    <row r="28" spans="1:14" x14ac:dyDescent="0.3">
      <c r="A28" s="7" t="s">
        <v>197</v>
      </c>
      <c r="B28" s="7" t="s">
        <v>67</v>
      </c>
      <c r="C28" s="1">
        <v>2469</v>
      </c>
      <c r="D28" s="1">
        <v>2128</v>
      </c>
      <c r="E28" s="1">
        <v>2209</v>
      </c>
      <c r="F28" s="1">
        <v>2163</v>
      </c>
      <c r="G28" s="1">
        <v>2335</v>
      </c>
      <c r="H28" s="1">
        <v>2359</v>
      </c>
      <c r="I28" s="1">
        <v>2542</v>
      </c>
      <c r="J28" s="1">
        <v>2561</v>
      </c>
      <c r="K28" s="1">
        <v>2626</v>
      </c>
      <c r="L28" s="1">
        <v>2751</v>
      </c>
      <c r="M28" s="1">
        <v>2831</v>
      </c>
      <c r="N28" s="1">
        <v>2980</v>
      </c>
    </row>
    <row r="29" spans="1:14" x14ac:dyDescent="0.3">
      <c r="A29" s="7" t="s">
        <v>197</v>
      </c>
      <c r="B29" s="7" t="s">
        <v>68</v>
      </c>
      <c r="C29" s="1">
        <v>261</v>
      </c>
      <c r="D29" s="1">
        <v>235</v>
      </c>
      <c r="E29" s="1">
        <v>222</v>
      </c>
      <c r="F29" s="1">
        <v>240</v>
      </c>
      <c r="G29" s="1">
        <v>244</v>
      </c>
      <c r="H29" s="1">
        <v>203</v>
      </c>
      <c r="I29" s="1">
        <v>208</v>
      </c>
      <c r="J29" s="1">
        <v>216</v>
      </c>
      <c r="K29" s="1">
        <v>209</v>
      </c>
      <c r="L29" s="1">
        <v>235</v>
      </c>
      <c r="M29" s="1">
        <v>234</v>
      </c>
      <c r="N29" s="1">
        <v>251</v>
      </c>
    </row>
    <row r="30" spans="1:14" x14ac:dyDescent="0.3">
      <c r="A30" s="7" t="s">
        <v>197</v>
      </c>
      <c r="B30" s="7" t="s">
        <v>69</v>
      </c>
      <c r="C30" s="1">
        <v>8</v>
      </c>
      <c r="D30" s="1">
        <v>4</v>
      </c>
      <c r="E30" s="1">
        <v>6</v>
      </c>
      <c r="F30" s="1">
        <v>14</v>
      </c>
      <c r="G30" s="1">
        <v>15</v>
      </c>
      <c r="H30" s="1">
        <v>16</v>
      </c>
      <c r="I30" s="1">
        <v>20</v>
      </c>
      <c r="J30" s="1">
        <v>20</v>
      </c>
      <c r="K30" s="1">
        <v>27</v>
      </c>
      <c r="L30" s="1">
        <v>19</v>
      </c>
      <c r="M30" s="1">
        <v>15</v>
      </c>
      <c r="N30" s="1">
        <v>22</v>
      </c>
    </row>
    <row r="31" spans="1:14" x14ac:dyDescent="0.3">
      <c r="A31" s="7" t="s">
        <v>197</v>
      </c>
      <c r="B31" s="7" t="s">
        <v>70</v>
      </c>
      <c r="C31" s="1">
        <v>1</v>
      </c>
      <c r="D31" s="1">
        <v>1</v>
      </c>
      <c r="E31" s="1">
        <v>0</v>
      </c>
      <c r="F31" s="1">
        <v>0</v>
      </c>
      <c r="G31" s="1">
        <v>0</v>
      </c>
      <c r="H31" s="1">
        <v>1</v>
      </c>
      <c r="I31" s="1">
        <v>0</v>
      </c>
      <c r="J31" s="1">
        <v>0</v>
      </c>
      <c r="K31" s="1">
        <v>1</v>
      </c>
      <c r="L31" s="1">
        <v>2</v>
      </c>
      <c r="M31" s="1">
        <v>1</v>
      </c>
      <c r="N31" s="1">
        <v>1</v>
      </c>
    </row>
    <row r="32" spans="1:14" x14ac:dyDescent="0.3">
      <c r="A32" s="7" t="s">
        <v>197</v>
      </c>
      <c r="B32" s="7" t="s">
        <v>71</v>
      </c>
      <c r="C32" s="1">
        <v>0</v>
      </c>
      <c r="D32" s="1">
        <v>0</v>
      </c>
      <c r="E32" s="1">
        <v>0</v>
      </c>
      <c r="F32" s="1">
        <v>0</v>
      </c>
      <c r="G32" s="1">
        <v>0</v>
      </c>
      <c r="H32" s="1">
        <v>0</v>
      </c>
      <c r="I32" s="1">
        <v>0</v>
      </c>
      <c r="J32" s="1">
        <v>0</v>
      </c>
      <c r="K32" s="1">
        <v>0</v>
      </c>
      <c r="L32" s="1">
        <v>0</v>
      </c>
      <c r="M32" s="1">
        <v>0</v>
      </c>
      <c r="N32" s="1">
        <v>0</v>
      </c>
    </row>
    <row r="33" spans="1:14" x14ac:dyDescent="0.3">
      <c r="A33" s="7" t="s">
        <v>198</v>
      </c>
      <c r="B33" s="7" t="s">
        <v>60</v>
      </c>
      <c r="C33" s="1">
        <v>2371</v>
      </c>
      <c r="D33" s="1">
        <v>2418</v>
      </c>
      <c r="E33" s="1">
        <v>2409</v>
      </c>
      <c r="F33" s="1">
        <v>2267</v>
      </c>
      <c r="G33" s="1">
        <v>2098</v>
      </c>
      <c r="H33" s="1">
        <v>1902</v>
      </c>
      <c r="I33" s="1">
        <v>1922</v>
      </c>
      <c r="J33" s="1">
        <v>1996</v>
      </c>
      <c r="K33" s="1">
        <v>1945</v>
      </c>
      <c r="L33" s="1">
        <v>1875</v>
      </c>
      <c r="M33" s="1">
        <v>1977</v>
      </c>
      <c r="N33" s="1">
        <v>2125</v>
      </c>
    </row>
    <row r="34" spans="1:14" x14ac:dyDescent="0.3">
      <c r="A34" s="7" t="s">
        <v>198</v>
      </c>
      <c r="B34" s="7" t="s">
        <v>61</v>
      </c>
      <c r="C34" s="1">
        <v>1884</v>
      </c>
      <c r="D34" s="1">
        <v>1894</v>
      </c>
      <c r="E34" s="1">
        <v>1843</v>
      </c>
      <c r="F34" s="1">
        <v>1977</v>
      </c>
      <c r="G34" s="1">
        <v>1928</v>
      </c>
      <c r="H34" s="1">
        <v>1730</v>
      </c>
      <c r="I34" s="1">
        <v>1908</v>
      </c>
      <c r="J34" s="1">
        <v>1994</v>
      </c>
      <c r="K34" s="1">
        <v>2220</v>
      </c>
      <c r="L34" s="1">
        <v>2333</v>
      </c>
      <c r="M34" s="1">
        <v>2265</v>
      </c>
      <c r="N34" s="1">
        <v>2478</v>
      </c>
    </row>
    <row r="35" spans="1:14" x14ac:dyDescent="0.3">
      <c r="A35" s="7" t="s">
        <v>198</v>
      </c>
      <c r="B35" s="7" t="s">
        <v>62</v>
      </c>
      <c r="C35" s="1">
        <v>212</v>
      </c>
      <c r="D35" s="1">
        <v>215</v>
      </c>
      <c r="E35" s="1">
        <v>226</v>
      </c>
      <c r="F35" s="1">
        <v>234</v>
      </c>
      <c r="G35" s="1">
        <v>202</v>
      </c>
      <c r="H35" s="1">
        <v>212</v>
      </c>
      <c r="I35" s="1">
        <v>258</v>
      </c>
      <c r="J35" s="1">
        <v>282</v>
      </c>
      <c r="K35" s="1">
        <v>329</v>
      </c>
      <c r="L35" s="1">
        <v>352</v>
      </c>
      <c r="M35" s="1">
        <v>328</v>
      </c>
      <c r="N35" s="1">
        <v>373</v>
      </c>
    </row>
    <row r="36" spans="1:14" x14ac:dyDescent="0.3">
      <c r="A36" s="7" t="s">
        <v>198</v>
      </c>
      <c r="B36" s="7" t="s">
        <v>63</v>
      </c>
      <c r="C36" s="1">
        <v>16</v>
      </c>
      <c r="D36" s="1">
        <v>13</v>
      </c>
      <c r="E36" s="1">
        <v>15</v>
      </c>
      <c r="F36" s="1">
        <v>16</v>
      </c>
      <c r="G36" s="1">
        <v>12</v>
      </c>
      <c r="H36" s="1">
        <v>3</v>
      </c>
      <c r="I36" s="1">
        <v>13</v>
      </c>
      <c r="J36" s="1">
        <v>24</v>
      </c>
      <c r="K36" s="1">
        <v>24</v>
      </c>
      <c r="L36" s="1">
        <v>24</v>
      </c>
      <c r="M36" s="1">
        <v>16</v>
      </c>
      <c r="N36" s="1">
        <v>21</v>
      </c>
    </row>
    <row r="37" spans="1:14" x14ac:dyDescent="0.3">
      <c r="A37" s="7" t="s">
        <v>198</v>
      </c>
      <c r="B37" s="7" t="s">
        <v>64</v>
      </c>
      <c r="C37" s="1">
        <v>0</v>
      </c>
      <c r="D37" s="1">
        <v>0</v>
      </c>
      <c r="E37" s="1">
        <v>0</v>
      </c>
      <c r="F37" s="1">
        <v>0</v>
      </c>
      <c r="G37" s="1">
        <v>0</v>
      </c>
      <c r="H37" s="1">
        <v>0</v>
      </c>
      <c r="I37" s="1">
        <v>0</v>
      </c>
      <c r="J37" s="1">
        <v>0</v>
      </c>
      <c r="K37" s="1">
        <v>0</v>
      </c>
      <c r="L37" s="1">
        <v>1</v>
      </c>
      <c r="M37" s="1">
        <v>1</v>
      </c>
      <c r="N37" s="1">
        <v>1</v>
      </c>
    </row>
    <row r="38" spans="1:14" x14ac:dyDescent="0.3">
      <c r="A38" s="7" t="s">
        <v>198</v>
      </c>
      <c r="B38" s="7" t="s">
        <v>65</v>
      </c>
      <c r="C38" s="1">
        <v>0</v>
      </c>
      <c r="D38" s="1">
        <v>0</v>
      </c>
      <c r="E38" s="1">
        <v>0</v>
      </c>
      <c r="F38" s="1">
        <v>0</v>
      </c>
      <c r="G38" s="1">
        <v>0</v>
      </c>
      <c r="H38" s="1">
        <v>0</v>
      </c>
      <c r="I38" s="1">
        <v>0</v>
      </c>
      <c r="J38" s="1">
        <v>0</v>
      </c>
      <c r="K38" s="1">
        <v>0</v>
      </c>
      <c r="L38" s="1">
        <v>0</v>
      </c>
      <c r="M38" s="1">
        <v>0</v>
      </c>
      <c r="N38" s="1">
        <v>0</v>
      </c>
    </row>
    <row r="39" spans="1:14" x14ac:dyDescent="0.3">
      <c r="A39" s="7" t="s">
        <v>198</v>
      </c>
      <c r="B39" s="7" t="s">
        <v>66</v>
      </c>
      <c r="C39" s="1">
        <v>1633</v>
      </c>
      <c r="D39" s="1">
        <v>1692</v>
      </c>
      <c r="E39" s="1">
        <v>1778</v>
      </c>
      <c r="F39" s="1">
        <v>1779</v>
      </c>
      <c r="G39" s="1">
        <v>1646</v>
      </c>
      <c r="H39" s="1">
        <v>1577</v>
      </c>
      <c r="I39" s="1">
        <v>1649</v>
      </c>
      <c r="J39" s="1">
        <v>1632</v>
      </c>
      <c r="K39" s="1">
        <v>1653</v>
      </c>
      <c r="L39" s="1">
        <v>1574</v>
      </c>
      <c r="M39" s="1">
        <v>1546</v>
      </c>
      <c r="N39" s="1">
        <v>1702</v>
      </c>
    </row>
    <row r="40" spans="1:14" x14ac:dyDescent="0.3">
      <c r="A40" s="7" t="s">
        <v>198</v>
      </c>
      <c r="B40" s="7" t="s">
        <v>67</v>
      </c>
      <c r="C40" s="1">
        <v>1937</v>
      </c>
      <c r="D40" s="1">
        <v>1805</v>
      </c>
      <c r="E40" s="1">
        <v>1744</v>
      </c>
      <c r="F40" s="1">
        <v>1751</v>
      </c>
      <c r="G40" s="1">
        <v>1613</v>
      </c>
      <c r="H40" s="1">
        <v>1577</v>
      </c>
      <c r="I40" s="1">
        <v>1720</v>
      </c>
      <c r="J40" s="1">
        <v>1796</v>
      </c>
      <c r="K40" s="1">
        <v>1959</v>
      </c>
      <c r="L40" s="1">
        <v>1976</v>
      </c>
      <c r="M40" s="1">
        <v>2127</v>
      </c>
      <c r="N40" s="1">
        <v>2350</v>
      </c>
    </row>
    <row r="41" spans="1:14" x14ac:dyDescent="0.3">
      <c r="A41" s="7" t="s">
        <v>198</v>
      </c>
      <c r="B41" s="7" t="s">
        <v>68</v>
      </c>
      <c r="C41" s="1">
        <v>322</v>
      </c>
      <c r="D41" s="1">
        <v>300</v>
      </c>
      <c r="E41" s="1">
        <v>311</v>
      </c>
      <c r="F41" s="1">
        <v>326</v>
      </c>
      <c r="G41" s="1">
        <v>275</v>
      </c>
      <c r="H41" s="1">
        <v>260</v>
      </c>
      <c r="I41" s="1">
        <v>285</v>
      </c>
      <c r="J41" s="1">
        <v>304</v>
      </c>
      <c r="K41" s="1">
        <v>297</v>
      </c>
      <c r="L41" s="1">
        <v>282</v>
      </c>
      <c r="M41" s="1">
        <v>292</v>
      </c>
      <c r="N41" s="1">
        <v>288</v>
      </c>
    </row>
    <row r="42" spans="1:14" x14ac:dyDescent="0.3">
      <c r="A42" s="7" t="s">
        <v>198</v>
      </c>
      <c r="B42" s="7" t="s">
        <v>69</v>
      </c>
      <c r="C42" s="1">
        <v>13</v>
      </c>
      <c r="D42" s="1">
        <v>12</v>
      </c>
      <c r="E42" s="1">
        <v>11</v>
      </c>
      <c r="F42" s="1">
        <v>10</v>
      </c>
      <c r="G42" s="1">
        <v>17</v>
      </c>
      <c r="H42" s="1">
        <v>21</v>
      </c>
      <c r="I42" s="1">
        <v>16</v>
      </c>
      <c r="J42" s="1">
        <v>24</v>
      </c>
      <c r="K42" s="1">
        <v>25</v>
      </c>
      <c r="L42" s="1">
        <v>24</v>
      </c>
      <c r="M42" s="1">
        <v>17</v>
      </c>
      <c r="N42" s="1">
        <v>12</v>
      </c>
    </row>
    <row r="43" spans="1:14" x14ac:dyDescent="0.3">
      <c r="A43" s="7" t="s">
        <v>198</v>
      </c>
      <c r="B43" s="7" t="s">
        <v>70</v>
      </c>
      <c r="C43" s="1">
        <v>0</v>
      </c>
      <c r="D43" s="1">
        <v>0</v>
      </c>
      <c r="E43" s="1">
        <v>1</v>
      </c>
      <c r="F43" s="1">
        <v>1</v>
      </c>
      <c r="G43" s="1">
        <v>0</v>
      </c>
      <c r="H43" s="1">
        <v>1</v>
      </c>
      <c r="I43" s="1">
        <v>1</v>
      </c>
      <c r="J43" s="1">
        <v>0</v>
      </c>
      <c r="K43" s="1">
        <v>0</v>
      </c>
      <c r="L43" s="1">
        <v>1</v>
      </c>
      <c r="M43" s="1">
        <v>0</v>
      </c>
      <c r="N43" s="1">
        <v>0</v>
      </c>
    </row>
    <row r="44" spans="1:14" x14ac:dyDescent="0.3">
      <c r="A44" s="7" t="s">
        <v>198</v>
      </c>
      <c r="B44" s="7" t="s">
        <v>71</v>
      </c>
      <c r="C44" s="1">
        <v>0</v>
      </c>
      <c r="D44" s="1">
        <v>0</v>
      </c>
      <c r="E44" s="1">
        <v>0</v>
      </c>
      <c r="F44" s="1">
        <v>0</v>
      </c>
      <c r="G44" s="1">
        <v>0</v>
      </c>
      <c r="H44" s="1">
        <v>0</v>
      </c>
      <c r="I44" s="1">
        <v>0</v>
      </c>
      <c r="J44" s="1">
        <v>0</v>
      </c>
      <c r="K44" s="1">
        <v>0</v>
      </c>
      <c r="L44" s="1">
        <v>0</v>
      </c>
      <c r="M44" s="1">
        <v>0</v>
      </c>
      <c r="N44" s="1">
        <v>0</v>
      </c>
    </row>
    <row r="45" spans="1:14" x14ac:dyDescent="0.3">
      <c r="A45" s="7" t="s">
        <v>199</v>
      </c>
      <c r="B45" s="7" t="s">
        <v>60</v>
      </c>
      <c r="C45" s="1">
        <v>2287</v>
      </c>
      <c r="D45" s="1">
        <v>2350</v>
      </c>
      <c r="E45" s="1">
        <v>2260</v>
      </c>
      <c r="F45" s="1">
        <v>2173</v>
      </c>
      <c r="G45" s="1">
        <v>2098</v>
      </c>
      <c r="H45" s="1">
        <v>2027</v>
      </c>
      <c r="I45" s="1">
        <v>1990</v>
      </c>
      <c r="J45" s="1">
        <v>2118</v>
      </c>
      <c r="K45" s="1">
        <v>2168</v>
      </c>
      <c r="L45" s="1">
        <v>2195</v>
      </c>
      <c r="M45" s="1">
        <v>2106</v>
      </c>
      <c r="N45" s="1">
        <v>2161</v>
      </c>
    </row>
    <row r="46" spans="1:14" x14ac:dyDescent="0.3">
      <c r="A46" s="7" t="s">
        <v>199</v>
      </c>
      <c r="B46" s="7" t="s">
        <v>61</v>
      </c>
      <c r="C46" s="1">
        <v>1860</v>
      </c>
      <c r="D46" s="1">
        <v>1886</v>
      </c>
      <c r="E46" s="1">
        <v>1897</v>
      </c>
      <c r="F46" s="1">
        <v>1902</v>
      </c>
      <c r="G46" s="1">
        <v>1862</v>
      </c>
      <c r="H46" s="1">
        <v>1958</v>
      </c>
      <c r="I46" s="1">
        <v>2097</v>
      </c>
      <c r="J46" s="1">
        <v>2292</v>
      </c>
      <c r="K46" s="1">
        <v>2444</v>
      </c>
      <c r="L46" s="1">
        <v>2763</v>
      </c>
      <c r="M46" s="1">
        <v>2945</v>
      </c>
      <c r="N46" s="1">
        <v>3151</v>
      </c>
    </row>
    <row r="47" spans="1:14" x14ac:dyDescent="0.3">
      <c r="A47" s="7" t="s">
        <v>199</v>
      </c>
      <c r="B47" s="7" t="s">
        <v>62</v>
      </c>
      <c r="C47" s="1">
        <v>203</v>
      </c>
      <c r="D47" s="1">
        <v>192</v>
      </c>
      <c r="E47" s="1">
        <v>206</v>
      </c>
      <c r="F47" s="1">
        <v>212</v>
      </c>
      <c r="G47" s="1">
        <v>209</v>
      </c>
      <c r="H47" s="1">
        <v>239</v>
      </c>
      <c r="I47" s="1">
        <v>257</v>
      </c>
      <c r="J47" s="1">
        <v>272</v>
      </c>
      <c r="K47" s="1">
        <v>304</v>
      </c>
      <c r="L47" s="1">
        <v>360</v>
      </c>
      <c r="M47" s="1">
        <v>397</v>
      </c>
      <c r="N47" s="1">
        <v>411</v>
      </c>
    </row>
    <row r="48" spans="1:14" x14ac:dyDescent="0.3">
      <c r="A48" s="7" t="s">
        <v>199</v>
      </c>
      <c r="B48" s="7" t="s">
        <v>63</v>
      </c>
      <c r="C48" s="1">
        <v>16</v>
      </c>
      <c r="D48" s="1">
        <v>12</v>
      </c>
      <c r="E48" s="1">
        <v>14</v>
      </c>
      <c r="F48" s="1">
        <v>12</v>
      </c>
      <c r="G48" s="1">
        <v>12</v>
      </c>
      <c r="H48" s="1">
        <v>14</v>
      </c>
      <c r="I48" s="1">
        <v>16</v>
      </c>
      <c r="J48" s="1">
        <v>19</v>
      </c>
      <c r="K48" s="1">
        <v>21</v>
      </c>
      <c r="L48" s="1">
        <v>31</v>
      </c>
      <c r="M48" s="1">
        <v>31</v>
      </c>
      <c r="N48" s="1">
        <v>28</v>
      </c>
    </row>
    <row r="49" spans="1:14" x14ac:dyDescent="0.3">
      <c r="A49" s="7" t="s">
        <v>199</v>
      </c>
      <c r="B49" s="7" t="s">
        <v>64</v>
      </c>
      <c r="C49" s="1">
        <v>0</v>
      </c>
      <c r="D49" s="1">
        <v>0</v>
      </c>
      <c r="E49" s="1">
        <v>1</v>
      </c>
      <c r="F49" s="1">
        <v>1</v>
      </c>
      <c r="G49" s="1">
        <v>1</v>
      </c>
      <c r="H49" s="1">
        <v>0</v>
      </c>
      <c r="I49" s="1">
        <v>0</v>
      </c>
      <c r="J49" s="1">
        <v>0</v>
      </c>
      <c r="K49" s="1">
        <v>0</v>
      </c>
      <c r="L49" s="1">
        <v>0</v>
      </c>
      <c r="M49" s="1">
        <v>0</v>
      </c>
      <c r="N49" s="1">
        <v>1</v>
      </c>
    </row>
    <row r="50" spans="1:14" x14ac:dyDescent="0.3">
      <c r="A50" s="7" t="s">
        <v>199</v>
      </c>
      <c r="B50" s="7" t="s">
        <v>65</v>
      </c>
      <c r="C50" s="1">
        <v>0</v>
      </c>
      <c r="D50" s="1">
        <v>0</v>
      </c>
      <c r="E50" s="1">
        <v>0</v>
      </c>
      <c r="F50" s="1">
        <v>0</v>
      </c>
      <c r="G50" s="1">
        <v>0</v>
      </c>
      <c r="H50" s="1">
        <v>0</v>
      </c>
      <c r="I50" s="1">
        <v>0</v>
      </c>
      <c r="J50" s="1">
        <v>0</v>
      </c>
      <c r="K50" s="1">
        <v>0</v>
      </c>
      <c r="L50" s="1">
        <v>0</v>
      </c>
      <c r="M50" s="1">
        <v>0</v>
      </c>
      <c r="N50" s="1">
        <v>0</v>
      </c>
    </row>
    <row r="51" spans="1:14" x14ac:dyDescent="0.3">
      <c r="A51" s="7" t="s">
        <v>199</v>
      </c>
      <c r="B51" s="7" t="s">
        <v>66</v>
      </c>
      <c r="C51" s="1">
        <v>1555</v>
      </c>
      <c r="D51" s="1">
        <v>1591</v>
      </c>
      <c r="E51" s="1">
        <v>1639</v>
      </c>
      <c r="F51" s="1">
        <v>1684</v>
      </c>
      <c r="G51" s="1">
        <v>1616</v>
      </c>
      <c r="H51" s="1">
        <v>1596</v>
      </c>
      <c r="I51" s="1">
        <v>1719</v>
      </c>
      <c r="J51" s="1">
        <v>1752</v>
      </c>
      <c r="K51" s="1">
        <v>1663</v>
      </c>
      <c r="L51" s="1">
        <v>1688</v>
      </c>
      <c r="M51" s="1">
        <v>1720</v>
      </c>
      <c r="N51" s="1">
        <v>1633</v>
      </c>
    </row>
    <row r="52" spans="1:14" x14ac:dyDescent="0.3">
      <c r="A52" s="7" t="s">
        <v>199</v>
      </c>
      <c r="B52" s="7" t="s">
        <v>67</v>
      </c>
      <c r="C52" s="1">
        <v>1860</v>
      </c>
      <c r="D52" s="1">
        <v>1678</v>
      </c>
      <c r="E52" s="1">
        <v>1601</v>
      </c>
      <c r="F52" s="1">
        <v>1530</v>
      </c>
      <c r="G52" s="1">
        <v>1563</v>
      </c>
      <c r="H52" s="1">
        <v>1573</v>
      </c>
      <c r="I52" s="1">
        <v>1824</v>
      </c>
      <c r="J52" s="1">
        <v>1948</v>
      </c>
      <c r="K52" s="1">
        <v>2213</v>
      </c>
      <c r="L52" s="1">
        <v>2474</v>
      </c>
      <c r="M52" s="1">
        <v>2627</v>
      </c>
      <c r="N52" s="1">
        <v>2700</v>
      </c>
    </row>
    <row r="53" spans="1:14" x14ac:dyDescent="0.3">
      <c r="A53" s="7" t="s">
        <v>199</v>
      </c>
      <c r="B53" s="7" t="s">
        <v>68</v>
      </c>
      <c r="C53" s="1">
        <v>270</v>
      </c>
      <c r="D53" s="1">
        <v>268</v>
      </c>
      <c r="E53" s="1">
        <v>275</v>
      </c>
      <c r="F53" s="1">
        <v>260</v>
      </c>
      <c r="G53" s="1">
        <v>246</v>
      </c>
      <c r="H53" s="1">
        <v>255</v>
      </c>
      <c r="I53" s="1">
        <v>260</v>
      </c>
      <c r="J53" s="1">
        <v>266</v>
      </c>
      <c r="K53" s="1">
        <v>291</v>
      </c>
      <c r="L53" s="1">
        <v>329</v>
      </c>
      <c r="M53" s="1">
        <v>326</v>
      </c>
      <c r="N53" s="1">
        <v>389</v>
      </c>
    </row>
    <row r="54" spans="1:14" x14ac:dyDescent="0.3">
      <c r="A54" s="7" t="s">
        <v>199</v>
      </c>
      <c r="B54" s="7" t="s">
        <v>69</v>
      </c>
      <c r="C54" s="1">
        <v>10</v>
      </c>
      <c r="D54" s="1">
        <v>10</v>
      </c>
      <c r="E54" s="1">
        <v>9</v>
      </c>
      <c r="F54" s="1">
        <v>16</v>
      </c>
      <c r="G54" s="1">
        <v>13</v>
      </c>
      <c r="H54" s="1">
        <v>9</v>
      </c>
      <c r="I54" s="1">
        <v>20</v>
      </c>
      <c r="J54" s="1">
        <v>25</v>
      </c>
      <c r="K54" s="1">
        <v>30</v>
      </c>
      <c r="L54" s="1">
        <v>30</v>
      </c>
      <c r="M54" s="1">
        <v>37</v>
      </c>
      <c r="N54" s="1">
        <v>33</v>
      </c>
    </row>
    <row r="55" spans="1:14" x14ac:dyDescent="0.3">
      <c r="A55" s="7" t="s">
        <v>199</v>
      </c>
      <c r="B55" s="7" t="s">
        <v>70</v>
      </c>
      <c r="C55" s="1">
        <v>0</v>
      </c>
      <c r="D55" s="1">
        <v>0</v>
      </c>
      <c r="E55" s="1">
        <v>0</v>
      </c>
      <c r="F55" s="1">
        <v>0</v>
      </c>
      <c r="G55" s="1">
        <v>0</v>
      </c>
      <c r="H55" s="1">
        <v>0</v>
      </c>
      <c r="I55" s="1">
        <v>0</v>
      </c>
      <c r="J55" s="1">
        <v>0</v>
      </c>
      <c r="K55" s="1">
        <v>0</v>
      </c>
      <c r="L55" s="1">
        <v>3</v>
      </c>
      <c r="M55" s="1">
        <v>3</v>
      </c>
      <c r="N55" s="1">
        <v>1</v>
      </c>
    </row>
    <row r="56" spans="1:14" x14ac:dyDescent="0.3">
      <c r="A56" s="7" t="s">
        <v>199</v>
      </c>
      <c r="B56" s="7" t="s">
        <v>71</v>
      </c>
      <c r="C56" s="1">
        <v>0</v>
      </c>
      <c r="D56" s="1">
        <v>0</v>
      </c>
      <c r="E56" s="1">
        <v>0</v>
      </c>
      <c r="F56" s="1">
        <v>0</v>
      </c>
      <c r="G56" s="1">
        <v>0</v>
      </c>
      <c r="H56" s="1">
        <v>0</v>
      </c>
      <c r="I56" s="1">
        <v>0</v>
      </c>
      <c r="J56" s="1">
        <v>0</v>
      </c>
      <c r="K56" s="1">
        <v>0</v>
      </c>
      <c r="L56" s="1">
        <v>0</v>
      </c>
      <c r="M56" s="1">
        <v>0</v>
      </c>
      <c r="N56" s="1">
        <v>0</v>
      </c>
    </row>
    <row r="57" spans="1:14" x14ac:dyDescent="0.3">
      <c r="A57" s="7" t="s">
        <v>200</v>
      </c>
      <c r="B57" s="7" t="s">
        <v>60</v>
      </c>
      <c r="C57" s="1">
        <v>2014</v>
      </c>
      <c r="D57" s="1">
        <v>1986</v>
      </c>
      <c r="E57" s="1">
        <v>1938</v>
      </c>
      <c r="F57" s="1">
        <v>1928</v>
      </c>
      <c r="G57" s="1">
        <v>1949</v>
      </c>
      <c r="H57" s="1">
        <v>2064</v>
      </c>
      <c r="I57" s="1">
        <v>2099</v>
      </c>
      <c r="J57" s="1">
        <v>2081</v>
      </c>
      <c r="K57" s="1">
        <v>2049</v>
      </c>
      <c r="L57" s="1">
        <v>2197</v>
      </c>
      <c r="M57" s="1">
        <v>2158</v>
      </c>
      <c r="N57" s="1">
        <v>2198</v>
      </c>
    </row>
    <row r="58" spans="1:14" x14ac:dyDescent="0.3">
      <c r="A58" s="7" t="s">
        <v>200</v>
      </c>
      <c r="B58" s="7" t="s">
        <v>61</v>
      </c>
      <c r="C58" s="1">
        <v>1431</v>
      </c>
      <c r="D58" s="1">
        <v>1408</v>
      </c>
      <c r="E58" s="1">
        <v>1487</v>
      </c>
      <c r="F58" s="1">
        <v>1595</v>
      </c>
      <c r="G58" s="1">
        <v>1840</v>
      </c>
      <c r="H58" s="1">
        <v>2256</v>
      </c>
      <c r="I58" s="1">
        <v>2418</v>
      </c>
      <c r="J58" s="1">
        <v>2558</v>
      </c>
      <c r="K58" s="1">
        <v>2495</v>
      </c>
      <c r="L58" s="1">
        <v>2828</v>
      </c>
      <c r="M58" s="1">
        <v>3401</v>
      </c>
      <c r="N58" s="1">
        <v>3411</v>
      </c>
    </row>
    <row r="59" spans="1:14" x14ac:dyDescent="0.3">
      <c r="A59" s="7" t="s">
        <v>200</v>
      </c>
      <c r="B59" s="7" t="s">
        <v>62</v>
      </c>
      <c r="C59" s="1">
        <v>143</v>
      </c>
      <c r="D59" s="1">
        <v>143</v>
      </c>
      <c r="E59" s="1">
        <v>137</v>
      </c>
      <c r="F59" s="1">
        <v>158</v>
      </c>
      <c r="G59" s="1">
        <v>187</v>
      </c>
      <c r="H59" s="1">
        <v>249</v>
      </c>
      <c r="I59" s="1">
        <v>286</v>
      </c>
      <c r="J59" s="1">
        <v>356</v>
      </c>
      <c r="K59" s="1">
        <v>365</v>
      </c>
      <c r="L59" s="1">
        <v>426</v>
      </c>
      <c r="M59" s="1">
        <v>550</v>
      </c>
      <c r="N59" s="1">
        <v>523</v>
      </c>
    </row>
    <row r="60" spans="1:14" x14ac:dyDescent="0.3">
      <c r="A60" s="7" t="s">
        <v>200</v>
      </c>
      <c r="B60" s="7" t="s">
        <v>63</v>
      </c>
      <c r="C60" s="1">
        <v>7</v>
      </c>
      <c r="D60" s="1">
        <v>4</v>
      </c>
      <c r="E60" s="1">
        <v>5</v>
      </c>
      <c r="F60" s="1">
        <v>7</v>
      </c>
      <c r="G60" s="1">
        <v>10</v>
      </c>
      <c r="H60" s="1">
        <v>17</v>
      </c>
      <c r="I60" s="1">
        <v>18</v>
      </c>
      <c r="J60" s="1">
        <v>28</v>
      </c>
      <c r="K60" s="1">
        <v>35</v>
      </c>
      <c r="L60" s="1">
        <v>47</v>
      </c>
      <c r="M60" s="1">
        <v>62</v>
      </c>
      <c r="N60" s="1">
        <v>57</v>
      </c>
    </row>
    <row r="61" spans="1:14" x14ac:dyDescent="0.3">
      <c r="A61" s="7" t="s">
        <v>200</v>
      </c>
      <c r="B61" s="7" t="s">
        <v>64</v>
      </c>
      <c r="C61" s="1">
        <v>0</v>
      </c>
      <c r="D61" s="1">
        <v>0</v>
      </c>
      <c r="E61" s="1">
        <v>0</v>
      </c>
      <c r="F61" s="1">
        <v>0</v>
      </c>
      <c r="G61" s="1">
        <v>0</v>
      </c>
      <c r="H61" s="1">
        <v>0</v>
      </c>
      <c r="I61" s="1">
        <v>0</v>
      </c>
      <c r="J61" s="1">
        <v>0</v>
      </c>
      <c r="K61" s="1">
        <v>0</v>
      </c>
      <c r="L61" s="1">
        <v>0</v>
      </c>
      <c r="M61" s="1">
        <v>0</v>
      </c>
      <c r="N61" s="1">
        <v>0</v>
      </c>
    </row>
    <row r="62" spans="1:14" x14ac:dyDescent="0.3">
      <c r="A62" s="7" t="s">
        <v>200</v>
      </c>
      <c r="B62" s="7" t="s">
        <v>65</v>
      </c>
      <c r="C62" s="1">
        <v>0</v>
      </c>
      <c r="D62" s="1">
        <v>0</v>
      </c>
      <c r="E62" s="1">
        <v>0</v>
      </c>
      <c r="F62" s="1">
        <v>0</v>
      </c>
      <c r="G62" s="1">
        <v>0</v>
      </c>
      <c r="H62" s="1">
        <v>0</v>
      </c>
      <c r="I62" s="1">
        <v>0</v>
      </c>
      <c r="J62" s="1">
        <v>0</v>
      </c>
      <c r="K62" s="1">
        <v>0</v>
      </c>
      <c r="L62" s="1">
        <v>0</v>
      </c>
      <c r="M62" s="1">
        <v>0</v>
      </c>
      <c r="N62" s="1">
        <v>0</v>
      </c>
    </row>
    <row r="63" spans="1:14" x14ac:dyDescent="0.3">
      <c r="A63" s="7" t="s">
        <v>200</v>
      </c>
      <c r="B63" s="7" t="s">
        <v>66</v>
      </c>
      <c r="C63" s="1">
        <v>1307</v>
      </c>
      <c r="D63" s="1">
        <v>1422</v>
      </c>
      <c r="E63" s="1">
        <v>1521</v>
      </c>
      <c r="F63" s="1">
        <v>1542</v>
      </c>
      <c r="G63" s="1">
        <v>1549</v>
      </c>
      <c r="H63" s="1">
        <v>1616</v>
      </c>
      <c r="I63" s="1">
        <v>1599</v>
      </c>
      <c r="J63" s="1">
        <v>1628</v>
      </c>
      <c r="K63" s="1">
        <v>1584</v>
      </c>
      <c r="L63" s="1">
        <v>1649</v>
      </c>
      <c r="M63" s="1">
        <v>1607</v>
      </c>
      <c r="N63" s="1">
        <v>1493</v>
      </c>
    </row>
    <row r="64" spans="1:14" x14ac:dyDescent="0.3">
      <c r="A64" s="7" t="s">
        <v>200</v>
      </c>
      <c r="B64" s="7" t="s">
        <v>67</v>
      </c>
      <c r="C64" s="1">
        <v>1418</v>
      </c>
      <c r="D64" s="1">
        <v>1253</v>
      </c>
      <c r="E64" s="1">
        <v>1198</v>
      </c>
      <c r="F64" s="1">
        <v>1204</v>
      </c>
      <c r="G64" s="1">
        <v>1325</v>
      </c>
      <c r="H64" s="1">
        <v>1505</v>
      </c>
      <c r="I64" s="1">
        <v>1677</v>
      </c>
      <c r="J64" s="1">
        <v>1903</v>
      </c>
      <c r="K64" s="1">
        <v>2136</v>
      </c>
      <c r="L64" s="1">
        <v>2461</v>
      </c>
      <c r="M64" s="1">
        <v>2744</v>
      </c>
      <c r="N64" s="1">
        <v>2840</v>
      </c>
    </row>
    <row r="65" spans="1:14" x14ac:dyDescent="0.3">
      <c r="A65" s="7" t="s">
        <v>200</v>
      </c>
      <c r="B65" s="7" t="s">
        <v>68</v>
      </c>
      <c r="C65" s="1">
        <v>187</v>
      </c>
      <c r="D65" s="1">
        <v>158</v>
      </c>
      <c r="E65" s="1">
        <v>166</v>
      </c>
      <c r="F65" s="1">
        <v>153</v>
      </c>
      <c r="G65" s="1">
        <v>187</v>
      </c>
      <c r="H65" s="1">
        <v>230</v>
      </c>
      <c r="I65" s="1">
        <v>273</v>
      </c>
      <c r="J65" s="1">
        <v>320</v>
      </c>
      <c r="K65" s="1">
        <v>378</v>
      </c>
      <c r="L65" s="1">
        <v>432</v>
      </c>
      <c r="M65" s="1">
        <v>460</v>
      </c>
      <c r="N65" s="1">
        <v>440</v>
      </c>
    </row>
    <row r="66" spans="1:14" x14ac:dyDescent="0.3">
      <c r="A66" s="7" t="s">
        <v>200</v>
      </c>
      <c r="B66" s="7" t="s">
        <v>69</v>
      </c>
      <c r="C66" s="1">
        <v>13</v>
      </c>
      <c r="D66" s="1">
        <v>9</v>
      </c>
      <c r="E66" s="1">
        <v>16</v>
      </c>
      <c r="F66" s="1">
        <v>12</v>
      </c>
      <c r="G66" s="1">
        <v>13</v>
      </c>
      <c r="H66" s="1">
        <v>17</v>
      </c>
      <c r="I66" s="1">
        <v>27</v>
      </c>
      <c r="J66" s="1">
        <v>39</v>
      </c>
      <c r="K66" s="1">
        <v>44</v>
      </c>
      <c r="L66" s="1">
        <v>72</v>
      </c>
      <c r="M66" s="1">
        <v>79</v>
      </c>
      <c r="N66" s="1">
        <v>75</v>
      </c>
    </row>
    <row r="67" spans="1:14" x14ac:dyDescent="0.3">
      <c r="A67" s="7" t="s">
        <v>200</v>
      </c>
      <c r="B67" s="7" t="s">
        <v>70</v>
      </c>
      <c r="C67" s="1">
        <v>0</v>
      </c>
      <c r="D67" s="1">
        <v>0</v>
      </c>
      <c r="E67" s="1">
        <v>0</v>
      </c>
      <c r="F67" s="1">
        <v>0</v>
      </c>
      <c r="G67" s="1">
        <v>0</v>
      </c>
      <c r="H67" s="1">
        <v>0</v>
      </c>
      <c r="I67" s="1">
        <v>2</v>
      </c>
      <c r="J67" s="1">
        <v>3</v>
      </c>
      <c r="K67" s="1">
        <v>3</v>
      </c>
      <c r="L67" s="1">
        <v>2</v>
      </c>
      <c r="M67" s="1">
        <v>2</v>
      </c>
      <c r="N67" s="1">
        <v>2</v>
      </c>
    </row>
    <row r="68" spans="1:14" x14ac:dyDescent="0.3">
      <c r="A68" s="7" t="s">
        <v>200</v>
      </c>
      <c r="B68" s="7" t="s">
        <v>71</v>
      </c>
      <c r="C68" s="1">
        <v>0</v>
      </c>
      <c r="D68" s="1">
        <v>0</v>
      </c>
      <c r="E68" s="1">
        <v>0</v>
      </c>
      <c r="F68" s="1">
        <v>0</v>
      </c>
      <c r="G68" s="1">
        <v>0</v>
      </c>
      <c r="H68" s="1">
        <v>0</v>
      </c>
      <c r="I68" s="1">
        <v>0</v>
      </c>
      <c r="J68" s="1">
        <v>0</v>
      </c>
      <c r="K68" s="1">
        <v>0</v>
      </c>
      <c r="L68" s="1">
        <v>0</v>
      </c>
      <c r="M68" s="1">
        <v>0</v>
      </c>
      <c r="N68" s="1">
        <v>0</v>
      </c>
    </row>
    <row r="69" spans="1:14" x14ac:dyDescent="0.3">
      <c r="A69" s="7" t="s">
        <v>201</v>
      </c>
      <c r="B69" s="7" t="s">
        <v>60</v>
      </c>
      <c r="C69" s="1">
        <v>2123</v>
      </c>
      <c r="D69" s="1">
        <v>2068</v>
      </c>
      <c r="E69" s="1">
        <v>2002</v>
      </c>
      <c r="F69" s="1">
        <v>1951</v>
      </c>
      <c r="G69" s="1">
        <v>1905</v>
      </c>
      <c r="H69" s="1">
        <v>1803</v>
      </c>
      <c r="I69" s="1">
        <v>1767</v>
      </c>
      <c r="J69" s="1">
        <v>1705</v>
      </c>
      <c r="K69" s="1">
        <v>1745</v>
      </c>
      <c r="L69" s="1">
        <v>1723</v>
      </c>
      <c r="M69" s="1">
        <v>1742</v>
      </c>
      <c r="N69" s="1">
        <v>1912</v>
      </c>
    </row>
    <row r="70" spans="1:14" x14ac:dyDescent="0.3">
      <c r="A70" s="7" t="s">
        <v>201</v>
      </c>
      <c r="B70" s="7" t="s">
        <v>61</v>
      </c>
      <c r="C70" s="1">
        <v>1696</v>
      </c>
      <c r="D70" s="1">
        <v>1672</v>
      </c>
      <c r="E70" s="1">
        <v>1776</v>
      </c>
      <c r="F70" s="1">
        <v>1790</v>
      </c>
      <c r="G70" s="1">
        <v>2006</v>
      </c>
      <c r="H70" s="1">
        <v>2069</v>
      </c>
      <c r="I70" s="1">
        <v>2131</v>
      </c>
      <c r="J70" s="1">
        <v>2184</v>
      </c>
      <c r="K70" s="1">
        <v>2289</v>
      </c>
      <c r="L70" s="1">
        <v>2462</v>
      </c>
      <c r="M70" s="1">
        <v>2487</v>
      </c>
      <c r="N70" s="1">
        <v>2662</v>
      </c>
    </row>
    <row r="71" spans="1:14" x14ac:dyDescent="0.3">
      <c r="A71" s="7" t="s">
        <v>201</v>
      </c>
      <c r="B71" s="7" t="s">
        <v>62</v>
      </c>
      <c r="C71" s="1">
        <v>216</v>
      </c>
      <c r="D71" s="1">
        <v>178</v>
      </c>
      <c r="E71" s="1">
        <v>166</v>
      </c>
      <c r="F71" s="1">
        <v>175</v>
      </c>
      <c r="G71" s="1">
        <v>183</v>
      </c>
      <c r="H71" s="1">
        <v>206</v>
      </c>
      <c r="I71" s="1">
        <v>265</v>
      </c>
      <c r="J71" s="1">
        <v>274</v>
      </c>
      <c r="K71" s="1">
        <v>326</v>
      </c>
      <c r="L71" s="1">
        <v>335</v>
      </c>
      <c r="M71" s="1">
        <v>349</v>
      </c>
      <c r="N71" s="1">
        <v>377</v>
      </c>
    </row>
    <row r="72" spans="1:14" x14ac:dyDescent="0.3">
      <c r="A72" s="7" t="s">
        <v>201</v>
      </c>
      <c r="B72" s="7" t="s">
        <v>63</v>
      </c>
      <c r="C72" s="1">
        <v>13</v>
      </c>
      <c r="D72" s="1">
        <v>15</v>
      </c>
      <c r="E72" s="1">
        <v>14</v>
      </c>
      <c r="F72" s="1">
        <v>16</v>
      </c>
      <c r="G72" s="1">
        <v>23</v>
      </c>
      <c r="H72" s="1">
        <v>19</v>
      </c>
      <c r="I72" s="1">
        <v>17</v>
      </c>
      <c r="J72" s="1">
        <v>26</v>
      </c>
      <c r="K72" s="1">
        <v>23</v>
      </c>
      <c r="L72" s="1">
        <v>21</v>
      </c>
      <c r="M72" s="1">
        <v>27</v>
      </c>
      <c r="N72" s="1">
        <v>28</v>
      </c>
    </row>
    <row r="73" spans="1:14" x14ac:dyDescent="0.3">
      <c r="A73" s="7" t="s">
        <v>201</v>
      </c>
      <c r="B73" s="7" t="s">
        <v>64</v>
      </c>
      <c r="C73" s="1">
        <v>0</v>
      </c>
      <c r="D73" s="1">
        <v>0</v>
      </c>
      <c r="E73" s="1">
        <v>0</v>
      </c>
      <c r="F73" s="1">
        <v>1</v>
      </c>
      <c r="G73" s="1">
        <v>0</v>
      </c>
      <c r="H73" s="1">
        <v>1</v>
      </c>
      <c r="I73" s="1">
        <v>1</v>
      </c>
      <c r="J73" s="1">
        <v>0</v>
      </c>
      <c r="K73" s="1">
        <v>0</v>
      </c>
      <c r="L73" s="1">
        <v>1</v>
      </c>
      <c r="M73" s="1">
        <v>0</v>
      </c>
      <c r="N73" s="1">
        <v>0</v>
      </c>
    </row>
    <row r="74" spans="1:14" x14ac:dyDescent="0.3">
      <c r="A74" s="7" t="s">
        <v>201</v>
      </c>
      <c r="B74" s="7" t="s">
        <v>65</v>
      </c>
      <c r="C74" s="1">
        <v>0</v>
      </c>
      <c r="D74" s="1">
        <v>0</v>
      </c>
      <c r="E74" s="1">
        <v>0</v>
      </c>
      <c r="F74" s="1">
        <v>0</v>
      </c>
      <c r="G74" s="1">
        <v>0</v>
      </c>
      <c r="H74" s="1">
        <v>0</v>
      </c>
      <c r="I74" s="1">
        <v>0</v>
      </c>
      <c r="J74" s="1">
        <v>0</v>
      </c>
      <c r="K74" s="1">
        <v>0</v>
      </c>
      <c r="L74" s="1">
        <v>0</v>
      </c>
      <c r="M74" s="1">
        <v>0</v>
      </c>
      <c r="N74" s="1">
        <v>0</v>
      </c>
    </row>
    <row r="75" spans="1:14" x14ac:dyDescent="0.3">
      <c r="A75" s="7" t="s">
        <v>201</v>
      </c>
      <c r="B75" s="7" t="s">
        <v>66</v>
      </c>
      <c r="C75" s="1">
        <v>1239</v>
      </c>
      <c r="D75" s="1">
        <v>1272</v>
      </c>
      <c r="E75" s="1">
        <v>1329</v>
      </c>
      <c r="F75" s="1">
        <v>1322</v>
      </c>
      <c r="G75" s="1">
        <v>1321</v>
      </c>
      <c r="H75" s="1">
        <v>1266</v>
      </c>
      <c r="I75" s="1">
        <v>1262</v>
      </c>
      <c r="J75" s="1">
        <v>1315</v>
      </c>
      <c r="K75" s="1">
        <v>1234</v>
      </c>
      <c r="L75" s="1">
        <v>1263</v>
      </c>
      <c r="M75" s="1">
        <v>1274</v>
      </c>
      <c r="N75" s="1">
        <v>1296</v>
      </c>
    </row>
    <row r="76" spans="1:14" x14ac:dyDescent="0.3">
      <c r="A76" s="7" t="s">
        <v>201</v>
      </c>
      <c r="B76" s="7" t="s">
        <v>67</v>
      </c>
      <c r="C76" s="1">
        <v>1568</v>
      </c>
      <c r="D76" s="1">
        <v>1364</v>
      </c>
      <c r="E76" s="1">
        <v>1348</v>
      </c>
      <c r="F76" s="1">
        <v>1374</v>
      </c>
      <c r="G76" s="1">
        <v>1443</v>
      </c>
      <c r="H76" s="1">
        <v>1455</v>
      </c>
      <c r="I76" s="1">
        <v>1504</v>
      </c>
      <c r="J76" s="1">
        <v>1547</v>
      </c>
      <c r="K76" s="1">
        <v>1679</v>
      </c>
      <c r="L76" s="1">
        <v>1736</v>
      </c>
      <c r="M76" s="1">
        <v>1806</v>
      </c>
      <c r="N76" s="1">
        <v>1922</v>
      </c>
    </row>
    <row r="77" spans="1:14" x14ac:dyDescent="0.3">
      <c r="A77" s="7" t="s">
        <v>201</v>
      </c>
      <c r="B77" s="7" t="s">
        <v>68</v>
      </c>
      <c r="C77" s="1">
        <v>226</v>
      </c>
      <c r="D77" s="1">
        <v>195</v>
      </c>
      <c r="E77" s="1">
        <v>152</v>
      </c>
      <c r="F77" s="1">
        <v>173</v>
      </c>
      <c r="G77" s="1">
        <v>182</v>
      </c>
      <c r="H77" s="1">
        <v>203</v>
      </c>
      <c r="I77" s="1">
        <v>205</v>
      </c>
      <c r="J77" s="1">
        <v>216</v>
      </c>
      <c r="K77" s="1">
        <v>199</v>
      </c>
      <c r="L77" s="1">
        <v>191</v>
      </c>
      <c r="M77" s="1">
        <v>212</v>
      </c>
      <c r="N77" s="1">
        <v>227</v>
      </c>
    </row>
    <row r="78" spans="1:14" x14ac:dyDescent="0.3">
      <c r="A78" s="7" t="s">
        <v>201</v>
      </c>
      <c r="B78" s="7" t="s">
        <v>69</v>
      </c>
      <c r="C78" s="1">
        <v>9</v>
      </c>
      <c r="D78" s="1">
        <v>7</v>
      </c>
      <c r="E78" s="1">
        <v>8</v>
      </c>
      <c r="F78" s="1">
        <v>12</v>
      </c>
      <c r="G78" s="1">
        <v>13</v>
      </c>
      <c r="H78" s="1">
        <v>16</v>
      </c>
      <c r="I78" s="1">
        <v>21</v>
      </c>
      <c r="J78" s="1">
        <v>22</v>
      </c>
      <c r="K78" s="1">
        <v>25</v>
      </c>
      <c r="L78" s="1">
        <v>26</v>
      </c>
      <c r="M78" s="1">
        <v>22</v>
      </c>
      <c r="N78" s="1">
        <v>21</v>
      </c>
    </row>
    <row r="79" spans="1:14" x14ac:dyDescent="0.3">
      <c r="A79" s="7" t="s">
        <v>201</v>
      </c>
      <c r="B79" s="7" t="s">
        <v>70</v>
      </c>
      <c r="C79" s="1">
        <v>0</v>
      </c>
      <c r="D79" s="1">
        <v>0</v>
      </c>
      <c r="E79" s="1">
        <v>0</v>
      </c>
      <c r="F79" s="1">
        <v>0</v>
      </c>
      <c r="G79" s="1">
        <v>0</v>
      </c>
      <c r="H79" s="1">
        <v>0</v>
      </c>
      <c r="I79" s="1">
        <v>1</v>
      </c>
      <c r="J79" s="1">
        <v>1</v>
      </c>
      <c r="K79" s="1">
        <v>1</v>
      </c>
      <c r="L79" s="1">
        <v>1</v>
      </c>
      <c r="M79" s="1">
        <v>0</v>
      </c>
      <c r="N79" s="1">
        <v>0</v>
      </c>
    </row>
    <row r="80" spans="1:14" x14ac:dyDescent="0.3">
      <c r="A80" s="7" t="s">
        <v>201</v>
      </c>
      <c r="B80" s="7" t="s">
        <v>71</v>
      </c>
      <c r="C80" s="1">
        <v>0</v>
      </c>
      <c r="D80" s="1">
        <v>0</v>
      </c>
      <c r="E80" s="1">
        <v>0</v>
      </c>
      <c r="F80" s="1">
        <v>0</v>
      </c>
      <c r="G80" s="1">
        <v>0</v>
      </c>
      <c r="H80" s="1">
        <v>0</v>
      </c>
      <c r="I80" s="1">
        <v>0</v>
      </c>
      <c r="J80" s="1">
        <v>0</v>
      </c>
      <c r="K80" s="1">
        <v>0</v>
      </c>
      <c r="L80" s="1">
        <v>0</v>
      </c>
      <c r="M80" s="1">
        <v>0</v>
      </c>
      <c r="N80" s="1">
        <v>0</v>
      </c>
    </row>
    <row r="81" spans="1:14" x14ac:dyDescent="0.3">
      <c r="A81" s="7" t="s">
        <v>202</v>
      </c>
      <c r="B81" s="7" t="s">
        <v>60</v>
      </c>
      <c r="C81" s="1">
        <v>1409</v>
      </c>
      <c r="D81" s="1">
        <v>1437</v>
      </c>
      <c r="E81" s="1">
        <v>1468</v>
      </c>
      <c r="F81" s="1">
        <v>1497</v>
      </c>
      <c r="G81" s="1">
        <v>1417</v>
      </c>
      <c r="H81" s="1">
        <v>1323</v>
      </c>
      <c r="I81" s="1">
        <v>1220</v>
      </c>
      <c r="J81" s="1">
        <v>1224</v>
      </c>
      <c r="K81" s="1">
        <v>1248</v>
      </c>
      <c r="L81" s="1">
        <v>1280</v>
      </c>
      <c r="M81" s="1">
        <v>1328</v>
      </c>
      <c r="N81" s="1">
        <v>1350</v>
      </c>
    </row>
    <row r="82" spans="1:14" x14ac:dyDescent="0.3">
      <c r="A82" s="7" t="s">
        <v>202</v>
      </c>
      <c r="B82" s="7" t="s">
        <v>61</v>
      </c>
      <c r="C82" s="1">
        <v>1108</v>
      </c>
      <c r="D82" s="1">
        <v>1080</v>
      </c>
      <c r="E82" s="1">
        <v>1175</v>
      </c>
      <c r="F82" s="1">
        <v>1255</v>
      </c>
      <c r="G82" s="1">
        <v>1388</v>
      </c>
      <c r="H82" s="1">
        <v>1482</v>
      </c>
      <c r="I82" s="1">
        <v>1563</v>
      </c>
      <c r="J82" s="1">
        <v>1611</v>
      </c>
      <c r="K82" s="1">
        <v>1614</v>
      </c>
      <c r="L82" s="1">
        <v>1737</v>
      </c>
      <c r="M82" s="1">
        <v>1902</v>
      </c>
      <c r="N82" s="1">
        <v>2004</v>
      </c>
    </row>
    <row r="83" spans="1:14" x14ac:dyDescent="0.3">
      <c r="A83" s="7" t="s">
        <v>202</v>
      </c>
      <c r="B83" s="7" t="s">
        <v>62</v>
      </c>
      <c r="C83" s="1">
        <v>99</v>
      </c>
      <c r="D83" s="1">
        <v>91</v>
      </c>
      <c r="E83" s="1">
        <v>103</v>
      </c>
      <c r="F83" s="1">
        <v>98</v>
      </c>
      <c r="G83" s="1">
        <v>105</v>
      </c>
      <c r="H83" s="1">
        <v>123</v>
      </c>
      <c r="I83" s="1">
        <v>114</v>
      </c>
      <c r="J83" s="1">
        <v>124</v>
      </c>
      <c r="K83" s="1">
        <v>143</v>
      </c>
      <c r="L83" s="1">
        <v>160</v>
      </c>
      <c r="M83" s="1">
        <v>174</v>
      </c>
      <c r="N83" s="1">
        <v>183</v>
      </c>
    </row>
    <row r="84" spans="1:14" x14ac:dyDescent="0.3">
      <c r="A84" s="7" t="s">
        <v>202</v>
      </c>
      <c r="B84" s="7" t="s">
        <v>63</v>
      </c>
      <c r="C84" s="1">
        <v>10</v>
      </c>
      <c r="D84" s="1">
        <v>11</v>
      </c>
      <c r="E84" s="1">
        <v>9</v>
      </c>
      <c r="F84" s="1">
        <v>8</v>
      </c>
      <c r="G84" s="1">
        <v>8</v>
      </c>
      <c r="H84" s="1">
        <v>6</v>
      </c>
      <c r="I84" s="1">
        <v>9</v>
      </c>
      <c r="J84" s="1">
        <v>11</v>
      </c>
      <c r="K84" s="1">
        <v>15</v>
      </c>
      <c r="L84" s="1">
        <v>15</v>
      </c>
      <c r="M84" s="1">
        <v>18</v>
      </c>
      <c r="N84" s="1">
        <v>27</v>
      </c>
    </row>
    <row r="85" spans="1:14" x14ac:dyDescent="0.3">
      <c r="A85" s="7" t="s">
        <v>202</v>
      </c>
      <c r="B85" s="7" t="s">
        <v>64</v>
      </c>
      <c r="C85" s="1">
        <v>0</v>
      </c>
      <c r="D85" s="1">
        <v>0</v>
      </c>
      <c r="E85" s="1">
        <v>0</v>
      </c>
      <c r="F85" s="1">
        <v>0</v>
      </c>
      <c r="G85" s="1">
        <v>0</v>
      </c>
      <c r="H85" s="1">
        <v>0</v>
      </c>
      <c r="I85" s="1">
        <v>0</v>
      </c>
      <c r="J85" s="1">
        <v>0</v>
      </c>
      <c r="K85" s="1">
        <v>0</v>
      </c>
      <c r="L85" s="1">
        <v>0</v>
      </c>
      <c r="M85" s="1">
        <v>0</v>
      </c>
      <c r="N85" s="1">
        <v>0</v>
      </c>
    </row>
    <row r="86" spans="1:14" x14ac:dyDescent="0.3">
      <c r="A86" s="7" t="s">
        <v>202</v>
      </c>
      <c r="B86" s="7" t="s">
        <v>65</v>
      </c>
      <c r="C86" s="1">
        <v>0</v>
      </c>
      <c r="D86" s="1">
        <v>0</v>
      </c>
      <c r="E86" s="1">
        <v>0</v>
      </c>
      <c r="F86" s="1">
        <v>0</v>
      </c>
      <c r="G86" s="1">
        <v>0</v>
      </c>
      <c r="H86" s="1">
        <v>0</v>
      </c>
      <c r="I86" s="1">
        <v>0</v>
      </c>
      <c r="J86" s="1">
        <v>0</v>
      </c>
      <c r="K86" s="1">
        <v>0</v>
      </c>
      <c r="L86" s="1">
        <v>0</v>
      </c>
      <c r="M86" s="1">
        <v>0</v>
      </c>
      <c r="N86" s="1">
        <v>0</v>
      </c>
    </row>
    <row r="87" spans="1:14" x14ac:dyDescent="0.3">
      <c r="A87" s="7" t="s">
        <v>202</v>
      </c>
      <c r="B87" s="7" t="s">
        <v>66</v>
      </c>
      <c r="C87" s="1">
        <v>811</v>
      </c>
      <c r="D87" s="1">
        <v>808</v>
      </c>
      <c r="E87" s="1">
        <v>856</v>
      </c>
      <c r="F87" s="1">
        <v>813</v>
      </c>
      <c r="G87" s="1">
        <v>781</v>
      </c>
      <c r="H87" s="1">
        <v>774</v>
      </c>
      <c r="I87" s="1">
        <v>791</v>
      </c>
      <c r="J87" s="1">
        <v>836</v>
      </c>
      <c r="K87" s="1">
        <v>896</v>
      </c>
      <c r="L87" s="1">
        <v>874</v>
      </c>
      <c r="M87" s="1">
        <v>844</v>
      </c>
      <c r="N87" s="1">
        <v>850</v>
      </c>
    </row>
    <row r="88" spans="1:14" x14ac:dyDescent="0.3">
      <c r="A88" s="7" t="s">
        <v>202</v>
      </c>
      <c r="B88" s="7" t="s">
        <v>67</v>
      </c>
      <c r="C88" s="1">
        <v>945</v>
      </c>
      <c r="D88" s="1">
        <v>869</v>
      </c>
      <c r="E88" s="1">
        <v>884</v>
      </c>
      <c r="F88" s="1">
        <v>924</v>
      </c>
      <c r="G88" s="1">
        <v>910</v>
      </c>
      <c r="H88" s="1">
        <v>959</v>
      </c>
      <c r="I88" s="1">
        <v>1015</v>
      </c>
      <c r="J88" s="1">
        <v>1060</v>
      </c>
      <c r="K88" s="1">
        <v>1087</v>
      </c>
      <c r="L88" s="1">
        <v>1248</v>
      </c>
      <c r="M88" s="1">
        <v>1372</v>
      </c>
      <c r="N88" s="1">
        <v>1528</v>
      </c>
    </row>
    <row r="89" spans="1:14" x14ac:dyDescent="0.3">
      <c r="A89" s="7" t="s">
        <v>202</v>
      </c>
      <c r="B89" s="7" t="s">
        <v>68</v>
      </c>
      <c r="C89" s="1">
        <v>120</v>
      </c>
      <c r="D89" s="1">
        <v>105</v>
      </c>
      <c r="E89" s="1">
        <v>93</v>
      </c>
      <c r="F89" s="1">
        <v>102</v>
      </c>
      <c r="G89" s="1">
        <v>96</v>
      </c>
      <c r="H89" s="1">
        <v>78</v>
      </c>
      <c r="I89" s="1">
        <v>97</v>
      </c>
      <c r="J89" s="1">
        <v>95</v>
      </c>
      <c r="K89" s="1">
        <v>102</v>
      </c>
      <c r="L89" s="1">
        <v>129</v>
      </c>
      <c r="M89" s="1">
        <v>137</v>
      </c>
      <c r="N89" s="1">
        <v>157</v>
      </c>
    </row>
    <row r="90" spans="1:14" x14ac:dyDescent="0.3">
      <c r="A90" s="7" t="s">
        <v>202</v>
      </c>
      <c r="B90" s="7" t="s">
        <v>69</v>
      </c>
      <c r="C90" s="1">
        <v>5</v>
      </c>
      <c r="D90" s="1">
        <v>3</v>
      </c>
      <c r="E90" s="1">
        <v>8</v>
      </c>
      <c r="F90" s="1">
        <v>4</v>
      </c>
      <c r="G90" s="1">
        <v>3</v>
      </c>
      <c r="H90" s="1">
        <v>7</v>
      </c>
      <c r="I90" s="1">
        <v>4</v>
      </c>
      <c r="J90" s="1">
        <v>8</v>
      </c>
      <c r="K90" s="1">
        <v>8</v>
      </c>
      <c r="L90" s="1">
        <v>11</v>
      </c>
      <c r="M90" s="1">
        <v>14</v>
      </c>
      <c r="N90" s="1">
        <v>18</v>
      </c>
    </row>
    <row r="91" spans="1:14" x14ac:dyDescent="0.3">
      <c r="A91" s="7" t="s">
        <v>202</v>
      </c>
      <c r="B91" s="7" t="s">
        <v>70</v>
      </c>
      <c r="C91" s="1">
        <v>0</v>
      </c>
      <c r="D91" s="1">
        <v>0</v>
      </c>
      <c r="E91" s="1">
        <v>0</v>
      </c>
      <c r="F91" s="1">
        <v>0</v>
      </c>
      <c r="G91" s="1">
        <v>0</v>
      </c>
      <c r="H91" s="1">
        <v>0</v>
      </c>
      <c r="I91" s="1">
        <v>0</v>
      </c>
      <c r="J91" s="1">
        <v>0</v>
      </c>
      <c r="K91" s="1">
        <v>0</v>
      </c>
      <c r="L91" s="1">
        <v>0</v>
      </c>
      <c r="M91" s="1">
        <v>0</v>
      </c>
      <c r="N91" s="1">
        <v>1</v>
      </c>
    </row>
    <row r="92" spans="1:14" x14ac:dyDescent="0.3">
      <c r="A92" s="7" t="s">
        <v>202</v>
      </c>
      <c r="B92" s="7" t="s">
        <v>71</v>
      </c>
      <c r="C92" s="1">
        <v>0</v>
      </c>
      <c r="D92" s="1">
        <v>0</v>
      </c>
      <c r="E92" s="1">
        <v>0</v>
      </c>
      <c r="F92" s="1">
        <v>0</v>
      </c>
      <c r="G92" s="1">
        <v>0</v>
      </c>
      <c r="H92" s="1">
        <v>0</v>
      </c>
      <c r="I92" s="1">
        <v>0</v>
      </c>
      <c r="J92" s="1">
        <v>0</v>
      </c>
      <c r="K92" s="1">
        <v>0</v>
      </c>
      <c r="L92" s="1">
        <v>0</v>
      </c>
      <c r="M92" s="1">
        <v>0</v>
      </c>
      <c r="N92" s="1">
        <v>0</v>
      </c>
    </row>
    <row r="93" spans="1:14" x14ac:dyDescent="0.3">
      <c r="A93" s="10" t="s">
        <v>17</v>
      </c>
      <c r="B93" s="10" t="s">
        <v>17</v>
      </c>
      <c r="C93" s="5">
        <v>49669</v>
      </c>
      <c r="D93" s="5">
        <v>48583</v>
      </c>
      <c r="E93" s="5">
        <v>49004</v>
      </c>
      <c r="F93" s="5">
        <v>49497</v>
      </c>
      <c r="G93" s="5">
        <v>49820</v>
      </c>
      <c r="H93" s="5">
        <v>49919</v>
      </c>
      <c r="I93" s="5">
        <v>52087</v>
      </c>
      <c r="J93" s="5">
        <v>53910</v>
      </c>
      <c r="K93" s="5">
        <v>55909</v>
      </c>
      <c r="L93" s="5">
        <v>58883</v>
      </c>
      <c r="M93" s="5">
        <v>61061</v>
      </c>
      <c r="N93" s="5">
        <v>64014</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60</v>
      </c>
      <c r="C98" s="2">
        <v>0.58544600938967095</v>
      </c>
      <c r="D98" s="2">
        <v>0.57727272727272705</v>
      </c>
      <c r="E98" s="2">
        <v>0.57424381301558203</v>
      </c>
      <c r="F98" s="2">
        <v>0.57795698924731198</v>
      </c>
      <c r="G98" s="2">
        <v>0.566746987951807</v>
      </c>
      <c r="H98" s="2">
        <v>0.54793085385018303</v>
      </c>
      <c r="I98" s="2">
        <v>0.52563464410154304</v>
      </c>
      <c r="J98" s="2">
        <v>0.52815146985550598</v>
      </c>
      <c r="K98" s="2">
        <v>0.54109934442763497</v>
      </c>
      <c r="L98" s="2">
        <v>0.54563013037180097</v>
      </c>
      <c r="M98" s="2">
        <v>0.55708195168166696</v>
      </c>
      <c r="N98" s="2">
        <v>0.57823703078869704</v>
      </c>
    </row>
    <row r="99" spans="1:14" x14ac:dyDescent="0.3">
      <c r="A99" s="8" t="s">
        <v>196</v>
      </c>
      <c r="B99" s="8" t="s">
        <v>61</v>
      </c>
      <c r="C99" s="2">
        <v>0.52137546468401497</v>
      </c>
      <c r="D99" s="2">
        <v>0.557314148681055</v>
      </c>
      <c r="E99" s="2">
        <v>0.55143422354104799</v>
      </c>
      <c r="F99" s="2">
        <v>0.56311590802440203</v>
      </c>
      <c r="G99" s="2">
        <v>0.56555944055944096</v>
      </c>
      <c r="H99" s="2">
        <v>0.54148681055155901</v>
      </c>
      <c r="I99" s="2">
        <v>0.53793730122671501</v>
      </c>
      <c r="J99" s="2">
        <v>0.53458844133099803</v>
      </c>
      <c r="K99" s="2">
        <v>0.53552997221119503</v>
      </c>
      <c r="L99" s="2">
        <v>0.54048964218455697</v>
      </c>
      <c r="M99" s="2">
        <v>0.53434268833087195</v>
      </c>
      <c r="N99" s="2">
        <v>0.52009377093101095</v>
      </c>
    </row>
    <row r="100" spans="1:14" x14ac:dyDescent="0.3">
      <c r="A100" s="8" t="s">
        <v>196</v>
      </c>
      <c r="B100" s="8" t="s">
        <v>62</v>
      </c>
      <c r="C100" s="2">
        <v>0.47187499999999999</v>
      </c>
      <c r="D100" s="2">
        <v>0.48773006134969299</v>
      </c>
      <c r="E100" s="2">
        <v>0.51655629139072801</v>
      </c>
      <c r="F100" s="2">
        <v>0.54037267080745299</v>
      </c>
      <c r="G100" s="2">
        <v>0.55921052631578905</v>
      </c>
      <c r="H100" s="2">
        <v>0.53082191780821897</v>
      </c>
      <c r="I100" s="2">
        <v>0.54407294832826703</v>
      </c>
      <c r="J100" s="2">
        <v>0.51498637602179798</v>
      </c>
      <c r="K100" s="2">
        <v>0.55440414507771996</v>
      </c>
      <c r="L100" s="2">
        <v>0.557457212713936</v>
      </c>
      <c r="M100" s="2">
        <v>0.52205882352941202</v>
      </c>
      <c r="N100" s="2">
        <v>0.55387931034482796</v>
      </c>
    </row>
    <row r="101" spans="1:14" x14ac:dyDescent="0.3">
      <c r="A101" s="8" t="s">
        <v>196</v>
      </c>
      <c r="B101" s="8" t="s">
        <v>63</v>
      </c>
      <c r="C101" s="2">
        <v>0.45454545454545497</v>
      </c>
      <c r="D101" s="2">
        <v>0.407407407407407</v>
      </c>
      <c r="E101" s="2">
        <v>0.5</v>
      </c>
      <c r="F101" s="2">
        <v>0.61904761904761896</v>
      </c>
      <c r="G101" s="2">
        <v>0.71428571428571397</v>
      </c>
      <c r="H101" s="2">
        <v>0.84210526315789502</v>
      </c>
      <c r="I101" s="2">
        <v>0.54166666666666696</v>
      </c>
      <c r="J101" s="2">
        <v>0.39285714285714302</v>
      </c>
      <c r="K101" s="2">
        <v>0.43243243243243201</v>
      </c>
      <c r="L101" s="2">
        <v>0.44736842105263203</v>
      </c>
      <c r="M101" s="2">
        <v>0.5</v>
      </c>
      <c r="N101" s="2">
        <v>0.62162162162162204</v>
      </c>
    </row>
    <row r="102" spans="1:14" x14ac:dyDescent="0.3">
      <c r="A102" s="8" t="s">
        <v>196</v>
      </c>
      <c r="B102" s="8" t="s">
        <v>64</v>
      </c>
      <c r="C102" s="2">
        <v>0</v>
      </c>
      <c r="D102" s="2">
        <v>0</v>
      </c>
      <c r="E102" s="2">
        <v>0</v>
      </c>
      <c r="F102" s="2">
        <v>0</v>
      </c>
      <c r="G102" s="2">
        <v>0</v>
      </c>
      <c r="H102" s="2">
        <v>0</v>
      </c>
      <c r="I102" s="2">
        <v>0</v>
      </c>
      <c r="J102" s="2">
        <v>0.5</v>
      </c>
      <c r="K102" s="2">
        <v>0</v>
      </c>
      <c r="L102" s="2">
        <v>0</v>
      </c>
      <c r="M102" s="2">
        <v>0</v>
      </c>
      <c r="N102" s="2">
        <v>0</v>
      </c>
    </row>
    <row r="103" spans="1:14" x14ac:dyDescent="0.3">
      <c r="A103" s="8" t="s">
        <v>196</v>
      </c>
      <c r="B103" s="8" t="s">
        <v>65</v>
      </c>
      <c r="C103" s="2">
        <v>0</v>
      </c>
      <c r="D103" s="2">
        <v>0</v>
      </c>
      <c r="E103" s="2">
        <v>0</v>
      </c>
      <c r="F103" s="2">
        <v>0</v>
      </c>
      <c r="G103" s="2">
        <v>0</v>
      </c>
      <c r="H103" s="2">
        <v>0</v>
      </c>
      <c r="I103" s="2">
        <v>0</v>
      </c>
      <c r="J103" s="2">
        <v>0</v>
      </c>
      <c r="K103" s="2">
        <v>0</v>
      </c>
      <c r="L103" s="2">
        <v>0</v>
      </c>
      <c r="M103" s="2">
        <v>0</v>
      </c>
      <c r="N103" s="2">
        <v>0</v>
      </c>
    </row>
    <row r="104" spans="1:14" x14ac:dyDescent="0.3">
      <c r="A104" s="8" t="s">
        <v>196</v>
      </c>
      <c r="B104" s="8" t="s">
        <v>66</v>
      </c>
      <c r="C104" s="2">
        <v>0.41455399061032899</v>
      </c>
      <c r="D104" s="2">
        <v>0.42272727272727301</v>
      </c>
      <c r="E104" s="2">
        <v>0.42575618698441797</v>
      </c>
      <c r="F104" s="2">
        <v>0.42204301075268802</v>
      </c>
      <c r="G104" s="2">
        <v>0.433253012048193</v>
      </c>
      <c r="H104" s="2">
        <v>0.45206914614981702</v>
      </c>
      <c r="I104" s="2">
        <v>0.47436535589845702</v>
      </c>
      <c r="J104" s="2">
        <v>0.47184853014449402</v>
      </c>
      <c r="K104" s="2">
        <v>0.45890065557236498</v>
      </c>
      <c r="L104" s="2">
        <v>0.45436986962819897</v>
      </c>
      <c r="M104" s="2">
        <v>0.44291804831833298</v>
      </c>
      <c r="N104" s="2">
        <v>0.42176296921130302</v>
      </c>
    </row>
    <row r="105" spans="1:14" x14ac:dyDescent="0.3">
      <c r="A105" s="8" t="s">
        <v>196</v>
      </c>
      <c r="B105" s="8" t="s">
        <v>67</v>
      </c>
      <c r="C105" s="2">
        <v>0.47862453531598498</v>
      </c>
      <c r="D105" s="2">
        <v>0.442685851318945</v>
      </c>
      <c r="E105" s="2">
        <v>0.44856577645895201</v>
      </c>
      <c r="F105" s="2">
        <v>0.43688409197559802</v>
      </c>
      <c r="G105" s="2">
        <v>0.43444055944055898</v>
      </c>
      <c r="H105" s="2">
        <v>0.45851318944844099</v>
      </c>
      <c r="I105" s="2">
        <v>0.46206269877328499</v>
      </c>
      <c r="J105" s="2">
        <v>0.46541155866900202</v>
      </c>
      <c r="K105" s="2">
        <v>0.46447002778880497</v>
      </c>
      <c r="L105" s="2">
        <v>0.45951035781544303</v>
      </c>
      <c r="M105" s="2">
        <v>0.46565731166912799</v>
      </c>
      <c r="N105" s="2">
        <v>0.479906229068989</v>
      </c>
    </row>
    <row r="106" spans="1:14" x14ac:dyDescent="0.3">
      <c r="A106" s="8" t="s">
        <v>196</v>
      </c>
      <c r="B106" s="8" t="s">
        <v>68</v>
      </c>
      <c r="C106" s="2">
        <v>0.52812499999999996</v>
      </c>
      <c r="D106" s="2">
        <v>0.51226993865030701</v>
      </c>
      <c r="E106" s="2">
        <v>0.48344370860927199</v>
      </c>
      <c r="F106" s="2">
        <v>0.45962732919254701</v>
      </c>
      <c r="G106" s="2">
        <v>0.44078947368421101</v>
      </c>
      <c r="H106" s="2">
        <v>0.46917808219178098</v>
      </c>
      <c r="I106" s="2">
        <v>0.45592705167173297</v>
      </c>
      <c r="J106" s="2">
        <v>0.48501362397820202</v>
      </c>
      <c r="K106" s="2">
        <v>0.44559585492227999</v>
      </c>
      <c r="L106" s="2">
        <v>0.442542787286064</v>
      </c>
      <c r="M106" s="2">
        <v>0.47794117647058798</v>
      </c>
      <c r="N106" s="2">
        <v>0.44612068965517199</v>
      </c>
    </row>
    <row r="107" spans="1:14" x14ac:dyDescent="0.3">
      <c r="A107" s="8" t="s">
        <v>196</v>
      </c>
      <c r="B107" s="8" t="s">
        <v>69</v>
      </c>
      <c r="C107" s="2">
        <v>0.54545454545454497</v>
      </c>
      <c r="D107" s="2">
        <v>0.592592592592593</v>
      </c>
      <c r="E107" s="2">
        <v>0.5</v>
      </c>
      <c r="F107" s="2">
        <v>0.38095238095238099</v>
      </c>
      <c r="G107" s="2">
        <v>0.28571428571428598</v>
      </c>
      <c r="H107" s="2">
        <v>0.157894736842105</v>
      </c>
      <c r="I107" s="2">
        <v>0.45833333333333298</v>
      </c>
      <c r="J107" s="2">
        <v>0.60714285714285698</v>
      </c>
      <c r="K107" s="2">
        <v>0.56756756756756799</v>
      </c>
      <c r="L107" s="2">
        <v>0.55263157894736803</v>
      </c>
      <c r="M107" s="2">
        <v>0.5</v>
      </c>
      <c r="N107" s="2">
        <v>0.37837837837837801</v>
      </c>
    </row>
    <row r="108" spans="1:14" x14ac:dyDescent="0.3">
      <c r="A108" s="8" t="s">
        <v>196</v>
      </c>
      <c r="B108" s="8" t="s">
        <v>70</v>
      </c>
      <c r="C108" s="2">
        <v>0</v>
      </c>
      <c r="D108" s="2">
        <v>0</v>
      </c>
      <c r="E108" s="2">
        <v>0</v>
      </c>
      <c r="F108" s="2">
        <v>0</v>
      </c>
      <c r="G108" s="2">
        <v>1</v>
      </c>
      <c r="H108" s="2">
        <v>0</v>
      </c>
      <c r="I108" s="2">
        <v>0</v>
      </c>
      <c r="J108" s="2">
        <v>0.5</v>
      </c>
      <c r="K108" s="2">
        <v>1</v>
      </c>
      <c r="L108" s="2">
        <v>1</v>
      </c>
      <c r="M108" s="2">
        <v>1</v>
      </c>
      <c r="N108" s="2">
        <v>1</v>
      </c>
    </row>
    <row r="109" spans="1:14" x14ac:dyDescent="0.3">
      <c r="A109" s="8" t="s">
        <v>196</v>
      </c>
      <c r="B109" s="8" t="s">
        <v>71</v>
      </c>
      <c r="C109" s="2">
        <v>0</v>
      </c>
      <c r="D109" s="2">
        <v>0</v>
      </c>
      <c r="E109" s="2">
        <v>0</v>
      </c>
      <c r="F109" s="2">
        <v>0</v>
      </c>
      <c r="G109" s="2">
        <v>0</v>
      </c>
      <c r="H109" s="2">
        <v>0</v>
      </c>
      <c r="I109" s="2">
        <v>0</v>
      </c>
      <c r="J109" s="2">
        <v>0</v>
      </c>
      <c r="K109" s="2">
        <v>0</v>
      </c>
      <c r="L109" s="2">
        <v>0</v>
      </c>
      <c r="M109" s="2">
        <v>0</v>
      </c>
      <c r="N109" s="2">
        <v>0</v>
      </c>
    </row>
    <row r="110" spans="1:14" x14ac:dyDescent="0.3">
      <c r="A110" s="8" t="s">
        <v>197</v>
      </c>
      <c r="B110" s="8" t="s">
        <v>60</v>
      </c>
      <c r="C110" s="2">
        <v>0.65289637664435696</v>
      </c>
      <c r="D110" s="2">
        <v>0.63151978417266197</v>
      </c>
      <c r="E110" s="2">
        <v>0.62519337016574605</v>
      </c>
      <c r="F110" s="2">
        <v>0.60957845950121403</v>
      </c>
      <c r="G110" s="2">
        <v>0.61968935587025997</v>
      </c>
      <c r="H110" s="2">
        <v>0.61595035623994498</v>
      </c>
      <c r="I110" s="2">
        <v>0.61306413301662699</v>
      </c>
      <c r="J110" s="2">
        <v>0.60526940422501796</v>
      </c>
      <c r="K110" s="2">
        <v>0.604580509464828</v>
      </c>
      <c r="L110" s="2">
        <v>0.60433479363615406</v>
      </c>
      <c r="M110" s="2">
        <v>0.61007838745800702</v>
      </c>
      <c r="N110" s="2">
        <v>0.62609841827767998</v>
      </c>
    </row>
    <row r="111" spans="1:14" x14ac:dyDescent="0.3">
      <c r="A111" s="8" t="s">
        <v>197</v>
      </c>
      <c r="B111" s="8" t="s">
        <v>61</v>
      </c>
      <c r="C111" s="2">
        <v>0.55816034359341404</v>
      </c>
      <c r="D111" s="2">
        <v>0.58258140447234197</v>
      </c>
      <c r="E111" s="2">
        <v>0.58632958801498103</v>
      </c>
      <c r="F111" s="2">
        <v>0.60579551667577902</v>
      </c>
      <c r="G111" s="2">
        <v>0.608352901710835</v>
      </c>
      <c r="H111" s="2">
        <v>0.609889201256822</v>
      </c>
      <c r="I111" s="2">
        <v>0.602315394242804</v>
      </c>
      <c r="J111" s="2">
        <v>0.60502776064157904</v>
      </c>
      <c r="K111" s="2">
        <v>0.61055909832418798</v>
      </c>
      <c r="L111" s="2">
        <v>0.60901080159181398</v>
      </c>
      <c r="M111" s="2">
        <v>0.60132375721729303</v>
      </c>
      <c r="N111" s="2">
        <v>0.59664320519761804</v>
      </c>
    </row>
    <row r="112" spans="1:14" x14ac:dyDescent="0.3">
      <c r="A112" s="8" t="s">
        <v>197</v>
      </c>
      <c r="B112" s="8" t="s">
        <v>62</v>
      </c>
      <c r="C112" s="2">
        <v>0.502857142857143</v>
      </c>
      <c r="D112" s="2">
        <v>0.51446280991735505</v>
      </c>
      <c r="E112" s="2">
        <v>0.54969574036511204</v>
      </c>
      <c r="F112" s="2">
        <v>0.49895615866388299</v>
      </c>
      <c r="G112" s="2">
        <v>0.52436647173489304</v>
      </c>
      <c r="H112" s="2">
        <v>0.580578512396694</v>
      </c>
      <c r="I112" s="2">
        <v>0.61552680221811495</v>
      </c>
      <c r="J112" s="2">
        <v>0.61971830985915499</v>
      </c>
      <c r="K112" s="2">
        <v>0.65108514190317202</v>
      </c>
      <c r="L112" s="2">
        <v>0.63452566096423002</v>
      </c>
      <c r="M112" s="2">
        <v>0.64491654021244305</v>
      </c>
      <c r="N112" s="2">
        <v>0.64295874822190602</v>
      </c>
    </row>
    <row r="113" spans="1:14" x14ac:dyDescent="0.3">
      <c r="A113" s="8" t="s">
        <v>197</v>
      </c>
      <c r="B113" s="8" t="s">
        <v>63</v>
      </c>
      <c r="C113" s="2">
        <v>0.6</v>
      </c>
      <c r="D113" s="2">
        <v>0.78947368421052599</v>
      </c>
      <c r="E113" s="2">
        <v>0.68421052631578905</v>
      </c>
      <c r="F113" s="2">
        <v>0.51724137931034497</v>
      </c>
      <c r="G113" s="2">
        <v>0.46428571428571402</v>
      </c>
      <c r="H113" s="2">
        <v>0.483870967741935</v>
      </c>
      <c r="I113" s="2">
        <v>0.487179487179487</v>
      </c>
      <c r="J113" s="2">
        <v>0.47368421052631599</v>
      </c>
      <c r="K113" s="2">
        <v>0.480769230769231</v>
      </c>
      <c r="L113" s="2">
        <v>0.60416666666666696</v>
      </c>
      <c r="M113" s="2">
        <v>0.61538461538461497</v>
      </c>
      <c r="N113" s="2">
        <v>0.56000000000000005</v>
      </c>
    </row>
    <row r="114" spans="1:14" x14ac:dyDescent="0.3">
      <c r="A114" s="8" t="s">
        <v>197</v>
      </c>
      <c r="B114" s="8" t="s">
        <v>64</v>
      </c>
      <c r="C114" s="2">
        <v>0.5</v>
      </c>
      <c r="D114" s="2">
        <v>0.5</v>
      </c>
      <c r="E114" s="2">
        <v>0</v>
      </c>
      <c r="F114" s="2">
        <v>0</v>
      </c>
      <c r="G114" s="2">
        <v>1</v>
      </c>
      <c r="H114" s="2">
        <v>0.66666666666666696</v>
      </c>
      <c r="I114" s="2">
        <v>1</v>
      </c>
      <c r="J114" s="2">
        <v>0</v>
      </c>
      <c r="K114" s="2">
        <v>0</v>
      </c>
      <c r="L114" s="2">
        <v>0</v>
      </c>
      <c r="M114" s="2">
        <v>0.5</v>
      </c>
      <c r="N114" s="2">
        <v>0.5</v>
      </c>
    </row>
    <row r="115" spans="1:14" x14ac:dyDescent="0.3">
      <c r="A115" s="8" t="s">
        <v>197</v>
      </c>
      <c r="B115" s="8" t="s">
        <v>65</v>
      </c>
      <c r="C115" s="2">
        <v>0</v>
      </c>
      <c r="D115" s="2">
        <v>0</v>
      </c>
      <c r="E115" s="2">
        <v>0</v>
      </c>
      <c r="F115" s="2">
        <v>0</v>
      </c>
      <c r="G115" s="2">
        <v>0</v>
      </c>
      <c r="H115" s="2">
        <v>0</v>
      </c>
      <c r="I115" s="2">
        <v>0</v>
      </c>
      <c r="J115" s="2">
        <v>0</v>
      </c>
      <c r="K115" s="2">
        <v>0</v>
      </c>
      <c r="L115" s="2">
        <v>0</v>
      </c>
      <c r="M115" s="2">
        <v>0</v>
      </c>
      <c r="N115" s="2">
        <v>0</v>
      </c>
    </row>
    <row r="116" spans="1:14" x14ac:dyDescent="0.3">
      <c r="A116" s="8" t="s">
        <v>197</v>
      </c>
      <c r="B116" s="8" t="s">
        <v>66</v>
      </c>
      <c r="C116" s="2">
        <v>0.34710362335564299</v>
      </c>
      <c r="D116" s="2">
        <v>0.36848021582733798</v>
      </c>
      <c r="E116" s="2">
        <v>0.374806629834254</v>
      </c>
      <c r="F116" s="2">
        <v>0.39042154049878602</v>
      </c>
      <c r="G116" s="2">
        <v>0.38031064412974003</v>
      </c>
      <c r="H116" s="2">
        <v>0.38404964376005502</v>
      </c>
      <c r="I116" s="2">
        <v>0.38693586698337301</v>
      </c>
      <c r="J116" s="2">
        <v>0.39473059577498198</v>
      </c>
      <c r="K116" s="2">
        <v>0.395419490535172</v>
      </c>
      <c r="L116" s="2">
        <v>0.395665206363846</v>
      </c>
      <c r="M116" s="2">
        <v>0.38992161254199298</v>
      </c>
      <c r="N116" s="2">
        <v>0.37390158172232002</v>
      </c>
    </row>
    <row r="117" spans="1:14" x14ac:dyDescent="0.3">
      <c r="A117" s="8" t="s">
        <v>197</v>
      </c>
      <c r="B117" s="8" t="s">
        <v>67</v>
      </c>
      <c r="C117" s="2">
        <v>0.44183965640658601</v>
      </c>
      <c r="D117" s="2">
        <v>0.41741859552765798</v>
      </c>
      <c r="E117" s="2">
        <v>0.41367041198501903</v>
      </c>
      <c r="F117" s="2">
        <v>0.39420448332422098</v>
      </c>
      <c r="G117" s="2">
        <v>0.391647098289165</v>
      </c>
      <c r="H117" s="2">
        <v>0.390110798743178</v>
      </c>
      <c r="I117" s="2">
        <v>0.397684605757196</v>
      </c>
      <c r="J117" s="2">
        <v>0.39497223935842102</v>
      </c>
      <c r="K117" s="2">
        <v>0.38944090167581202</v>
      </c>
      <c r="L117" s="2">
        <v>0.39098919840818602</v>
      </c>
      <c r="M117" s="2">
        <v>0.39867624278270702</v>
      </c>
      <c r="N117" s="2">
        <v>0.40335679480238201</v>
      </c>
    </row>
    <row r="118" spans="1:14" x14ac:dyDescent="0.3">
      <c r="A118" s="8" t="s">
        <v>197</v>
      </c>
      <c r="B118" s="8" t="s">
        <v>68</v>
      </c>
      <c r="C118" s="2">
        <v>0.497142857142857</v>
      </c>
      <c r="D118" s="2">
        <v>0.48553719008264501</v>
      </c>
      <c r="E118" s="2">
        <v>0.45030425963488802</v>
      </c>
      <c r="F118" s="2">
        <v>0.50104384133611701</v>
      </c>
      <c r="G118" s="2">
        <v>0.47563352826510702</v>
      </c>
      <c r="H118" s="2">
        <v>0.419421487603306</v>
      </c>
      <c r="I118" s="2">
        <v>0.38447319778188499</v>
      </c>
      <c r="J118" s="2">
        <v>0.38028169014084501</v>
      </c>
      <c r="K118" s="2">
        <v>0.34891485809682798</v>
      </c>
      <c r="L118" s="2">
        <v>0.36547433903576998</v>
      </c>
      <c r="M118" s="2">
        <v>0.35508345978755701</v>
      </c>
      <c r="N118" s="2">
        <v>0.35704125177809398</v>
      </c>
    </row>
    <row r="119" spans="1:14" x14ac:dyDescent="0.3">
      <c r="A119" s="8" t="s">
        <v>197</v>
      </c>
      <c r="B119" s="8" t="s">
        <v>69</v>
      </c>
      <c r="C119" s="2">
        <v>0.4</v>
      </c>
      <c r="D119" s="2">
        <v>0.21052631578947401</v>
      </c>
      <c r="E119" s="2">
        <v>0.31578947368421101</v>
      </c>
      <c r="F119" s="2">
        <v>0.48275862068965503</v>
      </c>
      <c r="G119" s="2">
        <v>0.53571428571428603</v>
      </c>
      <c r="H119" s="2">
        <v>0.51612903225806495</v>
      </c>
      <c r="I119" s="2">
        <v>0.512820512820513</v>
      </c>
      <c r="J119" s="2">
        <v>0.52631578947368396</v>
      </c>
      <c r="K119" s="2">
        <v>0.51923076923076905</v>
      </c>
      <c r="L119" s="2">
        <v>0.39583333333333298</v>
      </c>
      <c r="M119" s="2">
        <v>0.38461538461538503</v>
      </c>
      <c r="N119" s="2">
        <v>0.44</v>
      </c>
    </row>
    <row r="120" spans="1:14" x14ac:dyDescent="0.3">
      <c r="A120" s="8" t="s">
        <v>197</v>
      </c>
      <c r="B120" s="8" t="s">
        <v>70</v>
      </c>
      <c r="C120" s="2">
        <v>0.5</v>
      </c>
      <c r="D120" s="2">
        <v>0.5</v>
      </c>
      <c r="E120" s="2">
        <v>0</v>
      </c>
      <c r="F120" s="2">
        <v>0</v>
      </c>
      <c r="G120" s="2">
        <v>0</v>
      </c>
      <c r="H120" s="2">
        <v>0.33333333333333298</v>
      </c>
      <c r="I120" s="2">
        <v>0</v>
      </c>
      <c r="J120" s="2">
        <v>0</v>
      </c>
      <c r="K120" s="2">
        <v>1</v>
      </c>
      <c r="L120" s="2">
        <v>1</v>
      </c>
      <c r="M120" s="2">
        <v>0.5</v>
      </c>
      <c r="N120" s="2">
        <v>0.5</v>
      </c>
    </row>
    <row r="121" spans="1:14" x14ac:dyDescent="0.3">
      <c r="A121" s="8" t="s">
        <v>197</v>
      </c>
      <c r="B121" s="8" t="s">
        <v>71</v>
      </c>
      <c r="C121" s="2">
        <v>0</v>
      </c>
      <c r="D121" s="2">
        <v>0</v>
      </c>
      <c r="E121" s="2">
        <v>0</v>
      </c>
      <c r="F121" s="2">
        <v>0</v>
      </c>
      <c r="G121" s="2">
        <v>0</v>
      </c>
      <c r="H121" s="2">
        <v>0</v>
      </c>
      <c r="I121" s="2">
        <v>0</v>
      </c>
      <c r="J121" s="2">
        <v>0</v>
      </c>
      <c r="K121" s="2">
        <v>0</v>
      </c>
      <c r="L121" s="2">
        <v>0</v>
      </c>
      <c r="M121" s="2">
        <v>0</v>
      </c>
      <c r="N121" s="2">
        <v>0</v>
      </c>
    </row>
    <row r="122" spans="1:14" x14ac:dyDescent="0.3">
      <c r="A122" s="8" t="s">
        <v>198</v>
      </c>
      <c r="B122" s="8" t="s">
        <v>60</v>
      </c>
      <c r="C122" s="2">
        <v>0.59215784215784195</v>
      </c>
      <c r="D122" s="2">
        <v>0.58832116788321198</v>
      </c>
      <c r="E122" s="2">
        <v>0.57535228086935797</v>
      </c>
      <c r="F122" s="2">
        <v>0.56030647553138901</v>
      </c>
      <c r="G122" s="2">
        <v>0.56036324786324798</v>
      </c>
      <c r="H122" s="2">
        <v>0.54670882437482005</v>
      </c>
      <c r="I122" s="2">
        <v>0.53822458695043396</v>
      </c>
      <c r="J122" s="2">
        <v>0.55016538037486196</v>
      </c>
      <c r="K122" s="2">
        <v>0.540578098943858</v>
      </c>
      <c r="L122" s="2">
        <v>0.54363583647434</v>
      </c>
      <c r="M122" s="2">
        <v>0.56116945784842498</v>
      </c>
      <c r="N122" s="2">
        <v>0.55526522079958196</v>
      </c>
    </row>
    <row r="123" spans="1:14" x14ac:dyDescent="0.3">
      <c r="A123" s="8" t="s">
        <v>198</v>
      </c>
      <c r="B123" s="8" t="s">
        <v>61</v>
      </c>
      <c r="C123" s="2">
        <v>0.49306464276367401</v>
      </c>
      <c r="D123" s="2">
        <v>0.51203027845363602</v>
      </c>
      <c r="E123" s="2">
        <v>0.51379983272929997</v>
      </c>
      <c r="F123" s="2">
        <v>0.53031115879828306</v>
      </c>
      <c r="G123" s="2">
        <v>0.54447896074555202</v>
      </c>
      <c r="H123" s="2">
        <v>0.52313274871484705</v>
      </c>
      <c r="I123" s="2">
        <v>0.52590959206174204</v>
      </c>
      <c r="J123" s="2">
        <v>0.52612137203166198</v>
      </c>
      <c r="K123" s="2">
        <v>0.53122756640344604</v>
      </c>
      <c r="L123" s="2">
        <v>0.54142492457646796</v>
      </c>
      <c r="M123" s="2">
        <v>0.51571038251366097</v>
      </c>
      <c r="N123" s="2">
        <v>0.51325600662800297</v>
      </c>
    </row>
    <row r="124" spans="1:14" x14ac:dyDescent="0.3">
      <c r="A124" s="8" t="s">
        <v>198</v>
      </c>
      <c r="B124" s="8" t="s">
        <v>62</v>
      </c>
      <c r="C124" s="2">
        <v>0.39700374531835197</v>
      </c>
      <c r="D124" s="2">
        <v>0.41747572815534001</v>
      </c>
      <c r="E124" s="2">
        <v>0.42085661080074499</v>
      </c>
      <c r="F124" s="2">
        <v>0.41785714285714298</v>
      </c>
      <c r="G124" s="2">
        <v>0.42348008385744201</v>
      </c>
      <c r="H124" s="2">
        <v>0.44915254237288099</v>
      </c>
      <c r="I124" s="2">
        <v>0.475138121546961</v>
      </c>
      <c r="J124" s="2">
        <v>0.48122866894198002</v>
      </c>
      <c r="K124" s="2">
        <v>0.52555910543131001</v>
      </c>
      <c r="L124" s="2">
        <v>0.55520504731861198</v>
      </c>
      <c r="M124" s="2">
        <v>0.52903225806451604</v>
      </c>
      <c r="N124" s="2">
        <v>0.56429652042360101</v>
      </c>
    </row>
    <row r="125" spans="1:14" x14ac:dyDescent="0.3">
      <c r="A125" s="8" t="s">
        <v>198</v>
      </c>
      <c r="B125" s="8" t="s">
        <v>63</v>
      </c>
      <c r="C125" s="2">
        <v>0.55172413793103403</v>
      </c>
      <c r="D125" s="2">
        <v>0.52</v>
      </c>
      <c r="E125" s="2">
        <v>0.57692307692307698</v>
      </c>
      <c r="F125" s="2">
        <v>0.61538461538461497</v>
      </c>
      <c r="G125" s="2">
        <v>0.41379310344827602</v>
      </c>
      <c r="H125" s="2">
        <v>0.125</v>
      </c>
      <c r="I125" s="2">
        <v>0.44827586206896602</v>
      </c>
      <c r="J125" s="2">
        <v>0.5</v>
      </c>
      <c r="K125" s="2">
        <v>0.48979591836734698</v>
      </c>
      <c r="L125" s="2">
        <v>0.5</v>
      </c>
      <c r="M125" s="2">
        <v>0.48484848484848497</v>
      </c>
      <c r="N125" s="2">
        <v>0.63636363636363602</v>
      </c>
    </row>
    <row r="126" spans="1:14" x14ac:dyDescent="0.3">
      <c r="A126" s="8" t="s">
        <v>198</v>
      </c>
      <c r="B126" s="8" t="s">
        <v>64</v>
      </c>
      <c r="C126" s="2">
        <v>0</v>
      </c>
      <c r="D126" s="2">
        <v>0</v>
      </c>
      <c r="E126" s="2">
        <v>0</v>
      </c>
      <c r="F126" s="2">
        <v>0</v>
      </c>
      <c r="G126" s="2">
        <v>0</v>
      </c>
      <c r="H126" s="2">
        <v>0</v>
      </c>
      <c r="I126" s="2">
        <v>0</v>
      </c>
      <c r="J126" s="2">
        <v>0</v>
      </c>
      <c r="K126" s="2">
        <v>0</v>
      </c>
      <c r="L126" s="2">
        <v>0.5</v>
      </c>
      <c r="M126" s="2">
        <v>1</v>
      </c>
      <c r="N126" s="2">
        <v>1</v>
      </c>
    </row>
    <row r="127" spans="1:14" x14ac:dyDescent="0.3">
      <c r="A127" s="8" t="s">
        <v>198</v>
      </c>
      <c r="B127" s="8" t="s">
        <v>65</v>
      </c>
      <c r="C127" s="2">
        <v>0</v>
      </c>
      <c r="D127" s="2">
        <v>0</v>
      </c>
      <c r="E127" s="2">
        <v>0</v>
      </c>
      <c r="F127" s="2">
        <v>0</v>
      </c>
      <c r="G127" s="2">
        <v>0</v>
      </c>
      <c r="H127" s="2">
        <v>0</v>
      </c>
      <c r="I127" s="2">
        <v>0</v>
      </c>
      <c r="J127" s="2">
        <v>0</v>
      </c>
      <c r="K127" s="2">
        <v>0</v>
      </c>
      <c r="L127" s="2">
        <v>0</v>
      </c>
      <c r="M127" s="2">
        <v>0</v>
      </c>
      <c r="N127" s="2">
        <v>0</v>
      </c>
    </row>
    <row r="128" spans="1:14" x14ac:dyDescent="0.3">
      <c r="A128" s="8" t="s">
        <v>198</v>
      </c>
      <c r="B128" s="8" t="s">
        <v>66</v>
      </c>
      <c r="C128" s="2">
        <v>0.40784215784215799</v>
      </c>
      <c r="D128" s="2">
        <v>0.41167883211678802</v>
      </c>
      <c r="E128" s="2">
        <v>0.42464771913064198</v>
      </c>
      <c r="F128" s="2">
        <v>0.43969352446861099</v>
      </c>
      <c r="G128" s="2">
        <v>0.43963675213675202</v>
      </c>
      <c r="H128" s="2">
        <v>0.45329117562518001</v>
      </c>
      <c r="I128" s="2">
        <v>0.46177541304956599</v>
      </c>
      <c r="J128" s="2">
        <v>0.44983461962513799</v>
      </c>
      <c r="K128" s="2">
        <v>0.459421901056142</v>
      </c>
      <c r="L128" s="2">
        <v>0.45636416352566</v>
      </c>
      <c r="M128" s="2">
        <v>0.43883054215157502</v>
      </c>
      <c r="N128" s="2">
        <v>0.44473477920041798</v>
      </c>
    </row>
    <row r="129" spans="1:14" x14ac:dyDescent="0.3">
      <c r="A129" s="8" t="s">
        <v>198</v>
      </c>
      <c r="B129" s="8" t="s">
        <v>67</v>
      </c>
      <c r="C129" s="2">
        <v>0.50693535723632599</v>
      </c>
      <c r="D129" s="2">
        <v>0.48796972154636398</v>
      </c>
      <c r="E129" s="2">
        <v>0.48620016727069998</v>
      </c>
      <c r="F129" s="2">
        <v>0.469688841201717</v>
      </c>
      <c r="G129" s="2">
        <v>0.45552103925444798</v>
      </c>
      <c r="H129" s="2">
        <v>0.476867251285153</v>
      </c>
      <c r="I129" s="2">
        <v>0.47409040793825802</v>
      </c>
      <c r="J129" s="2">
        <v>0.47387862796833802</v>
      </c>
      <c r="K129" s="2">
        <v>0.46877243359655402</v>
      </c>
      <c r="L129" s="2">
        <v>0.45857507542353199</v>
      </c>
      <c r="M129" s="2">
        <v>0.48428961748633897</v>
      </c>
      <c r="N129" s="2">
        <v>0.48674399337199697</v>
      </c>
    </row>
    <row r="130" spans="1:14" x14ac:dyDescent="0.3">
      <c r="A130" s="8" t="s">
        <v>198</v>
      </c>
      <c r="B130" s="8" t="s">
        <v>68</v>
      </c>
      <c r="C130" s="2">
        <v>0.60299625468164797</v>
      </c>
      <c r="D130" s="2">
        <v>0.58252427184466005</v>
      </c>
      <c r="E130" s="2">
        <v>0.57914338919925501</v>
      </c>
      <c r="F130" s="2">
        <v>0.58214285714285696</v>
      </c>
      <c r="G130" s="2">
        <v>0.57651991614255804</v>
      </c>
      <c r="H130" s="2">
        <v>0.55084745762711895</v>
      </c>
      <c r="I130" s="2">
        <v>0.524861878453039</v>
      </c>
      <c r="J130" s="2">
        <v>0.51877133105801998</v>
      </c>
      <c r="K130" s="2">
        <v>0.47444089456868999</v>
      </c>
      <c r="L130" s="2">
        <v>0.44479495268138802</v>
      </c>
      <c r="M130" s="2">
        <v>0.47096774193548402</v>
      </c>
      <c r="N130" s="2">
        <v>0.43570347957639899</v>
      </c>
    </row>
    <row r="131" spans="1:14" x14ac:dyDescent="0.3">
      <c r="A131" s="8" t="s">
        <v>198</v>
      </c>
      <c r="B131" s="8" t="s">
        <v>69</v>
      </c>
      <c r="C131" s="2">
        <v>0.44827586206896602</v>
      </c>
      <c r="D131" s="2">
        <v>0.48</v>
      </c>
      <c r="E131" s="2">
        <v>0.42307692307692302</v>
      </c>
      <c r="F131" s="2">
        <v>0.38461538461538503</v>
      </c>
      <c r="G131" s="2">
        <v>0.58620689655172398</v>
      </c>
      <c r="H131" s="2">
        <v>0.875</v>
      </c>
      <c r="I131" s="2">
        <v>0.55172413793103403</v>
      </c>
      <c r="J131" s="2">
        <v>0.5</v>
      </c>
      <c r="K131" s="2">
        <v>0.51020408163265296</v>
      </c>
      <c r="L131" s="2">
        <v>0.5</v>
      </c>
      <c r="M131" s="2">
        <v>0.51515151515151503</v>
      </c>
      <c r="N131" s="2">
        <v>0.36363636363636398</v>
      </c>
    </row>
    <row r="132" spans="1:14" x14ac:dyDescent="0.3">
      <c r="A132" s="8" t="s">
        <v>198</v>
      </c>
      <c r="B132" s="8" t="s">
        <v>70</v>
      </c>
      <c r="C132" s="2">
        <v>0</v>
      </c>
      <c r="D132" s="2">
        <v>0</v>
      </c>
      <c r="E132" s="2">
        <v>1</v>
      </c>
      <c r="F132" s="2">
        <v>1</v>
      </c>
      <c r="G132" s="2">
        <v>0</v>
      </c>
      <c r="H132" s="2">
        <v>1</v>
      </c>
      <c r="I132" s="2">
        <v>1</v>
      </c>
      <c r="J132" s="2">
        <v>0</v>
      </c>
      <c r="K132" s="2">
        <v>0</v>
      </c>
      <c r="L132" s="2">
        <v>0.5</v>
      </c>
      <c r="M132" s="2">
        <v>0</v>
      </c>
      <c r="N132" s="2">
        <v>0</v>
      </c>
    </row>
    <row r="133" spans="1:14" x14ac:dyDescent="0.3">
      <c r="A133" s="8" t="s">
        <v>198</v>
      </c>
      <c r="B133" s="8" t="s">
        <v>71</v>
      </c>
      <c r="C133" s="2">
        <v>0</v>
      </c>
      <c r="D133" s="2">
        <v>0</v>
      </c>
      <c r="E133" s="2">
        <v>0</v>
      </c>
      <c r="F133" s="2">
        <v>0</v>
      </c>
      <c r="G133" s="2">
        <v>0</v>
      </c>
      <c r="H133" s="2">
        <v>0</v>
      </c>
      <c r="I133" s="2">
        <v>0</v>
      </c>
      <c r="J133" s="2">
        <v>0</v>
      </c>
      <c r="K133" s="2">
        <v>0</v>
      </c>
      <c r="L133" s="2">
        <v>0</v>
      </c>
      <c r="M133" s="2">
        <v>0</v>
      </c>
      <c r="N133" s="2">
        <v>0</v>
      </c>
    </row>
    <row r="134" spans="1:14" x14ac:dyDescent="0.3">
      <c r="A134" s="8" t="s">
        <v>199</v>
      </c>
      <c r="B134" s="8" t="s">
        <v>60</v>
      </c>
      <c r="C134" s="2">
        <v>0.595262883914628</v>
      </c>
      <c r="D134" s="2">
        <v>0.59629535650849996</v>
      </c>
      <c r="E134" s="2">
        <v>0.57963580405232096</v>
      </c>
      <c r="F134" s="2">
        <v>0.56339123671247104</v>
      </c>
      <c r="G134" s="2">
        <v>0.56488960689283796</v>
      </c>
      <c r="H134" s="2">
        <v>0.55948109301683702</v>
      </c>
      <c r="I134" s="2">
        <v>0.53653275815583701</v>
      </c>
      <c r="J134" s="2">
        <v>0.54728682170542597</v>
      </c>
      <c r="K134" s="2">
        <v>0.56590968415557297</v>
      </c>
      <c r="L134" s="2">
        <v>0.565284573783157</v>
      </c>
      <c r="M134" s="2">
        <v>0.55044432828018797</v>
      </c>
      <c r="N134" s="2">
        <v>0.56958355297838703</v>
      </c>
    </row>
    <row r="135" spans="1:14" x14ac:dyDescent="0.3">
      <c r="A135" s="8" t="s">
        <v>199</v>
      </c>
      <c r="B135" s="8" t="s">
        <v>61</v>
      </c>
      <c r="C135" s="2">
        <v>0.5</v>
      </c>
      <c r="D135" s="2">
        <v>0.52918069584736205</v>
      </c>
      <c r="E135" s="2">
        <v>0.54230989136649499</v>
      </c>
      <c r="F135" s="2">
        <v>0.55419580419580405</v>
      </c>
      <c r="G135" s="2">
        <v>0.54364963503649599</v>
      </c>
      <c r="H135" s="2">
        <v>0.55451713395638602</v>
      </c>
      <c r="I135" s="2">
        <v>0.53481254781943399</v>
      </c>
      <c r="J135" s="2">
        <v>0.54056603773584899</v>
      </c>
      <c r="K135" s="2">
        <v>0.52480137427528495</v>
      </c>
      <c r="L135" s="2">
        <v>0.52759213290051599</v>
      </c>
      <c r="M135" s="2">
        <v>0.52853553481694204</v>
      </c>
      <c r="N135" s="2">
        <v>0.53854042044094996</v>
      </c>
    </row>
    <row r="136" spans="1:14" x14ac:dyDescent="0.3">
      <c r="A136" s="8" t="s">
        <v>199</v>
      </c>
      <c r="B136" s="8" t="s">
        <v>62</v>
      </c>
      <c r="C136" s="2">
        <v>0.42917547568710401</v>
      </c>
      <c r="D136" s="2">
        <v>0.41739130434782601</v>
      </c>
      <c r="E136" s="2">
        <v>0.42827442827442802</v>
      </c>
      <c r="F136" s="2">
        <v>0.44915254237288099</v>
      </c>
      <c r="G136" s="2">
        <v>0.45934065934065899</v>
      </c>
      <c r="H136" s="2">
        <v>0.48380566801619401</v>
      </c>
      <c r="I136" s="2">
        <v>0.49709864603481602</v>
      </c>
      <c r="J136" s="2">
        <v>0.50557620817843896</v>
      </c>
      <c r="K136" s="2">
        <v>0.51092436974789901</v>
      </c>
      <c r="L136" s="2">
        <v>0.52249637155297501</v>
      </c>
      <c r="M136" s="2">
        <v>0.54910096818810505</v>
      </c>
      <c r="N136" s="2">
        <v>0.51375000000000004</v>
      </c>
    </row>
    <row r="137" spans="1:14" x14ac:dyDescent="0.3">
      <c r="A137" s="8" t="s">
        <v>199</v>
      </c>
      <c r="B137" s="8" t="s">
        <v>63</v>
      </c>
      <c r="C137" s="2">
        <v>0.61538461538461497</v>
      </c>
      <c r="D137" s="2">
        <v>0.54545454545454497</v>
      </c>
      <c r="E137" s="2">
        <v>0.60869565217391297</v>
      </c>
      <c r="F137" s="2">
        <v>0.42857142857142899</v>
      </c>
      <c r="G137" s="2">
        <v>0.48</v>
      </c>
      <c r="H137" s="2">
        <v>0.60869565217391297</v>
      </c>
      <c r="I137" s="2">
        <v>0.44444444444444398</v>
      </c>
      <c r="J137" s="2">
        <v>0.43181818181818199</v>
      </c>
      <c r="K137" s="2">
        <v>0.41176470588235298</v>
      </c>
      <c r="L137" s="2">
        <v>0.50819672131147497</v>
      </c>
      <c r="M137" s="2">
        <v>0.45588235294117602</v>
      </c>
      <c r="N137" s="2">
        <v>0.45901639344262302</v>
      </c>
    </row>
    <row r="138" spans="1:14" x14ac:dyDescent="0.3">
      <c r="A138" s="8" t="s">
        <v>199</v>
      </c>
      <c r="B138" s="8" t="s">
        <v>64</v>
      </c>
      <c r="C138" s="2">
        <v>0</v>
      </c>
      <c r="D138" s="2">
        <v>0</v>
      </c>
      <c r="E138" s="2">
        <v>1</v>
      </c>
      <c r="F138" s="2">
        <v>1</v>
      </c>
      <c r="G138" s="2">
        <v>1</v>
      </c>
      <c r="H138" s="2">
        <v>0</v>
      </c>
      <c r="I138" s="2">
        <v>0</v>
      </c>
      <c r="J138" s="2">
        <v>0</v>
      </c>
      <c r="K138" s="2">
        <v>0</v>
      </c>
      <c r="L138" s="2">
        <v>0</v>
      </c>
      <c r="M138" s="2">
        <v>0</v>
      </c>
      <c r="N138" s="2">
        <v>0.5</v>
      </c>
    </row>
    <row r="139" spans="1:14" x14ac:dyDescent="0.3">
      <c r="A139" s="8" t="s">
        <v>199</v>
      </c>
      <c r="B139" s="8" t="s">
        <v>65</v>
      </c>
      <c r="C139" s="2">
        <v>0</v>
      </c>
      <c r="D139" s="2">
        <v>0</v>
      </c>
      <c r="E139" s="2">
        <v>0</v>
      </c>
      <c r="F139" s="2">
        <v>0</v>
      </c>
      <c r="G139" s="2">
        <v>0</v>
      </c>
      <c r="H139" s="2">
        <v>0</v>
      </c>
      <c r="I139" s="2">
        <v>0</v>
      </c>
      <c r="J139" s="2">
        <v>0</v>
      </c>
      <c r="K139" s="2">
        <v>0</v>
      </c>
      <c r="L139" s="2">
        <v>0</v>
      </c>
      <c r="M139" s="2">
        <v>0</v>
      </c>
      <c r="N139" s="2">
        <v>0</v>
      </c>
    </row>
    <row r="140" spans="1:14" x14ac:dyDescent="0.3">
      <c r="A140" s="8" t="s">
        <v>199</v>
      </c>
      <c r="B140" s="8" t="s">
        <v>66</v>
      </c>
      <c r="C140" s="2">
        <v>0.404737116085372</v>
      </c>
      <c r="D140" s="2">
        <v>0.40370464349149998</v>
      </c>
      <c r="E140" s="2">
        <v>0.42036419594767899</v>
      </c>
      <c r="F140" s="2">
        <v>0.43660876328752901</v>
      </c>
      <c r="G140" s="2">
        <v>0.43511039310716199</v>
      </c>
      <c r="H140" s="2">
        <v>0.44051890698316298</v>
      </c>
      <c r="I140" s="2">
        <v>0.46346724184416299</v>
      </c>
      <c r="J140" s="2">
        <v>0.45271317829457403</v>
      </c>
      <c r="K140" s="2">
        <v>0.43409031584442698</v>
      </c>
      <c r="L140" s="2">
        <v>0.434715426216843</v>
      </c>
      <c r="M140" s="2">
        <v>0.44955567171981198</v>
      </c>
      <c r="N140" s="2">
        <v>0.43041644702161302</v>
      </c>
    </row>
    <row r="141" spans="1:14" x14ac:dyDescent="0.3">
      <c r="A141" s="8" t="s">
        <v>199</v>
      </c>
      <c r="B141" s="8" t="s">
        <v>67</v>
      </c>
      <c r="C141" s="2">
        <v>0.5</v>
      </c>
      <c r="D141" s="2">
        <v>0.47081930415263801</v>
      </c>
      <c r="E141" s="2">
        <v>0.45769010863350501</v>
      </c>
      <c r="F141" s="2">
        <v>0.445804195804196</v>
      </c>
      <c r="G141" s="2">
        <v>0.45635036496350401</v>
      </c>
      <c r="H141" s="2">
        <v>0.44548286604361398</v>
      </c>
      <c r="I141" s="2">
        <v>0.46518745218056601</v>
      </c>
      <c r="J141" s="2">
        <v>0.45943396226415101</v>
      </c>
      <c r="K141" s="2">
        <v>0.475198625724715</v>
      </c>
      <c r="L141" s="2">
        <v>0.47240786709948401</v>
      </c>
      <c r="M141" s="2">
        <v>0.47146446518305801</v>
      </c>
      <c r="N141" s="2">
        <v>0.46145957955904998</v>
      </c>
    </row>
    <row r="142" spans="1:14" x14ac:dyDescent="0.3">
      <c r="A142" s="8" t="s">
        <v>199</v>
      </c>
      <c r="B142" s="8" t="s">
        <v>68</v>
      </c>
      <c r="C142" s="2">
        <v>0.57082452431289599</v>
      </c>
      <c r="D142" s="2">
        <v>0.58260869565217399</v>
      </c>
      <c r="E142" s="2">
        <v>0.57172557172557203</v>
      </c>
      <c r="F142" s="2">
        <v>0.55084745762711895</v>
      </c>
      <c r="G142" s="2">
        <v>0.54065934065934096</v>
      </c>
      <c r="H142" s="2">
        <v>0.51619433198380604</v>
      </c>
      <c r="I142" s="2">
        <v>0.50290135396518398</v>
      </c>
      <c r="J142" s="2">
        <v>0.49442379182156099</v>
      </c>
      <c r="K142" s="2">
        <v>0.48907563025210099</v>
      </c>
      <c r="L142" s="2">
        <v>0.47750362844702499</v>
      </c>
      <c r="M142" s="2">
        <v>0.450899031811895</v>
      </c>
      <c r="N142" s="2">
        <v>0.48625000000000002</v>
      </c>
    </row>
    <row r="143" spans="1:14" x14ac:dyDescent="0.3">
      <c r="A143" s="8" t="s">
        <v>199</v>
      </c>
      <c r="B143" s="8" t="s">
        <v>69</v>
      </c>
      <c r="C143" s="2">
        <v>0.38461538461538503</v>
      </c>
      <c r="D143" s="2">
        <v>0.45454545454545497</v>
      </c>
      <c r="E143" s="2">
        <v>0.39130434782608697</v>
      </c>
      <c r="F143" s="2">
        <v>0.57142857142857095</v>
      </c>
      <c r="G143" s="2">
        <v>0.52</v>
      </c>
      <c r="H143" s="2">
        <v>0.39130434782608697</v>
      </c>
      <c r="I143" s="2">
        <v>0.55555555555555602</v>
      </c>
      <c r="J143" s="2">
        <v>0.56818181818181801</v>
      </c>
      <c r="K143" s="2">
        <v>0.58823529411764697</v>
      </c>
      <c r="L143" s="2">
        <v>0.49180327868852503</v>
      </c>
      <c r="M143" s="2">
        <v>0.54411764705882304</v>
      </c>
      <c r="N143" s="2">
        <v>0.54098360655737698</v>
      </c>
    </row>
    <row r="144" spans="1:14" x14ac:dyDescent="0.3">
      <c r="A144" s="8" t="s">
        <v>199</v>
      </c>
      <c r="B144" s="8" t="s">
        <v>70</v>
      </c>
      <c r="C144" s="2">
        <v>0</v>
      </c>
      <c r="D144" s="2">
        <v>0</v>
      </c>
      <c r="E144" s="2">
        <v>0</v>
      </c>
      <c r="F144" s="2">
        <v>0</v>
      </c>
      <c r="G144" s="2">
        <v>0</v>
      </c>
      <c r="H144" s="2">
        <v>0</v>
      </c>
      <c r="I144" s="2">
        <v>0</v>
      </c>
      <c r="J144" s="2">
        <v>0</v>
      </c>
      <c r="K144" s="2">
        <v>0</v>
      </c>
      <c r="L144" s="2">
        <v>1</v>
      </c>
      <c r="M144" s="2">
        <v>1</v>
      </c>
      <c r="N144" s="2">
        <v>0.5</v>
      </c>
    </row>
    <row r="145" spans="1:14" x14ac:dyDescent="0.3">
      <c r="A145" s="8" t="s">
        <v>199</v>
      </c>
      <c r="B145" s="8" t="s">
        <v>71</v>
      </c>
      <c r="C145" s="2">
        <v>0</v>
      </c>
      <c r="D145" s="2">
        <v>0</v>
      </c>
      <c r="E145" s="2">
        <v>0</v>
      </c>
      <c r="F145" s="2">
        <v>0</v>
      </c>
      <c r="G145" s="2">
        <v>0</v>
      </c>
      <c r="H145" s="2">
        <v>0</v>
      </c>
      <c r="I145" s="2">
        <v>0</v>
      </c>
      <c r="J145" s="2">
        <v>0</v>
      </c>
      <c r="K145" s="2">
        <v>0</v>
      </c>
      <c r="L145" s="2">
        <v>0</v>
      </c>
      <c r="M145" s="2">
        <v>0</v>
      </c>
      <c r="N145" s="2">
        <v>0</v>
      </c>
    </row>
    <row r="146" spans="1:14" x14ac:dyDescent="0.3">
      <c r="A146" s="8" t="s">
        <v>200</v>
      </c>
      <c r="B146" s="8" t="s">
        <v>60</v>
      </c>
      <c r="C146" s="2">
        <v>0.60644384221619996</v>
      </c>
      <c r="D146" s="2">
        <v>0.58274647887323905</v>
      </c>
      <c r="E146" s="2">
        <v>0.56027753686036397</v>
      </c>
      <c r="F146" s="2">
        <v>0.55561959654178705</v>
      </c>
      <c r="G146" s="2">
        <v>0.55717552887364197</v>
      </c>
      <c r="H146" s="2">
        <v>0.56086956521739095</v>
      </c>
      <c r="I146" s="2">
        <v>0.56760411032990798</v>
      </c>
      <c r="J146" s="2">
        <v>0.56106767322728501</v>
      </c>
      <c r="K146" s="2">
        <v>0.56399669694467403</v>
      </c>
      <c r="L146" s="2">
        <v>0.57124284971398898</v>
      </c>
      <c r="M146" s="2">
        <v>0.57317397078353205</v>
      </c>
      <c r="N146" s="2">
        <v>0.59550257382823102</v>
      </c>
    </row>
    <row r="147" spans="1:14" x14ac:dyDescent="0.3">
      <c r="A147" s="8" t="s">
        <v>200</v>
      </c>
      <c r="B147" s="8" t="s">
        <v>61</v>
      </c>
      <c r="C147" s="2">
        <v>0.50228150228150203</v>
      </c>
      <c r="D147" s="2">
        <v>0.52912438932732098</v>
      </c>
      <c r="E147" s="2">
        <v>0.55381750465549395</v>
      </c>
      <c r="F147" s="2">
        <v>0.56984637370489499</v>
      </c>
      <c r="G147" s="2">
        <v>0.58135860979462906</v>
      </c>
      <c r="H147" s="2">
        <v>0.59984046796064905</v>
      </c>
      <c r="I147" s="2">
        <v>0.59047619047619004</v>
      </c>
      <c r="J147" s="2">
        <v>0.573414032728088</v>
      </c>
      <c r="K147" s="2">
        <v>0.53876052688404197</v>
      </c>
      <c r="L147" s="2">
        <v>0.534694649272074</v>
      </c>
      <c r="M147" s="2">
        <v>0.55345809601301899</v>
      </c>
      <c r="N147" s="2">
        <v>0.545672692369221</v>
      </c>
    </row>
    <row r="148" spans="1:14" x14ac:dyDescent="0.3">
      <c r="A148" s="8" t="s">
        <v>200</v>
      </c>
      <c r="B148" s="8" t="s">
        <v>62</v>
      </c>
      <c r="C148" s="2">
        <v>0.43333333333333302</v>
      </c>
      <c r="D148" s="2">
        <v>0.47508305647840499</v>
      </c>
      <c r="E148" s="2">
        <v>0.45214521452145201</v>
      </c>
      <c r="F148" s="2">
        <v>0.50803858520900302</v>
      </c>
      <c r="G148" s="2">
        <v>0.5</v>
      </c>
      <c r="H148" s="2">
        <v>0.51983298538622102</v>
      </c>
      <c r="I148" s="2">
        <v>0.51162790697674398</v>
      </c>
      <c r="J148" s="2">
        <v>0.52662721893491105</v>
      </c>
      <c r="K148" s="2">
        <v>0.49125168236877498</v>
      </c>
      <c r="L148" s="2">
        <v>0.49650349650349701</v>
      </c>
      <c r="M148" s="2">
        <v>0.54455445544554504</v>
      </c>
      <c r="N148" s="2">
        <v>0.54309449636552398</v>
      </c>
    </row>
    <row r="149" spans="1:14" x14ac:dyDescent="0.3">
      <c r="A149" s="8" t="s">
        <v>200</v>
      </c>
      <c r="B149" s="8" t="s">
        <v>63</v>
      </c>
      <c r="C149" s="2">
        <v>0.35</v>
      </c>
      <c r="D149" s="2">
        <v>0.30769230769230799</v>
      </c>
      <c r="E149" s="2">
        <v>0.238095238095238</v>
      </c>
      <c r="F149" s="2">
        <v>0.36842105263157898</v>
      </c>
      <c r="G149" s="2">
        <v>0.434782608695652</v>
      </c>
      <c r="H149" s="2">
        <v>0.5</v>
      </c>
      <c r="I149" s="2">
        <v>0.4</v>
      </c>
      <c r="J149" s="2">
        <v>0.41791044776119401</v>
      </c>
      <c r="K149" s="2">
        <v>0.443037974683544</v>
      </c>
      <c r="L149" s="2">
        <v>0.39495798319327702</v>
      </c>
      <c r="M149" s="2">
        <v>0.439716312056738</v>
      </c>
      <c r="N149" s="2">
        <v>0.43181818181818199</v>
      </c>
    </row>
    <row r="150" spans="1:14" x14ac:dyDescent="0.3">
      <c r="A150" s="8" t="s">
        <v>200</v>
      </c>
      <c r="B150" s="8" t="s">
        <v>64</v>
      </c>
      <c r="C150" s="2">
        <v>0</v>
      </c>
      <c r="D150" s="2">
        <v>0</v>
      </c>
      <c r="E150" s="2">
        <v>0</v>
      </c>
      <c r="F150" s="2">
        <v>0</v>
      </c>
      <c r="G150" s="2">
        <v>0</v>
      </c>
      <c r="H150" s="2">
        <v>0</v>
      </c>
      <c r="I150" s="2">
        <v>0</v>
      </c>
      <c r="J150" s="2">
        <v>0</v>
      </c>
      <c r="K150" s="2">
        <v>0</v>
      </c>
      <c r="L150" s="2">
        <v>0</v>
      </c>
      <c r="M150" s="2">
        <v>0</v>
      </c>
      <c r="N150" s="2">
        <v>0</v>
      </c>
    </row>
    <row r="151" spans="1:14" x14ac:dyDescent="0.3">
      <c r="A151" s="8" t="s">
        <v>200</v>
      </c>
      <c r="B151" s="8" t="s">
        <v>65</v>
      </c>
      <c r="C151" s="2">
        <v>0</v>
      </c>
      <c r="D151" s="2">
        <v>0</v>
      </c>
      <c r="E151" s="2">
        <v>0</v>
      </c>
      <c r="F151" s="2">
        <v>0</v>
      </c>
      <c r="G151" s="2">
        <v>0</v>
      </c>
      <c r="H151" s="2">
        <v>0</v>
      </c>
      <c r="I151" s="2">
        <v>0</v>
      </c>
      <c r="J151" s="2">
        <v>0</v>
      </c>
      <c r="K151" s="2">
        <v>0</v>
      </c>
      <c r="L151" s="2">
        <v>0</v>
      </c>
      <c r="M151" s="2">
        <v>0</v>
      </c>
      <c r="N151" s="2">
        <v>0</v>
      </c>
    </row>
    <row r="152" spans="1:14" x14ac:dyDescent="0.3">
      <c r="A152" s="8" t="s">
        <v>200</v>
      </c>
      <c r="B152" s="8" t="s">
        <v>66</v>
      </c>
      <c r="C152" s="2">
        <v>0.39355615778379999</v>
      </c>
      <c r="D152" s="2">
        <v>0.41725352112676101</v>
      </c>
      <c r="E152" s="2">
        <v>0.43972246313963598</v>
      </c>
      <c r="F152" s="2">
        <v>0.444380403458213</v>
      </c>
      <c r="G152" s="2">
        <v>0.44282447112635798</v>
      </c>
      <c r="H152" s="2">
        <v>0.43913043478260899</v>
      </c>
      <c r="I152" s="2">
        <v>0.43239588967009202</v>
      </c>
      <c r="J152" s="2">
        <v>0.43893232677271499</v>
      </c>
      <c r="K152" s="2">
        <v>0.43600330305532597</v>
      </c>
      <c r="L152" s="2">
        <v>0.42875715028601102</v>
      </c>
      <c r="M152" s="2">
        <v>0.42682602921646701</v>
      </c>
      <c r="N152" s="2">
        <v>0.40449742617176898</v>
      </c>
    </row>
    <row r="153" spans="1:14" x14ac:dyDescent="0.3">
      <c r="A153" s="8" t="s">
        <v>200</v>
      </c>
      <c r="B153" s="8" t="s">
        <v>67</v>
      </c>
      <c r="C153" s="2">
        <v>0.49771849771849802</v>
      </c>
      <c r="D153" s="2">
        <v>0.47087561067267902</v>
      </c>
      <c r="E153" s="2">
        <v>0.44618249534450599</v>
      </c>
      <c r="F153" s="2">
        <v>0.43015362629510501</v>
      </c>
      <c r="G153" s="2">
        <v>0.418641390205371</v>
      </c>
      <c r="H153" s="2">
        <v>0.40015953203935101</v>
      </c>
      <c r="I153" s="2">
        <v>0.40952380952381001</v>
      </c>
      <c r="J153" s="2">
        <v>0.426585967271912</v>
      </c>
      <c r="K153" s="2">
        <v>0.46123947311595798</v>
      </c>
      <c r="L153" s="2">
        <v>0.465305350727926</v>
      </c>
      <c r="M153" s="2">
        <v>0.44654190398698101</v>
      </c>
      <c r="N153" s="2">
        <v>0.454327307630779</v>
      </c>
    </row>
    <row r="154" spans="1:14" x14ac:dyDescent="0.3">
      <c r="A154" s="8" t="s">
        <v>200</v>
      </c>
      <c r="B154" s="8" t="s">
        <v>68</v>
      </c>
      <c r="C154" s="2">
        <v>0.56666666666666698</v>
      </c>
      <c r="D154" s="2">
        <v>0.52491694352159501</v>
      </c>
      <c r="E154" s="2">
        <v>0.54785478547854805</v>
      </c>
      <c r="F154" s="2">
        <v>0.49196141479099698</v>
      </c>
      <c r="G154" s="2">
        <v>0.5</v>
      </c>
      <c r="H154" s="2">
        <v>0.48016701461377898</v>
      </c>
      <c r="I154" s="2">
        <v>0.48837209302325602</v>
      </c>
      <c r="J154" s="2">
        <v>0.47337278106508901</v>
      </c>
      <c r="K154" s="2">
        <v>0.50874831763122497</v>
      </c>
      <c r="L154" s="2">
        <v>0.50349650349650399</v>
      </c>
      <c r="M154" s="2">
        <v>0.45544554455445502</v>
      </c>
      <c r="N154" s="2">
        <v>0.45690550363447602</v>
      </c>
    </row>
    <row r="155" spans="1:14" x14ac:dyDescent="0.3">
      <c r="A155" s="8" t="s">
        <v>200</v>
      </c>
      <c r="B155" s="8" t="s">
        <v>69</v>
      </c>
      <c r="C155" s="2">
        <v>0.65</v>
      </c>
      <c r="D155" s="2">
        <v>0.69230769230769196</v>
      </c>
      <c r="E155" s="2">
        <v>0.76190476190476197</v>
      </c>
      <c r="F155" s="2">
        <v>0.63157894736842102</v>
      </c>
      <c r="G155" s="2">
        <v>0.565217391304348</v>
      </c>
      <c r="H155" s="2">
        <v>0.5</v>
      </c>
      <c r="I155" s="2">
        <v>0.6</v>
      </c>
      <c r="J155" s="2">
        <v>0.58208955223880599</v>
      </c>
      <c r="K155" s="2">
        <v>0.556962025316456</v>
      </c>
      <c r="L155" s="2">
        <v>0.60504201680672298</v>
      </c>
      <c r="M155" s="2">
        <v>0.560283687943262</v>
      </c>
      <c r="N155" s="2">
        <v>0.56818181818181801</v>
      </c>
    </row>
    <row r="156" spans="1:14" x14ac:dyDescent="0.3">
      <c r="A156" s="8" t="s">
        <v>200</v>
      </c>
      <c r="B156" s="8" t="s">
        <v>70</v>
      </c>
      <c r="C156" s="2">
        <v>0</v>
      </c>
      <c r="D156" s="2">
        <v>0</v>
      </c>
      <c r="E156" s="2">
        <v>0</v>
      </c>
      <c r="F156" s="2">
        <v>0</v>
      </c>
      <c r="G156" s="2">
        <v>0</v>
      </c>
      <c r="H156" s="2">
        <v>0</v>
      </c>
      <c r="I156" s="2">
        <v>1</v>
      </c>
      <c r="J156" s="2">
        <v>1</v>
      </c>
      <c r="K156" s="2">
        <v>1</v>
      </c>
      <c r="L156" s="2">
        <v>1</v>
      </c>
      <c r="M156" s="2">
        <v>1</v>
      </c>
      <c r="N156" s="2">
        <v>1</v>
      </c>
    </row>
    <row r="157" spans="1:14" x14ac:dyDescent="0.3">
      <c r="A157" s="8" t="s">
        <v>200</v>
      </c>
      <c r="B157" s="8" t="s">
        <v>71</v>
      </c>
      <c r="C157" s="2">
        <v>0</v>
      </c>
      <c r="D157" s="2">
        <v>0</v>
      </c>
      <c r="E157" s="2">
        <v>0</v>
      </c>
      <c r="F157" s="2">
        <v>0</v>
      </c>
      <c r="G157" s="2">
        <v>0</v>
      </c>
      <c r="H157" s="2">
        <v>0</v>
      </c>
      <c r="I157" s="2">
        <v>0</v>
      </c>
      <c r="J157" s="2">
        <v>0</v>
      </c>
      <c r="K157" s="2">
        <v>0</v>
      </c>
      <c r="L157" s="2">
        <v>0</v>
      </c>
      <c r="M157" s="2">
        <v>0</v>
      </c>
      <c r="N157" s="2">
        <v>0</v>
      </c>
    </row>
    <row r="158" spans="1:14" x14ac:dyDescent="0.3">
      <c r="A158" s="8" t="s">
        <v>201</v>
      </c>
      <c r="B158" s="8" t="s">
        <v>60</v>
      </c>
      <c r="C158" s="2">
        <v>0.63146936347412297</v>
      </c>
      <c r="D158" s="2">
        <v>0.61916167664670696</v>
      </c>
      <c r="E158" s="2">
        <v>0.60102071450015004</v>
      </c>
      <c r="F158" s="2">
        <v>0.59608921478765697</v>
      </c>
      <c r="G158" s="2">
        <v>0.59051456912585198</v>
      </c>
      <c r="H158" s="2">
        <v>0.58748778103616806</v>
      </c>
      <c r="I158" s="2">
        <v>0.58336084516342002</v>
      </c>
      <c r="J158" s="2">
        <v>0.564569536423841</v>
      </c>
      <c r="K158" s="2">
        <v>0.58576703591809298</v>
      </c>
      <c r="L158" s="2">
        <v>0.57702612190221003</v>
      </c>
      <c r="M158" s="2">
        <v>0.57758620689655205</v>
      </c>
      <c r="N158" s="2">
        <v>0.59600997506234399</v>
      </c>
    </row>
    <row r="159" spans="1:14" x14ac:dyDescent="0.3">
      <c r="A159" s="8" t="s">
        <v>201</v>
      </c>
      <c r="B159" s="8" t="s">
        <v>61</v>
      </c>
      <c r="C159" s="2">
        <v>0.51960784313725505</v>
      </c>
      <c r="D159" s="2">
        <v>0.55072463768115898</v>
      </c>
      <c r="E159" s="2">
        <v>0.56850192061459703</v>
      </c>
      <c r="F159" s="2">
        <v>0.56573957016434895</v>
      </c>
      <c r="G159" s="2">
        <v>0.58161786024934803</v>
      </c>
      <c r="H159" s="2">
        <v>0.58711691259931897</v>
      </c>
      <c r="I159" s="2">
        <v>0.58624484181568104</v>
      </c>
      <c r="J159" s="2">
        <v>0.58536585365853699</v>
      </c>
      <c r="K159" s="2">
        <v>0.57686491935483897</v>
      </c>
      <c r="L159" s="2">
        <v>0.58646974749880898</v>
      </c>
      <c r="M159" s="2">
        <v>0.57931516422082496</v>
      </c>
      <c r="N159" s="2">
        <v>0.58071553228621298</v>
      </c>
    </row>
    <row r="160" spans="1:14" x14ac:dyDescent="0.3">
      <c r="A160" s="8" t="s">
        <v>201</v>
      </c>
      <c r="B160" s="8" t="s">
        <v>62</v>
      </c>
      <c r="C160" s="2">
        <v>0.48868778280543002</v>
      </c>
      <c r="D160" s="2">
        <v>0.477211796246649</v>
      </c>
      <c r="E160" s="2">
        <v>0.52201257861635197</v>
      </c>
      <c r="F160" s="2">
        <v>0.50287356321839105</v>
      </c>
      <c r="G160" s="2">
        <v>0.50136986301369901</v>
      </c>
      <c r="H160" s="2">
        <v>0.50366748166259201</v>
      </c>
      <c r="I160" s="2">
        <v>0.56382978723404298</v>
      </c>
      <c r="J160" s="2">
        <v>0.55918367346938802</v>
      </c>
      <c r="K160" s="2">
        <v>0.62095238095238103</v>
      </c>
      <c r="L160" s="2">
        <v>0.63688212927756604</v>
      </c>
      <c r="M160" s="2">
        <v>0.62210338680926902</v>
      </c>
      <c r="N160" s="2">
        <v>0.62417218543046404</v>
      </c>
    </row>
    <row r="161" spans="1:14" x14ac:dyDescent="0.3">
      <c r="A161" s="8" t="s">
        <v>201</v>
      </c>
      <c r="B161" s="8" t="s">
        <v>63</v>
      </c>
      <c r="C161" s="2">
        <v>0.59090909090909105</v>
      </c>
      <c r="D161" s="2">
        <v>0.68181818181818199</v>
      </c>
      <c r="E161" s="2">
        <v>0.63636363636363602</v>
      </c>
      <c r="F161" s="2">
        <v>0.57142857142857095</v>
      </c>
      <c r="G161" s="2">
        <v>0.63888888888888895</v>
      </c>
      <c r="H161" s="2">
        <v>0.54285714285714304</v>
      </c>
      <c r="I161" s="2">
        <v>0.44736842105263203</v>
      </c>
      <c r="J161" s="2">
        <v>0.54166666666666696</v>
      </c>
      <c r="K161" s="2">
        <v>0.47916666666666702</v>
      </c>
      <c r="L161" s="2">
        <v>0.44680851063829802</v>
      </c>
      <c r="M161" s="2">
        <v>0.55102040816326503</v>
      </c>
      <c r="N161" s="2">
        <v>0.57142857142857095</v>
      </c>
    </row>
    <row r="162" spans="1:14" x14ac:dyDescent="0.3">
      <c r="A162" s="8" t="s">
        <v>201</v>
      </c>
      <c r="B162" s="8" t="s">
        <v>64</v>
      </c>
      <c r="C162" s="2">
        <v>0</v>
      </c>
      <c r="D162" s="2">
        <v>0</v>
      </c>
      <c r="E162" s="2">
        <v>0</v>
      </c>
      <c r="F162" s="2">
        <v>1</v>
      </c>
      <c r="G162" s="2">
        <v>0</v>
      </c>
      <c r="H162" s="2">
        <v>1</v>
      </c>
      <c r="I162" s="2">
        <v>0.5</v>
      </c>
      <c r="J162" s="2">
        <v>0</v>
      </c>
      <c r="K162" s="2">
        <v>0</v>
      </c>
      <c r="L162" s="2">
        <v>0.5</v>
      </c>
      <c r="M162" s="2">
        <v>0</v>
      </c>
      <c r="N162" s="2">
        <v>0</v>
      </c>
    </row>
    <row r="163" spans="1:14" x14ac:dyDescent="0.3">
      <c r="A163" s="8" t="s">
        <v>201</v>
      </c>
      <c r="B163" s="8" t="s">
        <v>65</v>
      </c>
      <c r="C163" s="2">
        <v>0</v>
      </c>
      <c r="D163" s="2">
        <v>0</v>
      </c>
      <c r="E163" s="2">
        <v>0</v>
      </c>
      <c r="F163" s="2">
        <v>0</v>
      </c>
      <c r="G163" s="2">
        <v>0</v>
      </c>
      <c r="H163" s="2">
        <v>0</v>
      </c>
      <c r="I163" s="2">
        <v>0</v>
      </c>
      <c r="J163" s="2">
        <v>0</v>
      </c>
      <c r="K163" s="2">
        <v>0</v>
      </c>
      <c r="L163" s="2">
        <v>0</v>
      </c>
      <c r="M163" s="2">
        <v>0</v>
      </c>
      <c r="N163" s="2">
        <v>0</v>
      </c>
    </row>
    <row r="164" spans="1:14" x14ac:dyDescent="0.3">
      <c r="A164" s="8" t="s">
        <v>201</v>
      </c>
      <c r="B164" s="8" t="s">
        <v>66</v>
      </c>
      <c r="C164" s="2">
        <v>0.36853063652587698</v>
      </c>
      <c r="D164" s="2">
        <v>0.38083832335329298</v>
      </c>
      <c r="E164" s="2">
        <v>0.39897928549985001</v>
      </c>
      <c r="F164" s="2">
        <v>0.40391078521234303</v>
      </c>
      <c r="G164" s="2">
        <v>0.40948543087414802</v>
      </c>
      <c r="H164" s="2">
        <v>0.412512218963832</v>
      </c>
      <c r="I164" s="2">
        <v>0.41663915483657998</v>
      </c>
      <c r="J164" s="2">
        <v>0.435430463576159</v>
      </c>
      <c r="K164" s="2">
        <v>0.41423296408190702</v>
      </c>
      <c r="L164" s="2">
        <v>0.42297387809779002</v>
      </c>
      <c r="M164" s="2">
        <v>0.42241379310344801</v>
      </c>
      <c r="N164" s="2">
        <v>0.40399002493765601</v>
      </c>
    </row>
    <row r="165" spans="1:14" x14ac:dyDescent="0.3">
      <c r="A165" s="8" t="s">
        <v>201</v>
      </c>
      <c r="B165" s="8" t="s">
        <v>67</v>
      </c>
      <c r="C165" s="2">
        <v>0.480392156862745</v>
      </c>
      <c r="D165" s="2">
        <v>0.44927536231884102</v>
      </c>
      <c r="E165" s="2">
        <v>0.43149807938540302</v>
      </c>
      <c r="F165" s="2">
        <v>0.434260429835651</v>
      </c>
      <c r="G165" s="2">
        <v>0.41838213975065203</v>
      </c>
      <c r="H165" s="2">
        <v>0.41288308740068103</v>
      </c>
      <c r="I165" s="2">
        <v>0.41375515818431902</v>
      </c>
      <c r="J165" s="2">
        <v>0.41463414634146301</v>
      </c>
      <c r="K165" s="2">
        <v>0.42313508064516098</v>
      </c>
      <c r="L165" s="2">
        <v>0.41353025250119102</v>
      </c>
      <c r="M165" s="2">
        <v>0.42068483577917498</v>
      </c>
      <c r="N165" s="2">
        <v>0.41928446771378702</v>
      </c>
    </row>
    <row r="166" spans="1:14" x14ac:dyDescent="0.3">
      <c r="A166" s="8" t="s">
        <v>201</v>
      </c>
      <c r="B166" s="8" t="s">
        <v>68</v>
      </c>
      <c r="C166" s="2">
        <v>0.51131221719456998</v>
      </c>
      <c r="D166" s="2">
        <v>0.522788203753351</v>
      </c>
      <c r="E166" s="2">
        <v>0.47798742138364803</v>
      </c>
      <c r="F166" s="2">
        <v>0.497126436781609</v>
      </c>
      <c r="G166" s="2">
        <v>0.49863013698630099</v>
      </c>
      <c r="H166" s="2">
        <v>0.49633251833740799</v>
      </c>
      <c r="I166" s="2">
        <v>0.43617021276595702</v>
      </c>
      <c r="J166" s="2">
        <v>0.44081632653061198</v>
      </c>
      <c r="K166" s="2">
        <v>0.37904761904761902</v>
      </c>
      <c r="L166" s="2">
        <v>0.36311787072243301</v>
      </c>
      <c r="M166" s="2">
        <v>0.37789661319073098</v>
      </c>
      <c r="N166" s="2">
        <v>0.37582781456953601</v>
      </c>
    </row>
    <row r="167" spans="1:14" x14ac:dyDescent="0.3">
      <c r="A167" s="8" t="s">
        <v>201</v>
      </c>
      <c r="B167" s="8" t="s">
        <v>69</v>
      </c>
      <c r="C167" s="2">
        <v>0.40909090909090901</v>
      </c>
      <c r="D167" s="2">
        <v>0.31818181818181801</v>
      </c>
      <c r="E167" s="2">
        <v>0.36363636363636398</v>
      </c>
      <c r="F167" s="2">
        <v>0.42857142857142899</v>
      </c>
      <c r="G167" s="2">
        <v>0.36111111111111099</v>
      </c>
      <c r="H167" s="2">
        <v>0.45714285714285702</v>
      </c>
      <c r="I167" s="2">
        <v>0.55263157894736803</v>
      </c>
      <c r="J167" s="2">
        <v>0.45833333333333298</v>
      </c>
      <c r="K167" s="2">
        <v>0.52083333333333304</v>
      </c>
      <c r="L167" s="2">
        <v>0.55319148936170204</v>
      </c>
      <c r="M167" s="2">
        <v>0.44897959183673503</v>
      </c>
      <c r="N167" s="2">
        <v>0.42857142857142899</v>
      </c>
    </row>
    <row r="168" spans="1:14" x14ac:dyDescent="0.3">
      <c r="A168" s="8" t="s">
        <v>201</v>
      </c>
      <c r="B168" s="8" t="s">
        <v>70</v>
      </c>
      <c r="C168" s="2">
        <v>0</v>
      </c>
      <c r="D168" s="2">
        <v>0</v>
      </c>
      <c r="E168" s="2">
        <v>0</v>
      </c>
      <c r="F168" s="2">
        <v>0</v>
      </c>
      <c r="G168" s="2">
        <v>0</v>
      </c>
      <c r="H168" s="2">
        <v>0</v>
      </c>
      <c r="I168" s="2">
        <v>0.5</v>
      </c>
      <c r="J168" s="2">
        <v>1</v>
      </c>
      <c r="K168" s="2">
        <v>1</v>
      </c>
      <c r="L168" s="2">
        <v>0.5</v>
      </c>
      <c r="M168" s="2">
        <v>0</v>
      </c>
      <c r="N168" s="2">
        <v>0</v>
      </c>
    </row>
    <row r="169" spans="1:14" x14ac:dyDescent="0.3">
      <c r="A169" s="8" t="s">
        <v>201</v>
      </c>
      <c r="B169" s="8" t="s">
        <v>71</v>
      </c>
      <c r="C169" s="2">
        <v>0</v>
      </c>
      <c r="D169" s="2">
        <v>0</v>
      </c>
      <c r="E169" s="2">
        <v>0</v>
      </c>
      <c r="F169" s="2">
        <v>0</v>
      </c>
      <c r="G169" s="2">
        <v>0</v>
      </c>
      <c r="H169" s="2">
        <v>0</v>
      </c>
      <c r="I169" s="2">
        <v>0</v>
      </c>
      <c r="J169" s="2">
        <v>0</v>
      </c>
      <c r="K169" s="2">
        <v>0</v>
      </c>
      <c r="L169" s="2">
        <v>0</v>
      </c>
      <c r="M169" s="2">
        <v>0</v>
      </c>
      <c r="N169" s="2">
        <v>0</v>
      </c>
    </row>
    <row r="170" spans="1:14" x14ac:dyDescent="0.3">
      <c r="A170" s="8" t="s">
        <v>202</v>
      </c>
      <c r="B170" s="8" t="s">
        <v>60</v>
      </c>
      <c r="C170" s="2">
        <v>0.63468468468468497</v>
      </c>
      <c r="D170" s="2">
        <v>0.64008908685968802</v>
      </c>
      <c r="E170" s="2">
        <v>0.63166953528399306</v>
      </c>
      <c r="F170" s="2">
        <v>0.64805194805194799</v>
      </c>
      <c r="G170" s="2">
        <v>0.64467697907188304</v>
      </c>
      <c r="H170" s="2">
        <v>0.63090128755364805</v>
      </c>
      <c r="I170" s="2">
        <v>0.60666335156638496</v>
      </c>
      <c r="J170" s="2">
        <v>0.594174757281553</v>
      </c>
      <c r="K170" s="2">
        <v>0.58208955223880599</v>
      </c>
      <c r="L170" s="2">
        <v>0.59424326833797603</v>
      </c>
      <c r="M170" s="2">
        <v>0.61141804788213605</v>
      </c>
      <c r="N170" s="2">
        <v>0.61363636363636398</v>
      </c>
    </row>
    <row r="171" spans="1:14" x14ac:dyDescent="0.3">
      <c r="A171" s="8" t="s">
        <v>202</v>
      </c>
      <c r="B171" s="8" t="s">
        <v>61</v>
      </c>
      <c r="C171" s="2">
        <v>0.53969800292255199</v>
      </c>
      <c r="D171" s="2">
        <v>0.55413032324268896</v>
      </c>
      <c r="E171" s="2">
        <v>0.57066537153958197</v>
      </c>
      <c r="F171" s="2">
        <v>0.575952271684259</v>
      </c>
      <c r="G171" s="2">
        <v>0.60400348128807702</v>
      </c>
      <c r="H171" s="2">
        <v>0.60712822613682904</v>
      </c>
      <c r="I171" s="2">
        <v>0.60628394103956595</v>
      </c>
      <c r="J171" s="2">
        <v>0.60314488955447398</v>
      </c>
      <c r="K171" s="2">
        <v>0.59755646057015899</v>
      </c>
      <c r="L171" s="2">
        <v>0.58190954773869397</v>
      </c>
      <c r="M171" s="2">
        <v>0.58094074526573003</v>
      </c>
      <c r="N171" s="2">
        <v>0.56738391845979597</v>
      </c>
    </row>
    <row r="172" spans="1:14" x14ac:dyDescent="0.3">
      <c r="A172" s="8" t="s">
        <v>202</v>
      </c>
      <c r="B172" s="8" t="s">
        <v>62</v>
      </c>
      <c r="C172" s="2">
        <v>0.45205479452054798</v>
      </c>
      <c r="D172" s="2">
        <v>0.46428571428571402</v>
      </c>
      <c r="E172" s="2">
        <v>0.52551020408163296</v>
      </c>
      <c r="F172" s="2">
        <v>0.49</v>
      </c>
      <c r="G172" s="2">
        <v>0.52238805970149205</v>
      </c>
      <c r="H172" s="2">
        <v>0.61194029850746301</v>
      </c>
      <c r="I172" s="2">
        <v>0.54028436018957304</v>
      </c>
      <c r="J172" s="2">
        <v>0.56621004566209998</v>
      </c>
      <c r="K172" s="2">
        <v>0.583673469387755</v>
      </c>
      <c r="L172" s="2">
        <v>0.55363321799307996</v>
      </c>
      <c r="M172" s="2">
        <v>0.55948553054662398</v>
      </c>
      <c r="N172" s="2">
        <v>0.53823529411764703</v>
      </c>
    </row>
    <row r="173" spans="1:14" x14ac:dyDescent="0.3">
      <c r="A173" s="8" t="s">
        <v>202</v>
      </c>
      <c r="B173" s="8" t="s">
        <v>63</v>
      </c>
      <c r="C173" s="2">
        <v>0.66666666666666696</v>
      </c>
      <c r="D173" s="2">
        <v>0.78571428571428603</v>
      </c>
      <c r="E173" s="2">
        <v>0.52941176470588203</v>
      </c>
      <c r="F173" s="2">
        <v>0.66666666666666696</v>
      </c>
      <c r="G173" s="2">
        <v>0.72727272727272696</v>
      </c>
      <c r="H173" s="2">
        <v>0.46153846153846201</v>
      </c>
      <c r="I173" s="2">
        <v>0.69230769230769196</v>
      </c>
      <c r="J173" s="2">
        <v>0.57894736842105299</v>
      </c>
      <c r="K173" s="2">
        <v>0.65217391304347805</v>
      </c>
      <c r="L173" s="2">
        <v>0.57692307692307698</v>
      </c>
      <c r="M173" s="2">
        <v>0.5625</v>
      </c>
      <c r="N173" s="2">
        <v>0.6</v>
      </c>
    </row>
    <row r="174" spans="1:14" x14ac:dyDescent="0.3">
      <c r="A174" s="8" t="s">
        <v>202</v>
      </c>
      <c r="B174" s="8" t="s">
        <v>64</v>
      </c>
      <c r="C174" s="2">
        <v>0</v>
      </c>
      <c r="D174" s="2">
        <v>0</v>
      </c>
      <c r="E174" s="2">
        <v>0</v>
      </c>
      <c r="F174" s="2">
        <v>0</v>
      </c>
      <c r="G174" s="2">
        <v>0</v>
      </c>
      <c r="H174" s="2">
        <v>0</v>
      </c>
      <c r="I174" s="2">
        <v>0</v>
      </c>
      <c r="J174" s="2">
        <v>0</v>
      </c>
      <c r="K174" s="2">
        <v>0</v>
      </c>
      <c r="L174" s="2">
        <v>0</v>
      </c>
      <c r="M174" s="2">
        <v>0</v>
      </c>
      <c r="N174" s="2">
        <v>0</v>
      </c>
    </row>
    <row r="175" spans="1:14" x14ac:dyDescent="0.3">
      <c r="A175" s="8" t="s">
        <v>202</v>
      </c>
      <c r="B175" s="8" t="s">
        <v>65</v>
      </c>
      <c r="C175" s="2">
        <v>0</v>
      </c>
      <c r="D175" s="2">
        <v>0</v>
      </c>
      <c r="E175" s="2">
        <v>0</v>
      </c>
      <c r="F175" s="2">
        <v>0</v>
      </c>
      <c r="G175" s="2">
        <v>0</v>
      </c>
      <c r="H175" s="2">
        <v>0</v>
      </c>
      <c r="I175" s="2">
        <v>0</v>
      </c>
      <c r="J175" s="2">
        <v>0</v>
      </c>
      <c r="K175" s="2">
        <v>0</v>
      </c>
      <c r="L175" s="2">
        <v>0</v>
      </c>
      <c r="M175" s="2">
        <v>0</v>
      </c>
      <c r="N175" s="2">
        <v>0</v>
      </c>
    </row>
    <row r="176" spans="1:14" x14ac:dyDescent="0.3">
      <c r="A176" s="8" t="s">
        <v>202</v>
      </c>
      <c r="B176" s="8" t="s">
        <v>66</v>
      </c>
      <c r="C176" s="2">
        <v>0.36531531531531503</v>
      </c>
      <c r="D176" s="2">
        <v>0.35991091314031198</v>
      </c>
      <c r="E176" s="2">
        <v>0.368330464716007</v>
      </c>
      <c r="F176" s="2">
        <v>0.35194805194805201</v>
      </c>
      <c r="G176" s="2">
        <v>0.35532302092811602</v>
      </c>
      <c r="H176" s="2">
        <v>0.36909871244635201</v>
      </c>
      <c r="I176" s="2">
        <v>0.39333664843361499</v>
      </c>
      <c r="J176" s="2">
        <v>0.405825242718447</v>
      </c>
      <c r="K176" s="2">
        <v>0.41791044776119401</v>
      </c>
      <c r="L176" s="2">
        <v>0.40575673166202397</v>
      </c>
      <c r="M176" s="2">
        <v>0.388581952117864</v>
      </c>
      <c r="N176" s="2">
        <v>0.38636363636363602</v>
      </c>
    </row>
    <row r="177" spans="1:15" x14ac:dyDescent="0.3">
      <c r="A177" s="8" t="s">
        <v>202</v>
      </c>
      <c r="B177" s="8" t="s">
        <v>67</v>
      </c>
      <c r="C177" s="2">
        <v>0.46030199707744801</v>
      </c>
      <c r="D177" s="2">
        <v>0.44586967675731098</v>
      </c>
      <c r="E177" s="2">
        <v>0.42933462846041798</v>
      </c>
      <c r="F177" s="2">
        <v>0.424047728315741</v>
      </c>
      <c r="G177" s="2">
        <v>0.39599651871192298</v>
      </c>
      <c r="H177" s="2">
        <v>0.39287177386317101</v>
      </c>
      <c r="I177" s="2">
        <v>0.39371605896043399</v>
      </c>
      <c r="J177" s="2">
        <v>0.39685511044552602</v>
      </c>
      <c r="K177" s="2">
        <v>0.40244353942984101</v>
      </c>
      <c r="L177" s="2">
        <v>0.41809045226130698</v>
      </c>
      <c r="M177" s="2">
        <v>0.41905925473427003</v>
      </c>
      <c r="N177" s="2">
        <v>0.43261608154020398</v>
      </c>
    </row>
    <row r="178" spans="1:15" x14ac:dyDescent="0.3">
      <c r="A178" s="8" t="s">
        <v>202</v>
      </c>
      <c r="B178" s="8" t="s">
        <v>68</v>
      </c>
      <c r="C178" s="2">
        <v>0.54794520547945202</v>
      </c>
      <c r="D178" s="2">
        <v>0.53571428571428603</v>
      </c>
      <c r="E178" s="2">
        <v>0.47448979591836699</v>
      </c>
      <c r="F178" s="2">
        <v>0.51</v>
      </c>
      <c r="G178" s="2">
        <v>0.47761194029850701</v>
      </c>
      <c r="H178" s="2">
        <v>0.38805970149253699</v>
      </c>
      <c r="I178" s="2">
        <v>0.45971563981042701</v>
      </c>
      <c r="J178" s="2">
        <v>0.43378995433790002</v>
      </c>
      <c r="K178" s="2">
        <v>0.416326530612245</v>
      </c>
      <c r="L178" s="2">
        <v>0.44636678200691998</v>
      </c>
      <c r="M178" s="2">
        <v>0.44051446945337602</v>
      </c>
      <c r="N178" s="2">
        <v>0.46176470588235302</v>
      </c>
    </row>
    <row r="179" spans="1:15" x14ac:dyDescent="0.3">
      <c r="A179" s="8" t="s">
        <v>202</v>
      </c>
      <c r="B179" s="8" t="s">
        <v>69</v>
      </c>
      <c r="C179" s="2">
        <v>0.33333333333333298</v>
      </c>
      <c r="D179" s="2">
        <v>0.214285714285714</v>
      </c>
      <c r="E179" s="2">
        <v>0.47058823529411797</v>
      </c>
      <c r="F179" s="2">
        <v>0.33333333333333298</v>
      </c>
      <c r="G179" s="2">
        <v>0.27272727272727298</v>
      </c>
      <c r="H179" s="2">
        <v>0.53846153846153799</v>
      </c>
      <c r="I179" s="2">
        <v>0.30769230769230799</v>
      </c>
      <c r="J179" s="2">
        <v>0.42105263157894701</v>
      </c>
      <c r="K179" s="2">
        <v>0.34782608695652201</v>
      </c>
      <c r="L179" s="2">
        <v>0.42307692307692302</v>
      </c>
      <c r="M179" s="2">
        <v>0.4375</v>
      </c>
      <c r="N179" s="2">
        <v>0.4</v>
      </c>
    </row>
    <row r="180" spans="1:15" x14ac:dyDescent="0.3">
      <c r="A180" s="8" t="s">
        <v>202</v>
      </c>
      <c r="B180" s="8" t="s">
        <v>70</v>
      </c>
      <c r="C180" s="2">
        <v>0</v>
      </c>
      <c r="D180" s="2">
        <v>0</v>
      </c>
      <c r="E180" s="2">
        <v>0</v>
      </c>
      <c r="F180" s="2">
        <v>0</v>
      </c>
      <c r="G180" s="2">
        <v>0</v>
      </c>
      <c r="H180" s="2">
        <v>0</v>
      </c>
      <c r="I180" s="2">
        <v>0</v>
      </c>
      <c r="J180" s="2">
        <v>0</v>
      </c>
      <c r="K180" s="2">
        <v>0</v>
      </c>
      <c r="L180" s="2">
        <v>0</v>
      </c>
      <c r="M180" s="2">
        <v>0</v>
      </c>
      <c r="N180" s="2">
        <v>1</v>
      </c>
    </row>
    <row r="181" spans="1:15" x14ac:dyDescent="0.3">
      <c r="A181" s="8" t="s">
        <v>202</v>
      </c>
      <c r="B181" s="8" t="s">
        <v>71</v>
      </c>
      <c r="C181" s="2">
        <v>0</v>
      </c>
      <c r="D181" s="2">
        <v>0</v>
      </c>
      <c r="E181" s="2">
        <v>0</v>
      </c>
      <c r="F181" s="2">
        <v>0</v>
      </c>
      <c r="G181" s="2">
        <v>0</v>
      </c>
      <c r="H181" s="2">
        <v>0</v>
      </c>
      <c r="I181" s="2">
        <v>0</v>
      </c>
      <c r="J181" s="2">
        <v>0</v>
      </c>
      <c r="K181" s="2">
        <v>0</v>
      </c>
      <c r="L181" s="2">
        <v>0</v>
      </c>
      <c r="M181" s="2">
        <v>0</v>
      </c>
      <c r="N181" s="2">
        <v>0</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60</v>
      </c>
      <c r="C186" s="2">
        <v>1.8444266238973502E-2</v>
      </c>
      <c r="D186" s="2">
        <v>-1.33858267716535E-2</v>
      </c>
      <c r="E186" s="2">
        <v>2.9529130087789301E-2</v>
      </c>
      <c r="F186" s="2">
        <v>-8.8372093023255799E-2</v>
      </c>
      <c r="G186" s="2">
        <v>-0.11054421768707499</v>
      </c>
      <c r="H186" s="2">
        <v>9.5602294455066905E-3</v>
      </c>
      <c r="I186" s="2">
        <v>3.7878787878787902E-3</v>
      </c>
      <c r="J186" s="2">
        <v>1.2264150943396199E-2</v>
      </c>
      <c r="K186" s="2">
        <v>5.3122087604846199E-2</v>
      </c>
      <c r="L186" s="2">
        <v>4.0707964601769897E-2</v>
      </c>
      <c r="M186" s="2">
        <v>0.16581632653061201</v>
      </c>
      <c r="N186" s="3">
        <v>0.293396226415094</v>
      </c>
      <c r="O186" s="3">
        <v>9.4173982442138898E-2</v>
      </c>
    </row>
    <row r="187" spans="1:15" x14ac:dyDescent="0.3">
      <c r="A187" s="8" t="s">
        <v>196</v>
      </c>
      <c r="B187" s="8" t="s">
        <v>61</v>
      </c>
      <c r="C187" s="2">
        <v>3.5650623885917998E-2</v>
      </c>
      <c r="D187" s="2">
        <v>-4.0447504302925999E-2</v>
      </c>
      <c r="E187" s="2">
        <v>7.6233183856502199E-2</v>
      </c>
      <c r="F187" s="2">
        <v>7.8333333333333297E-2</v>
      </c>
      <c r="G187" s="2">
        <v>-0.12751159196290601</v>
      </c>
      <c r="H187" s="2">
        <v>4.8715677590788299E-2</v>
      </c>
      <c r="I187" s="2">
        <v>3.125E-2</v>
      </c>
      <c r="J187" s="2">
        <v>0.10483210483210501</v>
      </c>
      <c r="K187" s="2">
        <v>6.37509266123054E-2</v>
      </c>
      <c r="L187" s="2">
        <v>8.3623693379790906E-3</v>
      </c>
      <c r="M187" s="2">
        <v>7.3255010366275006E-2</v>
      </c>
      <c r="N187" s="3">
        <v>0.27190827190827199</v>
      </c>
      <c r="O187" s="3">
        <v>0.392825112107623</v>
      </c>
    </row>
    <row r="188" spans="1:15" x14ac:dyDescent="0.3">
      <c r="A188" s="8" t="s">
        <v>196</v>
      </c>
      <c r="B188" s="8" t="s">
        <v>62</v>
      </c>
      <c r="C188" s="2">
        <v>5.2980132450331098E-2</v>
      </c>
      <c r="D188" s="2">
        <v>-1.88679245283019E-2</v>
      </c>
      <c r="E188" s="2">
        <v>0.115384615384615</v>
      </c>
      <c r="F188" s="2">
        <v>-2.2988505747126398E-2</v>
      </c>
      <c r="G188" s="2">
        <v>-8.8235294117647106E-2</v>
      </c>
      <c r="H188" s="2">
        <v>0.154838709677419</v>
      </c>
      <c r="I188" s="2">
        <v>5.5865921787709501E-2</v>
      </c>
      <c r="J188" s="2">
        <v>0.13227513227513199</v>
      </c>
      <c r="K188" s="2">
        <v>6.5420560747663503E-2</v>
      </c>
      <c r="L188" s="2">
        <v>-6.5789473684210495E-2</v>
      </c>
      <c r="M188" s="2">
        <v>0.20657276995305199</v>
      </c>
      <c r="N188" s="3">
        <v>0.35978835978835999</v>
      </c>
      <c r="O188" s="3">
        <v>0.64743589743589702</v>
      </c>
    </row>
    <row r="189" spans="1:15" x14ac:dyDescent="0.3">
      <c r="A189" s="8" t="s">
        <v>196</v>
      </c>
      <c r="B189" s="8" t="s">
        <v>63</v>
      </c>
      <c r="C189" s="2">
        <v>-0.266666666666667</v>
      </c>
      <c r="D189" s="2">
        <v>0</v>
      </c>
      <c r="E189" s="2">
        <v>0.18181818181818199</v>
      </c>
      <c r="F189" s="2">
        <v>-0.230769230769231</v>
      </c>
      <c r="G189" s="2">
        <v>0.6</v>
      </c>
      <c r="H189" s="2">
        <v>-0.1875</v>
      </c>
      <c r="I189" s="2">
        <v>-0.15384615384615399</v>
      </c>
      <c r="J189" s="2">
        <v>0.45454545454545497</v>
      </c>
      <c r="K189" s="2">
        <v>6.25E-2</v>
      </c>
      <c r="L189" s="2">
        <v>0</v>
      </c>
      <c r="M189" s="2">
        <v>0.35294117647058798</v>
      </c>
      <c r="N189" s="3">
        <v>1.0909090909090899</v>
      </c>
      <c r="O189" s="3">
        <v>1.0909090909090899</v>
      </c>
    </row>
    <row r="190" spans="1:15" x14ac:dyDescent="0.3">
      <c r="A190" s="8" t="s">
        <v>196</v>
      </c>
      <c r="B190" s="8" t="s">
        <v>64</v>
      </c>
      <c r="C190" s="2">
        <v>0</v>
      </c>
      <c r="D190" s="2">
        <v>0</v>
      </c>
      <c r="E190" s="2">
        <v>0</v>
      </c>
      <c r="F190" s="2">
        <v>0</v>
      </c>
      <c r="G190" s="2">
        <v>0</v>
      </c>
      <c r="H190" s="2">
        <v>0</v>
      </c>
      <c r="I190" s="2">
        <v>0</v>
      </c>
      <c r="J190" s="2">
        <v>-1</v>
      </c>
      <c r="K190" s="2">
        <v>0</v>
      </c>
      <c r="L190" s="2">
        <v>0</v>
      </c>
      <c r="M190" s="2">
        <v>0</v>
      </c>
      <c r="N190" s="3">
        <v>-1</v>
      </c>
      <c r="O190" s="3">
        <v>0</v>
      </c>
    </row>
    <row r="191" spans="1:15" x14ac:dyDescent="0.3">
      <c r="A191" s="8" t="s">
        <v>196</v>
      </c>
      <c r="B191" s="8" t="s">
        <v>65</v>
      </c>
      <c r="C191" s="2">
        <v>0</v>
      </c>
      <c r="D191" s="2">
        <v>0</v>
      </c>
      <c r="E191" s="2">
        <v>0</v>
      </c>
      <c r="F191" s="2">
        <v>0</v>
      </c>
      <c r="G191" s="2">
        <v>0</v>
      </c>
      <c r="H191" s="2">
        <v>0</v>
      </c>
      <c r="I191" s="2">
        <v>0</v>
      </c>
      <c r="J191" s="2">
        <v>0</v>
      </c>
      <c r="K191" s="2">
        <v>0</v>
      </c>
      <c r="L191" s="2">
        <v>0</v>
      </c>
      <c r="M191" s="2">
        <v>0</v>
      </c>
      <c r="N191" s="3">
        <v>0</v>
      </c>
      <c r="O191" s="3">
        <v>0</v>
      </c>
    </row>
    <row r="192" spans="1:15" x14ac:dyDescent="0.3">
      <c r="A192" s="8" t="s">
        <v>196</v>
      </c>
      <c r="B192" s="8" t="s">
        <v>66</v>
      </c>
      <c r="C192" s="2">
        <v>5.3227633069082701E-2</v>
      </c>
      <c r="D192" s="2">
        <v>-1.0752688172043E-3</v>
      </c>
      <c r="E192" s="2">
        <v>1.39935414424112E-2</v>
      </c>
      <c r="F192" s="2">
        <v>-4.56475583864119E-2</v>
      </c>
      <c r="G192" s="2">
        <v>-4.0044493882091199E-2</v>
      </c>
      <c r="H192" s="2">
        <v>0.104287369640788</v>
      </c>
      <c r="I192" s="2">
        <v>-6.29590766002099E-3</v>
      </c>
      <c r="J192" s="2">
        <v>-3.9070749736008499E-2</v>
      </c>
      <c r="K192" s="2">
        <v>3.4065934065934098E-2</v>
      </c>
      <c r="L192" s="2">
        <v>-6.3761955366631196E-3</v>
      </c>
      <c r="M192" s="2">
        <v>6.9518716577540093E-2</v>
      </c>
      <c r="N192" s="3">
        <v>5.59662090813094E-2</v>
      </c>
      <c r="O192" s="3">
        <v>7.6426264800861093E-2</v>
      </c>
    </row>
    <row r="193" spans="1:15" x14ac:dyDescent="0.3">
      <c r="A193" s="8" t="s">
        <v>196</v>
      </c>
      <c r="B193" s="8" t="s">
        <v>67</v>
      </c>
      <c r="C193" s="2">
        <v>-0.103883495145631</v>
      </c>
      <c r="D193" s="2">
        <v>-1.73347778981582E-2</v>
      </c>
      <c r="E193" s="2">
        <v>2.6460859977949301E-2</v>
      </c>
      <c r="F193" s="2">
        <v>6.7669172932330796E-2</v>
      </c>
      <c r="G193" s="2">
        <v>-3.82293762575453E-2</v>
      </c>
      <c r="H193" s="2">
        <v>6.3807531380753096E-2</v>
      </c>
      <c r="I193" s="2">
        <v>4.5231071779744302E-2</v>
      </c>
      <c r="J193" s="2">
        <v>0.10065851364064</v>
      </c>
      <c r="K193" s="2">
        <v>4.2735042735042701E-2</v>
      </c>
      <c r="L193" s="2">
        <v>3.36065573770492E-2</v>
      </c>
      <c r="M193" s="2">
        <v>0.136399682791435</v>
      </c>
      <c r="N193" s="3">
        <v>0.34807149576669799</v>
      </c>
      <c r="O193" s="3">
        <v>0.57993384785005497</v>
      </c>
    </row>
    <row r="194" spans="1:15" x14ac:dyDescent="0.3">
      <c r="A194" s="8" t="s">
        <v>196</v>
      </c>
      <c r="B194" s="8" t="s">
        <v>68</v>
      </c>
      <c r="C194" s="2">
        <v>-1.18343195266272E-2</v>
      </c>
      <c r="D194" s="2">
        <v>-0.125748502994012</v>
      </c>
      <c r="E194" s="2">
        <v>1.3698630136986301E-2</v>
      </c>
      <c r="F194" s="2">
        <v>-9.45945945945946E-2</v>
      </c>
      <c r="G194" s="2">
        <v>2.2388059701492501E-2</v>
      </c>
      <c r="H194" s="2">
        <v>9.4890510948905105E-2</v>
      </c>
      <c r="I194" s="2">
        <v>0.18666666666666701</v>
      </c>
      <c r="J194" s="2">
        <v>-3.3707865168539297E-2</v>
      </c>
      <c r="K194" s="2">
        <v>5.2325581395348798E-2</v>
      </c>
      <c r="L194" s="2">
        <v>7.7348066298342497E-2</v>
      </c>
      <c r="M194" s="2">
        <v>6.15384615384615E-2</v>
      </c>
      <c r="N194" s="3">
        <v>0.162921348314607</v>
      </c>
      <c r="O194" s="3">
        <v>0.41780821917808197</v>
      </c>
    </row>
    <row r="195" spans="1:15" x14ac:dyDescent="0.3">
      <c r="A195" s="8" t="s">
        <v>196</v>
      </c>
      <c r="B195" s="8" t="s">
        <v>69</v>
      </c>
      <c r="C195" s="2">
        <v>-0.11111111111111099</v>
      </c>
      <c r="D195" s="2">
        <v>-0.3125</v>
      </c>
      <c r="E195" s="2">
        <v>-0.27272727272727298</v>
      </c>
      <c r="F195" s="2">
        <v>-0.5</v>
      </c>
      <c r="G195" s="2">
        <v>-0.25</v>
      </c>
      <c r="H195" s="2">
        <v>2.6666666666666701</v>
      </c>
      <c r="I195" s="2">
        <v>0.54545454545454497</v>
      </c>
      <c r="J195" s="2">
        <v>0.23529411764705899</v>
      </c>
      <c r="K195" s="2">
        <v>0</v>
      </c>
      <c r="L195" s="2">
        <v>-0.19047619047618999</v>
      </c>
      <c r="M195" s="2">
        <v>-0.17647058823529399</v>
      </c>
      <c r="N195" s="3">
        <v>-0.17647058823529399</v>
      </c>
      <c r="O195" s="3">
        <v>0.27272727272727298</v>
      </c>
    </row>
    <row r="196" spans="1:15" x14ac:dyDescent="0.3">
      <c r="A196" s="8" t="s">
        <v>196</v>
      </c>
      <c r="B196" s="8" t="s">
        <v>70</v>
      </c>
      <c r="C196" s="2">
        <v>0</v>
      </c>
      <c r="D196" s="2">
        <v>0</v>
      </c>
      <c r="E196" s="2">
        <v>0</v>
      </c>
      <c r="F196" s="2">
        <v>0</v>
      </c>
      <c r="G196" s="2">
        <v>-1</v>
      </c>
      <c r="H196" s="2">
        <v>0</v>
      </c>
      <c r="I196" s="2">
        <v>0</v>
      </c>
      <c r="J196" s="2">
        <v>0</v>
      </c>
      <c r="K196" s="2">
        <v>1</v>
      </c>
      <c r="L196" s="2">
        <v>0</v>
      </c>
      <c r="M196" s="2">
        <v>-0.5</v>
      </c>
      <c r="N196" s="3">
        <v>0</v>
      </c>
      <c r="O196" s="3">
        <v>0</v>
      </c>
    </row>
    <row r="197" spans="1:15" x14ac:dyDescent="0.3">
      <c r="A197" s="8" t="s">
        <v>196</v>
      </c>
      <c r="B197" s="8" t="s">
        <v>71</v>
      </c>
      <c r="C197" s="2">
        <v>0</v>
      </c>
      <c r="D197" s="2">
        <v>0</v>
      </c>
      <c r="E197" s="2">
        <v>0</v>
      </c>
      <c r="F197" s="2">
        <v>0</v>
      </c>
      <c r="G197" s="2">
        <v>0</v>
      </c>
      <c r="H197" s="2">
        <v>0</v>
      </c>
      <c r="I197" s="2">
        <v>0</v>
      </c>
      <c r="J197" s="2">
        <v>0</v>
      </c>
      <c r="K197" s="2">
        <v>0</v>
      </c>
      <c r="L197" s="2">
        <v>0</v>
      </c>
      <c r="M197" s="2">
        <v>0</v>
      </c>
      <c r="N197" s="3">
        <v>0</v>
      </c>
      <c r="O197" s="3">
        <v>0</v>
      </c>
    </row>
    <row r="198" spans="1:15" x14ac:dyDescent="0.3">
      <c r="A198" s="8" t="s">
        <v>197</v>
      </c>
      <c r="B198" s="8" t="s">
        <v>60</v>
      </c>
      <c r="C198" s="2">
        <v>-7.0696359137504402E-3</v>
      </c>
      <c r="D198" s="2">
        <v>7.1199715201139199E-3</v>
      </c>
      <c r="E198" s="2">
        <v>-2.3683280311063998E-2</v>
      </c>
      <c r="F198" s="2">
        <v>-1.7740767559739301E-2</v>
      </c>
      <c r="G198" s="2">
        <v>-1.2163656468853701E-2</v>
      </c>
      <c r="H198" s="2">
        <v>-3.69402985074627E-2</v>
      </c>
      <c r="I198" s="2">
        <v>-1.20108485083301E-2</v>
      </c>
      <c r="J198" s="2">
        <v>1.4509803921568599E-2</v>
      </c>
      <c r="K198" s="2">
        <v>1.31426362582141E-2</v>
      </c>
      <c r="L198" s="2">
        <v>3.9297977871041598E-2</v>
      </c>
      <c r="M198" s="2">
        <v>4.62555066079295E-2</v>
      </c>
      <c r="N198" s="3">
        <v>0.11764705882352899</v>
      </c>
      <c r="O198" s="3">
        <v>7.4231177094379597E-3</v>
      </c>
    </row>
    <row r="199" spans="1:15" x14ac:dyDescent="0.3">
      <c r="A199" s="8" t="s">
        <v>197</v>
      </c>
      <c r="B199" s="8" t="s">
        <v>61</v>
      </c>
      <c r="C199" s="2">
        <v>-4.7771721705674897E-2</v>
      </c>
      <c r="D199" s="2">
        <v>5.4208754208754199E-2</v>
      </c>
      <c r="E199" s="2">
        <v>6.1641648035771303E-2</v>
      </c>
      <c r="F199" s="2">
        <v>9.1155234657039702E-2</v>
      </c>
      <c r="G199" s="2">
        <v>1.6818307140887799E-2</v>
      </c>
      <c r="H199" s="2">
        <v>4.3926247288503299E-2</v>
      </c>
      <c r="I199" s="2">
        <v>1.8961038961039001E-2</v>
      </c>
      <c r="J199" s="2">
        <v>4.9451950038235999E-2</v>
      </c>
      <c r="K199" s="2">
        <v>4.0806412436240003E-2</v>
      </c>
      <c r="L199" s="2">
        <v>-3.5005834305717599E-3</v>
      </c>
      <c r="M199" s="2">
        <v>3.2318501170960197E-2</v>
      </c>
      <c r="N199" s="3">
        <v>0.12362987509558999</v>
      </c>
      <c r="O199" s="3">
        <v>0.40785691472372998</v>
      </c>
    </row>
    <row r="200" spans="1:15" x14ac:dyDescent="0.3">
      <c r="A200" s="8" t="s">
        <v>197</v>
      </c>
      <c r="B200" s="8" t="s">
        <v>62</v>
      </c>
      <c r="C200" s="2">
        <v>-5.6818181818181802E-2</v>
      </c>
      <c r="D200" s="2">
        <v>8.8353413654618504E-2</v>
      </c>
      <c r="E200" s="2">
        <v>-0.118081180811808</v>
      </c>
      <c r="F200" s="2">
        <v>0.125523012552301</v>
      </c>
      <c r="G200" s="2">
        <v>4.4609665427509299E-2</v>
      </c>
      <c r="H200" s="2">
        <v>0.185053380782918</v>
      </c>
      <c r="I200" s="2">
        <v>5.7057057057057103E-2</v>
      </c>
      <c r="J200" s="2">
        <v>0.107954545454545</v>
      </c>
      <c r="K200" s="2">
        <v>4.6153846153846198E-2</v>
      </c>
      <c r="L200" s="2">
        <v>4.1666666666666699E-2</v>
      </c>
      <c r="M200" s="2">
        <v>6.3529411764705904E-2</v>
      </c>
      <c r="N200" s="3">
        <v>0.28409090909090901</v>
      </c>
      <c r="O200" s="3">
        <v>0.66789667896678995</v>
      </c>
    </row>
    <row r="201" spans="1:15" x14ac:dyDescent="0.3">
      <c r="A201" s="8" t="s">
        <v>197</v>
      </c>
      <c r="B201" s="8" t="s">
        <v>63</v>
      </c>
      <c r="C201" s="2">
        <v>0.25</v>
      </c>
      <c r="D201" s="2">
        <v>-0.133333333333333</v>
      </c>
      <c r="E201" s="2">
        <v>0.15384615384615399</v>
      </c>
      <c r="F201" s="2">
        <v>-0.133333333333333</v>
      </c>
      <c r="G201" s="2">
        <v>0.15384615384615399</v>
      </c>
      <c r="H201" s="2">
        <v>0.266666666666667</v>
      </c>
      <c r="I201" s="2">
        <v>-5.2631578947368397E-2</v>
      </c>
      <c r="J201" s="2">
        <v>0.38888888888888901</v>
      </c>
      <c r="K201" s="2">
        <v>0.16</v>
      </c>
      <c r="L201" s="2">
        <v>-0.17241379310344801</v>
      </c>
      <c r="M201" s="2">
        <v>0.16666666666666699</v>
      </c>
      <c r="N201" s="3">
        <v>0.55555555555555602</v>
      </c>
      <c r="O201" s="3">
        <v>1.15384615384615</v>
      </c>
    </row>
    <row r="202" spans="1:15" x14ac:dyDescent="0.3">
      <c r="A202" s="8" t="s">
        <v>197</v>
      </c>
      <c r="B202" s="8" t="s">
        <v>64</v>
      </c>
      <c r="C202" s="2">
        <v>0</v>
      </c>
      <c r="D202" s="2">
        <v>-1</v>
      </c>
      <c r="E202" s="2">
        <v>0</v>
      </c>
      <c r="F202" s="2">
        <v>0</v>
      </c>
      <c r="G202" s="2">
        <v>0</v>
      </c>
      <c r="H202" s="2">
        <v>-0.5</v>
      </c>
      <c r="I202" s="2">
        <v>-1</v>
      </c>
      <c r="J202" s="2">
        <v>0</v>
      </c>
      <c r="K202" s="2">
        <v>0</v>
      </c>
      <c r="L202" s="2">
        <v>0</v>
      </c>
      <c r="M202" s="2">
        <v>0</v>
      </c>
      <c r="N202" s="3">
        <v>0</v>
      </c>
      <c r="O202" s="3">
        <v>0</v>
      </c>
    </row>
    <row r="203" spans="1:15" x14ac:dyDescent="0.3">
      <c r="A203" s="8" t="s">
        <v>197</v>
      </c>
      <c r="B203" s="8" t="s">
        <v>65</v>
      </c>
      <c r="C203" s="2">
        <v>0</v>
      </c>
      <c r="D203" s="2">
        <v>0</v>
      </c>
      <c r="E203" s="2">
        <v>0</v>
      </c>
      <c r="F203" s="2">
        <v>0</v>
      </c>
      <c r="G203" s="2">
        <v>0</v>
      </c>
      <c r="H203" s="2">
        <v>0</v>
      </c>
      <c r="I203" s="2">
        <v>0</v>
      </c>
      <c r="J203" s="2">
        <v>0</v>
      </c>
      <c r="K203" s="2">
        <v>0</v>
      </c>
      <c r="L203" s="2">
        <v>0</v>
      </c>
      <c r="M203" s="2">
        <v>0</v>
      </c>
      <c r="N203" s="3">
        <v>0</v>
      </c>
      <c r="O203" s="3">
        <v>0</v>
      </c>
    </row>
    <row r="204" spans="1:15" x14ac:dyDescent="0.3">
      <c r="A204" s="8" t="s">
        <v>197</v>
      </c>
      <c r="B204" s="8" t="s">
        <v>66</v>
      </c>
      <c r="C204" s="2">
        <v>8.97606382978723E-2</v>
      </c>
      <c r="D204" s="2">
        <v>3.4777303233679099E-2</v>
      </c>
      <c r="E204" s="2">
        <v>4.3042452830188697E-2</v>
      </c>
      <c r="F204" s="2">
        <v>-5.87902769926512E-2</v>
      </c>
      <c r="G204" s="2">
        <v>3.6036036036036002E-3</v>
      </c>
      <c r="H204" s="2">
        <v>-2.5134649910233401E-2</v>
      </c>
      <c r="I204" s="2">
        <v>2.0871700429711499E-2</v>
      </c>
      <c r="J204" s="2">
        <v>1.7438364401683702E-2</v>
      </c>
      <c r="K204" s="2">
        <v>1.41843971631206E-2</v>
      </c>
      <c r="L204" s="2">
        <v>1.4568764568764599E-2</v>
      </c>
      <c r="M204" s="2">
        <v>-2.2400919012061999E-2</v>
      </c>
      <c r="N204" s="3">
        <v>2.34515935057126E-2</v>
      </c>
      <c r="O204" s="3">
        <v>3.5377358490566E-3</v>
      </c>
    </row>
    <row r="205" spans="1:15" x14ac:dyDescent="0.3">
      <c r="A205" s="8" t="s">
        <v>197</v>
      </c>
      <c r="B205" s="8" t="s">
        <v>67</v>
      </c>
      <c r="C205" s="2">
        <v>-0.13811259619279101</v>
      </c>
      <c r="D205" s="2">
        <v>3.8063909774436099E-2</v>
      </c>
      <c r="E205" s="2">
        <v>-2.0823902218198301E-2</v>
      </c>
      <c r="F205" s="2">
        <v>7.9519186315302803E-2</v>
      </c>
      <c r="G205" s="2">
        <v>1.0278372591006399E-2</v>
      </c>
      <c r="H205" s="2">
        <v>7.75752437473506E-2</v>
      </c>
      <c r="I205" s="2">
        <v>7.4744295830055096E-3</v>
      </c>
      <c r="J205" s="2">
        <v>2.5380710659898501E-2</v>
      </c>
      <c r="K205" s="2">
        <v>4.7600913937547597E-2</v>
      </c>
      <c r="L205" s="2">
        <v>2.9080334423845899E-2</v>
      </c>
      <c r="M205" s="2">
        <v>5.2631578947368397E-2</v>
      </c>
      <c r="N205" s="3">
        <v>0.163607965638423</v>
      </c>
      <c r="O205" s="3">
        <v>0.34902670891806198</v>
      </c>
    </row>
    <row r="206" spans="1:15" x14ac:dyDescent="0.3">
      <c r="A206" s="8" t="s">
        <v>197</v>
      </c>
      <c r="B206" s="8" t="s">
        <v>68</v>
      </c>
      <c r="C206" s="2">
        <v>-9.9616858237547901E-2</v>
      </c>
      <c r="D206" s="2">
        <v>-5.5319148936170202E-2</v>
      </c>
      <c r="E206" s="2">
        <v>8.1081081081081099E-2</v>
      </c>
      <c r="F206" s="2">
        <v>1.6666666666666701E-2</v>
      </c>
      <c r="G206" s="2">
        <v>-0.168032786885246</v>
      </c>
      <c r="H206" s="2">
        <v>2.4630541871921201E-2</v>
      </c>
      <c r="I206" s="2">
        <v>3.8461538461538498E-2</v>
      </c>
      <c r="J206" s="2">
        <v>-3.2407407407407399E-2</v>
      </c>
      <c r="K206" s="2">
        <v>0.124401913875598</v>
      </c>
      <c r="L206" s="2">
        <v>-4.2553191489361703E-3</v>
      </c>
      <c r="M206" s="2">
        <v>7.2649572649572697E-2</v>
      </c>
      <c r="N206" s="3">
        <v>0.16203703703703701</v>
      </c>
      <c r="O206" s="3">
        <v>0.13063063063063099</v>
      </c>
    </row>
    <row r="207" spans="1:15" x14ac:dyDescent="0.3">
      <c r="A207" s="8" t="s">
        <v>197</v>
      </c>
      <c r="B207" s="8" t="s">
        <v>69</v>
      </c>
      <c r="C207" s="2">
        <v>-0.5</v>
      </c>
      <c r="D207" s="2">
        <v>0.5</v>
      </c>
      <c r="E207" s="2">
        <v>1.3333333333333299</v>
      </c>
      <c r="F207" s="2">
        <v>7.1428571428571397E-2</v>
      </c>
      <c r="G207" s="2">
        <v>6.6666666666666693E-2</v>
      </c>
      <c r="H207" s="2">
        <v>0.25</v>
      </c>
      <c r="I207" s="2">
        <v>0</v>
      </c>
      <c r="J207" s="2">
        <v>0.35</v>
      </c>
      <c r="K207" s="2">
        <v>-0.296296296296296</v>
      </c>
      <c r="L207" s="2">
        <v>-0.21052631578947401</v>
      </c>
      <c r="M207" s="2">
        <v>0.46666666666666701</v>
      </c>
      <c r="N207" s="3">
        <v>0.1</v>
      </c>
      <c r="O207" s="3">
        <v>2.6666666666666701</v>
      </c>
    </row>
    <row r="208" spans="1:15" x14ac:dyDescent="0.3">
      <c r="A208" s="8" t="s">
        <v>197</v>
      </c>
      <c r="B208" s="8" t="s">
        <v>70</v>
      </c>
      <c r="C208" s="2">
        <v>0</v>
      </c>
      <c r="D208" s="2">
        <v>-1</v>
      </c>
      <c r="E208" s="2">
        <v>0</v>
      </c>
      <c r="F208" s="2">
        <v>0</v>
      </c>
      <c r="G208" s="2">
        <v>0</v>
      </c>
      <c r="H208" s="2">
        <v>-1</v>
      </c>
      <c r="I208" s="2">
        <v>0</v>
      </c>
      <c r="J208" s="2">
        <v>0</v>
      </c>
      <c r="K208" s="2">
        <v>1</v>
      </c>
      <c r="L208" s="2">
        <v>-0.5</v>
      </c>
      <c r="M208" s="2">
        <v>0</v>
      </c>
      <c r="N208" s="3">
        <v>0</v>
      </c>
      <c r="O208" s="3">
        <v>0</v>
      </c>
    </row>
    <row r="209" spans="1:15" x14ac:dyDescent="0.3">
      <c r="A209" s="8" t="s">
        <v>197</v>
      </c>
      <c r="B209" s="8" t="s">
        <v>71</v>
      </c>
      <c r="C209" s="2">
        <v>0</v>
      </c>
      <c r="D209" s="2">
        <v>0</v>
      </c>
      <c r="E209" s="2">
        <v>0</v>
      </c>
      <c r="F209" s="2">
        <v>0</v>
      </c>
      <c r="G209" s="2">
        <v>0</v>
      </c>
      <c r="H209" s="2">
        <v>0</v>
      </c>
      <c r="I209" s="2">
        <v>0</v>
      </c>
      <c r="J209" s="2">
        <v>0</v>
      </c>
      <c r="K209" s="2">
        <v>0</v>
      </c>
      <c r="L209" s="2">
        <v>0</v>
      </c>
      <c r="M209" s="2">
        <v>0</v>
      </c>
      <c r="N209" s="3">
        <v>0</v>
      </c>
      <c r="O209" s="3">
        <v>0</v>
      </c>
    </row>
    <row r="210" spans="1:15" x14ac:dyDescent="0.3">
      <c r="A210" s="8" t="s">
        <v>198</v>
      </c>
      <c r="B210" s="8" t="s">
        <v>60</v>
      </c>
      <c r="C210" s="2">
        <v>1.98228595529313E-2</v>
      </c>
      <c r="D210" s="2">
        <v>-3.7220843672456602E-3</v>
      </c>
      <c r="E210" s="2">
        <v>-5.8945620589456203E-2</v>
      </c>
      <c r="F210" s="2">
        <v>-7.4547860608734001E-2</v>
      </c>
      <c r="G210" s="2">
        <v>-9.3422306959008605E-2</v>
      </c>
      <c r="H210" s="2">
        <v>1.0515247108307001E-2</v>
      </c>
      <c r="I210" s="2">
        <v>3.8501560874089499E-2</v>
      </c>
      <c r="J210" s="2">
        <v>-2.5551102204408802E-2</v>
      </c>
      <c r="K210" s="2">
        <v>-3.5989717223650401E-2</v>
      </c>
      <c r="L210" s="2">
        <v>5.4399999999999997E-2</v>
      </c>
      <c r="M210" s="2">
        <v>7.4860900354071794E-2</v>
      </c>
      <c r="N210" s="3">
        <v>6.4629258517034105E-2</v>
      </c>
      <c r="O210" s="3">
        <v>-0.117891241178912</v>
      </c>
    </row>
    <row r="211" spans="1:15" x14ac:dyDescent="0.3">
      <c r="A211" s="8" t="s">
        <v>198</v>
      </c>
      <c r="B211" s="8" t="s">
        <v>61</v>
      </c>
      <c r="C211" s="2">
        <v>5.3078556263269601E-3</v>
      </c>
      <c r="D211" s="2">
        <v>-2.69271383315734E-2</v>
      </c>
      <c r="E211" s="2">
        <v>7.2707542051003798E-2</v>
      </c>
      <c r="F211" s="2">
        <v>-2.4785027819929199E-2</v>
      </c>
      <c r="G211" s="2">
        <v>-0.102697095435685</v>
      </c>
      <c r="H211" s="2">
        <v>0.102890173410405</v>
      </c>
      <c r="I211" s="2">
        <v>4.5073375262054502E-2</v>
      </c>
      <c r="J211" s="2">
        <v>0.113340020060181</v>
      </c>
      <c r="K211" s="2">
        <v>5.0900900900900901E-2</v>
      </c>
      <c r="L211" s="2">
        <v>-2.9147021003000401E-2</v>
      </c>
      <c r="M211" s="2">
        <v>9.4039735099337704E-2</v>
      </c>
      <c r="N211" s="3">
        <v>0.24272818455366099</v>
      </c>
      <c r="O211" s="3">
        <v>0.344546934346175</v>
      </c>
    </row>
    <row r="212" spans="1:15" x14ac:dyDescent="0.3">
      <c r="A212" s="8" t="s">
        <v>198</v>
      </c>
      <c r="B212" s="8" t="s">
        <v>62</v>
      </c>
      <c r="C212" s="2">
        <v>1.41509433962264E-2</v>
      </c>
      <c r="D212" s="2">
        <v>5.1162790697674397E-2</v>
      </c>
      <c r="E212" s="2">
        <v>3.5398230088495602E-2</v>
      </c>
      <c r="F212" s="2">
        <v>-0.13675213675213699</v>
      </c>
      <c r="G212" s="2">
        <v>4.95049504950495E-2</v>
      </c>
      <c r="H212" s="2">
        <v>0.21698113207547201</v>
      </c>
      <c r="I212" s="2">
        <v>9.3023255813953501E-2</v>
      </c>
      <c r="J212" s="2">
        <v>0.16666666666666699</v>
      </c>
      <c r="K212" s="2">
        <v>6.9908814589665594E-2</v>
      </c>
      <c r="L212" s="2">
        <v>-6.8181818181818205E-2</v>
      </c>
      <c r="M212" s="2">
        <v>0.13719512195121999</v>
      </c>
      <c r="N212" s="3">
        <v>0.32269503546099298</v>
      </c>
      <c r="O212" s="3">
        <v>0.65044247787610598</v>
      </c>
    </row>
    <row r="213" spans="1:15" x14ac:dyDescent="0.3">
      <c r="A213" s="8" t="s">
        <v>198</v>
      </c>
      <c r="B213" s="8" t="s">
        <v>63</v>
      </c>
      <c r="C213" s="2">
        <v>-0.1875</v>
      </c>
      <c r="D213" s="2">
        <v>0.15384615384615399</v>
      </c>
      <c r="E213" s="2">
        <v>6.6666666666666693E-2</v>
      </c>
      <c r="F213" s="2">
        <v>-0.25</v>
      </c>
      <c r="G213" s="2">
        <v>-0.75</v>
      </c>
      <c r="H213" s="2">
        <v>3.3333333333333299</v>
      </c>
      <c r="I213" s="2">
        <v>0.84615384615384603</v>
      </c>
      <c r="J213" s="2">
        <v>0</v>
      </c>
      <c r="K213" s="2">
        <v>0</v>
      </c>
      <c r="L213" s="2">
        <v>-0.33333333333333298</v>
      </c>
      <c r="M213" s="2">
        <v>0.3125</v>
      </c>
      <c r="N213" s="3">
        <v>-0.125</v>
      </c>
      <c r="O213" s="3">
        <v>0.4</v>
      </c>
    </row>
    <row r="214" spans="1:15" x14ac:dyDescent="0.3">
      <c r="A214" s="8" t="s">
        <v>198</v>
      </c>
      <c r="B214" s="8" t="s">
        <v>64</v>
      </c>
      <c r="C214" s="2">
        <v>0</v>
      </c>
      <c r="D214" s="2">
        <v>0</v>
      </c>
      <c r="E214" s="2">
        <v>0</v>
      </c>
      <c r="F214" s="2">
        <v>0</v>
      </c>
      <c r="G214" s="2">
        <v>0</v>
      </c>
      <c r="H214" s="2">
        <v>0</v>
      </c>
      <c r="I214" s="2">
        <v>0</v>
      </c>
      <c r="J214" s="2">
        <v>0</v>
      </c>
      <c r="K214" s="2">
        <v>0</v>
      </c>
      <c r="L214" s="2">
        <v>0</v>
      </c>
      <c r="M214" s="2">
        <v>0</v>
      </c>
      <c r="N214" s="3">
        <v>0</v>
      </c>
      <c r="O214" s="3">
        <v>0</v>
      </c>
    </row>
    <row r="215" spans="1:15" x14ac:dyDescent="0.3">
      <c r="A215" s="8" t="s">
        <v>198</v>
      </c>
      <c r="B215" s="8" t="s">
        <v>65</v>
      </c>
      <c r="C215" s="2">
        <v>0</v>
      </c>
      <c r="D215" s="2">
        <v>0</v>
      </c>
      <c r="E215" s="2">
        <v>0</v>
      </c>
      <c r="F215" s="2">
        <v>0</v>
      </c>
      <c r="G215" s="2">
        <v>0</v>
      </c>
      <c r="H215" s="2">
        <v>0</v>
      </c>
      <c r="I215" s="2">
        <v>0</v>
      </c>
      <c r="J215" s="2">
        <v>0</v>
      </c>
      <c r="K215" s="2">
        <v>0</v>
      </c>
      <c r="L215" s="2">
        <v>0</v>
      </c>
      <c r="M215" s="2">
        <v>0</v>
      </c>
      <c r="N215" s="3">
        <v>0</v>
      </c>
      <c r="O215" s="3">
        <v>0</v>
      </c>
    </row>
    <row r="216" spans="1:15" x14ac:dyDescent="0.3">
      <c r="A216" s="8" t="s">
        <v>198</v>
      </c>
      <c r="B216" s="8" t="s">
        <v>66</v>
      </c>
      <c r="C216" s="2">
        <v>3.6129822412737302E-2</v>
      </c>
      <c r="D216" s="2">
        <v>5.0827423167848697E-2</v>
      </c>
      <c r="E216" s="2">
        <v>5.6242969628796395E-4</v>
      </c>
      <c r="F216" s="2">
        <v>-7.4761101742552002E-2</v>
      </c>
      <c r="G216" s="2">
        <v>-4.1919805589307399E-2</v>
      </c>
      <c r="H216" s="2">
        <v>4.5656309448319603E-2</v>
      </c>
      <c r="I216" s="2">
        <v>-1.03092783505155E-2</v>
      </c>
      <c r="J216" s="2">
        <v>1.2867647058823499E-2</v>
      </c>
      <c r="K216" s="2">
        <v>-4.7791893526920801E-2</v>
      </c>
      <c r="L216" s="2">
        <v>-1.77890724269377E-2</v>
      </c>
      <c r="M216" s="2">
        <v>0.100905562742561</v>
      </c>
      <c r="N216" s="3">
        <v>4.2892156862745098E-2</v>
      </c>
      <c r="O216" s="3">
        <v>-4.2744656917885301E-2</v>
      </c>
    </row>
    <row r="217" spans="1:15" x14ac:dyDescent="0.3">
      <c r="A217" s="8" t="s">
        <v>198</v>
      </c>
      <c r="B217" s="8" t="s">
        <v>67</v>
      </c>
      <c r="C217" s="2">
        <v>-6.8146618482188906E-2</v>
      </c>
      <c r="D217" s="2">
        <v>-3.3795013850415501E-2</v>
      </c>
      <c r="E217" s="2">
        <v>4.0137614678899102E-3</v>
      </c>
      <c r="F217" s="2">
        <v>-7.8812107367218706E-2</v>
      </c>
      <c r="G217" s="2">
        <v>-2.2318660880347198E-2</v>
      </c>
      <c r="H217" s="2">
        <v>9.0678503487634704E-2</v>
      </c>
      <c r="I217" s="2">
        <v>4.4186046511627899E-2</v>
      </c>
      <c r="J217" s="2">
        <v>9.0757238307349705E-2</v>
      </c>
      <c r="K217" s="2">
        <v>8.6778968861664103E-3</v>
      </c>
      <c r="L217" s="2">
        <v>7.6417004048582995E-2</v>
      </c>
      <c r="M217" s="2">
        <v>0.10484250117536401</v>
      </c>
      <c r="N217" s="3">
        <v>0.30846325167037902</v>
      </c>
      <c r="O217" s="3">
        <v>0.34747706422018299</v>
      </c>
    </row>
    <row r="218" spans="1:15" x14ac:dyDescent="0.3">
      <c r="A218" s="8" t="s">
        <v>198</v>
      </c>
      <c r="B218" s="8" t="s">
        <v>68</v>
      </c>
      <c r="C218" s="2">
        <v>-6.8322981366459604E-2</v>
      </c>
      <c r="D218" s="2">
        <v>3.6666666666666702E-2</v>
      </c>
      <c r="E218" s="2">
        <v>4.8231511254019303E-2</v>
      </c>
      <c r="F218" s="2">
        <v>-0.156441717791411</v>
      </c>
      <c r="G218" s="2">
        <v>-5.4545454545454501E-2</v>
      </c>
      <c r="H218" s="2">
        <v>9.6153846153846201E-2</v>
      </c>
      <c r="I218" s="2">
        <v>6.6666666666666693E-2</v>
      </c>
      <c r="J218" s="2">
        <v>-2.30263157894737E-2</v>
      </c>
      <c r="K218" s="2">
        <v>-5.0505050505050497E-2</v>
      </c>
      <c r="L218" s="2">
        <v>3.54609929078014E-2</v>
      </c>
      <c r="M218" s="2">
        <v>-1.3698630136986301E-2</v>
      </c>
      <c r="N218" s="3">
        <v>-5.2631578947368397E-2</v>
      </c>
      <c r="O218" s="3">
        <v>-7.3954983922829606E-2</v>
      </c>
    </row>
    <row r="219" spans="1:15" x14ac:dyDescent="0.3">
      <c r="A219" s="8" t="s">
        <v>198</v>
      </c>
      <c r="B219" s="8" t="s">
        <v>69</v>
      </c>
      <c r="C219" s="2">
        <v>-7.69230769230769E-2</v>
      </c>
      <c r="D219" s="2">
        <v>-8.3333333333333301E-2</v>
      </c>
      <c r="E219" s="2">
        <v>-9.0909090909090898E-2</v>
      </c>
      <c r="F219" s="2">
        <v>0.7</v>
      </c>
      <c r="G219" s="2">
        <v>0.23529411764705899</v>
      </c>
      <c r="H219" s="2">
        <v>-0.238095238095238</v>
      </c>
      <c r="I219" s="2">
        <v>0.5</v>
      </c>
      <c r="J219" s="2">
        <v>4.1666666666666699E-2</v>
      </c>
      <c r="K219" s="2">
        <v>-0.04</v>
      </c>
      <c r="L219" s="2">
        <v>-0.29166666666666702</v>
      </c>
      <c r="M219" s="2">
        <v>-0.29411764705882398</v>
      </c>
      <c r="N219" s="3">
        <v>-0.5</v>
      </c>
      <c r="O219" s="3">
        <v>9.0909090909090898E-2</v>
      </c>
    </row>
    <row r="220" spans="1:15" x14ac:dyDescent="0.3">
      <c r="A220" s="8" t="s">
        <v>198</v>
      </c>
      <c r="B220" s="8" t="s">
        <v>70</v>
      </c>
      <c r="C220" s="2">
        <v>0</v>
      </c>
      <c r="D220" s="2">
        <v>0</v>
      </c>
      <c r="E220" s="2">
        <v>0</v>
      </c>
      <c r="F220" s="2">
        <v>-1</v>
      </c>
      <c r="G220" s="2">
        <v>0</v>
      </c>
      <c r="H220" s="2">
        <v>0</v>
      </c>
      <c r="I220" s="2">
        <v>-1</v>
      </c>
      <c r="J220" s="2">
        <v>0</v>
      </c>
      <c r="K220" s="2">
        <v>0</v>
      </c>
      <c r="L220" s="2">
        <v>-1</v>
      </c>
      <c r="M220" s="2">
        <v>0</v>
      </c>
      <c r="N220" s="3">
        <v>0</v>
      </c>
      <c r="O220" s="3">
        <v>-1</v>
      </c>
    </row>
    <row r="221" spans="1:15" x14ac:dyDescent="0.3">
      <c r="A221" s="8" t="s">
        <v>198</v>
      </c>
      <c r="B221" s="8" t="s">
        <v>71</v>
      </c>
      <c r="C221" s="2">
        <v>0</v>
      </c>
      <c r="D221" s="2">
        <v>0</v>
      </c>
      <c r="E221" s="2">
        <v>0</v>
      </c>
      <c r="F221" s="2">
        <v>0</v>
      </c>
      <c r="G221" s="2">
        <v>0</v>
      </c>
      <c r="H221" s="2">
        <v>0</v>
      </c>
      <c r="I221" s="2">
        <v>0</v>
      </c>
      <c r="J221" s="2">
        <v>0</v>
      </c>
      <c r="K221" s="2">
        <v>0</v>
      </c>
      <c r="L221" s="2">
        <v>0</v>
      </c>
      <c r="M221" s="2">
        <v>0</v>
      </c>
      <c r="N221" s="3">
        <v>0</v>
      </c>
      <c r="O221" s="3">
        <v>0</v>
      </c>
    </row>
    <row r="222" spans="1:15" x14ac:dyDescent="0.3">
      <c r="A222" s="8" t="s">
        <v>199</v>
      </c>
      <c r="B222" s="8" t="s">
        <v>60</v>
      </c>
      <c r="C222" s="2">
        <v>2.7547004809794499E-2</v>
      </c>
      <c r="D222" s="2">
        <v>-3.8297872340425497E-2</v>
      </c>
      <c r="E222" s="2">
        <v>-3.8495575221238899E-2</v>
      </c>
      <c r="F222" s="2">
        <v>-3.4514496088357098E-2</v>
      </c>
      <c r="G222" s="2">
        <v>-3.3841754051477602E-2</v>
      </c>
      <c r="H222" s="2">
        <v>-1.82535767143562E-2</v>
      </c>
      <c r="I222" s="2">
        <v>6.4321608040200998E-2</v>
      </c>
      <c r="J222" s="2">
        <v>2.3607176581680801E-2</v>
      </c>
      <c r="K222" s="2">
        <v>1.2453874538745399E-2</v>
      </c>
      <c r="L222" s="2">
        <v>-4.0546697038724398E-2</v>
      </c>
      <c r="M222" s="2">
        <v>2.6115859449192799E-2</v>
      </c>
      <c r="N222" s="3">
        <v>2.0302171860245501E-2</v>
      </c>
      <c r="O222" s="3">
        <v>-4.3805309734513298E-2</v>
      </c>
    </row>
    <row r="223" spans="1:15" x14ac:dyDescent="0.3">
      <c r="A223" s="8" t="s">
        <v>199</v>
      </c>
      <c r="B223" s="8" t="s">
        <v>61</v>
      </c>
      <c r="C223" s="2">
        <v>1.3978494623655901E-2</v>
      </c>
      <c r="D223" s="2">
        <v>5.8324496288441104E-3</v>
      </c>
      <c r="E223" s="2">
        <v>2.63574064312072E-3</v>
      </c>
      <c r="F223" s="2">
        <v>-2.1030494216614098E-2</v>
      </c>
      <c r="G223" s="2">
        <v>5.1557465091299701E-2</v>
      </c>
      <c r="H223" s="2">
        <v>7.09908069458631E-2</v>
      </c>
      <c r="I223" s="2">
        <v>9.2989985693848407E-2</v>
      </c>
      <c r="J223" s="2">
        <v>6.6317626527050602E-2</v>
      </c>
      <c r="K223" s="2">
        <v>0.130523731587561</v>
      </c>
      <c r="L223" s="2">
        <v>6.5870430691277598E-2</v>
      </c>
      <c r="M223" s="2">
        <v>6.9949066213921898E-2</v>
      </c>
      <c r="N223" s="3">
        <v>0.37478184991273999</v>
      </c>
      <c r="O223" s="3">
        <v>0.66104375329467602</v>
      </c>
    </row>
    <row r="224" spans="1:15" x14ac:dyDescent="0.3">
      <c r="A224" s="8" t="s">
        <v>199</v>
      </c>
      <c r="B224" s="8" t="s">
        <v>62</v>
      </c>
      <c r="C224" s="2">
        <v>-5.4187192118226597E-2</v>
      </c>
      <c r="D224" s="2">
        <v>7.2916666666666699E-2</v>
      </c>
      <c r="E224" s="2">
        <v>2.9126213592233E-2</v>
      </c>
      <c r="F224" s="2">
        <v>-1.41509433962264E-2</v>
      </c>
      <c r="G224" s="2">
        <v>0.143540669856459</v>
      </c>
      <c r="H224" s="2">
        <v>7.5313807531380797E-2</v>
      </c>
      <c r="I224" s="2">
        <v>5.83657587548638E-2</v>
      </c>
      <c r="J224" s="2">
        <v>0.11764705882352899</v>
      </c>
      <c r="K224" s="2">
        <v>0.18421052631578899</v>
      </c>
      <c r="L224" s="2">
        <v>0.102777777777778</v>
      </c>
      <c r="M224" s="2">
        <v>3.5264483627204003E-2</v>
      </c>
      <c r="N224" s="3">
        <v>0.51102941176470595</v>
      </c>
      <c r="O224" s="3">
        <v>0.99514563106796095</v>
      </c>
    </row>
    <row r="225" spans="1:15" x14ac:dyDescent="0.3">
      <c r="A225" s="8" t="s">
        <v>199</v>
      </c>
      <c r="B225" s="8" t="s">
        <v>63</v>
      </c>
      <c r="C225" s="2">
        <v>-0.25</v>
      </c>
      <c r="D225" s="2">
        <v>0.16666666666666699</v>
      </c>
      <c r="E225" s="2">
        <v>-0.14285714285714299</v>
      </c>
      <c r="F225" s="2">
        <v>0</v>
      </c>
      <c r="G225" s="2">
        <v>0.16666666666666699</v>
      </c>
      <c r="H225" s="2">
        <v>0.14285714285714299</v>
      </c>
      <c r="I225" s="2">
        <v>0.1875</v>
      </c>
      <c r="J225" s="2">
        <v>0.105263157894737</v>
      </c>
      <c r="K225" s="2">
        <v>0.476190476190476</v>
      </c>
      <c r="L225" s="2">
        <v>0</v>
      </c>
      <c r="M225" s="2">
        <v>-9.6774193548387094E-2</v>
      </c>
      <c r="N225" s="3">
        <v>0.47368421052631599</v>
      </c>
      <c r="O225" s="3">
        <v>1</v>
      </c>
    </row>
    <row r="226" spans="1:15" x14ac:dyDescent="0.3">
      <c r="A226" s="8" t="s">
        <v>199</v>
      </c>
      <c r="B226" s="8" t="s">
        <v>64</v>
      </c>
      <c r="C226" s="2">
        <v>0</v>
      </c>
      <c r="D226" s="2">
        <v>0</v>
      </c>
      <c r="E226" s="2">
        <v>0</v>
      </c>
      <c r="F226" s="2">
        <v>0</v>
      </c>
      <c r="G226" s="2">
        <v>-1</v>
      </c>
      <c r="H226" s="2">
        <v>0</v>
      </c>
      <c r="I226" s="2">
        <v>0</v>
      </c>
      <c r="J226" s="2">
        <v>0</v>
      </c>
      <c r="K226" s="2">
        <v>0</v>
      </c>
      <c r="L226" s="2">
        <v>0</v>
      </c>
      <c r="M226" s="2">
        <v>0</v>
      </c>
      <c r="N226" s="3">
        <v>0</v>
      </c>
      <c r="O226" s="3">
        <v>0</v>
      </c>
    </row>
    <row r="227" spans="1:15" x14ac:dyDescent="0.3">
      <c r="A227" s="8" t="s">
        <v>199</v>
      </c>
      <c r="B227" s="8" t="s">
        <v>65</v>
      </c>
      <c r="C227" s="2">
        <v>0</v>
      </c>
      <c r="D227" s="2">
        <v>0</v>
      </c>
      <c r="E227" s="2">
        <v>0</v>
      </c>
      <c r="F227" s="2">
        <v>0</v>
      </c>
      <c r="G227" s="2">
        <v>0</v>
      </c>
      <c r="H227" s="2">
        <v>0</v>
      </c>
      <c r="I227" s="2">
        <v>0</v>
      </c>
      <c r="J227" s="2">
        <v>0</v>
      </c>
      <c r="K227" s="2">
        <v>0</v>
      </c>
      <c r="L227" s="2">
        <v>0</v>
      </c>
      <c r="M227" s="2">
        <v>0</v>
      </c>
      <c r="N227" s="3">
        <v>0</v>
      </c>
      <c r="O227" s="3">
        <v>0</v>
      </c>
    </row>
    <row r="228" spans="1:15" x14ac:dyDescent="0.3">
      <c r="A228" s="8" t="s">
        <v>199</v>
      </c>
      <c r="B228" s="8" t="s">
        <v>66</v>
      </c>
      <c r="C228" s="2">
        <v>2.31511254019293E-2</v>
      </c>
      <c r="D228" s="2">
        <v>3.0169704588309199E-2</v>
      </c>
      <c r="E228" s="2">
        <v>2.7455765710799301E-2</v>
      </c>
      <c r="F228" s="2">
        <v>-4.0380047505938203E-2</v>
      </c>
      <c r="G228" s="2">
        <v>-1.2376237623762399E-2</v>
      </c>
      <c r="H228" s="2">
        <v>7.7067669172932299E-2</v>
      </c>
      <c r="I228" s="2">
        <v>1.91972076788831E-2</v>
      </c>
      <c r="J228" s="2">
        <v>-5.0799086757990899E-2</v>
      </c>
      <c r="K228" s="2">
        <v>1.5033072760072199E-2</v>
      </c>
      <c r="L228" s="2">
        <v>1.8957345971564E-2</v>
      </c>
      <c r="M228" s="2">
        <v>-5.0581395348837203E-2</v>
      </c>
      <c r="N228" s="3">
        <v>-6.7922374429223706E-2</v>
      </c>
      <c r="O228" s="3">
        <v>-3.6607687614398999E-3</v>
      </c>
    </row>
    <row r="229" spans="1:15" x14ac:dyDescent="0.3">
      <c r="A229" s="8" t="s">
        <v>199</v>
      </c>
      <c r="B229" s="8" t="s">
        <v>67</v>
      </c>
      <c r="C229" s="2">
        <v>-9.7849462365591403E-2</v>
      </c>
      <c r="D229" s="2">
        <v>-4.5887961859356403E-2</v>
      </c>
      <c r="E229" s="2">
        <v>-4.4347282948157402E-2</v>
      </c>
      <c r="F229" s="2">
        <v>2.1568627450980399E-2</v>
      </c>
      <c r="G229" s="2">
        <v>6.3979526551503499E-3</v>
      </c>
      <c r="H229" s="2">
        <v>0.15956770502225001</v>
      </c>
      <c r="I229" s="2">
        <v>6.7982456140350894E-2</v>
      </c>
      <c r="J229" s="2">
        <v>0.13603696098562601</v>
      </c>
      <c r="K229" s="2">
        <v>0.117939448712155</v>
      </c>
      <c r="L229" s="2">
        <v>6.1843168957154401E-2</v>
      </c>
      <c r="M229" s="2">
        <v>2.7788351732013699E-2</v>
      </c>
      <c r="N229" s="3">
        <v>0.38603696098562601</v>
      </c>
      <c r="O229" s="3">
        <v>0.68644597126795703</v>
      </c>
    </row>
    <row r="230" spans="1:15" x14ac:dyDescent="0.3">
      <c r="A230" s="8" t="s">
        <v>199</v>
      </c>
      <c r="B230" s="8" t="s">
        <v>68</v>
      </c>
      <c r="C230" s="2">
        <v>-7.4074074074074103E-3</v>
      </c>
      <c r="D230" s="2">
        <v>2.6119402985074602E-2</v>
      </c>
      <c r="E230" s="2">
        <v>-5.4545454545454501E-2</v>
      </c>
      <c r="F230" s="2">
        <v>-5.3846153846153801E-2</v>
      </c>
      <c r="G230" s="2">
        <v>3.65853658536585E-2</v>
      </c>
      <c r="H230" s="2">
        <v>1.9607843137254902E-2</v>
      </c>
      <c r="I230" s="2">
        <v>2.3076923076923099E-2</v>
      </c>
      <c r="J230" s="2">
        <v>9.3984962406015005E-2</v>
      </c>
      <c r="K230" s="2">
        <v>0.13058419243986299</v>
      </c>
      <c r="L230" s="2">
        <v>-9.11854103343465E-3</v>
      </c>
      <c r="M230" s="2">
        <v>0.19325153374233101</v>
      </c>
      <c r="N230" s="3">
        <v>0.46240601503759399</v>
      </c>
      <c r="O230" s="3">
        <v>0.41454545454545499</v>
      </c>
    </row>
    <row r="231" spans="1:15" x14ac:dyDescent="0.3">
      <c r="A231" s="8" t="s">
        <v>199</v>
      </c>
      <c r="B231" s="8" t="s">
        <v>69</v>
      </c>
      <c r="C231" s="2">
        <v>0</v>
      </c>
      <c r="D231" s="2">
        <v>-0.1</v>
      </c>
      <c r="E231" s="2">
        <v>0.77777777777777801</v>
      </c>
      <c r="F231" s="2">
        <v>-0.1875</v>
      </c>
      <c r="G231" s="2">
        <v>-0.30769230769230799</v>
      </c>
      <c r="H231" s="2">
        <v>1.2222222222222201</v>
      </c>
      <c r="I231" s="2">
        <v>0.25</v>
      </c>
      <c r="J231" s="2">
        <v>0.2</v>
      </c>
      <c r="K231" s="2">
        <v>0</v>
      </c>
      <c r="L231" s="2">
        <v>0.233333333333333</v>
      </c>
      <c r="M231" s="2">
        <v>-0.108108108108108</v>
      </c>
      <c r="N231" s="3">
        <v>0.32</v>
      </c>
      <c r="O231" s="3">
        <v>2.6666666666666701</v>
      </c>
    </row>
    <row r="232" spans="1:15" x14ac:dyDescent="0.3">
      <c r="A232" s="8" t="s">
        <v>199</v>
      </c>
      <c r="B232" s="8" t="s">
        <v>70</v>
      </c>
      <c r="C232" s="2">
        <v>0</v>
      </c>
      <c r="D232" s="2">
        <v>0</v>
      </c>
      <c r="E232" s="2">
        <v>0</v>
      </c>
      <c r="F232" s="2">
        <v>0</v>
      </c>
      <c r="G232" s="2">
        <v>0</v>
      </c>
      <c r="H232" s="2">
        <v>0</v>
      </c>
      <c r="I232" s="2">
        <v>0</v>
      </c>
      <c r="J232" s="2">
        <v>0</v>
      </c>
      <c r="K232" s="2">
        <v>0</v>
      </c>
      <c r="L232" s="2">
        <v>0</v>
      </c>
      <c r="M232" s="2">
        <v>-0.66666666666666696</v>
      </c>
      <c r="N232" s="3">
        <v>0</v>
      </c>
      <c r="O232" s="3">
        <v>0</v>
      </c>
    </row>
    <row r="233" spans="1:15" x14ac:dyDescent="0.3">
      <c r="A233" s="8" t="s">
        <v>199</v>
      </c>
      <c r="B233" s="8" t="s">
        <v>71</v>
      </c>
      <c r="C233" s="2">
        <v>0</v>
      </c>
      <c r="D233" s="2">
        <v>0</v>
      </c>
      <c r="E233" s="2">
        <v>0</v>
      </c>
      <c r="F233" s="2">
        <v>0</v>
      </c>
      <c r="G233" s="2">
        <v>0</v>
      </c>
      <c r="H233" s="2">
        <v>0</v>
      </c>
      <c r="I233" s="2">
        <v>0</v>
      </c>
      <c r="J233" s="2">
        <v>0</v>
      </c>
      <c r="K233" s="2">
        <v>0</v>
      </c>
      <c r="L233" s="2">
        <v>0</v>
      </c>
      <c r="M233" s="2">
        <v>0</v>
      </c>
      <c r="N233" s="3">
        <v>0</v>
      </c>
      <c r="O233" s="3">
        <v>0</v>
      </c>
    </row>
    <row r="234" spans="1:15" x14ac:dyDescent="0.3">
      <c r="A234" s="8" t="s">
        <v>200</v>
      </c>
      <c r="B234" s="8" t="s">
        <v>60</v>
      </c>
      <c r="C234" s="2">
        <v>-1.39026812313803E-2</v>
      </c>
      <c r="D234" s="2">
        <v>-2.4169184290030201E-2</v>
      </c>
      <c r="E234" s="2">
        <v>-5.15995872033024E-3</v>
      </c>
      <c r="F234" s="2">
        <v>1.08921161825726E-2</v>
      </c>
      <c r="G234" s="2">
        <v>5.9004617752693701E-2</v>
      </c>
      <c r="H234" s="2">
        <v>1.6957364341085301E-2</v>
      </c>
      <c r="I234" s="2">
        <v>-8.5755121486422101E-3</v>
      </c>
      <c r="J234" s="2">
        <v>-1.53772224891879E-2</v>
      </c>
      <c r="K234" s="2">
        <v>7.2230356271351895E-2</v>
      </c>
      <c r="L234" s="2">
        <v>-1.7751479289940801E-2</v>
      </c>
      <c r="M234" s="2">
        <v>1.8535681186283601E-2</v>
      </c>
      <c r="N234" s="3">
        <v>5.6222969726093197E-2</v>
      </c>
      <c r="O234" s="3">
        <v>0.13415892672858601</v>
      </c>
    </row>
    <row r="235" spans="1:15" x14ac:dyDescent="0.3">
      <c r="A235" s="8" t="s">
        <v>200</v>
      </c>
      <c r="B235" s="8" t="s">
        <v>61</v>
      </c>
      <c r="C235" s="2">
        <v>-1.6072676450034899E-2</v>
      </c>
      <c r="D235" s="2">
        <v>5.6107954545454503E-2</v>
      </c>
      <c r="E235" s="2">
        <v>7.2629455279085403E-2</v>
      </c>
      <c r="F235" s="2">
        <v>0.15360501567398099</v>
      </c>
      <c r="G235" s="2">
        <v>0.22608695652173899</v>
      </c>
      <c r="H235" s="2">
        <v>7.1808510638297907E-2</v>
      </c>
      <c r="I235" s="2">
        <v>5.7899090157154699E-2</v>
      </c>
      <c r="J235" s="2">
        <v>-2.4628616106333101E-2</v>
      </c>
      <c r="K235" s="2">
        <v>0.133466933867735</v>
      </c>
      <c r="L235" s="2">
        <v>0.20261669024045301</v>
      </c>
      <c r="M235" s="2">
        <v>2.94031167303734E-3</v>
      </c>
      <c r="N235" s="3">
        <v>0.33346364347146201</v>
      </c>
      <c r="O235" s="3">
        <v>1.29388029589778</v>
      </c>
    </row>
    <row r="236" spans="1:15" x14ac:dyDescent="0.3">
      <c r="A236" s="8" t="s">
        <v>200</v>
      </c>
      <c r="B236" s="8" t="s">
        <v>62</v>
      </c>
      <c r="C236" s="2">
        <v>0</v>
      </c>
      <c r="D236" s="2">
        <v>-4.1958041958042001E-2</v>
      </c>
      <c r="E236" s="2">
        <v>0.153284671532847</v>
      </c>
      <c r="F236" s="2">
        <v>0.183544303797468</v>
      </c>
      <c r="G236" s="2">
        <v>0.33155080213903698</v>
      </c>
      <c r="H236" s="2">
        <v>0.14859437751004001</v>
      </c>
      <c r="I236" s="2">
        <v>0.24475524475524499</v>
      </c>
      <c r="J236" s="2">
        <v>2.5280898876404501E-2</v>
      </c>
      <c r="K236" s="2">
        <v>0.167123287671233</v>
      </c>
      <c r="L236" s="2">
        <v>0.29107981220657297</v>
      </c>
      <c r="M236" s="2">
        <v>-4.9090909090909102E-2</v>
      </c>
      <c r="N236" s="3">
        <v>0.46910112359550599</v>
      </c>
      <c r="O236" s="3">
        <v>2.8175182481751802</v>
      </c>
    </row>
    <row r="237" spans="1:15" x14ac:dyDescent="0.3">
      <c r="A237" s="8" t="s">
        <v>200</v>
      </c>
      <c r="B237" s="8" t="s">
        <v>63</v>
      </c>
      <c r="C237" s="2">
        <v>-0.42857142857142899</v>
      </c>
      <c r="D237" s="2">
        <v>0.25</v>
      </c>
      <c r="E237" s="2">
        <v>0.4</v>
      </c>
      <c r="F237" s="2">
        <v>0.42857142857142899</v>
      </c>
      <c r="G237" s="2">
        <v>0.7</v>
      </c>
      <c r="H237" s="2">
        <v>5.8823529411764698E-2</v>
      </c>
      <c r="I237" s="2">
        <v>0.55555555555555602</v>
      </c>
      <c r="J237" s="2">
        <v>0.25</v>
      </c>
      <c r="K237" s="2">
        <v>0.34285714285714303</v>
      </c>
      <c r="L237" s="2">
        <v>0.319148936170213</v>
      </c>
      <c r="M237" s="2">
        <v>-8.0645161290322606E-2</v>
      </c>
      <c r="N237" s="3">
        <v>1.03571428571429</v>
      </c>
      <c r="O237" s="3">
        <v>10.4</v>
      </c>
    </row>
    <row r="238" spans="1:15" x14ac:dyDescent="0.3">
      <c r="A238" s="8" t="s">
        <v>200</v>
      </c>
      <c r="B238" s="8" t="s">
        <v>64</v>
      </c>
      <c r="C238" s="2">
        <v>0</v>
      </c>
      <c r="D238" s="2">
        <v>0</v>
      </c>
      <c r="E238" s="2">
        <v>0</v>
      </c>
      <c r="F238" s="2">
        <v>0</v>
      </c>
      <c r="G238" s="2">
        <v>0</v>
      </c>
      <c r="H238" s="2">
        <v>0</v>
      </c>
      <c r="I238" s="2">
        <v>0</v>
      </c>
      <c r="J238" s="2">
        <v>0</v>
      </c>
      <c r="K238" s="2">
        <v>0</v>
      </c>
      <c r="L238" s="2">
        <v>0</v>
      </c>
      <c r="M238" s="2">
        <v>0</v>
      </c>
      <c r="N238" s="3">
        <v>0</v>
      </c>
      <c r="O238" s="3">
        <v>0</v>
      </c>
    </row>
    <row r="239" spans="1:15" x14ac:dyDescent="0.3">
      <c r="A239" s="8" t="s">
        <v>200</v>
      </c>
      <c r="B239" s="8" t="s">
        <v>65</v>
      </c>
      <c r="C239" s="2">
        <v>0</v>
      </c>
      <c r="D239" s="2">
        <v>0</v>
      </c>
      <c r="E239" s="2">
        <v>0</v>
      </c>
      <c r="F239" s="2">
        <v>0</v>
      </c>
      <c r="G239" s="2">
        <v>0</v>
      </c>
      <c r="H239" s="2">
        <v>0</v>
      </c>
      <c r="I239" s="2">
        <v>0</v>
      </c>
      <c r="J239" s="2">
        <v>0</v>
      </c>
      <c r="K239" s="2">
        <v>0</v>
      </c>
      <c r="L239" s="2">
        <v>0</v>
      </c>
      <c r="M239" s="2">
        <v>0</v>
      </c>
      <c r="N239" s="3">
        <v>0</v>
      </c>
      <c r="O239" s="3">
        <v>0</v>
      </c>
    </row>
    <row r="240" spans="1:15" x14ac:dyDescent="0.3">
      <c r="A240" s="8" t="s">
        <v>200</v>
      </c>
      <c r="B240" s="8" t="s">
        <v>66</v>
      </c>
      <c r="C240" s="2">
        <v>8.7987758224942605E-2</v>
      </c>
      <c r="D240" s="2">
        <v>6.9620253164557E-2</v>
      </c>
      <c r="E240" s="2">
        <v>1.3806706114398401E-2</v>
      </c>
      <c r="F240" s="2">
        <v>4.5395590142671902E-3</v>
      </c>
      <c r="G240" s="2">
        <v>4.3253712072304697E-2</v>
      </c>
      <c r="H240" s="2">
        <v>-1.0519801980198E-2</v>
      </c>
      <c r="I240" s="2">
        <v>1.8136335209505899E-2</v>
      </c>
      <c r="J240" s="2">
        <v>-2.7027027027027001E-2</v>
      </c>
      <c r="K240" s="2">
        <v>4.1035353535353501E-2</v>
      </c>
      <c r="L240" s="2">
        <v>-2.54699818071559E-2</v>
      </c>
      <c r="M240" s="2">
        <v>-7.0939639079029199E-2</v>
      </c>
      <c r="N240" s="3">
        <v>-8.2923832923832902E-2</v>
      </c>
      <c r="O240" s="3">
        <v>-1.84089414858646E-2</v>
      </c>
    </row>
    <row r="241" spans="1:15" x14ac:dyDescent="0.3">
      <c r="A241" s="8" t="s">
        <v>200</v>
      </c>
      <c r="B241" s="8" t="s">
        <v>67</v>
      </c>
      <c r="C241" s="2">
        <v>-0.116361071932299</v>
      </c>
      <c r="D241" s="2">
        <v>-4.38946528332003E-2</v>
      </c>
      <c r="E241" s="2">
        <v>5.0083472454090098E-3</v>
      </c>
      <c r="F241" s="2">
        <v>0.100498338870432</v>
      </c>
      <c r="G241" s="2">
        <v>0.135849056603774</v>
      </c>
      <c r="H241" s="2">
        <v>0.114285714285714</v>
      </c>
      <c r="I241" s="2">
        <v>0.13476446034585601</v>
      </c>
      <c r="J241" s="2">
        <v>0.122438255386232</v>
      </c>
      <c r="K241" s="2">
        <v>0.152153558052434</v>
      </c>
      <c r="L241" s="2">
        <v>0.114993904916701</v>
      </c>
      <c r="M241" s="2">
        <v>3.4985422740524803E-2</v>
      </c>
      <c r="N241" s="3">
        <v>0.49238045191802399</v>
      </c>
      <c r="O241" s="3">
        <v>1.3706176961602701</v>
      </c>
    </row>
    <row r="242" spans="1:15" x14ac:dyDescent="0.3">
      <c r="A242" s="8" t="s">
        <v>200</v>
      </c>
      <c r="B242" s="8" t="s">
        <v>68</v>
      </c>
      <c r="C242" s="2">
        <v>-0.15508021390374299</v>
      </c>
      <c r="D242" s="2">
        <v>5.0632911392405097E-2</v>
      </c>
      <c r="E242" s="2">
        <v>-7.8313253012048195E-2</v>
      </c>
      <c r="F242" s="2">
        <v>0.22222222222222199</v>
      </c>
      <c r="G242" s="2">
        <v>0.22994652406417099</v>
      </c>
      <c r="H242" s="2">
        <v>0.18695652173912999</v>
      </c>
      <c r="I242" s="2">
        <v>0.17216117216117199</v>
      </c>
      <c r="J242" s="2">
        <v>0.18124999999999999</v>
      </c>
      <c r="K242" s="2">
        <v>0.14285714285714299</v>
      </c>
      <c r="L242" s="2">
        <v>6.4814814814814797E-2</v>
      </c>
      <c r="M242" s="2">
        <v>-4.3478260869565202E-2</v>
      </c>
      <c r="N242" s="3">
        <v>0.375</v>
      </c>
      <c r="O242" s="3">
        <v>1.6506024096385501</v>
      </c>
    </row>
    <row r="243" spans="1:15" x14ac:dyDescent="0.3">
      <c r="A243" s="8" t="s">
        <v>200</v>
      </c>
      <c r="B243" s="8" t="s">
        <v>69</v>
      </c>
      <c r="C243" s="2">
        <v>-0.30769230769230799</v>
      </c>
      <c r="D243" s="2">
        <v>0.77777777777777801</v>
      </c>
      <c r="E243" s="2">
        <v>-0.25</v>
      </c>
      <c r="F243" s="2">
        <v>8.3333333333333301E-2</v>
      </c>
      <c r="G243" s="2">
        <v>0.30769230769230799</v>
      </c>
      <c r="H243" s="2">
        <v>0.58823529411764697</v>
      </c>
      <c r="I243" s="2">
        <v>0.44444444444444398</v>
      </c>
      <c r="J243" s="2">
        <v>0.128205128205128</v>
      </c>
      <c r="K243" s="2">
        <v>0.63636363636363602</v>
      </c>
      <c r="L243" s="2">
        <v>9.7222222222222196E-2</v>
      </c>
      <c r="M243" s="2">
        <v>-5.0632911392405097E-2</v>
      </c>
      <c r="N243" s="3">
        <v>0.92307692307692302</v>
      </c>
      <c r="O243" s="3">
        <v>3.6875</v>
      </c>
    </row>
    <row r="244" spans="1:15" x14ac:dyDescent="0.3">
      <c r="A244" s="8" t="s">
        <v>200</v>
      </c>
      <c r="B244" s="8" t="s">
        <v>70</v>
      </c>
      <c r="C244" s="2">
        <v>0</v>
      </c>
      <c r="D244" s="2">
        <v>0</v>
      </c>
      <c r="E244" s="2">
        <v>0</v>
      </c>
      <c r="F244" s="2">
        <v>0</v>
      </c>
      <c r="G244" s="2">
        <v>0</v>
      </c>
      <c r="H244" s="2">
        <v>0</v>
      </c>
      <c r="I244" s="2">
        <v>0.5</v>
      </c>
      <c r="J244" s="2">
        <v>0</v>
      </c>
      <c r="K244" s="2">
        <v>-0.33333333333333298</v>
      </c>
      <c r="L244" s="2">
        <v>0</v>
      </c>
      <c r="M244" s="2">
        <v>0</v>
      </c>
      <c r="N244" s="3">
        <v>-0.33333333333333298</v>
      </c>
      <c r="O244" s="3">
        <v>0</v>
      </c>
    </row>
    <row r="245" spans="1:15" x14ac:dyDescent="0.3">
      <c r="A245" s="8" t="s">
        <v>200</v>
      </c>
      <c r="B245" s="8" t="s">
        <v>71</v>
      </c>
      <c r="C245" s="2">
        <v>0</v>
      </c>
      <c r="D245" s="2">
        <v>0</v>
      </c>
      <c r="E245" s="2">
        <v>0</v>
      </c>
      <c r="F245" s="2">
        <v>0</v>
      </c>
      <c r="G245" s="2">
        <v>0</v>
      </c>
      <c r="H245" s="2">
        <v>0</v>
      </c>
      <c r="I245" s="2">
        <v>0</v>
      </c>
      <c r="J245" s="2">
        <v>0</v>
      </c>
      <c r="K245" s="2">
        <v>0</v>
      </c>
      <c r="L245" s="2">
        <v>0</v>
      </c>
      <c r="M245" s="2">
        <v>0</v>
      </c>
      <c r="N245" s="3">
        <v>0</v>
      </c>
      <c r="O245" s="3">
        <v>0</v>
      </c>
    </row>
    <row r="246" spans="1:15" x14ac:dyDescent="0.3">
      <c r="A246" s="8" t="s">
        <v>201</v>
      </c>
      <c r="B246" s="8" t="s">
        <v>60</v>
      </c>
      <c r="C246" s="2">
        <v>-2.59067357512953E-2</v>
      </c>
      <c r="D246" s="2">
        <v>-3.1914893617021302E-2</v>
      </c>
      <c r="E246" s="2">
        <v>-2.54745254745255E-2</v>
      </c>
      <c r="F246" s="2">
        <v>-2.3577652485904699E-2</v>
      </c>
      <c r="G246" s="2">
        <v>-5.35433070866142E-2</v>
      </c>
      <c r="H246" s="2">
        <v>-1.99667221297837E-2</v>
      </c>
      <c r="I246" s="2">
        <v>-3.5087719298245598E-2</v>
      </c>
      <c r="J246" s="2">
        <v>2.3460410557184799E-2</v>
      </c>
      <c r="K246" s="2">
        <v>-1.26074498567335E-2</v>
      </c>
      <c r="L246" s="2">
        <v>1.1027278003482299E-2</v>
      </c>
      <c r="M246" s="2">
        <v>9.7588978185993103E-2</v>
      </c>
      <c r="N246" s="3">
        <v>0.12140762463343099</v>
      </c>
      <c r="O246" s="3">
        <v>-4.4955044955045001E-2</v>
      </c>
    </row>
    <row r="247" spans="1:15" x14ac:dyDescent="0.3">
      <c r="A247" s="8" t="s">
        <v>201</v>
      </c>
      <c r="B247" s="8" t="s">
        <v>61</v>
      </c>
      <c r="C247" s="2">
        <v>-1.41509433962264E-2</v>
      </c>
      <c r="D247" s="2">
        <v>6.2200956937799E-2</v>
      </c>
      <c r="E247" s="2">
        <v>7.8828828828828804E-3</v>
      </c>
      <c r="F247" s="2">
        <v>0.120670391061453</v>
      </c>
      <c r="G247" s="2">
        <v>3.1405782652043898E-2</v>
      </c>
      <c r="H247" s="2">
        <v>2.9966167230546199E-2</v>
      </c>
      <c r="I247" s="2">
        <v>2.4870952604411099E-2</v>
      </c>
      <c r="J247" s="2">
        <v>4.80769230769231E-2</v>
      </c>
      <c r="K247" s="2">
        <v>7.5578855395369196E-2</v>
      </c>
      <c r="L247" s="2">
        <v>1.01543460601137E-2</v>
      </c>
      <c r="M247" s="2">
        <v>7.0365902694008803E-2</v>
      </c>
      <c r="N247" s="3">
        <v>0.218864468864469</v>
      </c>
      <c r="O247" s="3">
        <v>0.498873873873874</v>
      </c>
    </row>
    <row r="248" spans="1:15" x14ac:dyDescent="0.3">
      <c r="A248" s="8" t="s">
        <v>201</v>
      </c>
      <c r="B248" s="8" t="s">
        <v>62</v>
      </c>
      <c r="C248" s="2">
        <v>-0.17592592592592601</v>
      </c>
      <c r="D248" s="2">
        <v>-6.7415730337078594E-2</v>
      </c>
      <c r="E248" s="2">
        <v>5.4216867469879498E-2</v>
      </c>
      <c r="F248" s="2">
        <v>4.57142857142857E-2</v>
      </c>
      <c r="G248" s="2">
        <v>0.12568306010929001</v>
      </c>
      <c r="H248" s="2">
        <v>0.28640776699029102</v>
      </c>
      <c r="I248" s="2">
        <v>3.3962264150943403E-2</v>
      </c>
      <c r="J248" s="2">
        <v>0.18978102189780999</v>
      </c>
      <c r="K248" s="2">
        <v>2.7607361963190202E-2</v>
      </c>
      <c r="L248" s="2">
        <v>4.1791044776119397E-2</v>
      </c>
      <c r="M248" s="2">
        <v>8.0229226361031497E-2</v>
      </c>
      <c r="N248" s="3">
        <v>0.37591240875912402</v>
      </c>
      <c r="O248" s="3">
        <v>1.2710843373494001</v>
      </c>
    </row>
    <row r="249" spans="1:15" x14ac:dyDescent="0.3">
      <c r="A249" s="8" t="s">
        <v>201</v>
      </c>
      <c r="B249" s="8" t="s">
        <v>63</v>
      </c>
      <c r="C249" s="2">
        <v>0.15384615384615399</v>
      </c>
      <c r="D249" s="2">
        <v>-6.6666666666666693E-2</v>
      </c>
      <c r="E249" s="2">
        <v>0.14285714285714299</v>
      </c>
      <c r="F249" s="2">
        <v>0.4375</v>
      </c>
      <c r="G249" s="2">
        <v>-0.173913043478261</v>
      </c>
      <c r="H249" s="2">
        <v>-0.105263157894737</v>
      </c>
      <c r="I249" s="2">
        <v>0.52941176470588203</v>
      </c>
      <c r="J249" s="2">
        <v>-0.115384615384615</v>
      </c>
      <c r="K249" s="2">
        <v>-8.6956521739130405E-2</v>
      </c>
      <c r="L249" s="2">
        <v>0.28571428571428598</v>
      </c>
      <c r="M249" s="2">
        <v>3.7037037037037E-2</v>
      </c>
      <c r="N249" s="3">
        <v>7.69230769230769E-2</v>
      </c>
      <c r="O249" s="3">
        <v>1</v>
      </c>
    </row>
    <row r="250" spans="1:15" x14ac:dyDescent="0.3">
      <c r="A250" s="8" t="s">
        <v>201</v>
      </c>
      <c r="B250" s="8" t="s">
        <v>64</v>
      </c>
      <c r="C250" s="2">
        <v>0</v>
      </c>
      <c r="D250" s="2">
        <v>0</v>
      </c>
      <c r="E250" s="2">
        <v>0</v>
      </c>
      <c r="F250" s="2">
        <v>-1</v>
      </c>
      <c r="G250" s="2">
        <v>0</v>
      </c>
      <c r="H250" s="2">
        <v>0</v>
      </c>
      <c r="I250" s="2">
        <v>-1</v>
      </c>
      <c r="J250" s="2">
        <v>0</v>
      </c>
      <c r="K250" s="2">
        <v>0</v>
      </c>
      <c r="L250" s="2">
        <v>-1</v>
      </c>
      <c r="M250" s="2">
        <v>0</v>
      </c>
      <c r="N250" s="3">
        <v>0</v>
      </c>
      <c r="O250" s="3">
        <v>0</v>
      </c>
    </row>
    <row r="251" spans="1:15" x14ac:dyDescent="0.3">
      <c r="A251" s="8" t="s">
        <v>201</v>
      </c>
      <c r="B251" s="8" t="s">
        <v>65</v>
      </c>
      <c r="C251" s="2">
        <v>0</v>
      </c>
      <c r="D251" s="2">
        <v>0</v>
      </c>
      <c r="E251" s="2">
        <v>0</v>
      </c>
      <c r="F251" s="2">
        <v>0</v>
      </c>
      <c r="G251" s="2">
        <v>0</v>
      </c>
      <c r="H251" s="2">
        <v>0</v>
      </c>
      <c r="I251" s="2">
        <v>0</v>
      </c>
      <c r="J251" s="2">
        <v>0</v>
      </c>
      <c r="K251" s="2">
        <v>0</v>
      </c>
      <c r="L251" s="2">
        <v>0</v>
      </c>
      <c r="M251" s="2">
        <v>0</v>
      </c>
      <c r="N251" s="3">
        <v>0</v>
      </c>
      <c r="O251" s="3">
        <v>0</v>
      </c>
    </row>
    <row r="252" spans="1:15" x14ac:dyDescent="0.3">
      <c r="A252" s="8" t="s">
        <v>201</v>
      </c>
      <c r="B252" s="8" t="s">
        <v>66</v>
      </c>
      <c r="C252" s="2">
        <v>2.6634382566585998E-2</v>
      </c>
      <c r="D252" s="2">
        <v>4.4811320754716999E-2</v>
      </c>
      <c r="E252" s="2">
        <v>-5.2671181339352903E-3</v>
      </c>
      <c r="F252" s="2">
        <v>-7.5642965204235997E-4</v>
      </c>
      <c r="G252" s="2">
        <v>-4.1635124905374701E-2</v>
      </c>
      <c r="H252" s="2">
        <v>-3.1595576619273301E-3</v>
      </c>
      <c r="I252" s="2">
        <v>4.19968304278922E-2</v>
      </c>
      <c r="J252" s="2">
        <v>-6.1596958174904903E-2</v>
      </c>
      <c r="K252" s="2">
        <v>2.3500810372771502E-2</v>
      </c>
      <c r="L252" s="2">
        <v>8.7094220110847196E-3</v>
      </c>
      <c r="M252" s="2">
        <v>1.72684458398744E-2</v>
      </c>
      <c r="N252" s="3">
        <v>-1.44486692015209E-2</v>
      </c>
      <c r="O252" s="3">
        <v>-2.4830699774266399E-2</v>
      </c>
    </row>
    <row r="253" spans="1:15" x14ac:dyDescent="0.3">
      <c r="A253" s="8" t="s">
        <v>201</v>
      </c>
      <c r="B253" s="8" t="s">
        <v>67</v>
      </c>
      <c r="C253" s="2">
        <v>-0.13010204081632701</v>
      </c>
      <c r="D253" s="2">
        <v>-1.17302052785924E-2</v>
      </c>
      <c r="E253" s="2">
        <v>1.9287833827893199E-2</v>
      </c>
      <c r="F253" s="2">
        <v>5.0218340611353697E-2</v>
      </c>
      <c r="G253" s="2">
        <v>8.3160083160083199E-3</v>
      </c>
      <c r="H253" s="2">
        <v>3.3676975945017201E-2</v>
      </c>
      <c r="I253" s="2">
        <v>2.85904255319149E-2</v>
      </c>
      <c r="J253" s="2">
        <v>8.5326438267614699E-2</v>
      </c>
      <c r="K253" s="2">
        <v>3.394877903514E-2</v>
      </c>
      <c r="L253" s="2">
        <v>4.0322580645161303E-2</v>
      </c>
      <c r="M253" s="2">
        <v>6.4230343300110695E-2</v>
      </c>
      <c r="N253" s="3">
        <v>0.24240465416936</v>
      </c>
      <c r="O253" s="3">
        <v>0.42581602373887201</v>
      </c>
    </row>
    <row r="254" spans="1:15" x14ac:dyDescent="0.3">
      <c r="A254" s="8" t="s">
        <v>201</v>
      </c>
      <c r="B254" s="8" t="s">
        <v>68</v>
      </c>
      <c r="C254" s="2">
        <v>-0.13716814159292001</v>
      </c>
      <c r="D254" s="2">
        <v>-0.22051282051282101</v>
      </c>
      <c r="E254" s="2">
        <v>0.13815789473684201</v>
      </c>
      <c r="F254" s="2">
        <v>5.2023121387283197E-2</v>
      </c>
      <c r="G254" s="2">
        <v>0.115384615384615</v>
      </c>
      <c r="H254" s="2">
        <v>9.8522167487684695E-3</v>
      </c>
      <c r="I254" s="2">
        <v>5.3658536585365901E-2</v>
      </c>
      <c r="J254" s="2">
        <v>-7.8703703703703706E-2</v>
      </c>
      <c r="K254" s="2">
        <v>-4.0201005025125601E-2</v>
      </c>
      <c r="L254" s="2">
        <v>0.109947643979058</v>
      </c>
      <c r="M254" s="2">
        <v>7.0754716981132101E-2</v>
      </c>
      <c r="N254" s="3">
        <v>5.0925925925925902E-2</v>
      </c>
      <c r="O254" s="3">
        <v>0.49342105263157898</v>
      </c>
    </row>
    <row r="255" spans="1:15" x14ac:dyDescent="0.3">
      <c r="A255" s="8" t="s">
        <v>201</v>
      </c>
      <c r="B255" s="8" t="s">
        <v>69</v>
      </c>
      <c r="C255" s="2">
        <v>-0.22222222222222199</v>
      </c>
      <c r="D255" s="2">
        <v>0.14285714285714299</v>
      </c>
      <c r="E255" s="2">
        <v>0.5</v>
      </c>
      <c r="F255" s="2">
        <v>8.3333333333333301E-2</v>
      </c>
      <c r="G255" s="2">
        <v>0.230769230769231</v>
      </c>
      <c r="H255" s="2">
        <v>0.3125</v>
      </c>
      <c r="I255" s="2">
        <v>4.7619047619047603E-2</v>
      </c>
      <c r="J255" s="2">
        <v>0.13636363636363599</v>
      </c>
      <c r="K255" s="2">
        <v>0.04</v>
      </c>
      <c r="L255" s="2">
        <v>-0.15384615384615399</v>
      </c>
      <c r="M255" s="2">
        <v>-4.5454545454545497E-2</v>
      </c>
      <c r="N255" s="3">
        <v>-4.5454545454545497E-2</v>
      </c>
      <c r="O255" s="3">
        <v>1.625</v>
      </c>
    </row>
    <row r="256" spans="1:15" x14ac:dyDescent="0.3">
      <c r="A256" s="8" t="s">
        <v>201</v>
      </c>
      <c r="B256" s="8" t="s">
        <v>70</v>
      </c>
      <c r="C256" s="2">
        <v>0</v>
      </c>
      <c r="D256" s="2">
        <v>0</v>
      </c>
      <c r="E256" s="2">
        <v>0</v>
      </c>
      <c r="F256" s="2">
        <v>0</v>
      </c>
      <c r="G256" s="2">
        <v>0</v>
      </c>
      <c r="H256" s="2">
        <v>0</v>
      </c>
      <c r="I256" s="2">
        <v>0</v>
      </c>
      <c r="J256" s="2">
        <v>0</v>
      </c>
      <c r="K256" s="2">
        <v>0</v>
      </c>
      <c r="L256" s="2">
        <v>-1</v>
      </c>
      <c r="M256" s="2">
        <v>0</v>
      </c>
      <c r="N256" s="3">
        <v>-1</v>
      </c>
      <c r="O256" s="3">
        <v>0</v>
      </c>
    </row>
    <row r="257" spans="1:15" x14ac:dyDescent="0.3">
      <c r="A257" s="8" t="s">
        <v>201</v>
      </c>
      <c r="B257" s="8" t="s">
        <v>71</v>
      </c>
      <c r="C257" s="2">
        <v>0</v>
      </c>
      <c r="D257" s="2">
        <v>0</v>
      </c>
      <c r="E257" s="2">
        <v>0</v>
      </c>
      <c r="F257" s="2">
        <v>0</v>
      </c>
      <c r="G257" s="2">
        <v>0</v>
      </c>
      <c r="H257" s="2">
        <v>0</v>
      </c>
      <c r="I257" s="2">
        <v>0</v>
      </c>
      <c r="J257" s="2">
        <v>0</v>
      </c>
      <c r="K257" s="2">
        <v>0</v>
      </c>
      <c r="L257" s="2">
        <v>0</v>
      </c>
      <c r="M257" s="2">
        <v>0</v>
      </c>
      <c r="N257" s="3">
        <v>0</v>
      </c>
      <c r="O257" s="3">
        <v>0</v>
      </c>
    </row>
    <row r="258" spans="1:15" x14ac:dyDescent="0.3">
      <c r="A258" s="8" t="s">
        <v>202</v>
      </c>
      <c r="B258" s="8" t="s">
        <v>60</v>
      </c>
      <c r="C258" s="2">
        <v>1.9872249822569198E-2</v>
      </c>
      <c r="D258" s="2">
        <v>2.1572720946416098E-2</v>
      </c>
      <c r="E258" s="2">
        <v>1.97547683923706E-2</v>
      </c>
      <c r="F258" s="2">
        <v>-5.3440213760854997E-2</v>
      </c>
      <c r="G258" s="2">
        <v>-6.6337332392378295E-2</v>
      </c>
      <c r="H258" s="2">
        <v>-7.7853363567649297E-2</v>
      </c>
      <c r="I258" s="2">
        <v>3.27868852459016E-3</v>
      </c>
      <c r="J258" s="2">
        <v>1.9607843137254902E-2</v>
      </c>
      <c r="K258" s="2">
        <v>2.5641025641025599E-2</v>
      </c>
      <c r="L258" s="2">
        <v>3.7499999999999999E-2</v>
      </c>
      <c r="M258" s="2">
        <v>1.6566265060241E-2</v>
      </c>
      <c r="N258" s="3">
        <v>0.10294117647058799</v>
      </c>
      <c r="O258" s="3">
        <v>-8.0381471389645798E-2</v>
      </c>
    </row>
    <row r="259" spans="1:15" x14ac:dyDescent="0.3">
      <c r="A259" s="8" t="s">
        <v>202</v>
      </c>
      <c r="B259" s="8" t="s">
        <v>61</v>
      </c>
      <c r="C259" s="2">
        <v>-2.5270758122743701E-2</v>
      </c>
      <c r="D259" s="2">
        <v>8.7962962962963007E-2</v>
      </c>
      <c r="E259" s="2">
        <v>6.8085106382978697E-2</v>
      </c>
      <c r="F259" s="2">
        <v>0.10597609561753001</v>
      </c>
      <c r="G259" s="2">
        <v>6.7723342939481304E-2</v>
      </c>
      <c r="H259" s="2">
        <v>5.4655870445344097E-2</v>
      </c>
      <c r="I259" s="2">
        <v>3.0710172744721698E-2</v>
      </c>
      <c r="J259" s="2">
        <v>1.8621973929236499E-3</v>
      </c>
      <c r="K259" s="2">
        <v>7.6208178438661706E-2</v>
      </c>
      <c r="L259" s="2">
        <v>9.4991364421416202E-2</v>
      </c>
      <c r="M259" s="2">
        <v>5.3627760252365902E-2</v>
      </c>
      <c r="N259" s="3">
        <v>0.24394785847299799</v>
      </c>
      <c r="O259" s="3">
        <v>0.705531914893617</v>
      </c>
    </row>
    <row r="260" spans="1:15" x14ac:dyDescent="0.3">
      <c r="A260" s="8" t="s">
        <v>202</v>
      </c>
      <c r="B260" s="8" t="s">
        <v>62</v>
      </c>
      <c r="C260" s="2">
        <v>-8.0808080808080801E-2</v>
      </c>
      <c r="D260" s="2">
        <v>0.13186813186813201</v>
      </c>
      <c r="E260" s="2">
        <v>-4.85436893203883E-2</v>
      </c>
      <c r="F260" s="2">
        <v>7.1428571428571397E-2</v>
      </c>
      <c r="G260" s="2">
        <v>0.17142857142857101</v>
      </c>
      <c r="H260" s="2">
        <v>-7.3170731707317097E-2</v>
      </c>
      <c r="I260" s="2">
        <v>8.7719298245614002E-2</v>
      </c>
      <c r="J260" s="2">
        <v>0.15322580645161299</v>
      </c>
      <c r="K260" s="2">
        <v>0.11888111888111901</v>
      </c>
      <c r="L260" s="2">
        <v>8.7499999999999994E-2</v>
      </c>
      <c r="M260" s="2">
        <v>5.1724137931034503E-2</v>
      </c>
      <c r="N260" s="3">
        <v>0.47580645161290303</v>
      </c>
      <c r="O260" s="3">
        <v>0.77669902912621402</v>
      </c>
    </row>
    <row r="261" spans="1:15" x14ac:dyDescent="0.3">
      <c r="A261" s="8" t="s">
        <v>202</v>
      </c>
      <c r="B261" s="8" t="s">
        <v>63</v>
      </c>
      <c r="C261" s="2">
        <v>0.1</v>
      </c>
      <c r="D261" s="2">
        <v>-0.18181818181818199</v>
      </c>
      <c r="E261" s="2">
        <v>-0.11111111111111099</v>
      </c>
      <c r="F261" s="2">
        <v>0</v>
      </c>
      <c r="G261" s="2">
        <v>-0.25</v>
      </c>
      <c r="H261" s="2">
        <v>0.5</v>
      </c>
      <c r="I261" s="2">
        <v>0.22222222222222199</v>
      </c>
      <c r="J261" s="2">
        <v>0.36363636363636398</v>
      </c>
      <c r="K261" s="2">
        <v>0</v>
      </c>
      <c r="L261" s="2">
        <v>0.2</v>
      </c>
      <c r="M261" s="2">
        <v>0.5</v>
      </c>
      <c r="N261" s="3">
        <v>1.4545454545454499</v>
      </c>
      <c r="O261" s="3">
        <v>2</v>
      </c>
    </row>
    <row r="262" spans="1:15" x14ac:dyDescent="0.3">
      <c r="A262" s="8" t="s">
        <v>202</v>
      </c>
      <c r="B262" s="8" t="s">
        <v>64</v>
      </c>
      <c r="C262" s="2">
        <v>0</v>
      </c>
      <c r="D262" s="2">
        <v>0</v>
      </c>
      <c r="E262" s="2">
        <v>0</v>
      </c>
      <c r="F262" s="2">
        <v>0</v>
      </c>
      <c r="G262" s="2">
        <v>0</v>
      </c>
      <c r="H262" s="2">
        <v>0</v>
      </c>
      <c r="I262" s="2">
        <v>0</v>
      </c>
      <c r="J262" s="2">
        <v>0</v>
      </c>
      <c r="K262" s="2">
        <v>0</v>
      </c>
      <c r="L262" s="2">
        <v>0</v>
      </c>
      <c r="M262" s="2">
        <v>0</v>
      </c>
      <c r="N262" s="3">
        <v>0</v>
      </c>
      <c r="O262" s="3">
        <v>0</v>
      </c>
    </row>
    <row r="263" spans="1:15" x14ac:dyDescent="0.3">
      <c r="A263" s="8" t="s">
        <v>202</v>
      </c>
      <c r="B263" s="8" t="s">
        <v>65</v>
      </c>
      <c r="C263" s="2">
        <v>0</v>
      </c>
      <c r="D263" s="2">
        <v>0</v>
      </c>
      <c r="E263" s="2">
        <v>0</v>
      </c>
      <c r="F263" s="2">
        <v>0</v>
      </c>
      <c r="G263" s="2">
        <v>0</v>
      </c>
      <c r="H263" s="2">
        <v>0</v>
      </c>
      <c r="I263" s="2">
        <v>0</v>
      </c>
      <c r="J263" s="2">
        <v>0</v>
      </c>
      <c r="K263" s="2">
        <v>0</v>
      </c>
      <c r="L263" s="2">
        <v>0</v>
      </c>
      <c r="M263" s="2">
        <v>0</v>
      </c>
      <c r="N263" s="3">
        <v>0</v>
      </c>
      <c r="O263" s="3">
        <v>0</v>
      </c>
    </row>
    <row r="264" spans="1:15" x14ac:dyDescent="0.3">
      <c r="A264" s="8" t="s">
        <v>202</v>
      </c>
      <c r="B264" s="8" t="s">
        <v>66</v>
      </c>
      <c r="C264" s="2">
        <v>-3.6991368680641202E-3</v>
      </c>
      <c r="D264" s="2">
        <v>5.9405940594059403E-2</v>
      </c>
      <c r="E264" s="2">
        <v>-5.0233644859813097E-2</v>
      </c>
      <c r="F264" s="2">
        <v>-3.9360393603935999E-2</v>
      </c>
      <c r="G264" s="2">
        <v>-8.9628681177976992E-3</v>
      </c>
      <c r="H264" s="2">
        <v>2.1963824289405701E-2</v>
      </c>
      <c r="I264" s="2">
        <v>5.6890012642224999E-2</v>
      </c>
      <c r="J264" s="2">
        <v>7.1770334928229707E-2</v>
      </c>
      <c r="K264" s="2">
        <v>-2.45535714285714E-2</v>
      </c>
      <c r="L264" s="2">
        <v>-3.4324942791762E-2</v>
      </c>
      <c r="M264" s="2">
        <v>7.10900473933649E-3</v>
      </c>
      <c r="N264" s="3">
        <v>1.67464114832536E-2</v>
      </c>
      <c r="O264" s="3">
        <v>-7.0093457943925198E-3</v>
      </c>
    </row>
    <row r="265" spans="1:15" x14ac:dyDescent="0.3">
      <c r="A265" s="8" t="s">
        <v>202</v>
      </c>
      <c r="B265" s="8" t="s">
        <v>67</v>
      </c>
      <c r="C265" s="2">
        <v>-8.0423280423280397E-2</v>
      </c>
      <c r="D265" s="2">
        <v>1.72612197928654E-2</v>
      </c>
      <c r="E265" s="2">
        <v>4.52488687782805E-2</v>
      </c>
      <c r="F265" s="2">
        <v>-1.5151515151515201E-2</v>
      </c>
      <c r="G265" s="2">
        <v>5.3846153846153801E-2</v>
      </c>
      <c r="H265" s="2">
        <v>5.8394160583941597E-2</v>
      </c>
      <c r="I265" s="2">
        <v>4.4334975369458102E-2</v>
      </c>
      <c r="J265" s="2">
        <v>2.54716981132075E-2</v>
      </c>
      <c r="K265" s="2">
        <v>0.14811407543698299</v>
      </c>
      <c r="L265" s="2">
        <v>9.9358974358974395E-2</v>
      </c>
      <c r="M265" s="2">
        <v>0.113702623906706</v>
      </c>
      <c r="N265" s="3">
        <v>0.441509433962264</v>
      </c>
      <c r="O265" s="3">
        <v>0.72850678733031704</v>
      </c>
    </row>
    <row r="266" spans="1:15" x14ac:dyDescent="0.3">
      <c r="A266" s="8" t="s">
        <v>202</v>
      </c>
      <c r="B266" s="8" t="s">
        <v>68</v>
      </c>
      <c r="C266" s="2">
        <v>-0.125</v>
      </c>
      <c r="D266" s="2">
        <v>-0.114285714285714</v>
      </c>
      <c r="E266" s="2">
        <v>9.6774193548387094E-2</v>
      </c>
      <c r="F266" s="2">
        <v>-5.8823529411764698E-2</v>
      </c>
      <c r="G266" s="2">
        <v>-0.1875</v>
      </c>
      <c r="H266" s="2">
        <v>0.243589743589744</v>
      </c>
      <c r="I266" s="2">
        <v>-2.06185567010309E-2</v>
      </c>
      <c r="J266" s="2">
        <v>7.3684210526315796E-2</v>
      </c>
      <c r="K266" s="2">
        <v>0.26470588235294101</v>
      </c>
      <c r="L266" s="2">
        <v>6.2015503875968998E-2</v>
      </c>
      <c r="M266" s="2">
        <v>0.145985401459854</v>
      </c>
      <c r="N266" s="3">
        <v>0.65263157894736801</v>
      </c>
      <c r="O266" s="3">
        <v>0.68817204301075297</v>
      </c>
    </row>
    <row r="267" spans="1:15" x14ac:dyDescent="0.3">
      <c r="A267" s="8" t="s">
        <v>202</v>
      </c>
      <c r="B267" s="8" t="s">
        <v>69</v>
      </c>
      <c r="C267" s="2">
        <v>-0.4</v>
      </c>
      <c r="D267" s="2">
        <v>1.6666666666666701</v>
      </c>
      <c r="E267" s="2">
        <v>-0.5</v>
      </c>
      <c r="F267" s="2">
        <v>-0.25</v>
      </c>
      <c r="G267" s="2">
        <v>1.3333333333333299</v>
      </c>
      <c r="H267" s="2">
        <v>-0.42857142857142899</v>
      </c>
      <c r="I267" s="2">
        <v>1</v>
      </c>
      <c r="J267" s="2">
        <v>0</v>
      </c>
      <c r="K267" s="2">
        <v>0.375</v>
      </c>
      <c r="L267" s="2">
        <v>0.27272727272727298</v>
      </c>
      <c r="M267" s="2">
        <v>0.28571428571428598</v>
      </c>
      <c r="N267" s="3">
        <v>1.25</v>
      </c>
      <c r="O267" s="3">
        <v>1.25</v>
      </c>
    </row>
    <row r="268" spans="1:15" x14ac:dyDescent="0.3">
      <c r="A268" s="8" t="s">
        <v>202</v>
      </c>
      <c r="B268" s="8" t="s">
        <v>70</v>
      </c>
      <c r="C268" s="2">
        <v>0</v>
      </c>
      <c r="D268" s="2">
        <v>0</v>
      </c>
      <c r="E268" s="2">
        <v>0</v>
      </c>
      <c r="F268" s="2">
        <v>0</v>
      </c>
      <c r="G268" s="2">
        <v>0</v>
      </c>
      <c r="H268" s="2">
        <v>0</v>
      </c>
      <c r="I268" s="2">
        <v>0</v>
      </c>
      <c r="J268" s="2">
        <v>0</v>
      </c>
      <c r="K268" s="2">
        <v>0</v>
      </c>
      <c r="L268" s="2">
        <v>0</v>
      </c>
      <c r="M268" s="2">
        <v>0</v>
      </c>
      <c r="N268" s="3">
        <v>0</v>
      </c>
      <c r="O268" s="3">
        <v>0</v>
      </c>
    </row>
    <row r="269" spans="1:15" x14ac:dyDescent="0.3">
      <c r="A269" s="8" t="s">
        <v>202</v>
      </c>
      <c r="B269" s="8" t="s">
        <v>71</v>
      </c>
      <c r="C269" s="2">
        <v>0</v>
      </c>
      <c r="D269" s="2">
        <v>0</v>
      </c>
      <c r="E269" s="2">
        <v>0</v>
      </c>
      <c r="F269" s="2">
        <v>0</v>
      </c>
      <c r="G269" s="2">
        <v>0</v>
      </c>
      <c r="H269" s="2">
        <v>0</v>
      </c>
      <c r="I269" s="2">
        <v>0</v>
      </c>
      <c r="J269" s="2">
        <v>0</v>
      </c>
      <c r="K269" s="2">
        <v>0</v>
      </c>
      <c r="L269" s="2">
        <v>0</v>
      </c>
      <c r="M269" s="2">
        <v>0</v>
      </c>
      <c r="N269" s="3">
        <v>0</v>
      </c>
      <c r="O269" s="3">
        <v>0</v>
      </c>
    </row>
    <row r="270" spans="1:15" x14ac:dyDescent="0.3">
      <c r="A270" s="11" t="s">
        <v>17</v>
      </c>
      <c r="B270" s="11" t="s">
        <v>17</v>
      </c>
      <c r="C270" s="3">
        <v>-2.1864744609313699E-2</v>
      </c>
      <c r="D270" s="3">
        <v>8.6655826112014504E-3</v>
      </c>
      <c r="E270" s="3">
        <v>1.0060403232389201E-2</v>
      </c>
      <c r="F270" s="3">
        <v>6.5256480190718598E-3</v>
      </c>
      <c r="G270" s="3">
        <v>1.98715375351265E-3</v>
      </c>
      <c r="H270" s="3">
        <v>4.3430357178629399E-2</v>
      </c>
      <c r="I270" s="3">
        <v>3.49991360608213E-2</v>
      </c>
      <c r="J270" s="3">
        <v>3.7080319050268998E-2</v>
      </c>
      <c r="K270" s="3">
        <v>5.3193582428589299E-2</v>
      </c>
      <c r="L270" s="3">
        <v>3.6988604520829402E-2</v>
      </c>
      <c r="M270" s="3">
        <v>4.8361474590982799E-2</v>
      </c>
      <c r="N270" s="3">
        <v>0.18742348358375099</v>
      </c>
      <c r="O270" s="3">
        <v>0.306301526406008</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73</v>
      </c>
      <c r="B275" s="15"/>
    </row>
    <row r="276" spans="1:2" x14ac:dyDescent="0.3">
      <c r="A276" s="14" t="s">
        <v>186</v>
      </c>
      <c r="B276" s="15"/>
    </row>
    <row r="277" spans="1:2" x14ac:dyDescent="0.3">
      <c r="A277" s="14" t="s">
        <v>45</v>
      </c>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258</v>
      </c>
      <c r="B1" s="15"/>
    </row>
    <row r="2" spans="1:14" ht="15.6" x14ac:dyDescent="0.3">
      <c r="A2" s="12" t="s">
        <v>185</v>
      </c>
      <c r="B2" s="15"/>
    </row>
    <row r="3" spans="1:14" ht="15.6" x14ac:dyDescent="0.3">
      <c r="A3" s="12" t="s">
        <v>204</v>
      </c>
      <c r="B3" s="15"/>
    </row>
    <row r="4" spans="1:14" ht="15.6" x14ac:dyDescent="0.3">
      <c r="A4" s="12" t="s">
        <v>77</v>
      </c>
      <c r="B4" s="15"/>
    </row>
    <row r="5" spans="1:14" x14ac:dyDescent="0.3">
      <c r="A5" s="15"/>
      <c r="B5" s="15"/>
    </row>
    <row r="6" spans="1:14" x14ac:dyDescent="0.3">
      <c r="A6" s="16" t="str">
        <f>HYPERLINK("#'Table of contents'!A119",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74</v>
      </c>
      <c r="C9" s="1">
        <v>3403</v>
      </c>
      <c r="D9" s="1">
        <v>3517</v>
      </c>
      <c r="E9" s="1">
        <v>3554</v>
      </c>
      <c r="F9" s="1">
        <v>3711</v>
      </c>
      <c r="G9" s="1">
        <v>3603</v>
      </c>
      <c r="H9" s="1">
        <v>3247</v>
      </c>
      <c r="I9" s="1">
        <v>3320</v>
      </c>
      <c r="J9" s="1">
        <v>3332</v>
      </c>
      <c r="K9" s="1">
        <v>3398</v>
      </c>
      <c r="L9" s="1">
        <v>3473</v>
      </c>
      <c r="M9" s="1">
        <v>3496</v>
      </c>
      <c r="N9" s="1">
        <v>3745</v>
      </c>
    </row>
    <row r="10" spans="1:14" x14ac:dyDescent="0.3">
      <c r="A10" s="7" t="s">
        <v>196</v>
      </c>
      <c r="B10" s="7" t="s">
        <v>75</v>
      </c>
      <c r="C10" s="1">
        <v>1232</v>
      </c>
      <c r="D10" s="1">
        <v>1121</v>
      </c>
      <c r="E10" s="1">
        <v>974</v>
      </c>
      <c r="F10" s="1">
        <v>995</v>
      </c>
      <c r="G10" s="1">
        <v>1079</v>
      </c>
      <c r="H10" s="1">
        <v>1058</v>
      </c>
      <c r="I10" s="1">
        <v>1243</v>
      </c>
      <c r="J10" s="1">
        <v>1356</v>
      </c>
      <c r="K10" s="1">
        <v>1528</v>
      </c>
      <c r="L10" s="1">
        <v>1702</v>
      </c>
      <c r="M10" s="1">
        <v>1767</v>
      </c>
      <c r="N10" s="1">
        <v>2114</v>
      </c>
    </row>
    <row r="11" spans="1:14" x14ac:dyDescent="0.3">
      <c r="A11" s="7" t="s">
        <v>197</v>
      </c>
      <c r="B11" s="7" t="s">
        <v>74</v>
      </c>
      <c r="C11" s="1">
        <v>9008</v>
      </c>
      <c r="D11" s="1">
        <v>8834</v>
      </c>
      <c r="E11" s="1">
        <v>9290</v>
      </c>
      <c r="F11" s="1">
        <v>9508</v>
      </c>
      <c r="G11" s="1">
        <v>9889</v>
      </c>
      <c r="H11" s="1">
        <v>9967</v>
      </c>
      <c r="I11" s="1">
        <v>10148</v>
      </c>
      <c r="J11" s="1">
        <v>10153</v>
      </c>
      <c r="K11" s="1">
        <v>10314</v>
      </c>
      <c r="L11" s="1">
        <v>10589</v>
      </c>
      <c r="M11" s="1">
        <v>10673</v>
      </c>
      <c r="N11" s="1">
        <v>10760</v>
      </c>
    </row>
    <row r="12" spans="1:14" x14ac:dyDescent="0.3">
      <c r="A12" s="7" t="s">
        <v>197</v>
      </c>
      <c r="B12" s="7" t="s">
        <v>75</v>
      </c>
      <c r="C12" s="1">
        <v>1460</v>
      </c>
      <c r="D12" s="1">
        <v>1217</v>
      </c>
      <c r="E12" s="1">
        <v>1087</v>
      </c>
      <c r="F12" s="1">
        <v>1018</v>
      </c>
      <c r="G12" s="1">
        <v>994</v>
      </c>
      <c r="H12" s="1">
        <v>949</v>
      </c>
      <c r="I12" s="1">
        <v>1035</v>
      </c>
      <c r="J12" s="1">
        <v>1150</v>
      </c>
      <c r="K12" s="1">
        <v>1360</v>
      </c>
      <c r="L12" s="1">
        <v>1477</v>
      </c>
      <c r="M12" s="1">
        <v>1593</v>
      </c>
      <c r="N12" s="1">
        <v>1935</v>
      </c>
    </row>
    <row r="13" spans="1:14" x14ac:dyDescent="0.3">
      <c r="A13" s="7" t="s">
        <v>198</v>
      </c>
      <c r="B13" s="7" t="s">
        <v>74</v>
      </c>
      <c r="C13" s="1">
        <v>6293</v>
      </c>
      <c r="D13" s="1">
        <v>6450</v>
      </c>
      <c r="E13" s="1">
        <v>6593</v>
      </c>
      <c r="F13" s="1">
        <v>6657</v>
      </c>
      <c r="G13" s="1">
        <v>6203</v>
      </c>
      <c r="H13" s="1">
        <v>5717</v>
      </c>
      <c r="I13" s="1">
        <v>5961</v>
      </c>
      <c r="J13" s="1">
        <v>6053</v>
      </c>
      <c r="K13" s="1">
        <v>6154</v>
      </c>
      <c r="L13" s="1">
        <v>6075</v>
      </c>
      <c r="M13" s="1">
        <v>5894</v>
      </c>
      <c r="N13" s="1">
        <v>6127</v>
      </c>
    </row>
    <row r="14" spans="1:14" x14ac:dyDescent="0.3">
      <c r="A14" s="7" t="s">
        <v>198</v>
      </c>
      <c r="B14" s="7" t="s">
        <v>75</v>
      </c>
      <c r="C14" s="1">
        <v>2095</v>
      </c>
      <c r="D14" s="1">
        <v>1899</v>
      </c>
      <c r="E14" s="1">
        <v>1745</v>
      </c>
      <c r="F14" s="1">
        <v>1704</v>
      </c>
      <c r="G14" s="1">
        <v>1588</v>
      </c>
      <c r="H14" s="1">
        <v>1566</v>
      </c>
      <c r="I14" s="1">
        <v>1811</v>
      </c>
      <c r="J14" s="1">
        <v>1999</v>
      </c>
      <c r="K14" s="1">
        <v>2298</v>
      </c>
      <c r="L14" s="1">
        <v>2367</v>
      </c>
      <c r="M14" s="1">
        <v>2675</v>
      </c>
      <c r="N14" s="1">
        <v>3223</v>
      </c>
    </row>
    <row r="15" spans="1:14" x14ac:dyDescent="0.3">
      <c r="A15" s="7" t="s">
        <v>199</v>
      </c>
      <c r="B15" s="7" t="s">
        <v>74</v>
      </c>
      <c r="C15" s="1">
        <v>5986</v>
      </c>
      <c r="D15" s="1">
        <v>6182</v>
      </c>
      <c r="E15" s="1">
        <v>6254</v>
      </c>
      <c r="F15" s="1">
        <v>6269</v>
      </c>
      <c r="G15" s="1">
        <v>6186</v>
      </c>
      <c r="H15" s="1">
        <v>6202</v>
      </c>
      <c r="I15" s="1">
        <v>6491</v>
      </c>
      <c r="J15" s="1">
        <v>6735</v>
      </c>
      <c r="K15" s="1">
        <v>6814</v>
      </c>
      <c r="L15" s="1">
        <v>7179</v>
      </c>
      <c r="M15" s="1">
        <v>7176</v>
      </c>
      <c r="N15" s="1">
        <v>7236</v>
      </c>
    </row>
    <row r="16" spans="1:14" x14ac:dyDescent="0.3">
      <c r="A16" s="7" t="s">
        <v>199</v>
      </c>
      <c r="B16" s="7" t="s">
        <v>75</v>
      </c>
      <c r="C16" s="1">
        <v>2075</v>
      </c>
      <c r="D16" s="1">
        <v>1805</v>
      </c>
      <c r="E16" s="1">
        <v>1648</v>
      </c>
      <c r="F16" s="1">
        <v>1521</v>
      </c>
      <c r="G16" s="1">
        <v>1434</v>
      </c>
      <c r="H16" s="1">
        <v>1469</v>
      </c>
      <c r="I16" s="1">
        <v>1692</v>
      </c>
      <c r="J16" s="1">
        <v>1957</v>
      </c>
      <c r="K16" s="1">
        <v>2320</v>
      </c>
      <c r="L16" s="1">
        <v>2694</v>
      </c>
      <c r="M16" s="1">
        <v>3016</v>
      </c>
      <c r="N16" s="1">
        <v>3272</v>
      </c>
    </row>
    <row r="17" spans="1:14" x14ac:dyDescent="0.3">
      <c r="A17" s="7" t="s">
        <v>200</v>
      </c>
      <c r="B17" s="7" t="s">
        <v>74</v>
      </c>
      <c r="C17" s="1">
        <v>5161</v>
      </c>
      <c r="D17" s="1">
        <v>5209</v>
      </c>
      <c r="E17" s="1">
        <v>5344</v>
      </c>
      <c r="F17" s="1">
        <v>5511</v>
      </c>
      <c r="G17" s="1">
        <v>5891</v>
      </c>
      <c r="H17" s="1">
        <v>6465</v>
      </c>
      <c r="I17" s="1">
        <v>6632</v>
      </c>
      <c r="J17" s="1">
        <v>6663</v>
      </c>
      <c r="K17" s="1">
        <v>6452</v>
      </c>
      <c r="L17" s="1">
        <v>6644</v>
      </c>
      <c r="M17" s="1">
        <v>6830</v>
      </c>
      <c r="N17" s="1">
        <v>6700</v>
      </c>
    </row>
    <row r="18" spans="1:14" x14ac:dyDescent="0.3">
      <c r="A18" s="7" t="s">
        <v>200</v>
      </c>
      <c r="B18" s="7" t="s">
        <v>75</v>
      </c>
      <c r="C18" s="1">
        <v>1359</v>
      </c>
      <c r="D18" s="1">
        <v>1174</v>
      </c>
      <c r="E18" s="1">
        <v>1124</v>
      </c>
      <c r="F18" s="1">
        <v>1088</v>
      </c>
      <c r="G18" s="1">
        <v>1169</v>
      </c>
      <c r="H18" s="1">
        <v>1489</v>
      </c>
      <c r="I18" s="1">
        <v>1767</v>
      </c>
      <c r="J18" s="1">
        <v>2253</v>
      </c>
      <c r="K18" s="1">
        <v>2637</v>
      </c>
      <c r="L18" s="1">
        <v>3470</v>
      </c>
      <c r="M18" s="1">
        <v>4233</v>
      </c>
      <c r="N18" s="1">
        <v>4339</v>
      </c>
    </row>
    <row r="19" spans="1:14" x14ac:dyDescent="0.3">
      <c r="A19" s="7" t="s">
        <v>201</v>
      </c>
      <c r="B19" s="7" t="s">
        <v>74</v>
      </c>
      <c r="C19" s="1">
        <v>5832</v>
      </c>
      <c r="D19" s="1">
        <v>5823</v>
      </c>
      <c r="E19" s="1">
        <v>6001</v>
      </c>
      <c r="F19" s="1">
        <v>5990</v>
      </c>
      <c r="G19" s="1">
        <v>6105</v>
      </c>
      <c r="H19" s="1">
        <v>5975</v>
      </c>
      <c r="I19" s="1">
        <v>5923</v>
      </c>
      <c r="J19" s="1">
        <v>5964</v>
      </c>
      <c r="K19" s="1">
        <v>5945</v>
      </c>
      <c r="L19" s="1">
        <v>5983</v>
      </c>
      <c r="M19" s="1">
        <v>5894</v>
      </c>
      <c r="N19" s="1">
        <v>6132</v>
      </c>
    </row>
    <row r="20" spans="1:14" x14ac:dyDescent="0.3">
      <c r="A20" s="7" t="s">
        <v>201</v>
      </c>
      <c r="B20" s="7" t="s">
        <v>75</v>
      </c>
      <c r="C20" s="1">
        <v>1258</v>
      </c>
      <c r="D20" s="1">
        <v>948</v>
      </c>
      <c r="E20" s="1">
        <v>794</v>
      </c>
      <c r="F20" s="1">
        <v>824</v>
      </c>
      <c r="G20" s="1">
        <v>971</v>
      </c>
      <c r="H20" s="1">
        <v>1063</v>
      </c>
      <c r="I20" s="1">
        <v>1251</v>
      </c>
      <c r="J20" s="1">
        <v>1326</v>
      </c>
      <c r="K20" s="1">
        <v>1576</v>
      </c>
      <c r="L20" s="1">
        <v>1776</v>
      </c>
      <c r="M20" s="1">
        <v>2025</v>
      </c>
      <c r="N20" s="1">
        <v>2313</v>
      </c>
    </row>
    <row r="21" spans="1:14" x14ac:dyDescent="0.3">
      <c r="A21" s="7" t="s">
        <v>202</v>
      </c>
      <c r="B21" s="7" t="s">
        <v>74</v>
      </c>
      <c r="C21" s="1">
        <v>3974</v>
      </c>
      <c r="D21" s="1">
        <v>3987</v>
      </c>
      <c r="E21" s="1">
        <v>4224</v>
      </c>
      <c r="F21" s="1">
        <v>4324</v>
      </c>
      <c r="G21" s="1">
        <v>4352</v>
      </c>
      <c r="H21" s="1">
        <v>4395</v>
      </c>
      <c r="I21" s="1">
        <v>4356</v>
      </c>
      <c r="J21" s="1">
        <v>4369</v>
      </c>
      <c r="K21" s="1">
        <v>4411</v>
      </c>
      <c r="L21" s="1">
        <v>4568</v>
      </c>
      <c r="M21" s="1">
        <v>4738</v>
      </c>
      <c r="N21" s="1">
        <v>4892</v>
      </c>
    </row>
    <row r="22" spans="1:14" x14ac:dyDescent="0.3">
      <c r="A22" s="7" t="s">
        <v>202</v>
      </c>
      <c r="B22" s="7" t="s">
        <v>75</v>
      </c>
      <c r="C22" s="1">
        <v>533</v>
      </c>
      <c r="D22" s="1">
        <v>417</v>
      </c>
      <c r="E22" s="1">
        <v>372</v>
      </c>
      <c r="F22" s="1">
        <v>377</v>
      </c>
      <c r="G22" s="1">
        <v>356</v>
      </c>
      <c r="H22" s="1">
        <v>357</v>
      </c>
      <c r="I22" s="1">
        <v>457</v>
      </c>
      <c r="J22" s="1">
        <v>600</v>
      </c>
      <c r="K22" s="1">
        <v>702</v>
      </c>
      <c r="L22" s="1">
        <v>886</v>
      </c>
      <c r="M22" s="1">
        <v>1051</v>
      </c>
      <c r="N22" s="1">
        <v>1226</v>
      </c>
    </row>
    <row r="23" spans="1:14" x14ac:dyDescent="0.3">
      <c r="A23" s="10" t="s">
        <v>17</v>
      </c>
      <c r="B23" s="10" t="s">
        <v>17</v>
      </c>
      <c r="C23" s="5">
        <v>49669</v>
      </c>
      <c r="D23" s="5">
        <v>48583</v>
      </c>
      <c r="E23" s="5">
        <v>49004</v>
      </c>
      <c r="F23" s="5">
        <v>49497</v>
      </c>
      <c r="G23" s="5">
        <v>49820</v>
      </c>
      <c r="H23" s="5">
        <v>49919</v>
      </c>
      <c r="I23" s="5">
        <v>52087</v>
      </c>
      <c r="J23" s="5">
        <v>53910</v>
      </c>
      <c r="K23" s="5">
        <v>55909</v>
      </c>
      <c r="L23" s="5">
        <v>58883</v>
      </c>
      <c r="M23" s="5">
        <v>61061</v>
      </c>
      <c r="N23" s="5">
        <v>64014</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74</v>
      </c>
      <c r="C28" s="2">
        <v>0.73419633225458503</v>
      </c>
      <c r="D28" s="2">
        <v>0.75830099180681299</v>
      </c>
      <c r="E28" s="2">
        <v>0.78489399293286199</v>
      </c>
      <c r="F28" s="2">
        <v>0.78856778580535503</v>
      </c>
      <c r="G28" s="2">
        <v>0.76954293037163601</v>
      </c>
      <c r="H28" s="2">
        <v>0.75423925667828096</v>
      </c>
      <c r="I28" s="2">
        <v>0.72759149682226598</v>
      </c>
      <c r="J28" s="2">
        <v>0.71075085324232101</v>
      </c>
      <c r="K28" s="2">
        <v>0.68980917580186796</v>
      </c>
      <c r="L28" s="2">
        <v>0.67111111111111099</v>
      </c>
      <c r="M28" s="2">
        <v>0.66425992779783405</v>
      </c>
      <c r="N28" s="2">
        <v>0.63918757467144605</v>
      </c>
    </row>
    <row r="29" spans="1:14" x14ac:dyDescent="0.3">
      <c r="A29" s="8" t="s">
        <v>196</v>
      </c>
      <c r="B29" s="8" t="s">
        <v>75</v>
      </c>
      <c r="C29" s="2">
        <v>0.26580366774541497</v>
      </c>
      <c r="D29" s="2">
        <v>0.24169900819318699</v>
      </c>
      <c r="E29" s="2">
        <v>0.21510600706713801</v>
      </c>
      <c r="F29" s="2">
        <v>0.211432214194645</v>
      </c>
      <c r="G29" s="2">
        <v>0.23045706962836399</v>
      </c>
      <c r="H29" s="2">
        <v>0.24576074332171899</v>
      </c>
      <c r="I29" s="2">
        <v>0.27240850317773402</v>
      </c>
      <c r="J29" s="2">
        <v>0.28924914675767899</v>
      </c>
      <c r="K29" s="2">
        <v>0.31019082419813199</v>
      </c>
      <c r="L29" s="2">
        <v>0.32888888888888901</v>
      </c>
      <c r="M29" s="2">
        <v>0.33574007220216601</v>
      </c>
      <c r="N29" s="2">
        <v>0.36081242532855401</v>
      </c>
    </row>
    <row r="30" spans="1:14" x14ac:dyDescent="0.3">
      <c r="A30" s="8" t="s">
        <v>197</v>
      </c>
      <c r="B30" s="8" t="s">
        <v>74</v>
      </c>
      <c r="C30" s="2">
        <v>0.86052732136033605</v>
      </c>
      <c r="D30" s="2">
        <v>0.87891752064471196</v>
      </c>
      <c r="E30" s="2">
        <v>0.89524910860557005</v>
      </c>
      <c r="F30" s="2">
        <v>0.90328709861295797</v>
      </c>
      <c r="G30" s="2">
        <v>0.90866489019571794</v>
      </c>
      <c r="H30" s="2">
        <v>0.91306339318431695</v>
      </c>
      <c r="I30" s="2">
        <v>0.90744880622373203</v>
      </c>
      <c r="J30" s="2">
        <v>0.89825709988498603</v>
      </c>
      <c r="K30" s="2">
        <v>0.88350179886928204</v>
      </c>
      <c r="L30" s="2">
        <v>0.87758992209514297</v>
      </c>
      <c r="M30" s="2">
        <v>0.870128811348443</v>
      </c>
      <c r="N30" s="2">
        <v>0.84757778653013005</v>
      </c>
    </row>
    <row r="31" spans="1:14" x14ac:dyDescent="0.3">
      <c r="A31" s="8" t="s">
        <v>197</v>
      </c>
      <c r="B31" s="8" t="s">
        <v>75</v>
      </c>
      <c r="C31" s="2">
        <v>0.13947267863966401</v>
      </c>
      <c r="D31" s="2">
        <v>0.121082479355288</v>
      </c>
      <c r="E31" s="2">
        <v>0.10475089139443</v>
      </c>
      <c r="F31" s="2">
        <v>9.6712901387041597E-2</v>
      </c>
      <c r="G31" s="2">
        <v>9.1335109804281903E-2</v>
      </c>
      <c r="H31" s="2">
        <v>8.6936606815683395E-2</v>
      </c>
      <c r="I31" s="2">
        <v>9.2551193776267596E-2</v>
      </c>
      <c r="J31" s="2">
        <v>0.101742900115014</v>
      </c>
      <c r="K31" s="2">
        <v>0.116498201130718</v>
      </c>
      <c r="L31" s="2">
        <v>0.122410077904857</v>
      </c>
      <c r="M31" s="2">
        <v>0.129871188651557</v>
      </c>
      <c r="N31" s="2">
        <v>0.15242221346987</v>
      </c>
    </row>
    <row r="32" spans="1:14" x14ac:dyDescent="0.3">
      <c r="A32" s="8" t="s">
        <v>198</v>
      </c>
      <c r="B32" s="8" t="s">
        <v>74</v>
      </c>
      <c r="C32" s="2">
        <v>0.75023843586075301</v>
      </c>
      <c r="D32" s="2">
        <v>0.77254761049227405</v>
      </c>
      <c r="E32" s="2">
        <v>0.79071719836891297</v>
      </c>
      <c r="F32" s="2">
        <v>0.79619662719770401</v>
      </c>
      <c r="G32" s="2">
        <v>0.79617507380310604</v>
      </c>
      <c r="H32" s="2">
        <v>0.78497871756144399</v>
      </c>
      <c r="I32" s="2">
        <v>0.76698404529078701</v>
      </c>
      <c r="J32" s="2">
        <v>0.75173869846000996</v>
      </c>
      <c r="K32" s="2">
        <v>0.72811168954093697</v>
      </c>
      <c r="L32" s="2">
        <v>0.71961620469083198</v>
      </c>
      <c r="M32" s="2">
        <v>0.68782821799509897</v>
      </c>
      <c r="N32" s="2">
        <v>0.65529411764705903</v>
      </c>
    </row>
    <row r="33" spans="1:15" x14ac:dyDescent="0.3">
      <c r="A33" s="8" t="s">
        <v>198</v>
      </c>
      <c r="B33" s="8" t="s">
        <v>75</v>
      </c>
      <c r="C33" s="2">
        <v>0.24976156413924699</v>
      </c>
      <c r="D33" s="2">
        <v>0.22745238950772501</v>
      </c>
      <c r="E33" s="2">
        <v>0.20928280163108701</v>
      </c>
      <c r="F33" s="2">
        <v>0.20380337280229599</v>
      </c>
      <c r="G33" s="2">
        <v>0.20382492619689399</v>
      </c>
      <c r="H33" s="2">
        <v>0.21502128243855601</v>
      </c>
      <c r="I33" s="2">
        <v>0.23301595470921299</v>
      </c>
      <c r="J33" s="2">
        <v>0.24826130153998999</v>
      </c>
      <c r="K33" s="2">
        <v>0.27188831045906298</v>
      </c>
      <c r="L33" s="2">
        <v>0.28038379530916802</v>
      </c>
      <c r="M33" s="2">
        <v>0.31217178200490098</v>
      </c>
      <c r="N33" s="2">
        <v>0.34470588235294097</v>
      </c>
    </row>
    <row r="34" spans="1:15" x14ac:dyDescent="0.3">
      <c r="A34" s="8" t="s">
        <v>199</v>
      </c>
      <c r="B34" s="8" t="s">
        <v>74</v>
      </c>
      <c r="C34" s="2">
        <v>0.74258776826696404</v>
      </c>
      <c r="D34" s="2">
        <v>0.77400776261424797</v>
      </c>
      <c r="E34" s="2">
        <v>0.791445203745887</v>
      </c>
      <c r="F34" s="2">
        <v>0.80474967907573802</v>
      </c>
      <c r="G34" s="2">
        <v>0.81181102362204705</v>
      </c>
      <c r="H34" s="2">
        <v>0.80849954373614896</v>
      </c>
      <c r="I34" s="2">
        <v>0.79322986679701801</v>
      </c>
      <c r="J34" s="2">
        <v>0.77485043718361701</v>
      </c>
      <c r="K34" s="2">
        <v>0.74600394131815195</v>
      </c>
      <c r="L34" s="2">
        <v>0.72713460954117304</v>
      </c>
      <c r="M34" s="2">
        <v>0.70408163265306101</v>
      </c>
      <c r="N34" s="2">
        <v>0.68861819566044902</v>
      </c>
    </row>
    <row r="35" spans="1:15" x14ac:dyDescent="0.3">
      <c r="A35" s="8" t="s">
        <v>199</v>
      </c>
      <c r="B35" s="8" t="s">
        <v>75</v>
      </c>
      <c r="C35" s="2">
        <v>0.25741223173303601</v>
      </c>
      <c r="D35" s="2">
        <v>0.225992237385752</v>
      </c>
      <c r="E35" s="2">
        <v>0.208554796254113</v>
      </c>
      <c r="F35" s="2">
        <v>0.19525032092426201</v>
      </c>
      <c r="G35" s="2">
        <v>0.18818897637795301</v>
      </c>
      <c r="H35" s="2">
        <v>0.19150045626385101</v>
      </c>
      <c r="I35" s="2">
        <v>0.20677013320298199</v>
      </c>
      <c r="J35" s="2">
        <v>0.22514956281638299</v>
      </c>
      <c r="K35" s="2">
        <v>0.25399605868184799</v>
      </c>
      <c r="L35" s="2">
        <v>0.27286539045882702</v>
      </c>
      <c r="M35" s="2">
        <v>0.29591836734693899</v>
      </c>
      <c r="N35" s="2">
        <v>0.31138180433955098</v>
      </c>
    </row>
    <row r="36" spans="1:15" x14ac:dyDescent="0.3">
      <c r="A36" s="8" t="s">
        <v>200</v>
      </c>
      <c r="B36" s="8" t="s">
        <v>74</v>
      </c>
      <c r="C36" s="2">
        <v>0.79156441717791404</v>
      </c>
      <c r="D36" s="2">
        <v>0.81607394642017905</v>
      </c>
      <c r="E36" s="2">
        <v>0.82622139764996905</v>
      </c>
      <c r="F36" s="2">
        <v>0.83512653432338202</v>
      </c>
      <c r="G36" s="2">
        <v>0.83441926345609096</v>
      </c>
      <c r="H36" s="2">
        <v>0.81279859190344494</v>
      </c>
      <c r="I36" s="2">
        <v>0.78961781164424305</v>
      </c>
      <c r="J36" s="2">
        <v>0.74730820995962299</v>
      </c>
      <c r="K36" s="2">
        <v>0.70986907250522602</v>
      </c>
      <c r="L36" s="2">
        <v>0.65691121218113502</v>
      </c>
      <c r="M36" s="2">
        <v>0.61737322606887801</v>
      </c>
      <c r="N36" s="2">
        <v>0.60693903433282004</v>
      </c>
    </row>
    <row r="37" spans="1:15" x14ac:dyDescent="0.3">
      <c r="A37" s="8" t="s">
        <v>200</v>
      </c>
      <c r="B37" s="8" t="s">
        <v>75</v>
      </c>
      <c r="C37" s="2">
        <v>0.20843558282208599</v>
      </c>
      <c r="D37" s="2">
        <v>0.183926053579821</v>
      </c>
      <c r="E37" s="2">
        <v>0.17377860235003101</v>
      </c>
      <c r="F37" s="2">
        <v>0.16487346567661801</v>
      </c>
      <c r="G37" s="2">
        <v>0.16558073654390901</v>
      </c>
      <c r="H37" s="2">
        <v>0.187201408096555</v>
      </c>
      <c r="I37" s="2">
        <v>0.210382188355757</v>
      </c>
      <c r="J37" s="2">
        <v>0.25269179004037701</v>
      </c>
      <c r="K37" s="2">
        <v>0.29013092749477398</v>
      </c>
      <c r="L37" s="2">
        <v>0.34308878781886498</v>
      </c>
      <c r="M37" s="2">
        <v>0.38262677393112199</v>
      </c>
      <c r="N37" s="2">
        <v>0.39306096566718002</v>
      </c>
    </row>
    <row r="38" spans="1:15" x14ac:dyDescent="0.3">
      <c r="A38" s="8" t="s">
        <v>201</v>
      </c>
      <c r="B38" s="8" t="s">
        <v>74</v>
      </c>
      <c r="C38" s="2">
        <v>0.82256699576868797</v>
      </c>
      <c r="D38" s="2">
        <v>0.85999113867966304</v>
      </c>
      <c r="E38" s="2">
        <v>0.883149374540103</v>
      </c>
      <c r="F38" s="2">
        <v>0.87907249779865004</v>
      </c>
      <c r="G38" s="2">
        <v>0.86277557942340299</v>
      </c>
      <c r="H38" s="2">
        <v>0.848962773515203</v>
      </c>
      <c r="I38" s="2">
        <v>0.82562029551157001</v>
      </c>
      <c r="J38" s="2">
        <v>0.81810699588477398</v>
      </c>
      <c r="K38" s="2">
        <v>0.79045339715463403</v>
      </c>
      <c r="L38" s="2">
        <v>0.77110452377883698</v>
      </c>
      <c r="M38" s="2">
        <v>0.74428589468367201</v>
      </c>
      <c r="N38" s="2">
        <v>0.72611012433392497</v>
      </c>
    </row>
    <row r="39" spans="1:15" x14ac:dyDescent="0.3">
      <c r="A39" s="8" t="s">
        <v>201</v>
      </c>
      <c r="B39" s="8" t="s">
        <v>75</v>
      </c>
      <c r="C39" s="2">
        <v>0.177433004231312</v>
      </c>
      <c r="D39" s="2">
        <v>0.14000886132033699</v>
      </c>
      <c r="E39" s="2">
        <v>0.116850625459897</v>
      </c>
      <c r="F39" s="2">
        <v>0.12092750220135</v>
      </c>
      <c r="G39" s="2">
        <v>0.13722442057659701</v>
      </c>
      <c r="H39" s="2">
        <v>0.151037226484797</v>
      </c>
      <c r="I39" s="2">
        <v>0.17437970448842999</v>
      </c>
      <c r="J39" s="2">
        <v>0.18189300411522599</v>
      </c>
      <c r="K39" s="2">
        <v>0.209546602845366</v>
      </c>
      <c r="L39" s="2">
        <v>0.22889547622116299</v>
      </c>
      <c r="M39" s="2">
        <v>0.25571410531632799</v>
      </c>
      <c r="N39" s="2">
        <v>0.27388987566607498</v>
      </c>
    </row>
    <row r="40" spans="1:15" x14ac:dyDescent="0.3">
      <c r="A40" s="8" t="s">
        <v>202</v>
      </c>
      <c r="B40" s="8" t="s">
        <v>74</v>
      </c>
      <c r="C40" s="2">
        <v>0.88173951630796499</v>
      </c>
      <c r="D40" s="2">
        <v>0.90531335149863801</v>
      </c>
      <c r="E40" s="2">
        <v>0.91906005221932097</v>
      </c>
      <c r="F40" s="2">
        <v>0.91980429695809396</v>
      </c>
      <c r="G40" s="2">
        <v>0.92438402718776502</v>
      </c>
      <c r="H40" s="2">
        <v>0.92487373737373701</v>
      </c>
      <c r="I40" s="2">
        <v>0.90504882609599002</v>
      </c>
      <c r="J40" s="2">
        <v>0.87925135842221802</v>
      </c>
      <c r="K40" s="2">
        <v>0.86270291414042599</v>
      </c>
      <c r="L40" s="2">
        <v>0.83755042170883798</v>
      </c>
      <c r="M40" s="2">
        <v>0.81844878217308703</v>
      </c>
      <c r="N40" s="2">
        <v>0.79960771493952298</v>
      </c>
    </row>
    <row r="41" spans="1:15" x14ac:dyDescent="0.3">
      <c r="A41" s="8" t="s">
        <v>202</v>
      </c>
      <c r="B41" s="8" t="s">
        <v>75</v>
      </c>
      <c r="C41" s="2">
        <v>0.118260483692035</v>
      </c>
      <c r="D41" s="2">
        <v>9.4686648501362394E-2</v>
      </c>
      <c r="E41" s="2">
        <v>8.0939947780678895E-2</v>
      </c>
      <c r="F41" s="2">
        <v>8.0195703041906E-2</v>
      </c>
      <c r="G41" s="2">
        <v>7.5615972812234505E-2</v>
      </c>
      <c r="H41" s="2">
        <v>7.5126262626262597E-2</v>
      </c>
      <c r="I41" s="2">
        <v>9.4951173904010006E-2</v>
      </c>
      <c r="J41" s="2">
        <v>0.12074864157778201</v>
      </c>
      <c r="K41" s="2">
        <v>0.13729708585957401</v>
      </c>
      <c r="L41" s="2">
        <v>0.16244957829116199</v>
      </c>
      <c r="M41" s="2">
        <v>0.181551217826913</v>
      </c>
      <c r="N41" s="2">
        <v>0.20039228506047699</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74</v>
      </c>
      <c r="C46" s="2">
        <v>3.3499853070819902E-2</v>
      </c>
      <c r="D46" s="2">
        <v>1.05203298265567E-2</v>
      </c>
      <c r="E46" s="2">
        <v>4.4175576814856503E-2</v>
      </c>
      <c r="F46" s="2">
        <v>-2.91026677445432E-2</v>
      </c>
      <c r="G46" s="2">
        <v>-9.8806550097141302E-2</v>
      </c>
      <c r="H46" s="2">
        <v>2.2482291345857702E-2</v>
      </c>
      <c r="I46" s="2">
        <v>3.6144578313253E-3</v>
      </c>
      <c r="J46" s="2">
        <v>1.9807923169267699E-2</v>
      </c>
      <c r="K46" s="2">
        <v>2.2071806945261899E-2</v>
      </c>
      <c r="L46" s="2">
        <v>6.6225165562913899E-3</v>
      </c>
      <c r="M46" s="2">
        <v>7.1224256292906199E-2</v>
      </c>
      <c r="N46" s="3">
        <v>0.123949579831933</v>
      </c>
      <c r="O46" s="3">
        <v>5.3742262239729902E-2</v>
      </c>
    </row>
    <row r="47" spans="1:15" x14ac:dyDescent="0.3">
      <c r="A47" s="8" t="s">
        <v>196</v>
      </c>
      <c r="B47" s="8" t="s">
        <v>75</v>
      </c>
      <c r="C47" s="2">
        <v>-9.0097402597402607E-2</v>
      </c>
      <c r="D47" s="2">
        <v>-0.131132917038359</v>
      </c>
      <c r="E47" s="2">
        <v>2.1560574948665302E-2</v>
      </c>
      <c r="F47" s="2">
        <v>8.4422110552763802E-2</v>
      </c>
      <c r="G47" s="2">
        <v>-1.9462465245597801E-2</v>
      </c>
      <c r="H47" s="2">
        <v>0.174858223062382</v>
      </c>
      <c r="I47" s="2">
        <v>9.0909090909090898E-2</v>
      </c>
      <c r="J47" s="2">
        <v>0.12684365781710899</v>
      </c>
      <c r="K47" s="2">
        <v>0.11387434554973801</v>
      </c>
      <c r="L47" s="2">
        <v>3.8190364277320803E-2</v>
      </c>
      <c r="M47" s="2">
        <v>0.19637804187889099</v>
      </c>
      <c r="N47" s="3">
        <v>0.55899705014749301</v>
      </c>
      <c r="O47" s="3">
        <v>1.1704312114989699</v>
      </c>
    </row>
    <row r="48" spans="1:15" x14ac:dyDescent="0.3">
      <c r="A48" s="8" t="s">
        <v>197</v>
      </c>
      <c r="B48" s="8" t="s">
        <v>74</v>
      </c>
      <c r="C48" s="2">
        <v>-1.9316163410302001E-2</v>
      </c>
      <c r="D48" s="2">
        <v>5.1618745755037401E-2</v>
      </c>
      <c r="E48" s="2">
        <v>2.34660925726588E-2</v>
      </c>
      <c r="F48" s="2">
        <v>4.0071518721076997E-2</v>
      </c>
      <c r="G48" s="2">
        <v>7.8875518252603909E-3</v>
      </c>
      <c r="H48" s="2">
        <v>1.81599277616133E-2</v>
      </c>
      <c r="I48" s="2">
        <v>4.9270792274339796E-4</v>
      </c>
      <c r="J48" s="2">
        <v>1.5857382054565199E-2</v>
      </c>
      <c r="K48" s="2">
        <v>2.6662788442893201E-2</v>
      </c>
      <c r="L48" s="2">
        <v>7.9327604117480407E-3</v>
      </c>
      <c r="M48" s="2">
        <v>8.1514101002529808E-3</v>
      </c>
      <c r="N48" s="3">
        <v>5.9785285137397802E-2</v>
      </c>
      <c r="O48" s="3">
        <v>0.15823466092572699</v>
      </c>
    </row>
    <row r="49" spans="1:15" x14ac:dyDescent="0.3">
      <c r="A49" s="8" t="s">
        <v>197</v>
      </c>
      <c r="B49" s="8" t="s">
        <v>75</v>
      </c>
      <c r="C49" s="2">
        <v>-0.16643835616438399</v>
      </c>
      <c r="D49" s="2">
        <v>-0.106820049301561</v>
      </c>
      <c r="E49" s="2">
        <v>-6.3477460901563906E-2</v>
      </c>
      <c r="F49" s="2">
        <v>-2.35756385068762E-2</v>
      </c>
      <c r="G49" s="2">
        <v>-4.5271629778672003E-2</v>
      </c>
      <c r="H49" s="2">
        <v>9.06217070600632E-2</v>
      </c>
      <c r="I49" s="2">
        <v>0.11111111111111099</v>
      </c>
      <c r="J49" s="2">
        <v>0.182608695652174</v>
      </c>
      <c r="K49" s="2">
        <v>8.6029411764705896E-2</v>
      </c>
      <c r="L49" s="2">
        <v>7.8537576167907894E-2</v>
      </c>
      <c r="M49" s="2">
        <v>0.21468926553672299</v>
      </c>
      <c r="N49" s="3">
        <v>0.68260869565217397</v>
      </c>
      <c r="O49" s="3">
        <v>0.78012879484820596</v>
      </c>
    </row>
    <row r="50" spans="1:15" x14ac:dyDescent="0.3">
      <c r="A50" s="8" t="s">
        <v>198</v>
      </c>
      <c r="B50" s="8" t="s">
        <v>74</v>
      </c>
      <c r="C50" s="2">
        <v>2.4948355315429799E-2</v>
      </c>
      <c r="D50" s="2">
        <v>2.2170542635658898E-2</v>
      </c>
      <c r="E50" s="2">
        <v>9.7072652813590208E-3</v>
      </c>
      <c r="F50" s="2">
        <v>-6.8198888388162807E-2</v>
      </c>
      <c r="G50" s="2">
        <v>-7.8349185877801097E-2</v>
      </c>
      <c r="H50" s="2">
        <v>4.2679727129613397E-2</v>
      </c>
      <c r="I50" s="2">
        <v>1.5433652071800001E-2</v>
      </c>
      <c r="J50" s="2">
        <v>1.6685940855774E-2</v>
      </c>
      <c r="K50" s="2">
        <v>-1.2837179070523201E-2</v>
      </c>
      <c r="L50" s="2">
        <v>-2.97942386831276E-2</v>
      </c>
      <c r="M50" s="2">
        <v>3.9531727180183197E-2</v>
      </c>
      <c r="N50" s="3">
        <v>1.22253428052206E-2</v>
      </c>
      <c r="O50" s="3">
        <v>-7.06810253298953E-2</v>
      </c>
    </row>
    <row r="51" spans="1:15" x14ac:dyDescent="0.3">
      <c r="A51" s="8" t="s">
        <v>198</v>
      </c>
      <c r="B51" s="8" t="s">
        <v>75</v>
      </c>
      <c r="C51" s="2">
        <v>-9.3556085918854406E-2</v>
      </c>
      <c r="D51" s="2">
        <v>-8.1095313322801496E-2</v>
      </c>
      <c r="E51" s="2">
        <v>-2.3495702005730701E-2</v>
      </c>
      <c r="F51" s="2">
        <v>-6.8075117370892002E-2</v>
      </c>
      <c r="G51" s="2">
        <v>-1.38539042821159E-2</v>
      </c>
      <c r="H51" s="2">
        <v>0.156449553001277</v>
      </c>
      <c r="I51" s="2">
        <v>0.10381004969630001</v>
      </c>
      <c r="J51" s="2">
        <v>0.14957478739369701</v>
      </c>
      <c r="K51" s="2">
        <v>3.0026109660574399E-2</v>
      </c>
      <c r="L51" s="2">
        <v>0.13012251795521801</v>
      </c>
      <c r="M51" s="2">
        <v>0.204859813084112</v>
      </c>
      <c r="N51" s="3">
        <v>0.61230615307653802</v>
      </c>
      <c r="O51" s="3">
        <v>0.846991404011461</v>
      </c>
    </row>
    <row r="52" spans="1:15" x14ac:dyDescent="0.3">
      <c r="A52" s="8" t="s">
        <v>199</v>
      </c>
      <c r="B52" s="8" t="s">
        <v>74</v>
      </c>
      <c r="C52" s="2">
        <v>3.2743067156699002E-2</v>
      </c>
      <c r="D52" s="2">
        <v>1.16467162730508E-2</v>
      </c>
      <c r="E52" s="2">
        <v>2.3984649824112599E-3</v>
      </c>
      <c r="F52" s="2">
        <v>-1.32397511564843E-2</v>
      </c>
      <c r="G52" s="2">
        <v>2.5864856126737801E-3</v>
      </c>
      <c r="H52" s="2">
        <v>4.6597871654305102E-2</v>
      </c>
      <c r="I52" s="2">
        <v>3.7590509936835603E-2</v>
      </c>
      <c r="J52" s="2">
        <v>1.1729769858945799E-2</v>
      </c>
      <c r="K52" s="2">
        <v>5.3566187261520397E-2</v>
      </c>
      <c r="L52" s="2">
        <v>-4.1788549937317199E-4</v>
      </c>
      <c r="M52" s="2">
        <v>8.3612040133779295E-3</v>
      </c>
      <c r="N52" s="3">
        <v>7.4387527839643697E-2</v>
      </c>
      <c r="O52" s="3">
        <v>0.15701950751519</v>
      </c>
    </row>
    <row r="53" spans="1:15" x14ac:dyDescent="0.3">
      <c r="A53" s="8" t="s">
        <v>199</v>
      </c>
      <c r="B53" s="8" t="s">
        <v>75</v>
      </c>
      <c r="C53" s="2">
        <v>-0.130120481927711</v>
      </c>
      <c r="D53" s="2">
        <v>-8.6980609418282506E-2</v>
      </c>
      <c r="E53" s="2">
        <v>-7.7063106796116498E-2</v>
      </c>
      <c r="F53" s="2">
        <v>-5.7199211045364899E-2</v>
      </c>
      <c r="G53" s="2">
        <v>2.44072524407252E-2</v>
      </c>
      <c r="H53" s="2">
        <v>0.15180394826412499</v>
      </c>
      <c r="I53" s="2">
        <v>0.15661938534278999</v>
      </c>
      <c r="J53" s="2">
        <v>0.18548799182422099</v>
      </c>
      <c r="K53" s="2">
        <v>0.16120689655172399</v>
      </c>
      <c r="L53" s="2">
        <v>0.119524870081663</v>
      </c>
      <c r="M53" s="2">
        <v>8.4880636604774504E-2</v>
      </c>
      <c r="N53" s="3">
        <v>0.67194685743484905</v>
      </c>
      <c r="O53" s="3">
        <v>0.98543689320388395</v>
      </c>
    </row>
    <row r="54" spans="1:15" x14ac:dyDescent="0.3">
      <c r="A54" s="8" t="s">
        <v>200</v>
      </c>
      <c r="B54" s="8" t="s">
        <v>74</v>
      </c>
      <c r="C54" s="2">
        <v>9.3005231544274394E-3</v>
      </c>
      <c r="D54" s="2">
        <v>2.5916682664618901E-2</v>
      </c>
      <c r="E54" s="2">
        <v>3.125E-2</v>
      </c>
      <c r="F54" s="2">
        <v>6.8953003084739603E-2</v>
      </c>
      <c r="G54" s="2">
        <v>9.7436767951111905E-2</v>
      </c>
      <c r="H54" s="2">
        <v>2.5831399845320999E-2</v>
      </c>
      <c r="I54" s="2">
        <v>4.6743063932448703E-3</v>
      </c>
      <c r="J54" s="2">
        <v>-3.1667417079393703E-2</v>
      </c>
      <c r="K54" s="2">
        <v>2.97582145071296E-2</v>
      </c>
      <c r="L54" s="2">
        <v>2.7995183624322701E-2</v>
      </c>
      <c r="M54" s="2">
        <v>-1.90336749633968E-2</v>
      </c>
      <c r="N54" s="3">
        <v>5.5530541797988902E-3</v>
      </c>
      <c r="O54" s="3">
        <v>0.25374251497006001</v>
      </c>
    </row>
    <row r="55" spans="1:15" x14ac:dyDescent="0.3">
      <c r="A55" s="8" t="s">
        <v>200</v>
      </c>
      <c r="B55" s="8" t="s">
        <v>75</v>
      </c>
      <c r="C55" s="2">
        <v>-0.136129506990434</v>
      </c>
      <c r="D55" s="2">
        <v>-4.2589437819420803E-2</v>
      </c>
      <c r="E55" s="2">
        <v>-3.2028469750889701E-2</v>
      </c>
      <c r="F55" s="2">
        <v>7.4448529411764705E-2</v>
      </c>
      <c r="G55" s="2">
        <v>0.27373823781009399</v>
      </c>
      <c r="H55" s="2">
        <v>0.186702484889187</v>
      </c>
      <c r="I55" s="2">
        <v>0.27504244482173201</v>
      </c>
      <c r="J55" s="2">
        <v>0.17043941411451399</v>
      </c>
      <c r="K55" s="2">
        <v>0.31588926810769802</v>
      </c>
      <c r="L55" s="2">
        <v>0.219884726224784</v>
      </c>
      <c r="M55" s="2">
        <v>2.504134183794E-2</v>
      </c>
      <c r="N55" s="3">
        <v>0.92587660896582302</v>
      </c>
      <c r="O55" s="3">
        <v>2.8603202846975102</v>
      </c>
    </row>
    <row r="56" spans="1:15" x14ac:dyDescent="0.3">
      <c r="A56" s="8" t="s">
        <v>201</v>
      </c>
      <c r="B56" s="8" t="s">
        <v>74</v>
      </c>
      <c r="C56" s="2">
        <v>-1.54320987654321E-3</v>
      </c>
      <c r="D56" s="2">
        <v>3.0568435514339701E-2</v>
      </c>
      <c r="E56" s="2">
        <v>-1.83302782869522E-3</v>
      </c>
      <c r="F56" s="2">
        <v>1.9198664440734599E-2</v>
      </c>
      <c r="G56" s="2">
        <v>-2.12940212940213E-2</v>
      </c>
      <c r="H56" s="2">
        <v>-8.7029288702928902E-3</v>
      </c>
      <c r="I56" s="2">
        <v>6.9221678203612996E-3</v>
      </c>
      <c r="J56" s="2">
        <v>-3.1857813547954399E-3</v>
      </c>
      <c r="K56" s="2">
        <v>6.3919259882253996E-3</v>
      </c>
      <c r="L56" s="2">
        <v>-1.48754805281631E-2</v>
      </c>
      <c r="M56" s="2">
        <v>4.0380047505938203E-2</v>
      </c>
      <c r="N56" s="3">
        <v>2.8169014084507001E-2</v>
      </c>
      <c r="O56" s="3">
        <v>2.1829695050824899E-2</v>
      </c>
    </row>
    <row r="57" spans="1:15" x14ac:dyDescent="0.3">
      <c r="A57" s="8" t="s">
        <v>201</v>
      </c>
      <c r="B57" s="8" t="s">
        <v>75</v>
      </c>
      <c r="C57" s="2">
        <v>-0.246422893481717</v>
      </c>
      <c r="D57" s="2">
        <v>-0.16244725738396601</v>
      </c>
      <c r="E57" s="2">
        <v>3.7783375314861499E-2</v>
      </c>
      <c r="F57" s="2">
        <v>0.17839805825242699</v>
      </c>
      <c r="G57" s="2">
        <v>9.47476828012358E-2</v>
      </c>
      <c r="H57" s="2">
        <v>0.17685794920037601</v>
      </c>
      <c r="I57" s="2">
        <v>5.99520383693046E-2</v>
      </c>
      <c r="J57" s="2">
        <v>0.18853695324283601</v>
      </c>
      <c r="K57" s="2">
        <v>0.12690355329949199</v>
      </c>
      <c r="L57" s="2">
        <v>0.14020270270270299</v>
      </c>
      <c r="M57" s="2">
        <v>0.142222222222222</v>
      </c>
      <c r="N57" s="3">
        <v>0.74434389140271495</v>
      </c>
      <c r="O57" s="3">
        <v>1.91309823677582</v>
      </c>
    </row>
    <row r="58" spans="1:15" x14ac:dyDescent="0.3">
      <c r="A58" s="8" t="s">
        <v>202</v>
      </c>
      <c r="B58" s="8" t="s">
        <v>74</v>
      </c>
      <c r="C58" s="2">
        <v>3.2712632108706599E-3</v>
      </c>
      <c r="D58" s="2">
        <v>5.9443190368698301E-2</v>
      </c>
      <c r="E58" s="2">
        <v>2.36742424242424E-2</v>
      </c>
      <c r="F58" s="2">
        <v>6.47548566142461E-3</v>
      </c>
      <c r="G58" s="2">
        <v>9.8805147058823508E-3</v>
      </c>
      <c r="H58" s="2">
        <v>-8.8737201365187701E-3</v>
      </c>
      <c r="I58" s="2">
        <v>2.9843893480257099E-3</v>
      </c>
      <c r="J58" s="2">
        <v>9.6131837949187497E-3</v>
      </c>
      <c r="K58" s="2">
        <v>3.5592836091589197E-2</v>
      </c>
      <c r="L58" s="2">
        <v>3.7215411558668997E-2</v>
      </c>
      <c r="M58" s="2">
        <v>3.25031658927818E-2</v>
      </c>
      <c r="N58" s="3">
        <v>0.119707026779583</v>
      </c>
      <c r="O58" s="3">
        <v>0.158143939393939</v>
      </c>
    </row>
    <row r="59" spans="1:15" x14ac:dyDescent="0.3">
      <c r="A59" s="8" t="s">
        <v>202</v>
      </c>
      <c r="B59" s="8" t="s">
        <v>75</v>
      </c>
      <c r="C59" s="2">
        <v>-0.21763602251407099</v>
      </c>
      <c r="D59" s="2">
        <v>-0.107913669064748</v>
      </c>
      <c r="E59" s="2">
        <v>1.34408602150538E-2</v>
      </c>
      <c r="F59" s="2">
        <v>-5.5702917771883298E-2</v>
      </c>
      <c r="G59" s="2">
        <v>2.8089887640449398E-3</v>
      </c>
      <c r="H59" s="2">
        <v>0.28011204481792701</v>
      </c>
      <c r="I59" s="2">
        <v>0.31291028446389502</v>
      </c>
      <c r="J59" s="2">
        <v>0.17</v>
      </c>
      <c r="K59" s="2">
        <v>0.26210826210826199</v>
      </c>
      <c r="L59" s="2">
        <v>0.186230248306998</v>
      </c>
      <c r="M59" s="2">
        <v>0.16650808753568</v>
      </c>
      <c r="N59" s="3">
        <v>1.0433333333333299</v>
      </c>
      <c r="O59" s="3">
        <v>2.2956989247311799</v>
      </c>
    </row>
    <row r="60" spans="1:15" x14ac:dyDescent="0.3">
      <c r="A60" s="11" t="s">
        <v>17</v>
      </c>
      <c r="B60" s="11" t="s">
        <v>17</v>
      </c>
      <c r="C60" s="3">
        <v>-2.1864744609313699E-2</v>
      </c>
      <c r="D60" s="3">
        <v>8.6655826112014504E-3</v>
      </c>
      <c r="E60" s="3">
        <v>1.0060403232389201E-2</v>
      </c>
      <c r="F60" s="3">
        <v>6.5256480190718598E-3</v>
      </c>
      <c r="G60" s="3">
        <v>1.98715375351265E-3</v>
      </c>
      <c r="H60" s="3">
        <v>4.3430357178629399E-2</v>
      </c>
      <c r="I60" s="3">
        <v>3.49991360608213E-2</v>
      </c>
      <c r="J60" s="3">
        <v>3.7080319050268998E-2</v>
      </c>
      <c r="K60" s="3">
        <v>5.3193582428589299E-2</v>
      </c>
      <c r="L60" s="3">
        <v>3.6988604520829402E-2</v>
      </c>
      <c r="M60" s="3">
        <v>4.8361474590982799E-2</v>
      </c>
      <c r="N60" s="3">
        <v>0.18742348358375099</v>
      </c>
      <c r="O60" s="3">
        <v>0.306301526406008</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186</v>
      </c>
      <c r="B65" s="15"/>
    </row>
    <row r="66" spans="1:2" x14ac:dyDescent="0.3">
      <c r="A66" s="14" t="s">
        <v>45</v>
      </c>
      <c r="B66" s="15"/>
    </row>
    <row r="67" spans="1:2" x14ac:dyDescent="0.3">
      <c r="A67" s="14" t="s">
        <v>78</v>
      </c>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121</v>
      </c>
      <c r="B1" s="15"/>
    </row>
    <row r="2" spans="1:5" ht="15.6" x14ac:dyDescent="0.3">
      <c r="A2" s="12" t="s">
        <v>32</v>
      </c>
      <c r="B2" s="15"/>
    </row>
    <row r="3" spans="1:5" ht="15.6" x14ac:dyDescent="0.3">
      <c r="A3" s="12" t="s">
        <v>33</v>
      </c>
      <c r="B3" s="15"/>
    </row>
    <row r="4" spans="1:5" ht="15.6" x14ac:dyDescent="0.3">
      <c r="A4" s="12" t="s">
        <v>122</v>
      </c>
      <c r="B4" s="15"/>
    </row>
    <row r="5" spans="1:5" ht="15.6" x14ac:dyDescent="0.3">
      <c r="A5" s="12"/>
      <c r="B5" s="15"/>
    </row>
    <row r="6" spans="1:5" x14ac:dyDescent="0.3">
      <c r="A6" s="16" t="str">
        <f>HYPERLINK("#'Table of contents'!A12",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12</v>
      </c>
      <c r="B9" s="7" t="s">
        <v>119</v>
      </c>
      <c r="C9" s="1">
        <v>9917</v>
      </c>
      <c r="D9" s="1">
        <v>13300</v>
      </c>
      <c r="E9" s="1">
        <v>14917</v>
      </c>
    </row>
    <row r="10" spans="1:5" x14ac:dyDescent="0.3">
      <c r="A10" s="7" t="s">
        <v>12</v>
      </c>
      <c r="B10" s="7" t="s">
        <v>120</v>
      </c>
      <c r="C10" s="1">
        <v>253902</v>
      </c>
      <c r="D10" s="1">
        <v>256476</v>
      </c>
      <c r="E10" s="1">
        <v>270438</v>
      </c>
    </row>
    <row r="11" spans="1:5" x14ac:dyDescent="0.3">
      <c r="A11" s="7" t="s">
        <v>13</v>
      </c>
      <c r="B11" s="7" t="s">
        <v>119</v>
      </c>
      <c r="C11" s="1">
        <v>331</v>
      </c>
      <c r="D11" s="1">
        <v>429</v>
      </c>
      <c r="E11" s="1">
        <v>465</v>
      </c>
    </row>
    <row r="12" spans="1:5" x14ac:dyDescent="0.3">
      <c r="A12" s="7" t="s">
        <v>13</v>
      </c>
      <c r="B12" s="7" t="s">
        <v>120</v>
      </c>
      <c r="C12" s="1">
        <v>8277</v>
      </c>
      <c r="D12" s="1">
        <v>8288</v>
      </c>
      <c r="E12" s="1">
        <v>8455</v>
      </c>
    </row>
    <row r="13" spans="1:5" x14ac:dyDescent="0.3">
      <c r="A13" s="7" t="s">
        <v>14</v>
      </c>
      <c r="B13" s="7" t="s">
        <v>119</v>
      </c>
      <c r="C13" s="1">
        <v>1051</v>
      </c>
      <c r="D13" s="1">
        <v>1453</v>
      </c>
      <c r="E13" s="1">
        <v>1594</v>
      </c>
    </row>
    <row r="14" spans="1:5" x14ac:dyDescent="0.3">
      <c r="A14" s="7" t="s">
        <v>14</v>
      </c>
      <c r="B14" s="7" t="s">
        <v>120</v>
      </c>
      <c r="C14" s="1">
        <v>25195</v>
      </c>
      <c r="D14" s="1">
        <v>25009</v>
      </c>
      <c r="E14" s="1">
        <v>25235</v>
      </c>
    </row>
    <row r="15" spans="1:5" x14ac:dyDescent="0.3">
      <c r="A15" s="7" t="s">
        <v>15</v>
      </c>
      <c r="B15" s="7" t="s">
        <v>119</v>
      </c>
      <c r="C15" s="1">
        <v>561</v>
      </c>
      <c r="D15" s="1">
        <v>767</v>
      </c>
      <c r="E15" s="1">
        <v>851</v>
      </c>
    </row>
    <row r="16" spans="1:5" x14ac:dyDescent="0.3">
      <c r="A16" s="7" t="s">
        <v>15</v>
      </c>
      <c r="B16" s="7" t="s">
        <v>120</v>
      </c>
      <c r="C16" s="1">
        <v>12781</v>
      </c>
      <c r="D16" s="1">
        <v>13008</v>
      </c>
      <c r="E16" s="1">
        <v>13669</v>
      </c>
    </row>
    <row r="17" spans="1:5" x14ac:dyDescent="0.3">
      <c r="A17" s="7" t="s">
        <v>16</v>
      </c>
      <c r="B17" s="7" t="s">
        <v>119</v>
      </c>
      <c r="C17" s="1">
        <v>445</v>
      </c>
      <c r="D17" s="1">
        <v>603</v>
      </c>
      <c r="E17" s="1">
        <v>648</v>
      </c>
    </row>
    <row r="18" spans="1:5" x14ac:dyDescent="0.3">
      <c r="A18" s="7" t="s">
        <v>16</v>
      </c>
      <c r="B18" s="7" t="s">
        <v>120</v>
      </c>
      <c r="C18" s="1">
        <v>37976</v>
      </c>
      <c r="D18" s="1">
        <v>37865</v>
      </c>
      <c r="E18" s="1">
        <v>41782</v>
      </c>
    </row>
    <row r="19" spans="1:5" x14ac:dyDescent="0.3">
      <c r="A19" s="10" t="s">
        <v>17</v>
      </c>
      <c r="B19" s="10" t="s">
        <v>17</v>
      </c>
      <c r="C19" s="5">
        <v>350436</v>
      </c>
      <c r="D19" s="5">
        <v>357198</v>
      </c>
      <c r="E19" s="5">
        <v>378054</v>
      </c>
    </row>
    <row r="20" spans="1:5" x14ac:dyDescent="0.3">
      <c r="A20" s="15"/>
      <c r="B20" s="15"/>
    </row>
    <row r="21" spans="1:5" x14ac:dyDescent="0.3">
      <c r="A21" s="15"/>
      <c r="B21" s="15"/>
    </row>
    <row r="22" spans="1:5" x14ac:dyDescent="0.3">
      <c r="A22" s="15"/>
      <c r="B22" s="15"/>
      <c r="C22" s="20" t="s">
        <v>35</v>
      </c>
      <c r="D22" s="21"/>
      <c r="E22" s="21"/>
    </row>
    <row r="23" spans="1:5" x14ac:dyDescent="0.3">
      <c r="A23" s="9" t="s">
        <v>39</v>
      </c>
      <c r="B23" s="9" t="s">
        <v>39</v>
      </c>
      <c r="C23" s="4" t="s">
        <v>9</v>
      </c>
      <c r="D23" s="4" t="s">
        <v>10</v>
      </c>
      <c r="E23" s="4" t="s">
        <v>11</v>
      </c>
    </row>
    <row r="24" spans="1:5" x14ac:dyDescent="0.3">
      <c r="A24" s="8" t="s">
        <v>12</v>
      </c>
      <c r="B24" s="8" t="s">
        <v>119</v>
      </c>
      <c r="C24" s="2">
        <v>3.75901659850124E-2</v>
      </c>
      <c r="D24" s="2">
        <v>4.9300160132850997E-2</v>
      </c>
      <c r="E24" s="2">
        <v>5.2275236109407597E-2</v>
      </c>
    </row>
    <row r="25" spans="1:5" x14ac:dyDescent="0.3">
      <c r="A25" s="8" t="s">
        <v>12</v>
      </c>
      <c r="B25" s="8" t="s">
        <v>120</v>
      </c>
      <c r="C25" s="2">
        <v>0.96240983401498803</v>
      </c>
      <c r="D25" s="2">
        <v>0.95069983986714901</v>
      </c>
      <c r="E25" s="2">
        <v>0.94772476389059201</v>
      </c>
    </row>
    <row r="26" spans="1:5" x14ac:dyDescent="0.3">
      <c r="A26" s="8" t="s">
        <v>13</v>
      </c>
      <c r="B26" s="8" t="s">
        <v>119</v>
      </c>
      <c r="C26" s="2">
        <v>3.8452602230483302E-2</v>
      </c>
      <c r="D26" s="2">
        <v>4.9214179190088303E-2</v>
      </c>
      <c r="E26" s="2">
        <v>5.2130044843049297E-2</v>
      </c>
    </row>
    <row r="27" spans="1:5" x14ac:dyDescent="0.3">
      <c r="A27" s="8" t="s">
        <v>13</v>
      </c>
      <c r="B27" s="8" t="s">
        <v>120</v>
      </c>
      <c r="C27" s="2">
        <v>0.96154739776951703</v>
      </c>
      <c r="D27" s="2">
        <v>0.95078582080991203</v>
      </c>
      <c r="E27" s="2">
        <v>0.94786995515695105</v>
      </c>
    </row>
    <row r="28" spans="1:5" x14ac:dyDescent="0.3">
      <c r="A28" s="8" t="s">
        <v>14</v>
      </c>
      <c r="B28" s="8" t="s">
        <v>119</v>
      </c>
      <c r="C28" s="2">
        <v>4.00441972110036E-2</v>
      </c>
      <c r="D28" s="2">
        <v>5.4908926007104501E-2</v>
      </c>
      <c r="E28" s="2">
        <v>5.94133214059413E-2</v>
      </c>
    </row>
    <row r="29" spans="1:5" x14ac:dyDescent="0.3">
      <c r="A29" s="8" t="s">
        <v>14</v>
      </c>
      <c r="B29" s="8" t="s">
        <v>120</v>
      </c>
      <c r="C29" s="2">
        <v>0.95995580278899595</v>
      </c>
      <c r="D29" s="2">
        <v>0.94509107399289505</v>
      </c>
      <c r="E29" s="2">
        <v>0.94058667859405898</v>
      </c>
    </row>
    <row r="30" spans="1:5" x14ac:dyDescent="0.3">
      <c r="A30" s="8" t="s">
        <v>15</v>
      </c>
      <c r="B30" s="8" t="s">
        <v>119</v>
      </c>
      <c r="C30" s="2">
        <v>4.2047669015140197E-2</v>
      </c>
      <c r="D30" s="2">
        <v>5.5680580762250499E-2</v>
      </c>
      <c r="E30" s="2">
        <v>5.8608815426997203E-2</v>
      </c>
    </row>
    <row r="31" spans="1:5" x14ac:dyDescent="0.3">
      <c r="A31" s="8" t="s">
        <v>15</v>
      </c>
      <c r="B31" s="8" t="s">
        <v>120</v>
      </c>
      <c r="C31" s="2">
        <v>0.95795233098485999</v>
      </c>
      <c r="D31" s="2">
        <v>0.94431941923774998</v>
      </c>
      <c r="E31" s="2">
        <v>0.94139118457300297</v>
      </c>
    </row>
    <row r="32" spans="1:5" x14ac:dyDescent="0.3">
      <c r="A32" s="8" t="s">
        <v>16</v>
      </c>
      <c r="B32" s="8" t="s">
        <v>119</v>
      </c>
      <c r="C32" s="2">
        <v>1.1582207646859801E-2</v>
      </c>
      <c r="D32" s="2">
        <v>1.5675366538421501E-2</v>
      </c>
      <c r="E32" s="2">
        <v>1.52722130567994E-2</v>
      </c>
    </row>
    <row r="33" spans="1:5" x14ac:dyDescent="0.3">
      <c r="A33" s="8" t="s">
        <v>16</v>
      </c>
      <c r="B33" s="8" t="s">
        <v>120</v>
      </c>
      <c r="C33" s="2">
        <v>0.98841779235313998</v>
      </c>
      <c r="D33" s="2">
        <v>0.98432463346157895</v>
      </c>
      <c r="E33" s="2">
        <v>0.98472778694320096</v>
      </c>
    </row>
    <row r="34" spans="1:5" x14ac:dyDescent="0.3">
      <c r="A34" s="15"/>
      <c r="B34" s="15"/>
    </row>
    <row r="35" spans="1:5" x14ac:dyDescent="0.3">
      <c r="A35" s="13" t="s">
        <v>40</v>
      </c>
      <c r="B35" s="15"/>
    </row>
    <row r="36" spans="1:5" x14ac:dyDescent="0.3">
      <c r="A36" s="14" t="s">
        <v>41</v>
      </c>
      <c r="B36" s="15"/>
    </row>
    <row r="37" spans="1:5" x14ac:dyDescent="0.3">
      <c r="A37" s="14" t="s">
        <v>42</v>
      </c>
      <c r="B37" s="15"/>
    </row>
    <row r="38" spans="1:5" x14ac:dyDescent="0.3">
      <c r="A38" s="14" t="s">
        <v>123</v>
      </c>
      <c r="B38" s="15"/>
    </row>
    <row r="39" spans="1:5" x14ac:dyDescent="0.3">
      <c r="A39" s="14" t="s">
        <v>43</v>
      </c>
      <c r="B39" s="15"/>
    </row>
    <row r="40" spans="1:5" x14ac:dyDescent="0.3">
      <c r="A40" s="14" t="s">
        <v>44</v>
      </c>
      <c r="B40" s="15"/>
    </row>
    <row r="41" spans="1:5" x14ac:dyDescent="0.3">
      <c r="A41" s="14" t="s">
        <v>45</v>
      </c>
      <c r="B41" s="15"/>
    </row>
    <row r="42" spans="1:5" x14ac:dyDescent="0.3">
      <c r="A42" s="15"/>
      <c r="B42" s="15"/>
    </row>
    <row r="43" spans="1:5" x14ac:dyDescent="0.3">
      <c r="A43" s="15"/>
      <c r="B43" s="15"/>
    </row>
    <row r="44" spans="1:5" x14ac:dyDescent="0.3">
      <c r="A44" s="15"/>
      <c r="B44" s="15"/>
    </row>
    <row r="45" spans="1:5" x14ac:dyDescent="0.3">
      <c r="A45" s="15"/>
      <c r="B45" s="15"/>
    </row>
    <row r="46" spans="1:5" x14ac:dyDescent="0.3">
      <c r="A46" s="15"/>
      <c r="B46" s="15"/>
    </row>
    <row r="47" spans="1:5" x14ac:dyDescent="0.3">
      <c r="A47" s="15"/>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2:E2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259</v>
      </c>
      <c r="B1" s="15"/>
    </row>
    <row r="2" spans="1:14" ht="15.6" x14ac:dyDescent="0.3">
      <c r="A2" s="12" t="s">
        <v>185</v>
      </c>
      <c r="B2" s="15"/>
    </row>
    <row r="3" spans="1:14" ht="15.6" x14ac:dyDescent="0.3">
      <c r="A3" s="12" t="s">
        <v>204</v>
      </c>
      <c r="B3" s="15"/>
    </row>
    <row r="4" spans="1:14" ht="15.6" x14ac:dyDescent="0.3">
      <c r="A4" s="12" t="s">
        <v>85</v>
      </c>
      <c r="B4" s="15"/>
    </row>
    <row r="5" spans="1:14" x14ac:dyDescent="0.3">
      <c r="A5" s="15"/>
      <c r="B5" s="15"/>
    </row>
    <row r="6" spans="1:14" x14ac:dyDescent="0.3">
      <c r="A6" s="16" t="str">
        <f>HYPERLINK("#'Table of contents'!A120",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79</v>
      </c>
      <c r="C9" s="1">
        <v>1658</v>
      </c>
      <c r="D9" s="1">
        <v>1598</v>
      </c>
      <c r="E9" s="1">
        <v>1558</v>
      </c>
      <c r="F9" s="1">
        <v>1625</v>
      </c>
      <c r="G9" s="1">
        <v>1581</v>
      </c>
      <c r="H9" s="1">
        <v>1448</v>
      </c>
      <c r="I9" s="1">
        <v>1664</v>
      </c>
      <c r="J9" s="1">
        <v>1768</v>
      </c>
      <c r="K9" s="1">
        <v>1867</v>
      </c>
      <c r="L9" s="1">
        <v>2023</v>
      </c>
      <c r="M9" s="1">
        <v>2099</v>
      </c>
      <c r="N9" s="1">
        <v>2413</v>
      </c>
    </row>
    <row r="10" spans="1:14" x14ac:dyDescent="0.3">
      <c r="A10" s="7" t="s">
        <v>196</v>
      </c>
      <c r="B10" s="7" t="s">
        <v>80</v>
      </c>
      <c r="C10" s="1">
        <v>262</v>
      </c>
      <c r="D10" s="1">
        <v>254</v>
      </c>
      <c r="E10" s="1">
        <v>234</v>
      </c>
      <c r="F10" s="1">
        <v>267</v>
      </c>
      <c r="G10" s="1">
        <v>284</v>
      </c>
      <c r="H10" s="1">
        <v>274</v>
      </c>
      <c r="I10" s="1">
        <v>322</v>
      </c>
      <c r="J10" s="1">
        <v>335</v>
      </c>
      <c r="K10" s="1">
        <v>399</v>
      </c>
      <c r="L10" s="1">
        <v>428</v>
      </c>
      <c r="M10" s="1">
        <v>466</v>
      </c>
      <c r="N10" s="1">
        <v>602</v>
      </c>
    </row>
    <row r="11" spans="1:14" x14ac:dyDescent="0.3">
      <c r="A11" s="7" t="s">
        <v>196</v>
      </c>
      <c r="B11" s="7" t="s">
        <v>81</v>
      </c>
      <c r="C11" s="1">
        <v>147</v>
      </c>
      <c r="D11" s="1">
        <v>154</v>
      </c>
      <c r="E11" s="1">
        <v>151</v>
      </c>
      <c r="F11" s="1">
        <v>184</v>
      </c>
      <c r="G11" s="1">
        <v>184</v>
      </c>
      <c r="H11" s="1">
        <v>158</v>
      </c>
      <c r="I11" s="1">
        <v>163</v>
      </c>
      <c r="J11" s="1">
        <v>195</v>
      </c>
      <c r="K11" s="1">
        <v>197</v>
      </c>
      <c r="L11" s="1">
        <v>198</v>
      </c>
      <c r="M11" s="1">
        <v>211</v>
      </c>
      <c r="N11" s="1">
        <v>236</v>
      </c>
    </row>
    <row r="12" spans="1:14" x14ac:dyDescent="0.3">
      <c r="A12" s="7" t="s">
        <v>196</v>
      </c>
      <c r="B12" s="7" t="s">
        <v>82</v>
      </c>
      <c r="C12" s="1">
        <v>2076</v>
      </c>
      <c r="D12" s="1">
        <v>2142</v>
      </c>
      <c r="E12" s="1">
        <v>2127</v>
      </c>
      <c r="F12" s="1">
        <v>2176</v>
      </c>
      <c r="G12" s="1">
        <v>2190</v>
      </c>
      <c r="H12" s="1">
        <v>2013</v>
      </c>
      <c r="I12" s="1">
        <v>1970</v>
      </c>
      <c r="J12" s="1">
        <v>1907</v>
      </c>
      <c r="K12" s="1">
        <v>1956</v>
      </c>
      <c r="L12" s="1">
        <v>1996</v>
      </c>
      <c r="M12" s="1">
        <v>1925</v>
      </c>
      <c r="N12" s="1">
        <v>1955</v>
      </c>
    </row>
    <row r="13" spans="1:14" x14ac:dyDescent="0.3">
      <c r="A13" s="7" t="s">
        <v>196</v>
      </c>
      <c r="B13" s="7" t="s">
        <v>16</v>
      </c>
      <c r="C13" s="1">
        <v>195</v>
      </c>
      <c r="D13" s="1">
        <v>198</v>
      </c>
      <c r="E13" s="1">
        <v>199</v>
      </c>
      <c r="F13" s="1">
        <v>218</v>
      </c>
      <c r="G13" s="1">
        <v>219</v>
      </c>
      <c r="H13" s="1">
        <v>221</v>
      </c>
      <c r="I13" s="1">
        <v>258</v>
      </c>
      <c r="J13" s="1">
        <v>278</v>
      </c>
      <c r="K13" s="1">
        <v>304</v>
      </c>
      <c r="L13" s="1">
        <v>338</v>
      </c>
      <c r="M13" s="1">
        <v>363</v>
      </c>
      <c r="N13" s="1">
        <v>443</v>
      </c>
    </row>
    <row r="14" spans="1:14" x14ac:dyDescent="0.3">
      <c r="A14" s="7" t="s">
        <v>196</v>
      </c>
      <c r="B14" s="7" t="s">
        <v>83</v>
      </c>
      <c r="C14" s="1">
        <v>297</v>
      </c>
      <c r="D14" s="1">
        <v>292</v>
      </c>
      <c r="E14" s="1">
        <v>259</v>
      </c>
      <c r="F14" s="1">
        <v>236</v>
      </c>
      <c r="G14" s="1">
        <v>224</v>
      </c>
      <c r="H14" s="1">
        <v>191</v>
      </c>
      <c r="I14" s="1">
        <v>186</v>
      </c>
      <c r="J14" s="1">
        <v>205</v>
      </c>
      <c r="K14" s="1">
        <v>203</v>
      </c>
      <c r="L14" s="1">
        <v>192</v>
      </c>
      <c r="M14" s="1">
        <v>199</v>
      </c>
      <c r="N14" s="1">
        <v>210</v>
      </c>
    </row>
    <row r="15" spans="1:14" x14ac:dyDescent="0.3">
      <c r="A15" s="7" t="s">
        <v>197</v>
      </c>
      <c r="B15" s="7" t="s">
        <v>79</v>
      </c>
      <c r="C15" s="1">
        <v>3353</v>
      </c>
      <c r="D15" s="1">
        <v>3109</v>
      </c>
      <c r="E15" s="1">
        <v>3064</v>
      </c>
      <c r="F15" s="1">
        <v>3068</v>
      </c>
      <c r="G15" s="1">
        <v>3166</v>
      </c>
      <c r="H15" s="1">
        <v>3176</v>
      </c>
      <c r="I15" s="1">
        <v>3231</v>
      </c>
      <c r="J15" s="1">
        <v>3397</v>
      </c>
      <c r="K15" s="1">
        <v>3571</v>
      </c>
      <c r="L15" s="1">
        <v>3839</v>
      </c>
      <c r="M15" s="1">
        <v>4028</v>
      </c>
      <c r="N15" s="1">
        <v>4290</v>
      </c>
    </row>
    <row r="16" spans="1:14" x14ac:dyDescent="0.3">
      <c r="A16" s="7" t="s">
        <v>197</v>
      </c>
      <c r="B16" s="7" t="s">
        <v>80</v>
      </c>
      <c r="C16" s="1">
        <v>389</v>
      </c>
      <c r="D16" s="1">
        <v>379</v>
      </c>
      <c r="E16" s="1">
        <v>369</v>
      </c>
      <c r="F16" s="1">
        <v>372</v>
      </c>
      <c r="G16" s="1">
        <v>414</v>
      </c>
      <c r="H16" s="1">
        <v>457</v>
      </c>
      <c r="I16" s="1">
        <v>469</v>
      </c>
      <c r="J16" s="1">
        <v>497</v>
      </c>
      <c r="K16" s="1">
        <v>523</v>
      </c>
      <c r="L16" s="1">
        <v>576</v>
      </c>
      <c r="M16" s="1">
        <v>589</v>
      </c>
      <c r="N16" s="1">
        <v>626</v>
      </c>
    </row>
    <row r="17" spans="1:14" x14ac:dyDescent="0.3">
      <c r="A17" s="7" t="s">
        <v>197</v>
      </c>
      <c r="B17" s="7" t="s">
        <v>81</v>
      </c>
      <c r="C17" s="1">
        <v>414</v>
      </c>
      <c r="D17" s="1">
        <v>420</v>
      </c>
      <c r="E17" s="1">
        <v>478</v>
      </c>
      <c r="F17" s="1">
        <v>468</v>
      </c>
      <c r="G17" s="1">
        <v>495</v>
      </c>
      <c r="H17" s="1">
        <v>504</v>
      </c>
      <c r="I17" s="1">
        <v>553</v>
      </c>
      <c r="J17" s="1">
        <v>529</v>
      </c>
      <c r="K17" s="1">
        <v>563</v>
      </c>
      <c r="L17" s="1">
        <v>584</v>
      </c>
      <c r="M17" s="1">
        <v>599</v>
      </c>
      <c r="N17" s="1">
        <v>649</v>
      </c>
    </row>
    <row r="18" spans="1:14" x14ac:dyDescent="0.3">
      <c r="A18" s="7" t="s">
        <v>197</v>
      </c>
      <c r="B18" s="7" t="s">
        <v>82</v>
      </c>
      <c r="C18" s="1">
        <v>5286</v>
      </c>
      <c r="D18" s="1">
        <v>5211</v>
      </c>
      <c r="E18" s="1">
        <v>5531</v>
      </c>
      <c r="F18" s="1">
        <v>5719</v>
      </c>
      <c r="G18" s="1">
        <v>5878</v>
      </c>
      <c r="H18" s="1">
        <v>5842</v>
      </c>
      <c r="I18" s="1">
        <v>5948</v>
      </c>
      <c r="J18" s="1">
        <v>5878</v>
      </c>
      <c r="K18" s="1">
        <v>5978</v>
      </c>
      <c r="L18" s="1">
        <v>5945</v>
      </c>
      <c r="M18" s="1">
        <v>5881</v>
      </c>
      <c r="N18" s="1">
        <v>5872</v>
      </c>
    </row>
    <row r="19" spans="1:14" x14ac:dyDescent="0.3">
      <c r="A19" s="7" t="s">
        <v>197</v>
      </c>
      <c r="B19" s="7" t="s">
        <v>16</v>
      </c>
      <c r="C19" s="1">
        <v>415</v>
      </c>
      <c r="D19" s="1">
        <v>395</v>
      </c>
      <c r="E19" s="1">
        <v>412</v>
      </c>
      <c r="F19" s="1">
        <v>433</v>
      </c>
      <c r="G19" s="1">
        <v>473</v>
      </c>
      <c r="H19" s="1">
        <v>494</v>
      </c>
      <c r="I19" s="1">
        <v>511</v>
      </c>
      <c r="J19" s="1">
        <v>523</v>
      </c>
      <c r="K19" s="1">
        <v>542</v>
      </c>
      <c r="L19" s="1">
        <v>630</v>
      </c>
      <c r="M19" s="1">
        <v>709</v>
      </c>
      <c r="N19" s="1">
        <v>795</v>
      </c>
    </row>
    <row r="20" spans="1:14" x14ac:dyDescent="0.3">
      <c r="A20" s="7" t="s">
        <v>197</v>
      </c>
      <c r="B20" s="7" t="s">
        <v>83</v>
      </c>
      <c r="C20" s="1">
        <v>611</v>
      </c>
      <c r="D20" s="1">
        <v>537</v>
      </c>
      <c r="E20" s="1">
        <v>523</v>
      </c>
      <c r="F20" s="1">
        <v>466</v>
      </c>
      <c r="G20" s="1">
        <v>457</v>
      </c>
      <c r="H20" s="1">
        <v>443</v>
      </c>
      <c r="I20" s="1">
        <v>471</v>
      </c>
      <c r="J20" s="1">
        <v>479</v>
      </c>
      <c r="K20" s="1">
        <v>497</v>
      </c>
      <c r="L20" s="1">
        <v>492</v>
      </c>
      <c r="M20" s="1">
        <v>460</v>
      </c>
      <c r="N20" s="1">
        <v>463</v>
      </c>
    </row>
    <row r="21" spans="1:14" x14ac:dyDescent="0.3">
      <c r="A21" s="7" t="s">
        <v>198</v>
      </c>
      <c r="B21" s="7" t="s">
        <v>79</v>
      </c>
      <c r="C21" s="1">
        <v>3247</v>
      </c>
      <c r="D21" s="1">
        <v>3178</v>
      </c>
      <c r="E21" s="1">
        <v>3155</v>
      </c>
      <c r="F21" s="1">
        <v>3184</v>
      </c>
      <c r="G21" s="1">
        <v>2940</v>
      </c>
      <c r="H21" s="1">
        <v>2795</v>
      </c>
      <c r="I21" s="1">
        <v>2997</v>
      </c>
      <c r="J21" s="1">
        <v>3135</v>
      </c>
      <c r="K21" s="1">
        <v>3353</v>
      </c>
      <c r="L21" s="1">
        <v>3479</v>
      </c>
      <c r="M21" s="1">
        <v>3543</v>
      </c>
      <c r="N21" s="1">
        <v>3985</v>
      </c>
    </row>
    <row r="22" spans="1:14" x14ac:dyDescent="0.3">
      <c r="A22" s="7" t="s">
        <v>198</v>
      </c>
      <c r="B22" s="7" t="s">
        <v>80</v>
      </c>
      <c r="C22" s="1">
        <v>322</v>
      </c>
      <c r="D22" s="1">
        <v>337</v>
      </c>
      <c r="E22" s="1">
        <v>382</v>
      </c>
      <c r="F22" s="1">
        <v>434</v>
      </c>
      <c r="G22" s="1">
        <v>445</v>
      </c>
      <c r="H22" s="1">
        <v>447</v>
      </c>
      <c r="I22" s="1">
        <v>529</v>
      </c>
      <c r="J22" s="1">
        <v>592</v>
      </c>
      <c r="K22" s="1">
        <v>705</v>
      </c>
      <c r="L22" s="1">
        <v>734</v>
      </c>
      <c r="M22" s="1">
        <v>874</v>
      </c>
      <c r="N22" s="1">
        <v>1094</v>
      </c>
    </row>
    <row r="23" spans="1:14" x14ac:dyDescent="0.3">
      <c r="A23" s="7" t="s">
        <v>198</v>
      </c>
      <c r="B23" s="7" t="s">
        <v>81</v>
      </c>
      <c r="C23" s="1">
        <v>224</v>
      </c>
      <c r="D23" s="1">
        <v>220</v>
      </c>
      <c r="E23" s="1">
        <v>236</v>
      </c>
      <c r="F23" s="1">
        <v>251</v>
      </c>
      <c r="G23" s="1">
        <v>243</v>
      </c>
      <c r="H23" s="1">
        <v>209</v>
      </c>
      <c r="I23" s="1">
        <v>225</v>
      </c>
      <c r="J23" s="1">
        <v>248</v>
      </c>
      <c r="K23" s="1">
        <v>248</v>
      </c>
      <c r="L23" s="1">
        <v>266</v>
      </c>
      <c r="M23" s="1">
        <v>268</v>
      </c>
      <c r="N23" s="1">
        <v>277</v>
      </c>
    </row>
    <row r="24" spans="1:14" x14ac:dyDescent="0.3">
      <c r="A24" s="7" t="s">
        <v>198</v>
      </c>
      <c r="B24" s="7" t="s">
        <v>82</v>
      </c>
      <c r="C24" s="1">
        <v>3846</v>
      </c>
      <c r="D24" s="1">
        <v>3853</v>
      </c>
      <c r="E24" s="1">
        <v>3813</v>
      </c>
      <c r="F24" s="1">
        <v>3763</v>
      </c>
      <c r="G24" s="1">
        <v>3494</v>
      </c>
      <c r="H24" s="1">
        <v>3210</v>
      </c>
      <c r="I24" s="1">
        <v>3345</v>
      </c>
      <c r="J24" s="1">
        <v>3354</v>
      </c>
      <c r="K24" s="1">
        <v>3329</v>
      </c>
      <c r="L24" s="1">
        <v>3124</v>
      </c>
      <c r="M24" s="1">
        <v>2946</v>
      </c>
      <c r="N24" s="1">
        <v>2940</v>
      </c>
    </row>
    <row r="25" spans="1:14" x14ac:dyDescent="0.3">
      <c r="A25" s="7" t="s">
        <v>198</v>
      </c>
      <c r="B25" s="7" t="s">
        <v>16</v>
      </c>
      <c r="C25" s="1">
        <v>261</v>
      </c>
      <c r="D25" s="1">
        <v>296</v>
      </c>
      <c r="E25" s="1">
        <v>320</v>
      </c>
      <c r="F25" s="1">
        <v>339</v>
      </c>
      <c r="G25" s="1">
        <v>365</v>
      </c>
      <c r="H25" s="1">
        <v>373</v>
      </c>
      <c r="I25" s="1">
        <v>400</v>
      </c>
      <c r="J25" s="1">
        <v>444</v>
      </c>
      <c r="K25" s="1">
        <v>514</v>
      </c>
      <c r="L25" s="1">
        <v>526</v>
      </c>
      <c r="M25" s="1">
        <v>626</v>
      </c>
      <c r="N25" s="1">
        <v>726</v>
      </c>
    </row>
    <row r="26" spans="1:14" x14ac:dyDescent="0.3">
      <c r="A26" s="7" t="s">
        <v>198</v>
      </c>
      <c r="B26" s="7" t="s">
        <v>83</v>
      </c>
      <c r="C26" s="1">
        <v>488</v>
      </c>
      <c r="D26" s="1">
        <v>465</v>
      </c>
      <c r="E26" s="1">
        <v>432</v>
      </c>
      <c r="F26" s="1">
        <v>390</v>
      </c>
      <c r="G26" s="1">
        <v>304</v>
      </c>
      <c r="H26" s="1">
        <v>249</v>
      </c>
      <c r="I26" s="1">
        <v>276</v>
      </c>
      <c r="J26" s="1">
        <v>279</v>
      </c>
      <c r="K26" s="1">
        <v>303</v>
      </c>
      <c r="L26" s="1">
        <v>313</v>
      </c>
      <c r="M26" s="1">
        <v>312</v>
      </c>
      <c r="N26" s="1">
        <v>328</v>
      </c>
    </row>
    <row r="27" spans="1:14" x14ac:dyDescent="0.3">
      <c r="A27" s="7" t="s">
        <v>199</v>
      </c>
      <c r="B27" s="7" t="s">
        <v>79</v>
      </c>
      <c r="C27" s="1">
        <v>2256</v>
      </c>
      <c r="D27" s="1">
        <v>2091</v>
      </c>
      <c r="E27" s="1">
        <v>1985</v>
      </c>
      <c r="F27" s="1">
        <v>1905</v>
      </c>
      <c r="G27" s="1">
        <v>1845</v>
      </c>
      <c r="H27" s="1">
        <v>1812</v>
      </c>
      <c r="I27" s="1">
        <v>1952</v>
      </c>
      <c r="J27" s="1">
        <v>2124</v>
      </c>
      <c r="K27" s="1">
        <v>2329</v>
      </c>
      <c r="L27" s="1">
        <v>2564</v>
      </c>
      <c r="M27" s="1">
        <v>2703</v>
      </c>
      <c r="N27" s="1">
        <v>2852</v>
      </c>
    </row>
    <row r="28" spans="1:14" x14ac:dyDescent="0.3">
      <c r="A28" s="7" t="s">
        <v>199</v>
      </c>
      <c r="B28" s="7" t="s">
        <v>80</v>
      </c>
      <c r="C28" s="1">
        <v>266</v>
      </c>
      <c r="D28" s="1">
        <v>290</v>
      </c>
      <c r="E28" s="1">
        <v>303</v>
      </c>
      <c r="F28" s="1">
        <v>296</v>
      </c>
      <c r="G28" s="1">
        <v>324</v>
      </c>
      <c r="H28" s="1">
        <v>355</v>
      </c>
      <c r="I28" s="1">
        <v>461</v>
      </c>
      <c r="J28" s="1">
        <v>584</v>
      </c>
      <c r="K28" s="1">
        <v>736</v>
      </c>
      <c r="L28" s="1">
        <v>916</v>
      </c>
      <c r="M28" s="1">
        <v>1028</v>
      </c>
      <c r="N28" s="1">
        <v>1137</v>
      </c>
    </row>
    <row r="29" spans="1:14" x14ac:dyDescent="0.3">
      <c r="A29" s="7" t="s">
        <v>199</v>
      </c>
      <c r="B29" s="7" t="s">
        <v>81</v>
      </c>
      <c r="C29" s="1">
        <v>238</v>
      </c>
      <c r="D29" s="1">
        <v>234</v>
      </c>
      <c r="E29" s="1">
        <v>230</v>
      </c>
      <c r="F29" s="1">
        <v>260</v>
      </c>
      <c r="G29" s="1">
        <v>263</v>
      </c>
      <c r="H29" s="1">
        <v>272</v>
      </c>
      <c r="I29" s="1">
        <v>296</v>
      </c>
      <c r="J29" s="1">
        <v>299</v>
      </c>
      <c r="K29" s="1">
        <v>309</v>
      </c>
      <c r="L29" s="1">
        <v>340</v>
      </c>
      <c r="M29" s="1">
        <v>351</v>
      </c>
      <c r="N29" s="1">
        <v>373</v>
      </c>
    </row>
    <row r="30" spans="1:14" x14ac:dyDescent="0.3">
      <c r="A30" s="7" t="s">
        <v>199</v>
      </c>
      <c r="B30" s="7" t="s">
        <v>82</v>
      </c>
      <c r="C30" s="1">
        <v>4625</v>
      </c>
      <c r="D30" s="1">
        <v>4742</v>
      </c>
      <c r="E30" s="1">
        <v>4800</v>
      </c>
      <c r="F30" s="1">
        <v>4770</v>
      </c>
      <c r="G30" s="1">
        <v>4665</v>
      </c>
      <c r="H30" s="1">
        <v>4703</v>
      </c>
      <c r="I30" s="1">
        <v>4905</v>
      </c>
      <c r="J30" s="1">
        <v>5050</v>
      </c>
      <c r="K30" s="1">
        <v>5054</v>
      </c>
      <c r="L30" s="1">
        <v>5215</v>
      </c>
      <c r="M30" s="1">
        <v>5186</v>
      </c>
      <c r="N30" s="1">
        <v>5120</v>
      </c>
    </row>
    <row r="31" spans="1:14" x14ac:dyDescent="0.3">
      <c r="A31" s="7" t="s">
        <v>199</v>
      </c>
      <c r="B31" s="7" t="s">
        <v>16</v>
      </c>
      <c r="C31" s="1">
        <v>272</v>
      </c>
      <c r="D31" s="1">
        <v>264</v>
      </c>
      <c r="E31" s="1">
        <v>245</v>
      </c>
      <c r="F31" s="1">
        <v>248</v>
      </c>
      <c r="G31" s="1">
        <v>263</v>
      </c>
      <c r="H31" s="1">
        <v>264</v>
      </c>
      <c r="I31" s="1">
        <v>299</v>
      </c>
      <c r="J31" s="1">
        <v>356</v>
      </c>
      <c r="K31" s="1">
        <v>409</v>
      </c>
      <c r="L31" s="1">
        <v>499</v>
      </c>
      <c r="M31" s="1">
        <v>591</v>
      </c>
      <c r="N31" s="1">
        <v>689</v>
      </c>
    </row>
    <row r="32" spans="1:14" x14ac:dyDescent="0.3">
      <c r="A32" s="7" t="s">
        <v>199</v>
      </c>
      <c r="B32" s="7" t="s">
        <v>83</v>
      </c>
      <c r="C32" s="1">
        <v>404</v>
      </c>
      <c r="D32" s="1">
        <v>366</v>
      </c>
      <c r="E32" s="1">
        <v>339</v>
      </c>
      <c r="F32" s="1">
        <v>311</v>
      </c>
      <c r="G32" s="1">
        <v>260</v>
      </c>
      <c r="H32" s="1">
        <v>265</v>
      </c>
      <c r="I32" s="1">
        <v>270</v>
      </c>
      <c r="J32" s="1">
        <v>279</v>
      </c>
      <c r="K32" s="1">
        <v>297</v>
      </c>
      <c r="L32" s="1">
        <v>339</v>
      </c>
      <c r="M32" s="1">
        <v>333</v>
      </c>
      <c r="N32" s="1">
        <v>337</v>
      </c>
    </row>
    <row r="33" spans="1:14" x14ac:dyDescent="0.3">
      <c r="A33" s="7" t="s">
        <v>200</v>
      </c>
      <c r="B33" s="7" t="s">
        <v>79</v>
      </c>
      <c r="C33" s="1">
        <v>1879</v>
      </c>
      <c r="D33" s="1">
        <v>1779</v>
      </c>
      <c r="E33" s="1">
        <v>1750</v>
      </c>
      <c r="F33" s="1">
        <v>1734</v>
      </c>
      <c r="G33" s="1">
        <v>1945</v>
      </c>
      <c r="H33" s="1">
        <v>2296</v>
      </c>
      <c r="I33" s="1">
        <v>2442</v>
      </c>
      <c r="J33" s="1">
        <v>2638</v>
      </c>
      <c r="K33" s="1">
        <v>2698</v>
      </c>
      <c r="L33" s="1">
        <v>3249</v>
      </c>
      <c r="M33" s="1">
        <v>3743</v>
      </c>
      <c r="N33" s="1">
        <v>3748</v>
      </c>
    </row>
    <row r="34" spans="1:14" x14ac:dyDescent="0.3">
      <c r="A34" s="7" t="s">
        <v>200</v>
      </c>
      <c r="B34" s="7" t="s">
        <v>80</v>
      </c>
      <c r="C34" s="1">
        <v>231</v>
      </c>
      <c r="D34" s="1">
        <v>224</v>
      </c>
      <c r="E34" s="1">
        <v>219</v>
      </c>
      <c r="F34" s="1">
        <v>210</v>
      </c>
      <c r="G34" s="1">
        <v>293</v>
      </c>
      <c r="H34" s="1">
        <v>424</v>
      </c>
      <c r="I34" s="1">
        <v>547</v>
      </c>
      <c r="J34" s="1">
        <v>742</v>
      </c>
      <c r="K34" s="1">
        <v>893</v>
      </c>
      <c r="L34" s="1">
        <v>1139</v>
      </c>
      <c r="M34" s="1">
        <v>1312</v>
      </c>
      <c r="N34" s="1">
        <v>1328</v>
      </c>
    </row>
    <row r="35" spans="1:14" x14ac:dyDescent="0.3">
      <c r="A35" s="7" t="s">
        <v>200</v>
      </c>
      <c r="B35" s="7" t="s">
        <v>81</v>
      </c>
      <c r="C35" s="1">
        <v>209</v>
      </c>
      <c r="D35" s="1">
        <v>225</v>
      </c>
      <c r="E35" s="1">
        <v>225</v>
      </c>
      <c r="F35" s="1">
        <v>254</v>
      </c>
      <c r="G35" s="1">
        <v>266</v>
      </c>
      <c r="H35" s="1">
        <v>289</v>
      </c>
      <c r="I35" s="1">
        <v>309</v>
      </c>
      <c r="J35" s="1">
        <v>338</v>
      </c>
      <c r="K35" s="1">
        <v>357</v>
      </c>
      <c r="L35" s="1">
        <v>359</v>
      </c>
      <c r="M35" s="1">
        <v>379</v>
      </c>
      <c r="N35" s="1">
        <v>392</v>
      </c>
    </row>
    <row r="36" spans="1:14" x14ac:dyDescent="0.3">
      <c r="A36" s="7" t="s">
        <v>200</v>
      </c>
      <c r="B36" s="7" t="s">
        <v>82</v>
      </c>
      <c r="C36" s="1">
        <v>3609</v>
      </c>
      <c r="D36" s="1">
        <v>3595</v>
      </c>
      <c r="E36" s="1">
        <v>3732</v>
      </c>
      <c r="F36" s="1">
        <v>3897</v>
      </c>
      <c r="G36" s="1">
        <v>4036</v>
      </c>
      <c r="H36" s="1">
        <v>4339</v>
      </c>
      <c r="I36" s="1">
        <v>4438</v>
      </c>
      <c r="J36" s="1">
        <v>4468</v>
      </c>
      <c r="K36" s="1">
        <v>4328</v>
      </c>
      <c r="L36" s="1">
        <v>4347</v>
      </c>
      <c r="M36" s="1">
        <v>4429</v>
      </c>
      <c r="N36" s="1">
        <v>4301</v>
      </c>
    </row>
    <row r="37" spans="1:14" x14ac:dyDescent="0.3">
      <c r="A37" s="7" t="s">
        <v>200</v>
      </c>
      <c r="B37" s="7" t="s">
        <v>16</v>
      </c>
      <c r="C37" s="1">
        <v>230</v>
      </c>
      <c r="D37" s="1">
        <v>224</v>
      </c>
      <c r="E37" s="1">
        <v>219</v>
      </c>
      <c r="F37" s="1">
        <v>232</v>
      </c>
      <c r="G37" s="1">
        <v>268</v>
      </c>
      <c r="H37" s="1">
        <v>325</v>
      </c>
      <c r="I37" s="1">
        <v>370</v>
      </c>
      <c r="J37" s="1">
        <v>423</v>
      </c>
      <c r="K37" s="1">
        <v>477</v>
      </c>
      <c r="L37" s="1">
        <v>643</v>
      </c>
      <c r="M37" s="1">
        <v>814</v>
      </c>
      <c r="N37" s="1">
        <v>886</v>
      </c>
    </row>
    <row r="38" spans="1:14" x14ac:dyDescent="0.3">
      <c r="A38" s="7" t="s">
        <v>200</v>
      </c>
      <c r="B38" s="7" t="s">
        <v>83</v>
      </c>
      <c r="C38" s="1">
        <v>362</v>
      </c>
      <c r="D38" s="1">
        <v>336</v>
      </c>
      <c r="E38" s="1">
        <v>323</v>
      </c>
      <c r="F38" s="1">
        <v>272</v>
      </c>
      <c r="G38" s="1">
        <v>252</v>
      </c>
      <c r="H38" s="1">
        <v>281</v>
      </c>
      <c r="I38" s="1">
        <v>293</v>
      </c>
      <c r="J38" s="1">
        <v>307</v>
      </c>
      <c r="K38" s="1">
        <v>336</v>
      </c>
      <c r="L38" s="1">
        <v>377</v>
      </c>
      <c r="M38" s="1">
        <v>386</v>
      </c>
      <c r="N38" s="1">
        <v>384</v>
      </c>
    </row>
    <row r="39" spans="1:14" x14ac:dyDescent="0.3">
      <c r="A39" s="7" t="s">
        <v>201</v>
      </c>
      <c r="B39" s="7" t="s">
        <v>79</v>
      </c>
      <c r="C39" s="1">
        <v>1888</v>
      </c>
      <c r="D39" s="1">
        <v>1701</v>
      </c>
      <c r="E39" s="1">
        <v>1638</v>
      </c>
      <c r="F39" s="1">
        <v>1622</v>
      </c>
      <c r="G39" s="1">
        <v>1765</v>
      </c>
      <c r="H39" s="1">
        <v>1822</v>
      </c>
      <c r="I39" s="1">
        <v>1974</v>
      </c>
      <c r="J39" s="1">
        <v>2004</v>
      </c>
      <c r="K39" s="1">
        <v>2117</v>
      </c>
      <c r="L39" s="1">
        <v>2299</v>
      </c>
      <c r="M39" s="1">
        <v>2487</v>
      </c>
      <c r="N39" s="1">
        <v>2800</v>
      </c>
    </row>
    <row r="40" spans="1:14" x14ac:dyDescent="0.3">
      <c r="A40" s="7" t="s">
        <v>201</v>
      </c>
      <c r="B40" s="7" t="s">
        <v>80</v>
      </c>
      <c r="C40" s="1">
        <v>295</v>
      </c>
      <c r="D40" s="1">
        <v>261</v>
      </c>
      <c r="E40" s="1">
        <v>249</v>
      </c>
      <c r="F40" s="1">
        <v>257</v>
      </c>
      <c r="G40" s="1">
        <v>311</v>
      </c>
      <c r="H40" s="1">
        <v>326</v>
      </c>
      <c r="I40" s="1">
        <v>377</v>
      </c>
      <c r="J40" s="1">
        <v>416</v>
      </c>
      <c r="K40" s="1">
        <v>460</v>
      </c>
      <c r="L40" s="1">
        <v>487</v>
      </c>
      <c r="M40" s="1">
        <v>543</v>
      </c>
      <c r="N40" s="1">
        <v>591</v>
      </c>
    </row>
    <row r="41" spans="1:14" x14ac:dyDescent="0.3">
      <c r="A41" s="7" t="s">
        <v>201</v>
      </c>
      <c r="B41" s="7" t="s">
        <v>81</v>
      </c>
      <c r="C41" s="1">
        <v>239</v>
      </c>
      <c r="D41" s="1">
        <v>249</v>
      </c>
      <c r="E41" s="1">
        <v>241</v>
      </c>
      <c r="F41" s="1">
        <v>252</v>
      </c>
      <c r="G41" s="1">
        <v>268</v>
      </c>
      <c r="H41" s="1">
        <v>254</v>
      </c>
      <c r="I41" s="1">
        <v>270</v>
      </c>
      <c r="J41" s="1">
        <v>282</v>
      </c>
      <c r="K41" s="1">
        <v>294</v>
      </c>
      <c r="L41" s="1">
        <v>307</v>
      </c>
      <c r="M41" s="1">
        <v>331</v>
      </c>
      <c r="N41" s="1">
        <v>367</v>
      </c>
    </row>
    <row r="42" spans="1:14" x14ac:dyDescent="0.3">
      <c r="A42" s="7" t="s">
        <v>201</v>
      </c>
      <c r="B42" s="7" t="s">
        <v>82</v>
      </c>
      <c r="C42" s="1">
        <v>4001</v>
      </c>
      <c r="D42" s="1">
        <v>3953</v>
      </c>
      <c r="E42" s="1">
        <v>4091</v>
      </c>
      <c r="F42" s="1">
        <v>4108</v>
      </c>
      <c r="G42" s="1">
        <v>4177</v>
      </c>
      <c r="H42" s="1">
        <v>4083</v>
      </c>
      <c r="I42" s="1">
        <v>3999</v>
      </c>
      <c r="J42" s="1">
        <v>3993</v>
      </c>
      <c r="K42" s="1">
        <v>3988</v>
      </c>
      <c r="L42" s="1">
        <v>3974</v>
      </c>
      <c r="M42" s="1">
        <v>3820</v>
      </c>
      <c r="N42" s="1">
        <v>3814</v>
      </c>
    </row>
    <row r="43" spans="1:14" x14ac:dyDescent="0.3">
      <c r="A43" s="7" t="s">
        <v>201</v>
      </c>
      <c r="B43" s="7" t="s">
        <v>16</v>
      </c>
      <c r="C43" s="1">
        <v>224</v>
      </c>
      <c r="D43" s="1">
        <v>220</v>
      </c>
      <c r="E43" s="1">
        <v>234</v>
      </c>
      <c r="F43" s="1">
        <v>261</v>
      </c>
      <c r="G43" s="1">
        <v>264</v>
      </c>
      <c r="H43" s="1">
        <v>276</v>
      </c>
      <c r="I43" s="1">
        <v>300</v>
      </c>
      <c r="J43" s="1">
        <v>312</v>
      </c>
      <c r="K43" s="1">
        <v>381</v>
      </c>
      <c r="L43" s="1">
        <v>412</v>
      </c>
      <c r="M43" s="1">
        <v>466</v>
      </c>
      <c r="N43" s="1">
        <v>558</v>
      </c>
    </row>
    <row r="44" spans="1:14" x14ac:dyDescent="0.3">
      <c r="A44" s="7" t="s">
        <v>201</v>
      </c>
      <c r="B44" s="7" t="s">
        <v>83</v>
      </c>
      <c r="C44" s="1">
        <v>443</v>
      </c>
      <c r="D44" s="1">
        <v>387</v>
      </c>
      <c r="E44" s="1">
        <v>342</v>
      </c>
      <c r="F44" s="1">
        <v>314</v>
      </c>
      <c r="G44" s="1">
        <v>291</v>
      </c>
      <c r="H44" s="1">
        <v>277</v>
      </c>
      <c r="I44" s="1">
        <v>254</v>
      </c>
      <c r="J44" s="1">
        <v>283</v>
      </c>
      <c r="K44" s="1">
        <v>281</v>
      </c>
      <c r="L44" s="1">
        <v>280</v>
      </c>
      <c r="M44" s="1">
        <v>272</v>
      </c>
      <c r="N44" s="1">
        <v>315</v>
      </c>
    </row>
    <row r="45" spans="1:14" x14ac:dyDescent="0.3">
      <c r="A45" s="7" t="s">
        <v>202</v>
      </c>
      <c r="B45" s="7" t="s">
        <v>79</v>
      </c>
      <c r="C45" s="1">
        <v>560</v>
      </c>
      <c r="D45" s="1">
        <v>467</v>
      </c>
      <c r="E45" s="1">
        <v>451</v>
      </c>
      <c r="F45" s="1">
        <v>455</v>
      </c>
      <c r="G45" s="1">
        <v>468</v>
      </c>
      <c r="H45" s="1">
        <v>475</v>
      </c>
      <c r="I45" s="1">
        <v>555</v>
      </c>
      <c r="J45" s="1">
        <v>652</v>
      </c>
      <c r="K45" s="1">
        <v>693</v>
      </c>
      <c r="L45" s="1">
        <v>802</v>
      </c>
      <c r="M45" s="1">
        <v>906</v>
      </c>
      <c r="N45" s="1">
        <v>1029</v>
      </c>
    </row>
    <row r="46" spans="1:14" x14ac:dyDescent="0.3">
      <c r="A46" s="7" t="s">
        <v>202</v>
      </c>
      <c r="B46" s="7" t="s">
        <v>80</v>
      </c>
      <c r="C46" s="1">
        <v>89</v>
      </c>
      <c r="D46" s="1">
        <v>71</v>
      </c>
      <c r="E46" s="1">
        <v>65</v>
      </c>
      <c r="F46" s="1">
        <v>85</v>
      </c>
      <c r="G46" s="1">
        <v>70</v>
      </c>
      <c r="H46" s="1">
        <v>78</v>
      </c>
      <c r="I46" s="1">
        <v>104</v>
      </c>
      <c r="J46" s="1">
        <v>145</v>
      </c>
      <c r="K46" s="1">
        <v>201</v>
      </c>
      <c r="L46" s="1">
        <v>240</v>
      </c>
      <c r="M46" s="1">
        <v>265</v>
      </c>
      <c r="N46" s="1">
        <v>303</v>
      </c>
    </row>
    <row r="47" spans="1:14" x14ac:dyDescent="0.3">
      <c r="A47" s="7" t="s">
        <v>202</v>
      </c>
      <c r="B47" s="7" t="s">
        <v>81</v>
      </c>
      <c r="C47" s="1">
        <v>128</v>
      </c>
      <c r="D47" s="1">
        <v>127</v>
      </c>
      <c r="E47" s="1">
        <v>138</v>
      </c>
      <c r="F47" s="1">
        <v>157</v>
      </c>
      <c r="G47" s="1">
        <v>136</v>
      </c>
      <c r="H47" s="1">
        <v>147</v>
      </c>
      <c r="I47" s="1">
        <v>155</v>
      </c>
      <c r="J47" s="1">
        <v>170</v>
      </c>
      <c r="K47" s="1">
        <v>169</v>
      </c>
      <c r="L47" s="1">
        <v>194</v>
      </c>
      <c r="M47" s="1">
        <v>204</v>
      </c>
      <c r="N47" s="1">
        <v>229</v>
      </c>
    </row>
    <row r="48" spans="1:14" x14ac:dyDescent="0.3">
      <c r="A48" s="7" t="s">
        <v>202</v>
      </c>
      <c r="B48" s="7" t="s">
        <v>82</v>
      </c>
      <c r="C48" s="1">
        <v>3389</v>
      </c>
      <c r="D48" s="1">
        <v>3418</v>
      </c>
      <c r="E48" s="1">
        <v>3636</v>
      </c>
      <c r="F48" s="1">
        <v>3723</v>
      </c>
      <c r="G48" s="1">
        <v>3773</v>
      </c>
      <c r="H48" s="1">
        <v>3795</v>
      </c>
      <c r="I48" s="1">
        <v>3735</v>
      </c>
      <c r="J48" s="1">
        <v>3726</v>
      </c>
      <c r="K48" s="1">
        <v>3756</v>
      </c>
      <c r="L48" s="1">
        <v>3858</v>
      </c>
      <c r="M48" s="1">
        <v>3996</v>
      </c>
      <c r="N48" s="1">
        <v>4091</v>
      </c>
    </row>
    <row r="49" spans="1:14" x14ac:dyDescent="0.3">
      <c r="A49" s="7" t="s">
        <v>202</v>
      </c>
      <c r="B49" s="7" t="s">
        <v>16</v>
      </c>
      <c r="C49" s="1">
        <v>85</v>
      </c>
      <c r="D49" s="1">
        <v>89</v>
      </c>
      <c r="E49" s="1">
        <v>88</v>
      </c>
      <c r="F49" s="1">
        <v>87</v>
      </c>
      <c r="G49" s="1">
        <v>87</v>
      </c>
      <c r="H49" s="1">
        <v>82</v>
      </c>
      <c r="I49" s="1">
        <v>98</v>
      </c>
      <c r="J49" s="1">
        <v>127</v>
      </c>
      <c r="K49" s="1">
        <v>134</v>
      </c>
      <c r="L49" s="1">
        <v>186</v>
      </c>
      <c r="M49" s="1">
        <v>235</v>
      </c>
      <c r="N49" s="1">
        <v>259</v>
      </c>
    </row>
    <row r="50" spans="1:14" x14ac:dyDescent="0.3">
      <c r="A50" s="7" t="s">
        <v>202</v>
      </c>
      <c r="B50" s="7" t="s">
        <v>83</v>
      </c>
      <c r="C50" s="1">
        <v>256</v>
      </c>
      <c r="D50" s="1">
        <v>232</v>
      </c>
      <c r="E50" s="1">
        <v>218</v>
      </c>
      <c r="F50" s="1">
        <v>194</v>
      </c>
      <c r="G50" s="1">
        <v>174</v>
      </c>
      <c r="H50" s="1">
        <v>175</v>
      </c>
      <c r="I50" s="1">
        <v>166</v>
      </c>
      <c r="J50" s="1">
        <v>149</v>
      </c>
      <c r="K50" s="1">
        <v>160</v>
      </c>
      <c r="L50" s="1">
        <v>174</v>
      </c>
      <c r="M50" s="1">
        <v>183</v>
      </c>
      <c r="N50" s="1">
        <v>207</v>
      </c>
    </row>
    <row r="51" spans="1:14" x14ac:dyDescent="0.3">
      <c r="A51" s="10" t="s">
        <v>17</v>
      </c>
      <c r="B51" s="10" t="s">
        <v>17</v>
      </c>
      <c r="C51" s="5">
        <v>49669</v>
      </c>
      <c r="D51" s="5">
        <v>48583</v>
      </c>
      <c r="E51" s="5">
        <v>49004</v>
      </c>
      <c r="F51" s="5">
        <v>49497</v>
      </c>
      <c r="G51" s="5">
        <v>49820</v>
      </c>
      <c r="H51" s="5">
        <v>49919</v>
      </c>
      <c r="I51" s="5">
        <v>52087</v>
      </c>
      <c r="J51" s="5">
        <v>53910</v>
      </c>
      <c r="K51" s="5">
        <v>55909</v>
      </c>
      <c r="L51" s="5">
        <v>58883</v>
      </c>
      <c r="M51" s="5">
        <v>61061</v>
      </c>
      <c r="N51" s="5">
        <v>64014</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79</v>
      </c>
      <c r="C56" s="2">
        <v>0.35771305285868399</v>
      </c>
      <c r="D56" s="2">
        <v>0.344545062526951</v>
      </c>
      <c r="E56" s="2">
        <v>0.34408127208480599</v>
      </c>
      <c r="F56" s="2">
        <v>0.34530386740331498</v>
      </c>
      <c r="G56" s="2">
        <v>0.33767620674925197</v>
      </c>
      <c r="H56" s="2">
        <v>0.33635307781649199</v>
      </c>
      <c r="I56" s="2">
        <v>0.36467236467236502</v>
      </c>
      <c r="J56" s="2">
        <v>0.37713310580204801</v>
      </c>
      <c r="K56" s="2">
        <v>0.37900933820544103</v>
      </c>
      <c r="L56" s="2">
        <v>0.39091787439613501</v>
      </c>
      <c r="M56" s="2">
        <v>0.39882196465893999</v>
      </c>
      <c r="N56" s="2">
        <v>0.41184502474825102</v>
      </c>
    </row>
    <row r="57" spans="1:14" x14ac:dyDescent="0.3">
      <c r="A57" s="8" t="s">
        <v>196</v>
      </c>
      <c r="B57" s="8" t="s">
        <v>80</v>
      </c>
      <c r="C57" s="2">
        <v>5.6526429341963301E-2</v>
      </c>
      <c r="D57" s="2">
        <v>5.4764984907287602E-2</v>
      </c>
      <c r="E57" s="2">
        <v>5.1678445229681999E-2</v>
      </c>
      <c r="F57" s="2">
        <v>5.6736081597960099E-2</v>
      </c>
      <c r="G57" s="2">
        <v>6.0657838530542497E-2</v>
      </c>
      <c r="H57" s="2">
        <v>6.3646922183507607E-2</v>
      </c>
      <c r="I57" s="2">
        <v>7.0567609029147493E-2</v>
      </c>
      <c r="J57" s="2">
        <v>7.1459044368600705E-2</v>
      </c>
      <c r="K57" s="2">
        <v>8.0998781973203399E-2</v>
      </c>
      <c r="L57" s="2">
        <v>8.2705314009661801E-2</v>
      </c>
      <c r="M57" s="2">
        <v>8.8542656279688395E-2</v>
      </c>
      <c r="N57" s="2">
        <v>0.10274790919952199</v>
      </c>
    </row>
    <row r="58" spans="1:14" x14ac:dyDescent="0.3">
      <c r="A58" s="8" t="s">
        <v>196</v>
      </c>
      <c r="B58" s="8" t="s">
        <v>81</v>
      </c>
      <c r="C58" s="2">
        <v>3.1715210355987102E-2</v>
      </c>
      <c r="D58" s="2">
        <v>3.3203967227253099E-2</v>
      </c>
      <c r="E58" s="2">
        <v>3.3348056537102502E-2</v>
      </c>
      <c r="F58" s="2">
        <v>3.9099022524436901E-2</v>
      </c>
      <c r="G58" s="2">
        <v>3.9299444681759901E-2</v>
      </c>
      <c r="H58" s="2">
        <v>3.6701509872241599E-2</v>
      </c>
      <c r="I58" s="2">
        <v>3.5722112645189603E-2</v>
      </c>
      <c r="J58" s="2">
        <v>4.15955631399317E-2</v>
      </c>
      <c r="K58" s="2">
        <v>3.9991879821356102E-2</v>
      </c>
      <c r="L58" s="2">
        <v>3.8260869565217397E-2</v>
      </c>
      <c r="M58" s="2">
        <v>4.0091202736082097E-2</v>
      </c>
      <c r="N58" s="2">
        <v>4.0279911247653198E-2</v>
      </c>
    </row>
    <row r="59" spans="1:14" x14ac:dyDescent="0.3">
      <c r="A59" s="8" t="s">
        <v>196</v>
      </c>
      <c r="B59" s="8" t="s">
        <v>82</v>
      </c>
      <c r="C59" s="2">
        <v>0.44789644012945001</v>
      </c>
      <c r="D59" s="2">
        <v>0.46183699870633899</v>
      </c>
      <c r="E59" s="2">
        <v>0.46974381625441702</v>
      </c>
      <c r="F59" s="2">
        <v>0.46238844028899301</v>
      </c>
      <c r="G59" s="2">
        <v>0.467748825288338</v>
      </c>
      <c r="H59" s="2">
        <v>0.46759581881533102</v>
      </c>
      <c r="I59" s="2">
        <v>0.431733508656586</v>
      </c>
      <c r="J59" s="2">
        <v>0.40678327645051199</v>
      </c>
      <c r="K59" s="2">
        <v>0.39707673568818502</v>
      </c>
      <c r="L59" s="2">
        <v>0.38570048309178701</v>
      </c>
      <c r="M59" s="2">
        <v>0.36576097282918502</v>
      </c>
      <c r="N59" s="2">
        <v>0.33367468851339799</v>
      </c>
    </row>
    <row r="60" spans="1:14" x14ac:dyDescent="0.3">
      <c r="A60" s="8" t="s">
        <v>196</v>
      </c>
      <c r="B60" s="8" t="s">
        <v>16</v>
      </c>
      <c r="C60" s="2">
        <v>4.2071197411003201E-2</v>
      </c>
      <c r="D60" s="2">
        <v>4.2690815006468298E-2</v>
      </c>
      <c r="E60" s="2">
        <v>4.3948763250883399E-2</v>
      </c>
      <c r="F60" s="2">
        <v>4.6323841903952397E-2</v>
      </c>
      <c r="G60" s="2">
        <v>4.67748825288338E-2</v>
      </c>
      <c r="H60" s="2">
        <v>5.1335656213704998E-2</v>
      </c>
      <c r="I60" s="2">
        <v>5.6541748849441201E-2</v>
      </c>
      <c r="J60" s="2">
        <v>5.9300341296928301E-2</v>
      </c>
      <c r="K60" s="2">
        <v>6.1713357693869299E-2</v>
      </c>
      <c r="L60" s="2">
        <v>6.5314009661835704E-2</v>
      </c>
      <c r="M60" s="2">
        <v>6.8972069162074906E-2</v>
      </c>
      <c r="N60" s="2">
        <v>7.5610172384365903E-2</v>
      </c>
    </row>
    <row r="61" spans="1:14" x14ac:dyDescent="0.3">
      <c r="A61" s="8" t="s">
        <v>196</v>
      </c>
      <c r="B61" s="8" t="s">
        <v>83</v>
      </c>
      <c r="C61" s="2">
        <v>6.4077669902912596E-2</v>
      </c>
      <c r="D61" s="2">
        <v>6.2958171625700707E-2</v>
      </c>
      <c r="E61" s="2">
        <v>5.7199646643109503E-2</v>
      </c>
      <c r="F61" s="2">
        <v>5.0148746281342998E-2</v>
      </c>
      <c r="G61" s="2">
        <v>4.7842802221272997E-2</v>
      </c>
      <c r="H61" s="2">
        <v>4.4367015098722401E-2</v>
      </c>
      <c r="I61" s="2">
        <v>4.0762656147271502E-2</v>
      </c>
      <c r="J61" s="2">
        <v>4.37286689419795E-2</v>
      </c>
      <c r="K61" s="2">
        <v>4.1209906617945602E-2</v>
      </c>
      <c r="L61" s="2">
        <v>3.7101449275362297E-2</v>
      </c>
      <c r="M61" s="2">
        <v>3.7811134334030001E-2</v>
      </c>
      <c r="N61" s="2">
        <v>3.5842293906809999E-2</v>
      </c>
    </row>
    <row r="62" spans="1:14" x14ac:dyDescent="0.3">
      <c r="A62" s="8" t="s">
        <v>197</v>
      </c>
      <c r="B62" s="8" t="s">
        <v>79</v>
      </c>
      <c r="C62" s="2">
        <v>0.32030951471150199</v>
      </c>
      <c r="D62" s="2">
        <v>0.30932245547706699</v>
      </c>
      <c r="E62" s="2">
        <v>0.29526838199865102</v>
      </c>
      <c r="F62" s="2">
        <v>0.29146874406232198</v>
      </c>
      <c r="G62" s="2">
        <v>0.29091243223375901</v>
      </c>
      <c r="H62" s="2">
        <v>0.29094906559179201</v>
      </c>
      <c r="I62" s="2">
        <v>0.288920683179826</v>
      </c>
      <c r="J62" s="2">
        <v>0.30053967973104501</v>
      </c>
      <c r="K62" s="2">
        <v>0.30589343841014199</v>
      </c>
      <c r="L62" s="2">
        <v>0.31816674954417401</v>
      </c>
      <c r="M62" s="2">
        <v>0.32838741235936703</v>
      </c>
      <c r="N62" s="2">
        <v>0.33792831823552599</v>
      </c>
    </row>
    <row r="63" spans="1:14" x14ac:dyDescent="0.3">
      <c r="A63" s="8" t="s">
        <v>197</v>
      </c>
      <c r="B63" s="8" t="s">
        <v>80</v>
      </c>
      <c r="C63" s="2">
        <v>3.7160871226595303E-2</v>
      </c>
      <c r="D63" s="2">
        <v>3.7707690777037103E-2</v>
      </c>
      <c r="E63" s="2">
        <v>3.5559410234171702E-2</v>
      </c>
      <c r="F63" s="2">
        <v>3.5341060231806998E-2</v>
      </c>
      <c r="G63" s="2">
        <v>3.8040981347054997E-2</v>
      </c>
      <c r="H63" s="2">
        <v>4.1865152070355398E-2</v>
      </c>
      <c r="I63" s="2">
        <v>4.1938656889922203E-2</v>
      </c>
      <c r="J63" s="2">
        <v>4.3970627267097197E-2</v>
      </c>
      <c r="K63" s="2">
        <v>4.4800411170121603E-2</v>
      </c>
      <c r="L63" s="2">
        <v>4.7737444057682703E-2</v>
      </c>
      <c r="M63" s="2">
        <v>4.8018914071416903E-2</v>
      </c>
      <c r="N63" s="2">
        <v>4.9310752264671097E-2</v>
      </c>
    </row>
    <row r="64" spans="1:14" x14ac:dyDescent="0.3">
      <c r="A64" s="8" t="s">
        <v>197</v>
      </c>
      <c r="B64" s="8" t="s">
        <v>81</v>
      </c>
      <c r="C64" s="2">
        <v>3.9549102025219697E-2</v>
      </c>
      <c r="D64" s="2">
        <v>4.1786886876927699E-2</v>
      </c>
      <c r="E64" s="2">
        <v>4.6063409463235998E-2</v>
      </c>
      <c r="F64" s="2">
        <v>4.4461333840015202E-2</v>
      </c>
      <c r="G64" s="2">
        <v>4.5483782045391899E-2</v>
      </c>
      <c r="H64" s="2">
        <v>4.6170758519604199E-2</v>
      </c>
      <c r="I64" s="2">
        <v>4.9450058123938101E-2</v>
      </c>
      <c r="J64" s="2">
        <v>4.6801734052906302E-2</v>
      </c>
      <c r="K64" s="2">
        <v>4.8226828850436901E-2</v>
      </c>
      <c r="L64" s="2">
        <v>4.84004641140394E-2</v>
      </c>
      <c r="M64" s="2">
        <v>4.8834175770422303E-2</v>
      </c>
      <c r="N64" s="2">
        <v>5.1122489168964197E-2</v>
      </c>
    </row>
    <row r="65" spans="1:14" x14ac:dyDescent="0.3">
      <c r="A65" s="8" t="s">
        <v>197</v>
      </c>
      <c r="B65" s="8" t="s">
        <v>82</v>
      </c>
      <c r="C65" s="2">
        <v>0.50496752006113899</v>
      </c>
      <c r="D65" s="2">
        <v>0.51845587503731005</v>
      </c>
      <c r="E65" s="2">
        <v>0.53300568565095896</v>
      </c>
      <c r="F65" s="2">
        <v>0.54332129963898901</v>
      </c>
      <c r="G65" s="2">
        <v>0.54010842598548203</v>
      </c>
      <c r="H65" s="2">
        <v>0.535177720776841</v>
      </c>
      <c r="I65" s="2">
        <v>0.53187874452293704</v>
      </c>
      <c r="J65" s="2">
        <v>0.52003892771830496</v>
      </c>
      <c r="K65" s="2">
        <v>0.51207812232311101</v>
      </c>
      <c r="L65" s="2">
        <v>0.49270677938007601</v>
      </c>
      <c r="M65" s="2">
        <v>0.47945540518506402</v>
      </c>
      <c r="N65" s="2">
        <v>0.46254430878298503</v>
      </c>
    </row>
    <row r="66" spans="1:14" x14ac:dyDescent="0.3">
      <c r="A66" s="8" t="s">
        <v>197</v>
      </c>
      <c r="B66" s="8" t="s">
        <v>16</v>
      </c>
      <c r="C66" s="2">
        <v>3.9644631257164699E-2</v>
      </c>
      <c r="D66" s="2">
        <v>3.9299572181872501E-2</v>
      </c>
      <c r="E66" s="2">
        <v>3.9703189746554901E-2</v>
      </c>
      <c r="F66" s="2">
        <v>4.1136234087022598E-2</v>
      </c>
      <c r="G66" s="2">
        <v>4.3462280621152302E-2</v>
      </c>
      <c r="H66" s="2">
        <v>4.5254672041040701E-2</v>
      </c>
      <c r="I66" s="2">
        <v>4.5694357506930197E-2</v>
      </c>
      <c r="J66" s="2">
        <v>4.62709015305671E-2</v>
      </c>
      <c r="K66" s="2">
        <v>4.64279595682714E-2</v>
      </c>
      <c r="L66" s="2">
        <v>5.2212829438090497E-2</v>
      </c>
      <c r="M66" s="2">
        <v>5.78020544594815E-2</v>
      </c>
      <c r="N66" s="2">
        <v>6.2623079952737304E-2</v>
      </c>
    </row>
    <row r="67" spans="1:14" x14ac:dyDescent="0.3">
      <c r="A67" s="8" t="s">
        <v>197</v>
      </c>
      <c r="B67" s="8" t="s">
        <v>83</v>
      </c>
      <c r="C67" s="2">
        <v>5.8368360718379801E-2</v>
      </c>
      <c r="D67" s="2">
        <v>5.34275196497861E-2</v>
      </c>
      <c r="E67" s="2">
        <v>5.0399922906427697E-2</v>
      </c>
      <c r="F67" s="2">
        <v>4.4271328139844197E-2</v>
      </c>
      <c r="G67" s="2">
        <v>4.19920977671598E-2</v>
      </c>
      <c r="H67" s="2">
        <v>4.0582631000366402E-2</v>
      </c>
      <c r="I67" s="2">
        <v>4.2117499776446403E-2</v>
      </c>
      <c r="J67" s="2">
        <v>4.2378129700079599E-2</v>
      </c>
      <c r="K67" s="2">
        <v>4.2573239677916701E-2</v>
      </c>
      <c r="L67" s="2">
        <v>4.0775733465937297E-2</v>
      </c>
      <c r="M67" s="2">
        <v>3.7502038154247498E-2</v>
      </c>
      <c r="N67" s="2">
        <v>3.6471051595116197E-2</v>
      </c>
    </row>
    <row r="68" spans="1:14" x14ac:dyDescent="0.3">
      <c r="A68" s="8" t="s">
        <v>198</v>
      </c>
      <c r="B68" s="8" t="s">
        <v>79</v>
      </c>
      <c r="C68" s="2">
        <v>0.38710061993323802</v>
      </c>
      <c r="D68" s="2">
        <v>0.38064438854952698</v>
      </c>
      <c r="E68" s="2">
        <v>0.378388102662509</v>
      </c>
      <c r="F68" s="2">
        <v>0.380815691902882</v>
      </c>
      <c r="G68" s="2">
        <v>0.37735849056603799</v>
      </c>
      <c r="H68" s="2">
        <v>0.38377042427571101</v>
      </c>
      <c r="I68" s="2">
        <v>0.38561502830674199</v>
      </c>
      <c r="J68" s="2">
        <v>0.38934426229508201</v>
      </c>
      <c r="K68" s="2">
        <v>0.39671083767155702</v>
      </c>
      <c r="L68" s="2">
        <v>0.41210613598673301</v>
      </c>
      <c r="M68" s="2">
        <v>0.41346714902555698</v>
      </c>
      <c r="N68" s="2">
        <v>0.42620320855615001</v>
      </c>
    </row>
    <row r="69" spans="1:14" x14ac:dyDescent="0.3">
      <c r="A69" s="8" t="s">
        <v>198</v>
      </c>
      <c r="B69" s="8" t="s">
        <v>80</v>
      </c>
      <c r="C69" s="2">
        <v>3.8388173581306598E-2</v>
      </c>
      <c r="D69" s="2">
        <v>4.0364115462929701E-2</v>
      </c>
      <c r="E69" s="2">
        <v>4.5814343967378303E-2</v>
      </c>
      <c r="F69" s="2">
        <v>5.1907666547063698E-2</v>
      </c>
      <c r="G69" s="2">
        <v>5.7117186497240402E-2</v>
      </c>
      <c r="H69" s="2">
        <v>6.1375806673074303E-2</v>
      </c>
      <c r="I69" s="2">
        <v>6.8064848172928502E-2</v>
      </c>
      <c r="J69" s="2">
        <v>7.35221063089916E-2</v>
      </c>
      <c r="K69" s="2">
        <v>8.3412210127780398E-2</v>
      </c>
      <c r="L69" s="2">
        <v>8.6946221274579502E-2</v>
      </c>
      <c r="M69" s="2">
        <v>0.1019955654102</v>
      </c>
      <c r="N69" s="2">
        <v>0.117005347593583</v>
      </c>
    </row>
    <row r="70" spans="1:14" x14ac:dyDescent="0.3">
      <c r="A70" s="8" t="s">
        <v>198</v>
      </c>
      <c r="B70" s="8" t="s">
        <v>81</v>
      </c>
      <c r="C70" s="2">
        <v>2.67048164043872E-2</v>
      </c>
      <c r="D70" s="2">
        <v>2.63504611330698E-2</v>
      </c>
      <c r="E70" s="2">
        <v>2.8304149676181299E-2</v>
      </c>
      <c r="F70" s="2">
        <v>3.0020332496112901E-2</v>
      </c>
      <c r="G70" s="2">
        <v>3.1189834424335799E-2</v>
      </c>
      <c r="H70" s="2">
        <v>2.8696965536180102E-2</v>
      </c>
      <c r="I70" s="2">
        <v>2.8950077200205902E-2</v>
      </c>
      <c r="J70" s="2">
        <v>3.07998012916046E-2</v>
      </c>
      <c r="K70" s="2">
        <v>2.93421675343114E-2</v>
      </c>
      <c r="L70" s="2">
        <v>3.1509121061359897E-2</v>
      </c>
      <c r="M70" s="2">
        <v>3.1275528066285398E-2</v>
      </c>
      <c r="N70" s="2">
        <v>2.9625668449197898E-2</v>
      </c>
    </row>
    <row r="71" spans="1:14" x14ac:dyDescent="0.3">
      <c r="A71" s="8" t="s">
        <v>198</v>
      </c>
      <c r="B71" s="8" t="s">
        <v>82</v>
      </c>
      <c r="C71" s="2">
        <v>0.45851216022889801</v>
      </c>
      <c r="D71" s="2">
        <v>0.46149239429871802</v>
      </c>
      <c r="E71" s="2">
        <v>0.457303909810506</v>
      </c>
      <c r="F71" s="2">
        <v>0.45006578160507099</v>
      </c>
      <c r="G71" s="2">
        <v>0.44846617892439999</v>
      </c>
      <c r="H71" s="2">
        <v>0.44075243718247997</v>
      </c>
      <c r="I71" s="2">
        <v>0.43039114770972697</v>
      </c>
      <c r="J71" s="2">
        <v>0.41654247391952298</v>
      </c>
      <c r="K71" s="2">
        <v>0.39387127307146202</v>
      </c>
      <c r="L71" s="2">
        <v>0.37005448945747499</v>
      </c>
      <c r="M71" s="2">
        <v>0.34379740926595898</v>
      </c>
      <c r="N71" s="2">
        <v>0.31443850267379703</v>
      </c>
    </row>
    <row r="72" spans="1:14" x14ac:dyDescent="0.3">
      <c r="A72" s="8" t="s">
        <v>198</v>
      </c>
      <c r="B72" s="8" t="s">
        <v>16</v>
      </c>
      <c r="C72" s="2">
        <v>3.1115879828326198E-2</v>
      </c>
      <c r="D72" s="2">
        <v>3.5453347706312102E-2</v>
      </c>
      <c r="E72" s="2">
        <v>3.8378508035500102E-2</v>
      </c>
      <c r="F72" s="2">
        <v>4.0545389307499097E-2</v>
      </c>
      <c r="G72" s="2">
        <v>4.6848928250545499E-2</v>
      </c>
      <c r="H72" s="2">
        <v>5.1215158588493799E-2</v>
      </c>
      <c r="I72" s="2">
        <v>5.1466803911477101E-2</v>
      </c>
      <c r="J72" s="2">
        <v>5.5141579731743703E-2</v>
      </c>
      <c r="K72" s="2">
        <v>6.0814008518693799E-2</v>
      </c>
      <c r="L72" s="2">
        <v>6.2307510068704101E-2</v>
      </c>
      <c r="M72" s="2">
        <v>7.3054031975726394E-2</v>
      </c>
      <c r="N72" s="2">
        <v>7.7647058823529402E-2</v>
      </c>
    </row>
    <row r="73" spans="1:14" x14ac:dyDescent="0.3">
      <c r="A73" s="8" t="s">
        <v>198</v>
      </c>
      <c r="B73" s="8" t="s">
        <v>83</v>
      </c>
      <c r="C73" s="2">
        <v>5.8178350023843597E-2</v>
      </c>
      <c r="D73" s="2">
        <v>5.5695292849443002E-2</v>
      </c>
      <c r="E73" s="2">
        <v>5.1810985847925199E-2</v>
      </c>
      <c r="F73" s="2">
        <v>4.6645138141370598E-2</v>
      </c>
      <c r="G73" s="2">
        <v>3.9019381337440602E-2</v>
      </c>
      <c r="H73" s="2">
        <v>3.4189207744061499E-2</v>
      </c>
      <c r="I73" s="2">
        <v>3.5512094698919201E-2</v>
      </c>
      <c r="J73" s="2">
        <v>3.4649776453055101E-2</v>
      </c>
      <c r="K73" s="2">
        <v>3.5849503076195E-2</v>
      </c>
      <c r="L73" s="2">
        <v>3.7076522151148997E-2</v>
      </c>
      <c r="M73" s="2">
        <v>3.6410316256272598E-2</v>
      </c>
      <c r="N73" s="2">
        <v>3.5080213903743301E-2</v>
      </c>
    </row>
    <row r="74" spans="1:14" x14ac:dyDescent="0.3">
      <c r="A74" s="8" t="s">
        <v>199</v>
      </c>
      <c r="B74" s="8" t="s">
        <v>79</v>
      </c>
      <c r="C74" s="2">
        <v>0.27986602158541102</v>
      </c>
      <c r="D74" s="2">
        <v>0.26180042569174899</v>
      </c>
      <c r="E74" s="2">
        <v>0.25120222728423203</v>
      </c>
      <c r="F74" s="2">
        <v>0.24454428754813901</v>
      </c>
      <c r="G74" s="2">
        <v>0.24212598425196799</v>
      </c>
      <c r="H74" s="2">
        <v>0.23621431364880699</v>
      </c>
      <c r="I74" s="2">
        <v>0.238543321520225</v>
      </c>
      <c r="J74" s="2">
        <v>0.24436263230556801</v>
      </c>
      <c r="K74" s="2">
        <v>0.25498138821983801</v>
      </c>
      <c r="L74" s="2">
        <v>0.25969816671731</v>
      </c>
      <c r="M74" s="2">
        <v>0.26520800627943503</v>
      </c>
      <c r="N74" s="2">
        <v>0.27141225732774998</v>
      </c>
    </row>
    <row r="75" spans="1:14" x14ac:dyDescent="0.3">
      <c r="A75" s="8" t="s">
        <v>199</v>
      </c>
      <c r="B75" s="8" t="s">
        <v>80</v>
      </c>
      <c r="C75" s="2">
        <v>3.2998387296861401E-2</v>
      </c>
      <c r="D75" s="2">
        <v>3.6309002128458702E-2</v>
      </c>
      <c r="E75" s="2">
        <v>3.8344722854973402E-2</v>
      </c>
      <c r="F75" s="2">
        <v>3.7997432605904997E-2</v>
      </c>
      <c r="G75" s="2">
        <v>4.2519685039370099E-2</v>
      </c>
      <c r="H75" s="2">
        <v>4.6278190587928598E-2</v>
      </c>
      <c r="I75" s="2">
        <v>5.6336306977881001E-2</v>
      </c>
      <c r="J75" s="2">
        <v>6.7188219052001799E-2</v>
      </c>
      <c r="K75" s="2">
        <v>8.0578059995620802E-2</v>
      </c>
      <c r="L75" s="2">
        <v>9.2778284209460105E-2</v>
      </c>
      <c r="M75" s="2">
        <v>0.10086342229199401</v>
      </c>
      <c r="N75" s="2">
        <v>0.10820327369623101</v>
      </c>
    </row>
    <row r="76" spans="1:14" x14ac:dyDescent="0.3">
      <c r="A76" s="8" t="s">
        <v>199</v>
      </c>
      <c r="B76" s="8" t="s">
        <v>81</v>
      </c>
      <c r="C76" s="2">
        <v>2.95248728445602E-2</v>
      </c>
      <c r="D76" s="2">
        <v>2.9297608613997699E-2</v>
      </c>
      <c r="E76" s="2">
        <v>2.9106555302455098E-2</v>
      </c>
      <c r="F76" s="2">
        <v>3.3376123234916601E-2</v>
      </c>
      <c r="G76" s="2">
        <v>3.4514435695538102E-2</v>
      </c>
      <c r="H76" s="2">
        <v>3.5458219267370597E-2</v>
      </c>
      <c r="I76" s="2">
        <v>3.6172552853476703E-2</v>
      </c>
      <c r="J76" s="2">
        <v>3.4399447768062599E-2</v>
      </c>
      <c r="K76" s="2">
        <v>3.3829647470987503E-2</v>
      </c>
      <c r="L76" s="2">
        <v>3.4437354400891303E-2</v>
      </c>
      <c r="M76" s="2">
        <v>3.4438775510204099E-2</v>
      </c>
      <c r="N76" s="2">
        <v>3.5496764370003799E-2</v>
      </c>
    </row>
    <row r="77" spans="1:14" x14ac:dyDescent="0.3">
      <c r="A77" s="8" t="s">
        <v>199</v>
      </c>
      <c r="B77" s="8" t="s">
        <v>82</v>
      </c>
      <c r="C77" s="2">
        <v>0.57375015506760996</v>
      </c>
      <c r="D77" s="2">
        <v>0.59371478652810805</v>
      </c>
      <c r="E77" s="2">
        <v>0.607441154138193</v>
      </c>
      <c r="F77" s="2">
        <v>0.612323491655969</v>
      </c>
      <c r="G77" s="2">
        <v>0.61220472440944895</v>
      </c>
      <c r="H77" s="2">
        <v>0.61308825446486803</v>
      </c>
      <c r="I77" s="2">
        <v>0.59941341806183601</v>
      </c>
      <c r="J77" s="2">
        <v>0.58099401748734503</v>
      </c>
      <c r="K77" s="2">
        <v>0.55331727611123305</v>
      </c>
      <c r="L77" s="2">
        <v>0.52820824470778904</v>
      </c>
      <c r="M77" s="2">
        <v>0.50883045525902704</v>
      </c>
      <c r="N77" s="2">
        <v>0.48724781119147298</v>
      </c>
    </row>
    <row r="78" spans="1:14" x14ac:dyDescent="0.3">
      <c r="A78" s="8" t="s">
        <v>199</v>
      </c>
      <c r="B78" s="8" t="s">
        <v>16</v>
      </c>
      <c r="C78" s="2">
        <v>3.3742711822354499E-2</v>
      </c>
      <c r="D78" s="2">
        <v>3.3053712282459E-2</v>
      </c>
      <c r="E78" s="2">
        <v>3.1004808909136899E-2</v>
      </c>
      <c r="F78" s="2">
        <v>3.1835686777920397E-2</v>
      </c>
      <c r="G78" s="2">
        <v>3.4514435695538102E-2</v>
      </c>
      <c r="H78" s="2">
        <v>3.4415330465389103E-2</v>
      </c>
      <c r="I78" s="2">
        <v>3.6539166564829501E-2</v>
      </c>
      <c r="J78" s="2">
        <v>4.0957202024850398E-2</v>
      </c>
      <c r="K78" s="2">
        <v>4.4777753448653403E-2</v>
      </c>
      <c r="L78" s="2">
        <v>5.0541881900131702E-2</v>
      </c>
      <c r="M78" s="2">
        <v>5.79866562009419E-2</v>
      </c>
      <c r="N78" s="2">
        <v>6.5569090216977502E-2</v>
      </c>
    </row>
    <row r="79" spans="1:14" x14ac:dyDescent="0.3">
      <c r="A79" s="8" t="s">
        <v>199</v>
      </c>
      <c r="B79" s="8" t="s">
        <v>83</v>
      </c>
      <c r="C79" s="2">
        <v>5.0117851383203099E-2</v>
      </c>
      <c r="D79" s="2">
        <v>4.5824464755227202E-2</v>
      </c>
      <c r="E79" s="2">
        <v>4.29005315110099E-2</v>
      </c>
      <c r="F79" s="2">
        <v>3.9922978177150202E-2</v>
      </c>
      <c r="G79" s="2">
        <v>3.4120734908136503E-2</v>
      </c>
      <c r="H79" s="2">
        <v>3.4545691565636798E-2</v>
      </c>
      <c r="I79" s="2">
        <v>3.2995234021752397E-2</v>
      </c>
      <c r="J79" s="2">
        <v>3.2098481362172103E-2</v>
      </c>
      <c r="K79" s="2">
        <v>3.2515874753667601E-2</v>
      </c>
      <c r="L79" s="2">
        <v>3.43360680644181E-2</v>
      </c>
      <c r="M79" s="2">
        <v>3.2672684458398701E-2</v>
      </c>
      <c r="N79" s="2">
        <v>3.2070803197563801E-2</v>
      </c>
    </row>
    <row r="80" spans="1:14" x14ac:dyDescent="0.3">
      <c r="A80" s="8" t="s">
        <v>200</v>
      </c>
      <c r="B80" s="8" t="s">
        <v>79</v>
      </c>
      <c r="C80" s="2">
        <v>0.28819018404907998</v>
      </c>
      <c r="D80" s="2">
        <v>0.278709070969763</v>
      </c>
      <c r="E80" s="2">
        <v>0.270562770562771</v>
      </c>
      <c r="F80" s="2">
        <v>0.26276708592210901</v>
      </c>
      <c r="G80" s="2">
        <v>0.27549575070821503</v>
      </c>
      <c r="H80" s="2">
        <v>0.28865979381443302</v>
      </c>
      <c r="I80" s="2">
        <v>0.29074889867841403</v>
      </c>
      <c r="J80" s="2">
        <v>0.29587258860475601</v>
      </c>
      <c r="K80" s="2">
        <v>0.29684233689074702</v>
      </c>
      <c r="L80" s="2">
        <v>0.32123788807593401</v>
      </c>
      <c r="M80" s="2">
        <v>0.33833499050890398</v>
      </c>
      <c r="N80" s="2">
        <v>0.339523507564091</v>
      </c>
    </row>
    <row r="81" spans="1:14" x14ac:dyDescent="0.3">
      <c r="A81" s="8" t="s">
        <v>200</v>
      </c>
      <c r="B81" s="8" t="s">
        <v>80</v>
      </c>
      <c r="C81" s="2">
        <v>3.5429447852760698E-2</v>
      </c>
      <c r="D81" s="2">
        <v>3.5093216355945499E-2</v>
      </c>
      <c r="E81" s="2">
        <v>3.3858998144712403E-2</v>
      </c>
      <c r="F81" s="2">
        <v>3.1823003485376603E-2</v>
      </c>
      <c r="G81" s="2">
        <v>4.1501416430594899E-2</v>
      </c>
      <c r="H81" s="2">
        <v>5.3306512446567797E-2</v>
      </c>
      <c r="I81" s="2">
        <v>6.5126800809620203E-2</v>
      </c>
      <c r="J81" s="2">
        <v>8.3221175414984305E-2</v>
      </c>
      <c r="K81" s="2">
        <v>9.8250632632852899E-2</v>
      </c>
      <c r="L81" s="2">
        <v>0.112616175598181</v>
      </c>
      <c r="M81" s="2">
        <v>0.118593509897858</v>
      </c>
      <c r="N81" s="2">
        <v>0.12030075187969901</v>
      </c>
    </row>
    <row r="82" spans="1:14" x14ac:dyDescent="0.3">
      <c r="A82" s="8" t="s">
        <v>200</v>
      </c>
      <c r="B82" s="8" t="s">
        <v>81</v>
      </c>
      <c r="C82" s="2">
        <v>3.2055214723926397E-2</v>
      </c>
      <c r="D82" s="2">
        <v>3.5249882500391697E-2</v>
      </c>
      <c r="E82" s="2">
        <v>3.4786641929499103E-2</v>
      </c>
      <c r="F82" s="2">
        <v>3.8490680406122101E-2</v>
      </c>
      <c r="G82" s="2">
        <v>3.7677053824362601E-2</v>
      </c>
      <c r="H82" s="2">
        <v>3.6333920040231303E-2</v>
      </c>
      <c r="I82" s="2">
        <v>3.6790094058816503E-2</v>
      </c>
      <c r="J82" s="2">
        <v>3.7909376401973997E-2</v>
      </c>
      <c r="K82" s="2">
        <v>3.9278248432170801E-2</v>
      </c>
      <c r="L82" s="2">
        <v>3.54953529760728E-2</v>
      </c>
      <c r="M82" s="2">
        <v>3.4258338606164701E-2</v>
      </c>
      <c r="N82" s="2">
        <v>3.5510462904248599E-2</v>
      </c>
    </row>
    <row r="83" spans="1:14" x14ac:dyDescent="0.3">
      <c r="A83" s="8" t="s">
        <v>200</v>
      </c>
      <c r="B83" s="8" t="s">
        <v>82</v>
      </c>
      <c r="C83" s="2">
        <v>0.55352760736196305</v>
      </c>
      <c r="D83" s="2">
        <v>0.56321478928403601</v>
      </c>
      <c r="E83" s="2">
        <v>0.57699443413729101</v>
      </c>
      <c r="F83" s="2">
        <v>0.59054402182148802</v>
      </c>
      <c r="G83" s="2">
        <v>0.57167138810198304</v>
      </c>
      <c r="H83" s="2">
        <v>0.54551169223032403</v>
      </c>
      <c r="I83" s="2">
        <v>0.52839623764733901</v>
      </c>
      <c r="J83" s="2">
        <v>0.50112157918348998</v>
      </c>
      <c r="K83" s="2">
        <v>0.47617999779953801</v>
      </c>
      <c r="L83" s="2">
        <v>0.42980027684397898</v>
      </c>
      <c r="M83" s="2">
        <v>0.40034348730000902</v>
      </c>
      <c r="N83" s="2">
        <v>0.38961862487544202</v>
      </c>
    </row>
    <row r="84" spans="1:14" x14ac:dyDescent="0.3">
      <c r="A84" s="8" t="s">
        <v>200</v>
      </c>
      <c r="B84" s="8" t="s">
        <v>16</v>
      </c>
      <c r="C84" s="2">
        <v>3.5276073619631899E-2</v>
      </c>
      <c r="D84" s="2">
        <v>3.5093216355945499E-2</v>
      </c>
      <c r="E84" s="2">
        <v>3.3858998144712403E-2</v>
      </c>
      <c r="F84" s="2">
        <v>3.5156841945749397E-2</v>
      </c>
      <c r="G84" s="2">
        <v>3.7960339943342802E-2</v>
      </c>
      <c r="H84" s="2">
        <v>4.0859944681921001E-2</v>
      </c>
      <c r="I84" s="2">
        <v>4.4052863436123399E-2</v>
      </c>
      <c r="J84" s="2">
        <v>4.7442799461642003E-2</v>
      </c>
      <c r="K84" s="2">
        <v>5.2481021014413001E-2</v>
      </c>
      <c r="L84" s="2">
        <v>6.3575242238481294E-2</v>
      </c>
      <c r="M84" s="2">
        <v>7.3578595317725801E-2</v>
      </c>
      <c r="N84" s="2">
        <v>8.0260893196847496E-2</v>
      </c>
    </row>
    <row r="85" spans="1:14" x14ac:dyDescent="0.3">
      <c r="A85" s="8" t="s">
        <v>200</v>
      </c>
      <c r="B85" s="8" t="s">
        <v>83</v>
      </c>
      <c r="C85" s="2">
        <v>5.5521472392638001E-2</v>
      </c>
      <c r="D85" s="2">
        <v>5.2639824533918203E-2</v>
      </c>
      <c r="E85" s="2">
        <v>4.9938157081014199E-2</v>
      </c>
      <c r="F85" s="2">
        <v>4.1218366419154398E-2</v>
      </c>
      <c r="G85" s="2">
        <v>3.56940509915014E-2</v>
      </c>
      <c r="H85" s="2">
        <v>3.5328136786522503E-2</v>
      </c>
      <c r="I85" s="2">
        <v>3.4885105369686899E-2</v>
      </c>
      <c r="J85" s="2">
        <v>3.4432480933153903E-2</v>
      </c>
      <c r="K85" s="2">
        <v>3.6967763230278401E-2</v>
      </c>
      <c r="L85" s="2">
        <v>3.72750642673522E-2</v>
      </c>
      <c r="M85" s="2">
        <v>3.4891078369339197E-2</v>
      </c>
      <c r="N85" s="2">
        <v>3.4785759579672101E-2</v>
      </c>
    </row>
    <row r="86" spans="1:14" x14ac:dyDescent="0.3">
      <c r="A86" s="8" t="s">
        <v>201</v>
      </c>
      <c r="B86" s="8" t="s">
        <v>79</v>
      </c>
      <c r="C86" s="2">
        <v>0.26629055007052199</v>
      </c>
      <c r="D86" s="2">
        <v>0.25121843154630003</v>
      </c>
      <c r="E86" s="2">
        <v>0.241059602649007</v>
      </c>
      <c r="F86" s="2">
        <v>0.238039330789551</v>
      </c>
      <c r="G86" s="2">
        <v>0.24943470887507099</v>
      </c>
      <c r="H86" s="2">
        <v>0.25888036373969903</v>
      </c>
      <c r="I86" s="2">
        <v>0.27516030108725997</v>
      </c>
      <c r="J86" s="2">
        <v>0.27489711934156402</v>
      </c>
      <c r="K86" s="2">
        <v>0.28147852679164997</v>
      </c>
      <c r="L86" s="2">
        <v>0.29630106972547998</v>
      </c>
      <c r="M86" s="2">
        <v>0.31405480489960902</v>
      </c>
      <c r="N86" s="2">
        <v>0.33155713439905299</v>
      </c>
    </row>
    <row r="87" spans="1:14" x14ac:dyDescent="0.3">
      <c r="A87" s="8" t="s">
        <v>201</v>
      </c>
      <c r="B87" s="8" t="s">
        <v>80</v>
      </c>
      <c r="C87" s="2">
        <v>4.1607898448518997E-2</v>
      </c>
      <c r="D87" s="2">
        <v>3.8546743464776302E-2</v>
      </c>
      <c r="E87" s="2">
        <v>3.6644591611478997E-2</v>
      </c>
      <c r="F87" s="2">
        <v>3.77164660992075E-2</v>
      </c>
      <c r="G87" s="2">
        <v>4.3951384963256103E-2</v>
      </c>
      <c r="H87" s="2">
        <v>4.6319977266268797E-2</v>
      </c>
      <c r="I87" s="2">
        <v>5.2550878171173702E-2</v>
      </c>
      <c r="J87" s="2">
        <v>5.7064471879286698E-2</v>
      </c>
      <c r="K87" s="2">
        <v>6.1162079510703397E-2</v>
      </c>
      <c r="L87" s="2">
        <v>6.2765820337672404E-2</v>
      </c>
      <c r="M87" s="2">
        <v>6.8569263795933796E-2</v>
      </c>
      <c r="N87" s="2">
        <v>6.99822380106572E-2</v>
      </c>
    </row>
    <row r="88" spans="1:14" x14ac:dyDescent="0.3">
      <c r="A88" s="8" t="s">
        <v>201</v>
      </c>
      <c r="B88" s="8" t="s">
        <v>81</v>
      </c>
      <c r="C88" s="2">
        <v>3.3709449929478101E-2</v>
      </c>
      <c r="D88" s="2">
        <v>3.6774479397430199E-2</v>
      </c>
      <c r="E88" s="2">
        <v>3.5467255334804999E-2</v>
      </c>
      <c r="F88" s="2">
        <v>3.6982682712063397E-2</v>
      </c>
      <c r="G88" s="2">
        <v>3.7874505370265703E-2</v>
      </c>
      <c r="H88" s="2">
        <v>3.6089798238135802E-2</v>
      </c>
      <c r="I88" s="2">
        <v>3.7635907443546099E-2</v>
      </c>
      <c r="J88" s="2">
        <v>3.8683127572016501E-2</v>
      </c>
      <c r="K88" s="2">
        <v>3.9090546469884302E-2</v>
      </c>
      <c r="L88" s="2">
        <v>3.95669545044465E-2</v>
      </c>
      <c r="M88" s="2">
        <v>4.1798206844298497E-2</v>
      </c>
      <c r="N88" s="2">
        <v>4.3457667258732999E-2</v>
      </c>
    </row>
    <row r="89" spans="1:14" x14ac:dyDescent="0.3">
      <c r="A89" s="8" t="s">
        <v>201</v>
      </c>
      <c r="B89" s="8" t="s">
        <v>82</v>
      </c>
      <c r="C89" s="2">
        <v>0.56431593794076196</v>
      </c>
      <c r="D89" s="2">
        <v>0.58381332151823995</v>
      </c>
      <c r="E89" s="2">
        <v>0.60206033848417995</v>
      </c>
      <c r="F89" s="2">
        <v>0.60287643087760501</v>
      </c>
      <c r="G89" s="2">
        <v>0.59030525720746196</v>
      </c>
      <c r="H89" s="2">
        <v>0.58013640238704201</v>
      </c>
      <c r="I89" s="2">
        <v>0.55742960691385601</v>
      </c>
      <c r="J89" s="2">
        <v>0.54773662551440305</v>
      </c>
      <c r="K89" s="2">
        <v>0.53024863714931503</v>
      </c>
      <c r="L89" s="2">
        <v>0.51217940456244404</v>
      </c>
      <c r="M89" s="2">
        <v>0.48238413941154201</v>
      </c>
      <c r="N89" s="2">
        <v>0.45162818235642399</v>
      </c>
    </row>
    <row r="90" spans="1:14" x14ac:dyDescent="0.3">
      <c r="A90" s="8" t="s">
        <v>201</v>
      </c>
      <c r="B90" s="8" t="s">
        <v>16</v>
      </c>
      <c r="C90" s="2">
        <v>3.1593794076163598E-2</v>
      </c>
      <c r="D90" s="2">
        <v>3.2491507901344002E-2</v>
      </c>
      <c r="E90" s="2">
        <v>3.4437086092715202E-2</v>
      </c>
      <c r="F90" s="2">
        <v>3.8303492808922798E-2</v>
      </c>
      <c r="G90" s="2">
        <v>3.73092142453363E-2</v>
      </c>
      <c r="H90" s="2">
        <v>3.9215686274509803E-2</v>
      </c>
      <c r="I90" s="2">
        <v>4.1817674937273501E-2</v>
      </c>
      <c r="J90" s="2">
        <v>4.2798353909465001E-2</v>
      </c>
      <c r="K90" s="2">
        <v>5.0658157159952102E-2</v>
      </c>
      <c r="L90" s="2">
        <v>5.3099626240494899E-2</v>
      </c>
      <c r="M90" s="2">
        <v>5.8845813865387002E-2</v>
      </c>
      <c r="N90" s="2">
        <v>6.6074600355239793E-2</v>
      </c>
    </row>
    <row r="91" spans="1:14" x14ac:dyDescent="0.3">
      <c r="A91" s="8" t="s">
        <v>201</v>
      </c>
      <c r="B91" s="8" t="s">
        <v>83</v>
      </c>
      <c r="C91" s="2">
        <v>6.2482369534555701E-2</v>
      </c>
      <c r="D91" s="2">
        <v>5.7155516171909601E-2</v>
      </c>
      <c r="E91" s="2">
        <v>5.0331125827814599E-2</v>
      </c>
      <c r="F91" s="2">
        <v>4.6081596712650399E-2</v>
      </c>
      <c r="G91" s="2">
        <v>4.1124929338609402E-2</v>
      </c>
      <c r="H91" s="2">
        <v>3.9357772094345003E-2</v>
      </c>
      <c r="I91" s="2">
        <v>3.54056314468916E-2</v>
      </c>
      <c r="J91" s="2">
        <v>3.8820301783264698E-2</v>
      </c>
      <c r="K91" s="2">
        <v>3.7362052918494898E-2</v>
      </c>
      <c r="L91" s="2">
        <v>3.6087124629462598E-2</v>
      </c>
      <c r="M91" s="2">
        <v>3.4347771183230201E-2</v>
      </c>
      <c r="N91" s="2">
        <v>3.7300177619893397E-2</v>
      </c>
    </row>
    <row r="92" spans="1:14" x14ac:dyDescent="0.3">
      <c r="A92" s="8" t="s">
        <v>202</v>
      </c>
      <c r="B92" s="8" t="s">
        <v>79</v>
      </c>
      <c r="C92" s="2">
        <v>0.124251164854671</v>
      </c>
      <c r="D92" s="2">
        <v>0.106039963669391</v>
      </c>
      <c r="E92" s="2">
        <v>9.8128807658833805E-2</v>
      </c>
      <c r="F92" s="2">
        <v>9.6787917464369294E-2</v>
      </c>
      <c r="G92" s="2">
        <v>9.9405267629566696E-2</v>
      </c>
      <c r="H92" s="2">
        <v>9.9957912457912496E-2</v>
      </c>
      <c r="I92" s="2">
        <v>0.115312694784957</v>
      </c>
      <c r="J92" s="2">
        <v>0.13121352384785701</v>
      </c>
      <c r="K92" s="2">
        <v>0.135536866810092</v>
      </c>
      <c r="L92" s="2">
        <v>0.14704803813714701</v>
      </c>
      <c r="M92" s="2">
        <v>0.15650371394023099</v>
      </c>
      <c r="N92" s="2">
        <v>0.16819221967963399</v>
      </c>
    </row>
    <row r="93" spans="1:14" x14ac:dyDescent="0.3">
      <c r="A93" s="8" t="s">
        <v>202</v>
      </c>
      <c r="B93" s="8" t="s">
        <v>80</v>
      </c>
      <c r="C93" s="2">
        <v>1.9747060128688699E-2</v>
      </c>
      <c r="D93" s="2">
        <v>1.6121707538601301E-2</v>
      </c>
      <c r="E93" s="2">
        <v>1.4142732811140099E-2</v>
      </c>
      <c r="F93" s="2">
        <v>1.8081259306530501E-2</v>
      </c>
      <c r="G93" s="2">
        <v>1.48683092608326E-2</v>
      </c>
      <c r="H93" s="2">
        <v>1.6414141414141398E-2</v>
      </c>
      <c r="I93" s="2">
        <v>2.1608144608352399E-2</v>
      </c>
      <c r="J93" s="2">
        <v>2.91809217146307E-2</v>
      </c>
      <c r="K93" s="2">
        <v>3.93115587717583E-2</v>
      </c>
      <c r="L93" s="2">
        <v>4.4004400440044E-2</v>
      </c>
      <c r="M93" s="2">
        <v>4.5776472620487098E-2</v>
      </c>
      <c r="N93" s="2">
        <v>4.9525988885256597E-2</v>
      </c>
    </row>
    <row r="94" spans="1:14" x14ac:dyDescent="0.3">
      <c r="A94" s="8" t="s">
        <v>202</v>
      </c>
      <c r="B94" s="8" t="s">
        <v>81</v>
      </c>
      <c r="C94" s="2">
        <v>2.8400266252496101E-2</v>
      </c>
      <c r="D94" s="2">
        <v>2.8837420526793799E-2</v>
      </c>
      <c r="E94" s="2">
        <v>3.0026109660574399E-2</v>
      </c>
      <c r="F94" s="2">
        <v>3.3397149542650502E-2</v>
      </c>
      <c r="G94" s="2">
        <v>2.8887000849617699E-2</v>
      </c>
      <c r="H94" s="2">
        <v>3.0934343434343401E-2</v>
      </c>
      <c r="I94" s="2">
        <v>3.2204446291294403E-2</v>
      </c>
      <c r="J94" s="2">
        <v>3.4212115113704998E-2</v>
      </c>
      <c r="K94" s="2">
        <v>3.3053002151378803E-2</v>
      </c>
      <c r="L94" s="2">
        <v>3.5570223689035597E-2</v>
      </c>
      <c r="M94" s="2">
        <v>3.5239246847469298E-2</v>
      </c>
      <c r="N94" s="2">
        <v>3.7430532853873801E-2</v>
      </c>
    </row>
    <row r="95" spans="1:14" x14ac:dyDescent="0.3">
      <c r="A95" s="8" t="s">
        <v>202</v>
      </c>
      <c r="B95" s="8" t="s">
        <v>82</v>
      </c>
      <c r="C95" s="2">
        <v>0.75194142445085399</v>
      </c>
      <c r="D95" s="2">
        <v>0.77611262488646704</v>
      </c>
      <c r="E95" s="2">
        <v>0.79112271540470003</v>
      </c>
      <c r="F95" s="2">
        <v>0.79195915762603697</v>
      </c>
      <c r="G95" s="2">
        <v>0.80140186915887801</v>
      </c>
      <c r="H95" s="2">
        <v>0.79861111111111105</v>
      </c>
      <c r="I95" s="2">
        <v>0.77602327030957796</v>
      </c>
      <c r="J95" s="2">
        <v>0.74984906419802799</v>
      </c>
      <c r="K95" s="2">
        <v>0.73459808331703502</v>
      </c>
      <c r="L95" s="2">
        <v>0.70737073707370701</v>
      </c>
      <c r="M95" s="2">
        <v>0.69027465883572303</v>
      </c>
      <c r="N95" s="2">
        <v>0.66868257600523096</v>
      </c>
    </row>
    <row r="96" spans="1:14" x14ac:dyDescent="0.3">
      <c r="A96" s="8" t="s">
        <v>202</v>
      </c>
      <c r="B96" s="8" t="s">
        <v>16</v>
      </c>
      <c r="C96" s="2">
        <v>1.8859551808298201E-2</v>
      </c>
      <c r="D96" s="2">
        <v>2.02089009990917E-2</v>
      </c>
      <c r="E96" s="2">
        <v>1.9147084421235899E-2</v>
      </c>
      <c r="F96" s="2">
        <v>1.8506700701978299E-2</v>
      </c>
      <c r="G96" s="2">
        <v>1.8479184367034801E-2</v>
      </c>
      <c r="H96" s="2">
        <v>1.7255892255892299E-2</v>
      </c>
      <c r="I96" s="2">
        <v>2.0361520880947399E-2</v>
      </c>
      <c r="J96" s="2">
        <v>2.5558462467297201E-2</v>
      </c>
      <c r="K96" s="2">
        <v>2.62077058478388E-2</v>
      </c>
      <c r="L96" s="2">
        <v>3.4103410341034097E-2</v>
      </c>
      <c r="M96" s="2">
        <v>4.0594230437035798E-2</v>
      </c>
      <c r="N96" s="2">
        <v>4.2334096109839799E-2</v>
      </c>
    </row>
    <row r="97" spans="1:15" x14ac:dyDescent="0.3">
      <c r="A97" s="8" t="s">
        <v>202</v>
      </c>
      <c r="B97" s="8" t="s">
        <v>83</v>
      </c>
      <c r="C97" s="2">
        <v>5.6800532504992202E-2</v>
      </c>
      <c r="D97" s="2">
        <v>5.2679382379654902E-2</v>
      </c>
      <c r="E97" s="2">
        <v>4.7432550043516097E-2</v>
      </c>
      <c r="F97" s="2">
        <v>4.12678153584344E-2</v>
      </c>
      <c r="G97" s="2">
        <v>3.6958368734069699E-2</v>
      </c>
      <c r="H97" s="2">
        <v>3.6826599326599298E-2</v>
      </c>
      <c r="I97" s="2">
        <v>3.4489923124870099E-2</v>
      </c>
      <c r="J97" s="2">
        <v>2.9985912658482598E-2</v>
      </c>
      <c r="K97" s="2">
        <v>3.1292783101897099E-2</v>
      </c>
      <c r="L97" s="2">
        <v>3.1903190319031903E-2</v>
      </c>
      <c r="M97" s="2">
        <v>3.16116773190534E-2</v>
      </c>
      <c r="N97" s="2">
        <v>3.3834586466165398E-2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79</v>
      </c>
      <c r="C102" s="2">
        <v>-3.6188178528347402E-2</v>
      </c>
      <c r="D102" s="2">
        <v>-2.5031289111389202E-2</v>
      </c>
      <c r="E102" s="2">
        <v>4.3003851091142499E-2</v>
      </c>
      <c r="F102" s="2">
        <v>-2.7076923076923099E-2</v>
      </c>
      <c r="G102" s="2">
        <v>-8.4123972169513006E-2</v>
      </c>
      <c r="H102" s="2">
        <v>0.149171270718232</v>
      </c>
      <c r="I102" s="2">
        <v>6.25E-2</v>
      </c>
      <c r="J102" s="2">
        <v>5.5995475113122202E-2</v>
      </c>
      <c r="K102" s="2">
        <v>8.3556507766470306E-2</v>
      </c>
      <c r="L102" s="2">
        <v>3.7567968363816102E-2</v>
      </c>
      <c r="M102" s="2">
        <v>0.14959504525964701</v>
      </c>
      <c r="N102" s="3">
        <v>0.36481900452488703</v>
      </c>
      <c r="O102" s="3">
        <v>0.54878048780487798</v>
      </c>
    </row>
    <row r="103" spans="1:15" x14ac:dyDescent="0.3">
      <c r="A103" s="8" t="s">
        <v>196</v>
      </c>
      <c r="B103" s="8" t="s">
        <v>80</v>
      </c>
      <c r="C103" s="2">
        <v>-3.0534351145038201E-2</v>
      </c>
      <c r="D103" s="2">
        <v>-7.8740157480315001E-2</v>
      </c>
      <c r="E103" s="2">
        <v>0.141025641025641</v>
      </c>
      <c r="F103" s="2">
        <v>6.3670411985018702E-2</v>
      </c>
      <c r="G103" s="2">
        <v>-3.5211267605633798E-2</v>
      </c>
      <c r="H103" s="2">
        <v>0.17518248175182499</v>
      </c>
      <c r="I103" s="2">
        <v>4.0372670807453402E-2</v>
      </c>
      <c r="J103" s="2">
        <v>0.19104477611940299</v>
      </c>
      <c r="K103" s="2">
        <v>7.2681704260651597E-2</v>
      </c>
      <c r="L103" s="2">
        <v>8.8785046728972E-2</v>
      </c>
      <c r="M103" s="2">
        <v>0.29184549356223199</v>
      </c>
      <c r="N103" s="3">
        <v>0.79701492537313401</v>
      </c>
      <c r="O103" s="3">
        <v>1.5726495726495699</v>
      </c>
    </row>
    <row r="104" spans="1:15" x14ac:dyDescent="0.3">
      <c r="A104" s="8" t="s">
        <v>196</v>
      </c>
      <c r="B104" s="8" t="s">
        <v>81</v>
      </c>
      <c r="C104" s="2">
        <v>4.7619047619047603E-2</v>
      </c>
      <c r="D104" s="2">
        <v>-1.9480519480519501E-2</v>
      </c>
      <c r="E104" s="2">
        <v>0.21854304635761601</v>
      </c>
      <c r="F104" s="2">
        <v>0</v>
      </c>
      <c r="G104" s="2">
        <v>-0.141304347826087</v>
      </c>
      <c r="H104" s="2">
        <v>3.1645569620253201E-2</v>
      </c>
      <c r="I104" s="2">
        <v>0.19631901840490801</v>
      </c>
      <c r="J104" s="2">
        <v>1.02564102564103E-2</v>
      </c>
      <c r="K104" s="2">
        <v>5.0761421319797002E-3</v>
      </c>
      <c r="L104" s="2">
        <v>6.5656565656565705E-2</v>
      </c>
      <c r="M104" s="2">
        <v>0.11848341232227499</v>
      </c>
      <c r="N104" s="3">
        <v>0.21025641025641001</v>
      </c>
      <c r="O104" s="3">
        <v>0.56291390728476798</v>
      </c>
    </row>
    <row r="105" spans="1:15" x14ac:dyDescent="0.3">
      <c r="A105" s="8" t="s">
        <v>196</v>
      </c>
      <c r="B105" s="8" t="s">
        <v>82</v>
      </c>
      <c r="C105" s="2">
        <v>3.17919075144509E-2</v>
      </c>
      <c r="D105" s="2">
        <v>-7.0028011204481804E-3</v>
      </c>
      <c r="E105" s="2">
        <v>2.3037141513869298E-2</v>
      </c>
      <c r="F105" s="2">
        <v>6.4338235294117601E-3</v>
      </c>
      <c r="G105" s="2">
        <v>-8.0821917808219207E-2</v>
      </c>
      <c r="H105" s="2">
        <v>-2.1361152508693498E-2</v>
      </c>
      <c r="I105" s="2">
        <v>-3.1979695431472097E-2</v>
      </c>
      <c r="J105" s="2">
        <v>2.5694808599895098E-2</v>
      </c>
      <c r="K105" s="2">
        <v>2.04498977505112E-2</v>
      </c>
      <c r="L105" s="2">
        <v>-3.5571142284569097E-2</v>
      </c>
      <c r="M105" s="2">
        <v>1.55844155844156E-2</v>
      </c>
      <c r="N105" s="3">
        <v>2.51704247509177E-2</v>
      </c>
      <c r="O105" s="3">
        <v>-8.0865068171133106E-2</v>
      </c>
    </row>
    <row r="106" spans="1:15" x14ac:dyDescent="0.3">
      <c r="A106" s="8" t="s">
        <v>196</v>
      </c>
      <c r="B106" s="8" t="s">
        <v>16</v>
      </c>
      <c r="C106" s="2">
        <v>1.5384615384615399E-2</v>
      </c>
      <c r="D106" s="2">
        <v>5.0505050505050501E-3</v>
      </c>
      <c r="E106" s="2">
        <v>9.5477386934673406E-2</v>
      </c>
      <c r="F106" s="2">
        <v>4.5871559633027499E-3</v>
      </c>
      <c r="G106" s="2">
        <v>9.1324200913242004E-3</v>
      </c>
      <c r="H106" s="2">
        <v>0.167420814479638</v>
      </c>
      <c r="I106" s="2">
        <v>7.7519379844961198E-2</v>
      </c>
      <c r="J106" s="2">
        <v>9.3525179856115095E-2</v>
      </c>
      <c r="K106" s="2">
        <v>0.11184210526315801</v>
      </c>
      <c r="L106" s="2">
        <v>7.3964497041420094E-2</v>
      </c>
      <c r="M106" s="2">
        <v>0.22038567493112901</v>
      </c>
      <c r="N106" s="3">
        <v>0.59352517985611497</v>
      </c>
      <c r="O106" s="3">
        <v>1.2261306532663301</v>
      </c>
    </row>
    <row r="107" spans="1:15" x14ac:dyDescent="0.3">
      <c r="A107" s="8" t="s">
        <v>196</v>
      </c>
      <c r="B107" s="8" t="s">
        <v>83</v>
      </c>
      <c r="C107" s="2">
        <v>-1.68350168350168E-2</v>
      </c>
      <c r="D107" s="2">
        <v>-0.11301369863013699</v>
      </c>
      <c r="E107" s="2">
        <v>-8.8803088803088806E-2</v>
      </c>
      <c r="F107" s="2">
        <v>-5.0847457627118599E-2</v>
      </c>
      <c r="G107" s="2">
        <v>-0.14732142857142899</v>
      </c>
      <c r="H107" s="2">
        <v>-2.6178010471204199E-2</v>
      </c>
      <c r="I107" s="2">
        <v>0.102150537634409</v>
      </c>
      <c r="J107" s="2">
        <v>-9.7560975609756097E-3</v>
      </c>
      <c r="K107" s="2">
        <v>-5.4187192118226597E-2</v>
      </c>
      <c r="L107" s="2">
        <v>3.6458333333333301E-2</v>
      </c>
      <c r="M107" s="2">
        <v>5.52763819095477E-2</v>
      </c>
      <c r="N107" s="3">
        <v>2.4390243902439001E-2</v>
      </c>
      <c r="O107" s="3">
        <v>-0.18918918918918901</v>
      </c>
    </row>
    <row r="108" spans="1:15" x14ac:dyDescent="0.3">
      <c r="A108" s="8" t="s">
        <v>197</v>
      </c>
      <c r="B108" s="8" t="s">
        <v>79</v>
      </c>
      <c r="C108" s="2">
        <v>-7.2770653146436007E-2</v>
      </c>
      <c r="D108" s="2">
        <v>-1.4474107430041801E-2</v>
      </c>
      <c r="E108" s="2">
        <v>1.3054830287206299E-3</v>
      </c>
      <c r="F108" s="2">
        <v>3.1942633637548901E-2</v>
      </c>
      <c r="G108" s="2">
        <v>3.1585596967782701E-3</v>
      </c>
      <c r="H108" s="2">
        <v>1.7317380352644799E-2</v>
      </c>
      <c r="I108" s="2">
        <v>5.1377282575054202E-2</v>
      </c>
      <c r="J108" s="2">
        <v>5.1221666176037697E-2</v>
      </c>
      <c r="K108" s="2">
        <v>7.5049005880705705E-2</v>
      </c>
      <c r="L108" s="2">
        <v>4.9231570721542099E-2</v>
      </c>
      <c r="M108" s="2">
        <v>6.5044687189672296E-2</v>
      </c>
      <c r="N108" s="3">
        <v>0.26287901089196303</v>
      </c>
      <c r="O108" s="3">
        <v>0.40013054830287198</v>
      </c>
    </row>
    <row r="109" spans="1:15" x14ac:dyDescent="0.3">
      <c r="A109" s="8" t="s">
        <v>197</v>
      </c>
      <c r="B109" s="8" t="s">
        <v>80</v>
      </c>
      <c r="C109" s="2">
        <v>-2.5706940874036001E-2</v>
      </c>
      <c r="D109" s="2">
        <v>-2.6385224274406299E-2</v>
      </c>
      <c r="E109" s="2">
        <v>8.1300813008130107E-3</v>
      </c>
      <c r="F109" s="2">
        <v>0.112903225806452</v>
      </c>
      <c r="G109" s="2">
        <v>0.10386473429951699</v>
      </c>
      <c r="H109" s="2">
        <v>2.6258205689277898E-2</v>
      </c>
      <c r="I109" s="2">
        <v>5.9701492537313397E-2</v>
      </c>
      <c r="J109" s="2">
        <v>5.2313883299798802E-2</v>
      </c>
      <c r="K109" s="2">
        <v>0.10133843212237099</v>
      </c>
      <c r="L109" s="2">
        <v>2.2569444444444399E-2</v>
      </c>
      <c r="M109" s="2">
        <v>6.2818336162988098E-2</v>
      </c>
      <c r="N109" s="3">
        <v>0.25955734406438602</v>
      </c>
      <c r="O109" s="3">
        <v>0.69647696476964804</v>
      </c>
    </row>
    <row r="110" spans="1:15" x14ac:dyDescent="0.3">
      <c r="A110" s="8" t="s">
        <v>197</v>
      </c>
      <c r="B110" s="8" t="s">
        <v>81</v>
      </c>
      <c r="C110" s="2">
        <v>1.4492753623188401E-2</v>
      </c>
      <c r="D110" s="2">
        <v>0.13809523809523799</v>
      </c>
      <c r="E110" s="2">
        <v>-2.0920502092050201E-2</v>
      </c>
      <c r="F110" s="2">
        <v>5.7692307692307702E-2</v>
      </c>
      <c r="G110" s="2">
        <v>1.8181818181818198E-2</v>
      </c>
      <c r="H110" s="2">
        <v>9.7222222222222196E-2</v>
      </c>
      <c r="I110" s="2">
        <v>-4.3399638336347197E-2</v>
      </c>
      <c r="J110" s="2">
        <v>6.4272211720226805E-2</v>
      </c>
      <c r="K110" s="2">
        <v>3.7300177619893397E-2</v>
      </c>
      <c r="L110" s="2">
        <v>2.56849315068493E-2</v>
      </c>
      <c r="M110" s="2">
        <v>8.3472454090150194E-2</v>
      </c>
      <c r="N110" s="3">
        <v>0.226843100189036</v>
      </c>
      <c r="O110" s="3">
        <v>0.35774058577405898</v>
      </c>
    </row>
    <row r="111" spans="1:15" x14ac:dyDescent="0.3">
      <c r="A111" s="8" t="s">
        <v>197</v>
      </c>
      <c r="B111" s="8" t="s">
        <v>82</v>
      </c>
      <c r="C111" s="2">
        <v>-1.4188422247446099E-2</v>
      </c>
      <c r="D111" s="2">
        <v>6.1408558817885199E-2</v>
      </c>
      <c r="E111" s="2">
        <v>3.3990236846863101E-2</v>
      </c>
      <c r="F111" s="2">
        <v>2.78020632977793E-2</v>
      </c>
      <c r="G111" s="2">
        <v>-6.1245321537938104E-3</v>
      </c>
      <c r="H111" s="2">
        <v>1.8144471071550799E-2</v>
      </c>
      <c r="I111" s="2">
        <v>-1.1768661735037E-2</v>
      </c>
      <c r="J111" s="2">
        <v>1.7012589316093899E-2</v>
      </c>
      <c r="K111" s="2">
        <v>-5.5202408832385396E-3</v>
      </c>
      <c r="L111" s="2">
        <v>-1.07653490328007E-2</v>
      </c>
      <c r="M111" s="2">
        <v>-1.53035198095562E-3</v>
      </c>
      <c r="N111" s="3">
        <v>-1.0207553589656299E-3</v>
      </c>
      <c r="O111" s="3">
        <v>6.16525040679805E-2</v>
      </c>
    </row>
    <row r="112" spans="1:15" x14ac:dyDescent="0.3">
      <c r="A112" s="8" t="s">
        <v>197</v>
      </c>
      <c r="B112" s="8" t="s">
        <v>16</v>
      </c>
      <c r="C112" s="2">
        <v>-4.81927710843374E-2</v>
      </c>
      <c r="D112" s="2">
        <v>4.3037974683544297E-2</v>
      </c>
      <c r="E112" s="2">
        <v>5.09708737864078E-2</v>
      </c>
      <c r="F112" s="2">
        <v>9.2378752886836002E-2</v>
      </c>
      <c r="G112" s="2">
        <v>4.4397463002114203E-2</v>
      </c>
      <c r="H112" s="2">
        <v>3.4412955465587002E-2</v>
      </c>
      <c r="I112" s="2">
        <v>2.34833659491194E-2</v>
      </c>
      <c r="J112" s="2">
        <v>3.6328871892925399E-2</v>
      </c>
      <c r="K112" s="2">
        <v>0.16236162361623599</v>
      </c>
      <c r="L112" s="2">
        <v>0.12539682539682501</v>
      </c>
      <c r="M112" s="2">
        <v>0.1212976022567</v>
      </c>
      <c r="N112" s="3">
        <v>0.52007648183556399</v>
      </c>
      <c r="O112" s="3">
        <v>0.92961165048543704</v>
      </c>
    </row>
    <row r="113" spans="1:15" x14ac:dyDescent="0.3">
      <c r="A113" s="8" t="s">
        <v>197</v>
      </c>
      <c r="B113" s="8" t="s">
        <v>83</v>
      </c>
      <c r="C113" s="2">
        <v>-0.121112929623568</v>
      </c>
      <c r="D113" s="2">
        <v>-2.6070763500931099E-2</v>
      </c>
      <c r="E113" s="2">
        <v>-0.108986615678776</v>
      </c>
      <c r="F113" s="2">
        <v>-1.9313304721029999E-2</v>
      </c>
      <c r="G113" s="2">
        <v>-3.06345733041575E-2</v>
      </c>
      <c r="H113" s="2">
        <v>6.3205417607223494E-2</v>
      </c>
      <c r="I113" s="2">
        <v>1.6985138004246302E-2</v>
      </c>
      <c r="J113" s="2">
        <v>3.7578288100208801E-2</v>
      </c>
      <c r="K113" s="2">
        <v>-1.00603621730382E-2</v>
      </c>
      <c r="L113" s="2">
        <v>-6.50406504065041E-2</v>
      </c>
      <c r="M113" s="2">
        <v>6.5217391304347797E-3</v>
      </c>
      <c r="N113" s="3">
        <v>-3.3402922755741103E-2</v>
      </c>
      <c r="O113" s="3">
        <v>-0.11472275334607999</v>
      </c>
    </row>
    <row r="114" spans="1:15" x14ac:dyDescent="0.3">
      <c r="A114" s="8" t="s">
        <v>198</v>
      </c>
      <c r="B114" s="8" t="s">
        <v>79</v>
      </c>
      <c r="C114" s="2">
        <v>-2.1250384970742199E-2</v>
      </c>
      <c r="D114" s="2">
        <v>-7.2372561359345501E-3</v>
      </c>
      <c r="E114" s="2">
        <v>9.1917591125198102E-3</v>
      </c>
      <c r="F114" s="2">
        <v>-7.66331658291457E-2</v>
      </c>
      <c r="G114" s="2">
        <v>-4.9319727891156503E-2</v>
      </c>
      <c r="H114" s="2">
        <v>7.2271914132379295E-2</v>
      </c>
      <c r="I114" s="2">
        <v>4.6046046046046001E-2</v>
      </c>
      <c r="J114" s="2">
        <v>6.9537480063795898E-2</v>
      </c>
      <c r="K114" s="2">
        <v>3.7578288100208801E-2</v>
      </c>
      <c r="L114" s="2">
        <v>1.83960908306985E-2</v>
      </c>
      <c r="M114" s="2">
        <v>0.124753034151849</v>
      </c>
      <c r="N114" s="3">
        <v>0.271132376395534</v>
      </c>
      <c r="O114" s="3">
        <v>0.263074484944533</v>
      </c>
    </row>
    <row r="115" spans="1:15" x14ac:dyDescent="0.3">
      <c r="A115" s="8" t="s">
        <v>198</v>
      </c>
      <c r="B115" s="8" t="s">
        <v>80</v>
      </c>
      <c r="C115" s="2">
        <v>4.6583850931677002E-2</v>
      </c>
      <c r="D115" s="2">
        <v>0.13353115727003001</v>
      </c>
      <c r="E115" s="2">
        <v>0.13612565445026201</v>
      </c>
      <c r="F115" s="2">
        <v>2.5345622119815701E-2</v>
      </c>
      <c r="G115" s="2">
        <v>4.4943820224719096E-3</v>
      </c>
      <c r="H115" s="2">
        <v>0.18344519015659999</v>
      </c>
      <c r="I115" s="2">
        <v>0.11909262759924399</v>
      </c>
      <c r="J115" s="2">
        <v>0.19087837837837801</v>
      </c>
      <c r="K115" s="2">
        <v>4.1134751773049601E-2</v>
      </c>
      <c r="L115" s="2">
        <v>0.19073569482288799</v>
      </c>
      <c r="M115" s="2">
        <v>0.25171624713958801</v>
      </c>
      <c r="N115" s="3">
        <v>0.84797297297297303</v>
      </c>
      <c r="O115" s="3">
        <v>1.86387434554974</v>
      </c>
    </row>
    <row r="116" spans="1:15" x14ac:dyDescent="0.3">
      <c r="A116" s="8" t="s">
        <v>198</v>
      </c>
      <c r="B116" s="8" t="s">
        <v>81</v>
      </c>
      <c r="C116" s="2">
        <v>-1.7857142857142901E-2</v>
      </c>
      <c r="D116" s="2">
        <v>7.2727272727272696E-2</v>
      </c>
      <c r="E116" s="2">
        <v>6.3559322033898302E-2</v>
      </c>
      <c r="F116" s="2">
        <v>-3.1872509960159397E-2</v>
      </c>
      <c r="G116" s="2">
        <v>-0.139917695473251</v>
      </c>
      <c r="H116" s="2">
        <v>7.6555023923445001E-2</v>
      </c>
      <c r="I116" s="2">
        <v>0.10222222222222201</v>
      </c>
      <c r="J116" s="2">
        <v>0</v>
      </c>
      <c r="K116" s="2">
        <v>7.25806451612903E-2</v>
      </c>
      <c r="L116" s="2">
        <v>7.5187969924812E-3</v>
      </c>
      <c r="M116" s="2">
        <v>3.3582089552238799E-2</v>
      </c>
      <c r="N116" s="3">
        <v>0.116935483870968</v>
      </c>
      <c r="O116" s="3">
        <v>0.17372881355932199</v>
      </c>
    </row>
    <row r="117" spans="1:15" x14ac:dyDescent="0.3">
      <c r="A117" s="8" t="s">
        <v>198</v>
      </c>
      <c r="B117" s="8" t="s">
        <v>82</v>
      </c>
      <c r="C117" s="2">
        <v>1.8200728029121201E-3</v>
      </c>
      <c r="D117" s="2">
        <v>-1.0381520892810799E-2</v>
      </c>
      <c r="E117" s="2">
        <v>-1.3113034356149999E-2</v>
      </c>
      <c r="F117" s="2">
        <v>-7.1485516874833899E-2</v>
      </c>
      <c r="G117" s="2">
        <v>-8.1282198053806501E-2</v>
      </c>
      <c r="H117" s="2">
        <v>4.2056074766355103E-2</v>
      </c>
      <c r="I117" s="2">
        <v>2.6905829596412601E-3</v>
      </c>
      <c r="J117" s="2">
        <v>-7.4537865235539697E-3</v>
      </c>
      <c r="K117" s="2">
        <v>-6.15800540702914E-2</v>
      </c>
      <c r="L117" s="2">
        <v>-5.6978233034571099E-2</v>
      </c>
      <c r="M117" s="2">
        <v>-2.0366598778004102E-3</v>
      </c>
      <c r="N117" s="3">
        <v>-0.123434704830054</v>
      </c>
      <c r="O117" s="3">
        <v>-0.228953579858379</v>
      </c>
    </row>
    <row r="118" spans="1:15" x14ac:dyDescent="0.3">
      <c r="A118" s="8" t="s">
        <v>198</v>
      </c>
      <c r="B118" s="8" t="s">
        <v>16</v>
      </c>
      <c r="C118" s="2">
        <v>0.13409961685823801</v>
      </c>
      <c r="D118" s="2">
        <v>8.1081081081081099E-2</v>
      </c>
      <c r="E118" s="2">
        <v>5.9374999999999997E-2</v>
      </c>
      <c r="F118" s="2">
        <v>7.6696165191740398E-2</v>
      </c>
      <c r="G118" s="2">
        <v>2.19178082191781E-2</v>
      </c>
      <c r="H118" s="2">
        <v>7.2386058981233306E-2</v>
      </c>
      <c r="I118" s="2">
        <v>0.11</v>
      </c>
      <c r="J118" s="2">
        <v>0.15765765765765799</v>
      </c>
      <c r="K118" s="2">
        <v>2.3346303501945501E-2</v>
      </c>
      <c r="L118" s="2">
        <v>0.19011406844106499</v>
      </c>
      <c r="M118" s="2">
        <v>0.15974440894568701</v>
      </c>
      <c r="N118" s="3">
        <v>0.63513513513513498</v>
      </c>
      <c r="O118" s="3">
        <v>1.26875</v>
      </c>
    </row>
    <row r="119" spans="1:15" x14ac:dyDescent="0.3">
      <c r="A119" s="8" t="s">
        <v>198</v>
      </c>
      <c r="B119" s="8" t="s">
        <v>83</v>
      </c>
      <c r="C119" s="2">
        <v>-4.7131147540983603E-2</v>
      </c>
      <c r="D119" s="2">
        <v>-7.09677419354839E-2</v>
      </c>
      <c r="E119" s="2">
        <v>-9.7222222222222196E-2</v>
      </c>
      <c r="F119" s="2">
        <v>-0.22051282051282101</v>
      </c>
      <c r="G119" s="2">
        <v>-0.18092105263157901</v>
      </c>
      <c r="H119" s="2">
        <v>0.108433734939759</v>
      </c>
      <c r="I119" s="2">
        <v>1.0869565217391301E-2</v>
      </c>
      <c r="J119" s="2">
        <v>8.6021505376344107E-2</v>
      </c>
      <c r="K119" s="2">
        <v>3.3003300330033E-2</v>
      </c>
      <c r="L119" s="2">
        <v>-3.1948881789137401E-3</v>
      </c>
      <c r="M119" s="2">
        <v>5.1282051282051301E-2</v>
      </c>
      <c r="N119" s="3">
        <v>0.175627240143369</v>
      </c>
      <c r="O119" s="3">
        <v>-0.240740740740741</v>
      </c>
    </row>
    <row r="120" spans="1:15" x14ac:dyDescent="0.3">
      <c r="A120" s="8" t="s">
        <v>199</v>
      </c>
      <c r="B120" s="8" t="s">
        <v>79</v>
      </c>
      <c r="C120" s="2">
        <v>-7.3138297872340399E-2</v>
      </c>
      <c r="D120" s="2">
        <v>-5.0693448110951701E-2</v>
      </c>
      <c r="E120" s="2">
        <v>-4.0302267002518898E-2</v>
      </c>
      <c r="F120" s="2">
        <v>-3.1496062992125998E-2</v>
      </c>
      <c r="G120" s="2">
        <v>-1.7886178861788601E-2</v>
      </c>
      <c r="H120" s="2">
        <v>7.7262693156732898E-2</v>
      </c>
      <c r="I120" s="2">
        <v>8.8114754098360698E-2</v>
      </c>
      <c r="J120" s="2">
        <v>9.6516007532956694E-2</v>
      </c>
      <c r="K120" s="2">
        <v>0.10090167453842901</v>
      </c>
      <c r="L120" s="2">
        <v>5.4212168486739501E-2</v>
      </c>
      <c r="M120" s="2">
        <v>5.5123936366999603E-2</v>
      </c>
      <c r="N120" s="3">
        <v>0.34274952919020701</v>
      </c>
      <c r="O120" s="3">
        <v>0.43677581863979797</v>
      </c>
    </row>
    <row r="121" spans="1:15" x14ac:dyDescent="0.3">
      <c r="A121" s="8" t="s">
        <v>199</v>
      </c>
      <c r="B121" s="8" t="s">
        <v>80</v>
      </c>
      <c r="C121" s="2">
        <v>9.0225563909774403E-2</v>
      </c>
      <c r="D121" s="2">
        <v>4.48275862068966E-2</v>
      </c>
      <c r="E121" s="2">
        <v>-2.3102310231023101E-2</v>
      </c>
      <c r="F121" s="2">
        <v>9.45945945945946E-2</v>
      </c>
      <c r="G121" s="2">
        <v>9.5679012345678993E-2</v>
      </c>
      <c r="H121" s="2">
        <v>0.29859154929577503</v>
      </c>
      <c r="I121" s="2">
        <v>0.26681127982646402</v>
      </c>
      <c r="J121" s="2">
        <v>0.26027397260273999</v>
      </c>
      <c r="K121" s="2">
        <v>0.24456521739130399</v>
      </c>
      <c r="L121" s="2">
        <v>0.122270742358079</v>
      </c>
      <c r="M121" s="2">
        <v>0.106031128404669</v>
      </c>
      <c r="N121" s="3">
        <v>0.94691780821917804</v>
      </c>
      <c r="O121" s="3">
        <v>2.75247524752475</v>
      </c>
    </row>
    <row r="122" spans="1:15" x14ac:dyDescent="0.3">
      <c r="A122" s="8" t="s">
        <v>199</v>
      </c>
      <c r="B122" s="8" t="s">
        <v>81</v>
      </c>
      <c r="C122" s="2">
        <v>-1.6806722689075598E-2</v>
      </c>
      <c r="D122" s="2">
        <v>-1.7094017094017099E-2</v>
      </c>
      <c r="E122" s="2">
        <v>0.13043478260869601</v>
      </c>
      <c r="F122" s="2">
        <v>1.1538461538461499E-2</v>
      </c>
      <c r="G122" s="2">
        <v>3.4220532319391601E-2</v>
      </c>
      <c r="H122" s="2">
        <v>8.8235294117647106E-2</v>
      </c>
      <c r="I122" s="2">
        <v>1.0135135135135099E-2</v>
      </c>
      <c r="J122" s="2">
        <v>3.3444816053511697E-2</v>
      </c>
      <c r="K122" s="2">
        <v>0.10032362459546899</v>
      </c>
      <c r="L122" s="2">
        <v>3.2352941176470598E-2</v>
      </c>
      <c r="M122" s="2">
        <v>6.2678062678062696E-2</v>
      </c>
      <c r="N122" s="3">
        <v>0.24749163879598701</v>
      </c>
      <c r="O122" s="3">
        <v>0.62173913043478302</v>
      </c>
    </row>
    <row r="123" spans="1:15" x14ac:dyDescent="0.3">
      <c r="A123" s="8" t="s">
        <v>199</v>
      </c>
      <c r="B123" s="8" t="s">
        <v>82</v>
      </c>
      <c r="C123" s="2">
        <v>2.5297297297297301E-2</v>
      </c>
      <c r="D123" s="2">
        <v>1.22311261071278E-2</v>
      </c>
      <c r="E123" s="2">
        <v>-6.2500000000000003E-3</v>
      </c>
      <c r="F123" s="2">
        <v>-2.20125786163522E-2</v>
      </c>
      <c r="G123" s="2">
        <v>8.1457663451232603E-3</v>
      </c>
      <c r="H123" s="2">
        <v>4.2951307675951497E-2</v>
      </c>
      <c r="I123" s="2">
        <v>2.9561671763506599E-2</v>
      </c>
      <c r="J123" s="2">
        <v>7.9207920792079202E-4</v>
      </c>
      <c r="K123" s="2">
        <v>3.1855955678670403E-2</v>
      </c>
      <c r="L123" s="2">
        <v>-5.5608820709491897E-3</v>
      </c>
      <c r="M123" s="2">
        <v>-1.27265715387582E-2</v>
      </c>
      <c r="N123" s="3">
        <v>1.38613861386139E-2</v>
      </c>
      <c r="O123" s="3">
        <v>6.6666666666666693E-2</v>
      </c>
    </row>
    <row r="124" spans="1:15" x14ac:dyDescent="0.3">
      <c r="A124" s="8" t="s">
        <v>199</v>
      </c>
      <c r="B124" s="8" t="s">
        <v>16</v>
      </c>
      <c r="C124" s="2">
        <v>-2.9411764705882401E-2</v>
      </c>
      <c r="D124" s="2">
        <v>-7.1969696969697003E-2</v>
      </c>
      <c r="E124" s="2">
        <v>1.2244897959183701E-2</v>
      </c>
      <c r="F124" s="2">
        <v>6.0483870967741903E-2</v>
      </c>
      <c r="G124" s="2">
        <v>3.8022813688212902E-3</v>
      </c>
      <c r="H124" s="2">
        <v>0.13257575757575801</v>
      </c>
      <c r="I124" s="2">
        <v>0.19063545150501701</v>
      </c>
      <c r="J124" s="2">
        <v>0.148876404494382</v>
      </c>
      <c r="K124" s="2">
        <v>0.22004889975550099</v>
      </c>
      <c r="L124" s="2">
        <v>0.18436873747495</v>
      </c>
      <c r="M124" s="2">
        <v>0.165820642978003</v>
      </c>
      <c r="N124" s="3">
        <v>0.93539325842696597</v>
      </c>
      <c r="O124" s="3">
        <v>1.8122448979591801</v>
      </c>
    </row>
    <row r="125" spans="1:15" x14ac:dyDescent="0.3">
      <c r="A125" s="8" t="s">
        <v>199</v>
      </c>
      <c r="B125" s="8" t="s">
        <v>83</v>
      </c>
      <c r="C125" s="2">
        <v>-9.4059405940594101E-2</v>
      </c>
      <c r="D125" s="2">
        <v>-7.3770491803278701E-2</v>
      </c>
      <c r="E125" s="2">
        <v>-8.2595870206489702E-2</v>
      </c>
      <c r="F125" s="2">
        <v>-0.16398713826366601</v>
      </c>
      <c r="G125" s="2">
        <v>1.9230769230769201E-2</v>
      </c>
      <c r="H125" s="2">
        <v>1.88679245283019E-2</v>
      </c>
      <c r="I125" s="2">
        <v>3.3333333333333298E-2</v>
      </c>
      <c r="J125" s="2">
        <v>6.4516129032258104E-2</v>
      </c>
      <c r="K125" s="2">
        <v>0.14141414141414099</v>
      </c>
      <c r="L125" s="2">
        <v>-1.7699115044247801E-2</v>
      </c>
      <c r="M125" s="2">
        <v>1.2012012012012E-2</v>
      </c>
      <c r="N125" s="3">
        <v>0.207885304659498</v>
      </c>
      <c r="O125" s="3">
        <v>-5.8997050147492599E-3</v>
      </c>
    </row>
    <row r="126" spans="1:15" x14ac:dyDescent="0.3">
      <c r="A126" s="8" t="s">
        <v>200</v>
      </c>
      <c r="B126" s="8" t="s">
        <v>79</v>
      </c>
      <c r="C126" s="2">
        <v>-5.3219797764768498E-2</v>
      </c>
      <c r="D126" s="2">
        <v>-1.6301292861158001E-2</v>
      </c>
      <c r="E126" s="2">
        <v>-9.1428571428571401E-3</v>
      </c>
      <c r="F126" s="2">
        <v>0.121683967704729</v>
      </c>
      <c r="G126" s="2">
        <v>0.18046272493573301</v>
      </c>
      <c r="H126" s="2">
        <v>6.3588850174216005E-2</v>
      </c>
      <c r="I126" s="2">
        <v>8.0262080262080301E-2</v>
      </c>
      <c r="J126" s="2">
        <v>2.2744503411675498E-2</v>
      </c>
      <c r="K126" s="2">
        <v>0.20422535211267601</v>
      </c>
      <c r="L126" s="2">
        <v>0.15204678362573101</v>
      </c>
      <c r="M126" s="2">
        <v>1.3358268768367599E-3</v>
      </c>
      <c r="N126" s="3">
        <v>0.42077331311599703</v>
      </c>
      <c r="O126" s="3">
        <v>1.1417142857142899</v>
      </c>
    </row>
    <row r="127" spans="1:15" x14ac:dyDescent="0.3">
      <c r="A127" s="8" t="s">
        <v>200</v>
      </c>
      <c r="B127" s="8" t="s">
        <v>80</v>
      </c>
      <c r="C127" s="2">
        <v>-3.03030303030303E-2</v>
      </c>
      <c r="D127" s="2">
        <v>-2.23214285714286E-2</v>
      </c>
      <c r="E127" s="2">
        <v>-4.1095890410958902E-2</v>
      </c>
      <c r="F127" s="2">
        <v>0.395238095238095</v>
      </c>
      <c r="G127" s="2">
        <v>0.44709897610921501</v>
      </c>
      <c r="H127" s="2">
        <v>0.29009433962264197</v>
      </c>
      <c r="I127" s="2">
        <v>0.35648994515539301</v>
      </c>
      <c r="J127" s="2">
        <v>0.20350404312668499</v>
      </c>
      <c r="K127" s="2">
        <v>0.275475923852184</v>
      </c>
      <c r="L127" s="2">
        <v>0.15188762071993001</v>
      </c>
      <c r="M127" s="2">
        <v>1.21951219512195E-2</v>
      </c>
      <c r="N127" s="3">
        <v>0.78975741239892205</v>
      </c>
      <c r="O127" s="3">
        <v>5.06392694063927</v>
      </c>
    </row>
    <row r="128" spans="1:15" x14ac:dyDescent="0.3">
      <c r="A128" s="8" t="s">
        <v>200</v>
      </c>
      <c r="B128" s="8" t="s">
        <v>81</v>
      </c>
      <c r="C128" s="2">
        <v>7.6555023923445001E-2</v>
      </c>
      <c r="D128" s="2">
        <v>0</v>
      </c>
      <c r="E128" s="2">
        <v>0.128888888888889</v>
      </c>
      <c r="F128" s="2">
        <v>4.7244094488188997E-2</v>
      </c>
      <c r="G128" s="2">
        <v>8.6466165413533802E-2</v>
      </c>
      <c r="H128" s="2">
        <v>6.9204152249134995E-2</v>
      </c>
      <c r="I128" s="2">
        <v>9.3851132686084096E-2</v>
      </c>
      <c r="J128" s="2">
        <v>5.6213017751479299E-2</v>
      </c>
      <c r="K128" s="2">
        <v>5.60224089635854E-3</v>
      </c>
      <c r="L128" s="2">
        <v>5.5710306406685201E-2</v>
      </c>
      <c r="M128" s="2">
        <v>3.4300791556728202E-2</v>
      </c>
      <c r="N128" s="3">
        <v>0.15976331360946699</v>
      </c>
      <c r="O128" s="3">
        <v>0.74222222222222201</v>
      </c>
    </row>
    <row r="129" spans="1:15" x14ac:dyDescent="0.3">
      <c r="A129" s="8" t="s">
        <v>200</v>
      </c>
      <c r="B129" s="8" t="s">
        <v>82</v>
      </c>
      <c r="C129" s="2">
        <v>-3.8791909116098599E-3</v>
      </c>
      <c r="D129" s="2">
        <v>3.8108484005563298E-2</v>
      </c>
      <c r="E129" s="2">
        <v>4.4212218649517701E-2</v>
      </c>
      <c r="F129" s="2">
        <v>3.5668462920195002E-2</v>
      </c>
      <c r="G129" s="2">
        <v>7.5074331020812707E-2</v>
      </c>
      <c r="H129" s="2">
        <v>2.2816317123761198E-2</v>
      </c>
      <c r="I129" s="2">
        <v>6.7598017124830996E-3</v>
      </c>
      <c r="J129" s="2">
        <v>-3.1333930170098501E-2</v>
      </c>
      <c r="K129" s="2">
        <v>4.3900184842883497E-3</v>
      </c>
      <c r="L129" s="2">
        <v>1.8863584080975399E-2</v>
      </c>
      <c r="M129" s="2">
        <v>-2.8900428990742799E-2</v>
      </c>
      <c r="N129" s="3">
        <v>-3.7376902417188898E-2</v>
      </c>
      <c r="O129" s="3">
        <v>0.152465166130761</v>
      </c>
    </row>
    <row r="130" spans="1:15" x14ac:dyDescent="0.3">
      <c r="A130" s="8" t="s">
        <v>200</v>
      </c>
      <c r="B130" s="8" t="s">
        <v>16</v>
      </c>
      <c r="C130" s="2">
        <v>-2.6086956521739101E-2</v>
      </c>
      <c r="D130" s="2">
        <v>-2.23214285714286E-2</v>
      </c>
      <c r="E130" s="2">
        <v>5.9360730593607303E-2</v>
      </c>
      <c r="F130" s="2">
        <v>0.15517241379310301</v>
      </c>
      <c r="G130" s="2">
        <v>0.212686567164179</v>
      </c>
      <c r="H130" s="2">
        <v>0.138461538461538</v>
      </c>
      <c r="I130" s="2">
        <v>0.143243243243243</v>
      </c>
      <c r="J130" s="2">
        <v>0.12765957446808501</v>
      </c>
      <c r="K130" s="2">
        <v>0.34800838574423498</v>
      </c>
      <c r="L130" s="2">
        <v>0.26594090202177301</v>
      </c>
      <c r="M130" s="2">
        <v>8.8452088452088407E-2</v>
      </c>
      <c r="N130" s="3">
        <v>1.0945626477541399</v>
      </c>
      <c r="O130" s="3">
        <v>3.04566210045662</v>
      </c>
    </row>
    <row r="131" spans="1:15" x14ac:dyDescent="0.3">
      <c r="A131" s="8" t="s">
        <v>200</v>
      </c>
      <c r="B131" s="8" t="s">
        <v>83</v>
      </c>
      <c r="C131" s="2">
        <v>-7.18232044198895E-2</v>
      </c>
      <c r="D131" s="2">
        <v>-3.8690476190476199E-2</v>
      </c>
      <c r="E131" s="2">
        <v>-0.157894736842105</v>
      </c>
      <c r="F131" s="2">
        <v>-7.3529411764705899E-2</v>
      </c>
      <c r="G131" s="2">
        <v>0.115079365079365</v>
      </c>
      <c r="H131" s="2">
        <v>4.2704626334519602E-2</v>
      </c>
      <c r="I131" s="2">
        <v>4.7781569965870303E-2</v>
      </c>
      <c r="J131" s="2">
        <v>9.4462540716612406E-2</v>
      </c>
      <c r="K131" s="2">
        <v>0.12202380952381001</v>
      </c>
      <c r="L131" s="2">
        <v>2.3872679045092798E-2</v>
      </c>
      <c r="M131" s="2">
        <v>-5.1813471502590702E-3</v>
      </c>
      <c r="N131" s="3">
        <v>0.250814332247557</v>
      </c>
      <c r="O131" s="3">
        <v>0.18885448916408701</v>
      </c>
    </row>
    <row r="132" spans="1:15" x14ac:dyDescent="0.3">
      <c r="A132" s="8" t="s">
        <v>201</v>
      </c>
      <c r="B132" s="8" t="s">
        <v>79</v>
      </c>
      <c r="C132" s="2">
        <v>-9.9046610169491497E-2</v>
      </c>
      <c r="D132" s="2">
        <v>-3.7037037037037E-2</v>
      </c>
      <c r="E132" s="2">
        <v>-9.7680097680097697E-3</v>
      </c>
      <c r="F132" s="2">
        <v>8.8162762022194793E-2</v>
      </c>
      <c r="G132" s="2">
        <v>3.22946175637394E-2</v>
      </c>
      <c r="H132" s="2">
        <v>8.3424807903402898E-2</v>
      </c>
      <c r="I132" s="2">
        <v>1.51975683890578E-2</v>
      </c>
      <c r="J132" s="2">
        <v>5.6387225548902201E-2</v>
      </c>
      <c r="K132" s="2">
        <v>8.5970713273500199E-2</v>
      </c>
      <c r="L132" s="2">
        <v>8.1774684645498003E-2</v>
      </c>
      <c r="M132" s="2">
        <v>0.12585444310414201</v>
      </c>
      <c r="N132" s="3">
        <v>0.39720558882235502</v>
      </c>
      <c r="O132" s="3">
        <v>0.70940170940170899</v>
      </c>
    </row>
    <row r="133" spans="1:15" x14ac:dyDescent="0.3">
      <c r="A133" s="8" t="s">
        <v>201</v>
      </c>
      <c r="B133" s="8" t="s">
        <v>80</v>
      </c>
      <c r="C133" s="2">
        <v>-0.115254237288136</v>
      </c>
      <c r="D133" s="2">
        <v>-4.5977011494252901E-2</v>
      </c>
      <c r="E133" s="2">
        <v>3.2128514056224897E-2</v>
      </c>
      <c r="F133" s="2">
        <v>0.21011673151751001</v>
      </c>
      <c r="G133" s="2">
        <v>4.8231511254019303E-2</v>
      </c>
      <c r="H133" s="2">
        <v>0.156441717791411</v>
      </c>
      <c r="I133" s="2">
        <v>0.10344827586206901</v>
      </c>
      <c r="J133" s="2">
        <v>0.105769230769231</v>
      </c>
      <c r="K133" s="2">
        <v>5.8695652173913003E-2</v>
      </c>
      <c r="L133" s="2">
        <v>0.114989733059548</v>
      </c>
      <c r="M133" s="2">
        <v>8.8397790055248601E-2</v>
      </c>
      <c r="N133" s="3">
        <v>0.42067307692307698</v>
      </c>
      <c r="O133" s="3">
        <v>1.37349397590361</v>
      </c>
    </row>
    <row r="134" spans="1:15" x14ac:dyDescent="0.3">
      <c r="A134" s="8" t="s">
        <v>201</v>
      </c>
      <c r="B134" s="8" t="s">
        <v>81</v>
      </c>
      <c r="C134" s="2">
        <v>4.1841004184100403E-2</v>
      </c>
      <c r="D134" s="2">
        <v>-3.2128514056224897E-2</v>
      </c>
      <c r="E134" s="2">
        <v>4.5643153526971E-2</v>
      </c>
      <c r="F134" s="2">
        <v>6.3492063492063502E-2</v>
      </c>
      <c r="G134" s="2">
        <v>-5.22388059701493E-2</v>
      </c>
      <c r="H134" s="2">
        <v>6.2992125984251995E-2</v>
      </c>
      <c r="I134" s="2">
        <v>4.4444444444444398E-2</v>
      </c>
      <c r="J134" s="2">
        <v>4.2553191489361701E-2</v>
      </c>
      <c r="K134" s="2">
        <v>4.4217687074829898E-2</v>
      </c>
      <c r="L134" s="2">
        <v>7.8175895765472306E-2</v>
      </c>
      <c r="M134" s="2">
        <v>0.108761329305136</v>
      </c>
      <c r="N134" s="3">
        <v>0.30141843971631199</v>
      </c>
      <c r="O134" s="3">
        <v>0.52282157676348595</v>
      </c>
    </row>
    <row r="135" spans="1:15" x14ac:dyDescent="0.3">
      <c r="A135" s="8" t="s">
        <v>201</v>
      </c>
      <c r="B135" s="8" t="s">
        <v>82</v>
      </c>
      <c r="C135" s="2">
        <v>-1.1997000749812499E-2</v>
      </c>
      <c r="D135" s="2">
        <v>3.4910194788768001E-2</v>
      </c>
      <c r="E135" s="2">
        <v>4.1554632119286204E-3</v>
      </c>
      <c r="F135" s="2">
        <v>1.67964946445959E-2</v>
      </c>
      <c r="G135" s="2">
        <v>-2.25041896097678E-2</v>
      </c>
      <c r="H135" s="2">
        <v>-2.0573108008816999E-2</v>
      </c>
      <c r="I135" s="2">
        <v>-1.5003750937734399E-3</v>
      </c>
      <c r="J135" s="2">
        <v>-1.2521913348359599E-3</v>
      </c>
      <c r="K135" s="2">
        <v>-3.5105315947843501E-3</v>
      </c>
      <c r="L135" s="2">
        <v>-3.8751887267237002E-2</v>
      </c>
      <c r="M135" s="2">
        <v>-1.5706806282722501E-3</v>
      </c>
      <c r="N135" s="3">
        <v>-4.4828449787127501E-2</v>
      </c>
      <c r="O135" s="3">
        <v>-6.7709606453189894E-2</v>
      </c>
    </row>
    <row r="136" spans="1:15" x14ac:dyDescent="0.3">
      <c r="A136" s="8" t="s">
        <v>201</v>
      </c>
      <c r="B136" s="8" t="s">
        <v>16</v>
      </c>
      <c r="C136" s="2">
        <v>-1.7857142857142901E-2</v>
      </c>
      <c r="D136" s="2">
        <v>6.3636363636363602E-2</v>
      </c>
      <c r="E136" s="2">
        <v>0.115384615384615</v>
      </c>
      <c r="F136" s="2">
        <v>1.1494252873563199E-2</v>
      </c>
      <c r="G136" s="2">
        <v>4.5454545454545497E-2</v>
      </c>
      <c r="H136" s="2">
        <v>8.6956521739130405E-2</v>
      </c>
      <c r="I136" s="2">
        <v>0.04</v>
      </c>
      <c r="J136" s="2">
        <v>0.22115384615384601</v>
      </c>
      <c r="K136" s="2">
        <v>8.13648293963255E-2</v>
      </c>
      <c r="L136" s="2">
        <v>0.13106796116504901</v>
      </c>
      <c r="M136" s="2">
        <v>0.19742489270386299</v>
      </c>
      <c r="N136" s="3">
        <v>0.78846153846153799</v>
      </c>
      <c r="O136" s="3">
        <v>1.3846153846153799</v>
      </c>
    </row>
    <row r="137" spans="1:15" x14ac:dyDescent="0.3">
      <c r="A137" s="8" t="s">
        <v>201</v>
      </c>
      <c r="B137" s="8" t="s">
        <v>83</v>
      </c>
      <c r="C137" s="2">
        <v>-0.12641083521444699</v>
      </c>
      <c r="D137" s="2">
        <v>-0.116279069767442</v>
      </c>
      <c r="E137" s="2">
        <v>-8.1871345029239803E-2</v>
      </c>
      <c r="F137" s="2">
        <v>-7.32484076433121E-2</v>
      </c>
      <c r="G137" s="2">
        <v>-4.8109965635738799E-2</v>
      </c>
      <c r="H137" s="2">
        <v>-8.3032490974729201E-2</v>
      </c>
      <c r="I137" s="2">
        <v>0.114173228346457</v>
      </c>
      <c r="J137" s="2">
        <v>-7.0671378091872799E-3</v>
      </c>
      <c r="K137" s="2">
        <v>-3.5587188612099599E-3</v>
      </c>
      <c r="L137" s="2">
        <v>-2.8571428571428598E-2</v>
      </c>
      <c r="M137" s="2">
        <v>0.158088235294118</v>
      </c>
      <c r="N137" s="3">
        <v>0.11307420494699599</v>
      </c>
      <c r="O137" s="3">
        <v>-7.8947368421052599E-2</v>
      </c>
    </row>
    <row r="138" spans="1:15" x14ac:dyDescent="0.3">
      <c r="A138" s="8" t="s">
        <v>202</v>
      </c>
      <c r="B138" s="8" t="s">
        <v>79</v>
      </c>
      <c r="C138" s="2">
        <v>-0.16607142857142901</v>
      </c>
      <c r="D138" s="2">
        <v>-3.4261241970021401E-2</v>
      </c>
      <c r="E138" s="2">
        <v>8.8691796008869197E-3</v>
      </c>
      <c r="F138" s="2">
        <v>2.8571428571428598E-2</v>
      </c>
      <c r="G138" s="2">
        <v>1.4957264957265E-2</v>
      </c>
      <c r="H138" s="2">
        <v>0.168421052631579</v>
      </c>
      <c r="I138" s="2">
        <v>0.17477477477477499</v>
      </c>
      <c r="J138" s="2">
        <v>6.2883435582822098E-2</v>
      </c>
      <c r="K138" s="2">
        <v>0.157287157287157</v>
      </c>
      <c r="L138" s="2">
        <v>0.12967581047381499</v>
      </c>
      <c r="M138" s="2">
        <v>0.13576158940397401</v>
      </c>
      <c r="N138" s="3">
        <v>0.57822085889570596</v>
      </c>
      <c r="O138" s="3">
        <v>1.28159645232816</v>
      </c>
    </row>
    <row r="139" spans="1:15" x14ac:dyDescent="0.3">
      <c r="A139" s="8" t="s">
        <v>202</v>
      </c>
      <c r="B139" s="8" t="s">
        <v>80</v>
      </c>
      <c r="C139" s="2">
        <v>-0.202247191011236</v>
      </c>
      <c r="D139" s="2">
        <v>-8.4507042253521097E-2</v>
      </c>
      <c r="E139" s="2">
        <v>0.30769230769230799</v>
      </c>
      <c r="F139" s="2">
        <v>-0.17647058823529399</v>
      </c>
      <c r="G139" s="2">
        <v>0.114285714285714</v>
      </c>
      <c r="H139" s="2">
        <v>0.33333333333333298</v>
      </c>
      <c r="I139" s="2">
        <v>0.394230769230769</v>
      </c>
      <c r="J139" s="2">
        <v>0.38620689655172402</v>
      </c>
      <c r="K139" s="2">
        <v>0.19402985074626899</v>
      </c>
      <c r="L139" s="2">
        <v>0.104166666666667</v>
      </c>
      <c r="M139" s="2">
        <v>0.143396226415094</v>
      </c>
      <c r="N139" s="3">
        <v>1.08965517241379</v>
      </c>
      <c r="O139" s="3">
        <v>3.6615384615384601</v>
      </c>
    </row>
    <row r="140" spans="1:15" x14ac:dyDescent="0.3">
      <c r="A140" s="8" t="s">
        <v>202</v>
      </c>
      <c r="B140" s="8" t="s">
        <v>81</v>
      </c>
      <c r="C140" s="2">
        <v>-7.8125E-3</v>
      </c>
      <c r="D140" s="2">
        <v>8.6614173228346497E-2</v>
      </c>
      <c r="E140" s="2">
        <v>0.13768115942028999</v>
      </c>
      <c r="F140" s="2">
        <v>-0.13375796178343899</v>
      </c>
      <c r="G140" s="2">
        <v>8.0882352941176502E-2</v>
      </c>
      <c r="H140" s="2">
        <v>5.4421768707482998E-2</v>
      </c>
      <c r="I140" s="2">
        <v>9.6774193548387094E-2</v>
      </c>
      <c r="J140" s="2">
        <v>-5.8823529411764696E-3</v>
      </c>
      <c r="K140" s="2">
        <v>0.14792899408283999</v>
      </c>
      <c r="L140" s="2">
        <v>5.1546391752577303E-2</v>
      </c>
      <c r="M140" s="2">
        <v>0.12254901960784299</v>
      </c>
      <c r="N140" s="3">
        <v>0.34705882352941197</v>
      </c>
      <c r="O140" s="3">
        <v>0.65942028985507295</v>
      </c>
    </row>
    <row r="141" spans="1:15" x14ac:dyDescent="0.3">
      <c r="A141" s="8" t="s">
        <v>202</v>
      </c>
      <c r="B141" s="8" t="s">
        <v>82</v>
      </c>
      <c r="C141" s="2">
        <v>8.5570964886397208E-3</v>
      </c>
      <c r="D141" s="2">
        <v>6.3779988297249901E-2</v>
      </c>
      <c r="E141" s="2">
        <v>2.3927392739273901E-2</v>
      </c>
      <c r="F141" s="2">
        <v>1.3430029546065E-2</v>
      </c>
      <c r="G141" s="2">
        <v>5.83090379008746E-3</v>
      </c>
      <c r="H141" s="2">
        <v>-1.58102766798419E-2</v>
      </c>
      <c r="I141" s="2">
        <v>-2.4096385542168699E-3</v>
      </c>
      <c r="J141" s="2">
        <v>8.0515297906602196E-3</v>
      </c>
      <c r="K141" s="2">
        <v>2.71565495207668E-2</v>
      </c>
      <c r="L141" s="2">
        <v>3.5769828926905098E-2</v>
      </c>
      <c r="M141" s="2">
        <v>2.37737737737738E-2</v>
      </c>
      <c r="N141" s="3">
        <v>9.79602791196994E-2</v>
      </c>
      <c r="O141" s="3">
        <v>0.125137513751375</v>
      </c>
    </row>
    <row r="142" spans="1:15" x14ac:dyDescent="0.3">
      <c r="A142" s="8" t="s">
        <v>202</v>
      </c>
      <c r="B142" s="8" t="s">
        <v>16</v>
      </c>
      <c r="C142" s="2">
        <v>4.7058823529411799E-2</v>
      </c>
      <c r="D142" s="2">
        <v>-1.1235955056179799E-2</v>
      </c>
      <c r="E142" s="2">
        <v>-1.13636363636364E-2</v>
      </c>
      <c r="F142" s="2">
        <v>0</v>
      </c>
      <c r="G142" s="2">
        <v>-5.7471264367816098E-2</v>
      </c>
      <c r="H142" s="2">
        <v>0.19512195121951201</v>
      </c>
      <c r="I142" s="2">
        <v>0.29591836734693899</v>
      </c>
      <c r="J142" s="2">
        <v>5.5118110236220499E-2</v>
      </c>
      <c r="K142" s="2">
        <v>0.38805970149253699</v>
      </c>
      <c r="L142" s="2">
        <v>0.26344086021505397</v>
      </c>
      <c r="M142" s="2">
        <v>0.102127659574468</v>
      </c>
      <c r="N142" s="3">
        <v>1.0393700787401601</v>
      </c>
      <c r="O142" s="3">
        <v>1.9431818181818199</v>
      </c>
    </row>
    <row r="143" spans="1:15" x14ac:dyDescent="0.3">
      <c r="A143" s="8" t="s">
        <v>202</v>
      </c>
      <c r="B143" s="8" t="s">
        <v>83</v>
      </c>
      <c r="C143" s="2">
        <v>-9.375E-2</v>
      </c>
      <c r="D143" s="2">
        <v>-6.0344827586206899E-2</v>
      </c>
      <c r="E143" s="2">
        <v>-0.11009174311926601</v>
      </c>
      <c r="F143" s="2">
        <v>-0.10309278350515499</v>
      </c>
      <c r="G143" s="2">
        <v>5.74712643678161E-3</v>
      </c>
      <c r="H143" s="2">
        <v>-5.14285714285714E-2</v>
      </c>
      <c r="I143" s="2">
        <v>-0.102409638554217</v>
      </c>
      <c r="J143" s="2">
        <v>7.3825503355704702E-2</v>
      </c>
      <c r="K143" s="2">
        <v>8.7499999999999994E-2</v>
      </c>
      <c r="L143" s="2">
        <v>5.1724137931034503E-2</v>
      </c>
      <c r="M143" s="2">
        <v>0.13114754098360701</v>
      </c>
      <c r="N143" s="3">
        <v>0.389261744966443</v>
      </c>
      <c r="O143" s="3">
        <v>-5.0458715596330299E-2</v>
      </c>
    </row>
    <row r="144" spans="1:15" x14ac:dyDescent="0.3">
      <c r="A144" s="11" t="s">
        <v>17</v>
      </c>
      <c r="B144" s="11" t="s">
        <v>17</v>
      </c>
      <c r="C144" s="3">
        <v>-2.1864744609313699E-2</v>
      </c>
      <c r="D144" s="3">
        <v>8.6655826112014504E-3</v>
      </c>
      <c r="E144" s="3">
        <v>1.0060403232389201E-2</v>
      </c>
      <c r="F144" s="3">
        <v>6.5256480190718598E-3</v>
      </c>
      <c r="G144" s="3">
        <v>1.98715375351265E-3</v>
      </c>
      <c r="H144" s="3">
        <v>4.3430357178629399E-2</v>
      </c>
      <c r="I144" s="3">
        <v>3.49991360608213E-2</v>
      </c>
      <c r="J144" s="3">
        <v>3.7080319050268998E-2</v>
      </c>
      <c r="K144" s="3">
        <v>5.3193582428589299E-2</v>
      </c>
      <c r="L144" s="3">
        <v>3.6988604520829402E-2</v>
      </c>
      <c r="M144" s="3">
        <v>4.8361474590982799E-2</v>
      </c>
      <c r="N144" s="3">
        <v>0.18742348358375099</v>
      </c>
      <c r="O144" s="3">
        <v>0.306301526406008</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186</v>
      </c>
      <c r="B149" s="15"/>
    </row>
    <row r="150" spans="1:2" x14ac:dyDescent="0.3">
      <c r="A150" s="14" t="s">
        <v>45</v>
      </c>
      <c r="B150" s="15"/>
    </row>
    <row r="151" spans="1:2" x14ac:dyDescent="0.3">
      <c r="A151" s="14" t="s">
        <v>86</v>
      </c>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260</v>
      </c>
      <c r="B1" s="15"/>
    </row>
    <row r="2" spans="1:14" ht="15.6" x14ac:dyDescent="0.3">
      <c r="A2" s="12" t="s">
        <v>185</v>
      </c>
      <c r="B2" s="15"/>
    </row>
    <row r="3" spans="1:14" ht="15.6" x14ac:dyDescent="0.3">
      <c r="A3" s="12" t="s">
        <v>204</v>
      </c>
      <c r="B3" s="15"/>
    </row>
    <row r="4" spans="1:14" ht="15.6" x14ac:dyDescent="0.3">
      <c r="A4" s="12" t="s">
        <v>85</v>
      </c>
      <c r="B4" s="15"/>
    </row>
    <row r="5" spans="1:14" ht="15.6" x14ac:dyDescent="0.3">
      <c r="A5" s="12" t="s">
        <v>77</v>
      </c>
      <c r="B5" s="15"/>
    </row>
    <row r="6" spans="1:14" x14ac:dyDescent="0.3">
      <c r="A6" s="16" t="str">
        <f>HYPERLINK("#'Table of contents'!A121",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87</v>
      </c>
      <c r="C9" s="1">
        <v>1029</v>
      </c>
      <c r="D9" s="1">
        <v>1035</v>
      </c>
      <c r="E9" s="1">
        <v>1079</v>
      </c>
      <c r="F9" s="1">
        <v>1127</v>
      </c>
      <c r="G9" s="1">
        <v>1062</v>
      </c>
      <c r="H9" s="1">
        <v>919</v>
      </c>
      <c r="I9" s="1">
        <v>1017</v>
      </c>
      <c r="J9" s="1">
        <v>1084</v>
      </c>
      <c r="K9" s="1">
        <v>1085</v>
      </c>
      <c r="L9" s="1">
        <v>1161</v>
      </c>
      <c r="M9" s="1">
        <v>1206</v>
      </c>
      <c r="N9" s="1">
        <v>1376</v>
      </c>
    </row>
    <row r="10" spans="1:14" x14ac:dyDescent="0.3">
      <c r="A10" s="7" t="s">
        <v>196</v>
      </c>
      <c r="B10" s="7" t="s">
        <v>88</v>
      </c>
      <c r="C10" s="1">
        <v>629</v>
      </c>
      <c r="D10" s="1">
        <v>563</v>
      </c>
      <c r="E10" s="1">
        <v>479</v>
      </c>
      <c r="F10" s="1">
        <v>498</v>
      </c>
      <c r="G10" s="1">
        <v>519</v>
      </c>
      <c r="H10" s="1">
        <v>529</v>
      </c>
      <c r="I10" s="1">
        <v>647</v>
      </c>
      <c r="J10" s="1">
        <v>684</v>
      </c>
      <c r="K10" s="1">
        <v>782</v>
      </c>
      <c r="L10" s="1">
        <v>862</v>
      </c>
      <c r="M10" s="1">
        <v>893</v>
      </c>
      <c r="N10" s="1">
        <v>1037</v>
      </c>
    </row>
    <row r="11" spans="1:14" x14ac:dyDescent="0.3">
      <c r="A11" s="7" t="s">
        <v>196</v>
      </c>
      <c r="B11" s="7" t="s">
        <v>89</v>
      </c>
      <c r="C11" s="1">
        <v>126</v>
      </c>
      <c r="D11" s="1">
        <v>128</v>
      </c>
      <c r="E11" s="1">
        <v>128</v>
      </c>
      <c r="F11" s="1">
        <v>151</v>
      </c>
      <c r="G11" s="1">
        <v>140</v>
      </c>
      <c r="H11" s="1">
        <v>125</v>
      </c>
      <c r="I11" s="1">
        <v>133</v>
      </c>
      <c r="J11" s="1">
        <v>131</v>
      </c>
      <c r="K11" s="1">
        <v>162</v>
      </c>
      <c r="L11" s="1">
        <v>172</v>
      </c>
      <c r="M11" s="1">
        <v>187</v>
      </c>
      <c r="N11" s="1">
        <v>230</v>
      </c>
    </row>
    <row r="12" spans="1:14" x14ac:dyDescent="0.3">
      <c r="A12" s="7" t="s">
        <v>196</v>
      </c>
      <c r="B12" s="7" t="s">
        <v>90</v>
      </c>
      <c r="C12" s="1">
        <v>136</v>
      </c>
      <c r="D12" s="1">
        <v>126</v>
      </c>
      <c r="E12" s="1">
        <v>106</v>
      </c>
      <c r="F12" s="1">
        <v>116</v>
      </c>
      <c r="G12" s="1">
        <v>144</v>
      </c>
      <c r="H12" s="1">
        <v>149</v>
      </c>
      <c r="I12" s="1">
        <v>189</v>
      </c>
      <c r="J12" s="1">
        <v>204</v>
      </c>
      <c r="K12" s="1">
        <v>237</v>
      </c>
      <c r="L12" s="1">
        <v>256</v>
      </c>
      <c r="M12" s="1">
        <v>279</v>
      </c>
      <c r="N12" s="1">
        <v>372</v>
      </c>
    </row>
    <row r="13" spans="1:14" x14ac:dyDescent="0.3">
      <c r="A13" s="7" t="s">
        <v>196</v>
      </c>
      <c r="B13" s="7" t="s">
        <v>91</v>
      </c>
      <c r="C13" s="1">
        <v>122</v>
      </c>
      <c r="D13" s="1">
        <v>130</v>
      </c>
      <c r="E13" s="1">
        <v>130</v>
      </c>
      <c r="F13" s="1">
        <v>156</v>
      </c>
      <c r="G13" s="1">
        <v>155</v>
      </c>
      <c r="H13" s="1">
        <v>131</v>
      </c>
      <c r="I13" s="1">
        <v>140</v>
      </c>
      <c r="J13" s="1">
        <v>172</v>
      </c>
      <c r="K13" s="1">
        <v>168</v>
      </c>
      <c r="L13" s="1">
        <v>164</v>
      </c>
      <c r="M13" s="1">
        <v>170</v>
      </c>
      <c r="N13" s="1">
        <v>185</v>
      </c>
    </row>
    <row r="14" spans="1:14" x14ac:dyDescent="0.3">
      <c r="A14" s="7" t="s">
        <v>196</v>
      </c>
      <c r="B14" s="7" t="s">
        <v>92</v>
      </c>
      <c r="C14" s="1">
        <v>25</v>
      </c>
      <c r="D14" s="1">
        <v>24</v>
      </c>
      <c r="E14" s="1">
        <v>21</v>
      </c>
      <c r="F14" s="1">
        <v>28</v>
      </c>
      <c r="G14" s="1">
        <v>29</v>
      </c>
      <c r="H14" s="1">
        <v>27</v>
      </c>
      <c r="I14" s="1">
        <v>23</v>
      </c>
      <c r="J14" s="1">
        <v>23</v>
      </c>
      <c r="K14" s="1">
        <v>29</v>
      </c>
      <c r="L14" s="1">
        <v>34</v>
      </c>
      <c r="M14" s="1">
        <v>41</v>
      </c>
      <c r="N14" s="1">
        <v>51</v>
      </c>
    </row>
    <row r="15" spans="1:14" x14ac:dyDescent="0.3">
      <c r="A15" s="7" t="s">
        <v>196</v>
      </c>
      <c r="B15" s="7" t="s">
        <v>93</v>
      </c>
      <c r="C15" s="1">
        <v>1821</v>
      </c>
      <c r="D15" s="1">
        <v>1875</v>
      </c>
      <c r="E15" s="1">
        <v>1893</v>
      </c>
      <c r="F15" s="1">
        <v>1942</v>
      </c>
      <c r="G15" s="1">
        <v>1929</v>
      </c>
      <c r="H15" s="1">
        <v>1763</v>
      </c>
      <c r="I15" s="1">
        <v>1723</v>
      </c>
      <c r="J15" s="1">
        <v>1652</v>
      </c>
      <c r="K15" s="1">
        <v>1701</v>
      </c>
      <c r="L15" s="1">
        <v>1705</v>
      </c>
      <c r="M15" s="1">
        <v>1662</v>
      </c>
      <c r="N15" s="1">
        <v>1673</v>
      </c>
    </row>
    <row r="16" spans="1:14" x14ac:dyDescent="0.3">
      <c r="A16" s="7" t="s">
        <v>196</v>
      </c>
      <c r="B16" s="7" t="s">
        <v>94</v>
      </c>
      <c r="C16" s="1">
        <v>255</v>
      </c>
      <c r="D16" s="1">
        <v>267</v>
      </c>
      <c r="E16" s="1">
        <v>234</v>
      </c>
      <c r="F16" s="1">
        <v>234</v>
      </c>
      <c r="G16" s="1">
        <v>261</v>
      </c>
      <c r="H16" s="1">
        <v>250</v>
      </c>
      <c r="I16" s="1">
        <v>247</v>
      </c>
      <c r="J16" s="1">
        <v>255</v>
      </c>
      <c r="K16" s="1">
        <v>255</v>
      </c>
      <c r="L16" s="1">
        <v>291</v>
      </c>
      <c r="M16" s="1">
        <v>263</v>
      </c>
      <c r="N16" s="1">
        <v>282</v>
      </c>
    </row>
    <row r="17" spans="1:14" x14ac:dyDescent="0.3">
      <c r="A17" s="7" t="s">
        <v>196</v>
      </c>
      <c r="B17" s="7" t="s">
        <v>95</v>
      </c>
      <c r="C17" s="1">
        <v>118</v>
      </c>
      <c r="D17" s="1">
        <v>134</v>
      </c>
      <c r="E17" s="1">
        <v>136</v>
      </c>
      <c r="F17" s="1">
        <v>152</v>
      </c>
      <c r="G17" s="1">
        <v>147</v>
      </c>
      <c r="H17" s="1">
        <v>158</v>
      </c>
      <c r="I17" s="1">
        <v>162</v>
      </c>
      <c r="J17" s="1">
        <v>147</v>
      </c>
      <c r="K17" s="1">
        <v>140</v>
      </c>
      <c r="L17" s="1">
        <v>142</v>
      </c>
      <c r="M17" s="1">
        <v>137</v>
      </c>
      <c r="N17" s="1">
        <v>154</v>
      </c>
    </row>
    <row r="18" spans="1:14" x14ac:dyDescent="0.3">
      <c r="A18" s="7" t="s">
        <v>196</v>
      </c>
      <c r="B18" s="7" t="s">
        <v>96</v>
      </c>
      <c r="C18" s="1">
        <v>77</v>
      </c>
      <c r="D18" s="1">
        <v>64</v>
      </c>
      <c r="E18" s="1">
        <v>63</v>
      </c>
      <c r="F18" s="1">
        <v>66</v>
      </c>
      <c r="G18" s="1">
        <v>72</v>
      </c>
      <c r="H18" s="1">
        <v>63</v>
      </c>
      <c r="I18" s="1">
        <v>96</v>
      </c>
      <c r="J18" s="1">
        <v>131</v>
      </c>
      <c r="K18" s="1">
        <v>164</v>
      </c>
      <c r="L18" s="1">
        <v>196</v>
      </c>
      <c r="M18" s="1">
        <v>226</v>
      </c>
      <c r="N18" s="1">
        <v>289</v>
      </c>
    </row>
    <row r="19" spans="1:14" x14ac:dyDescent="0.3">
      <c r="A19" s="7" t="s">
        <v>196</v>
      </c>
      <c r="B19" s="7" t="s">
        <v>97</v>
      </c>
      <c r="C19" s="1">
        <v>187</v>
      </c>
      <c r="D19" s="1">
        <v>215</v>
      </c>
      <c r="E19" s="1">
        <v>188</v>
      </c>
      <c r="F19" s="1">
        <v>183</v>
      </c>
      <c r="G19" s="1">
        <v>170</v>
      </c>
      <c r="H19" s="1">
        <v>151</v>
      </c>
      <c r="I19" s="1">
        <v>145</v>
      </c>
      <c r="J19" s="1">
        <v>146</v>
      </c>
      <c r="K19" s="1">
        <v>142</v>
      </c>
      <c r="L19" s="1">
        <v>129</v>
      </c>
      <c r="M19" s="1">
        <v>134</v>
      </c>
      <c r="N19" s="1">
        <v>127</v>
      </c>
    </row>
    <row r="20" spans="1:14" x14ac:dyDescent="0.3">
      <c r="A20" s="7" t="s">
        <v>196</v>
      </c>
      <c r="B20" s="7" t="s">
        <v>98</v>
      </c>
      <c r="C20" s="1">
        <v>110</v>
      </c>
      <c r="D20" s="1">
        <v>77</v>
      </c>
      <c r="E20" s="1">
        <v>71</v>
      </c>
      <c r="F20" s="1">
        <v>53</v>
      </c>
      <c r="G20" s="1">
        <v>54</v>
      </c>
      <c r="H20" s="1">
        <v>40</v>
      </c>
      <c r="I20" s="1">
        <v>41</v>
      </c>
      <c r="J20" s="1">
        <v>59</v>
      </c>
      <c r="K20" s="1">
        <v>61</v>
      </c>
      <c r="L20" s="1">
        <v>63</v>
      </c>
      <c r="M20" s="1">
        <v>65</v>
      </c>
      <c r="N20" s="1">
        <v>83</v>
      </c>
    </row>
    <row r="21" spans="1:14" x14ac:dyDescent="0.3">
      <c r="A21" s="7" t="s">
        <v>197</v>
      </c>
      <c r="B21" s="7" t="s">
        <v>87</v>
      </c>
      <c r="C21" s="1">
        <v>2674</v>
      </c>
      <c r="D21" s="1">
        <v>2588</v>
      </c>
      <c r="E21" s="1">
        <v>2607</v>
      </c>
      <c r="F21" s="1">
        <v>2667</v>
      </c>
      <c r="G21" s="1">
        <v>2764</v>
      </c>
      <c r="H21" s="1">
        <v>2811</v>
      </c>
      <c r="I21" s="1">
        <v>2835</v>
      </c>
      <c r="J21" s="1">
        <v>2924</v>
      </c>
      <c r="K21" s="1">
        <v>2990</v>
      </c>
      <c r="L21" s="1">
        <v>3204</v>
      </c>
      <c r="M21" s="1">
        <v>3349</v>
      </c>
      <c r="N21" s="1">
        <v>3397</v>
      </c>
    </row>
    <row r="22" spans="1:14" x14ac:dyDescent="0.3">
      <c r="A22" s="7" t="s">
        <v>197</v>
      </c>
      <c r="B22" s="7" t="s">
        <v>88</v>
      </c>
      <c r="C22" s="1">
        <v>679</v>
      </c>
      <c r="D22" s="1">
        <v>521</v>
      </c>
      <c r="E22" s="1">
        <v>457</v>
      </c>
      <c r="F22" s="1">
        <v>401</v>
      </c>
      <c r="G22" s="1">
        <v>402</v>
      </c>
      <c r="H22" s="1">
        <v>365</v>
      </c>
      <c r="I22" s="1">
        <v>396</v>
      </c>
      <c r="J22" s="1">
        <v>473</v>
      </c>
      <c r="K22" s="1">
        <v>581</v>
      </c>
      <c r="L22" s="1">
        <v>635</v>
      </c>
      <c r="M22" s="1">
        <v>679</v>
      </c>
      <c r="N22" s="1">
        <v>893</v>
      </c>
    </row>
    <row r="23" spans="1:14" x14ac:dyDescent="0.3">
      <c r="A23" s="7" t="s">
        <v>197</v>
      </c>
      <c r="B23" s="7" t="s">
        <v>89</v>
      </c>
      <c r="C23" s="1">
        <v>275</v>
      </c>
      <c r="D23" s="1">
        <v>280</v>
      </c>
      <c r="E23" s="1">
        <v>280</v>
      </c>
      <c r="F23" s="1">
        <v>283</v>
      </c>
      <c r="G23" s="1">
        <v>329</v>
      </c>
      <c r="H23" s="1">
        <v>374</v>
      </c>
      <c r="I23" s="1">
        <v>390</v>
      </c>
      <c r="J23" s="1">
        <v>393</v>
      </c>
      <c r="K23" s="1">
        <v>407</v>
      </c>
      <c r="L23" s="1">
        <v>446</v>
      </c>
      <c r="M23" s="1">
        <v>448</v>
      </c>
      <c r="N23" s="1">
        <v>469</v>
      </c>
    </row>
    <row r="24" spans="1:14" x14ac:dyDescent="0.3">
      <c r="A24" s="7" t="s">
        <v>197</v>
      </c>
      <c r="B24" s="7" t="s">
        <v>90</v>
      </c>
      <c r="C24" s="1">
        <v>114</v>
      </c>
      <c r="D24" s="1">
        <v>99</v>
      </c>
      <c r="E24" s="1">
        <v>89</v>
      </c>
      <c r="F24" s="1">
        <v>89</v>
      </c>
      <c r="G24" s="1">
        <v>85</v>
      </c>
      <c r="H24" s="1">
        <v>83</v>
      </c>
      <c r="I24" s="1">
        <v>79</v>
      </c>
      <c r="J24" s="1">
        <v>104</v>
      </c>
      <c r="K24" s="1">
        <v>116</v>
      </c>
      <c r="L24" s="1">
        <v>130</v>
      </c>
      <c r="M24" s="1">
        <v>141</v>
      </c>
      <c r="N24" s="1">
        <v>157</v>
      </c>
    </row>
    <row r="25" spans="1:14" x14ac:dyDescent="0.3">
      <c r="A25" s="7" t="s">
        <v>197</v>
      </c>
      <c r="B25" s="7" t="s">
        <v>91</v>
      </c>
      <c r="C25" s="1">
        <v>392</v>
      </c>
      <c r="D25" s="1">
        <v>401</v>
      </c>
      <c r="E25" s="1">
        <v>452</v>
      </c>
      <c r="F25" s="1">
        <v>442</v>
      </c>
      <c r="G25" s="1">
        <v>470</v>
      </c>
      <c r="H25" s="1">
        <v>482</v>
      </c>
      <c r="I25" s="1">
        <v>524</v>
      </c>
      <c r="J25" s="1">
        <v>501</v>
      </c>
      <c r="K25" s="1">
        <v>521</v>
      </c>
      <c r="L25" s="1">
        <v>541</v>
      </c>
      <c r="M25" s="1">
        <v>554</v>
      </c>
      <c r="N25" s="1">
        <v>591</v>
      </c>
    </row>
    <row r="26" spans="1:14" x14ac:dyDescent="0.3">
      <c r="A26" s="7" t="s">
        <v>197</v>
      </c>
      <c r="B26" s="7" t="s">
        <v>92</v>
      </c>
      <c r="C26" s="1">
        <v>22</v>
      </c>
      <c r="D26" s="1">
        <v>19</v>
      </c>
      <c r="E26" s="1">
        <v>26</v>
      </c>
      <c r="F26" s="1">
        <v>26</v>
      </c>
      <c r="G26" s="1">
        <v>25</v>
      </c>
      <c r="H26" s="1">
        <v>22</v>
      </c>
      <c r="I26" s="1">
        <v>29</v>
      </c>
      <c r="J26" s="1">
        <v>28</v>
      </c>
      <c r="K26" s="1">
        <v>42</v>
      </c>
      <c r="L26" s="1">
        <v>43</v>
      </c>
      <c r="M26" s="1">
        <v>45</v>
      </c>
      <c r="N26" s="1">
        <v>58</v>
      </c>
    </row>
    <row r="27" spans="1:14" x14ac:dyDescent="0.3">
      <c r="A27" s="7" t="s">
        <v>197</v>
      </c>
      <c r="B27" s="7" t="s">
        <v>93</v>
      </c>
      <c r="C27" s="1">
        <v>4849</v>
      </c>
      <c r="D27" s="1">
        <v>4814</v>
      </c>
      <c r="E27" s="1">
        <v>5166</v>
      </c>
      <c r="F27" s="1">
        <v>5354</v>
      </c>
      <c r="G27" s="1">
        <v>5517</v>
      </c>
      <c r="H27" s="1">
        <v>5481</v>
      </c>
      <c r="I27" s="1">
        <v>5554</v>
      </c>
      <c r="J27" s="1">
        <v>5465</v>
      </c>
      <c r="K27" s="1">
        <v>5526</v>
      </c>
      <c r="L27" s="1">
        <v>5493</v>
      </c>
      <c r="M27" s="1">
        <v>5418</v>
      </c>
      <c r="N27" s="1">
        <v>5380</v>
      </c>
    </row>
    <row r="28" spans="1:14" x14ac:dyDescent="0.3">
      <c r="A28" s="7" t="s">
        <v>197</v>
      </c>
      <c r="B28" s="7" t="s">
        <v>94</v>
      </c>
      <c r="C28" s="1">
        <v>437</v>
      </c>
      <c r="D28" s="1">
        <v>397</v>
      </c>
      <c r="E28" s="1">
        <v>365</v>
      </c>
      <c r="F28" s="1">
        <v>365</v>
      </c>
      <c r="G28" s="1">
        <v>361</v>
      </c>
      <c r="H28" s="1">
        <v>361</v>
      </c>
      <c r="I28" s="1">
        <v>394</v>
      </c>
      <c r="J28" s="1">
        <v>413</v>
      </c>
      <c r="K28" s="1">
        <v>452</v>
      </c>
      <c r="L28" s="1">
        <v>452</v>
      </c>
      <c r="M28" s="1">
        <v>463</v>
      </c>
      <c r="N28" s="1">
        <v>492</v>
      </c>
    </row>
    <row r="29" spans="1:14" x14ac:dyDescent="0.3">
      <c r="A29" s="7" t="s">
        <v>197</v>
      </c>
      <c r="B29" s="7" t="s">
        <v>95</v>
      </c>
      <c r="C29" s="1">
        <v>333</v>
      </c>
      <c r="D29" s="1">
        <v>321</v>
      </c>
      <c r="E29" s="1">
        <v>344</v>
      </c>
      <c r="F29" s="1">
        <v>358</v>
      </c>
      <c r="G29" s="1">
        <v>407</v>
      </c>
      <c r="H29" s="1">
        <v>426</v>
      </c>
      <c r="I29" s="1">
        <v>433</v>
      </c>
      <c r="J29" s="1">
        <v>442</v>
      </c>
      <c r="K29" s="1">
        <v>435</v>
      </c>
      <c r="L29" s="1">
        <v>473</v>
      </c>
      <c r="M29" s="1">
        <v>509</v>
      </c>
      <c r="N29" s="1">
        <v>545</v>
      </c>
    </row>
    <row r="30" spans="1:14" x14ac:dyDescent="0.3">
      <c r="A30" s="7" t="s">
        <v>197</v>
      </c>
      <c r="B30" s="7" t="s">
        <v>96</v>
      </c>
      <c r="C30" s="1">
        <v>82</v>
      </c>
      <c r="D30" s="1">
        <v>74</v>
      </c>
      <c r="E30" s="1">
        <v>68</v>
      </c>
      <c r="F30" s="1">
        <v>75</v>
      </c>
      <c r="G30" s="1">
        <v>66</v>
      </c>
      <c r="H30" s="1">
        <v>68</v>
      </c>
      <c r="I30" s="1">
        <v>78</v>
      </c>
      <c r="J30" s="1">
        <v>81</v>
      </c>
      <c r="K30" s="1">
        <v>107</v>
      </c>
      <c r="L30" s="1">
        <v>157</v>
      </c>
      <c r="M30" s="1">
        <v>200</v>
      </c>
      <c r="N30" s="1">
        <v>250</v>
      </c>
    </row>
    <row r="31" spans="1:14" x14ac:dyDescent="0.3">
      <c r="A31" s="7" t="s">
        <v>197</v>
      </c>
      <c r="B31" s="7" t="s">
        <v>97</v>
      </c>
      <c r="C31" s="1">
        <v>485</v>
      </c>
      <c r="D31" s="1">
        <v>430</v>
      </c>
      <c r="E31" s="1">
        <v>441</v>
      </c>
      <c r="F31" s="1">
        <v>404</v>
      </c>
      <c r="G31" s="1">
        <v>402</v>
      </c>
      <c r="H31" s="1">
        <v>393</v>
      </c>
      <c r="I31" s="1">
        <v>412</v>
      </c>
      <c r="J31" s="1">
        <v>428</v>
      </c>
      <c r="K31" s="1">
        <v>435</v>
      </c>
      <c r="L31" s="1">
        <v>432</v>
      </c>
      <c r="M31" s="1">
        <v>395</v>
      </c>
      <c r="N31" s="1">
        <v>378</v>
      </c>
    </row>
    <row r="32" spans="1:14" x14ac:dyDescent="0.3">
      <c r="A32" s="7" t="s">
        <v>197</v>
      </c>
      <c r="B32" s="7" t="s">
        <v>98</v>
      </c>
      <c r="C32" s="1">
        <v>126</v>
      </c>
      <c r="D32" s="1">
        <v>107</v>
      </c>
      <c r="E32" s="1">
        <v>82</v>
      </c>
      <c r="F32" s="1">
        <v>62</v>
      </c>
      <c r="G32" s="1">
        <v>55</v>
      </c>
      <c r="H32" s="1">
        <v>50</v>
      </c>
      <c r="I32" s="1">
        <v>59</v>
      </c>
      <c r="J32" s="1">
        <v>51</v>
      </c>
      <c r="K32" s="1">
        <v>62</v>
      </c>
      <c r="L32" s="1">
        <v>60</v>
      </c>
      <c r="M32" s="1">
        <v>65</v>
      </c>
      <c r="N32" s="1">
        <v>85</v>
      </c>
    </row>
    <row r="33" spans="1:14" x14ac:dyDescent="0.3">
      <c r="A33" s="7" t="s">
        <v>198</v>
      </c>
      <c r="B33" s="7" t="s">
        <v>87</v>
      </c>
      <c r="C33" s="1">
        <v>1891</v>
      </c>
      <c r="D33" s="1">
        <v>1983</v>
      </c>
      <c r="E33" s="1">
        <v>2107</v>
      </c>
      <c r="F33" s="1">
        <v>2200</v>
      </c>
      <c r="G33" s="1">
        <v>2032</v>
      </c>
      <c r="H33" s="1">
        <v>1910</v>
      </c>
      <c r="I33" s="1">
        <v>2002</v>
      </c>
      <c r="J33" s="1">
        <v>2074</v>
      </c>
      <c r="K33" s="1">
        <v>2145</v>
      </c>
      <c r="L33" s="1">
        <v>2245</v>
      </c>
      <c r="M33" s="1">
        <v>2227</v>
      </c>
      <c r="N33" s="1">
        <v>2406</v>
      </c>
    </row>
    <row r="34" spans="1:14" x14ac:dyDescent="0.3">
      <c r="A34" s="7" t="s">
        <v>198</v>
      </c>
      <c r="B34" s="7" t="s">
        <v>88</v>
      </c>
      <c r="C34" s="1">
        <v>1356</v>
      </c>
      <c r="D34" s="1">
        <v>1195</v>
      </c>
      <c r="E34" s="1">
        <v>1048</v>
      </c>
      <c r="F34" s="1">
        <v>984</v>
      </c>
      <c r="G34" s="1">
        <v>908</v>
      </c>
      <c r="H34" s="1">
        <v>885</v>
      </c>
      <c r="I34" s="1">
        <v>995</v>
      </c>
      <c r="J34" s="1">
        <v>1061</v>
      </c>
      <c r="K34" s="1">
        <v>1208</v>
      </c>
      <c r="L34" s="1">
        <v>1234</v>
      </c>
      <c r="M34" s="1">
        <v>1316</v>
      </c>
      <c r="N34" s="1">
        <v>1579</v>
      </c>
    </row>
    <row r="35" spans="1:14" x14ac:dyDescent="0.3">
      <c r="A35" s="7" t="s">
        <v>198</v>
      </c>
      <c r="B35" s="7" t="s">
        <v>89</v>
      </c>
      <c r="C35" s="1">
        <v>145</v>
      </c>
      <c r="D35" s="1">
        <v>164</v>
      </c>
      <c r="E35" s="1">
        <v>197</v>
      </c>
      <c r="F35" s="1">
        <v>226</v>
      </c>
      <c r="G35" s="1">
        <v>229</v>
      </c>
      <c r="H35" s="1">
        <v>219</v>
      </c>
      <c r="I35" s="1">
        <v>234</v>
      </c>
      <c r="J35" s="1">
        <v>225</v>
      </c>
      <c r="K35" s="1">
        <v>269</v>
      </c>
      <c r="L35" s="1">
        <v>293</v>
      </c>
      <c r="M35" s="1">
        <v>312</v>
      </c>
      <c r="N35" s="1">
        <v>359</v>
      </c>
    </row>
    <row r="36" spans="1:14" x14ac:dyDescent="0.3">
      <c r="A36" s="7" t="s">
        <v>198</v>
      </c>
      <c r="B36" s="7" t="s">
        <v>90</v>
      </c>
      <c r="C36" s="1">
        <v>177</v>
      </c>
      <c r="D36" s="1">
        <v>173</v>
      </c>
      <c r="E36" s="1">
        <v>185</v>
      </c>
      <c r="F36" s="1">
        <v>208</v>
      </c>
      <c r="G36" s="1">
        <v>216</v>
      </c>
      <c r="H36" s="1">
        <v>228</v>
      </c>
      <c r="I36" s="1">
        <v>295</v>
      </c>
      <c r="J36" s="1">
        <v>367</v>
      </c>
      <c r="K36" s="1">
        <v>436</v>
      </c>
      <c r="L36" s="1">
        <v>441</v>
      </c>
      <c r="M36" s="1">
        <v>562</v>
      </c>
      <c r="N36" s="1">
        <v>735</v>
      </c>
    </row>
    <row r="37" spans="1:14" x14ac:dyDescent="0.3">
      <c r="A37" s="7" t="s">
        <v>198</v>
      </c>
      <c r="B37" s="7" t="s">
        <v>91</v>
      </c>
      <c r="C37" s="1">
        <v>191</v>
      </c>
      <c r="D37" s="1">
        <v>188</v>
      </c>
      <c r="E37" s="1">
        <v>202</v>
      </c>
      <c r="F37" s="1">
        <v>218</v>
      </c>
      <c r="G37" s="1">
        <v>210</v>
      </c>
      <c r="H37" s="1">
        <v>178</v>
      </c>
      <c r="I37" s="1">
        <v>183</v>
      </c>
      <c r="J37" s="1">
        <v>195</v>
      </c>
      <c r="K37" s="1">
        <v>198</v>
      </c>
      <c r="L37" s="1">
        <v>207</v>
      </c>
      <c r="M37" s="1">
        <v>217</v>
      </c>
      <c r="N37" s="1">
        <v>211</v>
      </c>
    </row>
    <row r="38" spans="1:14" x14ac:dyDescent="0.3">
      <c r="A38" s="7" t="s">
        <v>198</v>
      </c>
      <c r="B38" s="7" t="s">
        <v>92</v>
      </c>
      <c r="C38" s="1">
        <v>33</v>
      </c>
      <c r="D38" s="1">
        <v>32</v>
      </c>
      <c r="E38" s="1">
        <v>34</v>
      </c>
      <c r="F38" s="1">
        <v>33</v>
      </c>
      <c r="G38" s="1">
        <v>33</v>
      </c>
      <c r="H38" s="1">
        <v>31</v>
      </c>
      <c r="I38" s="1">
        <v>42</v>
      </c>
      <c r="J38" s="1">
        <v>53</v>
      </c>
      <c r="K38" s="1">
        <v>50</v>
      </c>
      <c r="L38" s="1">
        <v>59</v>
      </c>
      <c r="M38" s="1">
        <v>51</v>
      </c>
      <c r="N38" s="1">
        <v>66</v>
      </c>
    </row>
    <row r="39" spans="1:14" x14ac:dyDescent="0.3">
      <c r="A39" s="7" t="s">
        <v>198</v>
      </c>
      <c r="B39" s="7" t="s">
        <v>93</v>
      </c>
      <c r="C39" s="1">
        <v>3618</v>
      </c>
      <c r="D39" s="1">
        <v>3628</v>
      </c>
      <c r="E39" s="1">
        <v>3574</v>
      </c>
      <c r="F39" s="1">
        <v>3509</v>
      </c>
      <c r="G39" s="1">
        <v>3261</v>
      </c>
      <c r="H39" s="1">
        <v>2985</v>
      </c>
      <c r="I39" s="1">
        <v>3105</v>
      </c>
      <c r="J39" s="1">
        <v>3124</v>
      </c>
      <c r="K39" s="1">
        <v>3104</v>
      </c>
      <c r="L39" s="1">
        <v>2901</v>
      </c>
      <c r="M39" s="1">
        <v>2734</v>
      </c>
      <c r="N39" s="1">
        <v>2730</v>
      </c>
    </row>
    <row r="40" spans="1:14" x14ac:dyDescent="0.3">
      <c r="A40" s="7" t="s">
        <v>198</v>
      </c>
      <c r="B40" s="7" t="s">
        <v>94</v>
      </c>
      <c r="C40" s="1">
        <v>228</v>
      </c>
      <c r="D40" s="1">
        <v>225</v>
      </c>
      <c r="E40" s="1">
        <v>239</v>
      </c>
      <c r="F40" s="1">
        <v>254</v>
      </c>
      <c r="G40" s="1">
        <v>233</v>
      </c>
      <c r="H40" s="1">
        <v>225</v>
      </c>
      <c r="I40" s="1">
        <v>240</v>
      </c>
      <c r="J40" s="1">
        <v>230</v>
      </c>
      <c r="K40" s="1">
        <v>225</v>
      </c>
      <c r="L40" s="1">
        <v>223</v>
      </c>
      <c r="M40" s="1">
        <v>212</v>
      </c>
      <c r="N40" s="1">
        <v>210</v>
      </c>
    </row>
    <row r="41" spans="1:14" x14ac:dyDescent="0.3">
      <c r="A41" s="7" t="s">
        <v>198</v>
      </c>
      <c r="B41" s="7" t="s">
        <v>95</v>
      </c>
      <c r="C41" s="1">
        <v>152</v>
      </c>
      <c r="D41" s="1">
        <v>189</v>
      </c>
      <c r="E41" s="1">
        <v>214</v>
      </c>
      <c r="F41" s="1">
        <v>227</v>
      </c>
      <c r="G41" s="1">
        <v>238</v>
      </c>
      <c r="H41" s="1">
        <v>228</v>
      </c>
      <c r="I41" s="1">
        <v>231</v>
      </c>
      <c r="J41" s="1">
        <v>230</v>
      </c>
      <c r="K41" s="1">
        <v>231</v>
      </c>
      <c r="L41" s="1">
        <v>230</v>
      </c>
      <c r="M41" s="1">
        <v>228</v>
      </c>
      <c r="N41" s="1">
        <v>252</v>
      </c>
    </row>
    <row r="42" spans="1:14" x14ac:dyDescent="0.3">
      <c r="A42" s="7" t="s">
        <v>198</v>
      </c>
      <c r="B42" s="7" t="s">
        <v>96</v>
      </c>
      <c r="C42" s="1">
        <v>109</v>
      </c>
      <c r="D42" s="1">
        <v>107</v>
      </c>
      <c r="E42" s="1">
        <v>106</v>
      </c>
      <c r="F42" s="1">
        <v>112</v>
      </c>
      <c r="G42" s="1">
        <v>127</v>
      </c>
      <c r="H42" s="1">
        <v>145</v>
      </c>
      <c r="I42" s="1">
        <v>169</v>
      </c>
      <c r="J42" s="1">
        <v>214</v>
      </c>
      <c r="K42" s="1">
        <v>283</v>
      </c>
      <c r="L42" s="1">
        <v>296</v>
      </c>
      <c r="M42" s="1">
        <v>398</v>
      </c>
      <c r="N42" s="1">
        <v>474</v>
      </c>
    </row>
    <row r="43" spans="1:14" x14ac:dyDescent="0.3">
      <c r="A43" s="7" t="s">
        <v>198</v>
      </c>
      <c r="B43" s="7" t="s">
        <v>97</v>
      </c>
      <c r="C43" s="1">
        <v>296</v>
      </c>
      <c r="D43" s="1">
        <v>298</v>
      </c>
      <c r="E43" s="1">
        <v>299</v>
      </c>
      <c r="F43" s="1">
        <v>277</v>
      </c>
      <c r="G43" s="1">
        <v>233</v>
      </c>
      <c r="H43" s="1">
        <v>197</v>
      </c>
      <c r="I43" s="1">
        <v>206</v>
      </c>
      <c r="J43" s="1">
        <v>205</v>
      </c>
      <c r="K43" s="1">
        <v>207</v>
      </c>
      <c r="L43" s="1">
        <v>199</v>
      </c>
      <c r="M43" s="1">
        <v>176</v>
      </c>
      <c r="N43" s="1">
        <v>169</v>
      </c>
    </row>
    <row r="44" spans="1:14" x14ac:dyDescent="0.3">
      <c r="A44" s="7" t="s">
        <v>198</v>
      </c>
      <c r="B44" s="7" t="s">
        <v>98</v>
      </c>
      <c r="C44" s="1">
        <v>192</v>
      </c>
      <c r="D44" s="1">
        <v>167</v>
      </c>
      <c r="E44" s="1">
        <v>133</v>
      </c>
      <c r="F44" s="1">
        <v>113</v>
      </c>
      <c r="G44" s="1">
        <v>71</v>
      </c>
      <c r="H44" s="1">
        <v>52</v>
      </c>
      <c r="I44" s="1">
        <v>70</v>
      </c>
      <c r="J44" s="1">
        <v>74</v>
      </c>
      <c r="K44" s="1">
        <v>96</v>
      </c>
      <c r="L44" s="1">
        <v>114</v>
      </c>
      <c r="M44" s="1">
        <v>136</v>
      </c>
      <c r="N44" s="1">
        <v>159</v>
      </c>
    </row>
    <row r="45" spans="1:14" x14ac:dyDescent="0.3">
      <c r="A45" s="7" t="s">
        <v>199</v>
      </c>
      <c r="B45" s="7" t="s">
        <v>87</v>
      </c>
      <c r="C45" s="1">
        <v>1017</v>
      </c>
      <c r="D45" s="1">
        <v>1040</v>
      </c>
      <c r="E45" s="1">
        <v>1036</v>
      </c>
      <c r="F45" s="1">
        <v>1058</v>
      </c>
      <c r="G45" s="1">
        <v>1053</v>
      </c>
      <c r="H45" s="1">
        <v>1051</v>
      </c>
      <c r="I45" s="1">
        <v>1121</v>
      </c>
      <c r="J45" s="1">
        <v>1221</v>
      </c>
      <c r="K45" s="1">
        <v>1322</v>
      </c>
      <c r="L45" s="1">
        <v>1448</v>
      </c>
      <c r="M45" s="1">
        <v>1475</v>
      </c>
      <c r="N45" s="1">
        <v>1565</v>
      </c>
    </row>
    <row r="46" spans="1:14" x14ac:dyDescent="0.3">
      <c r="A46" s="7" t="s">
        <v>199</v>
      </c>
      <c r="B46" s="7" t="s">
        <v>88</v>
      </c>
      <c r="C46" s="1">
        <v>1239</v>
      </c>
      <c r="D46" s="1">
        <v>1051</v>
      </c>
      <c r="E46" s="1">
        <v>949</v>
      </c>
      <c r="F46" s="1">
        <v>847</v>
      </c>
      <c r="G46" s="1">
        <v>792</v>
      </c>
      <c r="H46" s="1">
        <v>761</v>
      </c>
      <c r="I46" s="1">
        <v>831</v>
      </c>
      <c r="J46" s="1">
        <v>903</v>
      </c>
      <c r="K46" s="1">
        <v>1007</v>
      </c>
      <c r="L46" s="1">
        <v>1116</v>
      </c>
      <c r="M46" s="1">
        <v>1228</v>
      </c>
      <c r="N46" s="1">
        <v>1287</v>
      </c>
    </row>
    <row r="47" spans="1:14" x14ac:dyDescent="0.3">
      <c r="A47" s="7" t="s">
        <v>199</v>
      </c>
      <c r="B47" s="7" t="s">
        <v>89</v>
      </c>
      <c r="C47" s="1">
        <v>81</v>
      </c>
      <c r="D47" s="1">
        <v>104</v>
      </c>
      <c r="E47" s="1">
        <v>112</v>
      </c>
      <c r="F47" s="1">
        <v>107</v>
      </c>
      <c r="G47" s="1">
        <v>124</v>
      </c>
      <c r="H47" s="1">
        <v>115</v>
      </c>
      <c r="I47" s="1">
        <v>114</v>
      </c>
      <c r="J47" s="1">
        <v>103</v>
      </c>
      <c r="K47" s="1">
        <v>110</v>
      </c>
      <c r="L47" s="1">
        <v>136</v>
      </c>
      <c r="M47" s="1">
        <v>139</v>
      </c>
      <c r="N47" s="1">
        <v>153</v>
      </c>
    </row>
    <row r="48" spans="1:14" x14ac:dyDescent="0.3">
      <c r="A48" s="7" t="s">
        <v>199</v>
      </c>
      <c r="B48" s="7" t="s">
        <v>90</v>
      </c>
      <c r="C48" s="1">
        <v>185</v>
      </c>
      <c r="D48" s="1">
        <v>186</v>
      </c>
      <c r="E48" s="1">
        <v>191</v>
      </c>
      <c r="F48" s="1">
        <v>189</v>
      </c>
      <c r="G48" s="1">
        <v>200</v>
      </c>
      <c r="H48" s="1">
        <v>240</v>
      </c>
      <c r="I48" s="1">
        <v>347</v>
      </c>
      <c r="J48" s="1">
        <v>481</v>
      </c>
      <c r="K48" s="1">
        <v>626</v>
      </c>
      <c r="L48" s="1">
        <v>780</v>
      </c>
      <c r="M48" s="1">
        <v>889</v>
      </c>
      <c r="N48" s="1">
        <v>984</v>
      </c>
    </row>
    <row r="49" spans="1:14" x14ac:dyDescent="0.3">
      <c r="A49" s="7" t="s">
        <v>199</v>
      </c>
      <c r="B49" s="7" t="s">
        <v>91</v>
      </c>
      <c r="C49" s="1">
        <v>190</v>
      </c>
      <c r="D49" s="1">
        <v>190</v>
      </c>
      <c r="E49" s="1">
        <v>187</v>
      </c>
      <c r="F49" s="1">
        <v>214</v>
      </c>
      <c r="G49" s="1">
        <v>214</v>
      </c>
      <c r="H49" s="1">
        <v>225</v>
      </c>
      <c r="I49" s="1">
        <v>250</v>
      </c>
      <c r="J49" s="1">
        <v>247</v>
      </c>
      <c r="K49" s="1">
        <v>244</v>
      </c>
      <c r="L49" s="1">
        <v>266</v>
      </c>
      <c r="M49" s="1">
        <v>272</v>
      </c>
      <c r="N49" s="1">
        <v>284</v>
      </c>
    </row>
    <row r="50" spans="1:14" x14ac:dyDescent="0.3">
      <c r="A50" s="7" t="s">
        <v>199</v>
      </c>
      <c r="B50" s="7" t="s">
        <v>92</v>
      </c>
      <c r="C50" s="1">
        <v>48</v>
      </c>
      <c r="D50" s="1">
        <v>44</v>
      </c>
      <c r="E50" s="1">
        <v>43</v>
      </c>
      <c r="F50" s="1">
        <v>46</v>
      </c>
      <c r="G50" s="1">
        <v>49</v>
      </c>
      <c r="H50" s="1">
        <v>47</v>
      </c>
      <c r="I50" s="1">
        <v>46</v>
      </c>
      <c r="J50" s="1">
        <v>52</v>
      </c>
      <c r="K50" s="1">
        <v>65</v>
      </c>
      <c r="L50" s="1">
        <v>74</v>
      </c>
      <c r="M50" s="1">
        <v>79</v>
      </c>
      <c r="N50" s="1">
        <v>89</v>
      </c>
    </row>
    <row r="51" spans="1:14" x14ac:dyDescent="0.3">
      <c r="A51" s="7" t="s">
        <v>199</v>
      </c>
      <c r="B51" s="7" t="s">
        <v>93</v>
      </c>
      <c r="C51" s="1">
        <v>4328</v>
      </c>
      <c r="D51" s="1">
        <v>4473</v>
      </c>
      <c r="E51" s="1">
        <v>4552</v>
      </c>
      <c r="F51" s="1">
        <v>4525</v>
      </c>
      <c r="G51" s="1">
        <v>4443</v>
      </c>
      <c r="H51" s="1">
        <v>4467</v>
      </c>
      <c r="I51" s="1">
        <v>4659</v>
      </c>
      <c r="J51" s="1">
        <v>4804</v>
      </c>
      <c r="K51" s="1">
        <v>4787</v>
      </c>
      <c r="L51" s="1">
        <v>4938</v>
      </c>
      <c r="M51" s="1">
        <v>4921</v>
      </c>
      <c r="N51" s="1">
        <v>4855</v>
      </c>
    </row>
    <row r="52" spans="1:14" x14ac:dyDescent="0.3">
      <c r="A52" s="7" t="s">
        <v>199</v>
      </c>
      <c r="B52" s="7" t="s">
        <v>94</v>
      </c>
      <c r="C52" s="1">
        <v>297</v>
      </c>
      <c r="D52" s="1">
        <v>269</v>
      </c>
      <c r="E52" s="1">
        <v>248</v>
      </c>
      <c r="F52" s="1">
        <v>245</v>
      </c>
      <c r="G52" s="1">
        <v>222</v>
      </c>
      <c r="H52" s="1">
        <v>236</v>
      </c>
      <c r="I52" s="1">
        <v>246</v>
      </c>
      <c r="J52" s="1">
        <v>246</v>
      </c>
      <c r="K52" s="1">
        <v>267</v>
      </c>
      <c r="L52" s="1">
        <v>277</v>
      </c>
      <c r="M52" s="1">
        <v>265</v>
      </c>
      <c r="N52" s="1">
        <v>265</v>
      </c>
    </row>
    <row r="53" spans="1:14" x14ac:dyDescent="0.3">
      <c r="A53" s="7" t="s">
        <v>199</v>
      </c>
      <c r="B53" s="7" t="s">
        <v>95</v>
      </c>
      <c r="C53" s="1">
        <v>119</v>
      </c>
      <c r="D53" s="1">
        <v>128</v>
      </c>
      <c r="E53" s="1">
        <v>118</v>
      </c>
      <c r="F53" s="1">
        <v>128</v>
      </c>
      <c r="G53" s="1">
        <v>153</v>
      </c>
      <c r="H53" s="1">
        <v>136</v>
      </c>
      <c r="I53" s="1">
        <v>141</v>
      </c>
      <c r="J53" s="1">
        <v>150</v>
      </c>
      <c r="K53" s="1">
        <v>148</v>
      </c>
      <c r="L53" s="1">
        <v>171</v>
      </c>
      <c r="M53" s="1">
        <v>178</v>
      </c>
      <c r="N53" s="1">
        <v>196</v>
      </c>
    </row>
    <row r="54" spans="1:14" x14ac:dyDescent="0.3">
      <c r="A54" s="7" t="s">
        <v>199</v>
      </c>
      <c r="B54" s="7" t="s">
        <v>96</v>
      </c>
      <c r="C54" s="1">
        <v>153</v>
      </c>
      <c r="D54" s="1">
        <v>136</v>
      </c>
      <c r="E54" s="1">
        <v>127</v>
      </c>
      <c r="F54" s="1">
        <v>120</v>
      </c>
      <c r="G54" s="1">
        <v>110</v>
      </c>
      <c r="H54" s="1">
        <v>128</v>
      </c>
      <c r="I54" s="1">
        <v>158</v>
      </c>
      <c r="J54" s="1">
        <v>206</v>
      </c>
      <c r="K54" s="1">
        <v>261</v>
      </c>
      <c r="L54" s="1">
        <v>328</v>
      </c>
      <c r="M54" s="1">
        <v>413</v>
      </c>
      <c r="N54" s="1">
        <v>493</v>
      </c>
    </row>
    <row r="55" spans="1:14" x14ac:dyDescent="0.3">
      <c r="A55" s="7" t="s">
        <v>199</v>
      </c>
      <c r="B55" s="7" t="s">
        <v>97</v>
      </c>
      <c r="C55" s="1">
        <v>251</v>
      </c>
      <c r="D55" s="1">
        <v>247</v>
      </c>
      <c r="E55" s="1">
        <v>249</v>
      </c>
      <c r="F55" s="1">
        <v>237</v>
      </c>
      <c r="G55" s="1">
        <v>199</v>
      </c>
      <c r="H55" s="1">
        <v>208</v>
      </c>
      <c r="I55" s="1">
        <v>206</v>
      </c>
      <c r="J55" s="1">
        <v>210</v>
      </c>
      <c r="K55" s="1">
        <v>203</v>
      </c>
      <c r="L55" s="1">
        <v>220</v>
      </c>
      <c r="M55" s="1">
        <v>191</v>
      </c>
      <c r="N55" s="1">
        <v>183</v>
      </c>
    </row>
    <row r="56" spans="1:14" x14ac:dyDescent="0.3">
      <c r="A56" s="7" t="s">
        <v>199</v>
      </c>
      <c r="B56" s="7" t="s">
        <v>98</v>
      </c>
      <c r="C56" s="1">
        <v>153</v>
      </c>
      <c r="D56" s="1">
        <v>119</v>
      </c>
      <c r="E56" s="1">
        <v>90</v>
      </c>
      <c r="F56" s="1">
        <v>74</v>
      </c>
      <c r="G56" s="1">
        <v>61</v>
      </c>
      <c r="H56" s="1">
        <v>57</v>
      </c>
      <c r="I56" s="1">
        <v>64</v>
      </c>
      <c r="J56" s="1">
        <v>69</v>
      </c>
      <c r="K56" s="1">
        <v>94</v>
      </c>
      <c r="L56" s="1">
        <v>119</v>
      </c>
      <c r="M56" s="1">
        <v>142</v>
      </c>
      <c r="N56" s="1">
        <v>154</v>
      </c>
    </row>
    <row r="57" spans="1:14" x14ac:dyDescent="0.3">
      <c r="A57" s="7" t="s">
        <v>200</v>
      </c>
      <c r="B57" s="7" t="s">
        <v>87</v>
      </c>
      <c r="C57" s="1">
        <v>1076</v>
      </c>
      <c r="D57" s="1">
        <v>1098</v>
      </c>
      <c r="E57" s="1">
        <v>1129</v>
      </c>
      <c r="F57" s="1">
        <v>1154</v>
      </c>
      <c r="G57" s="1">
        <v>1340</v>
      </c>
      <c r="H57" s="1">
        <v>1551</v>
      </c>
      <c r="I57" s="1">
        <v>1566</v>
      </c>
      <c r="J57" s="1">
        <v>1579</v>
      </c>
      <c r="K57" s="1">
        <v>1497</v>
      </c>
      <c r="L57" s="1">
        <v>1707</v>
      </c>
      <c r="M57" s="1">
        <v>1840</v>
      </c>
      <c r="N57" s="1">
        <v>1834</v>
      </c>
    </row>
    <row r="58" spans="1:14" x14ac:dyDescent="0.3">
      <c r="A58" s="7" t="s">
        <v>200</v>
      </c>
      <c r="B58" s="7" t="s">
        <v>88</v>
      </c>
      <c r="C58" s="1">
        <v>803</v>
      </c>
      <c r="D58" s="1">
        <v>681</v>
      </c>
      <c r="E58" s="1">
        <v>621</v>
      </c>
      <c r="F58" s="1">
        <v>580</v>
      </c>
      <c r="G58" s="1">
        <v>605</v>
      </c>
      <c r="H58" s="1">
        <v>745</v>
      </c>
      <c r="I58" s="1">
        <v>876</v>
      </c>
      <c r="J58" s="1">
        <v>1059</v>
      </c>
      <c r="K58" s="1">
        <v>1201</v>
      </c>
      <c r="L58" s="1">
        <v>1542</v>
      </c>
      <c r="M58" s="1">
        <v>1903</v>
      </c>
      <c r="N58" s="1">
        <v>1914</v>
      </c>
    </row>
    <row r="59" spans="1:14" x14ac:dyDescent="0.3">
      <c r="A59" s="7" t="s">
        <v>200</v>
      </c>
      <c r="B59" s="7" t="s">
        <v>89</v>
      </c>
      <c r="C59" s="1">
        <v>105</v>
      </c>
      <c r="D59" s="1">
        <v>108</v>
      </c>
      <c r="E59" s="1">
        <v>102</v>
      </c>
      <c r="F59" s="1">
        <v>95</v>
      </c>
      <c r="G59" s="1">
        <v>127</v>
      </c>
      <c r="H59" s="1">
        <v>161</v>
      </c>
      <c r="I59" s="1">
        <v>174</v>
      </c>
      <c r="J59" s="1">
        <v>183</v>
      </c>
      <c r="K59" s="1">
        <v>167</v>
      </c>
      <c r="L59" s="1">
        <v>181</v>
      </c>
      <c r="M59" s="1">
        <v>210</v>
      </c>
      <c r="N59" s="1">
        <v>210</v>
      </c>
    </row>
    <row r="60" spans="1:14" x14ac:dyDescent="0.3">
      <c r="A60" s="7" t="s">
        <v>200</v>
      </c>
      <c r="B60" s="7" t="s">
        <v>90</v>
      </c>
      <c r="C60" s="1">
        <v>126</v>
      </c>
      <c r="D60" s="1">
        <v>116</v>
      </c>
      <c r="E60" s="1">
        <v>117</v>
      </c>
      <c r="F60" s="1">
        <v>115</v>
      </c>
      <c r="G60" s="1">
        <v>166</v>
      </c>
      <c r="H60" s="1">
        <v>263</v>
      </c>
      <c r="I60" s="1">
        <v>373</v>
      </c>
      <c r="J60" s="1">
        <v>559</v>
      </c>
      <c r="K60" s="1">
        <v>726</v>
      </c>
      <c r="L60" s="1">
        <v>958</v>
      </c>
      <c r="M60" s="1">
        <v>1102</v>
      </c>
      <c r="N60" s="1">
        <v>1118</v>
      </c>
    </row>
    <row r="61" spans="1:14" x14ac:dyDescent="0.3">
      <c r="A61" s="7" t="s">
        <v>200</v>
      </c>
      <c r="B61" s="7" t="s">
        <v>91</v>
      </c>
      <c r="C61" s="1">
        <v>187</v>
      </c>
      <c r="D61" s="1">
        <v>203</v>
      </c>
      <c r="E61" s="1">
        <v>203</v>
      </c>
      <c r="F61" s="1">
        <v>224</v>
      </c>
      <c r="G61" s="1">
        <v>229</v>
      </c>
      <c r="H61" s="1">
        <v>251</v>
      </c>
      <c r="I61" s="1">
        <v>266</v>
      </c>
      <c r="J61" s="1">
        <v>287</v>
      </c>
      <c r="K61" s="1">
        <v>301</v>
      </c>
      <c r="L61" s="1">
        <v>291</v>
      </c>
      <c r="M61" s="1">
        <v>294</v>
      </c>
      <c r="N61" s="1">
        <v>299</v>
      </c>
    </row>
    <row r="62" spans="1:14" x14ac:dyDescent="0.3">
      <c r="A62" s="7" t="s">
        <v>200</v>
      </c>
      <c r="B62" s="7" t="s">
        <v>92</v>
      </c>
      <c r="C62" s="1">
        <v>22</v>
      </c>
      <c r="D62" s="1">
        <v>22</v>
      </c>
      <c r="E62" s="1">
        <v>22</v>
      </c>
      <c r="F62" s="1">
        <v>30</v>
      </c>
      <c r="G62" s="1">
        <v>37</v>
      </c>
      <c r="H62" s="1">
        <v>38</v>
      </c>
      <c r="I62" s="1">
        <v>43</v>
      </c>
      <c r="J62" s="1">
        <v>51</v>
      </c>
      <c r="K62" s="1">
        <v>56</v>
      </c>
      <c r="L62" s="1">
        <v>68</v>
      </c>
      <c r="M62" s="1">
        <v>85</v>
      </c>
      <c r="N62" s="1">
        <v>93</v>
      </c>
    </row>
    <row r="63" spans="1:14" x14ac:dyDescent="0.3">
      <c r="A63" s="7" t="s">
        <v>200</v>
      </c>
      <c r="B63" s="7" t="s">
        <v>93</v>
      </c>
      <c r="C63" s="1">
        <v>3401</v>
      </c>
      <c r="D63" s="1">
        <v>3397</v>
      </c>
      <c r="E63" s="1">
        <v>3505</v>
      </c>
      <c r="F63" s="1">
        <v>3674</v>
      </c>
      <c r="G63" s="1">
        <v>3813</v>
      </c>
      <c r="H63" s="1">
        <v>4069</v>
      </c>
      <c r="I63" s="1">
        <v>4178</v>
      </c>
      <c r="J63" s="1">
        <v>4193</v>
      </c>
      <c r="K63" s="1">
        <v>4072</v>
      </c>
      <c r="L63" s="1">
        <v>4056</v>
      </c>
      <c r="M63" s="1">
        <v>4082</v>
      </c>
      <c r="N63" s="1">
        <v>3968</v>
      </c>
    </row>
    <row r="64" spans="1:14" x14ac:dyDescent="0.3">
      <c r="A64" s="7" t="s">
        <v>200</v>
      </c>
      <c r="B64" s="7" t="s">
        <v>94</v>
      </c>
      <c r="C64" s="1">
        <v>208</v>
      </c>
      <c r="D64" s="1">
        <v>198</v>
      </c>
      <c r="E64" s="1">
        <v>227</v>
      </c>
      <c r="F64" s="1">
        <v>223</v>
      </c>
      <c r="G64" s="1">
        <v>223</v>
      </c>
      <c r="H64" s="1">
        <v>270</v>
      </c>
      <c r="I64" s="1">
        <v>260</v>
      </c>
      <c r="J64" s="1">
        <v>275</v>
      </c>
      <c r="K64" s="1">
        <v>256</v>
      </c>
      <c r="L64" s="1">
        <v>291</v>
      </c>
      <c r="M64" s="1">
        <v>347</v>
      </c>
      <c r="N64" s="1">
        <v>333</v>
      </c>
    </row>
    <row r="65" spans="1:14" x14ac:dyDescent="0.3">
      <c r="A65" s="7" t="s">
        <v>200</v>
      </c>
      <c r="B65" s="7" t="s">
        <v>95</v>
      </c>
      <c r="C65" s="1">
        <v>139</v>
      </c>
      <c r="D65" s="1">
        <v>142</v>
      </c>
      <c r="E65" s="1">
        <v>141</v>
      </c>
      <c r="F65" s="1">
        <v>144</v>
      </c>
      <c r="G65" s="1">
        <v>171</v>
      </c>
      <c r="H65" s="1">
        <v>204</v>
      </c>
      <c r="I65" s="1">
        <v>211</v>
      </c>
      <c r="J65" s="1">
        <v>198</v>
      </c>
      <c r="K65" s="1">
        <v>198</v>
      </c>
      <c r="L65" s="1">
        <v>209</v>
      </c>
      <c r="M65" s="1">
        <v>219</v>
      </c>
      <c r="N65" s="1">
        <v>222</v>
      </c>
    </row>
    <row r="66" spans="1:14" x14ac:dyDescent="0.3">
      <c r="A66" s="7" t="s">
        <v>200</v>
      </c>
      <c r="B66" s="7" t="s">
        <v>96</v>
      </c>
      <c r="C66" s="1">
        <v>91</v>
      </c>
      <c r="D66" s="1">
        <v>82</v>
      </c>
      <c r="E66" s="1">
        <v>78</v>
      </c>
      <c r="F66" s="1">
        <v>88</v>
      </c>
      <c r="G66" s="1">
        <v>97</v>
      </c>
      <c r="H66" s="1">
        <v>121</v>
      </c>
      <c r="I66" s="1">
        <v>159</v>
      </c>
      <c r="J66" s="1">
        <v>225</v>
      </c>
      <c r="K66" s="1">
        <v>279</v>
      </c>
      <c r="L66" s="1">
        <v>434</v>
      </c>
      <c r="M66" s="1">
        <v>595</v>
      </c>
      <c r="N66" s="1">
        <v>664</v>
      </c>
    </row>
    <row r="67" spans="1:14" x14ac:dyDescent="0.3">
      <c r="A67" s="7" t="s">
        <v>200</v>
      </c>
      <c r="B67" s="7" t="s">
        <v>97</v>
      </c>
      <c r="C67" s="1">
        <v>253</v>
      </c>
      <c r="D67" s="1">
        <v>261</v>
      </c>
      <c r="E67" s="1">
        <v>264</v>
      </c>
      <c r="F67" s="1">
        <v>220</v>
      </c>
      <c r="G67" s="1">
        <v>211</v>
      </c>
      <c r="H67" s="1">
        <v>229</v>
      </c>
      <c r="I67" s="1">
        <v>237</v>
      </c>
      <c r="J67" s="1">
        <v>223</v>
      </c>
      <c r="K67" s="1">
        <v>217</v>
      </c>
      <c r="L67" s="1">
        <v>200</v>
      </c>
      <c r="M67" s="1">
        <v>185</v>
      </c>
      <c r="N67" s="1">
        <v>167</v>
      </c>
    </row>
    <row r="68" spans="1:14" x14ac:dyDescent="0.3">
      <c r="A68" s="7" t="s">
        <v>200</v>
      </c>
      <c r="B68" s="7" t="s">
        <v>98</v>
      </c>
      <c r="C68" s="1">
        <v>109</v>
      </c>
      <c r="D68" s="1">
        <v>75</v>
      </c>
      <c r="E68" s="1">
        <v>59</v>
      </c>
      <c r="F68" s="1">
        <v>52</v>
      </c>
      <c r="G68" s="1">
        <v>41</v>
      </c>
      <c r="H68" s="1">
        <v>52</v>
      </c>
      <c r="I68" s="1">
        <v>56</v>
      </c>
      <c r="J68" s="1">
        <v>84</v>
      </c>
      <c r="K68" s="1">
        <v>119</v>
      </c>
      <c r="L68" s="1">
        <v>177</v>
      </c>
      <c r="M68" s="1">
        <v>201</v>
      </c>
      <c r="N68" s="1">
        <v>217</v>
      </c>
    </row>
    <row r="69" spans="1:14" x14ac:dyDescent="0.3">
      <c r="A69" s="7" t="s">
        <v>201</v>
      </c>
      <c r="B69" s="7" t="s">
        <v>87</v>
      </c>
      <c r="C69" s="1">
        <v>1265</v>
      </c>
      <c r="D69" s="1">
        <v>1242</v>
      </c>
      <c r="E69" s="1">
        <v>1279</v>
      </c>
      <c r="F69" s="1">
        <v>1248</v>
      </c>
      <c r="G69" s="1">
        <v>1327</v>
      </c>
      <c r="H69" s="1">
        <v>1355</v>
      </c>
      <c r="I69" s="1">
        <v>1382</v>
      </c>
      <c r="J69" s="1">
        <v>1370</v>
      </c>
      <c r="K69" s="1">
        <v>1383</v>
      </c>
      <c r="L69" s="1">
        <v>1441</v>
      </c>
      <c r="M69" s="1">
        <v>1500</v>
      </c>
      <c r="N69" s="1">
        <v>1657</v>
      </c>
    </row>
    <row r="70" spans="1:14" x14ac:dyDescent="0.3">
      <c r="A70" s="7" t="s">
        <v>201</v>
      </c>
      <c r="B70" s="7" t="s">
        <v>88</v>
      </c>
      <c r="C70" s="1">
        <v>623</v>
      </c>
      <c r="D70" s="1">
        <v>459</v>
      </c>
      <c r="E70" s="1">
        <v>359</v>
      </c>
      <c r="F70" s="1">
        <v>374</v>
      </c>
      <c r="G70" s="1">
        <v>438</v>
      </c>
      <c r="H70" s="1">
        <v>467</v>
      </c>
      <c r="I70" s="1">
        <v>592</v>
      </c>
      <c r="J70" s="1">
        <v>634</v>
      </c>
      <c r="K70" s="1">
        <v>734</v>
      </c>
      <c r="L70" s="1">
        <v>858</v>
      </c>
      <c r="M70" s="1">
        <v>987</v>
      </c>
      <c r="N70" s="1">
        <v>1143</v>
      </c>
    </row>
    <row r="71" spans="1:14" x14ac:dyDescent="0.3">
      <c r="A71" s="7" t="s">
        <v>201</v>
      </c>
      <c r="B71" s="7" t="s">
        <v>89</v>
      </c>
      <c r="C71" s="1">
        <v>163</v>
      </c>
      <c r="D71" s="1">
        <v>164</v>
      </c>
      <c r="E71" s="1">
        <v>170</v>
      </c>
      <c r="F71" s="1">
        <v>168</v>
      </c>
      <c r="G71" s="1">
        <v>186</v>
      </c>
      <c r="H71" s="1">
        <v>180</v>
      </c>
      <c r="I71" s="1">
        <v>194</v>
      </c>
      <c r="J71" s="1">
        <v>222</v>
      </c>
      <c r="K71" s="1">
        <v>208</v>
      </c>
      <c r="L71" s="1">
        <v>214</v>
      </c>
      <c r="M71" s="1">
        <v>231</v>
      </c>
      <c r="N71" s="1">
        <v>259</v>
      </c>
    </row>
    <row r="72" spans="1:14" x14ac:dyDescent="0.3">
      <c r="A72" s="7" t="s">
        <v>201</v>
      </c>
      <c r="B72" s="7" t="s">
        <v>90</v>
      </c>
      <c r="C72" s="1">
        <v>132</v>
      </c>
      <c r="D72" s="1">
        <v>97</v>
      </c>
      <c r="E72" s="1">
        <v>79</v>
      </c>
      <c r="F72" s="1">
        <v>89</v>
      </c>
      <c r="G72" s="1">
        <v>125</v>
      </c>
      <c r="H72" s="1">
        <v>146</v>
      </c>
      <c r="I72" s="1">
        <v>183</v>
      </c>
      <c r="J72" s="1">
        <v>194</v>
      </c>
      <c r="K72" s="1">
        <v>252</v>
      </c>
      <c r="L72" s="1">
        <v>273</v>
      </c>
      <c r="M72" s="1">
        <v>312</v>
      </c>
      <c r="N72" s="1">
        <v>332</v>
      </c>
    </row>
    <row r="73" spans="1:14" x14ac:dyDescent="0.3">
      <c r="A73" s="7" t="s">
        <v>201</v>
      </c>
      <c r="B73" s="7" t="s">
        <v>91</v>
      </c>
      <c r="C73" s="1">
        <v>218</v>
      </c>
      <c r="D73" s="1">
        <v>233</v>
      </c>
      <c r="E73" s="1">
        <v>228</v>
      </c>
      <c r="F73" s="1">
        <v>235</v>
      </c>
      <c r="G73" s="1">
        <v>248</v>
      </c>
      <c r="H73" s="1">
        <v>225</v>
      </c>
      <c r="I73" s="1">
        <v>235</v>
      </c>
      <c r="J73" s="1">
        <v>253</v>
      </c>
      <c r="K73" s="1">
        <v>258</v>
      </c>
      <c r="L73" s="1">
        <v>261</v>
      </c>
      <c r="M73" s="1">
        <v>273</v>
      </c>
      <c r="N73" s="1">
        <v>301</v>
      </c>
    </row>
    <row r="74" spans="1:14" x14ac:dyDescent="0.3">
      <c r="A74" s="7" t="s">
        <v>201</v>
      </c>
      <c r="B74" s="7" t="s">
        <v>92</v>
      </c>
      <c r="C74" s="1">
        <v>21</v>
      </c>
      <c r="D74" s="1">
        <v>16</v>
      </c>
      <c r="E74" s="1">
        <v>13</v>
      </c>
      <c r="F74" s="1">
        <v>17</v>
      </c>
      <c r="G74" s="1">
        <v>20</v>
      </c>
      <c r="H74" s="1">
        <v>29</v>
      </c>
      <c r="I74" s="1">
        <v>35</v>
      </c>
      <c r="J74" s="1">
        <v>29</v>
      </c>
      <c r="K74" s="1">
        <v>36</v>
      </c>
      <c r="L74" s="1">
        <v>46</v>
      </c>
      <c r="M74" s="1">
        <v>58</v>
      </c>
      <c r="N74" s="1">
        <v>66</v>
      </c>
    </row>
    <row r="75" spans="1:14" x14ac:dyDescent="0.3">
      <c r="A75" s="7" t="s">
        <v>201</v>
      </c>
      <c r="B75" s="7" t="s">
        <v>93</v>
      </c>
      <c r="C75" s="1">
        <v>3698</v>
      </c>
      <c r="D75" s="1">
        <v>3698</v>
      </c>
      <c r="E75" s="1">
        <v>3837</v>
      </c>
      <c r="F75" s="1">
        <v>3855</v>
      </c>
      <c r="G75" s="1">
        <v>3900</v>
      </c>
      <c r="H75" s="1">
        <v>3789</v>
      </c>
      <c r="I75" s="1">
        <v>3711</v>
      </c>
      <c r="J75" s="1">
        <v>3681</v>
      </c>
      <c r="K75" s="1">
        <v>3663</v>
      </c>
      <c r="L75" s="1">
        <v>3659</v>
      </c>
      <c r="M75" s="1">
        <v>3500</v>
      </c>
      <c r="N75" s="1">
        <v>3488</v>
      </c>
    </row>
    <row r="76" spans="1:14" x14ac:dyDescent="0.3">
      <c r="A76" s="7" t="s">
        <v>201</v>
      </c>
      <c r="B76" s="7" t="s">
        <v>94</v>
      </c>
      <c r="C76" s="1">
        <v>303</v>
      </c>
      <c r="D76" s="1">
        <v>255</v>
      </c>
      <c r="E76" s="1">
        <v>254</v>
      </c>
      <c r="F76" s="1">
        <v>253</v>
      </c>
      <c r="G76" s="1">
        <v>277</v>
      </c>
      <c r="H76" s="1">
        <v>294</v>
      </c>
      <c r="I76" s="1">
        <v>288</v>
      </c>
      <c r="J76" s="1">
        <v>312</v>
      </c>
      <c r="K76" s="1">
        <v>325</v>
      </c>
      <c r="L76" s="1">
        <v>315</v>
      </c>
      <c r="M76" s="1">
        <v>320</v>
      </c>
      <c r="N76" s="1">
        <v>326</v>
      </c>
    </row>
    <row r="77" spans="1:14" x14ac:dyDescent="0.3">
      <c r="A77" s="7" t="s">
        <v>201</v>
      </c>
      <c r="B77" s="7" t="s">
        <v>95</v>
      </c>
      <c r="C77" s="1">
        <v>157</v>
      </c>
      <c r="D77" s="1">
        <v>165</v>
      </c>
      <c r="E77" s="1">
        <v>185</v>
      </c>
      <c r="F77" s="1">
        <v>204</v>
      </c>
      <c r="G77" s="1">
        <v>194</v>
      </c>
      <c r="H77" s="1">
        <v>192</v>
      </c>
      <c r="I77" s="1">
        <v>190</v>
      </c>
      <c r="J77" s="1">
        <v>206</v>
      </c>
      <c r="K77" s="1">
        <v>221</v>
      </c>
      <c r="L77" s="1">
        <v>213</v>
      </c>
      <c r="M77" s="1">
        <v>212</v>
      </c>
      <c r="N77" s="1">
        <v>230</v>
      </c>
    </row>
    <row r="78" spans="1:14" x14ac:dyDescent="0.3">
      <c r="A78" s="7" t="s">
        <v>201</v>
      </c>
      <c r="B78" s="7" t="s">
        <v>96</v>
      </c>
      <c r="C78" s="1">
        <v>67</v>
      </c>
      <c r="D78" s="1">
        <v>55</v>
      </c>
      <c r="E78" s="1">
        <v>49</v>
      </c>
      <c r="F78" s="1">
        <v>57</v>
      </c>
      <c r="G78" s="1">
        <v>70</v>
      </c>
      <c r="H78" s="1">
        <v>84</v>
      </c>
      <c r="I78" s="1">
        <v>110</v>
      </c>
      <c r="J78" s="1">
        <v>106</v>
      </c>
      <c r="K78" s="1">
        <v>160</v>
      </c>
      <c r="L78" s="1">
        <v>199</v>
      </c>
      <c r="M78" s="1">
        <v>254</v>
      </c>
      <c r="N78" s="1">
        <v>328</v>
      </c>
    </row>
    <row r="79" spans="1:14" x14ac:dyDescent="0.3">
      <c r="A79" s="7" t="s">
        <v>201</v>
      </c>
      <c r="B79" s="7" t="s">
        <v>97</v>
      </c>
      <c r="C79" s="1">
        <v>331</v>
      </c>
      <c r="D79" s="1">
        <v>321</v>
      </c>
      <c r="E79" s="1">
        <v>302</v>
      </c>
      <c r="F79" s="1">
        <v>280</v>
      </c>
      <c r="G79" s="1">
        <v>250</v>
      </c>
      <c r="H79" s="1">
        <v>234</v>
      </c>
      <c r="I79" s="1">
        <v>211</v>
      </c>
      <c r="J79" s="1">
        <v>232</v>
      </c>
      <c r="K79" s="1">
        <v>212</v>
      </c>
      <c r="L79" s="1">
        <v>195</v>
      </c>
      <c r="M79" s="1">
        <v>178</v>
      </c>
      <c r="N79" s="1">
        <v>197</v>
      </c>
    </row>
    <row r="80" spans="1:14" x14ac:dyDescent="0.3">
      <c r="A80" s="7" t="s">
        <v>201</v>
      </c>
      <c r="B80" s="7" t="s">
        <v>98</v>
      </c>
      <c r="C80" s="1">
        <v>112</v>
      </c>
      <c r="D80" s="1">
        <v>66</v>
      </c>
      <c r="E80" s="1">
        <v>40</v>
      </c>
      <c r="F80" s="1">
        <v>34</v>
      </c>
      <c r="G80" s="1">
        <v>41</v>
      </c>
      <c r="H80" s="1">
        <v>43</v>
      </c>
      <c r="I80" s="1">
        <v>43</v>
      </c>
      <c r="J80" s="1">
        <v>51</v>
      </c>
      <c r="K80" s="1">
        <v>69</v>
      </c>
      <c r="L80" s="1">
        <v>85</v>
      </c>
      <c r="M80" s="1">
        <v>94</v>
      </c>
      <c r="N80" s="1">
        <v>118</v>
      </c>
    </row>
    <row r="81" spans="1:14" x14ac:dyDescent="0.3">
      <c r="A81" s="7" t="s">
        <v>202</v>
      </c>
      <c r="B81" s="7" t="s">
        <v>87</v>
      </c>
      <c r="C81" s="1">
        <v>307</v>
      </c>
      <c r="D81" s="1">
        <v>285</v>
      </c>
      <c r="E81" s="1">
        <v>296</v>
      </c>
      <c r="F81" s="1">
        <v>316</v>
      </c>
      <c r="G81" s="1">
        <v>337</v>
      </c>
      <c r="H81" s="1">
        <v>342</v>
      </c>
      <c r="I81" s="1">
        <v>366</v>
      </c>
      <c r="J81" s="1">
        <v>403</v>
      </c>
      <c r="K81" s="1">
        <v>416</v>
      </c>
      <c r="L81" s="1">
        <v>449</v>
      </c>
      <c r="M81" s="1">
        <v>474</v>
      </c>
      <c r="N81" s="1">
        <v>519</v>
      </c>
    </row>
    <row r="82" spans="1:14" x14ac:dyDescent="0.3">
      <c r="A82" s="7" t="s">
        <v>202</v>
      </c>
      <c r="B82" s="7" t="s">
        <v>88</v>
      </c>
      <c r="C82" s="1">
        <v>253</v>
      </c>
      <c r="D82" s="1">
        <v>182</v>
      </c>
      <c r="E82" s="1">
        <v>155</v>
      </c>
      <c r="F82" s="1">
        <v>139</v>
      </c>
      <c r="G82" s="1">
        <v>131</v>
      </c>
      <c r="H82" s="1">
        <v>133</v>
      </c>
      <c r="I82" s="1">
        <v>189</v>
      </c>
      <c r="J82" s="1">
        <v>249</v>
      </c>
      <c r="K82" s="1">
        <v>277</v>
      </c>
      <c r="L82" s="1">
        <v>353</v>
      </c>
      <c r="M82" s="1">
        <v>432</v>
      </c>
      <c r="N82" s="1">
        <v>510</v>
      </c>
    </row>
    <row r="83" spans="1:14" x14ac:dyDescent="0.3">
      <c r="A83" s="7" t="s">
        <v>202</v>
      </c>
      <c r="B83" s="7" t="s">
        <v>89</v>
      </c>
      <c r="C83" s="1">
        <v>40</v>
      </c>
      <c r="D83" s="1">
        <v>36</v>
      </c>
      <c r="E83" s="1">
        <v>36</v>
      </c>
      <c r="F83" s="1">
        <v>46</v>
      </c>
      <c r="G83" s="1">
        <v>38</v>
      </c>
      <c r="H83" s="1">
        <v>32</v>
      </c>
      <c r="I83" s="1">
        <v>47</v>
      </c>
      <c r="J83" s="1">
        <v>50</v>
      </c>
      <c r="K83" s="1">
        <v>48</v>
      </c>
      <c r="L83" s="1">
        <v>45</v>
      </c>
      <c r="M83" s="1">
        <v>51</v>
      </c>
      <c r="N83" s="1">
        <v>51</v>
      </c>
    </row>
    <row r="84" spans="1:14" x14ac:dyDescent="0.3">
      <c r="A84" s="7" t="s">
        <v>202</v>
      </c>
      <c r="B84" s="7" t="s">
        <v>90</v>
      </c>
      <c r="C84" s="1">
        <v>49</v>
      </c>
      <c r="D84" s="1">
        <v>35</v>
      </c>
      <c r="E84" s="1">
        <v>29</v>
      </c>
      <c r="F84" s="1">
        <v>39</v>
      </c>
      <c r="G84" s="1">
        <v>32</v>
      </c>
      <c r="H84" s="1">
        <v>46</v>
      </c>
      <c r="I84" s="1">
        <v>57</v>
      </c>
      <c r="J84" s="1">
        <v>95</v>
      </c>
      <c r="K84" s="1">
        <v>153</v>
      </c>
      <c r="L84" s="1">
        <v>195</v>
      </c>
      <c r="M84" s="1">
        <v>214</v>
      </c>
      <c r="N84" s="1">
        <v>252</v>
      </c>
    </row>
    <row r="85" spans="1:14" x14ac:dyDescent="0.3">
      <c r="A85" s="7" t="s">
        <v>202</v>
      </c>
      <c r="B85" s="7" t="s">
        <v>91</v>
      </c>
      <c r="C85" s="1">
        <v>112</v>
      </c>
      <c r="D85" s="1">
        <v>116</v>
      </c>
      <c r="E85" s="1">
        <v>128</v>
      </c>
      <c r="F85" s="1">
        <v>144</v>
      </c>
      <c r="G85" s="1">
        <v>127</v>
      </c>
      <c r="H85" s="1">
        <v>138</v>
      </c>
      <c r="I85" s="1">
        <v>144</v>
      </c>
      <c r="J85" s="1">
        <v>148</v>
      </c>
      <c r="K85" s="1">
        <v>147</v>
      </c>
      <c r="L85" s="1">
        <v>167</v>
      </c>
      <c r="M85" s="1">
        <v>176</v>
      </c>
      <c r="N85" s="1">
        <v>194</v>
      </c>
    </row>
    <row r="86" spans="1:14" x14ac:dyDescent="0.3">
      <c r="A86" s="7" t="s">
        <v>202</v>
      </c>
      <c r="B86" s="7" t="s">
        <v>92</v>
      </c>
      <c r="C86" s="1">
        <v>16</v>
      </c>
      <c r="D86" s="1">
        <v>11</v>
      </c>
      <c r="E86" s="1">
        <v>10</v>
      </c>
      <c r="F86" s="1">
        <v>13</v>
      </c>
      <c r="G86" s="1">
        <v>9</v>
      </c>
      <c r="H86" s="1">
        <v>9</v>
      </c>
      <c r="I86" s="1">
        <v>11</v>
      </c>
      <c r="J86" s="1">
        <v>22</v>
      </c>
      <c r="K86" s="1">
        <v>22</v>
      </c>
      <c r="L86" s="1">
        <v>27</v>
      </c>
      <c r="M86" s="1">
        <v>28</v>
      </c>
      <c r="N86" s="1">
        <v>35</v>
      </c>
    </row>
    <row r="87" spans="1:14" x14ac:dyDescent="0.3">
      <c r="A87" s="7" t="s">
        <v>202</v>
      </c>
      <c r="B87" s="7" t="s">
        <v>93</v>
      </c>
      <c r="C87" s="1">
        <v>3252</v>
      </c>
      <c r="D87" s="1">
        <v>3289</v>
      </c>
      <c r="E87" s="1">
        <v>3508</v>
      </c>
      <c r="F87" s="1">
        <v>3585</v>
      </c>
      <c r="G87" s="1">
        <v>3628</v>
      </c>
      <c r="H87" s="1">
        <v>3667</v>
      </c>
      <c r="I87" s="1">
        <v>3604</v>
      </c>
      <c r="J87" s="1">
        <v>3583</v>
      </c>
      <c r="K87" s="1">
        <v>3601</v>
      </c>
      <c r="L87" s="1">
        <v>3690</v>
      </c>
      <c r="M87" s="1">
        <v>3829</v>
      </c>
      <c r="N87" s="1">
        <v>3913</v>
      </c>
    </row>
    <row r="88" spans="1:14" x14ac:dyDescent="0.3">
      <c r="A88" s="7" t="s">
        <v>202</v>
      </c>
      <c r="B88" s="7" t="s">
        <v>94</v>
      </c>
      <c r="C88" s="1">
        <v>137</v>
      </c>
      <c r="D88" s="1">
        <v>129</v>
      </c>
      <c r="E88" s="1">
        <v>128</v>
      </c>
      <c r="F88" s="1">
        <v>138</v>
      </c>
      <c r="G88" s="1">
        <v>145</v>
      </c>
      <c r="H88" s="1">
        <v>128</v>
      </c>
      <c r="I88" s="1">
        <v>131</v>
      </c>
      <c r="J88" s="1">
        <v>143</v>
      </c>
      <c r="K88" s="1">
        <v>155</v>
      </c>
      <c r="L88" s="1">
        <v>168</v>
      </c>
      <c r="M88" s="1">
        <v>167</v>
      </c>
      <c r="N88" s="1">
        <v>178</v>
      </c>
    </row>
    <row r="89" spans="1:14" x14ac:dyDescent="0.3">
      <c r="A89" s="7" t="s">
        <v>202</v>
      </c>
      <c r="B89" s="7" t="s">
        <v>95</v>
      </c>
      <c r="C89" s="1">
        <v>49</v>
      </c>
      <c r="D89" s="1">
        <v>57</v>
      </c>
      <c r="E89" s="1">
        <v>61</v>
      </c>
      <c r="F89" s="1">
        <v>60</v>
      </c>
      <c r="G89" s="1">
        <v>62</v>
      </c>
      <c r="H89" s="1">
        <v>57</v>
      </c>
      <c r="I89" s="1">
        <v>51</v>
      </c>
      <c r="J89" s="1">
        <v>59</v>
      </c>
      <c r="K89" s="1">
        <v>67</v>
      </c>
      <c r="L89" s="1">
        <v>81</v>
      </c>
      <c r="M89" s="1">
        <v>84</v>
      </c>
      <c r="N89" s="1">
        <v>83</v>
      </c>
    </row>
    <row r="90" spans="1:14" x14ac:dyDescent="0.3">
      <c r="A90" s="7" t="s">
        <v>202</v>
      </c>
      <c r="B90" s="7" t="s">
        <v>96</v>
      </c>
      <c r="C90" s="1">
        <v>36</v>
      </c>
      <c r="D90" s="1">
        <v>32</v>
      </c>
      <c r="E90" s="1">
        <v>27</v>
      </c>
      <c r="F90" s="1">
        <v>27</v>
      </c>
      <c r="G90" s="1">
        <v>25</v>
      </c>
      <c r="H90" s="1">
        <v>25</v>
      </c>
      <c r="I90" s="1">
        <v>47</v>
      </c>
      <c r="J90" s="1">
        <v>68</v>
      </c>
      <c r="K90" s="1">
        <v>67</v>
      </c>
      <c r="L90" s="1">
        <v>105</v>
      </c>
      <c r="M90" s="1">
        <v>151</v>
      </c>
      <c r="N90" s="1">
        <v>176</v>
      </c>
    </row>
    <row r="91" spans="1:14" x14ac:dyDescent="0.3">
      <c r="A91" s="7" t="s">
        <v>202</v>
      </c>
      <c r="B91" s="7" t="s">
        <v>97</v>
      </c>
      <c r="C91" s="1">
        <v>214</v>
      </c>
      <c r="D91" s="1">
        <v>204</v>
      </c>
      <c r="E91" s="1">
        <v>195</v>
      </c>
      <c r="F91" s="1">
        <v>173</v>
      </c>
      <c r="G91" s="1">
        <v>160</v>
      </c>
      <c r="H91" s="1">
        <v>159</v>
      </c>
      <c r="I91" s="1">
        <v>144</v>
      </c>
      <c r="J91" s="1">
        <v>126</v>
      </c>
      <c r="K91" s="1">
        <v>132</v>
      </c>
      <c r="L91" s="1">
        <v>136</v>
      </c>
      <c r="M91" s="1">
        <v>124</v>
      </c>
      <c r="N91" s="1">
        <v>132</v>
      </c>
    </row>
    <row r="92" spans="1:14" x14ac:dyDescent="0.3">
      <c r="A92" s="7" t="s">
        <v>202</v>
      </c>
      <c r="B92" s="7" t="s">
        <v>98</v>
      </c>
      <c r="C92" s="1">
        <v>42</v>
      </c>
      <c r="D92" s="1">
        <v>28</v>
      </c>
      <c r="E92" s="1">
        <v>23</v>
      </c>
      <c r="F92" s="1">
        <v>21</v>
      </c>
      <c r="G92" s="1">
        <v>14</v>
      </c>
      <c r="H92" s="1">
        <v>16</v>
      </c>
      <c r="I92" s="1">
        <v>22</v>
      </c>
      <c r="J92" s="1">
        <v>23</v>
      </c>
      <c r="K92" s="1">
        <v>28</v>
      </c>
      <c r="L92" s="1">
        <v>38</v>
      </c>
      <c r="M92" s="1">
        <v>59</v>
      </c>
      <c r="N92" s="1">
        <v>75</v>
      </c>
    </row>
    <row r="93" spans="1:14" x14ac:dyDescent="0.3">
      <c r="A93" s="10" t="s">
        <v>17</v>
      </c>
      <c r="B93" s="10" t="s">
        <v>17</v>
      </c>
      <c r="C93" s="5">
        <v>49669</v>
      </c>
      <c r="D93" s="5">
        <v>48583</v>
      </c>
      <c r="E93" s="5">
        <v>49004</v>
      </c>
      <c r="F93" s="5">
        <v>49497</v>
      </c>
      <c r="G93" s="5">
        <v>49820</v>
      </c>
      <c r="H93" s="5">
        <v>49919</v>
      </c>
      <c r="I93" s="5">
        <v>52087</v>
      </c>
      <c r="J93" s="5">
        <v>53910</v>
      </c>
      <c r="K93" s="5">
        <v>55909</v>
      </c>
      <c r="L93" s="5">
        <v>58883</v>
      </c>
      <c r="M93" s="5">
        <v>61061</v>
      </c>
      <c r="N93" s="5">
        <v>64014</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87</v>
      </c>
      <c r="C98" s="2">
        <v>0.30238025271819002</v>
      </c>
      <c r="D98" s="2">
        <v>0.29428490190503298</v>
      </c>
      <c r="E98" s="2">
        <v>0.30360157568936402</v>
      </c>
      <c r="F98" s="2">
        <v>0.30369172729722399</v>
      </c>
      <c r="G98" s="2">
        <v>0.29475437135720201</v>
      </c>
      <c r="H98" s="2">
        <v>0.28303048968278399</v>
      </c>
      <c r="I98" s="2">
        <v>0.30632530120481899</v>
      </c>
      <c r="J98" s="2">
        <v>0.32533013205282102</v>
      </c>
      <c r="K98" s="2">
        <v>0.31930547380812202</v>
      </c>
      <c r="L98" s="2">
        <v>0.334293118341492</v>
      </c>
      <c r="M98" s="2">
        <v>0.34496567505720799</v>
      </c>
      <c r="N98" s="2">
        <v>0.36742323097463297</v>
      </c>
    </row>
    <row r="99" spans="1:14" x14ac:dyDescent="0.3">
      <c r="A99" s="8" t="s">
        <v>196</v>
      </c>
      <c r="B99" s="8" t="s">
        <v>88</v>
      </c>
      <c r="C99" s="2">
        <v>0.51055194805194803</v>
      </c>
      <c r="D99" s="2">
        <v>0.50223015165031204</v>
      </c>
      <c r="E99" s="2">
        <v>0.49178644763860402</v>
      </c>
      <c r="F99" s="2">
        <v>0.50050251256281397</v>
      </c>
      <c r="G99" s="2">
        <v>0.48100092678405898</v>
      </c>
      <c r="H99" s="2">
        <v>0.5</v>
      </c>
      <c r="I99" s="2">
        <v>0.52051488334674201</v>
      </c>
      <c r="J99" s="2">
        <v>0.50442477876106195</v>
      </c>
      <c r="K99" s="2">
        <v>0.51178010471204205</v>
      </c>
      <c r="L99" s="2">
        <v>0.50646298472385398</v>
      </c>
      <c r="M99" s="2">
        <v>0.50537634408602194</v>
      </c>
      <c r="N99" s="2">
        <v>0.49053926206244097</v>
      </c>
    </row>
    <row r="100" spans="1:14" x14ac:dyDescent="0.3">
      <c r="A100" s="8" t="s">
        <v>196</v>
      </c>
      <c r="B100" s="8" t="s">
        <v>89</v>
      </c>
      <c r="C100" s="2">
        <v>3.70261533940641E-2</v>
      </c>
      <c r="D100" s="2">
        <v>3.6394654535115201E-2</v>
      </c>
      <c r="E100" s="2">
        <v>3.6015756893640997E-2</v>
      </c>
      <c r="F100" s="2">
        <v>4.0689841013203998E-2</v>
      </c>
      <c r="G100" s="2">
        <v>3.8856508465167902E-2</v>
      </c>
      <c r="H100" s="2">
        <v>3.8497074222359103E-2</v>
      </c>
      <c r="I100" s="2">
        <v>4.0060240963855402E-2</v>
      </c>
      <c r="J100" s="2">
        <v>3.9315726290516197E-2</v>
      </c>
      <c r="K100" s="2">
        <v>4.7675103001765702E-2</v>
      </c>
      <c r="L100" s="2">
        <v>4.9524906420961697E-2</v>
      </c>
      <c r="M100" s="2">
        <v>5.34897025171625E-2</v>
      </c>
      <c r="N100" s="2">
        <v>6.1415220293725002E-2</v>
      </c>
    </row>
    <row r="101" spans="1:14" x14ac:dyDescent="0.3">
      <c r="A101" s="8" t="s">
        <v>196</v>
      </c>
      <c r="B101" s="8" t="s">
        <v>90</v>
      </c>
      <c r="C101" s="2">
        <v>0.11038961038961</v>
      </c>
      <c r="D101" s="2">
        <v>0.112399643175736</v>
      </c>
      <c r="E101" s="2">
        <v>0.108829568788501</v>
      </c>
      <c r="F101" s="2">
        <v>0.116582914572864</v>
      </c>
      <c r="G101" s="2">
        <v>0.13345690454124201</v>
      </c>
      <c r="H101" s="2">
        <v>0.14083175803402601</v>
      </c>
      <c r="I101" s="2">
        <v>0.152051488334674</v>
      </c>
      <c r="J101" s="2">
        <v>0.15044247787610601</v>
      </c>
      <c r="K101" s="2">
        <v>0.155104712041885</v>
      </c>
      <c r="L101" s="2">
        <v>0.15041128084606301</v>
      </c>
      <c r="M101" s="2">
        <v>0.157894736842105</v>
      </c>
      <c r="N101" s="2">
        <v>0.1759697256386</v>
      </c>
    </row>
    <row r="102" spans="1:14" x14ac:dyDescent="0.3">
      <c r="A102" s="8" t="s">
        <v>196</v>
      </c>
      <c r="B102" s="8" t="s">
        <v>91</v>
      </c>
      <c r="C102" s="2">
        <v>3.5850719952982703E-2</v>
      </c>
      <c r="D102" s="2">
        <v>3.6963321012226297E-2</v>
      </c>
      <c r="E102" s="2">
        <v>3.6578503095104097E-2</v>
      </c>
      <c r="F102" s="2">
        <v>4.2037186742118003E-2</v>
      </c>
      <c r="G102" s="2">
        <v>4.3019705800721598E-2</v>
      </c>
      <c r="H102" s="2">
        <v>4.0344933785032303E-2</v>
      </c>
      <c r="I102" s="2">
        <v>4.2168674698795199E-2</v>
      </c>
      <c r="J102" s="2">
        <v>5.1620648259303702E-2</v>
      </c>
      <c r="K102" s="2">
        <v>4.9440847557386702E-2</v>
      </c>
      <c r="L102" s="2">
        <v>4.72214224013821E-2</v>
      </c>
      <c r="M102" s="2">
        <v>4.8627002288329502E-2</v>
      </c>
      <c r="N102" s="2">
        <v>4.9399198931909201E-2</v>
      </c>
    </row>
    <row r="103" spans="1:14" x14ac:dyDescent="0.3">
      <c r="A103" s="8" t="s">
        <v>196</v>
      </c>
      <c r="B103" s="8" t="s">
        <v>92</v>
      </c>
      <c r="C103" s="2">
        <v>2.0292207792207799E-2</v>
      </c>
      <c r="D103" s="2">
        <v>2.1409455842997301E-2</v>
      </c>
      <c r="E103" s="2">
        <v>2.1560574948665302E-2</v>
      </c>
      <c r="F103" s="2">
        <v>2.8140703517587899E-2</v>
      </c>
      <c r="G103" s="2">
        <v>2.6876737720111201E-2</v>
      </c>
      <c r="H103" s="2">
        <v>2.55198487712665E-2</v>
      </c>
      <c r="I103" s="2">
        <v>1.85036202735318E-2</v>
      </c>
      <c r="J103" s="2">
        <v>1.6961651917404098E-2</v>
      </c>
      <c r="K103" s="2">
        <v>1.8979057591623001E-2</v>
      </c>
      <c r="L103" s="2">
        <v>1.9976498237367801E-2</v>
      </c>
      <c r="M103" s="2">
        <v>2.3203169213355999E-2</v>
      </c>
      <c r="N103" s="2">
        <v>2.4124881740775799E-2</v>
      </c>
    </row>
    <row r="104" spans="1:14" x14ac:dyDescent="0.3">
      <c r="A104" s="8" t="s">
        <v>196</v>
      </c>
      <c r="B104" s="8" t="s">
        <v>93</v>
      </c>
      <c r="C104" s="2">
        <v>0.53511607405230699</v>
      </c>
      <c r="D104" s="2">
        <v>0.53312482229172597</v>
      </c>
      <c r="E104" s="2">
        <v>0.53263927968486202</v>
      </c>
      <c r="F104" s="2">
        <v>0.52330908111021301</v>
      </c>
      <c r="G104" s="2">
        <v>0.53538717735220698</v>
      </c>
      <c r="H104" s="2">
        <v>0.54296273483215296</v>
      </c>
      <c r="I104" s="2">
        <v>0.518975903614458</v>
      </c>
      <c r="J104" s="2">
        <v>0.495798319327731</v>
      </c>
      <c r="K104" s="2">
        <v>0.50058858151854002</v>
      </c>
      <c r="L104" s="2">
        <v>0.490930031672905</v>
      </c>
      <c r="M104" s="2">
        <v>0.475400457665904</v>
      </c>
      <c r="N104" s="2">
        <v>0.44672897196261702</v>
      </c>
    </row>
    <row r="105" spans="1:14" x14ac:dyDescent="0.3">
      <c r="A105" s="8" t="s">
        <v>196</v>
      </c>
      <c r="B105" s="8" t="s">
        <v>94</v>
      </c>
      <c r="C105" s="2">
        <v>0.20698051948051899</v>
      </c>
      <c r="D105" s="2">
        <v>0.23818019625334499</v>
      </c>
      <c r="E105" s="2">
        <v>0.24024640657084201</v>
      </c>
      <c r="F105" s="2">
        <v>0.235175879396985</v>
      </c>
      <c r="G105" s="2">
        <v>0.24189063948100101</v>
      </c>
      <c r="H105" s="2">
        <v>0.236294896030246</v>
      </c>
      <c r="I105" s="2">
        <v>0.19871279163314601</v>
      </c>
      <c r="J105" s="2">
        <v>0.18805309734513301</v>
      </c>
      <c r="K105" s="2">
        <v>0.166884816753927</v>
      </c>
      <c r="L105" s="2">
        <v>0.170975323149236</v>
      </c>
      <c r="M105" s="2">
        <v>0.148839841539332</v>
      </c>
      <c r="N105" s="2">
        <v>0.13339640491958399</v>
      </c>
    </row>
    <row r="106" spans="1:14" x14ac:dyDescent="0.3">
      <c r="A106" s="8" t="s">
        <v>196</v>
      </c>
      <c r="B106" s="8" t="s">
        <v>95</v>
      </c>
      <c r="C106" s="2">
        <v>3.4675286511901299E-2</v>
      </c>
      <c r="D106" s="2">
        <v>3.8100653966448697E-2</v>
      </c>
      <c r="E106" s="2">
        <v>3.8266741699493498E-2</v>
      </c>
      <c r="F106" s="2">
        <v>4.0959310158986802E-2</v>
      </c>
      <c r="G106" s="2">
        <v>4.0799333888426298E-2</v>
      </c>
      <c r="H106" s="2">
        <v>4.86603018170619E-2</v>
      </c>
      <c r="I106" s="2">
        <v>4.8795180722891601E-2</v>
      </c>
      <c r="J106" s="2">
        <v>4.4117647058823498E-2</v>
      </c>
      <c r="K106" s="2">
        <v>4.1200706297822201E-2</v>
      </c>
      <c r="L106" s="2">
        <v>4.08868413475382E-2</v>
      </c>
      <c r="M106" s="2">
        <v>3.9187643020594999E-2</v>
      </c>
      <c r="N106" s="2">
        <v>4.1121495327102797E-2</v>
      </c>
    </row>
    <row r="107" spans="1:14" x14ac:dyDescent="0.3">
      <c r="A107" s="8" t="s">
        <v>196</v>
      </c>
      <c r="B107" s="8" t="s">
        <v>96</v>
      </c>
      <c r="C107" s="2">
        <v>6.25E-2</v>
      </c>
      <c r="D107" s="2">
        <v>5.7091882247992901E-2</v>
      </c>
      <c r="E107" s="2">
        <v>6.4681724845995894E-2</v>
      </c>
      <c r="F107" s="2">
        <v>6.6331658291457304E-2</v>
      </c>
      <c r="G107" s="2">
        <v>6.6728452270620894E-2</v>
      </c>
      <c r="H107" s="2">
        <v>5.95463137996219E-2</v>
      </c>
      <c r="I107" s="2">
        <v>7.7232502011263096E-2</v>
      </c>
      <c r="J107" s="2">
        <v>9.6607669616519204E-2</v>
      </c>
      <c r="K107" s="2">
        <v>0.10732984293193699</v>
      </c>
      <c r="L107" s="2">
        <v>0.11515863689776699</v>
      </c>
      <c r="M107" s="2">
        <v>0.12790039615167001</v>
      </c>
      <c r="N107" s="2">
        <v>0.13670766319772901</v>
      </c>
    </row>
    <row r="108" spans="1:14" x14ac:dyDescent="0.3">
      <c r="A108" s="8" t="s">
        <v>196</v>
      </c>
      <c r="B108" s="8" t="s">
        <v>97</v>
      </c>
      <c r="C108" s="2">
        <v>5.4951513370555399E-2</v>
      </c>
      <c r="D108" s="2">
        <v>6.1131646289451197E-2</v>
      </c>
      <c r="E108" s="2">
        <v>5.2898142937535197E-2</v>
      </c>
      <c r="F108" s="2">
        <v>4.9312853678253797E-2</v>
      </c>
      <c r="G108" s="2">
        <v>4.7182903136275302E-2</v>
      </c>
      <c r="H108" s="2">
        <v>4.6504465660609798E-2</v>
      </c>
      <c r="I108" s="2">
        <v>4.3674698795180697E-2</v>
      </c>
      <c r="J108" s="2">
        <v>4.3817527010804297E-2</v>
      </c>
      <c r="K108" s="2">
        <v>4.1789287816362597E-2</v>
      </c>
      <c r="L108" s="2">
        <v>3.7143679815721302E-2</v>
      </c>
      <c r="M108" s="2">
        <v>3.8329519450800903E-2</v>
      </c>
      <c r="N108" s="2">
        <v>3.39118825100133E-2</v>
      </c>
    </row>
    <row r="109" spans="1:14" x14ac:dyDescent="0.3">
      <c r="A109" s="8" t="s">
        <v>196</v>
      </c>
      <c r="B109" s="8" t="s">
        <v>98</v>
      </c>
      <c r="C109" s="2">
        <v>8.9285714285714302E-2</v>
      </c>
      <c r="D109" s="2">
        <v>6.8688670829616397E-2</v>
      </c>
      <c r="E109" s="2">
        <v>7.2895277207392195E-2</v>
      </c>
      <c r="F109" s="2">
        <v>5.3266331658291498E-2</v>
      </c>
      <c r="G109" s="2">
        <v>5.0046339202965702E-2</v>
      </c>
      <c r="H109" s="2">
        <v>3.7807183364839299E-2</v>
      </c>
      <c r="I109" s="2">
        <v>3.29847144006436E-2</v>
      </c>
      <c r="J109" s="2">
        <v>4.35103244837758E-2</v>
      </c>
      <c r="K109" s="2">
        <v>3.9921465968586402E-2</v>
      </c>
      <c r="L109" s="2">
        <v>3.7015276145710901E-2</v>
      </c>
      <c r="M109" s="2">
        <v>3.6785512167515598E-2</v>
      </c>
      <c r="N109" s="2">
        <v>3.9262062440870403E-2</v>
      </c>
    </row>
    <row r="110" spans="1:14" x14ac:dyDescent="0.3">
      <c r="A110" s="8" t="s">
        <v>197</v>
      </c>
      <c r="B110" s="8" t="s">
        <v>87</v>
      </c>
      <c r="C110" s="2">
        <v>0.29684724689165198</v>
      </c>
      <c r="D110" s="2">
        <v>0.29295902196060702</v>
      </c>
      <c r="E110" s="2">
        <v>0.28062432723358399</v>
      </c>
      <c r="F110" s="2">
        <v>0.28050063104753897</v>
      </c>
      <c r="G110" s="2">
        <v>0.27950247750025298</v>
      </c>
      <c r="H110" s="2">
        <v>0.282030701314337</v>
      </c>
      <c r="I110" s="2">
        <v>0.27936539219550599</v>
      </c>
      <c r="J110" s="2">
        <v>0.28799369644440098</v>
      </c>
      <c r="K110" s="2">
        <v>0.28989722707000198</v>
      </c>
      <c r="L110" s="2">
        <v>0.30257814713381798</v>
      </c>
      <c r="M110" s="2">
        <v>0.31378244167525499</v>
      </c>
      <c r="N110" s="2">
        <v>0.31570631970260199</v>
      </c>
    </row>
    <row r="111" spans="1:14" x14ac:dyDescent="0.3">
      <c r="A111" s="8" t="s">
        <v>197</v>
      </c>
      <c r="B111" s="8" t="s">
        <v>88</v>
      </c>
      <c r="C111" s="2">
        <v>0.46506849315068499</v>
      </c>
      <c r="D111" s="2">
        <v>0.42810188989317999</v>
      </c>
      <c r="E111" s="2">
        <v>0.42042318307267701</v>
      </c>
      <c r="F111" s="2">
        <v>0.39390962671905699</v>
      </c>
      <c r="G111" s="2">
        <v>0.40442655935613703</v>
      </c>
      <c r="H111" s="2">
        <v>0.38461538461538503</v>
      </c>
      <c r="I111" s="2">
        <v>0.38260869565217398</v>
      </c>
      <c r="J111" s="2">
        <v>0.41130434782608699</v>
      </c>
      <c r="K111" s="2">
        <v>0.42720588235294099</v>
      </c>
      <c r="L111" s="2">
        <v>0.42992552471225498</v>
      </c>
      <c r="M111" s="2">
        <v>0.42623979912115501</v>
      </c>
      <c r="N111" s="2">
        <v>0.46149870801033599</v>
      </c>
    </row>
    <row r="112" spans="1:14" x14ac:dyDescent="0.3">
      <c r="A112" s="8" t="s">
        <v>197</v>
      </c>
      <c r="B112" s="8" t="s">
        <v>89</v>
      </c>
      <c r="C112" s="2">
        <v>3.0528419182948501E-2</v>
      </c>
      <c r="D112" s="2">
        <v>3.1695721077654497E-2</v>
      </c>
      <c r="E112" s="2">
        <v>3.0139935414424099E-2</v>
      </c>
      <c r="F112" s="2">
        <v>2.9764408918805201E-2</v>
      </c>
      <c r="G112" s="2">
        <v>3.3269289109111103E-2</v>
      </c>
      <c r="H112" s="2">
        <v>3.75238286344938E-2</v>
      </c>
      <c r="I112" s="2">
        <v>3.8431217973985E-2</v>
      </c>
      <c r="J112" s="2">
        <v>3.8707771102137301E-2</v>
      </c>
      <c r="K112" s="2">
        <v>3.9460926895481897E-2</v>
      </c>
      <c r="L112" s="2">
        <v>4.2119180281424098E-2</v>
      </c>
      <c r="M112" s="2">
        <v>4.19750772978544E-2</v>
      </c>
      <c r="N112" s="2">
        <v>4.3587360594795503E-2</v>
      </c>
    </row>
    <row r="113" spans="1:14" x14ac:dyDescent="0.3">
      <c r="A113" s="8" t="s">
        <v>197</v>
      </c>
      <c r="B113" s="8" t="s">
        <v>90</v>
      </c>
      <c r="C113" s="2">
        <v>7.8082191780821902E-2</v>
      </c>
      <c r="D113" s="2">
        <v>8.1347576006573497E-2</v>
      </c>
      <c r="E113" s="2">
        <v>8.1876724931002801E-2</v>
      </c>
      <c r="F113" s="2">
        <v>8.7426326129665999E-2</v>
      </c>
      <c r="G113" s="2">
        <v>8.5513078470824996E-2</v>
      </c>
      <c r="H113" s="2">
        <v>8.7460484720758694E-2</v>
      </c>
      <c r="I113" s="2">
        <v>7.6328502415458896E-2</v>
      </c>
      <c r="J113" s="2">
        <v>9.0434782608695696E-2</v>
      </c>
      <c r="K113" s="2">
        <v>8.5294117647058798E-2</v>
      </c>
      <c r="L113" s="2">
        <v>8.8016249153689899E-2</v>
      </c>
      <c r="M113" s="2">
        <v>8.8512241054613902E-2</v>
      </c>
      <c r="N113" s="2">
        <v>8.1136950904392796E-2</v>
      </c>
    </row>
    <row r="114" spans="1:14" x14ac:dyDescent="0.3">
      <c r="A114" s="8" t="s">
        <v>197</v>
      </c>
      <c r="B114" s="8" t="s">
        <v>91</v>
      </c>
      <c r="C114" s="2">
        <v>4.3516873889875698E-2</v>
      </c>
      <c r="D114" s="2">
        <v>4.5392800543355198E-2</v>
      </c>
      <c r="E114" s="2">
        <v>4.8654467168998898E-2</v>
      </c>
      <c r="F114" s="2">
        <v>4.6487168700042103E-2</v>
      </c>
      <c r="G114" s="2">
        <v>4.7527555870158798E-2</v>
      </c>
      <c r="H114" s="2">
        <v>4.8359586635898497E-2</v>
      </c>
      <c r="I114" s="2">
        <v>5.1635790303508101E-2</v>
      </c>
      <c r="J114" s="2">
        <v>4.9345021176007101E-2</v>
      </c>
      <c r="K114" s="2">
        <v>5.0513864649990303E-2</v>
      </c>
      <c r="L114" s="2">
        <v>5.1090754556615402E-2</v>
      </c>
      <c r="M114" s="2">
        <v>5.1906680408507398E-2</v>
      </c>
      <c r="N114" s="2">
        <v>5.4925650557620803E-2</v>
      </c>
    </row>
    <row r="115" spans="1:14" x14ac:dyDescent="0.3">
      <c r="A115" s="8" t="s">
        <v>197</v>
      </c>
      <c r="B115" s="8" t="s">
        <v>92</v>
      </c>
      <c r="C115" s="2">
        <v>1.5068493150684901E-2</v>
      </c>
      <c r="D115" s="2">
        <v>1.5612161051766601E-2</v>
      </c>
      <c r="E115" s="2">
        <v>2.3919043238270501E-2</v>
      </c>
      <c r="F115" s="2">
        <v>2.55402750491159E-2</v>
      </c>
      <c r="G115" s="2">
        <v>2.5150905432595599E-2</v>
      </c>
      <c r="H115" s="2">
        <v>2.3182297154899899E-2</v>
      </c>
      <c r="I115" s="2">
        <v>2.8019323671497599E-2</v>
      </c>
      <c r="J115" s="2">
        <v>2.4347826086956501E-2</v>
      </c>
      <c r="K115" s="2">
        <v>3.08823529411765E-2</v>
      </c>
      <c r="L115" s="2">
        <v>2.9113067027758999E-2</v>
      </c>
      <c r="M115" s="2">
        <v>2.82485875706215E-2</v>
      </c>
      <c r="N115" s="2">
        <v>2.9974160206718298E-2</v>
      </c>
    </row>
    <row r="116" spans="1:14" x14ac:dyDescent="0.3">
      <c r="A116" s="8" t="s">
        <v>197</v>
      </c>
      <c r="B116" s="8" t="s">
        <v>93</v>
      </c>
      <c r="C116" s="2">
        <v>0.53829928952042605</v>
      </c>
      <c r="D116" s="2">
        <v>0.54494000452795999</v>
      </c>
      <c r="E116" s="2">
        <v>0.55608180839612498</v>
      </c>
      <c r="F116" s="2">
        <v>0.56310475389145997</v>
      </c>
      <c r="G116" s="2">
        <v>0.55789260794822504</v>
      </c>
      <c r="H116" s="2">
        <v>0.54991471857128504</v>
      </c>
      <c r="I116" s="2">
        <v>0.54729996058336605</v>
      </c>
      <c r="J116" s="2">
        <v>0.53826455234905901</v>
      </c>
      <c r="K116" s="2">
        <v>0.53577661431064605</v>
      </c>
      <c r="L116" s="2">
        <v>0.51874586835395198</v>
      </c>
      <c r="M116" s="2">
        <v>0.507636091070927</v>
      </c>
      <c r="N116" s="2">
        <v>0.5</v>
      </c>
    </row>
    <row r="117" spans="1:14" x14ac:dyDescent="0.3">
      <c r="A117" s="8" t="s">
        <v>197</v>
      </c>
      <c r="B117" s="8" t="s">
        <v>94</v>
      </c>
      <c r="C117" s="2">
        <v>0.29931506849315098</v>
      </c>
      <c r="D117" s="2">
        <v>0.32621199671322898</v>
      </c>
      <c r="E117" s="2">
        <v>0.33578656853725902</v>
      </c>
      <c r="F117" s="2">
        <v>0.35854616895874297</v>
      </c>
      <c r="G117" s="2">
        <v>0.36317907444668002</v>
      </c>
      <c r="H117" s="2">
        <v>0.38040042149631198</v>
      </c>
      <c r="I117" s="2">
        <v>0.38067632850241501</v>
      </c>
      <c r="J117" s="2">
        <v>0.35913043478260898</v>
      </c>
      <c r="K117" s="2">
        <v>0.33235294117647102</v>
      </c>
      <c r="L117" s="2">
        <v>0.30602572782667598</v>
      </c>
      <c r="M117" s="2">
        <v>0.29064657878217198</v>
      </c>
      <c r="N117" s="2">
        <v>0.25426356589147298</v>
      </c>
    </row>
    <row r="118" spans="1:14" x14ac:dyDescent="0.3">
      <c r="A118" s="8" t="s">
        <v>197</v>
      </c>
      <c r="B118" s="8" t="s">
        <v>95</v>
      </c>
      <c r="C118" s="2">
        <v>3.6967140319715798E-2</v>
      </c>
      <c r="D118" s="2">
        <v>3.6336880235453901E-2</v>
      </c>
      <c r="E118" s="2">
        <v>3.7029063509149598E-2</v>
      </c>
      <c r="F118" s="2">
        <v>3.7652503155237702E-2</v>
      </c>
      <c r="G118" s="2">
        <v>4.1156840934371497E-2</v>
      </c>
      <c r="H118" s="2">
        <v>4.2741045449984999E-2</v>
      </c>
      <c r="I118" s="2">
        <v>4.2668506109578203E-2</v>
      </c>
      <c r="J118" s="2">
        <v>4.3533930857874499E-2</v>
      </c>
      <c r="K118" s="2">
        <v>4.2175683536940102E-2</v>
      </c>
      <c r="L118" s="2">
        <v>4.46689961280574E-2</v>
      </c>
      <c r="M118" s="2">
        <v>4.7690433804928302E-2</v>
      </c>
      <c r="N118" s="2">
        <v>5.0650557620817799E-2</v>
      </c>
    </row>
    <row r="119" spans="1:14" x14ac:dyDescent="0.3">
      <c r="A119" s="8" t="s">
        <v>197</v>
      </c>
      <c r="B119" s="8" t="s">
        <v>96</v>
      </c>
      <c r="C119" s="2">
        <v>5.6164383561643799E-2</v>
      </c>
      <c r="D119" s="2">
        <v>6.0805258833196402E-2</v>
      </c>
      <c r="E119" s="2">
        <v>6.2557497700092002E-2</v>
      </c>
      <c r="F119" s="2">
        <v>7.3673870333988201E-2</v>
      </c>
      <c r="G119" s="2">
        <v>6.6398390342052305E-2</v>
      </c>
      <c r="H119" s="2">
        <v>7.1654373024235996E-2</v>
      </c>
      <c r="I119" s="2">
        <v>7.5362318840579701E-2</v>
      </c>
      <c r="J119" s="2">
        <v>7.0434782608695706E-2</v>
      </c>
      <c r="K119" s="2">
        <v>7.8676470588235306E-2</v>
      </c>
      <c r="L119" s="2">
        <v>0.106296547054841</v>
      </c>
      <c r="M119" s="2">
        <v>0.12554927809165101</v>
      </c>
      <c r="N119" s="2">
        <v>0.129198966408269</v>
      </c>
    </row>
    <row r="120" spans="1:14" x14ac:dyDescent="0.3">
      <c r="A120" s="8" t="s">
        <v>197</v>
      </c>
      <c r="B120" s="8" t="s">
        <v>97</v>
      </c>
      <c r="C120" s="2">
        <v>5.3841030195381903E-2</v>
      </c>
      <c r="D120" s="2">
        <v>4.8675571654969399E-2</v>
      </c>
      <c r="E120" s="2">
        <v>4.7470398277717998E-2</v>
      </c>
      <c r="F120" s="2">
        <v>4.24905342869163E-2</v>
      </c>
      <c r="G120" s="2">
        <v>4.0651228637880503E-2</v>
      </c>
      <c r="H120" s="2">
        <v>3.94301193940002E-2</v>
      </c>
      <c r="I120" s="2">
        <v>4.0599132834056001E-2</v>
      </c>
      <c r="J120" s="2">
        <v>4.2155028070521003E-2</v>
      </c>
      <c r="K120" s="2">
        <v>4.2175683536940102E-2</v>
      </c>
      <c r="L120" s="2">
        <v>4.0797053546132798E-2</v>
      </c>
      <c r="M120" s="2">
        <v>3.7009275742527901E-2</v>
      </c>
      <c r="N120" s="2">
        <v>3.51301115241636E-2</v>
      </c>
    </row>
    <row r="121" spans="1:14" x14ac:dyDescent="0.3">
      <c r="A121" s="8" t="s">
        <v>197</v>
      </c>
      <c r="B121" s="8" t="s">
        <v>98</v>
      </c>
      <c r="C121" s="2">
        <v>8.6301369863013705E-2</v>
      </c>
      <c r="D121" s="2">
        <v>8.7921117502054197E-2</v>
      </c>
      <c r="E121" s="2">
        <v>7.5436982520699206E-2</v>
      </c>
      <c r="F121" s="2">
        <v>6.0903732809430303E-2</v>
      </c>
      <c r="G121" s="2">
        <v>5.5331991951710298E-2</v>
      </c>
      <c r="H121" s="2">
        <v>5.2687038988408902E-2</v>
      </c>
      <c r="I121" s="2">
        <v>5.7004830917874401E-2</v>
      </c>
      <c r="J121" s="2">
        <v>4.4347826086956497E-2</v>
      </c>
      <c r="K121" s="2">
        <v>4.5588235294117603E-2</v>
      </c>
      <c r="L121" s="2">
        <v>4.0622884224779998E-2</v>
      </c>
      <c r="M121" s="2">
        <v>4.0803515379786597E-2</v>
      </c>
      <c r="N121" s="2">
        <v>4.3927648578811401E-2</v>
      </c>
    </row>
    <row r="122" spans="1:14" x14ac:dyDescent="0.3">
      <c r="A122" s="8" t="s">
        <v>198</v>
      </c>
      <c r="B122" s="8" t="s">
        <v>87</v>
      </c>
      <c r="C122" s="2">
        <v>0.300492610837438</v>
      </c>
      <c r="D122" s="2">
        <v>0.30744186046511601</v>
      </c>
      <c r="E122" s="2">
        <v>0.31958137418474097</v>
      </c>
      <c r="F122" s="2">
        <v>0.33047919483250698</v>
      </c>
      <c r="G122" s="2">
        <v>0.32758342737385099</v>
      </c>
      <c r="H122" s="2">
        <v>0.33409130662935099</v>
      </c>
      <c r="I122" s="2">
        <v>0.33584968964938799</v>
      </c>
      <c r="J122" s="2">
        <v>0.34264001321658699</v>
      </c>
      <c r="K122" s="2">
        <v>0.34855378615534599</v>
      </c>
      <c r="L122" s="2">
        <v>0.36954732510288102</v>
      </c>
      <c r="M122" s="2">
        <v>0.37784187309127898</v>
      </c>
      <c r="N122" s="2">
        <v>0.39268810184429598</v>
      </c>
    </row>
    <row r="123" spans="1:14" x14ac:dyDescent="0.3">
      <c r="A123" s="8" t="s">
        <v>198</v>
      </c>
      <c r="B123" s="8" t="s">
        <v>88</v>
      </c>
      <c r="C123" s="2">
        <v>0.64725536992840105</v>
      </c>
      <c r="D123" s="2">
        <v>0.62927856766719303</v>
      </c>
      <c r="E123" s="2">
        <v>0.60057306590257897</v>
      </c>
      <c r="F123" s="2">
        <v>0.57746478873239404</v>
      </c>
      <c r="G123" s="2">
        <v>0.57178841309823702</v>
      </c>
      <c r="H123" s="2">
        <v>0.56513409961685801</v>
      </c>
      <c r="I123" s="2">
        <v>0.549420209828824</v>
      </c>
      <c r="J123" s="2">
        <v>0.53076538269134599</v>
      </c>
      <c r="K123" s="2">
        <v>0.52567449956483903</v>
      </c>
      <c r="L123" s="2">
        <v>0.52133502323616399</v>
      </c>
      <c r="M123" s="2">
        <v>0.49196261682242998</v>
      </c>
      <c r="N123" s="2">
        <v>0.48991622711759197</v>
      </c>
    </row>
    <row r="124" spans="1:14" x14ac:dyDescent="0.3">
      <c r="A124" s="8" t="s">
        <v>198</v>
      </c>
      <c r="B124" s="8" t="s">
        <v>89</v>
      </c>
      <c r="C124" s="2">
        <v>2.3041474654377898E-2</v>
      </c>
      <c r="D124" s="2">
        <v>2.5426356589147301E-2</v>
      </c>
      <c r="E124" s="2">
        <v>2.9880175944183199E-2</v>
      </c>
      <c r="F124" s="2">
        <v>3.3949226378248501E-2</v>
      </c>
      <c r="G124" s="2">
        <v>3.69176205062067E-2</v>
      </c>
      <c r="H124" s="2">
        <v>3.8306804267972699E-2</v>
      </c>
      <c r="I124" s="2">
        <v>3.9255158530447899E-2</v>
      </c>
      <c r="J124" s="2">
        <v>3.71716504212787E-2</v>
      </c>
      <c r="K124" s="2">
        <v>4.37114072148196E-2</v>
      </c>
      <c r="L124" s="2">
        <v>4.8230452674897097E-2</v>
      </c>
      <c r="M124" s="2">
        <v>5.2935188327112297E-2</v>
      </c>
      <c r="N124" s="2">
        <v>5.8593112453076503E-2</v>
      </c>
    </row>
    <row r="125" spans="1:14" x14ac:dyDescent="0.3">
      <c r="A125" s="8" t="s">
        <v>198</v>
      </c>
      <c r="B125" s="8" t="s">
        <v>90</v>
      </c>
      <c r="C125" s="2">
        <v>8.4486873508353197E-2</v>
      </c>
      <c r="D125" s="2">
        <v>9.1100579252237995E-2</v>
      </c>
      <c r="E125" s="2">
        <v>0.106017191977077</v>
      </c>
      <c r="F125" s="2">
        <v>0.122065727699531</v>
      </c>
      <c r="G125" s="2">
        <v>0.13602015113350099</v>
      </c>
      <c r="H125" s="2">
        <v>0.145593869731801</v>
      </c>
      <c r="I125" s="2">
        <v>0.16289342904472701</v>
      </c>
      <c r="J125" s="2">
        <v>0.183591795897949</v>
      </c>
      <c r="K125" s="2">
        <v>0.189730200174064</v>
      </c>
      <c r="L125" s="2">
        <v>0.186311787072243</v>
      </c>
      <c r="M125" s="2">
        <v>0.210093457943925</v>
      </c>
      <c r="N125" s="2">
        <v>0.22804840210983601</v>
      </c>
    </row>
    <row r="126" spans="1:14" x14ac:dyDescent="0.3">
      <c r="A126" s="8" t="s">
        <v>198</v>
      </c>
      <c r="B126" s="8" t="s">
        <v>91</v>
      </c>
      <c r="C126" s="2">
        <v>3.03511838550771E-2</v>
      </c>
      <c r="D126" s="2">
        <v>2.91472868217054E-2</v>
      </c>
      <c r="E126" s="2">
        <v>3.0638556044289399E-2</v>
      </c>
      <c r="F126" s="2">
        <v>3.2747483851584797E-2</v>
      </c>
      <c r="G126" s="2">
        <v>3.3854586490407901E-2</v>
      </c>
      <c r="H126" s="2">
        <v>3.1135210774881902E-2</v>
      </c>
      <c r="I126" s="2">
        <v>3.06995470558631E-2</v>
      </c>
      <c r="J126" s="2">
        <v>3.2215430365108197E-2</v>
      </c>
      <c r="K126" s="2">
        <v>3.21741956451089E-2</v>
      </c>
      <c r="L126" s="2">
        <v>3.4074074074074097E-2</v>
      </c>
      <c r="M126" s="2">
        <v>3.6817102137767198E-2</v>
      </c>
      <c r="N126" s="2">
        <v>3.4437734617267797E-2</v>
      </c>
    </row>
    <row r="127" spans="1:14" x14ac:dyDescent="0.3">
      <c r="A127" s="8" t="s">
        <v>198</v>
      </c>
      <c r="B127" s="8" t="s">
        <v>92</v>
      </c>
      <c r="C127" s="2">
        <v>1.57517899761337E-2</v>
      </c>
      <c r="D127" s="2">
        <v>1.6850974196945801E-2</v>
      </c>
      <c r="E127" s="2">
        <v>1.9484240687679101E-2</v>
      </c>
      <c r="F127" s="2">
        <v>1.93661971830986E-2</v>
      </c>
      <c r="G127" s="2">
        <v>2.0780856423173798E-2</v>
      </c>
      <c r="H127" s="2">
        <v>1.9795657726692201E-2</v>
      </c>
      <c r="I127" s="2">
        <v>2.3191606847045802E-2</v>
      </c>
      <c r="J127" s="2">
        <v>2.6513256628314202E-2</v>
      </c>
      <c r="K127" s="2">
        <v>2.1758050478677099E-2</v>
      </c>
      <c r="L127" s="2">
        <v>2.49260667511618E-2</v>
      </c>
      <c r="M127" s="2">
        <v>1.9065420560747701E-2</v>
      </c>
      <c r="N127" s="2">
        <v>2.0477815699658699E-2</v>
      </c>
    </row>
    <row r="128" spans="1:14" x14ac:dyDescent="0.3">
      <c r="A128" s="8" t="s">
        <v>198</v>
      </c>
      <c r="B128" s="8" t="s">
        <v>93</v>
      </c>
      <c r="C128" s="2">
        <v>0.57492451930716704</v>
      </c>
      <c r="D128" s="2">
        <v>0.56248062015503897</v>
      </c>
      <c r="E128" s="2">
        <v>0.54209009555589305</v>
      </c>
      <c r="F128" s="2">
        <v>0.52711431575784895</v>
      </c>
      <c r="G128" s="2">
        <v>0.525713364501048</v>
      </c>
      <c r="H128" s="2">
        <v>0.52212698967990201</v>
      </c>
      <c r="I128" s="2">
        <v>0.52088575742325105</v>
      </c>
      <c r="J128" s="2">
        <v>0.51610771518255405</v>
      </c>
      <c r="K128" s="2">
        <v>0.50438739031524205</v>
      </c>
      <c r="L128" s="2">
        <v>0.47753086419753099</v>
      </c>
      <c r="M128" s="2">
        <v>0.46386155412283703</v>
      </c>
      <c r="N128" s="2">
        <v>0.44556879386322801</v>
      </c>
    </row>
    <row r="129" spans="1:14" x14ac:dyDescent="0.3">
      <c r="A129" s="8" t="s">
        <v>198</v>
      </c>
      <c r="B129" s="8" t="s">
        <v>94</v>
      </c>
      <c r="C129" s="2">
        <v>0.108830548926014</v>
      </c>
      <c r="D129" s="2">
        <v>0.11848341232227499</v>
      </c>
      <c r="E129" s="2">
        <v>0.13696275071633199</v>
      </c>
      <c r="F129" s="2">
        <v>0.14906103286385</v>
      </c>
      <c r="G129" s="2">
        <v>0.14672544080604499</v>
      </c>
      <c r="H129" s="2">
        <v>0.14367816091954</v>
      </c>
      <c r="I129" s="2">
        <v>0.132523467697405</v>
      </c>
      <c r="J129" s="2">
        <v>0.11505752876438199</v>
      </c>
      <c r="K129" s="2">
        <v>9.7911227154047001E-2</v>
      </c>
      <c r="L129" s="2">
        <v>9.4212082805238698E-2</v>
      </c>
      <c r="M129" s="2">
        <v>7.9252336448598096E-2</v>
      </c>
      <c r="N129" s="2">
        <v>6.5156686317095897E-2</v>
      </c>
    </row>
    <row r="130" spans="1:14" x14ac:dyDescent="0.3">
      <c r="A130" s="8" t="s">
        <v>198</v>
      </c>
      <c r="B130" s="8" t="s">
        <v>95</v>
      </c>
      <c r="C130" s="2">
        <v>2.41538217066582E-2</v>
      </c>
      <c r="D130" s="2">
        <v>2.9302325581395301E-2</v>
      </c>
      <c r="E130" s="2">
        <v>3.2458668284544197E-2</v>
      </c>
      <c r="F130" s="2">
        <v>3.4099444194081403E-2</v>
      </c>
      <c r="G130" s="2">
        <v>3.8368531355795599E-2</v>
      </c>
      <c r="H130" s="2">
        <v>3.9881056498163397E-2</v>
      </c>
      <c r="I130" s="2">
        <v>3.8751887267237002E-2</v>
      </c>
      <c r="J130" s="2">
        <v>3.7997687097307102E-2</v>
      </c>
      <c r="K130" s="2">
        <v>3.7536561585960401E-2</v>
      </c>
      <c r="L130" s="2">
        <v>3.7860082304526699E-2</v>
      </c>
      <c r="M130" s="2">
        <v>3.8683406854428198E-2</v>
      </c>
      <c r="N130" s="2">
        <v>4.1129427125836497E-2</v>
      </c>
    </row>
    <row r="131" spans="1:14" x14ac:dyDescent="0.3">
      <c r="A131" s="8" t="s">
        <v>198</v>
      </c>
      <c r="B131" s="8" t="s">
        <v>96</v>
      </c>
      <c r="C131" s="2">
        <v>5.2028639618138403E-2</v>
      </c>
      <c r="D131" s="2">
        <v>5.6345444971037398E-2</v>
      </c>
      <c r="E131" s="2">
        <v>6.0744985673352403E-2</v>
      </c>
      <c r="F131" s="2">
        <v>6.5727699530516395E-2</v>
      </c>
      <c r="G131" s="2">
        <v>7.9974811083123404E-2</v>
      </c>
      <c r="H131" s="2">
        <v>9.2592592592592601E-2</v>
      </c>
      <c r="I131" s="2">
        <v>9.3318608503589195E-2</v>
      </c>
      <c r="J131" s="2">
        <v>0.10705352676338201</v>
      </c>
      <c r="K131" s="2">
        <v>0.123150565709312</v>
      </c>
      <c r="L131" s="2">
        <v>0.12505280946345601</v>
      </c>
      <c r="M131" s="2">
        <v>0.148785046728972</v>
      </c>
      <c r="N131" s="2">
        <v>0.14706794911573101</v>
      </c>
    </row>
    <row r="132" spans="1:14" x14ac:dyDescent="0.3">
      <c r="A132" s="8" t="s">
        <v>198</v>
      </c>
      <c r="B132" s="8" t="s">
        <v>97</v>
      </c>
      <c r="C132" s="2">
        <v>4.7036389639281702E-2</v>
      </c>
      <c r="D132" s="2">
        <v>4.62015503875969E-2</v>
      </c>
      <c r="E132" s="2">
        <v>4.5351129986349201E-2</v>
      </c>
      <c r="F132" s="2">
        <v>4.1610334985729303E-2</v>
      </c>
      <c r="G132" s="2">
        <v>3.75624697726906E-2</v>
      </c>
      <c r="H132" s="2">
        <v>3.4458632149728899E-2</v>
      </c>
      <c r="I132" s="2">
        <v>3.45579600738131E-2</v>
      </c>
      <c r="J132" s="2">
        <v>3.3867503717165001E-2</v>
      </c>
      <c r="K132" s="2">
        <v>3.3636659083522903E-2</v>
      </c>
      <c r="L132" s="2">
        <v>3.27572016460905E-2</v>
      </c>
      <c r="M132" s="2">
        <v>2.98608754665762E-2</v>
      </c>
      <c r="N132" s="2">
        <v>2.75828300962951E-2</v>
      </c>
    </row>
    <row r="133" spans="1:14" x14ac:dyDescent="0.3">
      <c r="A133" s="8" t="s">
        <v>198</v>
      </c>
      <c r="B133" s="8" t="s">
        <v>98</v>
      </c>
      <c r="C133" s="2">
        <v>9.1646778042959398E-2</v>
      </c>
      <c r="D133" s="2">
        <v>8.7941021590310697E-2</v>
      </c>
      <c r="E133" s="2">
        <v>7.6217765042979904E-2</v>
      </c>
      <c r="F133" s="2">
        <v>6.63145539906103E-2</v>
      </c>
      <c r="G133" s="2">
        <v>4.4710327455919401E-2</v>
      </c>
      <c r="H133" s="2">
        <v>3.3205619412515999E-2</v>
      </c>
      <c r="I133" s="2">
        <v>3.8652678078409698E-2</v>
      </c>
      <c r="J133" s="2">
        <v>3.7018509254627303E-2</v>
      </c>
      <c r="K133" s="2">
        <v>4.1775456919060101E-2</v>
      </c>
      <c r="L133" s="2">
        <v>4.8162230671736403E-2</v>
      </c>
      <c r="M133" s="2">
        <v>5.0841121495327102E-2</v>
      </c>
      <c r="N133" s="2">
        <v>4.9332919640086903E-2</v>
      </c>
    </row>
    <row r="134" spans="1:14" x14ac:dyDescent="0.3">
      <c r="A134" s="8" t="s">
        <v>199</v>
      </c>
      <c r="B134" s="8" t="s">
        <v>87</v>
      </c>
      <c r="C134" s="2">
        <v>0.169896424991647</v>
      </c>
      <c r="D134" s="2">
        <v>0.16823034616628901</v>
      </c>
      <c r="E134" s="2">
        <v>0.16565398145187099</v>
      </c>
      <c r="F134" s="2">
        <v>0.16876694847663101</v>
      </c>
      <c r="G134" s="2">
        <v>0.170223084384093</v>
      </c>
      <c r="H134" s="2">
        <v>0.16946146404385701</v>
      </c>
      <c r="I134" s="2">
        <v>0.172700662455708</v>
      </c>
      <c r="J134" s="2">
        <v>0.18129175946547901</v>
      </c>
      <c r="K134" s="2">
        <v>0.194012327560904</v>
      </c>
      <c r="L134" s="2">
        <v>0.20169940103078399</v>
      </c>
      <c r="M134" s="2">
        <v>0.20554626532887399</v>
      </c>
      <c r="N134" s="2">
        <v>0.216279712548369</v>
      </c>
    </row>
    <row r="135" spans="1:14" x14ac:dyDescent="0.3">
      <c r="A135" s="8" t="s">
        <v>199</v>
      </c>
      <c r="B135" s="8" t="s">
        <v>88</v>
      </c>
      <c r="C135" s="2">
        <v>0.59710843373494005</v>
      </c>
      <c r="D135" s="2">
        <v>0.58227146814404396</v>
      </c>
      <c r="E135" s="2">
        <v>0.57584951456310696</v>
      </c>
      <c r="F135" s="2">
        <v>0.55687047994740302</v>
      </c>
      <c r="G135" s="2">
        <v>0.55230125523012596</v>
      </c>
      <c r="H135" s="2">
        <v>0.51803948264125299</v>
      </c>
      <c r="I135" s="2">
        <v>0.49113475177304999</v>
      </c>
      <c r="J135" s="2">
        <v>0.46142054164537599</v>
      </c>
      <c r="K135" s="2">
        <v>0.43405172413793103</v>
      </c>
      <c r="L135" s="2">
        <v>0.41425389755011099</v>
      </c>
      <c r="M135" s="2">
        <v>0.407161803713528</v>
      </c>
      <c r="N135" s="2">
        <v>0.39333740831295799</v>
      </c>
    </row>
    <row r="136" spans="1:14" x14ac:dyDescent="0.3">
      <c r="A136" s="8" t="s">
        <v>199</v>
      </c>
      <c r="B136" s="8" t="s">
        <v>89</v>
      </c>
      <c r="C136" s="2">
        <v>1.3531573671901101E-2</v>
      </c>
      <c r="D136" s="2">
        <v>1.6823034616628901E-2</v>
      </c>
      <c r="E136" s="2">
        <v>1.7908538535337401E-2</v>
      </c>
      <c r="F136" s="2">
        <v>1.70681129366725E-2</v>
      </c>
      <c r="G136" s="2">
        <v>2.0045263498221801E-2</v>
      </c>
      <c r="H136" s="2">
        <v>1.85424056755885E-2</v>
      </c>
      <c r="I136" s="2">
        <v>1.75627792327839E-2</v>
      </c>
      <c r="J136" s="2">
        <v>1.5293244246473599E-2</v>
      </c>
      <c r="K136" s="2">
        <v>1.61432345171705E-2</v>
      </c>
      <c r="L136" s="2">
        <v>1.8944142638250502E-2</v>
      </c>
      <c r="M136" s="2">
        <v>1.9370122630992199E-2</v>
      </c>
      <c r="N136" s="2">
        <v>2.1144278606965199E-2</v>
      </c>
    </row>
    <row r="137" spans="1:14" x14ac:dyDescent="0.3">
      <c r="A137" s="8" t="s">
        <v>199</v>
      </c>
      <c r="B137" s="8" t="s">
        <v>90</v>
      </c>
      <c r="C137" s="2">
        <v>8.91566265060241E-2</v>
      </c>
      <c r="D137" s="2">
        <v>0.103047091412742</v>
      </c>
      <c r="E137" s="2">
        <v>0.11589805825242699</v>
      </c>
      <c r="F137" s="2">
        <v>0.124260355029586</v>
      </c>
      <c r="G137" s="2">
        <v>0.13947001394700101</v>
      </c>
      <c r="H137" s="2">
        <v>0.163376446562287</v>
      </c>
      <c r="I137" s="2">
        <v>0.205082742316785</v>
      </c>
      <c r="J137" s="2">
        <v>0.245784363822177</v>
      </c>
      <c r="K137" s="2">
        <v>0.26982758620689701</v>
      </c>
      <c r="L137" s="2">
        <v>0.28953229398663699</v>
      </c>
      <c r="M137" s="2">
        <v>0.29476127320954898</v>
      </c>
      <c r="N137" s="2">
        <v>0.300733496332518</v>
      </c>
    </row>
    <row r="138" spans="1:14" x14ac:dyDescent="0.3">
      <c r="A138" s="8" t="s">
        <v>199</v>
      </c>
      <c r="B138" s="8" t="s">
        <v>91</v>
      </c>
      <c r="C138" s="2">
        <v>3.1740728366187798E-2</v>
      </c>
      <c r="D138" s="2">
        <v>3.0734390164995101E-2</v>
      </c>
      <c r="E138" s="2">
        <v>2.9900863447393702E-2</v>
      </c>
      <c r="F138" s="2">
        <v>3.4136225873345E-2</v>
      </c>
      <c r="G138" s="2">
        <v>3.4594245069511802E-2</v>
      </c>
      <c r="H138" s="2">
        <v>3.6278619800064499E-2</v>
      </c>
      <c r="I138" s="2">
        <v>3.8514866738561103E-2</v>
      </c>
      <c r="J138" s="2">
        <v>3.66740905716407E-2</v>
      </c>
      <c r="K138" s="2">
        <v>3.5808629292632801E-2</v>
      </c>
      <c r="L138" s="2">
        <v>3.7052514277754599E-2</v>
      </c>
      <c r="M138" s="2">
        <v>3.79041248606466E-2</v>
      </c>
      <c r="N138" s="2">
        <v>3.92482034273079E-2</v>
      </c>
    </row>
    <row r="139" spans="1:14" x14ac:dyDescent="0.3">
      <c r="A139" s="8" t="s">
        <v>199</v>
      </c>
      <c r="B139" s="8" t="s">
        <v>92</v>
      </c>
      <c r="C139" s="2">
        <v>2.3132530120481901E-2</v>
      </c>
      <c r="D139" s="2">
        <v>2.4376731301939101E-2</v>
      </c>
      <c r="E139" s="2">
        <v>2.6092233009708699E-2</v>
      </c>
      <c r="F139" s="2">
        <v>3.02432610124918E-2</v>
      </c>
      <c r="G139" s="2">
        <v>3.4170153417015299E-2</v>
      </c>
      <c r="H139" s="2">
        <v>3.1994554118447899E-2</v>
      </c>
      <c r="I139" s="2">
        <v>2.7186761229314401E-2</v>
      </c>
      <c r="J139" s="2">
        <v>2.6571282575370499E-2</v>
      </c>
      <c r="K139" s="2">
        <v>2.80172413793103E-2</v>
      </c>
      <c r="L139" s="2">
        <v>2.7468448403860399E-2</v>
      </c>
      <c r="M139" s="2">
        <v>2.6193633952254599E-2</v>
      </c>
      <c r="N139" s="2">
        <v>2.7200488997554999E-2</v>
      </c>
    </row>
    <row r="140" spans="1:14" x14ac:dyDescent="0.3">
      <c r="A140" s="8" t="s">
        <v>199</v>
      </c>
      <c r="B140" s="8" t="s">
        <v>93</v>
      </c>
      <c r="C140" s="2">
        <v>0.72302038088873999</v>
      </c>
      <c r="D140" s="2">
        <v>0.72355224846328003</v>
      </c>
      <c r="E140" s="2">
        <v>0.72785417332906899</v>
      </c>
      <c r="F140" s="2">
        <v>0.72180571063965504</v>
      </c>
      <c r="G140" s="2">
        <v>0.71823472356935003</v>
      </c>
      <c r="H140" s="2">
        <v>0.72025153176394696</v>
      </c>
      <c r="I140" s="2">
        <v>0.71776305653982397</v>
      </c>
      <c r="J140" s="2">
        <v>0.71328878990348898</v>
      </c>
      <c r="K140" s="2">
        <v>0.70252421485177596</v>
      </c>
      <c r="L140" s="2">
        <v>0.68783953196824099</v>
      </c>
      <c r="M140" s="2">
        <v>0.68575808249721304</v>
      </c>
      <c r="N140" s="2">
        <v>0.67095080154781594</v>
      </c>
    </row>
    <row r="141" spans="1:14" x14ac:dyDescent="0.3">
      <c r="A141" s="8" t="s">
        <v>199</v>
      </c>
      <c r="B141" s="8" t="s">
        <v>94</v>
      </c>
      <c r="C141" s="2">
        <v>0.14313253012048199</v>
      </c>
      <c r="D141" s="2">
        <v>0.14903047091412699</v>
      </c>
      <c r="E141" s="2">
        <v>0.15048543689320401</v>
      </c>
      <c r="F141" s="2">
        <v>0.16107823800131499</v>
      </c>
      <c r="G141" s="2">
        <v>0.15481171548117201</v>
      </c>
      <c r="H141" s="2">
        <v>0.16065350578624901</v>
      </c>
      <c r="I141" s="2">
        <v>0.145390070921986</v>
      </c>
      <c r="J141" s="2">
        <v>0.12570260602963701</v>
      </c>
      <c r="K141" s="2">
        <v>0.115086206896552</v>
      </c>
      <c r="L141" s="2">
        <v>0.10282108389012599</v>
      </c>
      <c r="M141" s="2">
        <v>8.7864721485411107E-2</v>
      </c>
      <c r="N141" s="2">
        <v>8.0990220048899803E-2</v>
      </c>
    </row>
    <row r="142" spans="1:14" x14ac:dyDescent="0.3">
      <c r="A142" s="8" t="s">
        <v>199</v>
      </c>
      <c r="B142" s="8" t="s">
        <v>95</v>
      </c>
      <c r="C142" s="2">
        <v>1.9879719345138699E-2</v>
      </c>
      <c r="D142" s="2">
        <v>2.0705273374312501E-2</v>
      </c>
      <c r="E142" s="2">
        <v>1.88679245283019E-2</v>
      </c>
      <c r="F142" s="2">
        <v>2.0417929494337201E-2</v>
      </c>
      <c r="G142" s="2">
        <v>2.4733268671193E-2</v>
      </c>
      <c r="H142" s="2">
        <v>2.1928410190261202E-2</v>
      </c>
      <c r="I142" s="2">
        <v>2.17223848405485E-2</v>
      </c>
      <c r="J142" s="2">
        <v>2.2271714922049001E-2</v>
      </c>
      <c r="K142" s="2">
        <v>2.1719988259465799E-2</v>
      </c>
      <c r="L142" s="2">
        <v>2.38194734642708E-2</v>
      </c>
      <c r="M142" s="2">
        <v>2.4804905239687799E-2</v>
      </c>
      <c r="N142" s="2">
        <v>2.7086788280818098E-2</v>
      </c>
    </row>
    <row r="143" spans="1:14" x14ac:dyDescent="0.3">
      <c r="A143" s="8" t="s">
        <v>199</v>
      </c>
      <c r="B143" s="8" t="s">
        <v>96</v>
      </c>
      <c r="C143" s="2">
        <v>7.3734939759036097E-2</v>
      </c>
      <c r="D143" s="2">
        <v>7.5346260387811601E-2</v>
      </c>
      <c r="E143" s="2">
        <v>7.7063106796116498E-2</v>
      </c>
      <c r="F143" s="2">
        <v>7.8895463510848099E-2</v>
      </c>
      <c r="G143" s="2">
        <v>7.6708507670850801E-2</v>
      </c>
      <c r="H143" s="2">
        <v>8.71341048332199E-2</v>
      </c>
      <c r="I143" s="2">
        <v>9.3380614657210398E-2</v>
      </c>
      <c r="J143" s="2">
        <v>0.105263157894737</v>
      </c>
      <c r="K143" s="2">
        <v>0.1125</v>
      </c>
      <c r="L143" s="2">
        <v>0.121752041573868</v>
      </c>
      <c r="M143" s="2">
        <v>0.136936339522546</v>
      </c>
      <c r="N143" s="2">
        <v>0.15067237163814201</v>
      </c>
    </row>
    <row r="144" spans="1:14" x14ac:dyDescent="0.3">
      <c r="A144" s="8" t="s">
        <v>199</v>
      </c>
      <c r="B144" s="8" t="s">
        <v>97</v>
      </c>
      <c r="C144" s="2">
        <v>4.19311727363849E-2</v>
      </c>
      <c r="D144" s="2">
        <v>3.99547072144937E-2</v>
      </c>
      <c r="E144" s="2">
        <v>3.9814518708026901E-2</v>
      </c>
      <c r="F144" s="2">
        <v>3.7805072579358799E-2</v>
      </c>
      <c r="G144" s="2">
        <v>3.2169414807630102E-2</v>
      </c>
      <c r="H144" s="2">
        <v>3.35375685262818E-2</v>
      </c>
      <c r="I144" s="2">
        <v>3.1736250192574297E-2</v>
      </c>
      <c r="J144" s="2">
        <v>3.1180400890868602E-2</v>
      </c>
      <c r="K144" s="2">
        <v>2.9791605518051101E-2</v>
      </c>
      <c r="L144" s="2">
        <v>3.0644936620699299E-2</v>
      </c>
      <c r="M144" s="2">
        <v>2.66164994425864E-2</v>
      </c>
      <c r="N144" s="2">
        <v>2.5290215588723099E-2</v>
      </c>
    </row>
    <row r="145" spans="1:14" x14ac:dyDescent="0.3">
      <c r="A145" s="8" t="s">
        <v>199</v>
      </c>
      <c r="B145" s="8" t="s">
        <v>98</v>
      </c>
      <c r="C145" s="2">
        <v>7.3734939759036097E-2</v>
      </c>
      <c r="D145" s="2">
        <v>6.5927977839335197E-2</v>
      </c>
      <c r="E145" s="2">
        <v>5.4611650485436897E-2</v>
      </c>
      <c r="F145" s="2">
        <v>4.8652202498356299E-2</v>
      </c>
      <c r="G145" s="2">
        <v>4.2538354253835398E-2</v>
      </c>
      <c r="H145" s="2">
        <v>3.8801906058543202E-2</v>
      </c>
      <c r="I145" s="2">
        <v>3.7825059101654797E-2</v>
      </c>
      <c r="J145" s="2">
        <v>3.5258048032703097E-2</v>
      </c>
      <c r="K145" s="2">
        <v>4.0517241379310301E-2</v>
      </c>
      <c r="L145" s="2">
        <v>4.4172234595397201E-2</v>
      </c>
      <c r="M145" s="2">
        <v>4.7082228116710902E-2</v>
      </c>
      <c r="N145" s="2">
        <v>4.7066014669926701E-2</v>
      </c>
    </row>
    <row r="146" spans="1:14" x14ac:dyDescent="0.3">
      <c r="A146" s="8" t="s">
        <v>200</v>
      </c>
      <c r="B146" s="8" t="s">
        <v>87</v>
      </c>
      <c r="C146" s="2">
        <v>0.208486727378415</v>
      </c>
      <c r="D146" s="2">
        <v>0.21078901900556701</v>
      </c>
      <c r="E146" s="2">
        <v>0.21126497005987999</v>
      </c>
      <c r="F146" s="2">
        <v>0.209399383052078</v>
      </c>
      <c r="G146" s="2">
        <v>0.22746562553047001</v>
      </c>
      <c r="H146" s="2">
        <v>0.23990719257540599</v>
      </c>
      <c r="I146" s="2">
        <v>0.23612786489746701</v>
      </c>
      <c r="J146" s="2">
        <v>0.23698033918655301</v>
      </c>
      <c r="K146" s="2">
        <v>0.232021078735276</v>
      </c>
      <c r="L146" s="2">
        <v>0.256923540036123</v>
      </c>
      <c r="M146" s="2">
        <v>0.26939970717423101</v>
      </c>
      <c r="N146" s="2">
        <v>0.27373134328358201</v>
      </c>
    </row>
    <row r="147" spans="1:14" x14ac:dyDescent="0.3">
      <c r="A147" s="8" t="s">
        <v>200</v>
      </c>
      <c r="B147" s="8" t="s">
        <v>88</v>
      </c>
      <c r="C147" s="2">
        <v>0.59087564385577596</v>
      </c>
      <c r="D147" s="2">
        <v>0.58006814310051102</v>
      </c>
      <c r="E147" s="2">
        <v>0.552491103202847</v>
      </c>
      <c r="F147" s="2">
        <v>0.53308823529411797</v>
      </c>
      <c r="G147" s="2">
        <v>0.51753635585970903</v>
      </c>
      <c r="H147" s="2">
        <v>0.50033579583613197</v>
      </c>
      <c r="I147" s="2">
        <v>0.49575551782682498</v>
      </c>
      <c r="J147" s="2">
        <v>0.47003994673768301</v>
      </c>
      <c r="K147" s="2">
        <v>0.45544178991278</v>
      </c>
      <c r="L147" s="2">
        <v>0.444380403458213</v>
      </c>
      <c r="M147" s="2">
        <v>0.44956295771320598</v>
      </c>
      <c r="N147" s="2">
        <v>0.44111546439271698</v>
      </c>
    </row>
    <row r="148" spans="1:14" x14ac:dyDescent="0.3">
      <c r="A148" s="8" t="s">
        <v>200</v>
      </c>
      <c r="B148" s="8" t="s">
        <v>89</v>
      </c>
      <c r="C148" s="2">
        <v>2.0344894400309999E-2</v>
      </c>
      <c r="D148" s="2">
        <v>2.0733346131695099E-2</v>
      </c>
      <c r="E148" s="2">
        <v>1.9086826347305401E-2</v>
      </c>
      <c r="F148" s="2">
        <v>1.7238250771184901E-2</v>
      </c>
      <c r="G148" s="2">
        <v>2.1558309285350501E-2</v>
      </c>
      <c r="H148" s="2">
        <v>2.4903325599381299E-2</v>
      </c>
      <c r="I148" s="2">
        <v>2.6236429433051899E-2</v>
      </c>
      <c r="J148" s="2">
        <v>2.7465105808194501E-2</v>
      </c>
      <c r="K148" s="2">
        <v>2.58834469931804E-2</v>
      </c>
      <c r="L148" s="2">
        <v>2.7242624924744101E-2</v>
      </c>
      <c r="M148" s="2">
        <v>3.07467057101025E-2</v>
      </c>
      <c r="N148" s="2">
        <v>3.1343283582089501E-2</v>
      </c>
    </row>
    <row r="149" spans="1:14" x14ac:dyDescent="0.3">
      <c r="A149" s="8" t="s">
        <v>200</v>
      </c>
      <c r="B149" s="8" t="s">
        <v>90</v>
      </c>
      <c r="C149" s="2">
        <v>9.27152317880795E-2</v>
      </c>
      <c r="D149" s="2">
        <v>9.8807495741056198E-2</v>
      </c>
      <c r="E149" s="2">
        <v>0.104092526690391</v>
      </c>
      <c r="F149" s="2">
        <v>0.105698529411765</v>
      </c>
      <c r="G149" s="2">
        <v>0.142001710863986</v>
      </c>
      <c r="H149" s="2">
        <v>0.17662860980523801</v>
      </c>
      <c r="I149" s="2">
        <v>0.21109224674589699</v>
      </c>
      <c r="J149" s="2">
        <v>0.248113626276076</v>
      </c>
      <c r="K149" s="2">
        <v>0.27531285551763401</v>
      </c>
      <c r="L149" s="2">
        <v>0.27608069164265098</v>
      </c>
      <c r="M149" s="2">
        <v>0.26033545948499898</v>
      </c>
      <c r="N149" s="2">
        <v>0.257663056003687</v>
      </c>
    </row>
    <row r="150" spans="1:14" x14ac:dyDescent="0.3">
      <c r="A150" s="8" t="s">
        <v>200</v>
      </c>
      <c r="B150" s="8" t="s">
        <v>91</v>
      </c>
      <c r="C150" s="2">
        <v>3.6233288122456901E-2</v>
      </c>
      <c r="D150" s="2">
        <v>3.8971011710501102E-2</v>
      </c>
      <c r="E150" s="2">
        <v>3.7986526946107803E-2</v>
      </c>
      <c r="F150" s="2">
        <v>4.0645980765741198E-2</v>
      </c>
      <c r="G150" s="2">
        <v>3.8872856900356502E-2</v>
      </c>
      <c r="H150" s="2">
        <v>3.8824439288476398E-2</v>
      </c>
      <c r="I150" s="2">
        <v>4.0108564535584999E-2</v>
      </c>
      <c r="J150" s="2">
        <v>4.3073690529791403E-2</v>
      </c>
      <c r="K150" s="2">
        <v>4.6652200867947899E-2</v>
      </c>
      <c r="L150" s="2">
        <v>4.37989163154726E-2</v>
      </c>
      <c r="M150" s="2">
        <v>4.3045387994143501E-2</v>
      </c>
      <c r="N150" s="2">
        <v>4.4626865671641799E-2</v>
      </c>
    </row>
    <row r="151" spans="1:14" x14ac:dyDescent="0.3">
      <c r="A151" s="8" t="s">
        <v>200</v>
      </c>
      <c r="B151" s="8" t="s">
        <v>92</v>
      </c>
      <c r="C151" s="2">
        <v>1.6188373804267801E-2</v>
      </c>
      <c r="D151" s="2">
        <v>1.87393526405451E-2</v>
      </c>
      <c r="E151" s="2">
        <v>1.95729537366548E-2</v>
      </c>
      <c r="F151" s="2">
        <v>2.7573529411764702E-2</v>
      </c>
      <c r="G151" s="2">
        <v>3.1650983746792101E-2</v>
      </c>
      <c r="H151" s="2">
        <v>2.5520483546003999E-2</v>
      </c>
      <c r="I151" s="2">
        <v>2.43350311262026E-2</v>
      </c>
      <c r="J151" s="2">
        <v>2.2636484687083899E-2</v>
      </c>
      <c r="K151" s="2">
        <v>2.1236253318164599E-2</v>
      </c>
      <c r="L151" s="2">
        <v>1.9596541786743499E-2</v>
      </c>
      <c r="M151" s="2">
        <v>2.00803212851406E-2</v>
      </c>
      <c r="N151" s="2">
        <v>2.1433510025351502E-2</v>
      </c>
    </row>
    <row r="152" spans="1:14" x14ac:dyDescent="0.3">
      <c r="A152" s="8" t="s">
        <v>200</v>
      </c>
      <c r="B152" s="8" t="s">
        <v>93</v>
      </c>
      <c r="C152" s="2">
        <v>0.65898081767099403</v>
      </c>
      <c r="D152" s="2">
        <v>0.65214052601267003</v>
      </c>
      <c r="E152" s="2">
        <v>0.65587574850299402</v>
      </c>
      <c r="F152" s="2">
        <v>0.66666666666666696</v>
      </c>
      <c r="G152" s="2">
        <v>0.64725852996095701</v>
      </c>
      <c r="H152" s="2">
        <v>0.62938901778808998</v>
      </c>
      <c r="I152" s="2">
        <v>0.62997587454764803</v>
      </c>
      <c r="J152" s="2">
        <v>0.62929611286207399</v>
      </c>
      <c r="K152" s="2">
        <v>0.63112213267203998</v>
      </c>
      <c r="L152" s="2">
        <v>0.61047561709813403</v>
      </c>
      <c r="M152" s="2">
        <v>0.59765739385065897</v>
      </c>
      <c r="N152" s="2">
        <v>0.592238805970149</v>
      </c>
    </row>
    <row r="153" spans="1:14" x14ac:dyDescent="0.3">
      <c r="A153" s="8" t="s">
        <v>200</v>
      </c>
      <c r="B153" s="8" t="s">
        <v>94</v>
      </c>
      <c r="C153" s="2">
        <v>0.15305371596762299</v>
      </c>
      <c r="D153" s="2">
        <v>0.16865417376490599</v>
      </c>
      <c r="E153" s="2">
        <v>0.201957295373665</v>
      </c>
      <c r="F153" s="2">
        <v>0.204963235294118</v>
      </c>
      <c r="G153" s="2">
        <v>0.190761334473909</v>
      </c>
      <c r="H153" s="2">
        <v>0.18132975151108099</v>
      </c>
      <c r="I153" s="2">
        <v>0.147142048670062</v>
      </c>
      <c r="J153" s="2">
        <v>0.122059476253884</v>
      </c>
      <c r="K153" s="2">
        <v>9.7080015168752407E-2</v>
      </c>
      <c r="L153" s="2">
        <v>8.3861671469740606E-2</v>
      </c>
      <c r="M153" s="2">
        <v>8.1974958658162095E-2</v>
      </c>
      <c r="N153" s="2">
        <v>7.6745793961742304E-2</v>
      </c>
    </row>
    <row r="154" spans="1:14" x14ac:dyDescent="0.3">
      <c r="A154" s="8" t="s">
        <v>200</v>
      </c>
      <c r="B154" s="8" t="s">
        <v>95</v>
      </c>
      <c r="C154" s="2">
        <v>2.6932764968029502E-2</v>
      </c>
      <c r="D154" s="2">
        <v>2.7260510654636201E-2</v>
      </c>
      <c r="E154" s="2">
        <v>2.6384730538922201E-2</v>
      </c>
      <c r="F154" s="2">
        <v>2.6129559063690799E-2</v>
      </c>
      <c r="G154" s="2">
        <v>2.9027329825156999E-2</v>
      </c>
      <c r="H154" s="2">
        <v>3.1554524361948999E-2</v>
      </c>
      <c r="I154" s="2">
        <v>3.1815440289505399E-2</v>
      </c>
      <c r="J154" s="2">
        <v>2.9716343989194101E-2</v>
      </c>
      <c r="K154" s="2">
        <v>3.0688158710477399E-2</v>
      </c>
      <c r="L154" s="2">
        <v>3.14569536423841E-2</v>
      </c>
      <c r="M154" s="2">
        <v>3.2064421669106898E-2</v>
      </c>
      <c r="N154" s="2">
        <v>3.3134328358209002E-2</v>
      </c>
    </row>
    <row r="155" spans="1:14" x14ac:dyDescent="0.3">
      <c r="A155" s="8" t="s">
        <v>200</v>
      </c>
      <c r="B155" s="8" t="s">
        <v>96</v>
      </c>
      <c r="C155" s="2">
        <v>6.6961000735835205E-2</v>
      </c>
      <c r="D155" s="2">
        <v>6.9846678023850098E-2</v>
      </c>
      <c r="E155" s="2">
        <v>6.9395017793594305E-2</v>
      </c>
      <c r="F155" s="2">
        <v>8.0882352941176502E-2</v>
      </c>
      <c r="G155" s="2">
        <v>8.2976903336184807E-2</v>
      </c>
      <c r="H155" s="2">
        <v>8.1262592343854897E-2</v>
      </c>
      <c r="I155" s="2">
        <v>8.9983022071307303E-2</v>
      </c>
      <c r="J155" s="2">
        <v>9.9866844207723002E-2</v>
      </c>
      <c r="K155" s="2">
        <v>0.10580204778157</v>
      </c>
      <c r="L155" s="2">
        <v>0.12507204610951</v>
      </c>
      <c r="M155" s="2">
        <v>0.14056224899598399</v>
      </c>
      <c r="N155" s="2">
        <v>0.15303065222401499</v>
      </c>
    </row>
    <row r="156" spans="1:14" x14ac:dyDescent="0.3">
      <c r="A156" s="8" t="s">
        <v>200</v>
      </c>
      <c r="B156" s="8" t="s">
        <v>97</v>
      </c>
      <c r="C156" s="2">
        <v>4.9021507459794597E-2</v>
      </c>
      <c r="D156" s="2">
        <v>5.0105586484929902E-2</v>
      </c>
      <c r="E156" s="2">
        <v>4.9401197604790399E-2</v>
      </c>
      <c r="F156" s="2">
        <v>3.9920159680638702E-2</v>
      </c>
      <c r="G156" s="2">
        <v>3.5817348497708401E-2</v>
      </c>
      <c r="H156" s="2">
        <v>3.5421500386697599E-2</v>
      </c>
      <c r="I156" s="2">
        <v>3.5735826296743101E-2</v>
      </c>
      <c r="J156" s="2">
        <v>3.34684076241933E-2</v>
      </c>
      <c r="K156" s="2">
        <v>3.36329820210787E-2</v>
      </c>
      <c r="L156" s="2">
        <v>3.0102347983142701E-2</v>
      </c>
      <c r="M156" s="2">
        <v>2.7086383601757E-2</v>
      </c>
      <c r="N156" s="2">
        <v>2.49253731343284E-2</v>
      </c>
    </row>
    <row r="157" spans="1:14" x14ac:dyDescent="0.3">
      <c r="A157" s="8" t="s">
        <v>200</v>
      </c>
      <c r="B157" s="8" t="s">
        <v>98</v>
      </c>
      <c r="C157" s="2">
        <v>8.0206033848417999E-2</v>
      </c>
      <c r="D157" s="2">
        <v>6.3884156729131197E-2</v>
      </c>
      <c r="E157" s="2">
        <v>5.2491103202847E-2</v>
      </c>
      <c r="F157" s="2">
        <v>4.7794117647058799E-2</v>
      </c>
      <c r="G157" s="2">
        <v>3.5072711719418302E-2</v>
      </c>
      <c r="H157" s="2">
        <v>3.4922766957689699E-2</v>
      </c>
      <c r="I157" s="2">
        <v>3.1692133559705703E-2</v>
      </c>
      <c r="J157" s="2">
        <v>3.72836218375499E-2</v>
      </c>
      <c r="K157" s="2">
        <v>4.5127038301099702E-2</v>
      </c>
      <c r="L157" s="2">
        <v>5.1008645533141203E-2</v>
      </c>
      <c r="M157" s="2">
        <v>4.7484053862508903E-2</v>
      </c>
      <c r="N157" s="2">
        <v>5.0011523392486698E-2</v>
      </c>
    </row>
    <row r="158" spans="1:14" x14ac:dyDescent="0.3">
      <c r="A158" s="8" t="s">
        <v>201</v>
      </c>
      <c r="B158" s="8" t="s">
        <v>87</v>
      </c>
      <c r="C158" s="2">
        <v>0.21690672153635099</v>
      </c>
      <c r="D158" s="2">
        <v>0.213292117465224</v>
      </c>
      <c r="E158" s="2">
        <v>0.21313114480919801</v>
      </c>
      <c r="F158" s="2">
        <v>0.208347245409015</v>
      </c>
      <c r="G158" s="2">
        <v>0.21736281736281701</v>
      </c>
      <c r="H158" s="2">
        <v>0.22677824267782401</v>
      </c>
      <c r="I158" s="2">
        <v>0.23332770555461799</v>
      </c>
      <c r="J158" s="2">
        <v>0.22971160295104001</v>
      </c>
      <c r="K158" s="2">
        <v>0.23263246425567699</v>
      </c>
      <c r="L158" s="2">
        <v>0.24084907237172001</v>
      </c>
      <c r="M158" s="2">
        <v>0.254496097726502</v>
      </c>
      <c r="N158" s="2">
        <v>0.27022178734507502</v>
      </c>
    </row>
    <row r="159" spans="1:14" x14ac:dyDescent="0.3">
      <c r="A159" s="8" t="s">
        <v>201</v>
      </c>
      <c r="B159" s="8" t="s">
        <v>88</v>
      </c>
      <c r="C159" s="2">
        <v>0.49523052464228901</v>
      </c>
      <c r="D159" s="2">
        <v>0.484177215189873</v>
      </c>
      <c r="E159" s="2">
        <v>0.45214105793450898</v>
      </c>
      <c r="F159" s="2">
        <v>0.45388349514563098</v>
      </c>
      <c r="G159" s="2">
        <v>0.45108135942327499</v>
      </c>
      <c r="H159" s="2">
        <v>0.43932267168391298</v>
      </c>
      <c r="I159" s="2">
        <v>0.47322142286171098</v>
      </c>
      <c r="J159" s="2">
        <v>0.47812971342383098</v>
      </c>
      <c r="K159" s="2">
        <v>0.46573604060913698</v>
      </c>
      <c r="L159" s="2">
        <v>0.483108108108108</v>
      </c>
      <c r="M159" s="2">
        <v>0.48740740740740701</v>
      </c>
      <c r="N159" s="2">
        <v>0.49416342412451397</v>
      </c>
    </row>
    <row r="160" spans="1:14" x14ac:dyDescent="0.3">
      <c r="A160" s="8" t="s">
        <v>201</v>
      </c>
      <c r="B160" s="8" t="s">
        <v>89</v>
      </c>
      <c r="C160" s="2">
        <v>2.79492455418381E-2</v>
      </c>
      <c r="D160" s="2">
        <v>2.81641765413017E-2</v>
      </c>
      <c r="E160" s="2">
        <v>2.8328611898017001E-2</v>
      </c>
      <c r="F160" s="2">
        <v>2.8046744574290499E-2</v>
      </c>
      <c r="G160" s="2">
        <v>3.0466830466830502E-2</v>
      </c>
      <c r="H160" s="2">
        <v>3.0125523012552301E-2</v>
      </c>
      <c r="I160" s="2">
        <v>3.2753672125611998E-2</v>
      </c>
      <c r="J160" s="2">
        <v>3.7223340040241401E-2</v>
      </c>
      <c r="K160" s="2">
        <v>3.4987384356602202E-2</v>
      </c>
      <c r="L160" s="2">
        <v>3.5768009359852901E-2</v>
      </c>
      <c r="M160" s="2">
        <v>3.9192399049881199E-2</v>
      </c>
      <c r="N160" s="2">
        <v>4.2237442922374399E-2</v>
      </c>
    </row>
    <row r="161" spans="1:14" x14ac:dyDescent="0.3">
      <c r="A161" s="8" t="s">
        <v>201</v>
      </c>
      <c r="B161" s="8" t="s">
        <v>90</v>
      </c>
      <c r="C161" s="2">
        <v>0.10492845786963401</v>
      </c>
      <c r="D161" s="2">
        <v>0.102320675105485</v>
      </c>
      <c r="E161" s="2">
        <v>9.9496221662468506E-2</v>
      </c>
      <c r="F161" s="2">
        <v>0.108009708737864</v>
      </c>
      <c r="G161" s="2">
        <v>0.12873326467559201</v>
      </c>
      <c r="H161" s="2">
        <v>0.13734713076199401</v>
      </c>
      <c r="I161" s="2">
        <v>0.14628297362110301</v>
      </c>
      <c r="J161" s="2">
        <v>0.14630467571644001</v>
      </c>
      <c r="K161" s="2">
        <v>0.15989847715736</v>
      </c>
      <c r="L161" s="2">
        <v>0.15371621621621601</v>
      </c>
      <c r="M161" s="2">
        <v>0.154074074074074</v>
      </c>
      <c r="N161" s="2">
        <v>0.143536532641591</v>
      </c>
    </row>
    <row r="162" spans="1:14" x14ac:dyDescent="0.3">
      <c r="A162" s="8" t="s">
        <v>201</v>
      </c>
      <c r="B162" s="8" t="s">
        <v>91</v>
      </c>
      <c r="C162" s="2">
        <v>3.73799725651578E-2</v>
      </c>
      <c r="D162" s="2">
        <v>4.0013738622703098E-2</v>
      </c>
      <c r="E162" s="2">
        <v>3.79936677220463E-2</v>
      </c>
      <c r="F162" s="2">
        <v>3.92320534223706E-2</v>
      </c>
      <c r="G162" s="2">
        <v>4.0622440622440602E-2</v>
      </c>
      <c r="H162" s="2">
        <v>3.7656903765690398E-2</v>
      </c>
      <c r="I162" s="2">
        <v>3.9675839945973297E-2</v>
      </c>
      <c r="J162" s="2">
        <v>4.2421193829644502E-2</v>
      </c>
      <c r="K162" s="2">
        <v>4.33978132884777E-2</v>
      </c>
      <c r="L162" s="2">
        <v>4.3623600200568297E-2</v>
      </c>
      <c r="M162" s="2">
        <v>4.63182897862233E-2</v>
      </c>
      <c r="N162" s="2">
        <v>4.9086757990867598E-2</v>
      </c>
    </row>
    <row r="163" spans="1:14" x14ac:dyDescent="0.3">
      <c r="A163" s="8" t="s">
        <v>201</v>
      </c>
      <c r="B163" s="8" t="s">
        <v>92</v>
      </c>
      <c r="C163" s="2">
        <v>1.6693163751987299E-2</v>
      </c>
      <c r="D163" s="2">
        <v>1.68776371308017E-2</v>
      </c>
      <c r="E163" s="2">
        <v>1.6372795969773299E-2</v>
      </c>
      <c r="F163" s="2">
        <v>2.0631067961165001E-2</v>
      </c>
      <c r="G163" s="2">
        <v>2.05973223480947E-2</v>
      </c>
      <c r="H163" s="2">
        <v>2.7281279397930399E-2</v>
      </c>
      <c r="I163" s="2">
        <v>2.79776179056755E-2</v>
      </c>
      <c r="J163" s="2">
        <v>2.18702865761689E-2</v>
      </c>
      <c r="K163" s="2">
        <v>2.2842639593908601E-2</v>
      </c>
      <c r="L163" s="2">
        <v>2.59009009009009E-2</v>
      </c>
      <c r="M163" s="2">
        <v>2.8641975308642001E-2</v>
      </c>
      <c r="N163" s="2">
        <v>2.8534370946822301E-2</v>
      </c>
    </row>
    <row r="164" spans="1:14" x14ac:dyDescent="0.3">
      <c r="A164" s="8" t="s">
        <v>201</v>
      </c>
      <c r="B164" s="8" t="s">
        <v>93</v>
      </c>
      <c r="C164" s="2">
        <v>0.634087791495199</v>
      </c>
      <c r="D164" s="2">
        <v>0.63506783444959602</v>
      </c>
      <c r="E164" s="2">
        <v>0.639393434427595</v>
      </c>
      <c r="F164" s="2">
        <v>0.64357262103505797</v>
      </c>
      <c r="G164" s="2">
        <v>0.638820638820639</v>
      </c>
      <c r="H164" s="2">
        <v>0.63414225941422597</v>
      </c>
      <c r="I164" s="2">
        <v>0.62654060442343396</v>
      </c>
      <c r="J164" s="2">
        <v>0.61720321931589495</v>
      </c>
      <c r="K164" s="2">
        <v>0.61614802354920095</v>
      </c>
      <c r="L164" s="2">
        <v>0.61156610396122302</v>
      </c>
      <c r="M164" s="2">
        <v>0.59382422802850399</v>
      </c>
      <c r="N164" s="2">
        <v>0.56881930854533602</v>
      </c>
    </row>
    <row r="165" spans="1:14" x14ac:dyDescent="0.3">
      <c r="A165" s="8" t="s">
        <v>201</v>
      </c>
      <c r="B165" s="8" t="s">
        <v>94</v>
      </c>
      <c r="C165" s="2">
        <v>0.24085850556438801</v>
      </c>
      <c r="D165" s="2">
        <v>0.268987341772152</v>
      </c>
      <c r="E165" s="2">
        <v>0.319899244332494</v>
      </c>
      <c r="F165" s="2">
        <v>0.30703883495145601</v>
      </c>
      <c r="G165" s="2">
        <v>0.28527291452111198</v>
      </c>
      <c r="H165" s="2">
        <v>0.276575729068674</v>
      </c>
      <c r="I165" s="2">
        <v>0.23021582733813001</v>
      </c>
      <c r="J165" s="2">
        <v>0.23529411764705899</v>
      </c>
      <c r="K165" s="2">
        <v>0.20621827411167501</v>
      </c>
      <c r="L165" s="2">
        <v>0.177364864864865</v>
      </c>
      <c r="M165" s="2">
        <v>0.15802469135802499</v>
      </c>
      <c r="N165" s="2">
        <v>0.140942498919153</v>
      </c>
    </row>
    <row r="166" spans="1:14" x14ac:dyDescent="0.3">
      <c r="A166" s="8" t="s">
        <v>201</v>
      </c>
      <c r="B166" s="8" t="s">
        <v>95</v>
      </c>
      <c r="C166" s="2">
        <v>2.6920438957475999E-2</v>
      </c>
      <c r="D166" s="2">
        <v>2.8335909325090201E-2</v>
      </c>
      <c r="E166" s="2">
        <v>3.08281953007832E-2</v>
      </c>
      <c r="F166" s="2">
        <v>3.4056761268781301E-2</v>
      </c>
      <c r="G166" s="2">
        <v>3.1777231777231803E-2</v>
      </c>
      <c r="H166" s="2">
        <v>3.2133891213389103E-2</v>
      </c>
      <c r="I166" s="2">
        <v>3.2078338679723102E-2</v>
      </c>
      <c r="J166" s="2">
        <v>3.4540576794097902E-2</v>
      </c>
      <c r="K166" s="2">
        <v>3.7174095878889798E-2</v>
      </c>
      <c r="L166" s="2">
        <v>3.5600869129199401E-2</v>
      </c>
      <c r="M166" s="2">
        <v>3.5968781812012199E-2</v>
      </c>
      <c r="N166" s="2">
        <v>3.7508153946510102E-2</v>
      </c>
    </row>
    <row r="167" spans="1:14" x14ac:dyDescent="0.3">
      <c r="A167" s="8" t="s">
        <v>201</v>
      </c>
      <c r="B167" s="8" t="s">
        <v>96</v>
      </c>
      <c r="C167" s="2">
        <v>5.32591414944356E-2</v>
      </c>
      <c r="D167" s="2">
        <v>5.8016877637130801E-2</v>
      </c>
      <c r="E167" s="2">
        <v>6.1712846347607098E-2</v>
      </c>
      <c r="F167" s="2">
        <v>6.9174757281553395E-2</v>
      </c>
      <c r="G167" s="2">
        <v>7.2090628218331607E-2</v>
      </c>
      <c r="H167" s="2">
        <v>7.9021636876763904E-2</v>
      </c>
      <c r="I167" s="2">
        <v>8.7929656274980006E-2</v>
      </c>
      <c r="J167" s="2">
        <v>7.99396681749623E-2</v>
      </c>
      <c r="K167" s="2">
        <v>0.101522842639594</v>
      </c>
      <c r="L167" s="2">
        <v>0.11204954954955</v>
      </c>
      <c r="M167" s="2">
        <v>0.12543209876543199</v>
      </c>
      <c r="N167" s="2">
        <v>0.14180717682663199</v>
      </c>
    </row>
    <row r="168" spans="1:14" x14ac:dyDescent="0.3">
      <c r="A168" s="8" t="s">
        <v>201</v>
      </c>
      <c r="B168" s="8" t="s">
        <v>97</v>
      </c>
      <c r="C168" s="2">
        <v>5.6755829903978101E-2</v>
      </c>
      <c r="D168" s="2">
        <v>5.5126223596084503E-2</v>
      </c>
      <c r="E168" s="2">
        <v>5.0324945842359602E-2</v>
      </c>
      <c r="F168" s="2">
        <v>4.6744574290484099E-2</v>
      </c>
      <c r="G168" s="2">
        <v>4.09500409500409E-2</v>
      </c>
      <c r="H168" s="2">
        <v>3.9163179916318E-2</v>
      </c>
      <c r="I168" s="2">
        <v>3.5623839270639897E-2</v>
      </c>
      <c r="J168" s="2">
        <v>3.8900067069081203E-2</v>
      </c>
      <c r="K168" s="2">
        <v>3.5660218671152197E-2</v>
      </c>
      <c r="L168" s="2">
        <v>3.25923449774361E-2</v>
      </c>
      <c r="M168" s="2">
        <v>3.0200203596878201E-2</v>
      </c>
      <c r="N168" s="2">
        <v>3.2126549249836898E-2</v>
      </c>
    </row>
    <row r="169" spans="1:14" x14ac:dyDescent="0.3">
      <c r="A169" s="8" t="s">
        <v>201</v>
      </c>
      <c r="B169" s="8" t="s">
        <v>98</v>
      </c>
      <c r="C169" s="2">
        <v>8.9030206677265494E-2</v>
      </c>
      <c r="D169" s="2">
        <v>6.9620253164557E-2</v>
      </c>
      <c r="E169" s="2">
        <v>5.0377833753148603E-2</v>
      </c>
      <c r="F169" s="2">
        <v>4.12621359223301E-2</v>
      </c>
      <c r="G169" s="2">
        <v>4.2224510813594199E-2</v>
      </c>
      <c r="H169" s="2">
        <v>4.0451552210724398E-2</v>
      </c>
      <c r="I169" s="2">
        <v>3.4372501998401299E-2</v>
      </c>
      <c r="J169" s="2">
        <v>3.8461538461538498E-2</v>
      </c>
      <c r="K169" s="2">
        <v>4.37817258883249E-2</v>
      </c>
      <c r="L169" s="2">
        <v>4.7860360360360399E-2</v>
      </c>
      <c r="M169" s="2">
        <v>4.6419753086419803E-2</v>
      </c>
      <c r="N169" s="2">
        <v>5.1015996541288397E-2</v>
      </c>
    </row>
    <row r="170" spans="1:14" x14ac:dyDescent="0.3">
      <c r="A170" s="8" t="s">
        <v>202</v>
      </c>
      <c r="B170" s="8" t="s">
        <v>87</v>
      </c>
      <c r="C170" s="2">
        <v>7.7252138902868694E-2</v>
      </c>
      <c r="D170" s="2">
        <v>7.1482317531978895E-2</v>
      </c>
      <c r="E170" s="2">
        <v>7.0075757575757597E-2</v>
      </c>
      <c r="F170" s="2">
        <v>7.3080481036077699E-2</v>
      </c>
      <c r="G170" s="2">
        <v>7.7435661764705899E-2</v>
      </c>
      <c r="H170" s="2">
        <v>7.7815699658703094E-2</v>
      </c>
      <c r="I170" s="2">
        <v>8.4022038567493101E-2</v>
      </c>
      <c r="J170" s="2">
        <v>9.2240787365529903E-2</v>
      </c>
      <c r="K170" s="2">
        <v>9.4309680344593097E-2</v>
      </c>
      <c r="L170" s="2">
        <v>9.8292469352013995E-2</v>
      </c>
      <c r="M170" s="2">
        <v>0.10004221190375701</v>
      </c>
      <c r="N170" s="2">
        <v>0.10609157808667199</v>
      </c>
    </row>
    <row r="171" spans="1:14" x14ac:dyDescent="0.3">
      <c r="A171" s="8" t="s">
        <v>202</v>
      </c>
      <c r="B171" s="8" t="s">
        <v>88</v>
      </c>
      <c r="C171" s="2">
        <v>0.47467166979362102</v>
      </c>
      <c r="D171" s="2">
        <v>0.43645083932853701</v>
      </c>
      <c r="E171" s="2">
        <v>0.41666666666666702</v>
      </c>
      <c r="F171" s="2">
        <v>0.36870026525198901</v>
      </c>
      <c r="G171" s="2">
        <v>0.36797752808988798</v>
      </c>
      <c r="H171" s="2">
        <v>0.37254901960784298</v>
      </c>
      <c r="I171" s="2">
        <v>0.413566739606127</v>
      </c>
      <c r="J171" s="2">
        <v>0.41499999999999998</v>
      </c>
      <c r="K171" s="2">
        <v>0.394586894586895</v>
      </c>
      <c r="L171" s="2">
        <v>0.39841986455981898</v>
      </c>
      <c r="M171" s="2">
        <v>0.41103710751665101</v>
      </c>
      <c r="N171" s="2">
        <v>0.41598694942903802</v>
      </c>
    </row>
    <row r="172" spans="1:14" x14ac:dyDescent="0.3">
      <c r="A172" s="8" t="s">
        <v>202</v>
      </c>
      <c r="B172" s="8" t="s">
        <v>89</v>
      </c>
      <c r="C172" s="2">
        <v>1.0065425264217401E-2</v>
      </c>
      <c r="D172" s="2">
        <v>9.0293453724604993E-3</v>
      </c>
      <c r="E172" s="2">
        <v>8.5227272727272704E-3</v>
      </c>
      <c r="F172" s="2">
        <v>1.0638297872340399E-2</v>
      </c>
      <c r="G172" s="2">
        <v>8.7316176470588203E-3</v>
      </c>
      <c r="H172" s="2">
        <v>7.2810011376564301E-3</v>
      </c>
      <c r="I172" s="2">
        <v>1.0789715335169901E-2</v>
      </c>
      <c r="J172" s="2">
        <v>1.14442664225223E-2</v>
      </c>
      <c r="K172" s="2">
        <v>1.08818861936069E-2</v>
      </c>
      <c r="L172" s="2">
        <v>9.8511383537653197E-3</v>
      </c>
      <c r="M172" s="2">
        <v>1.0764035457999199E-2</v>
      </c>
      <c r="N172" s="2">
        <v>1.04251839738348E-2</v>
      </c>
    </row>
    <row r="173" spans="1:14" x14ac:dyDescent="0.3">
      <c r="A173" s="8" t="s">
        <v>202</v>
      </c>
      <c r="B173" s="8" t="s">
        <v>90</v>
      </c>
      <c r="C173" s="2">
        <v>9.1932457786116306E-2</v>
      </c>
      <c r="D173" s="2">
        <v>8.3932853717026398E-2</v>
      </c>
      <c r="E173" s="2">
        <v>7.79569892473118E-2</v>
      </c>
      <c r="F173" s="2">
        <v>0.10344827586206901</v>
      </c>
      <c r="G173" s="2">
        <v>8.98876404494382E-2</v>
      </c>
      <c r="H173" s="2">
        <v>0.12885154061624601</v>
      </c>
      <c r="I173" s="2">
        <v>0.12472647702407</v>
      </c>
      <c r="J173" s="2">
        <v>0.15833333333333299</v>
      </c>
      <c r="K173" s="2">
        <v>0.21794871794871801</v>
      </c>
      <c r="L173" s="2">
        <v>0.22009029345372499</v>
      </c>
      <c r="M173" s="2">
        <v>0.203615604186489</v>
      </c>
      <c r="N173" s="2">
        <v>0.205546492659054</v>
      </c>
    </row>
    <row r="174" spans="1:14" x14ac:dyDescent="0.3">
      <c r="A174" s="8" t="s">
        <v>202</v>
      </c>
      <c r="B174" s="8" t="s">
        <v>91</v>
      </c>
      <c r="C174" s="2">
        <v>2.8183190739808801E-2</v>
      </c>
      <c r="D174" s="2">
        <v>2.90945573112616E-2</v>
      </c>
      <c r="E174" s="2">
        <v>3.03030303030303E-2</v>
      </c>
      <c r="F174" s="2">
        <v>3.3302497687326599E-2</v>
      </c>
      <c r="G174" s="2">
        <v>2.9181985294117599E-2</v>
      </c>
      <c r="H174" s="2">
        <v>3.1399317406143303E-2</v>
      </c>
      <c r="I174" s="2">
        <v>3.3057851239669402E-2</v>
      </c>
      <c r="J174" s="2">
        <v>3.3875028610666102E-2</v>
      </c>
      <c r="K174" s="2">
        <v>3.3325776467921099E-2</v>
      </c>
      <c r="L174" s="2">
        <v>3.6558669001751302E-2</v>
      </c>
      <c r="M174" s="2">
        <v>3.7146475306036299E-2</v>
      </c>
      <c r="N174" s="2">
        <v>3.9656582174979603E-2</v>
      </c>
    </row>
    <row r="175" spans="1:14" x14ac:dyDescent="0.3">
      <c r="A175" s="8" t="s">
        <v>202</v>
      </c>
      <c r="B175" s="8" t="s">
        <v>92</v>
      </c>
      <c r="C175" s="2">
        <v>3.0018761726078799E-2</v>
      </c>
      <c r="D175" s="2">
        <v>2.6378896882494E-2</v>
      </c>
      <c r="E175" s="2">
        <v>2.68817204301075E-2</v>
      </c>
      <c r="F175" s="2">
        <v>3.4482758620689703E-2</v>
      </c>
      <c r="G175" s="2">
        <v>2.5280898876404501E-2</v>
      </c>
      <c r="H175" s="2">
        <v>2.5210084033613401E-2</v>
      </c>
      <c r="I175" s="2">
        <v>2.40700218818381E-2</v>
      </c>
      <c r="J175" s="2">
        <v>3.6666666666666702E-2</v>
      </c>
      <c r="K175" s="2">
        <v>3.1339031339031299E-2</v>
      </c>
      <c r="L175" s="2">
        <v>3.0474040632054201E-2</v>
      </c>
      <c r="M175" s="2">
        <v>2.6641294005708801E-2</v>
      </c>
      <c r="N175" s="2">
        <v>2.8548123980424101E-2</v>
      </c>
    </row>
    <row r="176" spans="1:14" x14ac:dyDescent="0.3">
      <c r="A176" s="8" t="s">
        <v>202</v>
      </c>
      <c r="B176" s="8" t="s">
        <v>93</v>
      </c>
      <c r="C176" s="2">
        <v>0.818319073980876</v>
      </c>
      <c r="D176" s="2">
        <v>0.82493102583396005</v>
      </c>
      <c r="E176" s="2">
        <v>0.83049242424242398</v>
      </c>
      <c r="F176" s="2">
        <v>0.82909343200740104</v>
      </c>
      <c r="G176" s="2">
        <v>0.83363970588235303</v>
      </c>
      <c r="H176" s="2">
        <v>0.83435722411831603</v>
      </c>
      <c r="I176" s="2">
        <v>0.82736455463728198</v>
      </c>
      <c r="J176" s="2">
        <v>0.82009613183794905</v>
      </c>
      <c r="K176" s="2">
        <v>0.81636817048288401</v>
      </c>
      <c r="L176" s="2">
        <v>0.80779334500875699</v>
      </c>
      <c r="M176" s="2">
        <v>0.80814689742507395</v>
      </c>
      <c r="N176" s="2">
        <v>0.79987735077677802</v>
      </c>
    </row>
    <row r="177" spans="1:15" x14ac:dyDescent="0.3">
      <c r="A177" s="8" t="s">
        <v>202</v>
      </c>
      <c r="B177" s="8" t="s">
        <v>94</v>
      </c>
      <c r="C177" s="2">
        <v>0.25703564727954997</v>
      </c>
      <c r="D177" s="2">
        <v>0.30935251798561197</v>
      </c>
      <c r="E177" s="2">
        <v>0.34408602150537598</v>
      </c>
      <c r="F177" s="2">
        <v>0.36604774535808998</v>
      </c>
      <c r="G177" s="2">
        <v>0.40730337078651702</v>
      </c>
      <c r="H177" s="2">
        <v>0.358543417366947</v>
      </c>
      <c r="I177" s="2">
        <v>0.28665207877461701</v>
      </c>
      <c r="J177" s="2">
        <v>0.23833333333333301</v>
      </c>
      <c r="K177" s="2">
        <v>0.220797720797721</v>
      </c>
      <c r="L177" s="2">
        <v>0.18961625282166999</v>
      </c>
      <c r="M177" s="2">
        <v>0.15889628924833499</v>
      </c>
      <c r="N177" s="2">
        <v>0.14518760195758601</v>
      </c>
    </row>
    <row r="178" spans="1:15" x14ac:dyDescent="0.3">
      <c r="A178" s="8" t="s">
        <v>202</v>
      </c>
      <c r="B178" s="8" t="s">
        <v>95</v>
      </c>
      <c r="C178" s="2">
        <v>1.2330145948666301E-2</v>
      </c>
      <c r="D178" s="2">
        <v>1.4296463506395801E-2</v>
      </c>
      <c r="E178" s="2">
        <v>1.4441287878787901E-2</v>
      </c>
      <c r="F178" s="2">
        <v>1.38760407030527E-2</v>
      </c>
      <c r="G178" s="2">
        <v>1.4246323529411801E-2</v>
      </c>
      <c r="H178" s="2">
        <v>1.2969283276450499E-2</v>
      </c>
      <c r="I178" s="2">
        <v>1.1707988980716301E-2</v>
      </c>
      <c r="J178" s="2">
        <v>1.3504234378576299E-2</v>
      </c>
      <c r="K178" s="2">
        <v>1.51892994785763E-2</v>
      </c>
      <c r="L178" s="2">
        <v>1.7732049036777602E-2</v>
      </c>
      <c r="M178" s="2">
        <v>1.7728999577880999E-2</v>
      </c>
      <c r="N178" s="2">
        <v>1.6966475878986101E-2</v>
      </c>
    </row>
    <row r="179" spans="1:15" x14ac:dyDescent="0.3">
      <c r="A179" s="8" t="s">
        <v>202</v>
      </c>
      <c r="B179" s="8" t="s">
        <v>96</v>
      </c>
      <c r="C179" s="2">
        <v>6.7542213883677302E-2</v>
      </c>
      <c r="D179" s="2">
        <v>7.6738609112709799E-2</v>
      </c>
      <c r="E179" s="2">
        <v>7.25806451612903E-2</v>
      </c>
      <c r="F179" s="2">
        <v>7.1618037135278506E-2</v>
      </c>
      <c r="G179" s="2">
        <v>7.02247191011236E-2</v>
      </c>
      <c r="H179" s="2">
        <v>7.0028011204481794E-2</v>
      </c>
      <c r="I179" s="2">
        <v>0.102844638949672</v>
      </c>
      <c r="J179" s="2">
        <v>0.11333333333333299</v>
      </c>
      <c r="K179" s="2">
        <v>9.5441595441595403E-2</v>
      </c>
      <c r="L179" s="2">
        <v>0.118510158013544</v>
      </c>
      <c r="M179" s="2">
        <v>0.14367269267364399</v>
      </c>
      <c r="N179" s="2">
        <v>0.14355628058727599</v>
      </c>
    </row>
    <row r="180" spans="1:15" x14ac:dyDescent="0.3">
      <c r="A180" s="8" t="s">
        <v>202</v>
      </c>
      <c r="B180" s="8" t="s">
        <v>97</v>
      </c>
      <c r="C180" s="2">
        <v>5.38500251635632E-2</v>
      </c>
      <c r="D180" s="2">
        <v>5.1166290443942802E-2</v>
      </c>
      <c r="E180" s="2">
        <v>4.61647727272727E-2</v>
      </c>
      <c r="F180" s="2">
        <v>4.0009250693801998E-2</v>
      </c>
      <c r="G180" s="2">
        <v>3.6764705882352901E-2</v>
      </c>
      <c r="H180" s="2">
        <v>3.6177474402730399E-2</v>
      </c>
      <c r="I180" s="2">
        <v>3.3057851239669402E-2</v>
      </c>
      <c r="J180" s="2">
        <v>2.8839551384756201E-2</v>
      </c>
      <c r="K180" s="2">
        <v>2.9925187032419E-2</v>
      </c>
      <c r="L180" s="2">
        <v>2.9772329246935202E-2</v>
      </c>
      <c r="M180" s="2">
        <v>2.61713803292528E-2</v>
      </c>
      <c r="N180" s="2">
        <v>2.6982829108748999E-2</v>
      </c>
    </row>
    <row r="181" spans="1:15" x14ac:dyDescent="0.3">
      <c r="A181" s="8" t="s">
        <v>202</v>
      </c>
      <c r="B181" s="8" t="s">
        <v>98</v>
      </c>
      <c r="C181" s="2">
        <v>7.8799249530956794E-2</v>
      </c>
      <c r="D181" s="2">
        <v>6.7146282973621102E-2</v>
      </c>
      <c r="E181" s="2">
        <v>6.1827956989247299E-2</v>
      </c>
      <c r="F181" s="2">
        <v>5.5702917771883298E-2</v>
      </c>
      <c r="G181" s="2">
        <v>3.9325842696629199E-2</v>
      </c>
      <c r="H181" s="2">
        <v>4.4817927170868299E-2</v>
      </c>
      <c r="I181" s="2">
        <v>4.8140043763676199E-2</v>
      </c>
      <c r="J181" s="2">
        <v>3.8333333333333303E-2</v>
      </c>
      <c r="K181" s="2">
        <v>3.9886039886039899E-2</v>
      </c>
      <c r="L181" s="2">
        <v>4.2889390519187401E-2</v>
      </c>
      <c r="M181" s="2">
        <v>5.61370123691722E-2</v>
      </c>
      <c r="N181" s="2">
        <v>6.1174551386623199E-2</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87</v>
      </c>
      <c r="C186" s="2">
        <v>5.83090379008746E-3</v>
      </c>
      <c r="D186" s="2">
        <v>4.2512077294686E-2</v>
      </c>
      <c r="E186" s="2">
        <v>4.4485634847080603E-2</v>
      </c>
      <c r="F186" s="2">
        <v>-5.7675244010647699E-2</v>
      </c>
      <c r="G186" s="2">
        <v>-0.13465160075329599</v>
      </c>
      <c r="H186" s="2">
        <v>0.106637649619151</v>
      </c>
      <c r="I186" s="2">
        <v>6.5880039331366796E-2</v>
      </c>
      <c r="J186" s="2">
        <v>9.22509225092251E-4</v>
      </c>
      <c r="K186" s="2">
        <v>7.0046082949308794E-2</v>
      </c>
      <c r="L186" s="2">
        <v>3.8759689922480599E-2</v>
      </c>
      <c r="M186" s="2">
        <v>0.14096185737976799</v>
      </c>
      <c r="N186" s="3">
        <v>0.26937269372693701</v>
      </c>
      <c r="O186" s="3">
        <v>0.27525486561631102</v>
      </c>
    </row>
    <row r="187" spans="1:15" x14ac:dyDescent="0.3">
      <c r="A187" s="8" t="s">
        <v>196</v>
      </c>
      <c r="B187" s="8" t="s">
        <v>88</v>
      </c>
      <c r="C187" s="2">
        <v>-0.10492845786963401</v>
      </c>
      <c r="D187" s="2">
        <v>-0.14920071047957401</v>
      </c>
      <c r="E187" s="2">
        <v>3.9665970772442598E-2</v>
      </c>
      <c r="F187" s="2">
        <v>4.2168674698795199E-2</v>
      </c>
      <c r="G187" s="2">
        <v>1.9267822736030799E-2</v>
      </c>
      <c r="H187" s="2">
        <v>0.22306238185255201</v>
      </c>
      <c r="I187" s="2">
        <v>5.7187017001545597E-2</v>
      </c>
      <c r="J187" s="2">
        <v>0.14327485380117</v>
      </c>
      <c r="K187" s="2">
        <v>0.10230179028133</v>
      </c>
      <c r="L187" s="2">
        <v>3.5962877030162398E-2</v>
      </c>
      <c r="M187" s="2">
        <v>0.161254199328108</v>
      </c>
      <c r="N187" s="3">
        <v>0.51608187134502903</v>
      </c>
      <c r="O187" s="3">
        <v>1.1649269311064701</v>
      </c>
    </row>
    <row r="188" spans="1:15" x14ac:dyDescent="0.3">
      <c r="A188" s="8" t="s">
        <v>196</v>
      </c>
      <c r="B188" s="8" t="s">
        <v>89</v>
      </c>
      <c r="C188" s="2">
        <v>1.58730158730159E-2</v>
      </c>
      <c r="D188" s="2">
        <v>0</v>
      </c>
      <c r="E188" s="2">
        <v>0.1796875</v>
      </c>
      <c r="F188" s="2">
        <v>-7.2847682119205295E-2</v>
      </c>
      <c r="G188" s="2">
        <v>-0.107142857142857</v>
      </c>
      <c r="H188" s="2">
        <v>6.4000000000000001E-2</v>
      </c>
      <c r="I188" s="2">
        <v>-1.50375939849624E-2</v>
      </c>
      <c r="J188" s="2">
        <v>0.236641221374046</v>
      </c>
      <c r="K188" s="2">
        <v>6.1728395061728399E-2</v>
      </c>
      <c r="L188" s="2">
        <v>8.7209302325581398E-2</v>
      </c>
      <c r="M188" s="2">
        <v>0.22994652406417099</v>
      </c>
      <c r="N188" s="3">
        <v>0.75572519083969503</v>
      </c>
      <c r="O188" s="3">
        <v>0.796875</v>
      </c>
    </row>
    <row r="189" spans="1:15" x14ac:dyDescent="0.3">
      <c r="A189" s="8" t="s">
        <v>196</v>
      </c>
      <c r="B189" s="8" t="s">
        <v>90</v>
      </c>
      <c r="C189" s="2">
        <v>-7.3529411764705899E-2</v>
      </c>
      <c r="D189" s="2">
        <v>-0.158730158730159</v>
      </c>
      <c r="E189" s="2">
        <v>9.4339622641509399E-2</v>
      </c>
      <c r="F189" s="2">
        <v>0.24137931034482801</v>
      </c>
      <c r="G189" s="2">
        <v>3.4722222222222203E-2</v>
      </c>
      <c r="H189" s="2">
        <v>0.26845637583892601</v>
      </c>
      <c r="I189" s="2">
        <v>7.9365079365079402E-2</v>
      </c>
      <c r="J189" s="2">
        <v>0.161764705882353</v>
      </c>
      <c r="K189" s="2">
        <v>8.0168776371307995E-2</v>
      </c>
      <c r="L189" s="2">
        <v>8.984375E-2</v>
      </c>
      <c r="M189" s="2">
        <v>0.33333333333333298</v>
      </c>
      <c r="N189" s="3">
        <v>0.82352941176470595</v>
      </c>
      <c r="O189" s="3">
        <v>2.5094339622641502</v>
      </c>
    </row>
    <row r="190" spans="1:15" x14ac:dyDescent="0.3">
      <c r="A190" s="8" t="s">
        <v>196</v>
      </c>
      <c r="B190" s="8" t="s">
        <v>91</v>
      </c>
      <c r="C190" s="2">
        <v>6.5573770491803296E-2</v>
      </c>
      <c r="D190" s="2">
        <v>0</v>
      </c>
      <c r="E190" s="2">
        <v>0.2</v>
      </c>
      <c r="F190" s="2">
        <v>-6.41025641025641E-3</v>
      </c>
      <c r="G190" s="2">
        <v>-0.154838709677419</v>
      </c>
      <c r="H190" s="2">
        <v>6.8702290076335895E-2</v>
      </c>
      <c r="I190" s="2">
        <v>0.22857142857142901</v>
      </c>
      <c r="J190" s="2">
        <v>-2.32558139534884E-2</v>
      </c>
      <c r="K190" s="2">
        <v>-2.3809523809523801E-2</v>
      </c>
      <c r="L190" s="2">
        <v>3.65853658536585E-2</v>
      </c>
      <c r="M190" s="2">
        <v>8.8235294117647106E-2</v>
      </c>
      <c r="N190" s="3">
        <v>7.5581395348837205E-2</v>
      </c>
      <c r="O190" s="3">
        <v>0.42307692307692302</v>
      </c>
    </row>
    <row r="191" spans="1:15" x14ac:dyDescent="0.3">
      <c r="A191" s="8" t="s">
        <v>196</v>
      </c>
      <c r="B191" s="8" t="s">
        <v>92</v>
      </c>
      <c r="C191" s="2">
        <v>-0.04</v>
      </c>
      <c r="D191" s="2">
        <v>-0.125</v>
      </c>
      <c r="E191" s="2">
        <v>0.33333333333333298</v>
      </c>
      <c r="F191" s="2">
        <v>3.5714285714285698E-2</v>
      </c>
      <c r="G191" s="2">
        <v>-6.8965517241379296E-2</v>
      </c>
      <c r="H191" s="2">
        <v>-0.148148148148148</v>
      </c>
      <c r="I191" s="2">
        <v>0</v>
      </c>
      <c r="J191" s="2">
        <v>0.26086956521739102</v>
      </c>
      <c r="K191" s="2">
        <v>0.17241379310344801</v>
      </c>
      <c r="L191" s="2">
        <v>0.20588235294117599</v>
      </c>
      <c r="M191" s="2">
        <v>0.24390243902438999</v>
      </c>
      <c r="N191" s="3">
        <v>1.2173913043478299</v>
      </c>
      <c r="O191" s="3">
        <v>1.4285714285714299</v>
      </c>
    </row>
    <row r="192" spans="1:15" x14ac:dyDescent="0.3">
      <c r="A192" s="8" t="s">
        <v>196</v>
      </c>
      <c r="B192" s="8" t="s">
        <v>93</v>
      </c>
      <c r="C192" s="2">
        <v>2.96540362438221E-2</v>
      </c>
      <c r="D192" s="2">
        <v>9.5999999999999992E-3</v>
      </c>
      <c r="E192" s="2">
        <v>2.5884838880084499E-2</v>
      </c>
      <c r="F192" s="2">
        <v>-6.6941297631307904E-3</v>
      </c>
      <c r="G192" s="2">
        <v>-8.6054950751684803E-2</v>
      </c>
      <c r="H192" s="2">
        <v>-2.2688598979013E-2</v>
      </c>
      <c r="I192" s="2">
        <v>-4.1207196749854902E-2</v>
      </c>
      <c r="J192" s="2">
        <v>2.9661016949152502E-2</v>
      </c>
      <c r="K192" s="2">
        <v>2.3515579071134601E-3</v>
      </c>
      <c r="L192" s="2">
        <v>-2.5219941348973599E-2</v>
      </c>
      <c r="M192" s="2">
        <v>6.6185318892900101E-3</v>
      </c>
      <c r="N192" s="3">
        <v>1.27118644067797E-2</v>
      </c>
      <c r="O192" s="3">
        <v>-0.1162176439514</v>
      </c>
    </row>
    <row r="193" spans="1:15" x14ac:dyDescent="0.3">
      <c r="A193" s="8" t="s">
        <v>196</v>
      </c>
      <c r="B193" s="8" t="s">
        <v>94</v>
      </c>
      <c r="C193" s="2">
        <v>4.7058823529411799E-2</v>
      </c>
      <c r="D193" s="2">
        <v>-0.123595505617978</v>
      </c>
      <c r="E193" s="2">
        <v>0</v>
      </c>
      <c r="F193" s="2">
        <v>0.115384615384615</v>
      </c>
      <c r="G193" s="2">
        <v>-4.2145593869731802E-2</v>
      </c>
      <c r="H193" s="2">
        <v>-1.2E-2</v>
      </c>
      <c r="I193" s="2">
        <v>3.2388663967611302E-2</v>
      </c>
      <c r="J193" s="2">
        <v>0</v>
      </c>
      <c r="K193" s="2">
        <v>0.14117647058823499</v>
      </c>
      <c r="L193" s="2">
        <v>-9.6219931271477696E-2</v>
      </c>
      <c r="M193" s="2">
        <v>7.2243346007604597E-2</v>
      </c>
      <c r="N193" s="3">
        <v>0.105882352941176</v>
      </c>
      <c r="O193" s="3">
        <v>0.20512820512820501</v>
      </c>
    </row>
    <row r="194" spans="1:15" x14ac:dyDescent="0.3">
      <c r="A194" s="8" t="s">
        <v>196</v>
      </c>
      <c r="B194" s="8" t="s">
        <v>95</v>
      </c>
      <c r="C194" s="2">
        <v>0.13559322033898299</v>
      </c>
      <c r="D194" s="2">
        <v>1.49253731343284E-2</v>
      </c>
      <c r="E194" s="2">
        <v>0.11764705882352899</v>
      </c>
      <c r="F194" s="2">
        <v>-3.2894736842105303E-2</v>
      </c>
      <c r="G194" s="2">
        <v>7.4829931972789102E-2</v>
      </c>
      <c r="H194" s="2">
        <v>2.53164556962025E-2</v>
      </c>
      <c r="I194" s="2">
        <v>-9.2592592592592601E-2</v>
      </c>
      <c r="J194" s="2">
        <v>-4.7619047619047603E-2</v>
      </c>
      <c r="K194" s="2">
        <v>1.4285714285714299E-2</v>
      </c>
      <c r="L194" s="2">
        <v>-3.5211267605633798E-2</v>
      </c>
      <c r="M194" s="2">
        <v>0.124087591240876</v>
      </c>
      <c r="N194" s="3">
        <v>4.7619047619047603E-2</v>
      </c>
      <c r="O194" s="3">
        <v>0.13235294117647101</v>
      </c>
    </row>
    <row r="195" spans="1:15" x14ac:dyDescent="0.3">
      <c r="A195" s="8" t="s">
        <v>196</v>
      </c>
      <c r="B195" s="8" t="s">
        <v>96</v>
      </c>
      <c r="C195" s="2">
        <v>-0.168831168831169</v>
      </c>
      <c r="D195" s="2">
        <v>-1.5625E-2</v>
      </c>
      <c r="E195" s="2">
        <v>4.7619047619047603E-2</v>
      </c>
      <c r="F195" s="2">
        <v>9.0909090909090898E-2</v>
      </c>
      <c r="G195" s="2">
        <v>-0.125</v>
      </c>
      <c r="H195" s="2">
        <v>0.52380952380952395</v>
      </c>
      <c r="I195" s="2">
        <v>0.36458333333333298</v>
      </c>
      <c r="J195" s="2">
        <v>0.25190839694656503</v>
      </c>
      <c r="K195" s="2">
        <v>0.19512195121951201</v>
      </c>
      <c r="L195" s="2">
        <v>0.15306122448979601</v>
      </c>
      <c r="M195" s="2">
        <v>0.27876106194690298</v>
      </c>
      <c r="N195" s="3">
        <v>1.2061068702290101</v>
      </c>
      <c r="O195" s="3">
        <v>3.5873015873015901</v>
      </c>
    </row>
    <row r="196" spans="1:15" x14ac:dyDescent="0.3">
      <c r="A196" s="8" t="s">
        <v>196</v>
      </c>
      <c r="B196" s="8" t="s">
        <v>97</v>
      </c>
      <c r="C196" s="2">
        <v>0.14973262032085599</v>
      </c>
      <c r="D196" s="2">
        <v>-0.125581395348837</v>
      </c>
      <c r="E196" s="2">
        <v>-2.6595744680851099E-2</v>
      </c>
      <c r="F196" s="2">
        <v>-7.10382513661202E-2</v>
      </c>
      <c r="G196" s="2">
        <v>-0.111764705882353</v>
      </c>
      <c r="H196" s="2">
        <v>-3.9735099337748297E-2</v>
      </c>
      <c r="I196" s="2">
        <v>6.8965517241379301E-3</v>
      </c>
      <c r="J196" s="2">
        <v>-2.7397260273972601E-2</v>
      </c>
      <c r="K196" s="2">
        <v>-9.1549295774647904E-2</v>
      </c>
      <c r="L196" s="2">
        <v>3.8759689922480599E-2</v>
      </c>
      <c r="M196" s="2">
        <v>-5.22388059701493E-2</v>
      </c>
      <c r="N196" s="3">
        <v>-0.13013698630136999</v>
      </c>
      <c r="O196" s="3">
        <v>-0.32446808510638298</v>
      </c>
    </row>
    <row r="197" spans="1:15" x14ac:dyDescent="0.3">
      <c r="A197" s="8" t="s">
        <v>196</v>
      </c>
      <c r="B197" s="8" t="s">
        <v>98</v>
      </c>
      <c r="C197" s="2">
        <v>-0.3</v>
      </c>
      <c r="D197" s="2">
        <v>-7.7922077922077906E-2</v>
      </c>
      <c r="E197" s="2">
        <v>-0.25352112676056299</v>
      </c>
      <c r="F197" s="2">
        <v>1.88679245283019E-2</v>
      </c>
      <c r="G197" s="2">
        <v>-0.25925925925925902</v>
      </c>
      <c r="H197" s="2">
        <v>2.5000000000000001E-2</v>
      </c>
      <c r="I197" s="2">
        <v>0.439024390243902</v>
      </c>
      <c r="J197" s="2">
        <v>3.3898305084745797E-2</v>
      </c>
      <c r="K197" s="2">
        <v>3.2786885245901599E-2</v>
      </c>
      <c r="L197" s="2">
        <v>3.1746031746031703E-2</v>
      </c>
      <c r="M197" s="2">
        <v>0.27692307692307699</v>
      </c>
      <c r="N197" s="3">
        <v>0.40677966101694901</v>
      </c>
      <c r="O197" s="3">
        <v>0.169014084507042</v>
      </c>
    </row>
    <row r="198" spans="1:15" x14ac:dyDescent="0.3">
      <c r="A198" s="8" t="s">
        <v>197</v>
      </c>
      <c r="B198" s="8" t="s">
        <v>87</v>
      </c>
      <c r="C198" s="2">
        <v>-3.21615557217651E-2</v>
      </c>
      <c r="D198" s="2">
        <v>7.3415765069551799E-3</v>
      </c>
      <c r="E198" s="2">
        <v>2.3014959723820502E-2</v>
      </c>
      <c r="F198" s="2">
        <v>3.6370453693288299E-2</v>
      </c>
      <c r="G198" s="2">
        <v>1.7004341534008701E-2</v>
      </c>
      <c r="H198" s="2">
        <v>8.5378868729989298E-3</v>
      </c>
      <c r="I198" s="2">
        <v>3.13932980599647E-2</v>
      </c>
      <c r="J198" s="2">
        <v>2.25718194254446E-2</v>
      </c>
      <c r="K198" s="2">
        <v>7.1571906354515005E-2</v>
      </c>
      <c r="L198" s="2">
        <v>4.5255930087390803E-2</v>
      </c>
      <c r="M198" s="2">
        <v>1.4332636607942701E-2</v>
      </c>
      <c r="N198" s="3">
        <v>0.161764705882353</v>
      </c>
      <c r="O198" s="3">
        <v>0.30303030303030298</v>
      </c>
    </row>
    <row r="199" spans="1:15" x14ac:dyDescent="0.3">
      <c r="A199" s="8" t="s">
        <v>197</v>
      </c>
      <c r="B199" s="8" t="s">
        <v>88</v>
      </c>
      <c r="C199" s="2">
        <v>-0.23269513991163501</v>
      </c>
      <c r="D199" s="2">
        <v>-0.122840690978887</v>
      </c>
      <c r="E199" s="2">
        <v>-0.12253829321663</v>
      </c>
      <c r="F199" s="2">
        <v>2.4937655860349101E-3</v>
      </c>
      <c r="G199" s="2">
        <v>-9.2039800995024901E-2</v>
      </c>
      <c r="H199" s="2">
        <v>8.4931506849315094E-2</v>
      </c>
      <c r="I199" s="2">
        <v>0.194444444444444</v>
      </c>
      <c r="J199" s="2">
        <v>0.22832980972515901</v>
      </c>
      <c r="K199" s="2">
        <v>9.2943201376936305E-2</v>
      </c>
      <c r="L199" s="2">
        <v>6.9291338582677206E-2</v>
      </c>
      <c r="M199" s="2">
        <v>0.31516936671575801</v>
      </c>
      <c r="N199" s="3">
        <v>0.88794926004228303</v>
      </c>
      <c r="O199" s="3">
        <v>0.95404814004376404</v>
      </c>
    </row>
    <row r="200" spans="1:15" x14ac:dyDescent="0.3">
      <c r="A200" s="8" t="s">
        <v>197</v>
      </c>
      <c r="B200" s="8" t="s">
        <v>89</v>
      </c>
      <c r="C200" s="2">
        <v>1.8181818181818198E-2</v>
      </c>
      <c r="D200" s="2">
        <v>0</v>
      </c>
      <c r="E200" s="2">
        <v>1.0714285714285701E-2</v>
      </c>
      <c r="F200" s="2">
        <v>0.16254416961130699</v>
      </c>
      <c r="G200" s="2">
        <v>0.13677811550152</v>
      </c>
      <c r="H200" s="2">
        <v>4.2780748663101602E-2</v>
      </c>
      <c r="I200" s="2">
        <v>7.6923076923076901E-3</v>
      </c>
      <c r="J200" s="2">
        <v>3.5623409669211202E-2</v>
      </c>
      <c r="K200" s="2">
        <v>9.5823095823095797E-2</v>
      </c>
      <c r="L200" s="2">
        <v>4.4843049327354303E-3</v>
      </c>
      <c r="M200" s="2">
        <v>4.6875E-2</v>
      </c>
      <c r="N200" s="3">
        <v>0.19338422391857499</v>
      </c>
      <c r="O200" s="3">
        <v>0.67500000000000004</v>
      </c>
    </row>
    <row r="201" spans="1:15" x14ac:dyDescent="0.3">
      <c r="A201" s="8" t="s">
        <v>197</v>
      </c>
      <c r="B201" s="8" t="s">
        <v>90</v>
      </c>
      <c r="C201" s="2">
        <v>-0.13157894736842099</v>
      </c>
      <c r="D201" s="2">
        <v>-0.10101010101010099</v>
      </c>
      <c r="E201" s="2">
        <v>0</v>
      </c>
      <c r="F201" s="2">
        <v>-4.49438202247191E-2</v>
      </c>
      <c r="G201" s="2">
        <v>-2.3529411764705899E-2</v>
      </c>
      <c r="H201" s="2">
        <v>-4.81927710843374E-2</v>
      </c>
      <c r="I201" s="2">
        <v>0.316455696202532</v>
      </c>
      <c r="J201" s="2">
        <v>0.115384615384615</v>
      </c>
      <c r="K201" s="2">
        <v>0.12068965517241401</v>
      </c>
      <c r="L201" s="2">
        <v>8.4615384615384606E-2</v>
      </c>
      <c r="M201" s="2">
        <v>0.11347517730496499</v>
      </c>
      <c r="N201" s="3">
        <v>0.50961538461538503</v>
      </c>
      <c r="O201" s="3">
        <v>0.76404494382022503</v>
      </c>
    </row>
    <row r="202" spans="1:15" x14ac:dyDescent="0.3">
      <c r="A202" s="8" t="s">
        <v>197</v>
      </c>
      <c r="B202" s="8" t="s">
        <v>91</v>
      </c>
      <c r="C202" s="2">
        <v>2.2959183673469399E-2</v>
      </c>
      <c r="D202" s="2">
        <v>0.12718204488778101</v>
      </c>
      <c r="E202" s="2">
        <v>-2.21238938053097E-2</v>
      </c>
      <c r="F202" s="2">
        <v>6.3348416289592799E-2</v>
      </c>
      <c r="G202" s="2">
        <v>2.5531914893616999E-2</v>
      </c>
      <c r="H202" s="2">
        <v>8.7136929460580895E-2</v>
      </c>
      <c r="I202" s="2">
        <v>-4.3893129770992398E-2</v>
      </c>
      <c r="J202" s="2">
        <v>3.9920159680638702E-2</v>
      </c>
      <c r="K202" s="2">
        <v>3.8387715930902101E-2</v>
      </c>
      <c r="L202" s="2">
        <v>2.4029574861367801E-2</v>
      </c>
      <c r="M202" s="2">
        <v>6.6787003610108295E-2</v>
      </c>
      <c r="N202" s="3">
        <v>0.179640718562874</v>
      </c>
      <c r="O202" s="3">
        <v>0.30752212389380501</v>
      </c>
    </row>
    <row r="203" spans="1:15" x14ac:dyDescent="0.3">
      <c r="A203" s="8" t="s">
        <v>197</v>
      </c>
      <c r="B203" s="8" t="s">
        <v>92</v>
      </c>
      <c r="C203" s="2">
        <v>-0.13636363636363599</v>
      </c>
      <c r="D203" s="2">
        <v>0.36842105263157898</v>
      </c>
      <c r="E203" s="2">
        <v>0</v>
      </c>
      <c r="F203" s="2">
        <v>-3.8461538461538498E-2</v>
      </c>
      <c r="G203" s="2">
        <v>-0.12</v>
      </c>
      <c r="H203" s="2">
        <v>0.31818181818181801</v>
      </c>
      <c r="I203" s="2">
        <v>-3.4482758620689703E-2</v>
      </c>
      <c r="J203" s="2">
        <v>0.5</v>
      </c>
      <c r="K203" s="2">
        <v>2.3809523809523801E-2</v>
      </c>
      <c r="L203" s="2">
        <v>4.6511627906976702E-2</v>
      </c>
      <c r="M203" s="2">
        <v>0.28888888888888897</v>
      </c>
      <c r="N203" s="3">
        <v>1.0714285714285701</v>
      </c>
      <c r="O203" s="3">
        <v>1.2307692307692299</v>
      </c>
    </row>
    <row r="204" spans="1:15" x14ac:dyDescent="0.3">
      <c r="A204" s="8" t="s">
        <v>197</v>
      </c>
      <c r="B204" s="8" t="s">
        <v>93</v>
      </c>
      <c r="C204" s="2">
        <v>-7.21798308929676E-3</v>
      </c>
      <c r="D204" s="2">
        <v>7.3120066472787695E-2</v>
      </c>
      <c r="E204" s="2">
        <v>3.6391792489353501E-2</v>
      </c>
      <c r="F204" s="2">
        <v>3.0444527456107599E-2</v>
      </c>
      <c r="G204" s="2">
        <v>-6.5252854812398002E-3</v>
      </c>
      <c r="H204" s="2">
        <v>1.3318737456668501E-2</v>
      </c>
      <c r="I204" s="2">
        <v>-1.6024486856319801E-2</v>
      </c>
      <c r="J204" s="2">
        <v>1.1161939615736499E-2</v>
      </c>
      <c r="K204" s="2">
        <v>-5.9717698154180196E-3</v>
      </c>
      <c r="L204" s="2">
        <v>-1.36537411250683E-2</v>
      </c>
      <c r="M204" s="2">
        <v>-7.0136581764488701E-3</v>
      </c>
      <c r="N204" s="3">
        <v>-1.55535224153705E-2</v>
      </c>
      <c r="O204" s="3">
        <v>4.1424699961285297E-2</v>
      </c>
    </row>
    <row r="205" spans="1:15" x14ac:dyDescent="0.3">
      <c r="A205" s="8" t="s">
        <v>197</v>
      </c>
      <c r="B205" s="8" t="s">
        <v>94</v>
      </c>
      <c r="C205" s="2">
        <v>-9.1533180778032006E-2</v>
      </c>
      <c r="D205" s="2">
        <v>-8.0604534005037795E-2</v>
      </c>
      <c r="E205" s="2">
        <v>0</v>
      </c>
      <c r="F205" s="2">
        <v>-1.0958904109589E-2</v>
      </c>
      <c r="G205" s="2">
        <v>0</v>
      </c>
      <c r="H205" s="2">
        <v>9.1412742382271497E-2</v>
      </c>
      <c r="I205" s="2">
        <v>4.8223350253807098E-2</v>
      </c>
      <c r="J205" s="2">
        <v>9.4430992736077496E-2</v>
      </c>
      <c r="K205" s="2">
        <v>0</v>
      </c>
      <c r="L205" s="2">
        <v>2.4336283185840701E-2</v>
      </c>
      <c r="M205" s="2">
        <v>6.2634989200863897E-2</v>
      </c>
      <c r="N205" s="3">
        <v>0.19128329297820801</v>
      </c>
      <c r="O205" s="3">
        <v>0.34794520547945201</v>
      </c>
    </row>
    <row r="206" spans="1:15" x14ac:dyDescent="0.3">
      <c r="A206" s="8" t="s">
        <v>197</v>
      </c>
      <c r="B206" s="8" t="s">
        <v>95</v>
      </c>
      <c r="C206" s="2">
        <v>-3.6036036036036001E-2</v>
      </c>
      <c r="D206" s="2">
        <v>7.1651090342679094E-2</v>
      </c>
      <c r="E206" s="2">
        <v>4.0697674418604703E-2</v>
      </c>
      <c r="F206" s="2">
        <v>0.13687150837988801</v>
      </c>
      <c r="G206" s="2">
        <v>4.6683046683046701E-2</v>
      </c>
      <c r="H206" s="2">
        <v>1.6431924882629099E-2</v>
      </c>
      <c r="I206" s="2">
        <v>2.0785219399538101E-2</v>
      </c>
      <c r="J206" s="2">
        <v>-1.58371040723982E-2</v>
      </c>
      <c r="K206" s="2">
        <v>8.73563218390805E-2</v>
      </c>
      <c r="L206" s="2">
        <v>7.6109936575052897E-2</v>
      </c>
      <c r="M206" s="2">
        <v>7.0726915520628694E-2</v>
      </c>
      <c r="N206" s="3">
        <v>0.233031674208145</v>
      </c>
      <c r="O206" s="3">
        <v>0.58430232558139505</v>
      </c>
    </row>
    <row r="207" spans="1:15" x14ac:dyDescent="0.3">
      <c r="A207" s="8" t="s">
        <v>197</v>
      </c>
      <c r="B207" s="8" t="s">
        <v>96</v>
      </c>
      <c r="C207" s="2">
        <v>-9.7560975609756101E-2</v>
      </c>
      <c r="D207" s="2">
        <v>-8.1081081081081099E-2</v>
      </c>
      <c r="E207" s="2">
        <v>0.10294117647058799</v>
      </c>
      <c r="F207" s="2">
        <v>-0.12</v>
      </c>
      <c r="G207" s="2">
        <v>3.03030303030303E-2</v>
      </c>
      <c r="H207" s="2">
        <v>0.14705882352941199</v>
      </c>
      <c r="I207" s="2">
        <v>3.8461538461538498E-2</v>
      </c>
      <c r="J207" s="2">
        <v>0.32098765432098803</v>
      </c>
      <c r="K207" s="2">
        <v>0.467289719626168</v>
      </c>
      <c r="L207" s="2">
        <v>0.273885350318471</v>
      </c>
      <c r="M207" s="2">
        <v>0.25</v>
      </c>
      <c r="N207" s="3">
        <v>2.0864197530864201</v>
      </c>
      <c r="O207" s="3">
        <v>2.6764705882352899</v>
      </c>
    </row>
    <row r="208" spans="1:15" x14ac:dyDescent="0.3">
      <c r="A208" s="8" t="s">
        <v>197</v>
      </c>
      <c r="B208" s="8" t="s">
        <v>97</v>
      </c>
      <c r="C208" s="2">
        <v>-0.11340206185567001</v>
      </c>
      <c r="D208" s="2">
        <v>2.5581395348837199E-2</v>
      </c>
      <c r="E208" s="2">
        <v>-8.3900226757369606E-2</v>
      </c>
      <c r="F208" s="2">
        <v>-4.9504950495049497E-3</v>
      </c>
      <c r="G208" s="2">
        <v>-2.2388059701492501E-2</v>
      </c>
      <c r="H208" s="2">
        <v>4.8346055979643802E-2</v>
      </c>
      <c r="I208" s="2">
        <v>3.8834951456310697E-2</v>
      </c>
      <c r="J208" s="2">
        <v>1.63551401869159E-2</v>
      </c>
      <c r="K208" s="2">
        <v>-6.8965517241379301E-3</v>
      </c>
      <c r="L208" s="2">
        <v>-8.5648148148148195E-2</v>
      </c>
      <c r="M208" s="2">
        <v>-4.3037974683544297E-2</v>
      </c>
      <c r="N208" s="3">
        <v>-0.116822429906542</v>
      </c>
      <c r="O208" s="3">
        <v>-0.14285714285714299</v>
      </c>
    </row>
    <row r="209" spans="1:15" x14ac:dyDescent="0.3">
      <c r="A209" s="8" t="s">
        <v>197</v>
      </c>
      <c r="B209" s="8" t="s">
        <v>98</v>
      </c>
      <c r="C209" s="2">
        <v>-0.15079365079365101</v>
      </c>
      <c r="D209" s="2">
        <v>-0.233644859813084</v>
      </c>
      <c r="E209" s="2">
        <v>-0.24390243902438999</v>
      </c>
      <c r="F209" s="2">
        <v>-0.112903225806452</v>
      </c>
      <c r="G209" s="2">
        <v>-9.0909090909090898E-2</v>
      </c>
      <c r="H209" s="2">
        <v>0.18</v>
      </c>
      <c r="I209" s="2">
        <v>-0.13559322033898299</v>
      </c>
      <c r="J209" s="2">
        <v>0.21568627450980399</v>
      </c>
      <c r="K209" s="2">
        <v>-3.2258064516128997E-2</v>
      </c>
      <c r="L209" s="2">
        <v>8.3333333333333301E-2</v>
      </c>
      <c r="M209" s="2">
        <v>0.30769230769230799</v>
      </c>
      <c r="N209" s="3">
        <v>0.66666666666666696</v>
      </c>
      <c r="O209" s="3">
        <v>3.65853658536585E-2</v>
      </c>
    </row>
    <row r="210" spans="1:15" x14ac:dyDescent="0.3">
      <c r="A210" s="8" t="s">
        <v>198</v>
      </c>
      <c r="B210" s="8" t="s">
        <v>87</v>
      </c>
      <c r="C210" s="2">
        <v>4.8651507139079897E-2</v>
      </c>
      <c r="D210" s="2">
        <v>6.2531517902168404E-2</v>
      </c>
      <c r="E210" s="2">
        <v>4.4138585666824902E-2</v>
      </c>
      <c r="F210" s="2">
        <v>-7.6363636363636397E-2</v>
      </c>
      <c r="G210" s="2">
        <v>-6.0039370078740197E-2</v>
      </c>
      <c r="H210" s="2">
        <v>4.8167539267015697E-2</v>
      </c>
      <c r="I210" s="2">
        <v>3.5964035964036002E-2</v>
      </c>
      <c r="J210" s="2">
        <v>3.4233365477338497E-2</v>
      </c>
      <c r="K210" s="2">
        <v>4.6620046620046603E-2</v>
      </c>
      <c r="L210" s="2">
        <v>-8.0178173719376404E-3</v>
      </c>
      <c r="M210" s="2">
        <v>8.0377189043556396E-2</v>
      </c>
      <c r="N210" s="3">
        <v>0.16007714561234301</v>
      </c>
      <c r="O210" s="3">
        <v>0.14190792596108201</v>
      </c>
    </row>
    <row r="211" spans="1:15" x14ac:dyDescent="0.3">
      <c r="A211" s="8" t="s">
        <v>198</v>
      </c>
      <c r="B211" s="8" t="s">
        <v>88</v>
      </c>
      <c r="C211" s="2">
        <v>-0.118731563421829</v>
      </c>
      <c r="D211" s="2">
        <v>-0.123012552301255</v>
      </c>
      <c r="E211" s="2">
        <v>-6.1068702290076299E-2</v>
      </c>
      <c r="F211" s="2">
        <v>-7.7235772357723595E-2</v>
      </c>
      <c r="G211" s="2">
        <v>-2.53303964757709E-2</v>
      </c>
      <c r="H211" s="2">
        <v>0.124293785310734</v>
      </c>
      <c r="I211" s="2">
        <v>6.6331658291457304E-2</v>
      </c>
      <c r="J211" s="2">
        <v>0.138548539114043</v>
      </c>
      <c r="K211" s="2">
        <v>2.1523178807947001E-2</v>
      </c>
      <c r="L211" s="2">
        <v>6.6450567260939994E-2</v>
      </c>
      <c r="M211" s="2">
        <v>0.19984802431610901</v>
      </c>
      <c r="N211" s="3">
        <v>0.48821866163996203</v>
      </c>
      <c r="O211" s="3">
        <v>0.50667938931297696</v>
      </c>
    </row>
    <row r="212" spans="1:15" x14ac:dyDescent="0.3">
      <c r="A212" s="8" t="s">
        <v>198</v>
      </c>
      <c r="B212" s="8" t="s">
        <v>89</v>
      </c>
      <c r="C212" s="2">
        <v>0.13103448275862101</v>
      </c>
      <c r="D212" s="2">
        <v>0.20121951219512199</v>
      </c>
      <c r="E212" s="2">
        <v>0.147208121827411</v>
      </c>
      <c r="F212" s="2">
        <v>1.3274336283185801E-2</v>
      </c>
      <c r="G212" s="2">
        <v>-4.3668122270742397E-2</v>
      </c>
      <c r="H212" s="2">
        <v>6.8493150684931503E-2</v>
      </c>
      <c r="I212" s="2">
        <v>-3.8461538461538498E-2</v>
      </c>
      <c r="J212" s="2">
        <v>0.19555555555555601</v>
      </c>
      <c r="K212" s="2">
        <v>8.9219330855018597E-2</v>
      </c>
      <c r="L212" s="2">
        <v>6.4846416382252595E-2</v>
      </c>
      <c r="M212" s="2">
        <v>0.15064102564102599</v>
      </c>
      <c r="N212" s="3">
        <v>0.59555555555555595</v>
      </c>
      <c r="O212" s="3">
        <v>0.82233502538071102</v>
      </c>
    </row>
    <row r="213" spans="1:15" x14ac:dyDescent="0.3">
      <c r="A213" s="8" t="s">
        <v>198</v>
      </c>
      <c r="B213" s="8" t="s">
        <v>90</v>
      </c>
      <c r="C213" s="2">
        <v>-2.2598870056497199E-2</v>
      </c>
      <c r="D213" s="2">
        <v>6.9364161849711004E-2</v>
      </c>
      <c r="E213" s="2">
        <v>0.124324324324324</v>
      </c>
      <c r="F213" s="2">
        <v>3.8461538461538498E-2</v>
      </c>
      <c r="G213" s="2">
        <v>5.5555555555555601E-2</v>
      </c>
      <c r="H213" s="2">
        <v>0.29385964912280699</v>
      </c>
      <c r="I213" s="2">
        <v>0.24406779661017</v>
      </c>
      <c r="J213" s="2">
        <v>0.188010899182561</v>
      </c>
      <c r="K213" s="2">
        <v>1.14678899082569E-2</v>
      </c>
      <c r="L213" s="2">
        <v>0.27437641723355999</v>
      </c>
      <c r="M213" s="2">
        <v>0.30782918149466199</v>
      </c>
      <c r="N213" s="3">
        <v>1.00272479564033</v>
      </c>
      <c r="O213" s="3">
        <v>2.9729729729729701</v>
      </c>
    </row>
    <row r="214" spans="1:15" x14ac:dyDescent="0.3">
      <c r="A214" s="8" t="s">
        <v>198</v>
      </c>
      <c r="B214" s="8" t="s">
        <v>91</v>
      </c>
      <c r="C214" s="2">
        <v>-1.5706806282722498E-2</v>
      </c>
      <c r="D214" s="2">
        <v>7.4468085106383003E-2</v>
      </c>
      <c r="E214" s="2">
        <v>7.9207920792079195E-2</v>
      </c>
      <c r="F214" s="2">
        <v>-3.6697247706422E-2</v>
      </c>
      <c r="G214" s="2">
        <v>-0.15238095238095201</v>
      </c>
      <c r="H214" s="2">
        <v>2.8089887640449399E-2</v>
      </c>
      <c r="I214" s="2">
        <v>6.5573770491803296E-2</v>
      </c>
      <c r="J214" s="2">
        <v>1.5384615384615399E-2</v>
      </c>
      <c r="K214" s="2">
        <v>4.5454545454545497E-2</v>
      </c>
      <c r="L214" s="2">
        <v>4.8309178743961401E-2</v>
      </c>
      <c r="M214" s="2">
        <v>-2.76497695852535E-2</v>
      </c>
      <c r="N214" s="3">
        <v>8.2051282051282107E-2</v>
      </c>
      <c r="O214" s="3">
        <v>4.4554455445544601E-2</v>
      </c>
    </row>
    <row r="215" spans="1:15" x14ac:dyDescent="0.3">
      <c r="A215" s="8" t="s">
        <v>198</v>
      </c>
      <c r="B215" s="8" t="s">
        <v>92</v>
      </c>
      <c r="C215" s="2">
        <v>-3.03030303030303E-2</v>
      </c>
      <c r="D215" s="2">
        <v>6.25E-2</v>
      </c>
      <c r="E215" s="2">
        <v>-2.9411764705882401E-2</v>
      </c>
      <c r="F215" s="2">
        <v>0</v>
      </c>
      <c r="G215" s="2">
        <v>-6.0606060606060601E-2</v>
      </c>
      <c r="H215" s="2">
        <v>0.35483870967741898</v>
      </c>
      <c r="I215" s="2">
        <v>0.26190476190476197</v>
      </c>
      <c r="J215" s="2">
        <v>-5.6603773584905703E-2</v>
      </c>
      <c r="K215" s="2">
        <v>0.18</v>
      </c>
      <c r="L215" s="2">
        <v>-0.13559322033898299</v>
      </c>
      <c r="M215" s="2">
        <v>0.29411764705882398</v>
      </c>
      <c r="N215" s="3">
        <v>0.245283018867925</v>
      </c>
      <c r="O215" s="3">
        <v>0.94117647058823495</v>
      </c>
    </row>
    <row r="216" spans="1:15" x14ac:dyDescent="0.3">
      <c r="A216" s="8" t="s">
        <v>198</v>
      </c>
      <c r="B216" s="8" t="s">
        <v>93</v>
      </c>
      <c r="C216" s="2">
        <v>2.7639579878385801E-3</v>
      </c>
      <c r="D216" s="2">
        <v>-1.48842337375965E-2</v>
      </c>
      <c r="E216" s="2">
        <v>-1.8186905428091801E-2</v>
      </c>
      <c r="F216" s="2">
        <v>-7.0675406098603594E-2</v>
      </c>
      <c r="G216" s="2">
        <v>-8.4636614535418597E-2</v>
      </c>
      <c r="H216" s="2">
        <v>4.0201005025125601E-2</v>
      </c>
      <c r="I216" s="2">
        <v>6.1191626409017701E-3</v>
      </c>
      <c r="J216" s="2">
        <v>-6.4020486555697803E-3</v>
      </c>
      <c r="K216" s="2">
        <v>-6.5399484536082506E-2</v>
      </c>
      <c r="L216" s="2">
        <v>-5.7566356428817599E-2</v>
      </c>
      <c r="M216" s="2">
        <v>-1.4630577907827401E-3</v>
      </c>
      <c r="N216" s="3">
        <v>-0.126120358514725</v>
      </c>
      <c r="O216" s="3">
        <v>-0.23614997202014501</v>
      </c>
    </row>
    <row r="217" spans="1:15" x14ac:dyDescent="0.3">
      <c r="A217" s="8" t="s">
        <v>198</v>
      </c>
      <c r="B217" s="8" t="s">
        <v>94</v>
      </c>
      <c r="C217" s="2">
        <v>-1.3157894736842099E-2</v>
      </c>
      <c r="D217" s="2">
        <v>6.22222222222222E-2</v>
      </c>
      <c r="E217" s="2">
        <v>6.2761506276150597E-2</v>
      </c>
      <c r="F217" s="2">
        <v>-8.2677165354330701E-2</v>
      </c>
      <c r="G217" s="2">
        <v>-3.4334763948497903E-2</v>
      </c>
      <c r="H217" s="2">
        <v>6.6666666666666693E-2</v>
      </c>
      <c r="I217" s="2">
        <v>-4.1666666666666699E-2</v>
      </c>
      <c r="J217" s="2">
        <v>-2.1739130434782601E-2</v>
      </c>
      <c r="K217" s="2">
        <v>-8.8888888888888906E-3</v>
      </c>
      <c r="L217" s="2">
        <v>-4.9327354260089697E-2</v>
      </c>
      <c r="M217" s="2">
        <v>-9.4339622641509396E-3</v>
      </c>
      <c r="N217" s="3">
        <v>-8.6956521739130405E-2</v>
      </c>
      <c r="O217" s="3">
        <v>-0.121338912133891</v>
      </c>
    </row>
    <row r="218" spans="1:15" x14ac:dyDescent="0.3">
      <c r="A218" s="8" t="s">
        <v>198</v>
      </c>
      <c r="B218" s="8" t="s">
        <v>95</v>
      </c>
      <c r="C218" s="2">
        <v>0.24342105263157901</v>
      </c>
      <c r="D218" s="2">
        <v>0.13227513227513199</v>
      </c>
      <c r="E218" s="2">
        <v>6.0747663551401897E-2</v>
      </c>
      <c r="F218" s="2">
        <v>4.8458149779735699E-2</v>
      </c>
      <c r="G218" s="2">
        <v>-4.20168067226891E-2</v>
      </c>
      <c r="H218" s="2">
        <v>1.3157894736842099E-2</v>
      </c>
      <c r="I218" s="2">
        <v>-4.3290043290043299E-3</v>
      </c>
      <c r="J218" s="2">
        <v>4.3478260869565201E-3</v>
      </c>
      <c r="K218" s="2">
        <v>-4.3290043290043299E-3</v>
      </c>
      <c r="L218" s="2">
        <v>-8.6956521739130401E-3</v>
      </c>
      <c r="M218" s="2">
        <v>0.105263157894737</v>
      </c>
      <c r="N218" s="3">
        <v>9.5652173913043495E-2</v>
      </c>
      <c r="O218" s="3">
        <v>0.177570093457944</v>
      </c>
    </row>
    <row r="219" spans="1:15" x14ac:dyDescent="0.3">
      <c r="A219" s="8" t="s">
        <v>198</v>
      </c>
      <c r="B219" s="8" t="s">
        <v>96</v>
      </c>
      <c r="C219" s="2">
        <v>-1.8348623853211E-2</v>
      </c>
      <c r="D219" s="2">
        <v>-9.3457943925233603E-3</v>
      </c>
      <c r="E219" s="2">
        <v>5.6603773584905703E-2</v>
      </c>
      <c r="F219" s="2">
        <v>0.13392857142857101</v>
      </c>
      <c r="G219" s="2">
        <v>0.14173228346456701</v>
      </c>
      <c r="H219" s="2">
        <v>0.16551724137931001</v>
      </c>
      <c r="I219" s="2">
        <v>0.26627218934911201</v>
      </c>
      <c r="J219" s="2">
        <v>0.322429906542056</v>
      </c>
      <c r="K219" s="2">
        <v>4.5936395759717301E-2</v>
      </c>
      <c r="L219" s="2">
        <v>0.34459459459459502</v>
      </c>
      <c r="M219" s="2">
        <v>0.19095477386934701</v>
      </c>
      <c r="N219" s="3">
        <v>1.21495327102804</v>
      </c>
      <c r="O219" s="3">
        <v>3.47169811320755</v>
      </c>
    </row>
    <row r="220" spans="1:15" x14ac:dyDescent="0.3">
      <c r="A220" s="8" t="s">
        <v>198</v>
      </c>
      <c r="B220" s="8" t="s">
        <v>97</v>
      </c>
      <c r="C220" s="2">
        <v>6.7567567567567597E-3</v>
      </c>
      <c r="D220" s="2">
        <v>3.3557046979865801E-3</v>
      </c>
      <c r="E220" s="2">
        <v>-7.3578595317725801E-2</v>
      </c>
      <c r="F220" s="2">
        <v>-0.15884476534295999</v>
      </c>
      <c r="G220" s="2">
        <v>-0.15450643776824</v>
      </c>
      <c r="H220" s="2">
        <v>4.5685279187817299E-2</v>
      </c>
      <c r="I220" s="2">
        <v>-4.8543689320388302E-3</v>
      </c>
      <c r="J220" s="2">
        <v>9.7560975609756097E-3</v>
      </c>
      <c r="K220" s="2">
        <v>-3.8647342995169101E-2</v>
      </c>
      <c r="L220" s="2">
        <v>-0.115577889447236</v>
      </c>
      <c r="M220" s="2">
        <v>-3.97727272727273E-2</v>
      </c>
      <c r="N220" s="3">
        <v>-0.17560975609756099</v>
      </c>
      <c r="O220" s="3">
        <v>-0.434782608695652</v>
      </c>
    </row>
    <row r="221" spans="1:15" x14ac:dyDescent="0.3">
      <c r="A221" s="8" t="s">
        <v>198</v>
      </c>
      <c r="B221" s="8" t="s">
        <v>98</v>
      </c>
      <c r="C221" s="2">
        <v>-0.13020833333333301</v>
      </c>
      <c r="D221" s="2">
        <v>-0.20359281437125701</v>
      </c>
      <c r="E221" s="2">
        <v>-0.150375939849624</v>
      </c>
      <c r="F221" s="2">
        <v>-0.37168141592920401</v>
      </c>
      <c r="G221" s="2">
        <v>-0.26760563380281699</v>
      </c>
      <c r="H221" s="2">
        <v>0.34615384615384598</v>
      </c>
      <c r="I221" s="2">
        <v>5.7142857142857099E-2</v>
      </c>
      <c r="J221" s="2">
        <v>0.29729729729729698</v>
      </c>
      <c r="K221" s="2">
        <v>0.1875</v>
      </c>
      <c r="L221" s="2">
        <v>0.19298245614035101</v>
      </c>
      <c r="M221" s="2">
        <v>0.16911764705882401</v>
      </c>
      <c r="N221" s="3">
        <v>1.14864864864865</v>
      </c>
      <c r="O221" s="3">
        <v>0.19548872180451099</v>
      </c>
    </row>
    <row r="222" spans="1:15" x14ac:dyDescent="0.3">
      <c r="A222" s="8" t="s">
        <v>199</v>
      </c>
      <c r="B222" s="8" t="s">
        <v>87</v>
      </c>
      <c r="C222" s="2">
        <v>2.2615535889872199E-2</v>
      </c>
      <c r="D222" s="2">
        <v>-3.8461538461538498E-3</v>
      </c>
      <c r="E222" s="2">
        <v>2.12355212355212E-2</v>
      </c>
      <c r="F222" s="2">
        <v>-4.7258979206049097E-3</v>
      </c>
      <c r="G222" s="2">
        <v>-1.89933523266857E-3</v>
      </c>
      <c r="H222" s="2">
        <v>6.6603235014272094E-2</v>
      </c>
      <c r="I222" s="2">
        <v>8.9206066012488802E-2</v>
      </c>
      <c r="J222" s="2">
        <v>8.2719082719082695E-2</v>
      </c>
      <c r="K222" s="2">
        <v>9.5310136157337397E-2</v>
      </c>
      <c r="L222" s="2">
        <v>1.8646408839779E-2</v>
      </c>
      <c r="M222" s="2">
        <v>6.1016949152542403E-2</v>
      </c>
      <c r="N222" s="3">
        <v>0.28173628173628201</v>
      </c>
      <c r="O222" s="3">
        <v>0.51061776061776099</v>
      </c>
    </row>
    <row r="223" spans="1:15" x14ac:dyDescent="0.3">
      <c r="A223" s="8" t="s">
        <v>199</v>
      </c>
      <c r="B223" s="8" t="s">
        <v>88</v>
      </c>
      <c r="C223" s="2">
        <v>-0.15173527037933801</v>
      </c>
      <c r="D223" s="2">
        <v>-9.7050428163653696E-2</v>
      </c>
      <c r="E223" s="2">
        <v>-0.10748155953635399</v>
      </c>
      <c r="F223" s="2">
        <v>-6.4935064935064901E-2</v>
      </c>
      <c r="G223" s="2">
        <v>-3.9141414141414102E-2</v>
      </c>
      <c r="H223" s="2">
        <v>9.1984231274638603E-2</v>
      </c>
      <c r="I223" s="2">
        <v>8.6642599277978294E-2</v>
      </c>
      <c r="J223" s="2">
        <v>0.115171650055371</v>
      </c>
      <c r="K223" s="2">
        <v>0.10824230387288999</v>
      </c>
      <c r="L223" s="2">
        <v>0.10035842293906801</v>
      </c>
      <c r="M223" s="2">
        <v>4.80456026058632E-2</v>
      </c>
      <c r="N223" s="3">
        <v>0.42524916943521601</v>
      </c>
      <c r="O223" s="3">
        <v>0.35616438356164398</v>
      </c>
    </row>
    <row r="224" spans="1:15" x14ac:dyDescent="0.3">
      <c r="A224" s="8" t="s">
        <v>199</v>
      </c>
      <c r="B224" s="8" t="s">
        <v>89</v>
      </c>
      <c r="C224" s="2">
        <v>0.28395061728395099</v>
      </c>
      <c r="D224" s="2">
        <v>7.69230769230769E-2</v>
      </c>
      <c r="E224" s="2">
        <v>-4.4642857142857102E-2</v>
      </c>
      <c r="F224" s="2">
        <v>0.15887850467289699</v>
      </c>
      <c r="G224" s="2">
        <v>-7.25806451612903E-2</v>
      </c>
      <c r="H224" s="2">
        <v>-8.6956521739130401E-3</v>
      </c>
      <c r="I224" s="2">
        <v>-9.6491228070175405E-2</v>
      </c>
      <c r="J224" s="2">
        <v>6.7961165048543701E-2</v>
      </c>
      <c r="K224" s="2">
        <v>0.236363636363636</v>
      </c>
      <c r="L224" s="2">
        <v>2.2058823529411801E-2</v>
      </c>
      <c r="M224" s="2">
        <v>0.100719424460432</v>
      </c>
      <c r="N224" s="3">
        <v>0.485436893203884</v>
      </c>
      <c r="O224" s="3">
        <v>0.36607142857142899</v>
      </c>
    </row>
    <row r="225" spans="1:15" x14ac:dyDescent="0.3">
      <c r="A225" s="8" t="s">
        <v>199</v>
      </c>
      <c r="B225" s="8" t="s">
        <v>90</v>
      </c>
      <c r="C225" s="2">
        <v>5.40540540540541E-3</v>
      </c>
      <c r="D225" s="2">
        <v>2.68817204301075E-2</v>
      </c>
      <c r="E225" s="2">
        <v>-1.04712041884817E-2</v>
      </c>
      <c r="F225" s="2">
        <v>5.8201058201058198E-2</v>
      </c>
      <c r="G225" s="2">
        <v>0.2</v>
      </c>
      <c r="H225" s="2">
        <v>0.44583333333333303</v>
      </c>
      <c r="I225" s="2">
        <v>0.38616714697406301</v>
      </c>
      <c r="J225" s="2">
        <v>0.30145530145530097</v>
      </c>
      <c r="K225" s="2">
        <v>0.246006389776358</v>
      </c>
      <c r="L225" s="2">
        <v>0.13974358974359</v>
      </c>
      <c r="M225" s="2">
        <v>0.106861642294713</v>
      </c>
      <c r="N225" s="3">
        <v>1.0457380457380501</v>
      </c>
      <c r="O225" s="3">
        <v>4.1518324607329804</v>
      </c>
    </row>
    <row r="226" spans="1:15" x14ac:dyDescent="0.3">
      <c r="A226" s="8" t="s">
        <v>199</v>
      </c>
      <c r="B226" s="8" t="s">
        <v>91</v>
      </c>
      <c r="C226" s="2">
        <v>0</v>
      </c>
      <c r="D226" s="2">
        <v>-1.5789473684210499E-2</v>
      </c>
      <c r="E226" s="2">
        <v>0.14438502673796799</v>
      </c>
      <c r="F226" s="2">
        <v>0</v>
      </c>
      <c r="G226" s="2">
        <v>5.1401869158878503E-2</v>
      </c>
      <c r="H226" s="2">
        <v>0.11111111111111099</v>
      </c>
      <c r="I226" s="2">
        <v>-1.2E-2</v>
      </c>
      <c r="J226" s="2">
        <v>-1.21457489878543E-2</v>
      </c>
      <c r="K226" s="2">
        <v>9.0163934426229497E-2</v>
      </c>
      <c r="L226" s="2">
        <v>2.2556390977443601E-2</v>
      </c>
      <c r="M226" s="2">
        <v>4.4117647058823498E-2</v>
      </c>
      <c r="N226" s="3">
        <v>0.14979757085020201</v>
      </c>
      <c r="O226" s="3">
        <v>0.51871657754010703</v>
      </c>
    </row>
    <row r="227" spans="1:15" x14ac:dyDescent="0.3">
      <c r="A227" s="8" t="s">
        <v>199</v>
      </c>
      <c r="B227" s="8" t="s">
        <v>92</v>
      </c>
      <c r="C227" s="2">
        <v>-8.3333333333333301E-2</v>
      </c>
      <c r="D227" s="2">
        <v>-2.27272727272727E-2</v>
      </c>
      <c r="E227" s="2">
        <v>6.9767441860465101E-2</v>
      </c>
      <c r="F227" s="2">
        <v>6.5217391304347797E-2</v>
      </c>
      <c r="G227" s="2">
        <v>-4.08163265306122E-2</v>
      </c>
      <c r="H227" s="2">
        <v>-2.1276595744680899E-2</v>
      </c>
      <c r="I227" s="2">
        <v>0.13043478260869601</v>
      </c>
      <c r="J227" s="2">
        <v>0.25</v>
      </c>
      <c r="K227" s="2">
        <v>0.138461538461538</v>
      </c>
      <c r="L227" s="2">
        <v>6.7567567567567599E-2</v>
      </c>
      <c r="M227" s="2">
        <v>0.126582278481013</v>
      </c>
      <c r="N227" s="3">
        <v>0.71153846153846201</v>
      </c>
      <c r="O227" s="3">
        <v>1.0697674418604699</v>
      </c>
    </row>
    <row r="228" spans="1:15" x14ac:dyDescent="0.3">
      <c r="A228" s="8" t="s">
        <v>199</v>
      </c>
      <c r="B228" s="8" t="s">
        <v>93</v>
      </c>
      <c r="C228" s="2">
        <v>3.3502772643253201E-2</v>
      </c>
      <c r="D228" s="2">
        <v>1.76615247037782E-2</v>
      </c>
      <c r="E228" s="2">
        <v>-5.9314586994727598E-3</v>
      </c>
      <c r="F228" s="2">
        <v>-1.8121546961326E-2</v>
      </c>
      <c r="G228" s="2">
        <v>5.4017555705604299E-3</v>
      </c>
      <c r="H228" s="2">
        <v>4.2981867024848901E-2</v>
      </c>
      <c r="I228" s="2">
        <v>3.11225584889461E-2</v>
      </c>
      <c r="J228" s="2">
        <v>-3.5387177352206498E-3</v>
      </c>
      <c r="K228" s="2">
        <v>3.1543764361813199E-2</v>
      </c>
      <c r="L228" s="2">
        <v>-3.4426893479141399E-3</v>
      </c>
      <c r="M228" s="2">
        <v>-1.34119081487503E-2</v>
      </c>
      <c r="N228" s="3">
        <v>1.06161532056619E-2</v>
      </c>
      <c r="O228" s="3">
        <v>6.6564147627416498E-2</v>
      </c>
    </row>
    <row r="229" spans="1:15" x14ac:dyDescent="0.3">
      <c r="A229" s="8" t="s">
        <v>199</v>
      </c>
      <c r="B229" s="8" t="s">
        <v>94</v>
      </c>
      <c r="C229" s="2">
        <v>-9.4276094276094305E-2</v>
      </c>
      <c r="D229" s="2">
        <v>-7.8066914498141293E-2</v>
      </c>
      <c r="E229" s="2">
        <v>-1.2096774193548401E-2</v>
      </c>
      <c r="F229" s="2">
        <v>-9.3877551020408206E-2</v>
      </c>
      <c r="G229" s="2">
        <v>6.3063063063063099E-2</v>
      </c>
      <c r="H229" s="2">
        <v>4.2372881355932202E-2</v>
      </c>
      <c r="I229" s="2">
        <v>0</v>
      </c>
      <c r="J229" s="2">
        <v>8.5365853658536606E-2</v>
      </c>
      <c r="K229" s="2">
        <v>3.7453183520599301E-2</v>
      </c>
      <c r="L229" s="2">
        <v>-4.3321299638989202E-2</v>
      </c>
      <c r="M229" s="2">
        <v>0</v>
      </c>
      <c r="N229" s="3">
        <v>7.7235772357723595E-2</v>
      </c>
      <c r="O229" s="3">
        <v>6.8548387096774202E-2</v>
      </c>
    </row>
    <row r="230" spans="1:15" x14ac:dyDescent="0.3">
      <c r="A230" s="8" t="s">
        <v>199</v>
      </c>
      <c r="B230" s="8" t="s">
        <v>95</v>
      </c>
      <c r="C230" s="2">
        <v>7.5630252100840303E-2</v>
      </c>
      <c r="D230" s="2">
        <v>-7.8125E-2</v>
      </c>
      <c r="E230" s="2">
        <v>8.4745762711864403E-2</v>
      </c>
      <c r="F230" s="2">
        <v>0.1953125</v>
      </c>
      <c r="G230" s="2">
        <v>-0.11111111111111099</v>
      </c>
      <c r="H230" s="2">
        <v>3.6764705882352901E-2</v>
      </c>
      <c r="I230" s="2">
        <v>6.3829787234042507E-2</v>
      </c>
      <c r="J230" s="2">
        <v>-1.3333333333333299E-2</v>
      </c>
      <c r="K230" s="2">
        <v>0.15540540540540501</v>
      </c>
      <c r="L230" s="2">
        <v>4.0935672514619902E-2</v>
      </c>
      <c r="M230" s="2">
        <v>0.101123595505618</v>
      </c>
      <c r="N230" s="3">
        <v>0.30666666666666698</v>
      </c>
      <c r="O230" s="3">
        <v>0.66101694915254205</v>
      </c>
    </row>
    <row r="231" spans="1:15" x14ac:dyDescent="0.3">
      <c r="A231" s="8" t="s">
        <v>199</v>
      </c>
      <c r="B231" s="8" t="s">
        <v>96</v>
      </c>
      <c r="C231" s="2">
        <v>-0.11111111111111099</v>
      </c>
      <c r="D231" s="2">
        <v>-6.6176470588235295E-2</v>
      </c>
      <c r="E231" s="2">
        <v>-5.5118110236220499E-2</v>
      </c>
      <c r="F231" s="2">
        <v>-8.3333333333333301E-2</v>
      </c>
      <c r="G231" s="2">
        <v>0.163636363636364</v>
      </c>
      <c r="H231" s="2">
        <v>0.234375</v>
      </c>
      <c r="I231" s="2">
        <v>0.30379746835443</v>
      </c>
      <c r="J231" s="2">
        <v>0.26699029126213603</v>
      </c>
      <c r="K231" s="2">
        <v>0.25670498084291199</v>
      </c>
      <c r="L231" s="2">
        <v>0.25914634146341498</v>
      </c>
      <c r="M231" s="2">
        <v>0.193704600484261</v>
      </c>
      <c r="N231" s="3">
        <v>1.3932038834951499</v>
      </c>
      <c r="O231" s="3">
        <v>2.88188976377953</v>
      </c>
    </row>
    <row r="232" spans="1:15" x14ac:dyDescent="0.3">
      <c r="A232" s="8" t="s">
        <v>199</v>
      </c>
      <c r="B232" s="8" t="s">
        <v>97</v>
      </c>
      <c r="C232" s="2">
        <v>-1.5936254980079698E-2</v>
      </c>
      <c r="D232" s="2">
        <v>8.0971659919028306E-3</v>
      </c>
      <c r="E232" s="2">
        <v>-4.81927710843374E-2</v>
      </c>
      <c r="F232" s="2">
        <v>-0.16033755274261599</v>
      </c>
      <c r="G232" s="2">
        <v>4.5226130653266298E-2</v>
      </c>
      <c r="H232" s="2">
        <v>-9.6153846153846194E-3</v>
      </c>
      <c r="I232" s="2">
        <v>1.94174757281553E-2</v>
      </c>
      <c r="J232" s="2">
        <v>-3.3333333333333298E-2</v>
      </c>
      <c r="K232" s="2">
        <v>8.3743842364532001E-2</v>
      </c>
      <c r="L232" s="2">
        <v>-0.131818181818182</v>
      </c>
      <c r="M232" s="2">
        <v>-4.1884816753926697E-2</v>
      </c>
      <c r="N232" s="3">
        <v>-0.128571428571429</v>
      </c>
      <c r="O232" s="3">
        <v>-0.265060240963855</v>
      </c>
    </row>
    <row r="233" spans="1:15" x14ac:dyDescent="0.3">
      <c r="A233" s="8" t="s">
        <v>199</v>
      </c>
      <c r="B233" s="8" t="s">
        <v>98</v>
      </c>
      <c r="C233" s="2">
        <v>-0.22222222222222199</v>
      </c>
      <c r="D233" s="2">
        <v>-0.24369747899159699</v>
      </c>
      <c r="E233" s="2">
        <v>-0.17777777777777801</v>
      </c>
      <c r="F233" s="2">
        <v>-0.17567567567567599</v>
      </c>
      <c r="G233" s="2">
        <v>-6.5573770491803296E-2</v>
      </c>
      <c r="H233" s="2">
        <v>0.12280701754386</v>
      </c>
      <c r="I233" s="2">
        <v>7.8125E-2</v>
      </c>
      <c r="J233" s="2">
        <v>0.36231884057970998</v>
      </c>
      <c r="K233" s="2">
        <v>0.26595744680851102</v>
      </c>
      <c r="L233" s="2">
        <v>0.19327731092437</v>
      </c>
      <c r="M233" s="2">
        <v>8.4507042253521097E-2</v>
      </c>
      <c r="N233" s="3">
        <v>1.23188405797101</v>
      </c>
      <c r="O233" s="3">
        <v>0.71111111111111103</v>
      </c>
    </row>
    <row r="234" spans="1:15" x14ac:dyDescent="0.3">
      <c r="A234" s="8" t="s">
        <v>200</v>
      </c>
      <c r="B234" s="8" t="s">
        <v>87</v>
      </c>
      <c r="C234" s="2">
        <v>2.04460966542751E-2</v>
      </c>
      <c r="D234" s="2">
        <v>2.8233151183970899E-2</v>
      </c>
      <c r="E234" s="2">
        <v>2.21434898139947E-2</v>
      </c>
      <c r="F234" s="2">
        <v>0.161178509532062</v>
      </c>
      <c r="G234" s="2">
        <v>0.157462686567164</v>
      </c>
      <c r="H234" s="2">
        <v>9.6711798839458404E-3</v>
      </c>
      <c r="I234" s="2">
        <v>8.3014048531289894E-3</v>
      </c>
      <c r="J234" s="2">
        <v>-5.1931602279924001E-2</v>
      </c>
      <c r="K234" s="2">
        <v>0.14028056112224399</v>
      </c>
      <c r="L234" s="2">
        <v>7.7914469830111299E-2</v>
      </c>
      <c r="M234" s="2">
        <v>-3.2608695652173898E-3</v>
      </c>
      <c r="N234" s="3">
        <v>0.161494616846105</v>
      </c>
      <c r="O234" s="3">
        <v>0.62444641275464996</v>
      </c>
    </row>
    <row r="235" spans="1:15" x14ac:dyDescent="0.3">
      <c r="A235" s="8" t="s">
        <v>200</v>
      </c>
      <c r="B235" s="8" t="s">
        <v>88</v>
      </c>
      <c r="C235" s="2">
        <v>-0.151930261519303</v>
      </c>
      <c r="D235" s="2">
        <v>-8.8105726872246701E-2</v>
      </c>
      <c r="E235" s="2">
        <v>-6.6022544283413906E-2</v>
      </c>
      <c r="F235" s="2">
        <v>4.31034482758621E-2</v>
      </c>
      <c r="G235" s="2">
        <v>0.23140495867768601</v>
      </c>
      <c r="H235" s="2">
        <v>0.17583892617449701</v>
      </c>
      <c r="I235" s="2">
        <v>0.20890410958904099</v>
      </c>
      <c r="J235" s="2">
        <v>0.13408876298394701</v>
      </c>
      <c r="K235" s="2">
        <v>0.28393005828476298</v>
      </c>
      <c r="L235" s="2">
        <v>0.23411154345006499</v>
      </c>
      <c r="M235" s="2">
        <v>5.78034682080925E-3</v>
      </c>
      <c r="N235" s="3">
        <v>0.80736543909348402</v>
      </c>
      <c r="O235" s="3">
        <v>2.0821256038647298</v>
      </c>
    </row>
    <row r="236" spans="1:15" x14ac:dyDescent="0.3">
      <c r="A236" s="8" t="s">
        <v>200</v>
      </c>
      <c r="B236" s="8" t="s">
        <v>89</v>
      </c>
      <c r="C236" s="2">
        <v>2.8571428571428598E-2</v>
      </c>
      <c r="D236" s="2">
        <v>-5.5555555555555601E-2</v>
      </c>
      <c r="E236" s="2">
        <v>-6.8627450980392204E-2</v>
      </c>
      <c r="F236" s="2">
        <v>0.336842105263158</v>
      </c>
      <c r="G236" s="2">
        <v>0.267716535433071</v>
      </c>
      <c r="H236" s="2">
        <v>8.0745341614906804E-2</v>
      </c>
      <c r="I236" s="2">
        <v>5.1724137931034503E-2</v>
      </c>
      <c r="J236" s="2">
        <v>-8.7431693989070997E-2</v>
      </c>
      <c r="K236" s="2">
        <v>8.3832335329341298E-2</v>
      </c>
      <c r="L236" s="2">
        <v>0.16022099447513799</v>
      </c>
      <c r="M236" s="2">
        <v>0</v>
      </c>
      <c r="N236" s="3">
        <v>0.14754098360655701</v>
      </c>
      <c r="O236" s="3">
        <v>1.0588235294117601</v>
      </c>
    </row>
    <row r="237" spans="1:15" x14ac:dyDescent="0.3">
      <c r="A237" s="8" t="s">
        <v>200</v>
      </c>
      <c r="B237" s="8" t="s">
        <v>90</v>
      </c>
      <c r="C237" s="2">
        <v>-7.9365079365079402E-2</v>
      </c>
      <c r="D237" s="2">
        <v>8.6206896551724102E-3</v>
      </c>
      <c r="E237" s="2">
        <v>-1.7094017094017099E-2</v>
      </c>
      <c r="F237" s="2">
        <v>0.44347826086956499</v>
      </c>
      <c r="G237" s="2">
        <v>0.58433734939758997</v>
      </c>
      <c r="H237" s="2">
        <v>0.41825095057034201</v>
      </c>
      <c r="I237" s="2">
        <v>0.49865951742627301</v>
      </c>
      <c r="J237" s="2">
        <v>0.298747763864043</v>
      </c>
      <c r="K237" s="2">
        <v>0.31955922865013803</v>
      </c>
      <c r="L237" s="2">
        <v>0.15031315240083501</v>
      </c>
      <c r="M237" s="2">
        <v>1.4519056261343E-2</v>
      </c>
      <c r="N237" s="3">
        <v>1</v>
      </c>
      <c r="O237" s="3">
        <v>8.5555555555555607</v>
      </c>
    </row>
    <row r="238" spans="1:15" x14ac:dyDescent="0.3">
      <c r="A238" s="8" t="s">
        <v>200</v>
      </c>
      <c r="B238" s="8" t="s">
        <v>91</v>
      </c>
      <c r="C238" s="2">
        <v>8.5561497326203204E-2</v>
      </c>
      <c r="D238" s="2">
        <v>0</v>
      </c>
      <c r="E238" s="2">
        <v>0.10344827586206901</v>
      </c>
      <c r="F238" s="2">
        <v>2.23214285714286E-2</v>
      </c>
      <c r="G238" s="2">
        <v>9.6069868995633204E-2</v>
      </c>
      <c r="H238" s="2">
        <v>5.97609561752988E-2</v>
      </c>
      <c r="I238" s="2">
        <v>7.8947368421052599E-2</v>
      </c>
      <c r="J238" s="2">
        <v>4.8780487804878099E-2</v>
      </c>
      <c r="K238" s="2">
        <v>-3.32225913621262E-2</v>
      </c>
      <c r="L238" s="2">
        <v>1.03092783505155E-2</v>
      </c>
      <c r="M238" s="2">
        <v>1.7006802721088399E-2</v>
      </c>
      <c r="N238" s="3">
        <v>4.1811846689895502E-2</v>
      </c>
      <c r="O238" s="3">
        <v>0.47290640394088701</v>
      </c>
    </row>
    <row r="239" spans="1:15" x14ac:dyDescent="0.3">
      <c r="A239" s="8" t="s">
        <v>200</v>
      </c>
      <c r="B239" s="8" t="s">
        <v>92</v>
      </c>
      <c r="C239" s="2">
        <v>0</v>
      </c>
      <c r="D239" s="2">
        <v>0</v>
      </c>
      <c r="E239" s="2">
        <v>0.36363636363636398</v>
      </c>
      <c r="F239" s="2">
        <v>0.233333333333333</v>
      </c>
      <c r="G239" s="2">
        <v>2.7027027027027001E-2</v>
      </c>
      <c r="H239" s="2">
        <v>0.13157894736842099</v>
      </c>
      <c r="I239" s="2">
        <v>0.186046511627907</v>
      </c>
      <c r="J239" s="2">
        <v>9.8039215686274495E-2</v>
      </c>
      <c r="K239" s="2">
        <v>0.214285714285714</v>
      </c>
      <c r="L239" s="2">
        <v>0.25</v>
      </c>
      <c r="M239" s="2">
        <v>9.41176470588235E-2</v>
      </c>
      <c r="N239" s="3">
        <v>0.82352941176470595</v>
      </c>
      <c r="O239" s="3">
        <v>3.2272727272727302</v>
      </c>
    </row>
    <row r="240" spans="1:15" x14ac:dyDescent="0.3">
      <c r="A240" s="8" t="s">
        <v>200</v>
      </c>
      <c r="B240" s="8" t="s">
        <v>93</v>
      </c>
      <c r="C240" s="2">
        <v>-1.1761246692149399E-3</v>
      </c>
      <c r="D240" s="2">
        <v>3.1792758316161303E-2</v>
      </c>
      <c r="E240" s="2">
        <v>4.8216833095577699E-2</v>
      </c>
      <c r="F240" s="2">
        <v>3.7833424060968998E-2</v>
      </c>
      <c r="G240" s="2">
        <v>6.7138735903488095E-2</v>
      </c>
      <c r="H240" s="2">
        <v>2.6787908577046E-2</v>
      </c>
      <c r="I240" s="2">
        <v>3.59023456199138E-3</v>
      </c>
      <c r="J240" s="2">
        <v>-2.8857619842594801E-2</v>
      </c>
      <c r="K240" s="2">
        <v>-3.9292730844793702E-3</v>
      </c>
      <c r="L240" s="2">
        <v>6.41025641025641E-3</v>
      </c>
      <c r="M240" s="2">
        <v>-2.7927486526212599E-2</v>
      </c>
      <c r="N240" s="3">
        <v>-5.3660863343668E-2</v>
      </c>
      <c r="O240" s="3">
        <v>0.132097004279601</v>
      </c>
    </row>
    <row r="241" spans="1:15" x14ac:dyDescent="0.3">
      <c r="A241" s="8" t="s">
        <v>200</v>
      </c>
      <c r="B241" s="8" t="s">
        <v>94</v>
      </c>
      <c r="C241" s="2">
        <v>-4.80769230769231E-2</v>
      </c>
      <c r="D241" s="2">
        <v>0.14646464646464599</v>
      </c>
      <c r="E241" s="2">
        <v>-1.7621145374449299E-2</v>
      </c>
      <c r="F241" s="2">
        <v>0</v>
      </c>
      <c r="G241" s="2">
        <v>0.21076233183856499</v>
      </c>
      <c r="H241" s="2">
        <v>-3.7037037037037E-2</v>
      </c>
      <c r="I241" s="2">
        <v>5.7692307692307702E-2</v>
      </c>
      <c r="J241" s="2">
        <v>-6.9090909090909106E-2</v>
      </c>
      <c r="K241" s="2">
        <v>0.13671875</v>
      </c>
      <c r="L241" s="2">
        <v>0.192439862542955</v>
      </c>
      <c r="M241" s="2">
        <v>-4.0345821325648401E-2</v>
      </c>
      <c r="N241" s="3">
        <v>0.21090909090909099</v>
      </c>
      <c r="O241" s="3">
        <v>0.46696035242290801</v>
      </c>
    </row>
    <row r="242" spans="1:15" x14ac:dyDescent="0.3">
      <c r="A242" s="8" t="s">
        <v>200</v>
      </c>
      <c r="B242" s="8" t="s">
        <v>95</v>
      </c>
      <c r="C242" s="2">
        <v>2.15827338129496E-2</v>
      </c>
      <c r="D242" s="2">
        <v>-7.0422535211267599E-3</v>
      </c>
      <c r="E242" s="2">
        <v>2.1276595744680899E-2</v>
      </c>
      <c r="F242" s="2">
        <v>0.1875</v>
      </c>
      <c r="G242" s="2">
        <v>0.19298245614035101</v>
      </c>
      <c r="H242" s="2">
        <v>3.4313725490196102E-2</v>
      </c>
      <c r="I242" s="2">
        <v>-6.1611374407582901E-2</v>
      </c>
      <c r="J242" s="2">
        <v>0</v>
      </c>
      <c r="K242" s="2">
        <v>5.5555555555555601E-2</v>
      </c>
      <c r="L242" s="2">
        <v>4.7846889952153103E-2</v>
      </c>
      <c r="M242" s="2">
        <v>1.3698630136986301E-2</v>
      </c>
      <c r="N242" s="3">
        <v>0.12121212121212099</v>
      </c>
      <c r="O242" s="3">
        <v>0.57446808510638303</v>
      </c>
    </row>
    <row r="243" spans="1:15" x14ac:dyDescent="0.3">
      <c r="A243" s="8" t="s">
        <v>200</v>
      </c>
      <c r="B243" s="8" t="s">
        <v>96</v>
      </c>
      <c r="C243" s="2">
        <v>-9.8901098901098897E-2</v>
      </c>
      <c r="D243" s="2">
        <v>-4.8780487804878099E-2</v>
      </c>
      <c r="E243" s="2">
        <v>0.128205128205128</v>
      </c>
      <c r="F243" s="2">
        <v>0.102272727272727</v>
      </c>
      <c r="G243" s="2">
        <v>0.247422680412371</v>
      </c>
      <c r="H243" s="2">
        <v>0.31404958677686001</v>
      </c>
      <c r="I243" s="2">
        <v>0.41509433962264197</v>
      </c>
      <c r="J243" s="2">
        <v>0.24</v>
      </c>
      <c r="K243" s="2">
        <v>0.55555555555555602</v>
      </c>
      <c r="L243" s="2">
        <v>0.37096774193548399</v>
      </c>
      <c r="M243" s="2">
        <v>0.11596638655462201</v>
      </c>
      <c r="N243" s="3">
        <v>1.9511111111111099</v>
      </c>
      <c r="O243" s="3">
        <v>7.5128205128205101</v>
      </c>
    </row>
    <row r="244" spans="1:15" x14ac:dyDescent="0.3">
      <c r="A244" s="8" t="s">
        <v>200</v>
      </c>
      <c r="B244" s="8" t="s">
        <v>97</v>
      </c>
      <c r="C244" s="2">
        <v>3.1620553359683799E-2</v>
      </c>
      <c r="D244" s="2">
        <v>1.1494252873563199E-2</v>
      </c>
      <c r="E244" s="2">
        <v>-0.16666666666666699</v>
      </c>
      <c r="F244" s="2">
        <v>-4.0909090909090902E-2</v>
      </c>
      <c r="G244" s="2">
        <v>8.5308056872037893E-2</v>
      </c>
      <c r="H244" s="2">
        <v>3.4934497816593899E-2</v>
      </c>
      <c r="I244" s="2">
        <v>-5.90717299578059E-2</v>
      </c>
      <c r="J244" s="2">
        <v>-2.6905829596412599E-2</v>
      </c>
      <c r="K244" s="2">
        <v>-7.83410138248848E-2</v>
      </c>
      <c r="L244" s="2">
        <v>-7.4999999999999997E-2</v>
      </c>
      <c r="M244" s="2">
        <v>-9.7297297297297303E-2</v>
      </c>
      <c r="N244" s="3">
        <v>-0.25112107623318403</v>
      </c>
      <c r="O244" s="3">
        <v>-0.36742424242424199</v>
      </c>
    </row>
    <row r="245" spans="1:15" x14ac:dyDescent="0.3">
      <c r="A245" s="8" t="s">
        <v>200</v>
      </c>
      <c r="B245" s="8" t="s">
        <v>98</v>
      </c>
      <c r="C245" s="2">
        <v>-0.31192660550458701</v>
      </c>
      <c r="D245" s="2">
        <v>-0.21333333333333299</v>
      </c>
      <c r="E245" s="2">
        <v>-0.11864406779661001</v>
      </c>
      <c r="F245" s="2">
        <v>-0.21153846153846201</v>
      </c>
      <c r="G245" s="2">
        <v>0.26829268292682901</v>
      </c>
      <c r="H245" s="2">
        <v>7.69230769230769E-2</v>
      </c>
      <c r="I245" s="2">
        <v>0.5</v>
      </c>
      <c r="J245" s="2">
        <v>0.41666666666666702</v>
      </c>
      <c r="K245" s="2">
        <v>0.48739495798319299</v>
      </c>
      <c r="L245" s="2">
        <v>0.13559322033898299</v>
      </c>
      <c r="M245" s="2">
        <v>7.9601990049751201E-2</v>
      </c>
      <c r="N245" s="3">
        <v>1.5833333333333299</v>
      </c>
      <c r="O245" s="3">
        <v>2.6779661016949201</v>
      </c>
    </row>
    <row r="246" spans="1:15" x14ac:dyDescent="0.3">
      <c r="A246" s="8" t="s">
        <v>201</v>
      </c>
      <c r="B246" s="8" t="s">
        <v>87</v>
      </c>
      <c r="C246" s="2">
        <v>-1.8181818181818198E-2</v>
      </c>
      <c r="D246" s="2">
        <v>2.97906602254428E-2</v>
      </c>
      <c r="E246" s="2">
        <v>-2.42376856919468E-2</v>
      </c>
      <c r="F246" s="2">
        <v>6.3301282051282007E-2</v>
      </c>
      <c r="G246" s="2">
        <v>2.11002260738508E-2</v>
      </c>
      <c r="H246" s="2">
        <v>1.99261992619926E-2</v>
      </c>
      <c r="I246" s="2">
        <v>-8.6830680173661402E-3</v>
      </c>
      <c r="J246" s="2">
        <v>9.4890510948905105E-3</v>
      </c>
      <c r="K246" s="2">
        <v>4.1937816341287099E-2</v>
      </c>
      <c r="L246" s="2">
        <v>4.09437890353921E-2</v>
      </c>
      <c r="M246" s="2">
        <v>0.104666666666667</v>
      </c>
      <c r="N246" s="3">
        <v>0.20948905109489099</v>
      </c>
      <c r="O246" s="3">
        <v>0.29554339327599699</v>
      </c>
    </row>
    <row r="247" spans="1:15" x14ac:dyDescent="0.3">
      <c r="A247" s="8" t="s">
        <v>201</v>
      </c>
      <c r="B247" s="8" t="s">
        <v>88</v>
      </c>
      <c r="C247" s="2">
        <v>-0.26324237560192598</v>
      </c>
      <c r="D247" s="2">
        <v>-0.21786492374727701</v>
      </c>
      <c r="E247" s="2">
        <v>4.17827298050139E-2</v>
      </c>
      <c r="F247" s="2">
        <v>0.17112299465240599</v>
      </c>
      <c r="G247" s="2">
        <v>6.6210045662100495E-2</v>
      </c>
      <c r="H247" s="2">
        <v>0.26766595289079198</v>
      </c>
      <c r="I247" s="2">
        <v>7.0945945945945901E-2</v>
      </c>
      <c r="J247" s="2">
        <v>0.157728706624606</v>
      </c>
      <c r="K247" s="2">
        <v>0.168937329700272</v>
      </c>
      <c r="L247" s="2">
        <v>0.15034965034965</v>
      </c>
      <c r="M247" s="2">
        <v>0.15805471124620099</v>
      </c>
      <c r="N247" s="3">
        <v>0.80283911671924302</v>
      </c>
      <c r="O247" s="3">
        <v>2.1838440111420598</v>
      </c>
    </row>
    <row r="248" spans="1:15" x14ac:dyDescent="0.3">
      <c r="A248" s="8" t="s">
        <v>201</v>
      </c>
      <c r="B248" s="8" t="s">
        <v>89</v>
      </c>
      <c r="C248" s="2">
        <v>6.13496932515337E-3</v>
      </c>
      <c r="D248" s="2">
        <v>3.65853658536585E-2</v>
      </c>
      <c r="E248" s="2">
        <v>-1.1764705882352899E-2</v>
      </c>
      <c r="F248" s="2">
        <v>0.107142857142857</v>
      </c>
      <c r="G248" s="2">
        <v>-3.2258064516128997E-2</v>
      </c>
      <c r="H248" s="2">
        <v>7.7777777777777807E-2</v>
      </c>
      <c r="I248" s="2">
        <v>0.14432989690721601</v>
      </c>
      <c r="J248" s="2">
        <v>-6.3063063063063099E-2</v>
      </c>
      <c r="K248" s="2">
        <v>2.8846153846153799E-2</v>
      </c>
      <c r="L248" s="2">
        <v>7.9439252336448593E-2</v>
      </c>
      <c r="M248" s="2">
        <v>0.12121212121212099</v>
      </c>
      <c r="N248" s="3">
        <v>0.16666666666666699</v>
      </c>
      <c r="O248" s="3">
        <v>0.52352941176470602</v>
      </c>
    </row>
    <row r="249" spans="1:15" x14ac:dyDescent="0.3">
      <c r="A249" s="8" t="s">
        <v>201</v>
      </c>
      <c r="B249" s="8" t="s">
        <v>90</v>
      </c>
      <c r="C249" s="2">
        <v>-0.26515151515151503</v>
      </c>
      <c r="D249" s="2">
        <v>-0.185567010309278</v>
      </c>
      <c r="E249" s="2">
        <v>0.126582278481013</v>
      </c>
      <c r="F249" s="2">
        <v>0.40449438202247201</v>
      </c>
      <c r="G249" s="2">
        <v>0.16800000000000001</v>
      </c>
      <c r="H249" s="2">
        <v>0.25342465753424698</v>
      </c>
      <c r="I249" s="2">
        <v>6.0109289617486301E-2</v>
      </c>
      <c r="J249" s="2">
        <v>0.298969072164948</v>
      </c>
      <c r="K249" s="2">
        <v>8.3333333333333301E-2</v>
      </c>
      <c r="L249" s="2">
        <v>0.14285714285714299</v>
      </c>
      <c r="M249" s="2">
        <v>6.4102564102564097E-2</v>
      </c>
      <c r="N249" s="3">
        <v>0.71134020618556704</v>
      </c>
      <c r="O249" s="3">
        <v>3.20253164556962</v>
      </c>
    </row>
    <row r="250" spans="1:15" x14ac:dyDescent="0.3">
      <c r="A250" s="8" t="s">
        <v>201</v>
      </c>
      <c r="B250" s="8" t="s">
        <v>91</v>
      </c>
      <c r="C250" s="2">
        <v>6.8807339449541302E-2</v>
      </c>
      <c r="D250" s="2">
        <v>-2.14592274678112E-2</v>
      </c>
      <c r="E250" s="2">
        <v>3.07017543859649E-2</v>
      </c>
      <c r="F250" s="2">
        <v>5.5319148936170202E-2</v>
      </c>
      <c r="G250" s="2">
        <v>-9.2741935483870996E-2</v>
      </c>
      <c r="H250" s="2">
        <v>4.4444444444444398E-2</v>
      </c>
      <c r="I250" s="2">
        <v>7.6595744680851105E-2</v>
      </c>
      <c r="J250" s="2">
        <v>1.97628458498024E-2</v>
      </c>
      <c r="K250" s="2">
        <v>1.16279069767442E-2</v>
      </c>
      <c r="L250" s="2">
        <v>4.5977011494252901E-2</v>
      </c>
      <c r="M250" s="2">
        <v>0.102564102564103</v>
      </c>
      <c r="N250" s="3">
        <v>0.189723320158103</v>
      </c>
      <c r="O250" s="3">
        <v>0.320175438596491</v>
      </c>
    </row>
    <row r="251" spans="1:15" x14ac:dyDescent="0.3">
      <c r="A251" s="8" t="s">
        <v>201</v>
      </c>
      <c r="B251" s="8" t="s">
        <v>92</v>
      </c>
      <c r="C251" s="2">
        <v>-0.238095238095238</v>
      </c>
      <c r="D251" s="2">
        <v>-0.1875</v>
      </c>
      <c r="E251" s="2">
        <v>0.30769230769230799</v>
      </c>
      <c r="F251" s="2">
        <v>0.17647058823529399</v>
      </c>
      <c r="G251" s="2">
        <v>0.45</v>
      </c>
      <c r="H251" s="2">
        <v>0.20689655172413801</v>
      </c>
      <c r="I251" s="2">
        <v>-0.17142857142857101</v>
      </c>
      <c r="J251" s="2">
        <v>0.24137931034482801</v>
      </c>
      <c r="K251" s="2">
        <v>0.27777777777777801</v>
      </c>
      <c r="L251" s="2">
        <v>0.26086956521739102</v>
      </c>
      <c r="M251" s="2">
        <v>0.13793103448275901</v>
      </c>
      <c r="N251" s="3">
        <v>1.27586206896552</v>
      </c>
      <c r="O251" s="3">
        <v>4.0769230769230802</v>
      </c>
    </row>
    <row r="252" spans="1:15" x14ac:dyDescent="0.3">
      <c r="A252" s="8" t="s">
        <v>201</v>
      </c>
      <c r="B252" s="8" t="s">
        <v>93</v>
      </c>
      <c r="C252" s="2">
        <v>0</v>
      </c>
      <c r="D252" s="2">
        <v>3.7587885343428898E-2</v>
      </c>
      <c r="E252" s="2">
        <v>4.6911649726348696E-3</v>
      </c>
      <c r="F252" s="2">
        <v>1.1673151750972799E-2</v>
      </c>
      <c r="G252" s="2">
        <v>-2.84615384615385E-2</v>
      </c>
      <c r="H252" s="2">
        <v>-2.0585906571654801E-2</v>
      </c>
      <c r="I252" s="2">
        <v>-8.0840743734842402E-3</v>
      </c>
      <c r="J252" s="2">
        <v>-4.8899755501222502E-3</v>
      </c>
      <c r="K252" s="2">
        <v>-1.0920010920010899E-3</v>
      </c>
      <c r="L252" s="2">
        <v>-4.3454495763869901E-2</v>
      </c>
      <c r="M252" s="2">
        <v>-3.4285714285714301E-3</v>
      </c>
      <c r="N252" s="3">
        <v>-5.2431404509644099E-2</v>
      </c>
      <c r="O252" s="3">
        <v>-9.0956476413865006E-2</v>
      </c>
    </row>
    <row r="253" spans="1:15" x14ac:dyDescent="0.3">
      <c r="A253" s="8" t="s">
        <v>201</v>
      </c>
      <c r="B253" s="8" t="s">
        <v>94</v>
      </c>
      <c r="C253" s="2">
        <v>-0.158415841584158</v>
      </c>
      <c r="D253" s="2">
        <v>-3.9215686274509803E-3</v>
      </c>
      <c r="E253" s="2">
        <v>-3.9370078740157497E-3</v>
      </c>
      <c r="F253" s="2">
        <v>9.4861660079051405E-2</v>
      </c>
      <c r="G253" s="2">
        <v>6.1371841155234703E-2</v>
      </c>
      <c r="H253" s="2">
        <v>-2.04081632653061E-2</v>
      </c>
      <c r="I253" s="2">
        <v>8.3333333333333301E-2</v>
      </c>
      <c r="J253" s="2">
        <v>4.1666666666666699E-2</v>
      </c>
      <c r="K253" s="2">
        <v>-3.0769230769230799E-2</v>
      </c>
      <c r="L253" s="2">
        <v>1.58730158730159E-2</v>
      </c>
      <c r="M253" s="2">
        <v>1.8749999999999999E-2</v>
      </c>
      <c r="N253" s="3">
        <v>4.48717948717949E-2</v>
      </c>
      <c r="O253" s="3">
        <v>0.28346456692913402</v>
      </c>
    </row>
    <row r="254" spans="1:15" x14ac:dyDescent="0.3">
      <c r="A254" s="8" t="s">
        <v>201</v>
      </c>
      <c r="B254" s="8" t="s">
        <v>95</v>
      </c>
      <c r="C254" s="2">
        <v>5.0955414012738898E-2</v>
      </c>
      <c r="D254" s="2">
        <v>0.12121212121212099</v>
      </c>
      <c r="E254" s="2">
        <v>0.102702702702703</v>
      </c>
      <c r="F254" s="2">
        <v>-4.9019607843137303E-2</v>
      </c>
      <c r="G254" s="2">
        <v>-1.03092783505155E-2</v>
      </c>
      <c r="H254" s="2">
        <v>-1.0416666666666701E-2</v>
      </c>
      <c r="I254" s="2">
        <v>8.42105263157895E-2</v>
      </c>
      <c r="J254" s="2">
        <v>7.2815533980582506E-2</v>
      </c>
      <c r="K254" s="2">
        <v>-3.6199095022624403E-2</v>
      </c>
      <c r="L254" s="2">
        <v>-4.6948356807511703E-3</v>
      </c>
      <c r="M254" s="2">
        <v>8.4905660377358499E-2</v>
      </c>
      <c r="N254" s="3">
        <v>0.116504854368932</v>
      </c>
      <c r="O254" s="3">
        <v>0.24324324324324301</v>
      </c>
    </row>
    <row r="255" spans="1:15" x14ac:dyDescent="0.3">
      <c r="A255" s="8" t="s">
        <v>201</v>
      </c>
      <c r="B255" s="8" t="s">
        <v>96</v>
      </c>
      <c r="C255" s="2">
        <v>-0.17910447761194001</v>
      </c>
      <c r="D255" s="2">
        <v>-0.109090909090909</v>
      </c>
      <c r="E255" s="2">
        <v>0.16326530612244899</v>
      </c>
      <c r="F255" s="2">
        <v>0.22807017543859601</v>
      </c>
      <c r="G255" s="2">
        <v>0.2</v>
      </c>
      <c r="H255" s="2">
        <v>0.30952380952380998</v>
      </c>
      <c r="I255" s="2">
        <v>-3.6363636363636397E-2</v>
      </c>
      <c r="J255" s="2">
        <v>0.50943396226415105</v>
      </c>
      <c r="K255" s="2">
        <v>0.24374999999999999</v>
      </c>
      <c r="L255" s="2">
        <v>0.276381909547739</v>
      </c>
      <c r="M255" s="2">
        <v>0.291338582677165</v>
      </c>
      <c r="N255" s="3">
        <v>2.0943396226415101</v>
      </c>
      <c r="O255" s="3">
        <v>5.6938775510204103</v>
      </c>
    </row>
    <row r="256" spans="1:15" x14ac:dyDescent="0.3">
      <c r="A256" s="8" t="s">
        <v>201</v>
      </c>
      <c r="B256" s="8" t="s">
        <v>97</v>
      </c>
      <c r="C256" s="2">
        <v>-3.0211480362537801E-2</v>
      </c>
      <c r="D256" s="2">
        <v>-5.9190031152648002E-2</v>
      </c>
      <c r="E256" s="2">
        <v>-7.2847682119205295E-2</v>
      </c>
      <c r="F256" s="2">
        <v>-0.107142857142857</v>
      </c>
      <c r="G256" s="2">
        <v>-6.4000000000000001E-2</v>
      </c>
      <c r="H256" s="2">
        <v>-9.8290598290598302E-2</v>
      </c>
      <c r="I256" s="2">
        <v>9.9526066350710901E-2</v>
      </c>
      <c r="J256" s="2">
        <v>-8.6206896551724102E-2</v>
      </c>
      <c r="K256" s="2">
        <v>-8.0188679245283001E-2</v>
      </c>
      <c r="L256" s="2">
        <v>-8.7179487179487203E-2</v>
      </c>
      <c r="M256" s="2">
        <v>0.106741573033708</v>
      </c>
      <c r="N256" s="3">
        <v>-0.15086206896551699</v>
      </c>
      <c r="O256" s="3">
        <v>-0.34768211920529801</v>
      </c>
    </row>
    <row r="257" spans="1:15" x14ac:dyDescent="0.3">
      <c r="A257" s="8" t="s">
        <v>201</v>
      </c>
      <c r="B257" s="8" t="s">
        <v>98</v>
      </c>
      <c r="C257" s="2">
        <v>-0.41071428571428598</v>
      </c>
      <c r="D257" s="2">
        <v>-0.39393939393939398</v>
      </c>
      <c r="E257" s="2">
        <v>-0.15</v>
      </c>
      <c r="F257" s="2">
        <v>0.20588235294117599</v>
      </c>
      <c r="G257" s="2">
        <v>4.8780487804878099E-2</v>
      </c>
      <c r="H257" s="2">
        <v>0</v>
      </c>
      <c r="I257" s="2">
        <v>0.186046511627907</v>
      </c>
      <c r="J257" s="2">
        <v>0.35294117647058798</v>
      </c>
      <c r="K257" s="2">
        <v>0.231884057971014</v>
      </c>
      <c r="L257" s="2">
        <v>0.105882352941176</v>
      </c>
      <c r="M257" s="2">
        <v>0.25531914893617003</v>
      </c>
      <c r="N257" s="3">
        <v>1.31372549019608</v>
      </c>
      <c r="O257" s="3">
        <v>1.95</v>
      </c>
    </row>
    <row r="258" spans="1:15" x14ac:dyDescent="0.3">
      <c r="A258" s="8" t="s">
        <v>202</v>
      </c>
      <c r="B258" s="8" t="s">
        <v>87</v>
      </c>
      <c r="C258" s="2">
        <v>-7.1661237785016305E-2</v>
      </c>
      <c r="D258" s="2">
        <v>3.8596491228070198E-2</v>
      </c>
      <c r="E258" s="2">
        <v>6.7567567567567599E-2</v>
      </c>
      <c r="F258" s="2">
        <v>6.6455696202531597E-2</v>
      </c>
      <c r="G258" s="2">
        <v>1.4836795252225501E-2</v>
      </c>
      <c r="H258" s="2">
        <v>7.0175438596491196E-2</v>
      </c>
      <c r="I258" s="2">
        <v>0.101092896174863</v>
      </c>
      <c r="J258" s="2">
        <v>3.2258064516128997E-2</v>
      </c>
      <c r="K258" s="2">
        <v>7.93269230769231E-2</v>
      </c>
      <c r="L258" s="2">
        <v>5.5679287305122498E-2</v>
      </c>
      <c r="M258" s="2">
        <v>9.49367088607595E-2</v>
      </c>
      <c r="N258" s="3">
        <v>0.28784119106699801</v>
      </c>
      <c r="O258" s="3">
        <v>0.75337837837837796</v>
      </c>
    </row>
    <row r="259" spans="1:15" x14ac:dyDescent="0.3">
      <c r="A259" s="8" t="s">
        <v>202</v>
      </c>
      <c r="B259" s="8" t="s">
        <v>88</v>
      </c>
      <c r="C259" s="2">
        <v>-0.280632411067194</v>
      </c>
      <c r="D259" s="2">
        <v>-0.14835164835164799</v>
      </c>
      <c r="E259" s="2">
        <v>-0.103225806451613</v>
      </c>
      <c r="F259" s="2">
        <v>-5.7553956834532398E-2</v>
      </c>
      <c r="G259" s="2">
        <v>1.5267175572519101E-2</v>
      </c>
      <c r="H259" s="2">
        <v>0.42105263157894701</v>
      </c>
      <c r="I259" s="2">
        <v>0.317460317460317</v>
      </c>
      <c r="J259" s="2">
        <v>0.11244979919678701</v>
      </c>
      <c r="K259" s="2">
        <v>0.27436823104693098</v>
      </c>
      <c r="L259" s="2">
        <v>0.22379603399433401</v>
      </c>
      <c r="M259" s="2">
        <v>0.180555555555556</v>
      </c>
      <c r="N259" s="3">
        <v>1.0481927710843399</v>
      </c>
      <c r="O259" s="3">
        <v>2.2903225806451601</v>
      </c>
    </row>
    <row r="260" spans="1:15" x14ac:dyDescent="0.3">
      <c r="A260" s="8" t="s">
        <v>202</v>
      </c>
      <c r="B260" s="8" t="s">
        <v>89</v>
      </c>
      <c r="C260" s="2">
        <v>-0.1</v>
      </c>
      <c r="D260" s="2">
        <v>0</v>
      </c>
      <c r="E260" s="2">
        <v>0.27777777777777801</v>
      </c>
      <c r="F260" s="2">
        <v>-0.173913043478261</v>
      </c>
      <c r="G260" s="2">
        <v>-0.157894736842105</v>
      </c>
      <c r="H260" s="2">
        <v>0.46875</v>
      </c>
      <c r="I260" s="2">
        <v>6.3829787234042507E-2</v>
      </c>
      <c r="J260" s="2">
        <v>-0.04</v>
      </c>
      <c r="K260" s="2">
        <v>-6.25E-2</v>
      </c>
      <c r="L260" s="2">
        <v>0.133333333333333</v>
      </c>
      <c r="M260" s="2">
        <v>0</v>
      </c>
      <c r="N260" s="3">
        <v>0.02</v>
      </c>
      <c r="O260" s="3">
        <v>0.41666666666666702</v>
      </c>
    </row>
    <row r="261" spans="1:15" x14ac:dyDescent="0.3">
      <c r="A261" s="8" t="s">
        <v>202</v>
      </c>
      <c r="B261" s="8" t="s">
        <v>90</v>
      </c>
      <c r="C261" s="2">
        <v>-0.28571428571428598</v>
      </c>
      <c r="D261" s="2">
        <v>-0.17142857142857101</v>
      </c>
      <c r="E261" s="2">
        <v>0.34482758620689702</v>
      </c>
      <c r="F261" s="2">
        <v>-0.17948717948717899</v>
      </c>
      <c r="G261" s="2">
        <v>0.4375</v>
      </c>
      <c r="H261" s="2">
        <v>0.23913043478260901</v>
      </c>
      <c r="I261" s="2">
        <v>0.66666666666666696</v>
      </c>
      <c r="J261" s="2">
        <v>0.61052631578947403</v>
      </c>
      <c r="K261" s="2">
        <v>0.27450980392156898</v>
      </c>
      <c r="L261" s="2">
        <v>9.7435897435897395E-2</v>
      </c>
      <c r="M261" s="2">
        <v>0.177570093457944</v>
      </c>
      <c r="N261" s="3">
        <v>1.65263157894737</v>
      </c>
      <c r="O261" s="3">
        <v>7.68965517241379</v>
      </c>
    </row>
    <row r="262" spans="1:15" x14ac:dyDescent="0.3">
      <c r="A262" s="8" t="s">
        <v>202</v>
      </c>
      <c r="B262" s="8" t="s">
        <v>91</v>
      </c>
      <c r="C262" s="2">
        <v>3.5714285714285698E-2</v>
      </c>
      <c r="D262" s="2">
        <v>0.10344827586206901</v>
      </c>
      <c r="E262" s="2">
        <v>0.125</v>
      </c>
      <c r="F262" s="2">
        <v>-0.118055555555556</v>
      </c>
      <c r="G262" s="2">
        <v>8.6614173228346497E-2</v>
      </c>
      <c r="H262" s="2">
        <v>4.3478260869565202E-2</v>
      </c>
      <c r="I262" s="2">
        <v>2.7777777777777801E-2</v>
      </c>
      <c r="J262" s="2">
        <v>-6.7567567567567597E-3</v>
      </c>
      <c r="K262" s="2">
        <v>0.136054421768707</v>
      </c>
      <c r="L262" s="2">
        <v>5.3892215568862298E-2</v>
      </c>
      <c r="M262" s="2">
        <v>0.102272727272727</v>
      </c>
      <c r="N262" s="3">
        <v>0.31081081081081102</v>
      </c>
      <c r="O262" s="3">
        <v>0.515625</v>
      </c>
    </row>
    <row r="263" spans="1:15" x14ac:dyDescent="0.3">
      <c r="A263" s="8" t="s">
        <v>202</v>
      </c>
      <c r="B263" s="8" t="s">
        <v>92</v>
      </c>
      <c r="C263" s="2">
        <v>-0.3125</v>
      </c>
      <c r="D263" s="2">
        <v>-9.0909090909090898E-2</v>
      </c>
      <c r="E263" s="2">
        <v>0.3</v>
      </c>
      <c r="F263" s="2">
        <v>-0.30769230769230799</v>
      </c>
      <c r="G263" s="2">
        <v>0</v>
      </c>
      <c r="H263" s="2">
        <v>0.22222222222222199</v>
      </c>
      <c r="I263" s="2">
        <v>1</v>
      </c>
      <c r="J263" s="2">
        <v>0</v>
      </c>
      <c r="K263" s="2">
        <v>0.22727272727272699</v>
      </c>
      <c r="L263" s="2">
        <v>3.7037037037037E-2</v>
      </c>
      <c r="M263" s="2">
        <v>0.25</v>
      </c>
      <c r="N263" s="3">
        <v>0.59090909090909105</v>
      </c>
      <c r="O263" s="3">
        <v>2.5</v>
      </c>
    </row>
    <row r="264" spans="1:15" x14ac:dyDescent="0.3">
      <c r="A264" s="8" t="s">
        <v>202</v>
      </c>
      <c r="B264" s="8" t="s">
        <v>93</v>
      </c>
      <c r="C264" s="2">
        <v>1.13776137761378E-2</v>
      </c>
      <c r="D264" s="2">
        <v>6.6585588324718795E-2</v>
      </c>
      <c r="E264" s="2">
        <v>2.1949828962371701E-2</v>
      </c>
      <c r="F264" s="2">
        <v>1.19944211994421E-2</v>
      </c>
      <c r="G264" s="2">
        <v>1.07497243660419E-2</v>
      </c>
      <c r="H264" s="2">
        <v>-1.7180256340332701E-2</v>
      </c>
      <c r="I264" s="2">
        <v>-5.8268590455049897E-3</v>
      </c>
      <c r="J264" s="2">
        <v>5.0237231370359996E-3</v>
      </c>
      <c r="K264" s="2">
        <v>2.47153568453207E-2</v>
      </c>
      <c r="L264" s="2">
        <v>3.7669376693766903E-2</v>
      </c>
      <c r="M264" s="2">
        <v>2.19378427787934E-2</v>
      </c>
      <c r="N264" s="3">
        <v>9.2101590845660095E-2</v>
      </c>
      <c r="O264" s="3">
        <v>0.115450399087799</v>
      </c>
    </row>
    <row r="265" spans="1:15" x14ac:dyDescent="0.3">
      <c r="A265" s="8" t="s">
        <v>202</v>
      </c>
      <c r="B265" s="8" t="s">
        <v>94</v>
      </c>
      <c r="C265" s="2">
        <v>-5.8394160583941597E-2</v>
      </c>
      <c r="D265" s="2">
        <v>-7.7519379844961196E-3</v>
      </c>
      <c r="E265" s="2">
        <v>7.8125E-2</v>
      </c>
      <c r="F265" s="2">
        <v>5.0724637681159403E-2</v>
      </c>
      <c r="G265" s="2">
        <v>-0.11724137931034501</v>
      </c>
      <c r="H265" s="2">
        <v>2.34375E-2</v>
      </c>
      <c r="I265" s="2">
        <v>9.1603053435114504E-2</v>
      </c>
      <c r="J265" s="2">
        <v>8.3916083916083906E-2</v>
      </c>
      <c r="K265" s="2">
        <v>8.3870967741935504E-2</v>
      </c>
      <c r="L265" s="2">
        <v>-5.9523809523809503E-3</v>
      </c>
      <c r="M265" s="2">
        <v>6.5868263473053898E-2</v>
      </c>
      <c r="N265" s="3">
        <v>0.24475524475524499</v>
      </c>
      <c r="O265" s="3">
        <v>0.390625</v>
      </c>
    </row>
    <row r="266" spans="1:15" x14ac:dyDescent="0.3">
      <c r="A266" s="8" t="s">
        <v>202</v>
      </c>
      <c r="B266" s="8" t="s">
        <v>95</v>
      </c>
      <c r="C266" s="2">
        <v>0.16326530612244899</v>
      </c>
      <c r="D266" s="2">
        <v>7.0175438596491196E-2</v>
      </c>
      <c r="E266" s="2">
        <v>-1.63934426229508E-2</v>
      </c>
      <c r="F266" s="2">
        <v>3.3333333333333298E-2</v>
      </c>
      <c r="G266" s="2">
        <v>-8.0645161290322606E-2</v>
      </c>
      <c r="H266" s="2">
        <v>-0.105263157894737</v>
      </c>
      <c r="I266" s="2">
        <v>0.15686274509803899</v>
      </c>
      <c r="J266" s="2">
        <v>0.13559322033898299</v>
      </c>
      <c r="K266" s="2">
        <v>0.20895522388059701</v>
      </c>
      <c r="L266" s="2">
        <v>3.7037037037037E-2</v>
      </c>
      <c r="M266" s="2">
        <v>-1.1904761904761901E-2</v>
      </c>
      <c r="N266" s="3">
        <v>0.40677966101694901</v>
      </c>
      <c r="O266" s="3">
        <v>0.36065573770491799</v>
      </c>
    </row>
    <row r="267" spans="1:15" x14ac:dyDescent="0.3">
      <c r="A267" s="8" t="s">
        <v>202</v>
      </c>
      <c r="B267" s="8" t="s">
        <v>96</v>
      </c>
      <c r="C267" s="2">
        <v>-0.11111111111111099</v>
      </c>
      <c r="D267" s="2">
        <v>-0.15625</v>
      </c>
      <c r="E267" s="2">
        <v>0</v>
      </c>
      <c r="F267" s="2">
        <v>-7.4074074074074098E-2</v>
      </c>
      <c r="G267" s="2">
        <v>0</v>
      </c>
      <c r="H267" s="2">
        <v>0.88</v>
      </c>
      <c r="I267" s="2">
        <v>0.44680851063829802</v>
      </c>
      <c r="J267" s="2">
        <v>-1.4705882352941201E-2</v>
      </c>
      <c r="K267" s="2">
        <v>0.56716417910447803</v>
      </c>
      <c r="L267" s="2">
        <v>0.43809523809523798</v>
      </c>
      <c r="M267" s="2">
        <v>0.165562913907285</v>
      </c>
      <c r="N267" s="3">
        <v>1.5882352941176501</v>
      </c>
      <c r="O267" s="3">
        <v>5.5185185185185199</v>
      </c>
    </row>
    <row r="268" spans="1:15" x14ac:dyDescent="0.3">
      <c r="A268" s="8" t="s">
        <v>202</v>
      </c>
      <c r="B268" s="8" t="s">
        <v>97</v>
      </c>
      <c r="C268" s="2">
        <v>-4.67289719626168E-2</v>
      </c>
      <c r="D268" s="2">
        <v>-4.4117647058823498E-2</v>
      </c>
      <c r="E268" s="2">
        <v>-0.112820512820513</v>
      </c>
      <c r="F268" s="2">
        <v>-7.5144508670520194E-2</v>
      </c>
      <c r="G268" s="2">
        <v>-6.2500000000000003E-3</v>
      </c>
      <c r="H268" s="2">
        <v>-9.4339622641509399E-2</v>
      </c>
      <c r="I268" s="2">
        <v>-0.125</v>
      </c>
      <c r="J268" s="2">
        <v>4.7619047619047603E-2</v>
      </c>
      <c r="K268" s="2">
        <v>3.03030303030303E-2</v>
      </c>
      <c r="L268" s="2">
        <v>-8.8235294117647106E-2</v>
      </c>
      <c r="M268" s="2">
        <v>6.4516129032258104E-2</v>
      </c>
      <c r="N268" s="3">
        <v>4.7619047619047603E-2</v>
      </c>
      <c r="O268" s="3">
        <v>-0.32307692307692298</v>
      </c>
    </row>
    <row r="269" spans="1:15" x14ac:dyDescent="0.3">
      <c r="A269" s="8" t="s">
        <v>202</v>
      </c>
      <c r="B269" s="8" t="s">
        <v>98</v>
      </c>
      <c r="C269" s="2">
        <v>-0.33333333333333298</v>
      </c>
      <c r="D269" s="2">
        <v>-0.17857142857142899</v>
      </c>
      <c r="E269" s="2">
        <v>-8.6956521739130405E-2</v>
      </c>
      <c r="F269" s="2">
        <v>-0.33333333333333298</v>
      </c>
      <c r="G269" s="2">
        <v>0.14285714285714299</v>
      </c>
      <c r="H269" s="2">
        <v>0.375</v>
      </c>
      <c r="I269" s="2">
        <v>4.5454545454545497E-2</v>
      </c>
      <c r="J269" s="2">
        <v>0.217391304347826</v>
      </c>
      <c r="K269" s="2">
        <v>0.35714285714285698</v>
      </c>
      <c r="L269" s="2">
        <v>0.55263157894736803</v>
      </c>
      <c r="M269" s="2">
        <v>0.27118644067796599</v>
      </c>
      <c r="N269" s="3">
        <v>2.2608695652173898</v>
      </c>
      <c r="O269" s="3">
        <v>2.2608695652173898</v>
      </c>
    </row>
    <row r="270" spans="1:15" x14ac:dyDescent="0.3">
      <c r="A270" s="11" t="s">
        <v>17</v>
      </c>
      <c r="B270" s="11" t="s">
        <v>17</v>
      </c>
      <c r="C270" s="3">
        <v>-2.1864744609313699E-2</v>
      </c>
      <c r="D270" s="3">
        <v>8.6655826112014504E-3</v>
      </c>
      <c r="E270" s="3">
        <v>1.0060403232389201E-2</v>
      </c>
      <c r="F270" s="3">
        <v>6.5256480190718598E-3</v>
      </c>
      <c r="G270" s="3">
        <v>1.98715375351265E-3</v>
      </c>
      <c r="H270" s="3">
        <v>4.3430357178629399E-2</v>
      </c>
      <c r="I270" s="3">
        <v>3.49991360608213E-2</v>
      </c>
      <c r="J270" s="3">
        <v>3.7080319050268998E-2</v>
      </c>
      <c r="K270" s="3">
        <v>5.3193582428589299E-2</v>
      </c>
      <c r="L270" s="3">
        <v>3.6988604520829402E-2</v>
      </c>
      <c r="M270" s="3">
        <v>4.8361474590982799E-2</v>
      </c>
      <c r="N270" s="3">
        <v>0.18742348358375099</v>
      </c>
      <c r="O270" s="3">
        <v>0.306301526406008</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100</v>
      </c>
      <c r="B275" s="15"/>
    </row>
    <row r="276" spans="1:2" x14ac:dyDescent="0.3">
      <c r="A276" s="14" t="s">
        <v>186</v>
      </c>
      <c r="B276" s="15"/>
    </row>
    <row r="277" spans="1:2" x14ac:dyDescent="0.3">
      <c r="A277" s="14" t="s">
        <v>45</v>
      </c>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261</v>
      </c>
      <c r="B1" s="15"/>
    </row>
    <row r="2" spans="1:14" ht="15.6" x14ac:dyDescent="0.3">
      <c r="A2" s="12" t="s">
        <v>185</v>
      </c>
      <c r="B2" s="15"/>
    </row>
    <row r="3" spans="1:14" ht="15.6" x14ac:dyDescent="0.3">
      <c r="A3" s="12" t="s">
        <v>204</v>
      </c>
      <c r="B3" s="15"/>
    </row>
    <row r="4" spans="1:14" ht="15.6" x14ac:dyDescent="0.3">
      <c r="A4" s="12" t="s">
        <v>111</v>
      </c>
      <c r="B4" s="15"/>
    </row>
    <row r="5" spans="1:14" x14ac:dyDescent="0.3">
      <c r="A5" s="15"/>
      <c r="B5" s="15"/>
    </row>
    <row r="6" spans="1:14" x14ac:dyDescent="0.3">
      <c r="A6" s="16" t="str">
        <f>HYPERLINK("#'Table of contents'!A122",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101</v>
      </c>
      <c r="C9" s="1">
        <v>77</v>
      </c>
      <c r="D9" s="1">
        <v>71</v>
      </c>
      <c r="E9" s="1">
        <v>73</v>
      </c>
      <c r="F9" s="1">
        <v>79</v>
      </c>
      <c r="G9" s="1">
        <v>76</v>
      </c>
      <c r="H9" s="1">
        <v>90</v>
      </c>
      <c r="I9" s="1">
        <v>101</v>
      </c>
      <c r="J9" s="1">
        <v>122</v>
      </c>
      <c r="K9" s="1">
        <v>138</v>
      </c>
      <c r="L9" s="1">
        <v>156</v>
      </c>
      <c r="M9" s="1">
        <v>167</v>
      </c>
      <c r="N9" s="1">
        <v>174</v>
      </c>
    </row>
    <row r="10" spans="1:14" x14ac:dyDescent="0.3">
      <c r="A10" s="7" t="s">
        <v>196</v>
      </c>
      <c r="B10" s="7" t="s">
        <v>102</v>
      </c>
      <c r="C10" s="1">
        <v>985</v>
      </c>
      <c r="D10" s="1">
        <v>1039</v>
      </c>
      <c r="E10" s="1">
        <v>1028</v>
      </c>
      <c r="F10" s="1">
        <v>1101</v>
      </c>
      <c r="G10" s="1">
        <v>1130</v>
      </c>
      <c r="H10" s="1">
        <v>1082</v>
      </c>
      <c r="I10" s="1">
        <v>1149</v>
      </c>
      <c r="J10" s="1">
        <v>1118</v>
      </c>
      <c r="K10" s="1">
        <v>1222</v>
      </c>
      <c r="L10" s="1">
        <v>1296</v>
      </c>
      <c r="M10" s="1">
        <v>1354</v>
      </c>
      <c r="N10" s="1">
        <v>1524</v>
      </c>
    </row>
    <row r="11" spans="1:14" x14ac:dyDescent="0.3">
      <c r="A11" s="7" t="s">
        <v>196</v>
      </c>
      <c r="B11" s="7" t="s">
        <v>103</v>
      </c>
      <c r="C11" s="1">
        <v>402</v>
      </c>
      <c r="D11" s="1">
        <v>384</v>
      </c>
      <c r="E11" s="1">
        <v>340</v>
      </c>
      <c r="F11" s="1">
        <v>368</v>
      </c>
      <c r="G11" s="1">
        <v>378</v>
      </c>
      <c r="H11" s="1">
        <v>369</v>
      </c>
      <c r="I11" s="1">
        <v>450</v>
      </c>
      <c r="J11" s="1">
        <v>456</v>
      </c>
      <c r="K11" s="1">
        <v>506</v>
      </c>
      <c r="L11" s="1">
        <v>573</v>
      </c>
      <c r="M11" s="1">
        <v>594</v>
      </c>
      <c r="N11" s="1">
        <v>670</v>
      </c>
    </row>
    <row r="12" spans="1:14" x14ac:dyDescent="0.3">
      <c r="A12" s="7" t="s">
        <v>196</v>
      </c>
      <c r="B12" s="7" t="s">
        <v>104</v>
      </c>
      <c r="C12" s="1">
        <v>40</v>
      </c>
      <c r="D12" s="1">
        <v>49</v>
      </c>
      <c r="E12" s="1">
        <v>40</v>
      </c>
      <c r="F12" s="1">
        <v>40</v>
      </c>
      <c r="G12" s="1">
        <v>43</v>
      </c>
      <c r="H12" s="1">
        <v>42</v>
      </c>
      <c r="I12" s="1">
        <v>53</v>
      </c>
      <c r="J12" s="1">
        <v>44</v>
      </c>
      <c r="K12" s="1">
        <v>45</v>
      </c>
      <c r="L12" s="1">
        <v>54</v>
      </c>
      <c r="M12" s="1">
        <v>50</v>
      </c>
      <c r="N12" s="1">
        <v>45</v>
      </c>
    </row>
    <row r="13" spans="1:14" x14ac:dyDescent="0.3">
      <c r="A13" s="7" t="s">
        <v>196</v>
      </c>
      <c r="B13" s="7" t="s">
        <v>105</v>
      </c>
      <c r="C13" s="1">
        <v>437</v>
      </c>
      <c r="D13" s="1">
        <v>474</v>
      </c>
      <c r="E13" s="1">
        <v>478</v>
      </c>
      <c r="F13" s="1">
        <v>494</v>
      </c>
      <c r="G13" s="1">
        <v>519</v>
      </c>
      <c r="H13" s="1">
        <v>511</v>
      </c>
      <c r="I13" s="1">
        <v>636</v>
      </c>
      <c r="J13" s="1">
        <v>740</v>
      </c>
      <c r="K13" s="1">
        <v>800</v>
      </c>
      <c r="L13" s="1">
        <v>901</v>
      </c>
      <c r="M13" s="1">
        <v>1048</v>
      </c>
      <c r="N13" s="1">
        <v>1258</v>
      </c>
    </row>
    <row r="14" spans="1:14" x14ac:dyDescent="0.3">
      <c r="A14" s="7" t="s">
        <v>196</v>
      </c>
      <c r="B14" s="7" t="s">
        <v>106</v>
      </c>
      <c r="C14" s="1">
        <v>67</v>
      </c>
      <c r="D14" s="1">
        <v>50</v>
      </c>
      <c r="E14" s="1">
        <v>53</v>
      </c>
      <c r="F14" s="1">
        <v>61</v>
      </c>
      <c r="G14" s="1">
        <v>58</v>
      </c>
      <c r="H14" s="1">
        <v>49</v>
      </c>
      <c r="I14" s="1">
        <v>58</v>
      </c>
      <c r="J14" s="1">
        <v>49</v>
      </c>
      <c r="K14" s="1">
        <v>50</v>
      </c>
      <c r="L14" s="1">
        <v>61</v>
      </c>
      <c r="M14" s="1">
        <v>54</v>
      </c>
      <c r="N14" s="1">
        <v>60</v>
      </c>
    </row>
    <row r="15" spans="1:14" x14ac:dyDescent="0.3">
      <c r="A15" s="7" t="s">
        <v>196</v>
      </c>
      <c r="B15" s="7" t="s">
        <v>16</v>
      </c>
      <c r="C15" s="1">
        <v>52</v>
      </c>
      <c r="D15" s="1">
        <v>43</v>
      </c>
      <c r="E15" s="1">
        <v>51</v>
      </c>
      <c r="F15" s="1">
        <v>54</v>
      </c>
      <c r="G15" s="1">
        <v>63</v>
      </c>
      <c r="H15" s="1">
        <v>51</v>
      </c>
      <c r="I15" s="1">
        <v>43</v>
      </c>
      <c r="J15" s="1">
        <v>49</v>
      </c>
      <c r="K15" s="1">
        <v>59</v>
      </c>
      <c r="L15" s="1">
        <v>58</v>
      </c>
      <c r="M15" s="1">
        <v>71</v>
      </c>
      <c r="N15" s="1">
        <v>75</v>
      </c>
    </row>
    <row r="16" spans="1:14" x14ac:dyDescent="0.3">
      <c r="A16" s="7" t="s">
        <v>196</v>
      </c>
      <c r="B16" s="7" t="s">
        <v>107</v>
      </c>
      <c r="C16" s="1">
        <v>757</v>
      </c>
      <c r="D16" s="1">
        <v>867</v>
      </c>
      <c r="E16" s="1">
        <v>935</v>
      </c>
      <c r="F16" s="1">
        <v>1019</v>
      </c>
      <c r="G16" s="1">
        <v>1052</v>
      </c>
      <c r="H16" s="1">
        <v>1050</v>
      </c>
      <c r="I16" s="1">
        <v>1089</v>
      </c>
      <c r="J16" s="1">
        <v>1147</v>
      </c>
      <c r="K16" s="1">
        <v>1163</v>
      </c>
      <c r="L16" s="1">
        <v>1212</v>
      </c>
      <c r="M16" s="1">
        <v>1321</v>
      </c>
      <c r="N16" s="1">
        <v>1478</v>
      </c>
    </row>
    <row r="17" spans="1:14" x14ac:dyDescent="0.3">
      <c r="A17" s="7" t="s">
        <v>196</v>
      </c>
      <c r="B17" s="7" t="s">
        <v>108</v>
      </c>
      <c r="C17" s="1">
        <v>417</v>
      </c>
      <c r="D17" s="1">
        <v>418</v>
      </c>
      <c r="E17" s="1">
        <v>479</v>
      </c>
      <c r="F17" s="1">
        <v>516</v>
      </c>
      <c r="G17" s="1">
        <v>502</v>
      </c>
      <c r="H17" s="1">
        <v>460</v>
      </c>
      <c r="I17" s="1">
        <v>464</v>
      </c>
      <c r="J17" s="1">
        <v>470</v>
      </c>
      <c r="K17" s="1">
        <v>502</v>
      </c>
      <c r="L17" s="1">
        <v>462</v>
      </c>
      <c r="M17" s="1">
        <v>475</v>
      </c>
      <c r="N17" s="1">
        <v>506</v>
      </c>
    </row>
    <row r="18" spans="1:14" x14ac:dyDescent="0.3">
      <c r="A18" s="7" t="s">
        <v>196</v>
      </c>
      <c r="B18" s="7" t="s">
        <v>109</v>
      </c>
      <c r="C18" s="1">
        <v>1401</v>
      </c>
      <c r="D18" s="1">
        <v>1243</v>
      </c>
      <c r="E18" s="1">
        <v>1051</v>
      </c>
      <c r="F18" s="1">
        <v>974</v>
      </c>
      <c r="G18" s="1">
        <v>861</v>
      </c>
      <c r="H18" s="1">
        <v>601</v>
      </c>
      <c r="I18" s="1">
        <v>520</v>
      </c>
      <c r="J18" s="1">
        <v>493</v>
      </c>
      <c r="K18" s="1">
        <v>441</v>
      </c>
      <c r="L18" s="1">
        <v>402</v>
      </c>
      <c r="M18" s="1">
        <v>129</v>
      </c>
      <c r="N18" s="1">
        <v>69</v>
      </c>
    </row>
    <row r="19" spans="1:14" x14ac:dyDescent="0.3">
      <c r="A19" s="7" t="s">
        <v>197</v>
      </c>
      <c r="B19" s="7" t="s">
        <v>101</v>
      </c>
      <c r="C19" s="1">
        <v>106</v>
      </c>
      <c r="D19" s="1">
        <v>106</v>
      </c>
      <c r="E19" s="1">
        <v>114</v>
      </c>
      <c r="F19" s="1">
        <v>94</v>
      </c>
      <c r="G19" s="1">
        <v>114</v>
      </c>
      <c r="H19" s="1">
        <v>127</v>
      </c>
      <c r="I19" s="1">
        <v>132</v>
      </c>
      <c r="J19" s="1">
        <v>156</v>
      </c>
      <c r="K19" s="1">
        <v>175</v>
      </c>
      <c r="L19" s="1">
        <v>190</v>
      </c>
      <c r="M19" s="1">
        <v>208</v>
      </c>
      <c r="N19" s="1">
        <v>219</v>
      </c>
    </row>
    <row r="20" spans="1:14" x14ac:dyDescent="0.3">
      <c r="A20" s="7" t="s">
        <v>197</v>
      </c>
      <c r="B20" s="7" t="s">
        <v>102</v>
      </c>
      <c r="C20" s="1">
        <v>2087</v>
      </c>
      <c r="D20" s="1">
        <v>2011</v>
      </c>
      <c r="E20" s="1">
        <v>2105</v>
      </c>
      <c r="F20" s="1">
        <v>2175</v>
      </c>
      <c r="G20" s="1">
        <v>2286</v>
      </c>
      <c r="H20" s="1">
        <v>2388</v>
      </c>
      <c r="I20" s="1">
        <v>2386</v>
      </c>
      <c r="J20" s="1">
        <v>2360</v>
      </c>
      <c r="K20" s="1">
        <v>2376</v>
      </c>
      <c r="L20" s="1">
        <v>2398</v>
      </c>
      <c r="M20" s="1">
        <v>2611</v>
      </c>
      <c r="N20" s="1">
        <v>2687</v>
      </c>
    </row>
    <row r="21" spans="1:14" x14ac:dyDescent="0.3">
      <c r="A21" s="7" t="s">
        <v>197</v>
      </c>
      <c r="B21" s="7" t="s">
        <v>103</v>
      </c>
      <c r="C21" s="1">
        <v>852</v>
      </c>
      <c r="D21" s="1">
        <v>781</v>
      </c>
      <c r="E21" s="1">
        <v>774</v>
      </c>
      <c r="F21" s="1">
        <v>773</v>
      </c>
      <c r="G21" s="1">
        <v>788</v>
      </c>
      <c r="H21" s="1">
        <v>783</v>
      </c>
      <c r="I21" s="1">
        <v>796</v>
      </c>
      <c r="J21" s="1">
        <v>862</v>
      </c>
      <c r="K21" s="1">
        <v>928</v>
      </c>
      <c r="L21" s="1">
        <v>984</v>
      </c>
      <c r="M21" s="1">
        <v>1165</v>
      </c>
      <c r="N21" s="1">
        <v>1291</v>
      </c>
    </row>
    <row r="22" spans="1:14" x14ac:dyDescent="0.3">
      <c r="A22" s="7" t="s">
        <v>197</v>
      </c>
      <c r="B22" s="7" t="s">
        <v>104</v>
      </c>
      <c r="C22" s="1">
        <v>170</v>
      </c>
      <c r="D22" s="1">
        <v>153</v>
      </c>
      <c r="E22" s="1">
        <v>173</v>
      </c>
      <c r="F22" s="1">
        <v>168</v>
      </c>
      <c r="G22" s="1">
        <v>176</v>
      </c>
      <c r="H22" s="1">
        <v>185</v>
      </c>
      <c r="I22" s="1">
        <v>197</v>
      </c>
      <c r="J22" s="1">
        <v>207</v>
      </c>
      <c r="K22" s="1">
        <v>196</v>
      </c>
      <c r="L22" s="1">
        <v>207</v>
      </c>
      <c r="M22" s="1">
        <v>229</v>
      </c>
      <c r="N22" s="1">
        <v>257</v>
      </c>
    </row>
    <row r="23" spans="1:14" x14ac:dyDescent="0.3">
      <c r="A23" s="7" t="s">
        <v>197</v>
      </c>
      <c r="B23" s="7" t="s">
        <v>105</v>
      </c>
      <c r="C23" s="1">
        <v>717</v>
      </c>
      <c r="D23" s="1">
        <v>664</v>
      </c>
      <c r="E23" s="1">
        <v>690</v>
      </c>
      <c r="F23" s="1">
        <v>755</v>
      </c>
      <c r="G23" s="1">
        <v>800</v>
      </c>
      <c r="H23" s="1">
        <v>847</v>
      </c>
      <c r="I23" s="1">
        <v>899</v>
      </c>
      <c r="J23" s="1">
        <v>944</v>
      </c>
      <c r="K23" s="1">
        <v>1118</v>
      </c>
      <c r="L23" s="1">
        <v>1249</v>
      </c>
      <c r="M23" s="1">
        <v>1468</v>
      </c>
      <c r="N23" s="1">
        <v>1761</v>
      </c>
    </row>
    <row r="24" spans="1:14" x14ac:dyDescent="0.3">
      <c r="A24" s="7" t="s">
        <v>197</v>
      </c>
      <c r="B24" s="7" t="s">
        <v>106</v>
      </c>
      <c r="C24" s="1">
        <v>124</v>
      </c>
      <c r="D24" s="1">
        <v>130</v>
      </c>
      <c r="E24" s="1">
        <v>139</v>
      </c>
      <c r="F24" s="1">
        <v>137</v>
      </c>
      <c r="G24" s="1">
        <v>144</v>
      </c>
      <c r="H24" s="1">
        <v>148</v>
      </c>
      <c r="I24" s="1">
        <v>156</v>
      </c>
      <c r="J24" s="1">
        <v>151</v>
      </c>
      <c r="K24" s="1">
        <v>147</v>
      </c>
      <c r="L24" s="1">
        <v>160</v>
      </c>
      <c r="M24" s="1">
        <v>176</v>
      </c>
      <c r="N24" s="1">
        <v>170</v>
      </c>
    </row>
    <row r="25" spans="1:14" x14ac:dyDescent="0.3">
      <c r="A25" s="7" t="s">
        <v>197</v>
      </c>
      <c r="B25" s="7" t="s">
        <v>16</v>
      </c>
      <c r="C25" s="1">
        <v>103</v>
      </c>
      <c r="D25" s="1">
        <v>127</v>
      </c>
      <c r="E25" s="1">
        <v>118</v>
      </c>
      <c r="F25" s="1">
        <v>122</v>
      </c>
      <c r="G25" s="1">
        <v>135</v>
      </c>
      <c r="H25" s="1">
        <v>153</v>
      </c>
      <c r="I25" s="1">
        <v>160</v>
      </c>
      <c r="J25" s="1">
        <v>162</v>
      </c>
      <c r="K25" s="1">
        <v>163</v>
      </c>
      <c r="L25" s="1">
        <v>169</v>
      </c>
      <c r="M25" s="1">
        <v>168</v>
      </c>
      <c r="N25" s="1">
        <v>165</v>
      </c>
    </row>
    <row r="26" spans="1:14" x14ac:dyDescent="0.3">
      <c r="A26" s="7" t="s">
        <v>197</v>
      </c>
      <c r="B26" s="7" t="s">
        <v>107</v>
      </c>
      <c r="C26" s="1">
        <v>2272</v>
      </c>
      <c r="D26" s="1">
        <v>2354</v>
      </c>
      <c r="E26" s="1">
        <v>2650</v>
      </c>
      <c r="F26" s="1">
        <v>2879</v>
      </c>
      <c r="G26" s="1">
        <v>3115</v>
      </c>
      <c r="H26" s="1">
        <v>3240</v>
      </c>
      <c r="I26" s="1">
        <v>3466</v>
      </c>
      <c r="J26" s="1">
        <v>3541</v>
      </c>
      <c r="K26" s="1">
        <v>3712</v>
      </c>
      <c r="L26" s="1">
        <v>3883</v>
      </c>
      <c r="M26" s="1">
        <v>4225</v>
      </c>
      <c r="N26" s="1">
        <v>4386</v>
      </c>
    </row>
    <row r="27" spans="1:14" x14ac:dyDescent="0.3">
      <c r="A27" s="7" t="s">
        <v>197</v>
      </c>
      <c r="B27" s="7" t="s">
        <v>108</v>
      </c>
      <c r="C27" s="1">
        <v>904</v>
      </c>
      <c r="D27" s="1">
        <v>952</v>
      </c>
      <c r="E27" s="1">
        <v>1037</v>
      </c>
      <c r="F27" s="1">
        <v>1062</v>
      </c>
      <c r="G27" s="1">
        <v>1118</v>
      </c>
      <c r="H27" s="1">
        <v>1141</v>
      </c>
      <c r="I27" s="1">
        <v>1243</v>
      </c>
      <c r="J27" s="1">
        <v>1228</v>
      </c>
      <c r="K27" s="1">
        <v>1247</v>
      </c>
      <c r="L27" s="1">
        <v>1309</v>
      </c>
      <c r="M27" s="1">
        <v>1471</v>
      </c>
      <c r="N27" s="1">
        <v>1517</v>
      </c>
    </row>
    <row r="28" spans="1:14" x14ac:dyDescent="0.3">
      <c r="A28" s="7" t="s">
        <v>197</v>
      </c>
      <c r="B28" s="7" t="s">
        <v>109</v>
      </c>
      <c r="C28" s="1">
        <v>3133</v>
      </c>
      <c r="D28" s="1">
        <v>2773</v>
      </c>
      <c r="E28" s="1">
        <v>2577</v>
      </c>
      <c r="F28" s="1">
        <v>2361</v>
      </c>
      <c r="G28" s="1">
        <v>2207</v>
      </c>
      <c r="H28" s="1">
        <v>1904</v>
      </c>
      <c r="I28" s="1">
        <v>1748</v>
      </c>
      <c r="J28" s="1">
        <v>1692</v>
      </c>
      <c r="K28" s="1">
        <v>1612</v>
      </c>
      <c r="L28" s="1">
        <v>1517</v>
      </c>
      <c r="M28" s="1">
        <v>545</v>
      </c>
      <c r="N28" s="1">
        <v>242</v>
      </c>
    </row>
    <row r="29" spans="1:14" x14ac:dyDescent="0.3">
      <c r="A29" s="7" t="s">
        <v>198</v>
      </c>
      <c r="B29" s="7" t="s">
        <v>101</v>
      </c>
      <c r="C29" s="1">
        <v>107</v>
      </c>
      <c r="D29" s="1">
        <v>127</v>
      </c>
      <c r="E29" s="1">
        <v>124</v>
      </c>
      <c r="F29" s="1">
        <v>131</v>
      </c>
      <c r="G29" s="1">
        <v>128</v>
      </c>
      <c r="H29" s="1">
        <v>144</v>
      </c>
      <c r="I29" s="1">
        <v>163</v>
      </c>
      <c r="J29" s="1">
        <v>166</v>
      </c>
      <c r="K29" s="1">
        <v>178</v>
      </c>
      <c r="L29" s="1">
        <v>206</v>
      </c>
      <c r="M29" s="1">
        <v>233</v>
      </c>
      <c r="N29" s="1">
        <v>265</v>
      </c>
    </row>
    <row r="30" spans="1:14" x14ac:dyDescent="0.3">
      <c r="A30" s="7" t="s">
        <v>198</v>
      </c>
      <c r="B30" s="7" t="s">
        <v>102</v>
      </c>
      <c r="C30" s="1">
        <v>1737</v>
      </c>
      <c r="D30" s="1">
        <v>1796</v>
      </c>
      <c r="E30" s="1">
        <v>1885</v>
      </c>
      <c r="F30" s="1">
        <v>1944</v>
      </c>
      <c r="G30" s="1">
        <v>1849</v>
      </c>
      <c r="H30" s="1">
        <v>1766</v>
      </c>
      <c r="I30" s="1">
        <v>1913</v>
      </c>
      <c r="J30" s="1">
        <v>1964</v>
      </c>
      <c r="K30" s="1">
        <v>2051</v>
      </c>
      <c r="L30" s="1">
        <v>1962</v>
      </c>
      <c r="M30" s="1">
        <v>2091</v>
      </c>
      <c r="N30" s="1">
        <v>2284</v>
      </c>
    </row>
    <row r="31" spans="1:14" x14ac:dyDescent="0.3">
      <c r="A31" s="7" t="s">
        <v>198</v>
      </c>
      <c r="B31" s="7" t="s">
        <v>103</v>
      </c>
      <c r="C31" s="1">
        <v>839</v>
      </c>
      <c r="D31" s="1">
        <v>818</v>
      </c>
      <c r="E31" s="1">
        <v>816</v>
      </c>
      <c r="F31" s="1">
        <v>812</v>
      </c>
      <c r="G31" s="1">
        <v>755</v>
      </c>
      <c r="H31" s="1">
        <v>673</v>
      </c>
      <c r="I31" s="1">
        <v>757</v>
      </c>
      <c r="J31" s="1">
        <v>786</v>
      </c>
      <c r="K31" s="1">
        <v>837</v>
      </c>
      <c r="L31" s="1">
        <v>837</v>
      </c>
      <c r="M31" s="1">
        <v>872</v>
      </c>
      <c r="N31" s="1">
        <v>976</v>
      </c>
    </row>
    <row r="32" spans="1:14" x14ac:dyDescent="0.3">
      <c r="A32" s="7" t="s">
        <v>198</v>
      </c>
      <c r="B32" s="7" t="s">
        <v>104</v>
      </c>
      <c r="C32" s="1">
        <v>17</v>
      </c>
      <c r="D32" s="1">
        <v>21</v>
      </c>
      <c r="E32" s="1">
        <v>23</v>
      </c>
      <c r="F32" s="1">
        <v>20</v>
      </c>
      <c r="G32" s="1">
        <v>22</v>
      </c>
      <c r="H32" s="1">
        <v>20</v>
      </c>
      <c r="I32" s="1">
        <v>20</v>
      </c>
      <c r="J32" s="1">
        <v>19</v>
      </c>
      <c r="K32" s="1">
        <v>21</v>
      </c>
      <c r="L32" s="1">
        <v>23</v>
      </c>
      <c r="M32" s="1">
        <v>20</v>
      </c>
      <c r="N32" s="1">
        <v>21</v>
      </c>
    </row>
    <row r="33" spans="1:14" x14ac:dyDescent="0.3">
      <c r="A33" s="7" t="s">
        <v>198</v>
      </c>
      <c r="B33" s="7" t="s">
        <v>105</v>
      </c>
      <c r="C33" s="1">
        <v>909</v>
      </c>
      <c r="D33" s="1">
        <v>956</v>
      </c>
      <c r="E33" s="1">
        <v>1007</v>
      </c>
      <c r="F33" s="1">
        <v>1116</v>
      </c>
      <c r="G33" s="1">
        <v>1151</v>
      </c>
      <c r="H33" s="1">
        <v>1254</v>
      </c>
      <c r="I33" s="1">
        <v>1395</v>
      </c>
      <c r="J33" s="1">
        <v>1539</v>
      </c>
      <c r="K33" s="1">
        <v>1782</v>
      </c>
      <c r="L33" s="1">
        <v>1925</v>
      </c>
      <c r="M33" s="1">
        <v>2183</v>
      </c>
      <c r="N33" s="1">
        <v>2585</v>
      </c>
    </row>
    <row r="34" spans="1:14" x14ac:dyDescent="0.3">
      <c r="A34" s="7" t="s">
        <v>198</v>
      </c>
      <c r="B34" s="7" t="s">
        <v>106</v>
      </c>
      <c r="C34" s="1">
        <v>196</v>
      </c>
      <c r="D34" s="1">
        <v>199</v>
      </c>
      <c r="E34" s="1">
        <v>194</v>
      </c>
      <c r="F34" s="1">
        <v>181</v>
      </c>
      <c r="G34" s="1">
        <v>159</v>
      </c>
      <c r="H34" s="1">
        <v>151</v>
      </c>
      <c r="I34" s="1">
        <v>163</v>
      </c>
      <c r="J34" s="1">
        <v>154</v>
      </c>
      <c r="K34" s="1">
        <v>177</v>
      </c>
      <c r="L34" s="1">
        <v>199</v>
      </c>
      <c r="M34" s="1">
        <v>203</v>
      </c>
      <c r="N34" s="1">
        <v>230</v>
      </c>
    </row>
    <row r="35" spans="1:14" x14ac:dyDescent="0.3">
      <c r="A35" s="7" t="s">
        <v>198</v>
      </c>
      <c r="B35" s="7" t="s">
        <v>16</v>
      </c>
      <c r="C35" s="1">
        <v>60</v>
      </c>
      <c r="D35" s="1">
        <v>59</v>
      </c>
      <c r="E35" s="1">
        <v>73</v>
      </c>
      <c r="F35" s="1">
        <v>62</v>
      </c>
      <c r="G35" s="1">
        <v>60</v>
      </c>
      <c r="H35" s="1">
        <v>59</v>
      </c>
      <c r="I35" s="1">
        <v>61</v>
      </c>
      <c r="J35" s="1">
        <v>63</v>
      </c>
      <c r="K35" s="1">
        <v>57</v>
      </c>
      <c r="L35" s="1">
        <v>68</v>
      </c>
      <c r="M35" s="1">
        <v>68</v>
      </c>
      <c r="N35" s="1">
        <v>78</v>
      </c>
    </row>
    <row r="36" spans="1:14" x14ac:dyDescent="0.3">
      <c r="A36" s="7" t="s">
        <v>198</v>
      </c>
      <c r="B36" s="7" t="s">
        <v>107</v>
      </c>
      <c r="C36" s="1">
        <v>1521</v>
      </c>
      <c r="D36" s="1">
        <v>1619</v>
      </c>
      <c r="E36" s="1">
        <v>1705</v>
      </c>
      <c r="F36" s="1">
        <v>1779</v>
      </c>
      <c r="G36" s="1">
        <v>1738</v>
      </c>
      <c r="H36" s="1">
        <v>1729</v>
      </c>
      <c r="I36" s="1">
        <v>1885</v>
      </c>
      <c r="J36" s="1">
        <v>1971</v>
      </c>
      <c r="K36" s="1">
        <v>2000</v>
      </c>
      <c r="L36" s="1">
        <v>1950</v>
      </c>
      <c r="M36" s="1">
        <v>2044</v>
      </c>
      <c r="N36" s="1">
        <v>2127</v>
      </c>
    </row>
    <row r="37" spans="1:14" x14ac:dyDescent="0.3">
      <c r="A37" s="7" t="s">
        <v>198</v>
      </c>
      <c r="B37" s="7" t="s">
        <v>108</v>
      </c>
      <c r="C37" s="1">
        <v>650</v>
      </c>
      <c r="D37" s="1">
        <v>695</v>
      </c>
      <c r="E37" s="1">
        <v>709</v>
      </c>
      <c r="F37" s="1">
        <v>704</v>
      </c>
      <c r="G37" s="1">
        <v>710</v>
      </c>
      <c r="H37" s="1">
        <v>629</v>
      </c>
      <c r="I37" s="1">
        <v>669</v>
      </c>
      <c r="J37" s="1">
        <v>673</v>
      </c>
      <c r="K37" s="1">
        <v>675</v>
      </c>
      <c r="L37" s="1">
        <v>648</v>
      </c>
      <c r="M37" s="1">
        <v>691</v>
      </c>
      <c r="N37" s="1">
        <v>711</v>
      </c>
    </row>
    <row r="38" spans="1:14" x14ac:dyDescent="0.3">
      <c r="A38" s="7" t="s">
        <v>198</v>
      </c>
      <c r="B38" s="7" t="s">
        <v>109</v>
      </c>
      <c r="C38" s="1">
        <v>2352</v>
      </c>
      <c r="D38" s="1">
        <v>2059</v>
      </c>
      <c r="E38" s="1">
        <v>1802</v>
      </c>
      <c r="F38" s="1">
        <v>1612</v>
      </c>
      <c r="G38" s="1">
        <v>1219</v>
      </c>
      <c r="H38" s="1">
        <v>858</v>
      </c>
      <c r="I38" s="1">
        <v>746</v>
      </c>
      <c r="J38" s="1">
        <v>717</v>
      </c>
      <c r="K38" s="1">
        <v>674</v>
      </c>
      <c r="L38" s="1">
        <v>624</v>
      </c>
      <c r="M38" s="1">
        <v>164</v>
      </c>
      <c r="N38" s="1">
        <v>73</v>
      </c>
    </row>
    <row r="39" spans="1:14" x14ac:dyDescent="0.3">
      <c r="A39" s="7" t="s">
        <v>199</v>
      </c>
      <c r="B39" s="7" t="s">
        <v>101</v>
      </c>
      <c r="C39" s="1">
        <v>78</v>
      </c>
      <c r="D39" s="1">
        <v>77</v>
      </c>
      <c r="E39" s="1">
        <v>75</v>
      </c>
      <c r="F39" s="1">
        <v>90</v>
      </c>
      <c r="G39" s="1">
        <v>99</v>
      </c>
      <c r="H39" s="1">
        <v>112</v>
      </c>
      <c r="I39" s="1">
        <v>136</v>
      </c>
      <c r="J39" s="1">
        <v>159</v>
      </c>
      <c r="K39" s="1">
        <v>195</v>
      </c>
      <c r="L39" s="1">
        <v>220</v>
      </c>
      <c r="M39" s="1">
        <v>265</v>
      </c>
      <c r="N39" s="1">
        <v>265</v>
      </c>
    </row>
    <row r="40" spans="1:14" x14ac:dyDescent="0.3">
      <c r="A40" s="7" t="s">
        <v>199</v>
      </c>
      <c r="B40" s="7" t="s">
        <v>102</v>
      </c>
      <c r="C40" s="1">
        <v>1820</v>
      </c>
      <c r="D40" s="1">
        <v>1875</v>
      </c>
      <c r="E40" s="1">
        <v>1875</v>
      </c>
      <c r="F40" s="1">
        <v>1886</v>
      </c>
      <c r="G40" s="1">
        <v>1935</v>
      </c>
      <c r="H40" s="1">
        <v>1962</v>
      </c>
      <c r="I40" s="1">
        <v>2127</v>
      </c>
      <c r="J40" s="1">
        <v>2304</v>
      </c>
      <c r="K40" s="1">
        <v>2397</v>
      </c>
      <c r="L40" s="1">
        <v>2646</v>
      </c>
      <c r="M40" s="1">
        <v>2826</v>
      </c>
      <c r="N40" s="1">
        <v>2861</v>
      </c>
    </row>
    <row r="41" spans="1:14" x14ac:dyDescent="0.3">
      <c r="A41" s="7" t="s">
        <v>199</v>
      </c>
      <c r="B41" s="7" t="s">
        <v>103</v>
      </c>
      <c r="C41" s="1">
        <v>591</v>
      </c>
      <c r="D41" s="1">
        <v>512</v>
      </c>
      <c r="E41" s="1">
        <v>468</v>
      </c>
      <c r="F41" s="1">
        <v>401</v>
      </c>
      <c r="G41" s="1">
        <v>379</v>
      </c>
      <c r="H41" s="1">
        <v>357</v>
      </c>
      <c r="I41" s="1">
        <v>371</v>
      </c>
      <c r="J41" s="1">
        <v>367</v>
      </c>
      <c r="K41" s="1">
        <v>405</v>
      </c>
      <c r="L41" s="1">
        <v>448</v>
      </c>
      <c r="M41" s="1">
        <v>507</v>
      </c>
      <c r="N41" s="1">
        <v>559</v>
      </c>
    </row>
    <row r="42" spans="1:14" x14ac:dyDescent="0.3">
      <c r="A42" s="7" t="s">
        <v>199</v>
      </c>
      <c r="B42" s="7" t="s">
        <v>104</v>
      </c>
      <c r="C42" s="1">
        <v>16</v>
      </c>
      <c r="D42" s="1">
        <v>16</v>
      </c>
      <c r="E42" s="1">
        <v>15</v>
      </c>
      <c r="F42" s="1">
        <v>15</v>
      </c>
      <c r="G42" s="1">
        <v>20</v>
      </c>
      <c r="H42" s="1">
        <v>21</v>
      </c>
      <c r="I42" s="1">
        <v>22</v>
      </c>
      <c r="J42" s="1">
        <v>20</v>
      </c>
      <c r="K42" s="1">
        <v>28</v>
      </c>
      <c r="L42" s="1">
        <v>31</v>
      </c>
      <c r="M42" s="1">
        <v>27</v>
      </c>
      <c r="N42" s="1">
        <v>26</v>
      </c>
    </row>
    <row r="43" spans="1:14" x14ac:dyDescent="0.3">
      <c r="A43" s="7" t="s">
        <v>199</v>
      </c>
      <c r="B43" s="7" t="s">
        <v>105</v>
      </c>
      <c r="C43" s="1">
        <v>766</v>
      </c>
      <c r="D43" s="1">
        <v>773</v>
      </c>
      <c r="E43" s="1">
        <v>813</v>
      </c>
      <c r="F43" s="1">
        <v>816</v>
      </c>
      <c r="G43" s="1">
        <v>804</v>
      </c>
      <c r="H43" s="1">
        <v>894</v>
      </c>
      <c r="I43" s="1">
        <v>1058</v>
      </c>
      <c r="J43" s="1">
        <v>1221</v>
      </c>
      <c r="K43" s="1">
        <v>1383</v>
      </c>
      <c r="L43" s="1">
        <v>1612</v>
      </c>
      <c r="M43" s="1">
        <v>1879</v>
      </c>
      <c r="N43" s="1">
        <v>2093</v>
      </c>
    </row>
    <row r="44" spans="1:14" x14ac:dyDescent="0.3">
      <c r="A44" s="7" t="s">
        <v>199</v>
      </c>
      <c r="B44" s="7" t="s">
        <v>106</v>
      </c>
      <c r="C44" s="1">
        <v>56</v>
      </c>
      <c r="D44" s="1">
        <v>54</v>
      </c>
      <c r="E44" s="1">
        <v>54</v>
      </c>
      <c r="F44" s="1">
        <v>52</v>
      </c>
      <c r="G44" s="1">
        <v>54</v>
      </c>
      <c r="H44" s="1">
        <v>51</v>
      </c>
      <c r="I44" s="1">
        <v>51</v>
      </c>
      <c r="J44" s="1">
        <v>54</v>
      </c>
      <c r="K44" s="1">
        <v>57</v>
      </c>
      <c r="L44" s="1">
        <v>58</v>
      </c>
      <c r="M44" s="1">
        <v>66</v>
      </c>
      <c r="N44" s="1">
        <v>78</v>
      </c>
    </row>
    <row r="45" spans="1:14" x14ac:dyDescent="0.3">
      <c r="A45" s="7" t="s">
        <v>199</v>
      </c>
      <c r="B45" s="7" t="s">
        <v>16</v>
      </c>
      <c r="C45" s="1">
        <v>68</v>
      </c>
      <c r="D45" s="1">
        <v>75</v>
      </c>
      <c r="E45" s="1">
        <v>64</v>
      </c>
      <c r="F45" s="1">
        <v>63</v>
      </c>
      <c r="G45" s="1">
        <v>62</v>
      </c>
      <c r="H45" s="1">
        <v>69</v>
      </c>
      <c r="I45" s="1">
        <v>69</v>
      </c>
      <c r="J45" s="1">
        <v>64</v>
      </c>
      <c r="K45" s="1">
        <v>75</v>
      </c>
      <c r="L45" s="1">
        <v>83</v>
      </c>
      <c r="M45" s="1">
        <v>92</v>
      </c>
      <c r="N45" s="1">
        <v>99</v>
      </c>
    </row>
    <row r="46" spans="1:14" x14ac:dyDescent="0.3">
      <c r="A46" s="7" t="s">
        <v>199</v>
      </c>
      <c r="B46" s="7" t="s">
        <v>107</v>
      </c>
      <c r="C46" s="1">
        <v>1771</v>
      </c>
      <c r="D46" s="1">
        <v>1943</v>
      </c>
      <c r="E46" s="1">
        <v>2108</v>
      </c>
      <c r="F46" s="1">
        <v>2227</v>
      </c>
      <c r="G46" s="1">
        <v>2245</v>
      </c>
      <c r="H46" s="1">
        <v>2356</v>
      </c>
      <c r="I46" s="1">
        <v>2630</v>
      </c>
      <c r="J46" s="1">
        <v>2752</v>
      </c>
      <c r="K46" s="1">
        <v>2894</v>
      </c>
      <c r="L46" s="1">
        <v>3083</v>
      </c>
      <c r="M46" s="1">
        <v>3402</v>
      </c>
      <c r="N46" s="1">
        <v>3489</v>
      </c>
    </row>
    <row r="47" spans="1:14" x14ac:dyDescent="0.3">
      <c r="A47" s="7" t="s">
        <v>199</v>
      </c>
      <c r="B47" s="7" t="s">
        <v>108</v>
      </c>
      <c r="C47" s="1">
        <v>655</v>
      </c>
      <c r="D47" s="1">
        <v>665</v>
      </c>
      <c r="E47" s="1">
        <v>673</v>
      </c>
      <c r="F47" s="1">
        <v>700</v>
      </c>
      <c r="G47" s="1">
        <v>676</v>
      </c>
      <c r="H47" s="1">
        <v>714</v>
      </c>
      <c r="I47" s="1">
        <v>765</v>
      </c>
      <c r="J47" s="1">
        <v>787</v>
      </c>
      <c r="K47" s="1">
        <v>807</v>
      </c>
      <c r="L47" s="1">
        <v>862</v>
      </c>
      <c r="M47" s="1">
        <v>895</v>
      </c>
      <c r="N47" s="1">
        <v>927</v>
      </c>
    </row>
    <row r="48" spans="1:14" x14ac:dyDescent="0.3">
      <c r="A48" s="7" t="s">
        <v>199</v>
      </c>
      <c r="B48" s="7" t="s">
        <v>109</v>
      </c>
      <c r="C48" s="1">
        <v>2240</v>
      </c>
      <c r="D48" s="1">
        <v>1997</v>
      </c>
      <c r="E48" s="1">
        <v>1757</v>
      </c>
      <c r="F48" s="1">
        <v>1540</v>
      </c>
      <c r="G48" s="1">
        <v>1346</v>
      </c>
      <c r="H48" s="1">
        <v>1135</v>
      </c>
      <c r="I48" s="1">
        <v>954</v>
      </c>
      <c r="J48" s="1">
        <v>964</v>
      </c>
      <c r="K48" s="1">
        <v>893</v>
      </c>
      <c r="L48" s="1">
        <v>830</v>
      </c>
      <c r="M48" s="1">
        <v>233</v>
      </c>
      <c r="N48" s="1">
        <v>111</v>
      </c>
    </row>
    <row r="49" spans="1:14" x14ac:dyDescent="0.3">
      <c r="A49" s="7" t="s">
        <v>200</v>
      </c>
      <c r="B49" s="7" t="s">
        <v>101</v>
      </c>
      <c r="C49" s="1">
        <v>71</v>
      </c>
      <c r="D49" s="1">
        <v>81</v>
      </c>
      <c r="E49" s="1">
        <v>88</v>
      </c>
      <c r="F49" s="1">
        <v>97</v>
      </c>
      <c r="G49" s="1">
        <v>115</v>
      </c>
      <c r="H49" s="1">
        <v>122</v>
      </c>
      <c r="I49" s="1">
        <v>119</v>
      </c>
      <c r="J49" s="1">
        <v>148</v>
      </c>
      <c r="K49" s="1">
        <v>162</v>
      </c>
      <c r="L49" s="1">
        <v>188</v>
      </c>
      <c r="M49" s="1">
        <v>227</v>
      </c>
      <c r="N49" s="1">
        <v>235</v>
      </c>
    </row>
    <row r="50" spans="1:14" x14ac:dyDescent="0.3">
      <c r="A50" s="7" t="s">
        <v>200</v>
      </c>
      <c r="B50" s="7" t="s">
        <v>102</v>
      </c>
      <c r="C50" s="1">
        <v>1462</v>
      </c>
      <c r="D50" s="1">
        <v>1502</v>
      </c>
      <c r="E50" s="1">
        <v>1486</v>
      </c>
      <c r="F50" s="1">
        <v>1534</v>
      </c>
      <c r="G50" s="1">
        <v>1672</v>
      </c>
      <c r="H50" s="1">
        <v>1997</v>
      </c>
      <c r="I50" s="1">
        <v>2132</v>
      </c>
      <c r="J50" s="1">
        <v>2244</v>
      </c>
      <c r="K50" s="1">
        <v>2292</v>
      </c>
      <c r="L50" s="1">
        <v>2559</v>
      </c>
      <c r="M50" s="1">
        <v>2934</v>
      </c>
      <c r="N50" s="1">
        <v>2841</v>
      </c>
    </row>
    <row r="51" spans="1:14" x14ac:dyDescent="0.3">
      <c r="A51" s="7" t="s">
        <v>200</v>
      </c>
      <c r="B51" s="7" t="s">
        <v>103</v>
      </c>
      <c r="C51" s="1">
        <v>386</v>
      </c>
      <c r="D51" s="1">
        <v>362</v>
      </c>
      <c r="E51" s="1">
        <v>347</v>
      </c>
      <c r="F51" s="1">
        <v>328</v>
      </c>
      <c r="G51" s="1">
        <v>352</v>
      </c>
      <c r="H51" s="1">
        <v>420</v>
      </c>
      <c r="I51" s="1">
        <v>452</v>
      </c>
      <c r="J51" s="1">
        <v>492</v>
      </c>
      <c r="K51" s="1">
        <v>507</v>
      </c>
      <c r="L51" s="1">
        <v>614</v>
      </c>
      <c r="M51" s="1">
        <v>762</v>
      </c>
      <c r="N51" s="1">
        <v>764</v>
      </c>
    </row>
    <row r="52" spans="1:14" x14ac:dyDescent="0.3">
      <c r="A52" s="7" t="s">
        <v>200</v>
      </c>
      <c r="B52" s="7" t="s">
        <v>104</v>
      </c>
      <c r="C52" s="1">
        <v>27</v>
      </c>
      <c r="D52" s="1">
        <v>22</v>
      </c>
      <c r="E52" s="1">
        <v>28</v>
      </c>
      <c r="F52" s="1">
        <v>33</v>
      </c>
      <c r="G52" s="1">
        <v>31</v>
      </c>
      <c r="H52" s="1">
        <v>37</v>
      </c>
      <c r="I52" s="1">
        <v>43</v>
      </c>
      <c r="J52" s="1">
        <v>32</v>
      </c>
      <c r="K52" s="1">
        <v>33</v>
      </c>
      <c r="L52" s="1">
        <v>35</v>
      </c>
      <c r="M52" s="1">
        <v>36</v>
      </c>
      <c r="N52" s="1">
        <v>45</v>
      </c>
    </row>
    <row r="53" spans="1:14" x14ac:dyDescent="0.3">
      <c r="A53" s="7" t="s">
        <v>200</v>
      </c>
      <c r="B53" s="7" t="s">
        <v>105</v>
      </c>
      <c r="C53" s="1">
        <v>635</v>
      </c>
      <c r="D53" s="1">
        <v>643</v>
      </c>
      <c r="E53" s="1">
        <v>652</v>
      </c>
      <c r="F53" s="1">
        <v>714</v>
      </c>
      <c r="G53" s="1">
        <v>849</v>
      </c>
      <c r="H53" s="1">
        <v>1083</v>
      </c>
      <c r="I53" s="1">
        <v>1269</v>
      </c>
      <c r="J53" s="1">
        <v>1484</v>
      </c>
      <c r="K53" s="1">
        <v>1662</v>
      </c>
      <c r="L53" s="1">
        <v>2199</v>
      </c>
      <c r="M53" s="1">
        <v>2797</v>
      </c>
      <c r="N53" s="1">
        <v>3016</v>
      </c>
    </row>
    <row r="54" spans="1:14" x14ac:dyDescent="0.3">
      <c r="A54" s="7" t="s">
        <v>200</v>
      </c>
      <c r="B54" s="7" t="s">
        <v>106</v>
      </c>
      <c r="C54" s="1">
        <v>32</v>
      </c>
      <c r="D54" s="1">
        <v>27</v>
      </c>
      <c r="E54" s="1">
        <v>28</v>
      </c>
      <c r="F54" s="1">
        <v>35</v>
      </c>
      <c r="G54" s="1">
        <v>60</v>
      </c>
      <c r="H54" s="1">
        <v>69</v>
      </c>
      <c r="I54" s="1">
        <v>80</v>
      </c>
      <c r="J54" s="1">
        <v>91</v>
      </c>
      <c r="K54" s="1">
        <v>81</v>
      </c>
      <c r="L54" s="1">
        <v>83</v>
      </c>
      <c r="M54" s="1">
        <v>99</v>
      </c>
      <c r="N54" s="1">
        <v>96</v>
      </c>
    </row>
    <row r="55" spans="1:14" x14ac:dyDescent="0.3">
      <c r="A55" s="7" t="s">
        <v>200</v>
      </c>
      <c r="B55" s="7" t="s">
        <v>16</v>
      </c>
      <c r="C55" s="1">
        <v>40</v>
      </c>
      <c r="D55" s="1">
        <v>40</v>
      </c>
      <c r="E55" s="1">
        <v>48</v>
      </c>
      <c r="F55" s="1">
        <v>59</v>
      </c>
      <c r="G55" s="1">
        <v>61</v>
      </c>
      <c r="H55" s="1">
        <v>75</v>
      </c>
      <c r="I55" s="1">
        <v>79</v>
      </c>
      <c r="J55" s="1">
        <v>74</v>
      </c>
      <c r="K55" s="1">
        <v>81</v>
      </c>
      <c r="L55" s="1">
        <v>96</v>
      </c>
      <c r="M55" s="1">
        <v>102</v>
      </c>
      <c r="N55" s="1">
        <v>103</v>
      </c>
    </row>
    <row r="56" spans="1:14" x14ac:dyDescent="0.3">
      <c r="A56" s="7" t="s">
        <v>200</v>
      </c>
      <c r="B56" s="7" t="s">
        <v>107</v>
      </c>
      <c r="C56" s="1">
        <v>1457</v>
      </c>
      <c r="D56" s="1">
        <v>1544</v>
      </c>
      <c r="E56" s="1">
        <v>1734</v>
      </c>
      <c r="F56" s="1">
        <v>1877</v>
      </c>
      <c r="G56" s="1">
        <v>2067</v>
      </c>
      <c r="H56" s="1">
        <v>2297</v>
      </c>
      <c r="I56" s="1">
        <v>2504</v>
      </c>
      <c r="J56" s="1">
        <v>2643</v>
      </c>
      <c r="K56" s="1">
        <v>2645</v>
      </c>
      <c r="L56" s="1">
        <v>2716</v>
      </c>
      <c r="M56" s="1">
        <v>2962</v>
      </c>
      <c r="N56" s="1">
        <v>2973</v>
      </c>
    </row>
    <row r="57" spans="1:14" x14ac:dyDescent="0.3">
      <c r="A57" s="7" t="s">
        <v>200</v>
      </c>
      <c r="B57" s="7" t="s">
        <v>108</v>
      </c>
      <c r="C57" s="1">
        <v>524</v>
      </c>
      <c r="D57" s="1">
        <v>572</v>
      </c>
      <c r="E57" s="1">
        <v>614</v>
      </c>
      <c r="F57" s="1">
        <v>623</v>
      </c>
      <c r="G57" s="1">
        <v>654</v>
      </c>
      <c r="H57" s="1">
        <v>771</v>
      </c>
      <c r="I57" s="1">
        <v>784</v>
      </c>
      <c r="J57" s="1">
        <v>776</v>
      </c>
      <c r="K57" s="1">
        <v>786</v>
      </c>
      <c r="L57" s="1">
        <v>795</v>
      </c>
      <c r="M57" s="1">
        <v>881</v>
      </c>
      <c r="N57" s="1">
        <v>865</v>
      </c>
    </row>
    <row r="58" spans="1:14" x14ac:dyDescent="0.3">
      <c r="A58" s="7" t="s">
        <v>200</v>
      </c>
      <c r="B58" s="7" t="s">
        <v>109</v>
      </c>
      <c r="C58" s="1">
        <v>1886</v>
      </c>
      <c r="D58" s="1">
        <v>1590</v>
      </c>
      <c r="E58" s="1">
        <v>1443</v>
      </c>
      <c r="F58" s="1">
        <v>1299</v>
      </c>
      <c r="G58" s="1">
        <v>1199</v>
      </c>
      <c r="H58" s="1">
        <v>1083</v>
      </c>
      <c r="I58" s="1">
        <v>937</v>
      </c>
      <c r="J58" s="1">
        <v>932</v>
      </c>
      <c r="K58" s="1">
        <v>840</v>
      </c>
      <c r="L58" s="1">
        <v>829</v>
      </c>
      <c r="M58" s="1">
        <v>263</v>
      </c>
      <c r="N58" s="1">
        <v>101</v>
      </c>
    </row>
    <row r="59" spans="1:14" x14ac:dyDescent="0.3">
      <c r="A59" s="7" t="s">
        <v>201</v>
      </c>
      <c r="B59" s="7" t="s">
        <v>101</v>
      </c>
      <c r="C59" s="1">
        <v>80</v>
      </c>
      <c r="D59" s="1">
        <v>79</v>
      </c>
      <c r="E59" s="1">
        <v>71</v>
      </c>
      <c r="F59" s="1">
        <v>71</v>
      </c>
      <c r="G59" s="1">
        <v>87</v>
      </c>
      <c r="H59" s="1">
        <v>95</v>
      </c>
      <c r="I59" s="1">
        <v>115</v>
      </c>
      <c r="J59" s="1">
        <v>123</v>
      </c>
      <c r="K59" s="1">
        <v>137</v>
      </c>
      <c r="L59" s="1">
        <v>145</v>
      </c>
      <c r="M59" s="1">
        <v>181</v>
      </c>
      <c r="N59" s="1">
        <v>220</v>
      </c>
    </row>
    <row r="60" spans="1:14" x14ac:dyDescent="0.3">
      <c r="A60" s="7" t="s">
        <v>201</v>
      </c>
      <c r="B60" s="7" t="s">
        <v>102</v>
      </c>
      <c r="C60" s="1">
        <v>1721</v>
      </c>
      <c r="D60" s="1">
        <v>1671</v>
      </c>
      <c r="E60" s="1">
        <v>1692</v>
      </c>
      <c r="F60" s="1">
        <v>1693</v>
      </c>
      <c r="G60" s="1">
        <v>1806</v>
      </c>
      <c r="H60" s="1">
        <v>1865</v>
      </c>
      <c r="I60" s="1">
        <v>1942</v>
      </c>
      <c r="J60" s="1">
        <v>1928</v>
      </c>
      <c r="K60" s="1">
        <v>1971</v>
      </c>
      <c r="L60" s="1">
        <v>2003</v>
      </c>
      <c r="M60" s="1">
        <v>2090</v>
      </c>
      <c r="N60" s="1">
        <v>2171</v>
      </c>
    </row>
    <row r="61" spans="1:14" x14ac:dyDescent="0.3">
      <c r="A61" s="7" t="s">
        <v>201</v>
      </c>
      <c r="B61" s="7" t="s">
        <v>103</v>
      </c>
      <c r="C61" s="1">
        <v>457</v>
      </c>
      <c r="D61" s="1">
        <v>413</v>
      </c>
      <c r="E61" s="1">
        <v>408</v>
      </c>
      <c r="F61" s="1">
        <v>403</v>
      </c>
      <c r="G61" s="1">
        <v>436</v>
      </c>
      <c r="H61" s="1">
        <v>431</v>
      </c>
      <c r="I61" s="1">
        <v>467</v>
      </c>
      <c r="J61" s="1">
        <v>486</v>
      </c>
      <c r="K61" s="1">
        <v>475</v>
      </c>
      <c r="L61" s="1">
        <v>526</v>
      </c>
      <c r="M61" s="1">
        <v>645</v>
      </c>
      <c r="N61" s="1">
        <v>753</v>
      </c>
    </row>
    <row r="62" spans="1:14" x14ac:dyDescent="0.3">
      <c r="A62" s="7" t="s">
        <v>201</v>
      </c>
      <c r="B62" s="7" t="s">
        <v>104</v>
      </c>
      <c r="C62" s="1">
        <v>23</v>
      </c>
      <c r="D62" s="1">
        <v>22</v>
      </c>
      <c r="E62" s="1">
        <v>34</v>
      </c>
      <c r="F62" s="1">
        <v>34</v>
      </c>
      <c r="G62" s="1">
        <v>39</v>
      </c>
      <c r="H62" s="1">
        <v>43</v>
      </c>
      <c r="I62" s="1">
        <v>43</v>
      </c>
      <c r="J62" s="1">
        <v>37</v>
      </c>
      <c r="K62" s="1">
        <v>38</v>
      </c>
      <c r="L62" s="1">
        <v>33</v>
      </c>
      <c r="M62" s="1">
        <v>39</v>
      </c>
      <c r="N62" s="1">
        <v>46</v>
      </c>
    </row>
    <row r="63" spans="1:14" x14ac:dyDescent="0.3">
      <c r="A63" s="7" t="s">
        <v>201</v>
      </c>
      <c r="B63" s="7" t="s">
        <v>105</v>
      </c>
      <c r="C63" s="1">
        <v>439</v>
      </c>
      <c r="D63" s="1">
        <v>386</v>
      </c>
      <c r="E63" s="1">
        <v>385</v>
      </c>
      <c r="F63" s="1">
        <v>440</v>
      </c>
      <c r="G63" s="1">
        <v>500</v>
      </c>
      <c r="H63" s="1">
        <v>545</v>
      </c>
      <c r="I63" s="1">
        <v>641</v>
      </c>
      <c r="J63" s="1">
        <v>690</v>
      </c>
      <c r="K63" s="1">
        <v>807</v>
      </c>
      <c r="L63" s="1">
        <v>942</v>
      </c>
      <c r="M63" s="1">
        <v>1106</v>
      </c>
      <c r="N63" s="1">
        <v>1316</v>
      </c>
    </row>
    <row r="64" spans="1:14" x14ac:dyDescent="0.3">
      <c r="A64" s="7" t="s">
        <v>201</v>
      </c>
      <c r="B64" s="7" t="s">
        <v>106</v>
      </c>
      <c r="C64" s="1">
        <v>79</v>
      </c>
      <c r="D64" s="1">
        <v>84</v>
      </c>
      <c r="E64" s="1">
        <v>87</v>
      </c>
      <c r="F64" s="1">
        <v>77</v>
      </c>
      <c r="G64" s="1">
        <v>79</v>
      </c>
      <c r="H64" s="1">
        <v>85</v>
      </c>
      <c r="I64" s="1">
        <v>74</v>
      </c>
      <c r="J64" s="1">
        <v>81</v>
      </c>
      <c r="K64" s="1">
        <v>98</v>
      </c>
      <c r="L64" s="1">
        <v>111</v>
      </c>
      <c r="M64" s="1">
        <v>107</v>
      </c>
      <c r="N64" s="1">
        <v>115</v>
      </c>
    </row>
    <row r="65" spans="1:14" x14ac:dyDescent="0.3">
      <c r="A65" s="7" t="s">
        <v>201</v>
      </c>
      <c r="B65" s="7" t="s">
        <v>16</v>
      </c>
      <c r="C65" s="1">
        <v>66</v>
      </c>
      <c r="D65" s="1">
        <v>57</v>
      </c>
      <c r="E65" s="1">
        <v>57</v>
      </c>
      <c r="F65" s="1">
        <v>73</v>
      </c>
      <c r="G65" s="1">
        <v>73</v>
      </c>
      <c r="H65" s="1">
        <v>68</v>
      </c>
      <c r="I65" s="1">
        <v>74</v>
      </c>
      <c r="J65" s="1">
        <v>74</v>
      </c>
      <c r="K65" s="1">
        <v>79</v>
      </c>
      <c r="L65" s="1">
        <v>83</v>
      </c>
      <c r="M65" s="1">
        <v>89</v>
      </c>
      <c r="N65" s="1">
        <v>94</v>
      </c>
    </row>
    <row r="66" spans="1:14" x14ac:dyDescent="0.3">
      <c r="A66" s="7" t="s">
        <v>201</v>
      </c>
      <c r="B66" s="7" t="s">
        <v>107</v>
      </c>
      <c r="C66" s="1">
        <v>1571</v>
      </c>
      <c r="D66" s="1">
        <v>1681</v>
      </c>
      <c r="E66" s="1">
        <v>1826</v>
      </c>
      <c r="F66" s="1">
        <v>1899</v>
      </c>
      <c r="G66" s="1">
        <v>2074</v>
      </c>
      <c r="H66" s="1">
        <v>2107</v>
      </c>
      <c r="I66" s="1">
        <v>2159</v>
      </c>
      <c r="J66" s="1">
        <v>2254</v>
      </c>
      <c r="K66" s="1">
        <v>2348</v>
      </c>
      <c r="L66" s="1">
        <v>2426</v>
      </c>
      <c r="M66" s="1">
        <v>2583</v>
      </c>
      <c r="N66" s="1">
        <v>2712</v>
      </c>
    </row>
    <row r="67" spans="1:14" x14ac:dyDescent="0.3">
      <c r="A67" s="7" t="s">
        <v>201</v>
      </c>
      <c r="B67" s="7" t="s">
        <v>108</v>
      </c>
      <c r="C67" s="1">
        <v>629</v>
      </c>
      <c r="D67" s="1">
        <v>606</v>
      </c>
      <c r="E67" s="1">
        <v>661</v>
      </c>
      <c r="F67" s="1">
        <v>754</v>
      </c>
      <c r="G67" s="1">
        <v>758</v>
      </c>
      <c r="H67" s="1">
        <v>788</v>
      </c>
      <c r="I67" s="1">
        <v>791</v>
      </c>
      <c r="J67" s="1">
        <v>792</v>
      </c>
      <c r="K67" s="1">
        <v>808</v>
      </c>
      <c r="L67" s="1">
        <v>800</v>
      </c>
      <c r="M67" s="1">
        <v>847</v>
      </c>
      <c r="N67" s="1">
        <v>891</v>
      </c>
    </row>
    <row r="68" spans="1:14" x14ac:dyDescent="0.3">
      <c r="A68" s="7" t="s">
        <v>201</v>
      </c>
      <c r="B68" s="7" t="s">
        <v>109</v>
      </c>
      <c r="C68" s="1">
        <v>2025</v>
      </c>
      <c r="D68" s="1">
        <v>1772</v>
      </c>
      <c r="E68" s="1">
        <v>1574</v>
      </c>
      <c r="F68" s="1">
        <v>1370</v>
      </c>
      <c r="G68" s="1">
        <v>1224</v>
      </c>
      <c r="H68" s="1">
        <v>1011</v>
      </c>
      <c r="I68" s="1">
        <v>868</v>
      </c>
      <c r="J68" s="1">
        <v>825</v>
      </c>
      <c r="K68" s="1">
        <v>760</v>
      </c>
      <c r="L68" s="1">
        <v>690</v>
      </c>
      <c r="M68" s="1">
        <v>232</v>
      </c>
      <c r="N68" s="1">
        <v>127</v>
      </c>
    </row>
    <row r="69" spans="1:14" x14ac:dyDescent="0.3">
      <c r="A69" s="7" t="s">
        <v>202</v>
      </c>
      <c r="B69" s="7" t="s">
        <v>101</v>
      </c>
      <c r="C69" s="1">
        <v>35</v>
      </c>
      <c r="D69" s="1">
        <v>31</v>
      </c>
      <c r="E69" s="1">
        <v>30</v>
      </c>
      <c r="F69" s="1">
        <v>29</v>
      </c>
      <c r="G69" s="1">
        <v>32</v>
      </c>
      <c r="H69" s="1">
        <v>37</v>
      </c>
      <c r="I69" s="1">
        <v>50</v>
      </c>
      <c r="J69" s="1">
        <v>61</v>
      </c>
      <c r="K69" s="1">
        <v>73</v>
      </c>
      <c r="L69" s="1">
        <v>101</v>
      </c>
      <c r="M69" s="1">
        <v>128</v>
      </c>
      <c r="N69" s="1">
        <v>143</v>
      </c>
    </row>
    <row r="70" spans="1:14" x14ac:dyDescent="0.3">
      <c r="A70" s="7" t="s">
        <v>202</v>
      </c>
      <c r="B70" s="7" t="s">
        <v>102</v>
      </c>
      <c r="C70" s="1">
        <v>1104</v>
      </c>
      <c r="D70" s="1">
        <v>1106</v>
      </c>
      <c r="E70" s="1">
        <v>1147</v>
      </c>
      <c r="F70" s="1">
        <v>1163</v>
      </c>
      <c r="G70" s="1">
        <v>1237</v>
      </c>
      <c r="H70" s="1">
        <v>1291</v>
      </c>
      <c r="I70" s="1">
        <v>1292</v>
      </c>
      <c r="J70" s="1">
        <v>1316</v>
      </c>
      <c r="K70" s="1">
        <v>1361</v>
      </c>
      <c r="L70" s="1">
        <v>1402</v>
      </c>
      <c r="M70" s="1">
        <v>1584</v>
      </c>
      <c r="N70" s="1">
        <v>1634</v>
      </c>
    </row>
    <row r="71" spans="1:14" x14ac:dyDescent="0.3">
      <c r="A71" s="7" t="s">
        <v>202</v>
      </c>
      <c r="B71" s="7" t="s">
        <v>103</v>
      </c>
      <c r="C71" s="1">
        <v>120</v>
      </c>
      <c r="D71" s="1">
        <v>96</v>
      </c>
      <c r="E71" s="1">
        <v>98</v>
      </c>
      <c r="F71" s="1">
        <v>100</v>
      </c>
      <c r="G71" s="1">
        <v>96</v>
      </c>
      <c r="H71" s="1">
        <v>101</v>
      </c>
      <c r="I71" s="1">
        <v>113</v>
      </c>
      <c r="J71" s="1">
        <v>141</v>
      </c>
      <c r="K71" s="1">
        <v>162</v>
      </c>
      <c r="L71" s="1">
        <v>185</v>
      </c>
      <c r="M71" s="1">
        <v>217</v>
      </c>
      <c r="N71" s="1">
        <v>284</v>
      </c>
    </row>
    <row r="72" spans="1:14" x14ac:dyDescent="0.3">
      <c r="A72" s="7" t="s">
        <v>202</v>
      </c>
      <c r="B72" s="7" t="s">
        <v>104</v>
      </c>
      <c r="C72" s="1">
        <v>8</v>
      </c>
      <c r="D72" s="1">
        <v>12</v>
      </c>
      <c r="E72" s="1">
        <v>16</v>
      </c>
      <c r="F72" s="1">
        <v>16</v>
      </c>
      <c r="G72" s="1">
        <v>13</v>
      </c>
      <c r="H72" s="1">
        <v>14</v>
      </c>
      <c r="I72" s="1">
        <v>19</v>
      </c>
      <c r="J72" s="1">
        <v>16</v>
      </c>
      <c r="K72" s="1">
        <v>16</v>
      </c>
      <c r="L72" s="1">
        <v>15</v>
      </c>
      <c r="M72" s="1">
        <v>15</v>
      </c>
      <c r="N72" s="1">
        <v>24</v>
      </c>
    </row>
    <row r="73" spans="1:14" x14ac:dyDescent="0.3">
      <c r="A73" s="7" t="s">
        <v>202</v>
      </c>
      <c r="B73" s="7" t="s">
        <v>105</v>
      </c>
      <c r="C73" s="1">
        <v>139</v>
      </c>
      <c r="D73" s="1">
        <v>136</v>
      </c>
      <c r="E73" s="1">
        <v>130</v>
      </c>
      <c r="F73" s="1">
        <v>131</v>
      </c>
      <c r="G73" s="1">
        <v>132</v>
      </c>
      <c r="H73" s="1">
        <v>154</v>
      </c>
      <c r="I73" s="1">
        <v>191</v>
      </c>
      <c r="J73" s="1">
        <v>246</v>
      </c>
      <c r="K73" s="1">
        <v>250</v>
      </c>
      <c r="L73" s="1">
        <v>338</v>
      </c>
      <c r="M73" s="1">
        <v>426</v>
      </c>
      <c r="N73" s="1">
        <v>481</v>
      </c>
    </row>
    <row r="74" spans="1:14" x14ac:dyDescent="0.3">
      <c r="A74" s="7" t="s">
        <v>202</v>
      </c>
      <c r="B74" s="7" t="s">
        <v>106</v>
      </c>
      <c r="C74" s="1">
        <v>14</v>
      </c>
      <c r="D74" s="1">
        <v>11</v>
      </c>
      <c r="E74" s="1">
        <v>13</v>
      </c>
      <c r="F74" s="1">
        <v>18</v>
      </c>
      <c r="G74" s="1">
        <v>12</v>
      </c>
      <c r="H74" s="1">
        <v>9</v>
      </c>
      <c r="I74" s="1">
        <v>11</v>
      </c>
      <c r="J74" s="1">
        <v>18</v>
      </c>
      <c r="K74" s="1">
        <v>18</v>
      </c>
      <c r="L74" s="1">
        <v>20</v>
      </c>
      <c r="M74" s="1">
        <v>21</v>
      </c>
      <c r="N74" s="1">
        <v>27</v>
      </c>
    </row>
    <row r="75" spans="1:14" x14ac:dyDescent="0.3">
      <c r="A75" s="7" t="s">
        <v>202</v>
      </c>
      <c r="B75" s="7" t="s">
        <v>16</v>
      </c>
      <c r="C75" s="1">
        <v>22</v>
      </c>
      <c r="D75" s="1">
        <v>40</v>
      </c>
      <c r="E75" s="1">
        <v>42</v>
      </c>
      <c r="F75" s="1">
        <v>43</v>
      </c>
      <c r="G75" s="1">
        <v>43</v>
      </c>
      <c r="H75" s="1">
        <v>35</v>
      </c>
      <c r="I75" s="1">
        <v>47</v>
      </c>
      <c r="J75" s="1">
        <v>49</v>
      </c>
      <c r="K75" s="1">
        <v>51</v>
      </c>
      <c r="L75" s="1">
        <v>50</v>
      </c>
      <c r="M75" s="1">
        <v>55</v>
      </c>
      <c r="N75" s="1">
        <v>59</v>
      </c>
    </row>
    <row r="76" spans="1:14" x14ac:dyDescent="0.3">
      <c r="A76" s="7" t="s">
        <v>202</v>
      </c>
      <c r="B76" s="7" t="s">
        <v>107</v>
      </c>
      <c r="C76" s="1">
        <v>1298</v>
      </c>
      <c r="D76" s="1">
        <v>1387</v>
      </c>
      <c r="E76" s="1">
        <v>1577</v>
      </c>
      <c r="F76" s="1">
        <v>1687</v>
      </c>
      <c r="G76" s="1">
        <v>1758</v>
      </c>
      <c r="H76" s="1">
        <v>1894</v>
      </c>
      <c r="I76" s="1">
        <v>2020</v>
      </c>
      <c r="J76" s="1">
        <v>2086</v>
      </c>
      <c r="K76" s="1">
        <v>2128</v>
      </c>
      <c r="L76" s="1">
        <v>2232</v>
      </c>
      <c r="M76" s="1">
        <v>2577</v>
      </c>
      <c r="N76" s="1">
        <v>2756</v>
      </c>
    </row>
    <row r="77" spans="1:14" x14ac:dyDescent="0.3">
      <c r="A77" s="7" t="s">
        <v>202</v>
      </c>
      <c r="B77" s="7" t="s">
        <v>108</v>
      </c>
      <c r="C77" s="1">
        <v>394</v>
      </c>
      <c r="D77" s="1">
        <v>395</v>
      </c>
      <c r="E77" s="1">
        <v>453</v>
      </c>
      <c r="F77" s="1">
        <v>499</v>
      </c>
      <c r="G77" s="1">
        <v>485</v>
      </c>
      <c r="H77" s="1">
        <v>500</v>
      </c>
      <c r="I77" s="1">
        <v>490</v>
      </c>
      <c r="J77" s="1">
        <v>456</v>
      </c>
      <c r="K77" s="1">
        <v>513</v>
      </c>
      <c r="L77" s="1">
        <v>538</v>
      </c>
      <c r="M77" s="1">
        <v>599</v>
      </c>
      <c r="N77" s="1">
        <v>638</v>
      </c>
    </row>
    <row r="78" spans="1:14" x14ac:dyDescent="0.3">
      <c r="A78" s="7" t="s">
        <v>202</v>
      </c>
      <c r="B78" s="7" t="s">
        <v>109</v>
      </c>
      <c r="C78" s="1">
        <v>1373</v>
      </c>
      <c r="D78" s="1">
        <v>1190</v>
      </c>
      <c r="E78" s="1">
        <v>1090</v>
      </c>
      <c r="F78" s="1">
        <v>1015</v>
      </c>
      <c r="G78" s="1">
        <v>900</v>
      </c>
      <c r="H78" s="1">
        <v>717</v>
      </c>
      <c r="I78" s="1">
        <v>580</v>
      </c>
      <c r="J78" s="1">
        <v>580</v>
      </c>
      <c r="K78" s="1">
        <v>541</v>
      </c>
      <c r="L78" s="1">
        <v>573</v>
      </c>
      <c r="M78" s="1">
        <v>167</v>
      </c>
      <c r="N78" s="1">
        <v>72</v>
      </c>
    </row>
    <row r="79" spans="1:14" x14ac:dyDescent="0.3">
      <c r="A79" s="10" t="s">
        <v>17</v>
      </c>
      <c r="B79" s="10" t="s">
        <v>17</v>
      </c>
      <c r="C79" s="5">
        <v>49669</v>
      </c>
      <c r="D79" s="5">
        <v>48583</v>
      </c>
      <c r="E79" s="5">
        <v>49004</v>
      </c>
      <c r="F79" s="5">
        <v>49497</v>
      </c>
      <c r="G79" s="5">
        <v>49820</v>
      </c>
      <c r="H79" s="5">
        <v>49919</v>
      </c>
      <c r="I79" s="5">
        <v>52087</v>
      </c>
      <c r="J79" s="5">
        <v>53910</v>
      </c>
      <c r="K79" s="5">
        <v>55909</v>
      </c>
      <c r="L79" s="5">
        <v>58883</v>
      </c>
      <c r="M79" s="5">
        <v>61061</v>
      </c>
      <c r="N79" s="5">
        <v>64014</v>
      </c>
    </row>
    <row r="80" spans="1:14" x14ac:dyDescent="0.3">
      <c r="A80" s="15"/>
      <c r="B80" s="15"/>
    </row>
    <row r="81" spans="1:14" x14ac:dyDescent="0.3">
      <c r="A81" s="15"/>
      <c r="B81" s="15"/>
    </row>
    <row r="82" spans="1:14" x14ac:dyDescent="0.3">
      <c r="A82" s="15"/>
      <c r="B82" s="15"/>
      <c r="C82" s="20" t="s">
        <v>35</v>
      </c>
      <c r="D82" s="21"/>
      <c r="E82" s="21"/>
      <c r="F82" s="21"/>
      <c r="G82" s="21"/>
      <c r="H82" s="21"/>
      <c r="I82" s="21"/>
      <c r="J82" s="21"/>
      <c r="K82" s="21"/>
      <c r="L82" s="21"/>
      <c r="M82" s="21"/>
      <c r="N82" s="21"/>
    </row>
    <row r="83" spans="1:14" x14ac:dyDescent="0.3">
      <c r="A83" s="9" t="s">
        <v>39</v>
      </c>
      <c r="B83" s="9" t="s">
        <v>39</v>
      </c>
      <c r="C83" s="4" t="s">
        <v>0</v>
      </c>
      <c r="D83" s="4" t="s">
        <v>1</v>
      </c>
      <c r="E83" s="4" t="s">
        <v>2</v>
      </c>
      <c r="F83" s="4" t="s">
        <v>3</v>
      </c>
      <c r="G83" s="4" t="s">
        <v>4</v>
      </c>
      <c r="H83" s="4" t="s">
        <v>5</v>
      </c>
      <c r="I83" s="4" t="s">
        <v>6</v>
      </c>
      <c r="J83" s="4" t="s">
        <v>7</v>
      </c>
      <c r="K83" s="4" t="s">
        <v>8</v>
      </c>
      <c r="L83" s="4" t="s">
        <v>9</v>
      </c>
      <c r="M83" s="4" t="s">
        <v>10</v>
      </c>
      <c r="N83" s="4" t="s">
        <v>11</v>
      </c>
    </row>
    <row r="84" spans="1:14" x14ac:dyDescent="0.3">
      <c r="A84" s="8" t="s">
        <v>196</v>
      </c>
      <c r="B84" s="8" t="s">
        <v>101</v>
      </c>
      <c r="C84" s="2">
        <v>1.6612729234088498E-2</v>
      </c>
      <c r="D84" s="2">
        <v>1.5308322552824501E-2</v>
      </c>
      <c r="E84" s="2">
        <v>1.6121908127208501E-2</v>
      </c>
      <c r="F84" s="2">
        <v>1.67870803229919E-2</v>
      </c>
      <c r="G84" s="2">
        <v>1.6232379325074799E-2</v>
      </c>
      <c r="H84" s="2">
        <v>2.0905923344947699E-2</v>
      </c>
      <c r="I84" s="2">
        <v>2.2134560596099102E-2</v>
      </c>
      <c r="J84" s="2">
        <v>2.6023890784982899E-2</v>
      </c>
      <c r="K84" s="2">
        <v>2.8014616321559101E-2</v>
      </c>
      <c r="L84" s="2">
        <v>3.0144927536231901E-2</v>
      </c>
      <c r="M84" s="2">
        <v>3.1730951928557898E-2</v>
      </c>
      <c r="N84" s="2">
        <v>2.9697900665642599E-2</v>
      </c>
    </row>
    <row r="85" spans="1:14" x14ac:dyDescent="0.3">
      <c r="A85" s="8" t="s">
        <v>196</v>
      </c>
      <c r="B85" s="8" t="s">
        <v>102</v>
      </c>
      <c r="C85" s="2">
        <v>0.21251348435814499</v>
      </c>
      <c r="D85" s="2">
        <v>0.22401897369555801</v>
      </c>
      <c r="E85" s="2">
        <v>0.22703180212014101</v>
      </c>
      <c r="F85" s="2">
        <v>0.23395665108372299</v>
      </c>
      <c r="G85" s="2">
        <v>0.241349850491243</v>
      </c>
      <c r="H85" s="2">
        <v>0.25133565621370502</v>
      </c>
      <c r="I85" s="2">
        <v>0.25180802103879002</v>
      </c>
      <c r="J85" s="2">
        <v>0.238481228668942</v>
      </c>
      <c r="K85" s="2">
        <v>0.248071457572067</v>
      </c>
      <c r="L85" s="2">
        <v>0.250434782608696</v>
      </c>
      <c r="M85" s="2">
        <v>0.25726771803154103</v>
      </c>
      <c r="N85" s="2">
        <v>0.26011264720942101</v>
      </c>
    </row>
    <row r="86" spans="1:14" x14ac:dyDescent="0.3">
      <c r="A86" s="8" t="s">
        <v>196</v>
      </c>
      <c r="B86" s="8" t="s">
        <v>103</v>
      </c>
      <c r="C86" s="2">
        <v>8.6731391585760501E-2</v>
      </c>
      <c r="D86" s="2">
        <v>8.2794307891332505E-2</v>
      </c>
      <c r="E86" s="2">
        <v>7.5088339222614806E-2</v>
      </c>
      <c r="F86" s="2">
        <v>7.8198045048873802E-2</v>
      </c>
      <c r="G86" s="2">
        <v>8.0734728748398099E-2</v>
      </c>
      <c r="H86" s="2">
        <v>8.5714285714285701E-2</v>
      </c>
      <c r="I86" s="2">
        <v>9.8619329388560203E-2</v>
      </c>
      <c r="J86" s="2">
        <v>9.7269624573378802E-2</v>
      </c>
      <c r="K86" s="2">
        <v>0.102720259845717</v>
      </c>
      <c r="L86" s="2">
        <v>0.110724637681159</v>
      </c>
      <c r="M86" s="2">
        <v>0.112863385901577</v>
      </c>
      <c r="N86" s="2">
        <v>0.114353985321727</v>
      </c>
    </row>
    <row r="87" spans="1:14" x14ac:dyDescent="0.3">
      <c r="A87" s="8" t="s">
        <v>196</v>
      </c>
      <c r="B87" s="8" t="s">
        <v>104</v>
      </c>
      <c r="C87" s="2">
        <v>8.6299892125134801E-3</v>
      </c>
      <c r="D87" s="2">
        <v>1.0564898663216899E-2</v>
      </c>
      <c r="E87" s="2">
        <v>8.8339222614840993E-3</v>
      </c>
      <c r="F87" s="2">
        <v>8.49978750531237E-3</v>
      </c>
      <c r="G87" s="2">
        <v>9.1841093549765093E-3</v>
      </c>
      <c r="H87" s="2">
        <v>9.7560975609756097E-3</v>
      </c>
      <c r="I87" s="2">
        <v>1.1615165461319301E-2</v>
      </c>
      <c r="J87" s="2">
        <v>9.3856655290102398E-3</v>
      </c>
      <c r="K87" s="2">
        <v>9.1352009744214407E-3</v>
      </c>
      <c r="L87" s="2">
        <v>1.04347826086957E-2</v>
      </c>
      <c r="M87" s="2">
        <v>9.5002850085502601E-3</v>
      </c>
      <c r="N87" s="2">
        <v>7.6804915514592899E-3</v>
      </c>
    </row>
    <row r="88" spans="1:14" x14ac:dyDescent="0.3">
      <c r="A88" s="8" t="s">
        <v>196</v>
      </c>
      <c r="B88" s="8" t="s">
        <v>105</v>
      </c>
      <c r="C88" s="2">
        <v>9.4282632146709802E-2</v>
      </c>
      <c r="D88" s="2">
        <v>0.10219922380336401</v>
      </c>
      <c r="E88" s="2">
        <v>0.105565371024735</v>
      </c>
      <c r="F88" s="2">
        <v>0.10497237569060799</v>
      </c>
      <c r="G88" s="2">
        <v>0.110850064075182</v>
      </c>
      <c r="H88" s="2">
        <v>0.11869918699187</v>
      </c>
      <c r="I88" s="2">
        <v>0.139381985535832</v>
      </c>
      <c r="J88" s="2">
        <v>0.15784982935153599</v>
      </c>
      <c r="K88" s="2">
        <v>0.16240357287860299</v>
      </c>
      <c r="L88" s="2">
        <v>0.17410628019323701</v>
      </c>
      <c r="M88" s="2">
        <v>0.19912597377921301</v>
      </c>
      <c r="N88" s="2">
        <v>0.21471240826079499</v>
      </c>
    </row>
    <row r="89" spans="1:14" x14ac:dyDescent="0.3">
      <c r="A89" s="8" t="s">
        <v>196</v>
      </c>
      <c r="B89" s="8" t="s">
        <v>106</v>
      </c>
      <c r="C89" s="2">
        <v>1.44552319309601E-2</v>
      </c>
      <c r="D89" s="2">
        <v>1.0780508840017199E-2</v>
      </c>
      <c r="E89" s="2">
        <v>1.17049469964664E-2</v>
      </c>
      <c r="F89" s="2">
        <v>1.29621759456014E-2</v>
      </c>
      <c r="G89" s="2">
        <v>1.23878684322939E-2</v>
      </c>
      <c r="H89" s="2">
        <v>1.13821138211382E-2</v>
      </c>
      <c r="I89" s="2">
        <v>1.2710935787858899E-2</v>
      </c>
      <c r="J89" s="2">
        <v>1.04522184300341E-2</v>
      </c>
      <c r="K89" s="2">
        <v>1.0150223304912699E-2</v>
      </c>
      <c r="L89" s="2">
        <v>1.17874396135266E-2</v>
      </c>
      <c r="M89" s="2">
        <v>1.0260307809234301E-2</v>
      </c>
      <c r="N89" s="2">
        <v>1.02406554019457E-2</v>
      </c>
    </row>
    <row r="90" spans="1:14" x14ac:dyDescent="0.3">
      <c r="A90" s="8" t="s">
        <v>196</v>
      </c>
      <c r="B90" s="8" t="s">
        <v>16</v>
      </c>
      <c r="C90" s="2">
        <v>1.12189859762675E-2</v>
      </c>
      <c r="D90" s="2">
        <v>9.2712376024148297E-3</v>
      </c>
      <c r="E90" s="2">
        <v>1.12632508833922E-2</v>
      </c>
      <c r="F90" s="2">
        <v>1.14747131321717E-2</v>
      </c>
      <c r="G90" s="2">
        <v>1.3455788124733E-2</v>
      </c>
      <c r="H90" s="2">
        <v>1.18466898954704E-2</v>
      </c>
      <c r="I90" s="2">
        <v>9.4236248082401903E-3</v>
      </c>
      <c r="J90" s="2">
        <v>1.04522184300341E-2</v>
      </c>
      <c r="K90" s="2">
        <v>1.1977263499797001E-2</v>
      </c>
      <c r="L90" s="2">
        <v>1.1207729468598999E-2</v>
      </c>
      <c r="M90" s="2">
        <v>1.3490404712141401E-2</v>
      </c>
      <c r="N90" s="2">
        <v>1.28008192524322E-2</v>
      </c>
    </row>
    <row r="91" spans="1:14" x14ac:dyDescent="0.3">
      <c r="A91" s="8" t="s">
        <v>196</v>
      </c>
      <c r="B91" s="8" t="s">
        <v>107</v>
      </c>
      <c r="C91" s="2">
        <v>0.16332254584681799</v>
      </c>
      <c r="D91" s="2">
        <v>0.186934023285899</v>
      </c>
      <c r="E91" s="2">
        <v>0.206492932862191</v>
      </c>
      <c r="F91" s="2">
        <v>0.216532086697833</v>
      </c>
      <c r="G91" s="2">
        <v>0.22469030328919301</v>
      </c>
      <c r="H91" s="2">
        <v>0.24390243902438999</v>
      </c>
      <c r="I91" s="2">
        <v>0.238658777120316</v>
      </c>
      <c r="J91" s="2">
        <v>0.24466723549488101</v>
      </c>
      <c r="K91" s="2">
        <v>0.23609419407227</v>
      </c>
      <c r="L91" s="2">
        <v>0.23420289855072501</v>
      </c>
      <c r="M91" s="2">
        <v>0.25099752992589802</v>
      </c>
      <c r="N91" s="2">
        <v>0.25226147806792998</v>
      </c>
    </row>
    <row r="92" spans="1:14" x14ac:dyDescent="0.3">
      <c r="A92" s="8" t="s">
        <v>196</v>
      </c>
      <c r="B92" s="8" t="s">
        <v>108</v>
      </c>
      <c r="C92" s="2">
        <v>8.9967637540453102E-2</v>
      </c>
      <c r="D92" s="2">
        <v>9.0125053902544203E-2</v>
      </c>
      <c r="E92" s="2">
        <v>0.105786219081272</v>
      </c>
      <c r="F92" s="2">
        <v>0.10964725881853001</v>
      </c>
      <c r="G92" s="2">
        <v>0.107219137120889</v>
      </c>
      <c r="H92" s="2">
        <v>0.1068524970964</v>
      </c>
      <c r="I92" s="2">
        <v>0.101687486302871</v>
      </c>
      <c r="J92" s="2">
        <v>0.100255972696246</v>
      </c>
      <c r="K92" s="2">
        <v>0.101908241981324</v>
      </c>
      <c r="L92" s="2">
        <v>8.9275362318840604E-2</v>
      </c>
      <c r="M92" s="2">
        <v>9.0252707581227401E-2</v>
      </c>
      <c r="N92" s="2">
        <v>8.6362860556408905E-2</v>
      </c>
    </row>
    <row r="93" spans="1:14" x14ac:dyDescent="0.3">
      <c r="A93" s="8" t="s">
        <v>196</v>
      </c>
      <c r="B93" s="8" t="s">
        <v>109</v>
      </c>
      <c r="C93" s="2">
        <v>0.30226537216828497</v>
      </c>
      <c r="D93" s="2">
        <v>0.26800344976282903</v>
      </c>
      <c r="E93" s="2">
        <v>0.23211130742049499</v>
      </c>
      <c r="F93" s="2">
        <v>0.20696982575435599</v>
      </c>
      <c r="G93" s="2">
        <v>0.18389577103801799</v>
      </c>
      <c r="H93" s="2">
        <v>0.13960511033681799</v>
      </c>
      <c r="I93" s="2">
        <v>0.113960113960114</v>
      </c>
      <c r="J93" s="2">
        <v>0.105162116040956</v>
      </c>
      <c r="K93" s="2">
        <v>8.9524969549330105E-2</v>
      </c>
      <c r="L93" s="2">
        <v>7.76811594202899E-2</v>
      </c>
      <c r="M93" s="2">
        <v>2.4510735322059701E-2</v>
      </c>
      <c r="N93" s="2">
        <v>1.17767537122376E-2</v>
      </c>
    </row>
    <row r="94" spans="1:14" x14ac:dyDescent="0.3">
      <c r="A94" s="8" t="s">
        <v>197</v>
      </c>
      <c r="B94" s="8" t="s">
        <v>101</v>
      </c>
      <c r="C94" s="2">
        <v>1.0126098586167399E-2</v>
      </c>
      <c r="D94" s="2">
        <v>1.0546214307034099E-2</v>
      </c>
      <c r="E94" s="2">
        <v>1.09858340560856E-2</v>
      </c>
      <c r="F94" s="2">
        <v>8.9302679080372396E-3</v>
      </c>
      <c r="G94" s="2">
        <v>1.04750528346963E-2</v>
      </c>
      <c r="H94" s="2">
        <v>1.16342982777574E-2</v>
      </c>
      <c r="I94" s="2">
        <v>1.1803630510596399E-2</v>
      </c>
      <c r="J94" s="2">
        <v>1.38016455808193E-2</v>
      </c>
      <c r="K94" s="2">
        <v>1.4990577351379099E-2</v>
      </c>
      <c r="L94" s="2">
        <v>1.5746726338471701E-2</v>
      </c>
      <c r="M94" s="2">
        <v>1.6957443339311901E-2</v>
      </c>
      <c r="N94" s="2">
        <v>1.7250886175659699E-2</v>
      </c>
    </row>
    <row r="95" spans="1:14" x14ac:dyDescent="0.3">
      <c r="A95" s="8" t="s">
        <v>197</v>
      </c>
      <c r="B95" s="8" t="s">
        <v>102</v>
      </c>
      <c r="C95" s="2">
        <v>0.19936950706916301</v>
      </c>
      <c r="D95" s="2">
        <v>0.20007959407024201</v>
      </c>
      <c r="E95" s="2">
        <v>0.202852462175966</v>
      </c>
      <c r="F95" s="2">
        <v>0.20663119893596801</v>
      </c>
      <c r="G95" s="2">
        <v>0.210052375264173</v>
      </c>
      <c r="H95" s="2">
        <v>0.21876145108098199</v>
      </c>
      <c r="I95" s="2">
        <v>0.21335956362335701</v>
      </c>
      <c r="J95" s="2">
        <v>0.20879412545341899</v>
      </c>
      <c r="K95" s="2">
        <v>0.20352921021072501</v>
      </c>
      <c r="L95" s="2">
        <v>0.19874026189292199</v>
      </c>
      <c r="M95" s="2">
        <v>0.21286482961030501</v>
      </c>
      <c r="N95" s="2">
        <v>0.211658133123277</v>
      </c>
    </row>
    <row r="96" spans="1:14" x14ac:dyDescent="0.3">
      <c r="A96" s="8" t="s">
        <v>197</v>
      </c>
      <c r="B96" s="8" t="s">
        <v>103</v>
      </c>
      <c r="C96" s="2">
        <v>8.13909056171188E-2</v>
      </c>
      <c r="D96" s="2">
        <v>7.7703711073525E-2</v>
      </c>
      <c r="E96" s="2">
        <v>7.4588031222896797E-2</v>
      </c>
      <c r="F96" s="2">
        <v>7.3437203116093502E-2</v>
      </c>
      <c r="G96" s="2">
        <v>7.2406505559128906E-2</v>
      </c>
      <c r="H96" s="2">
        <v>7.1729571271528E-2</v>
      </c>
      <c r="I96" s="2">
        <v>7.1179468836627E-2</v>
      </c>
      <c r="J96" s="2">
        <v>7.6262939042732E-2</v>
      </c>
      <c r="K96" s="2">
        <v>7.9492890183313306E-2</v>
      </c>
      <c r="L96" s="2">
        <v>8.1551466931874705E-2</v>
      </c>
      <c r="M96" s="2">
        <v>9.4977987934126901E-2</v>
      </c>
      <c r="N96" s="2">
        <v>0.10169358014966499</v>
      </c>
    </row>
    <row r="97" spans="1:14" x14ac:dyDescent="0.3">
      <c r="A97" s="8" t="s">
        <v>197</v>
      </c>
      <c r="B97" s="8" t="s">
        <v>104</v>
      </c>
      <c r="C97" s="2">
        <v>1.62399694306458E-2</v>
      </c>
      <c r="D97" s="2">
        <v>1.5222365933737899E-2</v>
      </c>
      <c r="E97" s="2">
        <v>1.6671485014936899E-2</v>
      </c>
      <c r="F97" s="2">
        <v>1.5960478814364399E-2</v>
      </c>
      <c r="G97" s="2">
        <v>1.61720113939171E-2</v>
      </c>
      <c r="H97" s="2">
        <v>1.6947599853426198E-2</v>
      </c>
      <c r="I97" s="2">
        <v>1.7616024322632599E-2</v>
      </c>
      <c r="J97" s="2">
        <v>1.83137220207025E-2</v>
      </c>
      <c r="K97" s="2">
        <v>1.6789446633544602E-2</v>
      </c>
      <c r="L97" s="2">
        <v>1.7155643958229699E-2</v>
      </c>
      <c r="M97" s="2">
        <v>1.8669492907223199E-2</v>
      </c>
      <c r="N97" s="2">
        <v>2.0244190626230799E-2</v>
      </c>
    </row>
    <row r="98" spans="1:14" x14ac:dyDescent="0.3">
      <c r="A98" s="8" t="s">
        <v>197</v>
      </c>
      <c r="B98" s="8" t="s">
        <v>105</v>
      </c>
      <c r="C98" s="2">
        <v>6.8494459304547201E-2</v>
      </c>
      <c r="D98" s="2">
        <v>6.60630783006666E-2</v>
      </c>
      <c r="E98" s="2">
        <v>6.6493206128938998E-2</v>
      </c>
      <c r="F98" s="2">
        <v>7.1727151814554399E-2</v>
      </c>
      <c r="G98" s="2">
        <v>7.3509142699623303E-2</v>
      </c>
      <c r="H98" s="2">
        <v>7.7592524734334894E-2</v>
      </c>
      <c r="I98" s="2">
        <v>8.0389877492622705E-2</v>
      </c>
      <c r="J98" s="2">
        <v>8.3517650181367795E-2</v>
      </c>
      <c r="K98" s="2">
        <v>9.5768374164810696E-2</v>
      </c>
      <c r="L98" s="2">
        <v>0.10351400629869099</v>
      </c>
      <c r="M98" s="2">
        <v>0.11968041741399001</v>
      </c>
      <c r="N98" s="2">
        <v>0.13871602993304399</v>
      </c>
    </row>
    <row r="99" spans="1:14" x14ac:dyDescent="0.3">
      <c r="A99" s="8" t="s">
        <v>197</v>
      </c>
      <c r="B99" s="8" t="s">
        <v>106</v>
      </c>
      <c r="C99" s="2">
        <v>1.18456247611769E-2</v>
      </c>
      <c r="D99" s="2">
        <v>1.2934036414287101E-2</v>
      </c>
      <c r="E99" s="2">
        <v>1.33950081911921E-2</v>
      </c>
      <c r="F99" s="2">
        <v>1.30153904617139E-2</v>
      </c>
      <c r="G99" s="2">
        <v>1.32316456859322E-2</v>
      </c>
      <c r="H99" s="2">
        <v>1.35580798827409E-2</v>
      </c>
      <c r="I99" s="2">
        <v>1.3949745148886699E-2</v>
      </c>
      <c r="J99" s="2">
        <v>1.33592851455366E-2</v>
      </c>
      <c r="K99" s="2">
        <v>1.2592084975158501E-2</v>
      </c>
      <c r="L99" s="2">
        <v>1.32604011271341E-2</v>
      </c>
      <c r="M99" s="2">
        <v>1.4348605902494699E-2</v>
      </c>
      <c r="N99" s="2">
        <v>1.3391098857818E-2</v>
      </c>
    </row>
    <row r="100" spans="1:14" x14ac:dyDescent="0.3">
      <c r="A100" s="8" t="s">
        <v>197</v>
      </c>
      <c r="B100" s="8" t="s">
        <v>16</v>
      </c>
      <c r="C100" s="2">
        <v>9.8395108903324407E-3</v>
      </c>
      <c r="D100" s="2">
        <v>1.26355586508805E-2</v>
      </c>
      <c r="E100" s="2">
        <v>1.13713019177026E-2</v>
      </c>
      <c r="F100" s="2">
        <v>1.15903477104313E-2</v>
      </c>
      <c r="G100" s="2">
        <v>1.24046678305614E-2</v>
      </c>
      <c r="H100" s="2">
        <v>1.4016123122022699E-2</v>
      </c>
      <c r="I100" s="2">
        <v>1.4307430921935101E-2</v>
      </c>
      <c r="J100" s="2">
        <v>1.43324781031585E-2</v>
      </c>
      <c r="K100" s="2">
        <v>1.3962652047284601E-2</v>
      </c>
      <c r="L100" s="2">
        <v>1.40062986905354E-2</v>
      </c>
      <c r="M100" s="2">
        <v>1.36963965432904E-2</v>
      </c>
      <c r="N100" s="2">
        <v>1.29972430090587E-2</v>
      </c>
    </row>
    <row r="101" spans="1:14" x14ac:dyDescent="0.3">
      <c r="A101" s="8" t="s">
        <v>197</v>
      </c>
      <c r="B101" s="8" t="s">
        <v>107</v>
      </c>
      <c r="C101" s="2">
        <v>0.21704241497898399</v>
      </c>
      <c r="D101" s="2">
        <v>0.23420555168639901</v>
      </c>
      <c r="E101" s="2">
        <v>0.25537245832128702</v>
      </c>
      <c r="F101" s="2">
        <v>0.27351320539616197</v>
      </c>
      <c r="G101" s="2">
        <v>0.28622622438665801</v>
      </c>
      <c r="H101" s="2">
        <v>0.29681201905459897</v>
      </c>
      <c r="I101" s="2">
        <v>0.309934722346419</v>
      </c>
      <c r="J101" s="2">
        <v>0.31327966026718601</v>
      </c>
      <c r="K101" s="2">
        <v>0.317971560733253</v>
      </c>
      <c r="L101" s="2">
        <v>0.32181335985413601</v>
      </c>
      <c r="M101" s="2">
        <v>0.344448067829773</v>
      </c>
      <c r="N101" s="2">
        <v>0.34549035053170501</v>
      </c>
    </row>
    <row r="102" spans="1:14" x14ac:dyDescent="0.3">
      <c r="A102" s="8" t="s">
        <v>197</v>
      </c>
      <c r="B102" s="8" t="s">
        <v>108</v>
      </c>
      <c r="C102" s="2">
        <v>8.6358425678257494E-2</v>
      </c>
      <c r="D102" s="2">
        <v>9.4716943587702704E-2</v>
      </c>
      <c r="E102" s="2">
        <v>9.9932543124216996E-2</v>
      </c>
      <c r="F102" s="2">
        <v>0.100893026790804</v>
      </c>
      <c r="G102" s="2">
        <v>0.102729026922724</v>
      </c>
      <c r="H102" s="2">
        <v>0.10452546720410399</v>
      </c>
      <c r="I102" s="2">
        <v>0.111150853974783</v>
      </c>
      <c r="J102" s="2">
        <v>0.108643722905423</v>
      </c>
      <c r="K102" s="2">
        <v>0.106818571183827</v>
      </c>
      <c r="L102" s="2">
        <v>0.108486656721366</v>
      </c>
      <c r="M102" s="2">
        <v>0.119924995923692</v>
      </c>
      <c r="N102" s="2">
        <v>0.119495864513588</v>
      </c>
    </row>
    <row r="103" spans="1:14" x14ac:dyDescent="0.3">
      <c r="A103" s="8" t="s">
        <v>197</v>
      </c>
      <c r="B103" s="8" t="s">
        <v>109</v>
      </c>
      <c r="C103" s="2">
        <v>0.29929308368360702</v>
      </c>
      <c r="D103" s="2">
        <v>0.27589294597552499</v>
      </c>
      <c r="E103" s="2">
        <v>0.24833766984677699</v>
      </c>
      <c r="F103" s="2">
        <v>0.22430172905187201</v>
      </c>
      <c r="G103" s="2">
        <v>0.20279334742258601</v>
      </c>
      <c r="H103" s="2">
        <v>0.174422865518505</v>
      </c>
      <c r="I103" s="2">
        <v>0.156308682822141</v>
      </c>
      <c r="J103" s="2">
        <v>0.149694771299655</v>
      </c>
      <c r="K103" s="2">
        <v>0.138084632516704</v>
      </c>
      <c r="L103" s="2">
        <v>0.12572517818664</v>
      </c>
      <c r="M103" s="2">
        <v>4.4431762595793199E-2</v>
      </c>
      <c r="N103" s="2">
        <v>1.9062623079952701E-2</v>
      </c>
    </row>
    <row r="104" spans="1:14" x14ac:dyDescent="0.3">
      <c r="A104" s="8" t="s">
        <v>198</v>
      </c>
      <c r="B104" s="8" t="s">
        <v>101</v>
      </c>
      <c r="C104" s="2">
        <v>1.275631855031E-2</v>
      </c>
      <c r="D104" s="2">
        <v>1.52114025631812E-2</v>
      </c>
      <c r="E104" s="2">
        <v>1.48716718637563E-2</v>
      </c>
      <c r="F104" s="2">
        <v>1.5667982298768101E-2</v>
      </c>
      <c r="G104" s="2">
        <v>1.64292131947118E-2</v>
      </c>
      <c r="H104" s="2">
        <v>1.97720719483729E-2</v>
      </c>
      <c r="I104" s="2">
        <v>2.09727225939269E-2</v>
      </c>
      <c r="J104" s="2">
        <v>2.0615996025832101E-2</v>
      </c>
      <c r="K104" s="2">
        <v>2.1060104117368701E-2</v>
      </c>
      <c r="L104" s="2">
        <v>2.4401800521203498E-2</v>
      </c>
      <c r="M104" s="2">
        <v>2.7191037460613798E-2</v>
      </c>
      <c r="N104" s="2">
        <v>2.83422459893048E-2</v>
      </c>
    </row>
    <row r="105" spans="1:14" x14ac:dyDescent="0.3">
      <c r="A105" s="8" t="s">
        <v>198</v>
      </c>
      <c r="B105" s="8" t="s">
        <v>102</v>
      </c>
      <c r="C105" s="2">
        <v>0.20708154506437801</v>
      </c>
      <c r="D105" s="2">
        <v>0.215115582704516</v>
      </c>
      <c r="E105" s="2">
        <v>0.22607339889661801</v>
      </c>
      <c r="F105" s="2">
        <v>0.23250807319698599</v>
      </c>
      <c r="G105" s="2">
        <v>0.23732511872673601</v>
      </c>
      <c r="H105" s="2">
        <v>0.242482493477962</v>
      </c>
      <c r="I105" s="2">
        <v>0.246139989706639</v>
      </c>
      <c r="J105" s="2">
        <v>0.24391455538996501</v>
      </c>
      <c r="K105" s="2">
        <v>0.24266445811642201</v>
      </c>
      <c r="L105" s="2">
        <v>0.23240938166311301</v>
      </c>
      <c r="M105" s="2">
        <v>0.244019138755981</v>
      </c>
      <c r="N105" s="2">
        <v>0.24427807486631001</v>
      </c>
    </row>
    <row r="106" spans="1:14" x14ac:dyDescent="0.3">
      <c r="A106" s="8" t="s">
        <v>198</v>
      </c>
      <c r="B106" s="8" t="s">
        <v>103</v>
      </c>
      <c r="C106" s="2">
        <v>0.100023843586075</v>
      </c>
      <c r="D106" s="2">
        <v>9.7975805485686907E-2</v>
      </c>
      <c r="E106" s="2">
        <v>9.7865195490525303E-2</v>
      </c>
      <c r="F106" s="2">
        <v>9.7117569668699902E-2</v>
      </c>
      <c r="G106" s="2">
        <v>9.6906687203183198E-2</v>
      </c>
      <c r="H106" s="2">
        <v>9.2406975147604001E-2</v>
      </c>
      <c r="I106" s="2">
        <v>9.7400926402470403E-2</v>
      </c>
      <c r="J106" s="2">
        <v>9.7615499254843502E-2</v>
      </c>
      <c r="K106" s="2">
        <v>9.9029815428300999E-2</v>
      </c>
      <c r="L106" s="2">
        <v>9.9147121535181196E-2</v>
      </c>
      <c r="M106" s="2">
        <v>0.10176216594701799</v>
      </c>
      <c r="N106" s="2">
        <v>0.104385026737968</v>
      </c>
    </row>
    <row r="107" spans="1:14" x14ac:dyDescent="0.3">
      <c r="A107" s="8" t="s">
        <v>198</v>
      </c>
      <c r="B107" s="8" t="s">
        <v>104</v>
      </c>
      <c r="C107" s="2">
        <v>2.0267048164043901E-3</v>
      </c>
      <c r="D107" s="2">
        <v>2.51527128997485E-3</v>
      </c>
      <c r="E107" s="2">
        <v>2.75845526505157E-3</v>
      </c>
      <c r="F107" s="2">
        <v>2.3920583662241398E-3</v>
      </c>
      <c r="G107" s="2">
        <v>2.8237710178410998E-3</v>
      </c>
      <c r="H107" s="2">
        <v>2.7461211039406801E-3</v>
      </c>
      <c r="I107" s="2">
        <v>2.57334019557385E-3</v>
      </c>
      <c r="J107" s="2">
        <v>2.3596621957277701E-3</v>
      </c>
      <c r="K107" s="2">
        <v>2.4846190250828199E-3</v>
      </c>
      <c r="L107" s="2">
        <v>2.7244728737266001E-3</v>
      </c>
      <c r="M107" s="2">
        <v>2.3339946318123501E-3</v>
      </c>
      <c r="N107" s="2">
        <v>2.2459893048128298E-3</v>
      </c>
    </row>
    <row r="108" spans="1:14" x14ac:dyDescent="0.3">
      <c r="A108" s="8" t="s">
        <v>198</v>
      </c>
      <c r="B108" s="8" t="s">
        <v>105</v>
      </c>
      <c r="C108" s="2">
        <v>0.108369098712446</v>
      </c>
      <c r="D108" s="2">
        <v>0.11450473110552201</v>
      </c>
      <c r="E108" s="2">
        <v>0.12077236747421401</v>
      </c>
      <c r="F108" s="2">
        <v>0.133476856835307</v>
      </c>
      <c r="G108" s="2">
        <v>0.14773456552432301</v>
      </c>
      <c r="H108" s="2">
        <v>0.17218179321708099</v>
      </c>
      <c r="I108" s="2">
        <v>0.17949047864127601</v>
      </c>
      <c r="J108" s="2">
        <v>0.19113263785394899</v>
      </c>
      <c r="K108" s="2">
        <v>0.21083767155702801</v>
      </c>
      <c r="L108" s="2">
        <v>0.22802653399668299</v>
      </c>
      <c r="M108" s="2">
        <v>0.254755514062318</v>
      </c>
      <c r="N108" s="2">
        <v>0.27647058823529402</v>
      </c>
    </row>
    <row r="109" spans="1:14" x14ac:dyDescent="0.3">
      <c r="A109" s="8" t="s">
        <v>198</v>
      </c>
      <c r="B109" s="8" t="s">
        <v>106</v>
      </c>
      <c r="C109" s="2">
        <v>2.3366714353838799E-2</v>
      </c>
      <c r="D109" s="2">
        <v>2.3835189843095E-2</v>
      </c>
      <c r="E109" s="2">
        <v>2.3266970496521901E-2</v>
      </c>
      <c r="F109" s="2">
        <v>2.1648128214328401E-2</v>
      </c>
      <c r="G109" s="2">
        <v>2.04081632653061E-2</v>
      </c>
      <c r="H109" s="2">
        <v>2.0733214334752201E-2</v>
      </c>
      <c r="I109" s="2">
        <v>2.09727225939269E-2</v>
      </c>
      <c r="J109" s="2">
        <v>1.91256830601093E-2</v>
      </c>
      <c r="K109" s="2">
        <v>2.0941788925698101E-2</v>
      </c>
      <c r="L109" s="2">
        <v>2.3572613124851899E-2</v>
      </c>
      <c r="M109" s="2">
        <v>2.3690045512895299E-2</v>
      </c>
      <c r="N109" s="2">
        <v>2.45989304812834E-2</v>
      </c>
    </row>
    <row r="110" spans="1:14" x14ac:dyDescent="0.3">
      <c r="A110" s="8" t="s">
        <v>198</v>
      </c>
      <c r="B110" s="8" t="s">
        <v>16</v>
      </c>
      <c r="C110" s="2">
        <v>7.1530758226037196E-3</v>
      </c>
      <c r="D110" s="2">
        <v>7.0667145765960001E-3</v>
      </c>
      <c r="E110" s="2">
        <v>8.7550971455984707E-3</v>
      </c>
      <c r="F110" s="2">
        <v>7.41538093529482E-3</v>
      </c>
      <c r="G110" s="2">
        <v>7.7011936850211798E-3</v>
      </c>
      <c r="H110" s="2">
        <v>8.1010572566250199E-3</v>
      </c>
      <c r="I110" s="2">
        <v>7.8486875965002607E-3</v>
      </c>
      <c r="J110" s="2">
        <v>7.82414307004471E-3</v>
      </c>
      <c r="K110" s="2">
        <v>6.7439659252247998E-3</v>
      </c>
      <c r="L110" s="2">
        <v>8.0549632788438803E-3</v>
      </c>
      <c r="M110" s="2">
        <v>7.9355817481619809E-3</v>
      </c>
      <c r="N110" s="2">
        <v>8.3422459893048098E-3</v>
      </c>
    </row>
    <row r="111" spans="1:14" x14ac:dyDescent="0.3">
      <c r="A111" s="8" t="s">
        <v>198</v>
      </c>
      <c r="B111" s="8" t="s">
        <v>107</v>
      </c>
      <c r="C111" s="2">
        <v>0.18133047210300399</v>
      </c>
      <c r="D111" s="2">
        <v>0.19391543897472799</v>
      </c>
      <c r="E111" s="2">
        <v>0.20448548812664899</v>
      </c>
      <c r="F111" s="2">
        <v>0.212773591675637</v>
      </c>
      <c r="G111" s="2">
        <v>0.22307791040944699</v>
      </c>
      <c r="H111" s="2">
        <v>0.23740216943567199</v>
      </c>
      <c r="I111" s="2">
        <v>0.24253731343283599</v>
      </c>
      <c r="J111" s="2">
        <v>0.24478390461996999</v>
      </c>
      <c r="K111" s="2">
        <v>0.236630383341221</v>
      </c>
      <c r="L111" s="2">
        <v>0.230987917555082</v>
      </c>
      <c r="M111" s="2">
        <v>0.238534251371222</v>
      </c>
      <c r="N111" s="2">
        <v>0.22748663101604299</v>
      </c>
    </row>
    <row r="112" spans="1:14" x14ac:dyDescent="0.3">
      <c r="A112" s="8" t="s">
        <v>198</v>
      </c>
      <c r="B112" s="8" t="s">
        <v>108</v>
      </c>
      <c r="C112" s="2">
        <v>7.74916547448736E-2</v>
      </c>
      <c r="D112" s="2">
        <v>8.3243502215834195E-2</v>
      </c>
      <c r="E112" s="2">
        <v>8.5032381866154999E-2</v>
      </c>
      <c r="F112" s="2">
        <v>8.4200454491089594E-2</v>
      </c>
      <c r="G112" s="2">
        <v>9.1130791939417297E-2</v>
      </c>
      <c r="H112" s="2">
        <v>8.6365508718934503E-2</v>
      </c>
      <c r="I112" s="2">
        <v>8.6078229541945397E-2</v>
      </c>
      <c r="J112" s="2">
        <v>8.3581718827620499E-2</v>
      </c>
      <c r="K112" s="2">
        <v>7.9862754377662104E-2</v>
      </c>
      <c r="L112" s="2">
        <v>7.6759061833688705E-2</v>
      </c>
      <c r="M112" s="2">
        <v>8.0639514529116593E-2</v>
      </c>
      <c r="N112" s="2">
        <v>7.6042780748663094E-2</v>
      </c>
    </row>
    <row r="113" spans="1:14" x14ac:dyDescent="0.3">
      <c r="A113" s="8" t="s">
        <v>198</v>
      </c>
      <c r="B113" s="8" t="s">
        <v>109</v>
      </c>
      <c r="C113" s="2">
        <v>0.28040057224606602</v>
      </c>
      <c r="D113" s="2">
        <v>0.246616361240867</v>
      </c>
      <c r="E113" s="2">
        <v>0.21611897337491001</v>
      </c>
      <c r="F113" s="2">
        <v>0.192799904317665</v>
      </c>
      <c r="G113" s="2">
        <v>0.156462585034014</v>
      </c>
      <c r="H113" s="2">
        <v>0.117808595359055</v>
      </c>
      <c r="I113" s="2">
        <v>9.5985589294904805E-2</v>
      </c>
      <c r="J113" s="2">
        <v>8.9046199701937404E-2</v>
      </c>
      <c r="K113" s="2">
        <v>7.97444391859915E-2</v>
      </c>
      <c r="L113" s="2">
        <v>7.3916133617626195E-2</v>
      </c>
      <c r="M113" s="2">
        <v>1.9138755980861202E-2</v>
      </c>
      <c r="N113" s="2">
        <v>7.8074866310160404E-3</v>
      </c>
    </row>
    <row r="114" spans="1:14" x14ac:dyDescent="0.3">
      <c r="A114" s="8" t="s">
        <v>199</v>
      </c>
      <c r="B114" s="8" t="s">
        <v>101</v>
      </c>
      <c r="C114" s="2">
        <v>9.6762188314104894E-3</v>
      </c>
      <c r="D114" s="2">
        <v>9.6406660823838697E-3</v>
      </c>
      <c r="E114" s="2">
        <v>9.4912680334092604E-3</v>
      </c>
      <c r="F114" s="2">
        <v>1.15532734274711E-2</v>
      </c>
      <c r="G114" s="2">
        <v>1.2992125984252E-2</v>
      </c>
      <c r="H114" s="2">
        <v>1.46004432277408E-2</v>
      </c>
      <c r="I114" s="2">
        <v>1.6619821581327101E-2</v>
      </c>
      <c r="J114" s="2">
        <v>1.8292682926829298E-2</v>
      </c>
      <c r="K114" s="2">
        <v>2.1348806656448401E-2</v>
      </c>
      <c r="L114" s="2">
        <v>2.2282994024106099E-2</v>
      </c>
      <c r="M114" s="2">
        <v>2.60007849293564E-2</v>
      </c>
      <c r="N114" s="2">
        <v>2.52188808526837E-2</v>
      </c>
    </row>
    <row r="115" spans="1:14" x14ac:dyDescent="0.3">
      <c r="A115" s="8" t="s">
        <v>199</v>
      </c>
      <c r="B115" s="8" t="s">
        <v>102</v>
      </c>
      <c r="C115" s="2">
        <v>0.22577843939957801</v>
      </c>
      <c r="D115" s="2">
        <v>0.23475647927882801</v>
      </c>
      <c r="E115" s="2">
        <v>0.23728170083523201</v>
      </c>
      <c r="F115" s="2">
        <v>0.24210526315789499</v>
      </c>
      <c r="G115" s="2">
        <v>0.25393700787401602</v>
      </c>
      <c r="H115" s="2">
        <v>0.25576847868595998</v>
      </c>
      <c r="I115" s="2">
        <v>0.25992912134913798</v>
      </c>
      <c r="J115" s="2">
        <v>0.26507132995858301</v>
      </c>
      <c r="K115" s="2">
        <v>0.26242610028465102</v>
      </c>
      <c r="L115" s="2">
        <v>0.26800364630811302</v>
      </c>
      <c r="M115" s="2">
        <v>0.27727629513343799</v>
      </c>
      <c r="N115" s="2">
        <v>0.27226874762086001</v>
      </c>
    </row>
    <row r="116" spans="1:14" x14ac:dyDescent="0.3">
      <c r="A116" s="8" t="s">
        <v>199</v>
      </c>
      <c r="B116" s="8" t="s">
        <v>103</v>
      </c>
      <c r="C116" s="2">
        <v>7.33159657610718E-2</v>
      </c>
      <c r="D116" s="2">
        <v>6.4104169275071995E-2</v>
      </c>
      <c r="E116" s="2">
        <v>5.92255125284738E-2</v>
      </c>
      <c r="F116" s="2">
        <v>5.1476251604621298E-2</v>
      </c>
      <c r="G116" s="2">
        <v>4.9737532808399001E-2</v>
      </c>
      <c r="H116" s="2">
        <v>4.6538912788423897E-2</v>
      </c>
      <c r="I116" s="2">
        <v>4.5337895637296802E-2</v>
      </c>
      <c r="J116" s="2">
        <v>4.2222733548090197E-2</v>
      </c>
      <c r="K116" s="2">
        <v>4.4339829209546697E-2</v>
      </c>
      <c r="L116" s="2">
        <v>4.5376278739997999E-2</v>
      </c>
      <c r="M116" s="2">
        <v>4.9744897959183701E-2</v>
      </c>
      <c r="N116" s="2">
        <v>5.3197563760943999E-2</v>
      </c>
    </row>
    <row r="117" spans="1:14" x14ac:dyDescent="0.3">
      <c r="A117" s="8" t="s">
        <v>199</v>
      </c>
      <c r="B117" s="8" t="s">
        <v>104</v>
      </c>
      <c r="C117" s="2">
        <v>1.9848654013149701E-3</v>
      </c>
      <c r="D117" s="2">
        <v>2.0032552898459999E-3</v>
      </c>
      <c r="E117" s="2">
        <v>1.8982536066818501E-3</v>
      </c>
      <c r="F117" s="2">
        <v>1.9255455712451899E-3</v>
      </c>
      <c r="G117" s="2">
        <v>2.6246719160105E-3</v>
      </c>
      <c r="H117" s="2">
        <v>2.7375831052014101E-3</v>
      </c>
      <c r="I117" s="2">
        <v>2.6885005499205699E-3</v>
      </c>
      <c r="J117" s="2">
        <v>2.3009664058904699E-3</v>
      </c>
      <c r="K117" s="2">
        <v>3.0654696737464401E-3</v>
      </c>
      <c r="L117" s="2">
        <v>3.1398764306694998E-3</v>
      </c>
      <c r="M117" s="2">
        <v>2.6491365777080102E-3</v>
      </c>
      <c r="N117" s="2">
        <v>2.4743052912066998E-3</v>
      </c>
    </row>
    <row r="118" spans="1:14" x14ac:dyDescent="0.3">
      <c r="A118" s="8" t="s">
        <v>199</v>
      </c>
      <c r="B118" s="8" t="s">
        <v>105</v>
      </c>
      <c r="C118" s="2">
        <v>9.5025431087954304E-2</v>
      </c>
      <c r="D118" s="2">
        <v>9.6782271190684901E-2</v>
      </c>
      <c r="E118" s="2">
        <v>0.102885345482156</v>
      </c>
      <c r="F118" s="2">
        <v>0.104749679075738</v>
      </c>
      <c r="G118" s="2">
        <v>0.105511811023622</v>
      </c>
      <c r="H118" s="2">
        <v>0.11654282362143099</v>
      </c>
      <c r="I118" s="2">
        <v>0.129292435537089</v>
      </c>
      <c r="J118" s="2">
        <v>0.140473999079613</v>
      </c>
      <c r="K118" s="2">
        <v>0.15141230567111899</v>
      </c>
      <c r="L118" s="2">
        <v>0.16327357439481399</v>
      </c>
      <c r="M118" s="2">
        <v>0.18436028257456799</v>
      </c>
      <c r="N118" s="2">
        <v>0.19918157594213901</v>
      </c>
    </row>
    <row r="119" spans="1:14" x14ac:dyDescent="0.3">
      <c r="A119" s="8" t="s">
        <v>199</v>
      </c>
      <c r="B119" s="8" t="s">
        <v>106</v>
      </c>
      <c r="C119" s="2">
        <v>6.9470289046024104E-3</v>
      </c>
      <c r="D119" s="2">
        <v>6.7609866032302497E-3</v>
      </c>
      <c r="E119" s="2">
        <v>6.8337129840546698E-3</v>
      </c>
      <c r="F119" s="2">
        <v>6.6752246469833102E-3</v>
      </c>
      <c r="G119" s="2">
        <v>7.0866141732283498E-3</v>
      </c>
      <c r="H119" s="2">
        <v>6.6484161126319904E-3</v>
      </c>
      <c r="I119" s="2">
        <v>6.2324330929976798E-3</v>
      </c>
      <c r="J119" s="2">
        <v>6.2126092959042803E-3</v>
      </c>
      <c r="K119" s="2">
        <v>6.2404204072695401E-3</v>
      </c>
      <c r="L119" s="2">
        <v>5.8746075154461697E-3</v>
      </c>
      <c r="M119" s="2">
        <v>6.4756671899528998E-3</v>
      </c>
      <c r="N119" s="2">
        <v>7.4229158736201003E-3</v>
      </c>
    </row>
    <row r="120" spans="1:14" x14ac:dyDescent="0.3">
      <c r="A120" s="8" t="s">
        <v>199</v>
      </c>
      <c r="B120" s="8" t="s">
        <v>16</v>
      </c>
      <c r="C120" s="2">
        <v>8.4356779555886403E-3</v>
      </c>
      <c r="D120" s="2">
        <v>9.3902591711531192E-3</v>
      </c>
      <c r="E120" s="2">
        <v>8.0992153885092403E-3</v>
      </c>
      <c r="F120" s="2">
        <v>8.0872913992297794E-3</v>
      </c>
      <c r="G120" s="2">
        <v>8.1364829396325493E-3</v>
      </c>
      <c r="H120" s="2">
        <v>8.9949159170903403E-3</v>
      </c>
      <c r="I120" s="2">
        <v>8.4321153611145103E-3</v>
      </c>
      <c r="J120" s="2">
        <v>7.3630924988495198E-3</v>
      </c>
      <c r="K120" s="2">
        <v>8.2110794832494002E-3</v>
      </c>
      <c r="L120" s="2">
        <v>8.4067659272764102E-3</v>
      </c>
      <c r="M120" s="2">
        <v>9.0266875981161697E-3</v>
      </c>
      <c r="N120" s="2">
        <v>9.4213932242101298E-3</v>
      </c>
    </row>
    <row r="121" spans="1:14" x14ac:dyDescent="0.3">
      <c r="A121" s="8" t="s">
        <v>199</v>
      </c>
      <c r="B121" s="8" t="s">
        <v>107</v>
      </c>
      <c r="C121" s="2">
        <v>0.21969978910805099</v>
      </c>
      <c r="D121" s="2">
        <v>0.243270314260674</v>
      </c>
      <c r="E121" s="2">
        <v>0.26676790685902302</v>
      </c>
      <c r="F121" s="2">
        <v>0.285879332477535</v>
      </c>
      <c r="G121" s="2">
        <v>0.29461942257217799</v>
      </c>
      <c r="H121" s="2">
        <v>0.30713075218354802</v>
      </c>
      <c r="I121" s="2">
        <v>0.32139802028595899</v>
      </c>
      <c r="J121" s="2">
        <v>0.31661297745052902</v>
      </c>
      <c r="K121" s="2">
        <v>0.31683818699365002</v>
      </c>
      <c r="L121" s="2">
        <v>0.31226577534690603</v>
      </c>
      <c r="M121" s="2">
        <v>0.33379120879120899</v>
      </c>
      <c r="N121" s="2">
        <v>0.332032736962314</v>
      </c>
    </row>
    <row r="122" spans="1:14" x14ac:dyDescent="0.3">
      <c r="A122" s="8" t="s">
        <v>199</v>
      </c>
      <c r="B122" s="8" t="s">
        <v>108</v>
      </c>
      <c r="C122" s="2">
        <v>8.1255427366331706E-2</v>
      </c>
      <c r="D122" s="2">
        <v>8.3260297984224393E-2</v>
      </c>
      <c r="E122" s="2">
        <v>8.5168311819792494E-2</v>
      </c>
      <c r="F122" s="2">
        <v>8.9858793324775393E-2</v>
      </c>
      <c r="G122" s="2">
        <v>8.8713910761154896E-2</v>
      </c>
      <c r="H122" s="2">
        <v>9.3077825576847906E-2</v>
      </c>
      <c r="I122" s="2">
        <v>9.3486496394965202E-2</v>
      </c>
      <c r="J122" s="2">
        <v>9.0543028071790196E-2</v>
      </c>
      <c r="K122" s="2">
        <v>8.8351215239763498E-2</v>
      </c>
      <c r="L122" s="2">
        <v>8.7308822039906794E-2</v>
      </c>
      <c r="M122" s="2">
        <v>8.7813971742543198E-2</v>
      </c>
      <c r="N122" s="2">
        <v>8.82185001903312E-2</v>
      </c>
    </row>
    <row r="123" spans="1:14" x14ac:dyDescent="0.3">
      <c r="A123" s="8" t="s">
        <v>199</v>
      </c>
      <c r="B123" s="8" t="s">
        <v>109</v>
      </c>
      <c r="C123" s="2">
        <v>0.27788115618409598</v>
      </c>
      <c r="D123" s="2">
        <v>0.25003130086390402</v>
      </c>
      <c r="E123" s="2">
        <v>0.22234877246266799</v>
      </c>
      <c r="F123" s="2">
        <v>0.19768934531450599</v>
      </c>
      <c r="G123" s="2">
        <v>0.17664041994750701</v>
      </c>
      <c r="H123" s="2">
        <v>0.147959848781124</v>
      </c>
      <c r="I123" s="2">
        <v>0.11658316021019199</v>
      </c>
      <c r="J123" s="2">
        <v>0.110906580763921</v>
      </c>
      <c r="K123" s="2">
        <v>9.77665863805562E-2</v>
      </c>
      <c r="L123" s="2">
        <v>8.4067659272764106E-2</v>
      </c>
      <c r="M123" s="2">
        <v>2.2861067503924599E-2</v>
      </c>
      <c r="N123" s="2">
        <v>1.0563380281690101E-2</v>
      </c>
    </row>
    <row r="124" spans="1:14" x14ac:dyDescent="0.3">
      <c r="A124" s="8" t="s">
        <v>200</v>
      </c>
      <c r="B124" s="8" t="s">
        <v>101</v>
      </c>
      <c r="C124" s="2">
        <v>1.0889570552147201E-2</v>
      </c>
      <c r="D124" s="2">
        <v>1.2689957700141001E-2</v>
      </c>
      <c r="E124" s="2">
        <v>1.3605442176870699E-2</v>
      </c>
      <c r="F124" s="2">
        <v>1.4699196848007299E-2</v>
      </c>
      <c r="G124" s="2">
        <v>1.6288951841359801E-2</v>
      </c>
      <c r="H124" s="2">
        <v>1.53381946190596E-2</v>
      </c>
      <c r="I124" s="2">
        <v>1.41683533754018E-2</v>
      </c>
      <c r="J124" s="2">
        <v>1.6599371915657201E-2</v>
      </c>
      <c r="K124" s="2">
        <v>1.78237429860271E-2</v>
      </c>
      <c r="L124" s="2">
        <v>1.8588095708918301E-2</v>
      </c>
      <c r="M124" s="2">
        <v>2.0518846605803099E-2</v>
      </c>
      <c r="N124" s="2">
        <v>2.1288160159434698E-2</v>
      </c>
    </row>
    <row r="125" spans="1:14" x14ac:dyDescent="0.3">
      <c r="A125" s="8" t="s">
        <v>200</v>
      </c>
      <c r="B125" s="8" t="s">
        <v>102</v>
      </c>
      <c r="C125" s="2">
        <v>0.224233128834356</v>
      </c>
      <c r="D125" s="2">
        <v>0.23531254895817</v>
      </c>
      <c r="E125" s="2">
        <v>0.22974644403215799</v>
      </c>
      <c r="F125" s="2">
        <v>0.23245946355508401</v>
      </c>
      <c r="G125" s="2">
        <v>0.23682719546742201</v>
      </c>
      <c r="H125" s="2">
        <v>0.25106864470706602</v>
      </c>
      <c r="I125" s="2">
        <v>0.25383974282652699</v>
      </c>
      <c r="J125" s="2">
        <v>0.25168236877523598</v>
      </c>
      <c r="K125" s="2">
        <v>0.25217295632082698</v>
      </c>
      <c r="L125" s="2">
        <v>0.25301562191022298</v>
      </c>
      <c r="M125" s="2">
        <v>0.26520835216487398</v>
      </c>
      <c r="N125" s="2">
        <v>0.25736026814023</v>
      </c>
    </row>
    <row r="126" spans="1:14" x14ac:dyDescent="0.3">
      <c r="A126" s="8" t="s">
        <v>200</v>
      </c>
      <c r="B126" s="8" t="s">
        <v>103</v>
      </c>
      <c r="C126" s="2">
        <v>5.9202453987730101E-2</v>
      </c>
      <c r="D126" s="2">
        <v>5.6713144289518999E-2</v>
      </c>
      <c r="E126" s="2">
        <v>5.3648732220160797E-2</v>
      </c>
      <c r="F126" s="2">
        <v>4.9704500681921497E-2</v>
      </c>
      <c r="G126" s="2">
        <v>4.9858356940509899E-2</v>
      </c>
      <c r="H126" s="2">
        <v>5.28036208197133E-2</v>
      </c>
      <c r="I126" s="2">
        <v>5.3815930467912797E-2</v>
      </c>
      <c r="J126" s="2">
        <v>5.5181695827725398E-2</v>
      </c>
      <c r="K126" s="2">
        <v>5.57817141599736E-2</v>
      </c>
      <c r="L126" s="2">
        <v>6.0707929602531102E-2</v>
      </c>
      <c r="M126" s="2">
        <v>6.8878242791286307E-2</v>
      </c>
      <c r="N126" s="2">
        <v>6.9209167497055898E-2</v>
      </c>
    </row>
    <row r="127" spans="1:14" x14ac:dyDescent="0.3">
      <c r="A127" s="8" t="s">
        <v>200</v>
      </c>
      <c r="B127" s="8" t="s">
        <v>104</v>
      </c>
      <c r="C127" s="2">
        <v>4.1411042944785297E-3</v>
      </c>
      <c r="D127" s="2">
        <v>3.4466551778160699E-3</v>
      </c>
      <c r="E127" s="2">
        <v>4.3290043290043299E-3</v>
      </c>
      <c r="F127" s="2">
        <v>5.0007576905591799E-3</v>
      </c>
      <c r="G127" s="2">
        <v>4.3909348441926298E-3</v>
      </c>
      <c r="H127" s="2">
        <v>4.6517475484033196E-3</v>
      </c>
      <c r="I127" s="2">
        <v>5.1196571020359601E-3</v>
      </c>
      <c r="J127" s="2">
        <v>3.5890533871691301E-3</v>
      </c>
      <c r="K127" s="2">
        <v>3.6307624601166202E-3</v>
      </c>
      <c r="L127" s="2">
        <v>3.4605497330433099E-3</v>
      </c>
      <c r="M127" s="2">
        <v>3.25409021061195E-3</v>
      </c>
      <c r="N127" s="2">
        <v>4.0764562007428199E-3</v>
      </c>
    </row>
    <row r="128" spans="1:14" x14ac:dyDescent="0.3">
      <c r="A128" s="8" t="s">
        <v>200</v>
      </c>
      <c r="B128" s="8" t="s">
        <v>105</v>
      </c>
      <c r="C128" s="2">
        <v>9.7392638036809795E-2</v>
      </c>
      <c r="D128" s="2">
        <v>0.100736330878897</v>
      </c>
      <c r="E128" s="2">
        <v>0.100803957946815</v>
      </c>
      <c r="F128" s="2">
        <v>0.10819821185028</v>
      </c>
      <c r="G128" s="2">
        <v>0.120254957507082</v>
      </c>
      <c r="H128" s="2">
        <v>0.13615790797083199</v>
      </c>
      <c r="I128" s="2">
        <v>0.15108941540659601</v>
      </c>
      <c r="J128" s="2">
        <v>0.166442350829969</v>
      </c>
      <c r="K128" s="2">
        <v>0.182858400264055</v>
      </c>
      <c r="L128" s="2">
        <v>0.21742139608463501</v>
      </c>
      <c r="M128" s="2">
        <v>0.252824731085601</v>
      </c>
      <c r="N128" s="2">
        <v>0.27321315336534102</v>
      </c>
    </row>
    <row r="129" spans="1:14" x14ac:dyDescent="0.3">
      <c r="A129" s="8" t="s">
        <v>200</v>
      </c>
      <c r="B129" s="8" t="s">
        <v>106</v>
      </c>
      <c r="C129" s="2">
        <v>4.9079754601226997E-3</v>
      </c>
      <c r="D129" s="2">
        <v>4.2299859000469999E-3</v>
      </c>
      <c r="E129" s="2">
        <v>4.3290043290043299E-3</v>
      </c>
      <c r="F129" s="2">
        <v>5.30383391422943E-3</v>
      </c>
      <c r="G129" s="2">
        <v>8.4985835694051E-3</v>
      </c>
      <c r="H129" s="2">
        <v>8.6748805632386201E-3</v>
      </c>
      <c r="I129" s="2">
        <v>9.5249434456482901E-3</v>
      </c>
      <c r="J129" s="2">
        <v>1.02063705697622E-2</v>
      </c>
      <c r="K129" s="2">
        <v>8.9118714930135293E-3</v>
      </c>
      <c r="L129" s="2">
        <v>8.2064465097884103E-3</v>
      </c>
      <c r="M129" s="2">
        <v>8.9487480791828593E-3</v>
      </c>
      <c r="N129" s="2">
        <v>8.6964398949180201E-3</v>
      </c>
    </row>
    <row r="130" spans="1:14" x14ac:dyDescent="0.3">
      <c r="A130" s="8" t="s">
        <v>200</v>
      </c>
      <c r="B130" s="8" t="s">
        <v>16</v>
      </c>
      <c r="C130" s="2">
        <v>6.13496932515337E-3</v>
      </c>
      <c r="D130" s="2">
        <v>6.2666457778474101E-3</v>
      </c>
      <c r="E130" s="2">
        <v>7.4211502782931399E-3</v>
      </c>
      <c r="F130" s="2">
        <v>8.9407485982724699E-3</v>
      </c>
      <c r="G130" s="2">
        <v>8.6402266288951798E-3</v>
      </c>
      <c r="H130" s="2">
        <v>9.4292180035202393E-3</v>
      </c>
      <c r="I130" s="2">
        <v>9.4058816525776894E-3</v>
      </c>
      <c r="J130" s="2">
        <v>8.2996859578286196E-3</v>
      </c>
      <c r="K130" s="2">
        <v>8.9118714930135293E-3</v>
      </c>
      <c r="L130" s="2">
        <v>9.4917935534902104E-3</v>
      </c>
      <c r="M130" s="2">
        <v>9.2199222634005203E-3</v>
      </c>
      <c r="N130" s="2">
        <v>9.3305553039224592E-3</v>
      </c>
    </row>
    <row r="131" spans="1:14" x14ac:dyDescent="0.3">
      <c r="A131" s="8" t="s">
        <v>200</v>
      </c>
      <c r="B131" s="8" t="s">
        <v>107</v>
      </c>
      <c r="C131" s="2">
        <v>0.223466257668712</v>
      </c>
      <c r="D131" s="2">
        <v>0.24189252702490999</v>
      </c>
      <c r="E131" s="2">
        <v>0.26808905380334003</v>
      </c>
      <c r="F131" s="2">
        <v>0.28443703591453301</v>
      </c>
      <c r="G131" s="2">
        <v>0.29277620396600601</v>
      </c>
      <c r="H131" s="2">
        <v>0.288785516721147</v>
      </c>
      <c r="I131" s="2">
        <v>0.29813072984879202</v>
      </c>
      <c r="J131" s="2">
        <v>0.29643337819650101</v>
      </c>
      <c r="K131" s="2">
        <v>0.29101111233359001</v>
      </c>
      <c r="L131" s="2">
        <v>0.26853865928416099</v>
      </c>
      <c r="M131" s="2">
        <v>0.267739311217572</v>
      </c>
      <c r="N131" s="2">
        <v>0.269317872995742</v>
      </c>
    </row>
    <row r="132" spans="1:14" x14ac:dyDescent="0.3">
      <c r="A132" s="8" t="s">
        <v>200</v>
      </c>
      <c r="B132" s="8" t="s">
        <v>108</v>
      </c>
      <c r="C132" s="2">
        <v>8.0368098159509196E-2</v>
      </c>
      <c r="D132" s="2">
        <v>8.9613034623217902E-2</v>
      </c>
      <c r="E132" s="2">
        <v>9.4928880643166402E-2</v>
      </c>
      <c r="F132" s="2">
        <v>9.4408243673283807E-2</v>
      </c>
      <c r="G132" s="2">
        <v>9.2634560906515603E-2</v>
      </c>
      <c r="H132" s="2">
        <v>9.6932361076188106E-2</v>
      </c>
      <c r="I132" s="2">
        <v>9.3344445767353304E-2</v>
      </c>
      <c r="J132" s="2">
        <v>8.7034544638851505E-2</v>
      </c>
      <c r="K132" s="2">
        <v>8.6478160413686903E-2</v>
      </c>
      <c r="L132" s="2">
        <v>7.8603915364840807E-2</v>
      </c>
      <c r="M132" s="2">
        <v>7.9634818765253607E-2</v>
      </c>
      <c r="N132" s="2">
        <v>7.83585469698342E-2</v>
      </c>
    </row>
    <row r="133" spans="1:14" x14ac:dyDescent="0.3">
      <c r="A133" s="8" t="s">
        <v>200</v>
      </c>
      <c r="B133" s="8" t="s">
        <v>109</v>
      </c>
      <c r="C133" s="2">
        <v>0.28926380368098198</v>
      </c>
      <c r="D133" s="2">
        <v>0.24909916966943399</v>
      </c>
      <c r="E133" s="2">
        <v>0.223098330241187</v>
      </c>
      <c r="F133" s="2">
        <v>0.19684800727382901</v>
      </c>
      <c r="G133" s="2">
        <v>0.16983002832861199</v>
      </c>
      <c r="H133" s="2">
        <v>0.13615790797083199</v>
      </c>
      <c r="I133" s="2">
        <v>0.111560900107156</v>
      </c>
      <c r="J133" s="2">
        <v>0.10453117990130099</v>
      </c>
      <c r="K133" s="2">
        <v>9.2419408075695902E-2</v>
      </c>
      <c r="L133" s="2">
        <v>8.1965592248368593E-2</v>
      </c>
      <c r="M133" s="2">
        <v>2.37729368164151E-2</v>
      </c>
      <c r="N133" s="2">
        <v>9.1493794727783295E-3</v>
      </c>
    </row>
    <row r="134" spans="1:14" x14ac:dyDescent="0.3">
      <c r="A134" s="8" t="s">
        <v>201</v>
      </c>
      <c r="B134" s="8" t="s">
        <v>101</v>
      </c>
      <c r="C134" s="2">
        <v>1.12834978843441E-2</v>
      </c>
      <c r="D134" s="2">
        <v>1.16674051100281E-2</v>
      </c>
      <c r="E134" s="2">
        <v>1.0448859455482001E-2</v>
      </c>
      <c r="F134" s="2">
        <v>1.04197240974464E-2</v>
      </c>
      <c r="G134" s="2">
        <v>1.2295081967213101E-2</v>
      </c>
      <c r="H134" s="2">
        <v>1.3498152884342101E-2</v>
      </c>
      <c r="I134" s="2">
        <v>1.6030108725954801E-2</v>
      </c>
      <c r="J134" s="2">
        <v>1.68724279835391E-2</v>
      </c>
      <c r="K134" s="2">
        <v>1.8215662810796399E-2</v>
      </c>
      <c r="L134" s="2">
        <v>1.8687975254543101E-2</v>
      </c>
      <c r="M134" s="2">
        <v>2.2856421265311299E-2</v>
      </c>
      <c r="N134" s="2">
        <v>2.60509177027827E-2</v>
      </c>
    </row>
    <row r="135" spans="1:14" x14ac:dyDescent="0.3">
      <c r="A135" s="8" t="s">
        <v>201</v>
      </c>
      <c r="B135" s="8" t="s">
        <v>102</v>
      </c>
      <c r="C135" s="2">
        <v>0.242736248236953</v>
      </c>
      <c r="D135" s="2">
        <v>0.24678777137793501</v>
      </c>
      <c r="E135" s="2">
        <v>0.249006622516556</v>
      </c>
      <c r="F135" s="2">
        <v>0.24845905488699699</v>
      </c>
      <c r="G135" s="2">
        <v>0.255228942905596</v>
      </c>
      <c r="H135" s="2">
        <v>0.264990053992612</v>
      </c>
      <c r="I135" s="2">
        <v>0.27069974909395</v>
      </c>
      <c r="J135" s="2">
        <v>0.26447187928669402</v>
      </c>
      <c r="K135" s="2">
        <v>0.26206621459912199</v>
      </c>
      <c r="L135" s="2">
        <v>0.25815182368862</v>
      </c>
      <c r="M135" s="2">
        <v>0.26392221240055602</v>
      </c>
      <c r="N135" s="2">
        <v>0.25707519242155102</v>
      </c>
    </row>
    <row r="136" spans="1:14" x14ac:dyDescent="0.3">
      <c r="A136" s="8" t="s">
        <v>201</v>
      </c>
      <c r="B136" s="8" t="s">
        <v>103</v>
      </c>
      <c r="C136" s="2">
        <v>6.4456981664315904E-2</v>
      </c>
      <c r="D136" s="2">
        <v>6.0995421651159398E-2</v>
      </c>
      <c r="E136" s="2">
        <v>6.0044150110375297E-2</v>
      </c>
      <c r="F136" s="2">
        <v>5.9142941003815702E-2</v>
      </c>
      <c r="G136" s="2">
        <v>6.1616732617297901E-2</v>
      </c>
      <c r="H136" s="2">
        <v>6.1238988348962797E-2</v>
      </c>
      <c r="I136" s="2">
        <v>6.5096180652355701E-2</v>
      </c>
      <c r="J136" s="2">
        <v>6.6666666666666693E-2</v>
      </c>
      <c r="K136" s="2">
        <v>6.3156495146921995E-2</v>
      </c>
      <c r="L136" s="2">
        <v>6.7792241268204698E-2</v>
      </c>
      <c r="M136" s="2">
        <v>8.1449677989645197E-2</v>
      </c>
      <c r="N136" s="2">
        <v>8.9165186500888102E-2</v>
      </c>
    </row>
    <row r="137" spans="1:14" x14ac:dyDescent="0.3">
      <c r="A137" s="8" t="s">
        <v>201</v>
      </c>
      <c r="B137" s="8" t="s">
        <v>104</v>
      </c>
      <c r="C137" s="2">
        <v>3.2440056417489399E-3</v>
      </c>
      <c r="D137" s="2">
        <v>3.2491507901343999E-3</v>
      </c>
      <c r="E137" s="2">
        <v>5.0036791758646098E-3</v>
      </c>
      <c r="F137" s="2">
        <v>4.9897270325799797E-3</v>
      </c>
      <c r="G137" s="2">
        <v>5.5115884680610504E-3</v>
      </c>
      <c r="H137" s="2">
        <v>6.1096902529127603E-3</v>
      </c>
      <c r="I137" s="2">
        <v>5.9938667410091998E-3</v>
      </c>
      <c r="J137" s="2">
        <v>5.0754458161865598E-3</v>
      </c>
      <c r="K137" s="2">
        <v>5.0525196117537597E-3</v>
      </c>
      <c r="L137" s="2">
        <v>4.2531254027580899E-3</v>
      </c>
      <c r="M137" s="2">
        <v>4.9248642505366801E-3</v>
      </c>
      <c r="N137" s="2">
        <v>5.4470100651272902E-3</v>
      </c>
    </row>
    <row r="138" spans="1:14" x14ac:dyDescent="0.3">
      <c r="A138" s="8" t="s">
        <v>201</v>
      </c>
      <c r="B138" s="8" t="s">
        <v>105</v>
      </c>
      <c r="C138" s="2">
        <v>6.19181946403385E-2</v>
      </c>
      <c r="D138" s="2">
        <v>5.7007827499630799E-2</v>
      </c>
      <c r="E138" s="2">
        <v>5.6659308314937498E-2</v>
      </c>
      <c r="F138" s="2">
        <v>6.4572938068682098E-2</v>
      </c>
      <c r="G138" s="2">
        <v>7.0661390616167302E-2</v>
      </c>
      <c r="H138" s="2">
        <v>7.7436771810173305E-2</v>
      </c>
      <c r="I138" s="2">
        <v>8.9350432115974293E-2</v>
      </c>
      <c r="J138" s="2">
        <v>9.46502057613169E-2</v>
      </c>
      <c r="K138" s="2">
        <v>0.10729956122856001</v>
      </c>
      <c r="L138" s="2">
        <v>0.12140739786054899</v>
      </c>
      <c r="M138" s="2">
        <v>0.13966409900239901</v>
      </c>
      <c r="N138" s="2">
        <v>0.15583185316755499</v>
      </c>
    </row>
    <row r="139" spans="1:14" x14ac:dyDescent="0.3">
      <c r="A139" s="8" t="s">
        <v>201</v>
      </c>
      <c r="B139" s="8" t="s">
        <v>106</v>
      </c>
      <c r="C139" s="2">
        <v>1.1142454160789799E-2</v>
      </c>
      <c r="D139" s="2">
        <v>1.24058484714222E-2</v>
      </c>
      <c r="E139" s="2">
        <v>1.280353200883E-2</v>
      </c>
      <c r="F139" s="2">
        <v>1.13002641620194E-2</v>
      </c>
      <c r="G139" s="2">
        <v>1.1164499717354399E-2</v>
      </c>
      <c r="H139" s="2">
        <v>1.20772946859903E-2</v>
      </c>
      <c r="I139" s="2">
        <v>1.0315026484527499E-2</v>
      </c>
      <c r="J139" s="2">
        <v>1.1111111111111099E-2</v>
      </c>
      <c r="K139" s="2">
        <v>1.3030182156628101E-2</v>
      </c>
      <c r="L139" s="2">
        <v>1.4305967263822701E-2</v>
      </c>
      <c r="M139" s="2">
        <v>1.35118070463442E-2</v>
      </c>
      <c r="N139" s="2">
        <v>1.36175251628182E-2</v>
      </c>
    </row>
    <row r="140" spans="1:14" x14ac:dyDescent="0.3">
      <c r="A140" s="8" t="s">
        <v>201</v>
      </c>
      <c r="B140" s="8" t="s">
        <v>16</v>
      </c>
      <c r="C140" s="2">
        <v>9.3088857545839208E-3</v>
      </c>
      <c r="D140" s="2">
        <v>8.4182543198936602E-3</v>
      </c>
      <c r="E140" s="2">
        <v>8.3885209713024309E-3</v>
      </c>
      <c r="F140" s="2">
        <v>1.0713237452304099E-2</v>
      </c>
      <c r="G140" s="2">
        <v>1.03165630299604E-2</v>
      </c>
      <c r="H140" s="2">
        <v>9.6618357487922701E-3</v>
      </c>
      <c r="I140" s="2">
        <v>1.0315026484527499E-2</v>
      </c>
      <c r="J140" s="2">
        <v>1.01508916323731E-2</v>
      </c>
      <c r="K140" s="2">
        <v>1.05039223507512E-2</v>
      </c>
      <c r="L140" s="2">
        <v>1.06972548008764E-2</v>
      </c>
      <c r="M140" s="2">
        <v>1.12387927768658E-2</v>
      </c>
      <c r="N140" s="2">
        <v>1.11308466548253E-2</v>
      </c>
    </row>
    <row r="141" spans="1:14" x14ac:dyDescent="0.3">
      <c r="A141" s="8" t="s">
        <v>201</v>
      </c>
      <c r="B141" s="8" t="s">
        <v>107</v>
      </c>
      <c r="C141" s="2">
        <v>0.22157968970380801</v>
      </c>
      <c r="D141" s="2">
        <v>0.24826465810072401</v>
      </c>
      <c r="E141" s="2">
        <v>0.26872700515084602</v>
      </c>
      <c r="F141" s="2">
        <v>0.278690930437335</v>
      </c>
      <c r="G141" s="2">
        <v>0.29310344827586199</v>
      </c>
      <c r="H141" s="2">
        <v>0.299374822392725</v>
      </c>
      <c r="I141" s="2">
        <v>0.30094786729857798</v>
      </c>
      <c r="J141" s="2">
        <v>0.30919067215363499</v>
      </c>
      <c r="K141" s="2">
        <v>0.31219252758941601</v>
      </c>
      <c r="L141" s="2">
        <v>0.31266915839670101</v>
      </c>
      <c r="M141" s="2">
        <v>0.32617754767016</v>
      </c>
      <c r="N141" s="2">
        <v>0.32113676731794</v>
      </c>
    </row>
    <row r="142" spans="1:14" x14ac:dyDescent="0.3">
      <c r="A142" s="8" t="s">
        <v>201</v>
      </c>
      <c r="B142" s="8" t="s">
        <v>108</v>
      </c>
      <c r="C142" s="2">
        <v>8.8716502115655793E-2</v>
      </c>
      <c r="D142" s="2">
        <v>8.9499335400974697E-2</v>
      </c>
      <c r="E142" s="2">
        <v>9.7277409860191302E-2</v>
      </c>
      <c r="F142" s="2">
        <v>0.110654534781333</v>
      </c>
      <c r="G142" s="2">
        <v>0.10712266817410999</v>
      </c>
      <c r="H142" s="2">
        <v>0.111963626030122</v>
      </c>
      <c r="I142" s="2">
        <v>0.11025926958461101</v>
      </c>
      <c r="J142" s="2">
        <v>0.108641975308642</v>
      </c>
      <c r="K142" s="2">
        <v>0.10743252227097499</v>
      </c>
      <c r="L142" s="2">
        <v>0.103106070369893</v>
      </c>
      <c r="M142" s="2">
        <v>0.106957949236015</v>
      </c>
      <c r="N142" s="2">
        <v>0.10550621669627</v>
      </c>
    </row>
    <row r="143" spans="1:14" x14ac:dyDescent="0.3">
      <c r="A143" s="8" t="s">
        <v>201</v>
      </c>
      <c r="B143" s="8" t="s">
        <v>109</v>
      </c>
      <c r="C143" s="2">
        <v>0.28561354019746099</v>
      </c>
      <c r="D143" s="2">
        <v>0.261704327278098</v>
      </c>
      <c r="E143" s="2">
        <v>0.23164091243561399</v>
      </c>
      <c r="F143" s="2">
        <v>0.20105664807748799</v>
      </c>
      <c r="G143" s="2">
        <v>0.17297908422837799</v>
      </c>
      <c r="H143" s="2">
        <v>0.143648763853367</v>
      </c>
      <c r="I143" s="2">
        <v>0.120992472818511</v>
      </c>
      <c r="J143" s="2">
        <v>0.113168724279835</v>
      </c>
      <c r="K143" s="2">
        <v>0.101050392235075</v>
      </c>
      <c r="L143" s="2">
        <v>8.8928985694032694E-2</v>
      </c>
      <c r="M143" s="2">
        <v>2.9296628362166899E-2</v>
      </c>
      <c r="N143" s="2">
        <v>1.5038484310242701E-2</v>
      </c>
    </row>
    <row r="144" spans="1:14" x14ac:dyDescent="0.3">
      <c r="A144" s="8" t="s">
        <v>202</v>
      </c>
      <c r="B144" s="8" t="s">
        <v>101</v>
      </c>
      <c r="C144" s="2">
        <v>7.7656978034169096E-3</v>
      </c>
      <c r="D144" s="2">
        <v>7.0390554041780198E-3</v>
      </c>
      <c r="E144" s="2">
        <v>6.5274151436031302E-3</v>
      </c>
      <c r="F144" s="2">
        <v>6.1689002339927702E-3</v>
      </c>
      <c r="G144" s="2">
        <v>6.7969413763806297E-3</v>
      </c>
      <c r="H144" s="2">
        <v>7.7861952861952898E-3</v>
      </c>
      <c r="I144" s="2">
        <v>1.03885310617079E-2</v>
      </c>
      <c r="J144" s="2">
        <v>1.22761118937412E-2</v>
      </c>
      <c r="K144" s="2">
        <v>1.4277332290240599E-2</v>
      </c>
      <c r="L144" s="2">
        <v>1.85185185185185E-2</v>
      </c>
      <c r="M144" s="2">
        <v>2.21108999827259E-2</v>
      </c>
      <c r="N144" s="2">
        <v>2.3373651520104601E-2</v>
      </c>
    </row>
    <row r="145" spans="1:15" x14ac:dyDescent="0.3">
      <c r="A145" s="8" t="s">
        <v>202</v>
      </c>
      <c r="B145" s="8" t="s">
        <v>102</v>
      </c>
      <c r="C145" s="2">
        <v>0.24495229642777899</v>
      </c>
      <c r="D145" s="2">
        <v>0.25113533151680301</v>
      </c>
      <c r="E145" s="2">
        <v>0.249564838990426</v>
      </c>
      <c r="F145" s="2">
        <v>0.24739417145288201</v>
      </c>
      <c r="G145" s="2">
        <v>0.26274426508071402</v>
      </c>
      <c r="H145" s="2">
        <v>0.27167508417508401</v>
      </c>
      <c r="I145" s="2">
        <v>0.26843964263453102</v>
      </c>
      <c r="J145" s="2">
        <v>0.26484202052726902</v>
      </c>
      <c r="K145" s="2">
        <v>0.26618423626051202</v>
      </c>
      <c r="L145" s="2">
        <v>0.25705903923725698</v>
      </c>
      <c r="M145" s="2">
        <v>0.273622387286233</v>
      </c>
      <c r="N145" s="2">
        <v>0.26708074534161502</v>
      </c>
    </row>
    <row r="146" spans="1:15" x14ac:dyDescent="0.3">
      <c r="A146" s="8" t="s">
        <v>202</v>
      </c>
      <c r="B146" s="8" t="s">
        <v>103</v>
      </c>
      <c r="C146" s="2">
        <v>2.6625249611715099E-2</v>
      </c>
      <c r="D146" s="2">
        <v>2.17983651226158E-2</v>
      </c>
      <c r="E146" s="2">
        <v>2.1322889469103601E-2</v>
      </c>
      <c r="F146" s="2">
        <v>2.12720697723889E-2</v>
      </c>
      <c r="G146" s="2">
        <v>2.03908241291419E-2</v>
      </c>
      <c r="H146" s="2">
        <v>2.12542087542088E-2</v>
      </c>
      <c r="I146" s="2">
        <v>2.3478080199459801E-2</v>
      </c>
      <c r="J146" s="2">
        <v>2.8375930770778799E-2</v>
      </c>
      <c r="K146" s="2">
        <v>3.1683942890670801E-2</v>
      </c>
      <c r="L146" s="2">
        <v>3.39200586725339E-2</v>
      </c>
      <c r="M146" s="2">
        <v>3.7484885126964899E-2</v>
      </c>
      <c r="N146" s="2">
        <v>4.6420398823144797E-2</v>
      </c>
    </row>
    <row r="147" spans="1:15" x14ac:dyDescent="0.3">
      <c r="A147" s="8" t="s">
        <v>202</v>
      </c>
      <c r="B147" s="8" t="s">
        <v>104</v>
      </c>
      <c r="C147" s="2">
        <v>1.77501664078101E-3</v>
      </c>
      <c r="D147" s="2">
        <v>2.7247956403269801E-3</v>
      </c>
      <c r="E147" s="2">
        <v>3.4812880765883402E-3</v>
      </c>
      <c r="F147" s="2">
        <v>3.4035311635822198E-3</v>
      </c>
      <c r="G147" s="2">
        <v>2.7612574341546298E-3</v>
      </c>
      <c r="H147" s="2">
        <v>2.9461279461279501E-3</v>
      </c>
      <c r="I147" s="2">
        <v>3.9476418034489896E-3</v>
      </c>
      <c r="J147" s="2">
        <v>3.21996377540753E-3</v>
      </c>
      <c r="K147" s="2">
        <v>3.1292783101897099E-3</v>
      </c>
      <c r="L147" s="2">
        <v>2.75027502750275E-3</v>
      </c>
      <c r="M147" s="2">
        <v>2.59112109172569E-3</v>
      </c>
      <c r="N147" s="2">
        <v>3.9228506047727998E-3</v>
      </c>
    </row>
    <row r="148" spans="1:15" x14ac:dyDescent="0.3">
      <c r="A148" s="8" t="s">
        <v>202</v>
      </c>
      <c r="B148" s="8" t="s">
        <v>105</v>
      </c>
      <c r="C148" s="2">
        <v>3.0840914133569999E-2</v>
      </c>
      <c r="D148" s="2">
        <v>3.0881017257039099E-2</v>
      </c>
      <c r="E148" s="2">
        <v>2.8285465622280199E-2</v>
      </c>
      <c r="F148" s="2">
        <v>2.78664114018294E-2</v>
      </c>
      <c r="G148" s="2">
        <v>2.80373831775701E-2</v>
      </c>
      <c r="H148" s="2">
        <v>3.2407407407407399E-2</v>
      </c>
      <c r="I148" s="2">
        <v>3.9684188655724102E-2</v>
      </c>
      <c r="J148" s="2">
        <v>4.9506943046890697E-2</v>
      </c>
      <c r="K148" s="2">
        <v>4.8894973596714297E-2</v>
      </c>
      <c r="L148" s="2">
        <v>6.1972863953062E-2</v>
      </c>
      <c r="M148" s="2">
        <v>7.3587839005009495E-2</v>
      </c>
      <c r="N148" s="2">
        <v>7.8620464203988202E-2</v>
      </c>
    </row>
    <row r="149" spans="1:15" x14ac:dyDescent="0.3">
      <c r="A149" s="8" t="s">
        <v>202</v>
      </c>
      <c r="B149" s="8" t="s">
        <v>106</v>
      </c>
      <c r="C149" s="2">
        <v>3.1062791213667599E-3</v>
      </c>
      <c r="D149" s="2">
        <v>2.4977293369663899E-3</v>
      </c>
      <c r="E149" s="2">
        <v>2.8285465622280201E-3</v>
      </c>
      <c r="F149" s="2">
        <v>3.8289725590299902E-3</v>
      </c>
      <c r="G149" s="2">
        <v>2.5488530161427402E-3</v>
      </c>
      <c r="H149" s="2">
        <v>1.8939393939393901E-3</v>
      </c>
      <c r="I149" s="2">
        <v>2.28547683357573E-3</v>
      </c>
      <c r="J149" s="2">
        <v>3.6224592473334699E-3</v>
      </c>
      <c r="K149" s="2">
        <v>3.5204380989634302E-3</v>
      </c>
      <c r="L149" s="2">
        <v>3.6670333700036702E-3</v>
      </c>
      <c r="M149" s="2">
        <v>3.6275695284159601E-3</v>
      </c>
      <c r="N149" s="2">
        <v>4.4132069303693998E-3</v>
      </c>
    </row>
    <row r="150" spans="1:15" x14ac:dyDescent="0.3">
      <c r="A150" s="8" t="s">
        <v>202</v>
      </c>
      <c r="B150" s="8" t="s">
        <v>16</v>
      </c>
      <c r="C150" s="2">
        <v>4.8812957621477701E-3</v>
      </c>
      <c r="D150" s="2">
        <v>9.0826521344232504E-3</v>
      </c>
      <c r="E150" s="2">
        <v>9.1383812010443904E-3</v>
      </c>
      <c r="F150" s="2">
        <v>9.1469900021272105E-3</v>
      </c>
      <c r="G150" s="2">
        <v>9.1333899745114702E-3</v>
      </c>
      <c r="H150" s="2">
        <v>7.36531986531987E-3</v>
      </c>
      <c r="I150" s="2">
        <v>9.7652191980054006E-3</v>
      </c>
      <c r="J150" s="2">
        <v>9.8611390621855498E-3</v>
      </c>
      <c r="K150" s="2">
        <v>9.9745746137297094E-3</v>
      </c>
      <c r="L150" s="2">
        <v>9.1675834250091702E-3</v>
      </c>
      <c r="M150" s="2">
        <v>9.5007773363275198E-3</v>
      </c>
      <c r="N150" s="2">
        <v>9.6436744033997993E-3</v>
      </c>
    </row>
    <row r="151" spans="1:15" x14ac:dyDescent="0.3">
      <c r="A151" s="8" t="s">
        <v>202</v>
      </c>
      <c r="B151" s="8" t="s">
        <v>107</v>
      </c>
      <c r="C151" s="2">
        <v>0.28799644996671803</v>
      </c>
      <c r="D151" s="2">
        <v>0.31494096276112599</v>
      </c>
      <c r="E151" s="2">
        <v>0.34312445604873798</v>
      </c>
      <c r="F151" s="2">
        <v>0.35885981706019998</v>
      </c>
      <c r="G151" s="2">
        <v>0.37340696686491098</v>
      </c>
      <c r="H151" s="2">
        <v>0.39856902356902402</v>
      </c>
      <c r="I151" s="2">
        <v>0.41969665489299801</v>
      </c>
      <c r="J151" s="2">
        <v>0.41980277721875597</v>
      </c>
      <c r="K151" s="2">
        <v>0.41619401525523197</v>
      </c>
      <c r="L151" s="2">
        <v>0.40924092409240898</v>
      </c>
      <c r="M151" s="2">
        <v>0.44515460355847303</v>
      </c>
      <c r="N151" s="2">
        <v>0.450474011114743</v>
      </c>
    </row>
    <row r="152" spans="1:15" x14ac:dyDescent="0.3">
      <c r="A152" s="8" t="s">
        <v>202</v>
      </c>
      <c r="B152" s="8" t="s">
        <v>108</v>
      </c>
      <c r="C152" s="2">
        <v>8.7419569558464597E-2</v>
      </c>
      <c r="D152" s="2">
        <v>8.9691189827429602E-2</v>
      </c>
      <c r="E152" s="2">
        <v>9.8563968668407304E-2</v>
      </c>
      <c r="F152" s="2">
        <v>0.10614762816422001</v>
      </c>
      <c r="G152" s="2">
        <v>0.10301614273576901</v>
      </c>
      <c r="H152" s="2">
        <v>0.105218855218855</v>
      </c>
      <c r="I152" s="2">
        <v>0.101807604404737</v>
      </c>
      <c r="J152" s="2">
        <v>9.1768967599114501E-2</v>
      </c>
      <c r="K152" s="2">
        <v>0.10033248582045801</v>
      </c>
      <c r="L152" s="2">
        <v>9.8643197653098605E-2</v>
      </c>
      <c r="M152" s="2">
        <v>0.10347210226291199</v>
      </c>
      <c r="N152" s="2">
        <v>0.10428244524354401</v>
      </c>
    </row>
    <row r="153" spans="1:15" x14ac:dyDescent="0.3">
      <c r="A153" s="8" t="s">
        <v>202</v>
      </c>
      <c r="B153" s="8" t="s">
        <v>109</v>
      </c>
      <c r="C153" s="2">
        <v>0.30463723097404</v>
      </c>
      <c r="D153" s="2">
        <v>0.27020890099909201</v>
      </c>
      <c r="E153" s="2">
        <v>0.23716275021758099</v>
      </c>
      <c r="F153" s="2">
        <v>0.215911508189747</v>
      </c>
      <c r="G153" s="2">
        <v>0.19116397621070499</v>
      </c>
      <c r="H153" s="2">
        <v>0.15088383838383801</v>
      </c>
      <c r="I153" s="2">
        <v>0.120506960315811</v>
      </c>
      <c r="J153" s="2">
        <v>0.116723686858523</v>
      </c>
      <c r="K153" s="2">
        <v>0.10580872286329</v>
      </c>
      <c r="L153" s="2">
        <v>0.105060506050605</v>
      </c>
      <c r="M153" s="2">
        <v>2.8847814821212601E-2</v>
      </c>
      <c r="N153" s="2">
        <v>1.17685518143184E-2</v>
      </c>
    </row>
    <row r="154" spans="1:15" x14ac:dyDescent="0.3">
      <c r="A154" s="15"/>
      <c r="B154" s="15"/>
    </row>
    <row r="155" spans="1:15" x14ac:dyDescent="0.3">
      <c r="A155" s="15"/>
      <c r="B155" s="15"/>
    </row>
    <row r="156" spans="1:15" x14ac:dyDescent="0.3">
      <c r="A156" s="15"/>
      <c r="B156" s="13"/>
      <c r="C156" s="20" t="s">
        <v>36</v>
      </c>
      <c r="D156" s="20"/>
      <c r="E156" s="20"/>
      <c r="F156" s="20"/>
      <c r="G156" s="20"/>
      <c r="H156" s="20"/>
      <c r="I156" s="20"/>
      <c r="J156" s="20"/>
      <c r="K156" s="20"/>
      <c r="L156" s="20"/>
      <c r="M156" s="20"/>
      <c r="N156" s="6" t="s">
        <v>37</v>
      </c>
      <c r="O156" s="6" t="s">
        <v>38</v>
      </c>
    </row>
    <row r="157" spans="1:15" x14ac:dyDescent="0.3">
      <c r="A157" s="9" t="s">
        <v>39</v>
      </c>
      <c r="B157" s="9" t="s">
        <v>39</v>
      </c>
      <c r="C157" s="4" t="s">
        <v>18</v>
      </c>
      <c r="D157" s="4" t="s">
        <v>19</v>
      </c>
      <c r="E157" s="4" t="s">
        <v>20</v>
      </c>
      <c r="F157" s="4" t="s">
        <v>21</v>
      </c>
      <c r="G157" s="4" t="s">
        <v>22</v>
      </c>
      <c r="H157" s="4" t="s">
        <v>23</v>
      </c>
      <c r="I157" s="4" t="s">
        <v>24</v>
      </c>
      <c r="J157" s="4" t="s">
        <v>25</v>
      </c>
      <c r="K157" s="4" t="s">
        <v>26</v>
      </c>
      <c r="L157" s="4" t="s">
        <v>27</v>
      </c>
      <c r="M157" s="4" t="s">
        <v>28</v>
      </c>
      <c r="N157" s="4" t="s">
        <v>29</v>
      </c>
      <c r="O157" s="4" t="s">
        <v>30</v>
      </c>
    </row>
    <row r="158" spans="1:15" x14ac:dyDescent="0.3">
      <c r="A158" s="8" t="s">
        <v>196</v>
      </c>
      <c r="B158" s="8" t="s">
        <v>101</v>
      </c>
      <c r="C158" s="2">
        <v>-7.7922077922077906E-2</v>
      </c>
      <c r="D158" s="2">
        <v>2.8169014084507001E-2</v>
      </c>
      <c r="E158" s="2">
        <v>8.2191780821917804E-2</v>
      </c>
      <c r="F158" s="2">
        <v>-3.7974683544303799E-2</v>
      </c>
      <c r="G158" s="2">
        <v>0.18421052631578899</v>
      </c>
      <c r="H158" s="2">
        <v>0.122222222222222</v>
      </c>
      <c r="I158" s="2">
        <v>0.20792079207920799</v>
      </c>
      <c r="J158" s="2">
        <v>0.13114754098360701</v>
      </c>
      <c r="K158" s="2">
        <v>0.13043478260869601</v>
      </c>
      <c r="L158" s="2">
        <v>7.0512820512820498E-2</v>
      </c>
      <c r="M158" s="2">
        <v>4.1916167664670698E-2</v>
      </c>
      <c r="N158" s="3">
        <v>0.42622950819672101</v>
      </c>
      <c r="O158" s="3">
        <v>1.38356164383562</v>
      </c>
    </row>
    <row r="159" spans="1:15" x14ac:dyDescent="0.3">
      <c r="A159" s="8" t="s">
        <v>196</v>
      </c>
      <c r="B159" s="8" t="s">
        <v>102</v>
      </c>
      <c r="C159" s="2">
        <v>5.4822335025380697E-2</v>
      </c>
      <c r="D159" s="2">
        <v>-1.0587102983638101E-2</v>
      </c>
      <c r="E159" s="2">
        <v>7.1011673151750998E-2</v>
      </c>
      <c r="F159" s="2">
        <v>2.6339691189827399E-2</v>
      </c>
      <c r="G159" s="2">
        <v>-4.2477876106194697E-2</v>
      </c>
      <c r="H159" s="2">
        <v>6.1922365988909399E-2</v>
      </c>
      <c r="I159" s="2">
        <v>-2.69799825935596E-2</v>
      </c>
      <c r="J159" s="2">
        <v>9.3023255813953501E-2</v>
      </c>
      <c r="K159" s="2">
        <v>6.0556464811783998E-2</v>
      </c>
      <c r="L159" s="2">
        <v>4.4753086419753098E-2</v>
      </c>
      <c r="M159" s="2">
        <v>0.12555391432791699</v>
      </c>
      <c r="N159" s="3">
        <v>0.36314847942754902</v>
      </c>
      <c r="O159" s="3">
        <v>0.48249027237354097</v>
      </c>
    </row>
    <row r="160" spans="1:15" x14ac:dyDescent="0.3">
      <c r="A160" s="8" t="s">
        <v>196</v>
      </c>
      <c r="B160" s="8" t="s">
        <v>103</v>
      </c>
      <c r="C160" s="2">
        <v>-4.47761194029851E-2</v>
      </c>
      <c r="D160" s="2">
        <v>-0.114583333333333</v>
      </c>
      <c r="E160" s="2">
        <v>8.2352941176470601E-2</v>
      </c>
      <c r="F160" s="2">
        <v>2.7173913043478298E-2</v>
      </c>
      <c r="G160" s="2">
        <v>-2.3809523809523801E-2</v>
      </c>
      <c r="H160" s="2">
        <v>0.219512195121951</v>
      </c>
      <c r="I160" s="2">
        <v>1.3333333333333299E-2</v>
      </c>
      <c r="J160" s="2">
        <v>0.109649122807018</v>
      </c>
      <c r="K160" s="2">
        <v>0.13241106719367601</v>
      </c>
      <c r="L160" s="2">
        <v>3.6649214659685903E-2</v>
      </c>
      <c r="M160" s="2">
        <v>0.127946127946128</v>
      </c>
      <c r="N160" s="3">
        <v>0.46929824561403499</v>
      </c>
      <c r="O160" s="3">
        <v>0.97058823529411797</v>
      </c>
    </row>
    <row r="161" spans="1:15" x14ac:dyDescent="0.3">
      <c r="A161" s="8" t="s">
        <v>196</v>
      </c>
      <c r="B161" s="8" t="s">
        <v>104</v>
      </c>
      <c r="C161" s="2">
        <v>0.22500000000000001</v>
      </c>
      <c r="D161" s="2">
        <v>-0.183673469387755</v>
      </c>
      <c r="E161" s="2">
        <v>0</v>
      </c>
      <c r="F161" s="2">
        <v>7.4999999999999997E-2</v>
      </c>
      <c r="G161" s="2">
        <v>-2.32558139534884E-2</v>
      </c>
      <c r="H161" s="2">
        <v>0.26190476190476197</v>
      </c>
      <c r="I161" s="2">
        <v>-0.169811320754717</v>
      </c>
      <c r="J161" s="2">
        <v>2.27272727272727E-2</v>
      </c>
      <c r="K161" s="2">
        <v>0.2</v>
      </c>
      <c r="L161" s="2">
        <v>-7.4074074074074098E-2</v>
      </c>
      <c r="M161" s="2">
        <v>-0.1</v>
      </c>
      <c r="N161" s="3">
        <v>2.27272727272727E-2</v>
      </c>
      <c r="O161" s="3">
        <v>0.125</v>
      </c>
    </row>
    <row r="162" spans="1:15" x14ac:dyDescent="0.3">
      <c r="A162" s="8" t="s">
        <v>196</v>
      </c>
      <c r="B162" s="8" t="s">
        <v>105</v>
      </c>
      <c r="C162" s="2">
        <v>8.4668192219679597E-2</v>
      </c>
      <c r="D162" s="2">
        <v>8.4388185654008397E-3</v>
      </c>
      <c r="E162" s="2">
        <v>3.3472803347280297E-2</v>
      </c>
      <c r="F162" s="2">
        <v>5.0607287449392697E-2</v>
      </c>
      <c r="G162" s="2">
        <v>-1.5414258188824701E-2</v>
      </c>
      <c r="H162" s="2">
        <v>0.24461839530332699</v>
      </c>
      <c r="I162" s="2">
        <v>0.16352201257861601</v>
      </c>
      <c r="J162" s="2">
        <v>8.1081081081081099E-2</v>
      </c>
      <c r="K162" s="2">
        <v>0.12625</v>
      </c>
      <c r="L162" s="2">
        <v>0.16315205327414001</v>
      </c>
      <c r="M162" s="2">
        <v>0.20038167938931301</v>
      </c>
      <c r="N162" s="3">
        <v>0.7</v>
      </c>
      <c r="O162" s="3">
        <v>1.63179916317992</v>
      </c>
    </row>
    <row r="163" spans="1:15" x14ac:dyDescent="0.3">
      <c r="A163" s="8" t="s">
        <v>196</v>
      </c>
      <c r="B163" s="8" t="s">
        <v>106</v>
      </c>
      <c r="C163" s="2">
        <v>-0.25373134328358199</v>
      </c>
      <c r="D163" s="2">
        <v>0.06</v>
      </c>
      <c r="E163" s="2">
        <v>0.15094339622641501</v>
      </c>
      <c r="F163" s="2">
        <v>-4.91803278688525E-2</v>
      </c>
      <c r="G163" s="2">
        <v>-0.15517241379310301</v>
      </c>
      <c r="H163" s="2">
        <v>0.183673469387755</v>
      </c>
      <c r="I163" s="2">
        <v>-0.15517241379310301</v>
      </c>
      <c r="J163" s="2">
        <v>2.04081632653061E-2</v>
      </c>
      <c r="K163" s="2">
        <v>0.22</v>
      </c>
      <c r="L163" s="2">
        <v>-0.114754098360656</v>
      </c>
      <c r="M163" s="2">
        <v>0.11111111111111099</v>
      </c>
      <c r="N163" s="3">
        <v>0.22448979591836701</v>
      </c>
      <c r="O163" s="3">
        <v>0.13207547169811301</v>
      </c>
    </row>
    <row r="164" spans="1:15" x14ac:dyDescent="0.3">
      <c r="A164" s="8" t="s">
        <v>196</v>
      </c>
      <c r="B164" s="8" t="s">
        <v>16</v>
      </c>
      <c r="C164" s="2">
        <v>-0.17307692307692299</v>
      </c>
      <c r="D164" s="2">
        <v>0.186046511627907</v>
      </c>
      <c r="E164" s="2">
        <v>5.8823529411764698E-2</v>
      </c>
      <c r="F164" s="2">
        <v>0.16666666666666699</v>
      </c>
      <c r="G164" s="2">
        <v>-0.19047619047618999</v>
      </c>
      <c r="H164" s="2">
        <v>-0.15686274509803899</v>
      </c>
      <c r="I164" s="2">
        <v>0.13953488372093001</v>
      </c>
      <c r="J164" s="2">
        <v>0.20408163265306101</v>
      </c>
      <c r="K164" s="2">
        <v>-1.6949152542372899E-2</v>
      </c>
      <c r="L164" s="2">
        <v>0.22413793103448301</v>
      </c>
      <c r="M164" s="2">
        <v>5.63380281690141E-2</v>
      </c>
      <c r="N164" s="3">
        <v>0.530612244897959</v>
      </c>
      <c r="O164" s="3">
        <v>0.47058823529411797</v>
      </c>
    </row>
    <row r="165" spans="1:15" x14ac:dyDescent="0.3">
      <c r="A165" s="8" t="s">
        <v>196</v>
      </c>
      <c r="B165" s="8" t="s">
        <v>107</v>
      </c>
      <c r="C165" s="2">
        <v>0.14531043593130799</v>
      </c>
      <c r="D165" s="2">
        <v>7.8431372549019607E-2</v>
      </c>
      <c r="E165" s="2">
        <v>8.9839572192513401E-2</v>
      </c>
      <c r="F165" s="2">
        <v>3.23846908734053E-2</v>
      </c>
      <c r="G165" s="2">
        <v>-1.9011406844106501E-3</v>
      </c>
      <c r="H165" s="2">
        <v>3.7142857142857102E-2</v>
      </c>
      <c r="I165" s="2">
        <v>5.3259871441689602E-2</v>
      </c>
      <c r="J165" s="2">
        <v>1.3949433304272001E-2</v>
      </c>
      <c r="K165" s="2">
        <v>4.2132416165090301E-2</v>
      </c>
      <c r="L165" s="2">
        <v>8.9933993399339898E-2</v>
      </c>
      <c r="M165" s="2">
        <v>0.11884935654807</v>
      </c>
      <c r="N165" s="3">
        <v>0.288578901482127</v>
      </c>
      <c r="O165" s="3">
        <v>0.580748663101604</v>
      </c>
    </row>
    <row r="166" spans="1:15" x14ac:dyDescent="0.3">
      <c r="A166" s="8" t="s">
        <v>196</v>
      </c>
      <c r="B166" s="8" t="s">
        <v>108</v>
      </c>
      <c r="C166" s="2">
        <v>2.3980815347721799E-3</v>
      </c>
      <c r="D166" s="2">
        <v>0.145933014354067</v>
      </c>
      <c r="E166" s="2">
        <v>7.7244258872651406E-2</v>
      </c>
      <c r="F166" s="2">
        <v>-2.7131782945736399E-2</v>
      </c>
      <c r="G166" s="2">
        <v>-8.3665338645418294E-2</v>
      </c>
      <c r="H166" s="2">
        <v>8.6956521739130401E-3</v>
      </c>
      <c r="I166" s="2">
        <v>1.29310344827586E-2</v>
      </c>
      <c r="J166" s="2">
        <v>6.8085106382978697E-2</v>
      </c>
      <c r="K166" s="2">
        <v>-7.9681274900398405E-2</v>
      </c>
      <c r="L166" s="2">
        <v>2.8138528138528102E-2</v>
      </c>
      <c r="M166" s="2">
        <v>6.5263157894736801E-2</v>
      </c>
      <c r="N166" s="3">
        <v>7.6595744680851105E-2</v>
      </c>
      <c r="O166" s="3">
        <v>5.6367432150313201E-2</v>
      </c>
    </row>
    <row r="167" spans="1:15" x14ac:dyDescent="0.3">
      <c r="A167" s="8" t="s">
        <v>196</v>
      </c>
      <c r="B167" s="8" t="s">
        <v>109</v>
      </c>
      <c r="C167" s="2">
        <v>-0.11277658815132</v>
      </c>
      <c r="D167" s="2">
        <v>-0.154465004022526</v>
      </c>
      <c r="E167" s="2">
        <v>-7.3263558515699295E-2</v>
      </c>
      <c r="F167" s="2">
        <v>-0.116016427104723</v>
      </c>
      <c r="G167" s="2">
        <v>-0.30197444831591203</v>
      </c>
      <c r="H167" s="2">
        <v>-0.13477537437604001</v>
      </c>
      <c r="I167" s="2">
        <v>-5.1923076923076898E-2</v>
      </c>
      <c r="J167" s="2">
        <v>-0.105476673427992</v>
      </c>
      <c r="K167" s="2">
        <v>-8.8435374149659907E-2</v>
      </c>
      <c r="L167" s="2">
        <v>-0.67910447761194004</v>
      </c>
      <c r="M167" s="2">
        <v>-0.46511627906976699</v>
      </c>
      <c r="N167" s="3">
        <v>-0.860040567951318</v>
      </c>
      <c r="O167" s="3">
        <v>-0.93434823977164605</v>
      </c>
    </row>
    <row r="168" spans="1:15" x14ac:dyDescent="0.3">
      <c r="A168" s="8" t="s">
        <v>197</v>
      </c>
      <c r="B168" s="8" t="s">
        <v>101</v>
      </c>
      <c r="C168" s="2">
        <v>0</v>
      </c>
      <c r="D168" s="2">
        <v>7.5471698113207503E-2</v>
      </c>
      <c r="E168" s="2">
        <v>-0.175438596491228</v>
      </c>
      <c r="F168" s="2">
        <v>0.21276595744680901</v>
      </c>
      <c r="G168" s="2">
        <v>0.114035087719298</v>
      </c>
      <c r="H168" s="2">
        <v>3.9370078740157501E-2</v>
      </c>
      <c r="I168" s="2">
        <v>0.18181818181818199</v>
      </c>
      <c r="J168" s="2">
        <v>0.121794871794872</v>
      </c>
      <c r="K168" s="2">
        <v>8.5714285714285701E-2</v>
      </c>
      <c r="L168" s="2">
        <v>9.4736842105263203E-2</v>
      </c>
      <c r="M168" s="2">
        <v>5.2884615384615398E-2</v>
      </c>
      <c r="N168" s="3">
        <v>0.40384615384615402</v>
      </c>
      <c r="O168" s="3">
        <v>0.92105263157894701</v>
      </c>
    </row>
    <row r="169" spans="1:15" x14ac:dyDescent="0.3">
      <c r="A169" s="8" t="s">
        <v>197</v>
      </c>
      <c r="B169" s="8" t="s">
        <v>102</v>
      </c>
      <c r="C169" s="2">
        <v>-3.6415908001916603E-2</v>
      </c>
      <c r="D169" s="2">
        <v>4.6742913973147698E-2</v>
      </c>
      <c r="E169" s="2">
        <v>3.3254156769596199E-2</v>
      </c>
      <c r="F169" s="2">
        <v>5.10344827586207E-2</v>
      </c>
      <c r="G169" s="2">
        <v>4.4619422572178498E-2</v>
      </c>
      <c r="H169" s="2">
        <v>-8.3752093802345103E-4</v>
      </c>
      <c r="I169" s="2">
        <v>-1.0896898575021E-2</v>
      </c>
      <c r="J169" s="2">
        <v>6.7796610169491497E-3</v>
      </c>
      <c r="K169" s="2">
        <v>9.2592592592592605E-3</v>
      </c>
      <c r="L169" s="2">
        <v>8.8824020016680605E-2</v>
      </c>
      <c r="M169" s="2">
        <v>2.91076216009192E-2</v>
      </c>
      <c r="N169" s="3">
        <v>0.13855932203389801</v>
      </c>
      <c r="O169" s="3">
        <v>0.27648456057007098</v>
      </c>
    </row>
    <row r="170" spans="1:15" x14ac:dyDescent="0.3">
      <c r="A170" s="8" t="s">
        <v>197</v>
      </c>
      <c r="B170" s="8" t="s">
        <v>103</v>
      </c>
      <c r="C170" s="2">
        <v>-8.3333333333333301E-2</v>
      </c>
      <c r="D170" s="2">
        <v>-8.9628681177976992E-3</v>
      </c>
      <c r="E170" s="2">
        <v>-1.29198966408269E-3</v>
      </c>
      <c r="F170" s="2">
        <v>1.9404915912031001E-2</v>
      </c>
      <c r="G170" s="2">
        <v>-6.3451776649746201E-3</v>
      </c>
      <c r="H170" s="2">
        <v>1.6602809706258E-2</v>
      </c>
      <c r="I170" s="2">
        <v>8.2914572864321606E-2</v>
      </c>
      <c r="J170" s="2">
        <v>7.6566125290023199E-2</v>
      </c>
      <c r="K170" s="2">
        <v>6.0344827586206899E-2</v>
      </c>
      <c r="L170" s="2">
        <v>0.18394308943089399</v>
      </c>
      <c r="M170" s="2">
        <v>0.108154506437768</v>
      </c>
      <c r="N170" s="3">
        <v>0.49767981438515102</v>
      </c>
      <c r="O170" s="3">
        <v>0.66795865633074902</v>
      </c>
    </row>
    <row r="171" spans="1:15" x14ac:dyDescent="0.3">
      <c r="A171" s="8" t="s">
        <v>197</v>
      </c>
      <c r="B171" s="8" t="s">
        <v>104</v>
      </c>
      <c r="C171" s="2">
        <v>-0.1</v>
      </c>
      <c r="D171" s="2">
        <v>0.13071895424836599</v>
      </c>
      <c r="E171" s="2">
        <v>-2.8901734104046201E-2</v>
      </c>
      <c r="F171" s="2">
        <v>4.7619047619047603E-2</v>
      </c>
      <c r="G171" s="2">
        <v>5.1136363636363598E-2</v>
      </c>
      <c r="H171" s="2">
        <v>6.4864864864864896E-2</v>
      </c>
      <c r="I171" s="2">
        <v>5.0761421319797002E-2</v>
      </c>
      <c r="J171" s="2">
        <v>-5.3140096618357502E-2</v>
      </c>
      <c r="K171" s="2">
        <v>5.6122448979591802E-2</v>
      </c>
      <c r="L171" s="2">
        <v>0.106280193236715</v>
      </c>
      <c r="M171" s="2">
        <v>0.122270742358079</v>
      </c>
      <c r="N171" s="3">
        <v>0.241545893719807</v>
      </c>
      <c r="O171" s="3">
        <v>0.48554913294797702</v>
      </c>
    </row>
    <row r="172" spans="1:15" x14ac:dyDescent="0.3">
      <c r="A172" s="8" t="s">
        <v>197</v>
      </c>
      <c r="B172" s="8" t="s">
        <v>105</v>
      </c>
      <c r="C172" s="2">
        <v>-7.3919107391910696E-2</v>
      </c>
      <c r="D172" s="2">
        <v>3.9156626506024098E-2</v>
      </c>
      <c r="E172" s="2">
        <v>9.4202898550724598E-2</v>
      </c>
      <c r="F172" s="2">
        <v>5.9602649006622502E-2</v>
      </c>
      <c r="G172" s="2">
        <v>5.8749999999999997E-2</v>
      </c>
      <c r="H172" s="2">
        <v>6.1393152302243202E-2</v>
      </c>
      <c r="I172" s="2">
        <v>5.0055617352613997E-2</v>
      </c>
      <c r="J172" s="2">
        <v>0.18432203389830501</v>
      </c>
      <c r="K172" s="2">
        <v>0.11717352415026799</v>
      </c>
      <c r="L172" s="2">
        <v>0.17534027221777401</v>
      </c>
      <c r="M172" s="2">
        <v>0.19959128065395099</v>
      </c>
      <c r="N172" s="3">
        <v>0.865466101694915</v>
      </c>
      <c r="O172" s="3">
        <v>1.55217391304348</v>
      </c>
    </row>
    <row r="173" spans="1:15" x14ac:dyDescent="0.3">
      <c r="A173" s="8" t="s">
        <v>197</v>
      </c>
      <c r="B173" s="8" t="s">
        <v>106</v>
      </c>
      <c r="C173" s="2">
        <v>4.8387096774193498E-2</v>
      </c>
      <c r="D173" s="2">
        <v>6.9230769230769207E-2</v>
      </c>
      <c r="E173" s="2">
        <v>-1.4388489208633099E-2</v>
      </c>
      <c r="F173" s="2">
        <v>5.1094890510948898E-2</v>
      </c>
      <c r="G173" s="2">
        <v>2.7777777777777801E-2</v>
      </c>
      <c r="H173" s="2">
        <v>5.4054054054054099E-2</v>
      </c>
      <c r="I173" s="2">
        <v>-3.2051282051282E-2</v>
      </c>
      <c r="J173" s="2">
        <v>-2.6490066225165601E-2</v>
      </c>
      <c r="K173" s="2">
        <v>8.8435374149659907E-2</v>
      </c>
      <c r="L173" s="2">
        <v>0.1</v>
      </c>
      <c r="M173" s="2">
        <v>-3.4090909090909102E-2</v>
      </c>
      <c r="N173" s="3">
        <v>0.12582781456953601</v>
      </c>
      <c r="O173" s="3">
        <v>0.22302158273381301</v>
      </c>
    </row>
    <row r="174" spans="1:15" x14ac:dyDescent="0.3">
      <c r="A174" s="8" t="s">
        <v>197</v>
      </c>
      <c r="B174" s="8" t="s">
        <v>16</v>
      </c>
      <c r="C174" s="2">
        <v>0.233009708737864</v>
      </c>
      <c r="D174" s="2">
        <v>-7.0866141732283505E-2</v>
      </c>
      <c r="E174" s="2">
        <v>3.3898305084745797E-2</v>
      </c>
      <c r="F174" s="2">
        <v>0.10655737704918</v>
      </c>
      <c r="G174" s="2">
        <v>0.133333333333333</v>
      </c>
      <c r="H174" s="2">
        <v>4.5751633986928102E-2</v>
      </c>
      <c r="I174" s="2">
        <v>1.2500000000000001E-2</v>
      </c>
      <c r="J174" s="2">
        <v>6.17283950617284E-3</v>
      </c>
      <c r="K174" s="2">
        <v>3.6809815950920199E-2</v>
      </c>
      <c r="L174" s="2">
        <v>-5.9171597633136102E-3</v>
      </c>
      <c r="M174" s="2">
        <v>-1.7857142857142901E-2</v>
      </c>
      <c r="N174" s="3">
        <v>1.85185185185185E-2</v>
      </c>
      <c r="O174" s="3">
        <v>0.39830508474576298</v>
      </c>
    </row>
    <row r="175" spans="1:15" x14ac:dyDescent="0.3">
      <c r="A175" s="8" t="s">
        <v>197</v>
      </c>
      <c r="B175" s="8" t="s">
        <v>107</v>
      </c>
      <c r="C175" s="2">
        <v>3.60915492957746E-2</v>
      </c>
      <c r="D175" s="2">
        <v>0.12574341546304199</v>
      </c>
      <c r="E175" s="2">
        <v>8.6415094339622606E-2</v>
      </c>
      <c r="F175" s="2">
        <v>8.19729072594651E-2</v>
      </c>
      <c r="G175" s="2">
        <v>4.0128410914927803E-2</v>
      </c>
      <c r="H175" s="2">
        <v>6.9753086419753099E-2</v>
      </c>
      <c r="I175" s="2">
        <v>2.1638776687824601E-2</v>
      </c>
      <c r="J175" s="2">
        <v>4.8291443095170902E-2</v>
      </c>
      <c r="K175" s="2">
        <v>4.6066810344827597E-2</v>
      </c>
      <c r="L175" s="2">
        <v>8.8076229719289204E-2</v>
      </c>
      <c r="M175" s="2">
        <v>3.8106508875739603E-2</v>
      </c>
      <c r="N175" s="3">
        <v>0.238633154476137</v>
      </c>
      <c r="O175" s="3">
        <v>0.65509433962264196</v>
      </c>
    </row>
    <row r="176" spans="1:15" x14ac:dyDescent="0.3">
      <c r="A176" s="8" t="s">
        <v>197</v>
      </c>
      <c r="B176" s="8" t="s">
        <v>108</v>
      </c>
      <c r="C176" s="2">
        <v>5.3097345132743397E-2</v>
      </c>
      <c r="D176" s="2">
        <v>8.9285714285714302E-2</v>
      </c>
      <c r="E176" s="2">
        <v>2.41080038572806E-2</v>
      </c>
      <c r="F176" s="2">
        <v>5.2730696798493397E-2</v>
      </c>
      <c r="G176" s="2">
        <v>2.0572450805008899E-2</v>
      </c>
      <c r="H176" s="2">
        <v>8.9395267309377704E-2</v>
      </c>
      <c r="I176" s="2">
        <v>-1.20675784392599E-2</v>
      </c>
      <c r="J176" s="2">
        <v>1.54723127035831E-2</v>
      </c>
      <c r="K176" s="2">
        <v>4.9719326383320002E-2</v>
      </c>
      <c r="L176" s="2">
        <v>0.12375859434682999</v>
      </c>
      <c r="M176" s="2">
        <v>3.1271244051665502E-2</v>
      </c>
      <c r="N176" s="3">
        <v>0.23534201954397399</v>
      </c>
      <c r="O176" s="3">
        <v>0.46287367405978802</v>
      </c>
    </row>
    <row r="177" spans="1:15" x14ac:dyDescent="0.3">
      <c r="A177" s="8" t="s">
        <v>197</v>
      </c>
      <c r="B177" s="8" t="s">
        <v>109</v>
      </c>
      <c r="C177" s="2">
        <v>-0.11490584104692</v>
      </c>
      <c r="D177" s="2">
        <v>-7.0681572304363505E-2</v>
      </c>
      <c r="E177" s="2">
        <v>-8.3818393480791606E-2</v>
      </c>
      <c r="F177" s="2">
        <v>-6.5226598898771707E-2</v>
      </c>
      <c r="G177" s="2">
        <v>-0.13729043951064801</v>
      </c>
      <c r="H177" s="2">
        <v>-8.1932773109243698E-2</v>
      </c>
      <c r="I177" s="2">
        <v>-3.20366132723112E-2</v>
      </c>
      <c r="J177" s="2">
        <v>-4.7281323877068598E-2</v>
      </c>
      <c r="K177" s="2">
        <v>-5.89330024813896E-2</v>
      </c>
      <c r="L177" s="2">
        <v>-0.64073829927488501</v>
      </c>
      <c r="M177" s="2">
        <v>-0.555963302752294</v>
      </c>
      <c r="N177" s="3">
        <v>-0.85697399527186802</v>
      </c>
      <c r="O177" s="3">
        <v>-0.906092355452076</v>
      </c>
    </row>
    <row r="178" spans="1:15" x14ac:dyDescent="0.3">
      <c r="A178" s="8" t="s">
        <v>198</v>
      </c>
      <c r="B178" s="8" t="s">
        <v>101</v>
      </c>
      <c r="C178" s="2">
        <v>0.18691588785046701</v>
      </c>
      <c r="D178" s="2">
        <v>-2.3622047244094498E-2</v>
      </c>
      <c r="E178" s="2">
        <v>5.6451612903225798E-2</v>
      </c>
      <c r="F178" s="2">
        <v>-2.2900763358778602E-2</v>
      </c>
      <c r="G178" s="2">
        <v>0.125</v>
      </c>
      <c r="H178" s="2">
        <v>0.131944444444444</v>
      </c>
      <c r="I178" s="2">
        <v>1.84049079754601E-2</v>
      </c>
      <c r="J178" s="2">
        <v>7.2289156626505993E-2</v>
      </c>
      <c r="K178" s="2">
        <v>0.15730337078651699</v>
      </c>
      <c r="L178" s="2">
        <v>0.13106796116504901</v>
      </c>
      <c r="M178" s="2">
        <v>0.137339055793991</v>
      </c>
      <c r="N178" s="3">
        <v>0.59638554216867501</v>
      </c>
      <c r="O178" s="3">
        <v>1.13709677419355</v>
      </c>
    </row>
    <row r="179" spans="1:15" x14ac:dyDescent="0.3">
      <c r="A179" s="8" t="s">
        <v>198</v>
      </c>
      <c r="B179" s="8" t="s">
        <v>102</v>
      </c>
      <c r="C179" s="2">
        <v>3.3966609096142797E-2</v>
      </c>
      <c r="D179" s="2">
        <v>4.9554565701559E-2</v>
      </c>
      <c r="E179" s="2">
        <v>3.1299734748010601E-2</v>
      </c>
      <c r="F179" s="2">
        <v>-4.8868312757201597E-2</v>
      </c>
      <c r="G179" s="2">
        <v>-4.4889129259058899E-2</v>
      </c>
      <c r="H179" s="2">
        <v>8.3238958097395205E-2</v>
      </c>
      <c r="I179" s="2">
        <v>2.6659696811291201E-2</v>
      </c>
      <c r="J179" s="2">
        <v>4.4297352342158897E-2</v>
      </c>
      <c r="K179" s="2">
        <v>-4.3393466601657701E-2</v>
      </c>
      <c r="L179" s="2">
        <v>6.5749235474006101E-2</v>
      </c>
      <c r="M179" s="2">
        <v>9.2300334768053605E-2</v>
      </c>
      <c r="N179" s="3">
        <v>0.16293279022403301</v>
      </c>
      <c r="O179" s="3">
        <v>0.211671087533156</v>
      </c>
    </row>
    <row r="180" spans="1:15" x14ac:dyDescent="0.3">
      <c r="A180" s="8" t="s">
        <v>198</v>
      </c>
      <c r="B180" s="8" t="s">
        <v>103</v>
      </c>
      <c r="C180" s="2">
        <v>-2.5029797377830801E-2</v>
      </c>
      <c r="D180" s="2">
        <v>-2.4449877750611199E-3</v>
      </c>
      <c r="E180" s="2">
        <v>-4.9019607843137298E-3</v>
      </c>
      <c r="F180" s="2">
        <v>-7.0197044334975395E-2</v>
      </c>
      <c r="G180" s="2">
        <v>-0.10860927152317899</v>
      </c>
      <c r="H180" s="2">
        <v>0.12481426448737</v>
      </c>
      <c r="I180" s="2">
        <v>3.8309114927344803E-2</v>
      </c>
      <c r="J180" s="2">
        <v>6.4885496183206104E-2</v>
      </c>
      <c r="K180" s="2">
        <v>0</v>
      </c>
      <c r="L180" s="2">
        <v>4.1816009557944997E-2</v>
      </c>
      <c r="M180" s="2">
        <v>0.119266055045872</v>
      </c>
      <c r="N180" s="3">
        <v>0.24173027989821899</v>
      </c>
      <c r="O180" s="3">
        <v>0.19607843137254899</v>
      </c>
    </row>
    <row r="181" spans="1:15" x14ac:dyDescent="0.3">
      <c r="A181" s="8" t="s">
        <v>198</v>
      </c>
      <c r="B181" s="8" t="s">
        <v>104</v>
      </c>
      <c r="C181" s="2">
        <v>0.23529411764705899</v>
      </c>
      <c r="D181" s="2">
        <v>9.5238095238095205E-2</v>
      </c>
      <c r="E181" s="2">
        <v>-0.13043478260869601</v>
      </c>
      <c r="F181" s="2">
        <v>0.1</v>
      </c>
      <c r="G181" s="2">
        <v>-9.0909090909090898E-2</v>
      </c>
      <c r="H181" s="2">
        <v>0</v>
      </c>
      <c r="I181" s="2">
        <v>-0.05</v>
      </c>
      <c r="J181" s="2">
        <v>0.105263157894737</v>
      </c>
      <c r="K181" s="2">
        <v>9.5238095238095205E-2</v>
      </c>
      <c r="L181" s="2">
        <v>-0.13043478260869601</v>
      </c>
      <c r="M181" s="2">
        <v>0.05</v>
      </c>
      <c r="N181" s="3">
        <v>0.105263157894737</v>
      </c>
      <c r="O181" s="3">
        <v>-8.6956521739130405E-2</v>
      </c>
    </row>
    <row r="182" spans="1:15" x14ac:dyDescent="0.3">
      <c r="A182" s="8" t="s">
        <v>198</v>
      </c>
      <c r="B182" s="8" t="s">
        <v>105</v>
      </c>
      <c r="C182" s="2">
        <v>5.1705170517051702E-2</v>
      </c>
      <c r="D182" s="2">
        <v>5.3347280334727999E-2</v>
      </c>
      <c r="E182" s="2">
        <v>0.10824230387288999</v>
      </c>
      <c r="F182" s="2">
        <v>3.13620071684588E-2</v>
      </c>
      <c r="G182" s="2">
        <v>8.9487402258905294E-2</v>
      </c>
      <c r="H182" s="2">
        <v>0.11244019138756001</v>
      </c>
      <c r="I182" s="2">
        <v>0.103225806451613</v>
      </c>
      <c r="J182" s="2">
        <v>0.157894736842105</v>
      </c>
      <c r="K182" s="2">
        <v>8.0246913580246895E-2</v>
      </c>
      <c r="L182" s="2">
        <v>0.13402597402597399</v>
      </c>
      <c r="M182" s="2">
        <v>0.18415025194686199</v>
      </c>
      <c r="N182" s="3">
        <v>0.679662118258609</v>
      </c>
      <c r="O182" s="3">
        <v>1.5670307845084399</v>
      </c>
    </row>
    <row r="183" spans="1:15" x14ac:dyDescent="0.3">
      <c r="A183" s="8" t="s">
        <v>198</v>
      </c>
      <c r="B183" s="8" t="s">
        <v>106</v>
      </c>
      <c r="C183" s="2">
        <v>1.53061224489796E-2</v>
      </c>
      <c r="D183" s="2">
        <v>-2.5125628140703501E-2</v>
      </c>
      <c r="E183" s="2">
        <v>-6.7010309278350499E-2</v>
      </c>
      <c r="F183" s="2">
        <v>-0.121546961325967</v>
      </c>
      <c r="G183" s="2">
        <v>-5.0314465408804999E-2</v>
      </c>
      <c r="H183" s="2">
        <v>7.9470198675496706E-2</v>
      </c>
      <c r="I183" s="2">
        <v>-5.5214723926380403E-2</v>
      </c>
      <c r="J183" s="2">
        <v>0.14935064935064901</v>
      </c>
      <c r="K183" s="2">
        <v>0.124293785310734</v>
      </c>
      <c r="L183" s="2">
        <v>2.01005025125628E-2</v>
      </c>
      <c r="M183" s="2">
        <v>0.133004926108374</v>
      </c>
      <c r="N183" s="3">
        <v>0.493506493506494</v>
      </c>
      <c r="O183" s="3">
        <v>0.185567010309278</v>
      </c>
    </row>
    <row r="184" spans="1:15" x14ac:dyDescent="0.3">
      <c r="A184" s="8" t="s">
        <v>198</v>
      </c>
      <c r="B184" s="8" t="s">
        <v>16</v>
      </c>
      <c r="C184" s="2">
        <v>-1.6666666666666701E-2</v>
      </c>
      <c r="D184" s="2">
        <v>0.23728813559322001</v>
      </c>
      <c r="E184" s="2">
        <v>-0.150684931506849</v>
      </c>
      <c r="F184" s="2">
        <v>-3.2258064516128997E-2</v>
      </c>
      <c r="G184" s="2">
        <v>-1.6666666666666701E-2</v>
      </c>
      <c r="H184" s="2">
        <v>3.3898305084745797E-2</v>
      </c>
      <c r="I184" s="2">
        <v>3.2786885245901599E-2</v>
      </c>
      <c r="J184" s="2">
        <v>-9.5238095238095205E-2</v>
      </c>
      <c r="K184" s="2">
        <v>0.19298245614035101</v>
      </c>
      <c r="L184" s="2">
        <v>0</v>
      </c>
      <c r="M184" s="2">
        <v>0.14705882352941199</v>
      </c>
      <c r="N184" s="3">
        <v>0.238095238095238</v>
      </c>
      <c r="O184" s="3">
        <v>6.8493150684931503E-2</v>
      </c>
    </row>
    <row r="185" spans="1:15" x14ac:dyDescent="0.3">
      <c r="A185" s="8" t="s">
        <v>198</v>
      </c>
      <c r="B185" s="8" t="s">
        <v>107</v>
      </c>
      <c r="C185" s="2">
        <v>6.4431295200525998E-2</v>
      </c>
      <c r="D185" s="2">
        <v>5.3119209388511397E-2</v>
      </c>
      <c r="E185" s="2">
        <v>4.3401759530791797E-2</v>
      </c>
      <c r="F185" s="2">
        <v>-2.3046655424395698E-2</v>
      </c>
      <c r="G185" s="2">
        <v>-5.1783659378596102E-3</v>
      </c>
      <c r="H185" s="2">
        <v>9.0225563909774403E-2</v>
      </c>
      <c r="I185" s="2">
        <v>4.5623342175066299E-2</v>
      </c>
      <c r="J185" s="2">
        <v>1.47133434804668E-2</v>
      </c>
      <c r="K185" s="2">
        <v>-2.5000000000000001E-2</v>
      </c>
      <c r="L185" s="2">
        <v>4.8205128205128199E-2</v>
      </c>
      <c r="M185" s="2">
        <v>4.06066536203522E-2</v>
      </c>
      <c r="N185" s="3">
        <v>7.9147640791476404E-2</v>
      </c>
      <c r="O185" s="3">
        <v>0.247507331378299</v>
      </c>
    </row>
    <row r="186" spans="1:15" x14ac:dyDescent="0.3">
      <c r="A186" s="8" t="s">
        <v>198</v>
      </c>
      <c r="B186" s="8" t="s">
        <v>108</v>
      </c>
      <c r="C186" s="2">
        <v>6.9230769230769207E-2</v>
      </c>
      <c r="D186" s="2">
        <v>2.0143884892086301E-2</v>
      </c>
      <c r="E186" s="2">
        <v>-7.0521861777150903E-3</v>
      </c>
      <c r="F186" s="2">
        <v>8.5227272727272704E-3</v>
      </c>
      <c r="G186" s="2">
        <v>-0.11408450704225399</v>
      </c>
      <c r="H186" s="2">
        <v>6.3593004769475395E-2</v>
      </c>
      <c r="I186" s="2">
        <v>5.9790732436472297E-3</v>
      </c>
      <c r="J186" s="2">
        <v>2.9717682020802402E-3</v>
      </c>
      <c r="K186" s="2">
        <v>-0.04</v>
      </c>
      <c r="L186" s="2">
        <v>6.6358024691358E-2</v>
      </c>
      <c r="M186" s="2">
        <v>2.8943560057887101E-2</v>
      </c>
      <c r="N186" s="3">
        <v>5.6463595839524497E-2</v>
      </c>
      <c r="O186" s="3">
        <v>2.8208744710860401E-3</v>
      </c>
    </row>
    <row r="187" spans="1:15" x14ac:dyDescent="0.3">
      <c r="A187" s="8" t="s">
        <v>198</v>
      </c>
      <c r="B187" s="8" t="s">
        <v>109</v>
      </c>
      <c r="C187" s="2">
        <v>-0.124574829931973</v>
      </c>
      <c r="D187" s="2">
        <v>-0.12481787275376401</v>
      </c>
      <c r="E187" s="2">
        <v>-0.105438401775805</v>
      </c>
      <c r="F187" s="2">
        <v>-0.24379652605459101</v>
      </c>
      <c r="G187" s="2">
        <v>-0.29614438063986898</v>
      </c>
      <c r="H187" s="2">
        <v>-0.130536130536131</v>
      </c>
      <c r="I187" s="2">
        <v>-3.8873994638069703E-2</v>
      </c>
      <c r="J187" s="2">
        <v>-5.9972105997210597E-2</v>
      </c>
      <c r="K187" s="2">
        <v>-7.4183976261127604E-2</v>
      </c>
      <c r="L187" s="2">
        <v>-0.737179487179487</v>
      </c>
      <c r="M187" s="2">
        <v>-0.55487804878048796</v>
      </c>
      <c r="N187" s="3">
        <v>-0.89818688981868899</v>
      </c>
      <c r="O187" s="3">
        <v>-0.95948945615982195</v>
      </c>
    </row>
    <row r="188" spans="1:15" x14ac:dyDescent="0.3">
      <c r="A188" s="8" t="s">
        <v>199</v>
      </c>
      <c r="B188" s="8" t="s">
        <v>101</v>
      </c>
      <c r="C188" s="2">
        <v>-1.2820512820512799E-2</v>
      </c>
      <c r="D188" s="2">
        <v>-2.5974025974026E-2</v>
      </c>
      <c r="E188" s="2">
        <v>0.2</v>
      </c>
      <c r="F188" s="2">
        <v>0.1</v>
      </c>
      <c r="G188" s="2">
        <v>0.13131313131313099</v>
      </c>
      <c r="H188" s="2">
        <v>0.214285714285714</v>
      </c>
      <c r="I188" s="2">
        <v>0.16911764705882401</v>
      </c>
      <c r="J188" s="2">
        <v>0.22641509433962301</v>
      </c>
      <c r="K188" s="2">
        <v>0.128205128205128</v>
      </c>
      <c r="L188" s="2">
        <v>0.204545454545455</v>
      </c>
      <c r="M188" s="2">
        <v>0</v>
      </c>
      <c r="N188" s="3">
        <v>0.66666666666666696</v>
      </c>
      <c r="O188" s="3">
        <v>2.5333333333333301</v>
      </c>
    </row>
    <row r="189" spans="1:15" x14ac:dyDescent="0.3">
      <c r="A189" s="8" t="s">
        <v>199</v>
      </c>
      <c r="B189" s="8" t="s">
        <v>102</v>
      </c>
      <c r="C189" s="2">
        <v>3.0219780219780199E-2</v>
      </c>
      <c r="D189" s="2">
        <v>0</v>
      </c>
      <c r="E189" s="2">
        <v>5.8666666666666702E-3</v>
      </c>
      <c r="F189" s="2">
        <v>2.5980911983032901E-2</v>
      </c>
      <c r="G189" s="2">
        <v>1.3953488372093001E-2</v>
      </c>
      <c r="H189" s="2">
        <v>8.4097859327217098E-2</v>
      </c>
      <c r="I189" s="2">
        <v>8.3215796897038105E-2</v>
      </c>
      <c r="J189" s="2">
        <v>4.0364583333333301E-2</v>
      </c>
      <c r="K189" s="2">
        <v>0.103879849812265</v>
      </c>
      <c r="L189" s="2">
        <v>6.8027210884353706E-2</v>
      </c>
      <c r="M189" s="2">
        <v>1.23849964614296E-2</v>
      </c>
      <c r="N189" s="3">
        <v>0.24175347222222199</v>
      </c>
      <c r="O189" s="3">
        <v>0.52586666666666704</v>
      </c>
    </row>
    <row r="190" spans="1:15" x14ac:dyDescent="0.3">
      <c r="A190" s="8" t="s">
        <v>199</v>
      </c>
      <c r="B190" s="8" t="s">
        <v>103</v>
      </c>
      <c r="C190" s="2">
        <v>-0.13367174280879901</v>
      </c>
      <c r="D190" s="2">
        <v>-8.59375E-2</v>
      </c>
      <c r="E190" s="2">
        <v>-0.14316239316239299</v>
      </c>
      <c r="F190" s="2">
        <v>-5.4862842892768098E-2</v>
      </c>
      <c r="G190" s="2">
        <v>-5.8047493403693903E-2</v>
      </c>
      <c r="H190" s="2">
        <v>3.9215686274509803E-2</v>
      </c>
      <c r="I190" s="2">
        <v>-1.07816711590297E-2</v>
      </c>
      <c r="J190" s="2">
        <v>0.103542234332425</v>
      </c>
      <c r="K190" s="2">
        <v>0.106172839506173</v>
      </c>
      <c r="L190" s="2">
        <v>0.13169642857142899</v>
      </c>
      <c r="M190" s="2">
        <v>0.102564102564103</v>
      </c>
      <c r="N190" s="3">
        <v>0.52316076294277902</v>
      </c>
      <c r="O190" s="3">
        <v>0.194444444444444</v>
      </c>
    </row>
    <row r="191" spans="1:15" x14ac:dyDescent="0.3">
      <c r="A191" s="8" t="s">
        <v>199</v>
      </c>
      <c r="B191" s="8" t="s">
        <v>104</v>
      </c>
      <c r="C191" s="2">
        <v>0</v>
      </c>
      <c r="D191" s="2">
        <v>-6.25E-2</v>
      </c>
      <c r="E191" s="2">
        <v>0</v>
      </c>
      <c r="F191" s="2">
        <v>0.33333333333333298</v>
      </c>
      <c r="G191" s="2">
        <v>0.05</v>
      </c>
      <c r="H191" s="2">
        <v>4.7619047619047603E-2</v>
      </c>
      <c r="I191" s="2">
        <v>-9.0909090909090898E-2</v>
      </c>
      <c r="J191" s="2">
        <v>0.4</v>
      </c>
      <c r="K191" s="2">
        <v>0.107142857142857</v>
      </c>
      <c r="L191" s="2">
        <v>-0.12903225806451599</v>
      </c>
      <c r="M191" s="2">
        <v>-3.7037037037037E-2</v>
      </c>
      <c r="N191" s="3">
        <v>0.3</v>
      </c>
      <c r="O191" s="3">
        <v>0.73333333333333295</v>
      </c>
    </row>
    <row r="192" spans="1:15" x14ac:dyDescent="0.3">
      <c r="A192" s="8" t="s">
        <v>199</v>
      </c>
      <c r="B192" s="8" t="s">
        <v>105</v>
      </c>
      <c r="C192" s="2">
        <v>9.1383812010443904E-3</v>
      </c>
      <c r="D192" s="2">
        <v>5.1746442432082797E-2</v>
      </c>
      <c r="E192" s="2">
        <v>3.6900369003690001E-3</v>
      </c>
      <c r="F192" s="2">
        <v>-1.4705882352941201E-2</v>
      </c>
      <c r="G192" s="2">
        <v>0.111940298507463</v>
      </c>
      <c r="H192" s="2">
        <v>0.18344519015659999</v>
      </c>
      <c r="I192" s="2">
        <v>0.15406427221172</v>
      </c>
      <c r="J192" s="2">
        <v>0.132678132678133</v>
      </c>
      <c r="K192" s="2">
        <v>0.165582067968185</v>
      </c>
      <c r="L192" s="2">
        <v>0.16563275434243199</v>
      </c>
      <c r="M192" s="2">
        <v>0.113890367216605</v>
      </c>
      <c r="N192" s="3">
        <v>0.71416871416871397</v>
      </c>
      <c r="O192" s="3">
        <v>1.57441574415744</v>
      </c>
    </row>
    <row r="193" spans="1:15" x14ac:dyDescent="0.3">
      <c r="A193" s="8" t="s">
        <v>199</v>
      </c>
      <c r="B193" s="8" t="s">
        <v>106</v>
      </c>
      <c r="C193" s="2">
        <v>-3.5714285714285698E-2</v>
      </c>
      <c r="D193" s="2">
        <v>0</v>
      </c>
      <c r="E193" s="2">
        <v>-3.7037037037037E-2</v>
      </c>
      <c r="F193" s="2">
        <v>3.8461538461538498E-2</v>
      </c>
      <c r="G193" s="2">
        <v>-5.5555555555555601E-2</v>
      </c>
      <c r="H193" s="2">
        <v>0</v>
      </c>
      <c r="I193" s="2">
        <v>5.8823529411764698E-2</v>
      </c>
      <c r="J193" s="2">
        <v>5.5555555555555601E-2</v>
      </c>
      <c r="K193" s="2">
        <v>1.7543859649122799E-2</v>
      </c>
      <c r="L193" s="2">
        <v>0.13793103448275901</v>
      </c>
      <c r="M193" s="2">
        <v>0.18181818181818199</v>
      </c>
      <c r="N193" s="3">
        <v>0.44444444444444398</v>
      </c>
      <c r="O193" s="3">
        <v>0.44444444444444398</v>
      </c>
    </row>
    <row r="194" spans="1:15" x14ac:dyDescent="0.3">
      <c r="A194" s="8" t="s">
        <v>199</v>
      </c>
      <c r="B194" s="8" t="s">
        <v>16</v>
      </c>
      <c r="C194" s="2">
        <v>0.10294117647058799</v>
      </c>
      <c r="D194" s="2">
        <v>-0.146666666666667</v>
      </c>
      <c r="E194" s="2">
        <v>-1.5625E-2</v>
      </c>
      <c r="F194" s="2">
        <v>-1.58730158730159E-2</v>
      </c>
      <c r="G194" s="2">
        <v>0.112903225806452</v>
      </c>
      <c r="H194" s="2">
        <v>0</v>
      </c>
      <c r="I194" s="2">
        <v>-7.2463768115942004E-2</v>
      </c>
      <c r="J194" s="2">
        <v>0.171875</v>
      </c>
      <c r="K194" s="2">
        <v>0.10666666666666701</v>
      </c>
      <c r="L194" s="2">
        <v>0.108433734939759</v>
      </c>
      <c r="M194" s="2">
        <v>7.6086956521739094E-2</v>
      </c>
      <c r="N194" s="3">
        <v>0.546875</v>
      </c>
      <c r="O194" s="3">
        <v>0.546875</v>
      </c>
    </row>
    <row r="195" spans="1:15" x14ac:dyDescent="0.3">
      <c r="A195" s="8" t="s">
        <v>199</v>
      </c>
      <c r="B195" s="8" t="s">
        <v>107</v>
      </c>
      <c r="C195" s="2">
        <v>9.7120271033314498E-2</v>
      </c>
      <c r="D195" s="2">
        <v>8.4920226453937195E-2</v>
      </c>
      <c r="E195" s="2">
        <v>5.6451612903225798E-2</v>
      </c>
      <c r="F195" s="2">
        <v>8.0826223619218703E-3</v>
      </c>
      <c r="G195" s="2">
        <v>4.9443207126948802E-2</v>
      </c>
      <c r="H195" s="2">
        <v>0.116298811544992</v>
      </c>
      <c r="I195" s="2">
        <v>4.6387832699619803E-2</v>
      </c>
      <c r="J195" s="2">
        <v>5.1598837209302299E-2</v>
      </c>
      <c r="K195" s="2">
        <v>6.5307532826537701E-2</v>
      </c>
      <c r="L195" s="2">
        <v>0.103470645475187</v>
      </c>
      <c r="M195" s="2">
        <v>2.5573192239858902E-2</v>
      </c>
      <c r="N195" s="3">
        <v>0.26780523255813998</v>
      </c>
      <c r="O195" s="3">
        <v>0.65512333965844405</v>
      </c>
    </row>
    <row r="196" spans="1:15" x14ac:dyDescent="0.3">
      <c r="A196" s="8" t="s">
        <v>199</v>
      </c>
      <c r="B196" s="8" t="s">
        <v>108</v>
      </c>
      <c r="C196" s="2">
        <v>1.5267175572519101E-2</v>
      </c>
      <c r="D196" s="2">
        <v>1.20300751879699E-2</v>
      </c>
      <c r="E196" s="2">
        <v>4.0118870728083199E-2</v>
      </c>
      <c r="F196" s="2">
        <v>-3.4285714285714301E-2</v>
      </c>
      <c r="G196" s="2">
        <v>5.6213017751479299E-2</v>
      </c>
      <c r="H196" s="2">
        <v>7.1428571428571397E-2</v>
      </c>
      <c r="I196" s="2">
        <v>2.8758169934640501E-2</v>
      </c>
      <c r="J196" s="2">
        <v>2.5412960609911099E-2</v>
      </c>
      <c r="K196" s="2">
        <v>6.8153655514250303E-2</v>
      </c>
      <c r="L196" s="2">
        <v>3.8283062645011599E-2</v>
      </c>
      <c r="M196" s="2">
        <v>3.5754189944134103E-2</v>
      </c>
      <c r="N196" s="3">
        <v>0.17789072426937699</v>
      </c>
      <c r="O196" s="3">
        <v>0.37741456166419002</v>
      </c>
    </row>
    <row r="197" spans="1:15" x14ac:dyDescent="0.3">
      <c r="A197" s="8" t="s">
        <v>199</v>
      </c>
      <c r="B197" s="8" t="s">
        <v>109</v>
      </c>
      <c r="C197" s="2">
        <v>-0.108482142857143</v>
      </c>
      <c r="D197" s="2">
        <v>-0.120180270405608</v>
      </c>
      <c r="E197" s="2">
        <v>-0.123505976095618</v>
      </c>
      <c r="F197" s="2">
        <v>-0.12597402597402599</v>
      </c>
      <c r="G197" s="2">
        <v>-0.15676077265973301</v>
      </c>
      <c r="H197" s="2">
        <v>-0.15947136563876699</v>
      </c>
      <c r="I197" s="2">
        <v>1.0482180293501E-2</v>
      </c>
      <c r="J197" s="2">
        <v>-7.3651452282157706E-2</v>
      </c>
      <c r="K197" s="2">
        <v>-7.0548712206046998E-2</v>
      </c>
      <c r="L197" s="2">
        <v>-0.71927710843373505</v>
      </c>
      <c r="M197" s="2">
        <v>-0.52360515021459197</v>
      </c>
      <c r="N197" s="3">
        <v>-0.884854771784232</v>
      </c>
      <c r="O197" s="3">
        <v>-0.93682413204325599</v>
      </c>
    </row>
    <row r="198" spans="1:15" x14ac:dyDescent="0.3">
      <c r="A198" s="8" t="s">
        <v>200</v>
      </c>
      <c r="B198" s="8" t="s">
        <v>101</v>
      </c>
      <c r="C198" s="2">
        <v>0.140845070422535</v>
      </c>
      <c r="D198" s="2">
        <v>8.6419753086419707E-2</v>
      </c>
      <c r="E198" s="2">
        <v>0.102272727272727</v>
      </c>
      <c r="F198" s="2">
        <v>0.185567010309278</v>
      </c>
      <c r="G198" s="2">
        <v>6.08695652173913E-2</v>
      </c>
      <c r="H198" s="2">
        <v>-2.4590163934426201E-2</v>
      </c>
      <c r="I198" s="2">
        <v>0.24369747899159699</v>
      </c>
      <c r="J198" s="2">
        <v>9.45945945945946E-2</v>
      </c>
      <c r="K198" s="2">
        <v>0.16049382716049401</v>
      </c>
      <c r="L198" s="2">
        <v>0.20744680851063799</v>
      </c>
      <c r="M198" s="2">
        <v>3.5242290748898703E-2</v>
      </c>
      <c r="N198" s="3">
        <v>0.58783783783783805</v>
      </c>
      <c r="O198" s="3">
        <v>1.6704545454545501</v>
      </c>
    </row>
    <row r="199" spans="1:15" x14ac:dyDescent="0.3">
      <c r="A199" s="8" t="s">
        <v>200</v>
      </c>
      <c r="B199" s="8" t="s">
        <v>102</v>
      </c>
      <c r="C199" s="2">
        <v>2.7359781121751001E-2</v>
      </c>
      <c r="D199" s="2">
        <v>-1.06524633821571E-2</v>
      </c>
      <c r="E199" s="2">
        <v>3.2301480484522201E-2</v>
      </c>
      <c r="F199" s="2">
        <v>8.9960886571056095E-2</v>
      </c>
      <c r="G199" s="2">
        <v>0.19437799043062201</v>
      </c>
      <c r="H199" s="2">
        <v>6.7601402103154698E-2</v>
      </c>
      <c r="I199" s="2">
        <v>5.2532833020637902E-2</v>
      </c>
      <c r="J199" s="2">
        <v>2.1390374331550801E-2</v>
      </c>
      <c r="K199" s="2">
        <v>0.116492146596859</v>
      </c>
      <c r="L199" s="2">
        <v>0.14654161781946101</v>
      </c>
      <c r="M199" s="2">
        <v>-3.1697341513292399E-2</v>
      </c>
      <c r="N199" s="3">
        <v>0.266042780748663</v>
      </c>
      <c r="O199" s="3">
        <v>0.91184387617765805</v>
      </c>
    </row>
    <row r="200" spans="1:15" x14ac:dyDescent="0.3">
      <c r="A200" s="8" t="s">
        <v>200</v>
      </c>
      <c r="B200" s="8" t="s">
        <v>103</v>
      </c>
      <c r="C200" s="2">
        <v>-6.21761658031088E-2</v>
      </c>
      <c r="D200" s="2">
        <v>-4.1436464088397802E-2</v>
      </c>
      <c r="E200" s="2">
        <v>-5.4755043227665702E-2</v>
      </c>
      <c r="F200" s="2">
        <v>7.3170731707317097E-2</v>
      </c>
      <c r="G200" s="2">
        <v>0.19318181818181801</v>
      </c>
      <c r="H200" s="2">
        <v>7.6190476190476197E-2</v>
      </c>
      <c r="I200" s="2">
        <v>8.8495575221238895E-2</v>
      </c>
      <c r="J200" s="2">
        <v>3.0487804878048801E-2</v>
      </c>
      <c r="K200" s="2">
        <v>0.21104536489151901</v>
      </c>
      <c r="L200" s="2">
        <v>0.24104234527687299</v>
      </c>
      <c r="M200" s="2">
        <v>2.6246719160105E-3</v>
      </c>
      <c r="N200" s="3">
        <v>0.55284552845528501</v>
      </c>
      <c r="O200" s="3">
        <v>1.2017291066282401</v>
      </c>
    </row>
    <row r="201" spans="1:15" x14ac:dyDescent="0.3">
      <c r="A201" s="8" t="s">
        <v>200</v>
      </c>
      <c r="B201" s="8" t="s">
        <v>104</v>
      </c>
      <c r="C201" s="2">
        <v>-0.18518518518518501</v>
      </c>
      <c r="D201" s="2">
        <v>0.27272727272727298</v>
      </c>
      <c r="E201" s="2">
        <v>0.17857142857142899</v>
      </c>
      <c r="F201" s="2">
        <v>-6.0606060606060601E-2</v>
      </c>
      <c r="G201" s="2">
        <v>0.19354838709677399</v>
      </c>
      <c r="H201" s="2">
        <v>0.162162162162162</v>
      </c>
      <c r="I201" s="2">
        <v>-0.25581395348837199</v>
      </c>
      <c r="J201" s="2">
        <v>3.125E-2</v>
      </c>
      <c r="K201" s="2">
        <v>6.0606060606060601E-2</v>
      </c>
      <c r="L201" s="2">
        <v>2.8571428571428598E-2</v>
      </c>
      <c r="M201" s="2">
        <v>0.25</v>
      </c>
      <c r="N201" s="3">
        <v>0.40625</v>
      </c>
      <c r="O201" s="3">
        <v>0.60714285714285698</v>
      </c>
    </row>
    <row r="202" spans="1:15" x14ac:dyDescent="0.3">
      <c r="A202" s="8" t="s">
        <v>200</v>
      </c>
      <c r="B202" s="8" t="s">
        <v>105</v>
      </c>
      <c r="C202" s="2">
        <v>1.25984251968504E-2</v>
      </c>
      <c r="D202" s="2">
        <v>1.39968895800933E-2</v>
      </c>
      <c r="E202" s="2">
        <v>9.5092024539877307E-2</v>
      </c>
      <c r="F202" s="2">
        <v>0.189075630252101</v>
      </c>
      <c r="G202" s="2">
        <v>0.27561837455830401</v>
      </c>
      <c r="H202" s="2">
        <v>0.171745152354571</v>
      </c>
      <c r="I202" s="2">
        <v>0.16942474389282899</v>
      </c>
      <c r="J202" s="2">
        <v>0.119946091644205</v>
      </c>
      <c r="K202" s="2">
        <v>0.32310469314079399</v>
      </c>
      <c r="L202" s="2">
        <v>0.27194179172351102</v>
      </c>
      <c r="M202" s="2">
        <v>7.8298176617804804E-2</v>
      </c>
      <c r="N202" s="3">
        <v>1.03234501347709</v>
      </c>
      <c r="O202" s="3">
        <v>3.6257668711656401</v>
      </c>
    </row>
    <row r="203" spans="1:15" x14ac:dyDescent="0.3">
      <c r="A203" s="8" t="s">
        <v>200</v>
      </c>
      <c r="B203" s="8" t="s">
        <v>106</v>
      </c>
      <c r="C203" s="2">
        <v>-0.15625</v>
      </c>
      <c r="D203" s="2">
        <v>3.7037037037037E-2</v>
      </c>
      <c r="E203" s="2">
        <v>0.25</v>
      </c>
      <c r="F203" s="2">
        <v>0.71428571428571397</v>
      </c>
      <c r="G203" s="2">
        <v>0.15</v>
      </c>
      <c r="H203" s="2">
        <v>0.15942028985507201</v>
      </c>
      <c r="I203" s="2">
        <v>0.13750000000000001</v>
      </c>
      <c r="J203" s="2">
        <v>-0.10989010989011</v>
      </c>
      <c r="K203" s="2">
        <v>2.4691358024691398E-2</v>
      </c>
      <c r="L203" s="2">
        <v>0.19277108433734899</v>
      </c>
      <c r="M203" s="2">
        <v>-3.03030303030303E-2</v>
      </c>
      <c r="N203" s="3">
        <v>5.4945054945054903E-2</v>
      </c>
      <c r="O203" s="3">
        <v>2.4285714285714302</v>
      </c>
    </row>
    <row r="204" spans="1:15" x14ac:dyDescent="0.3">
      <c r="A204" s="8" t="s">
        <v>200</v>
      </c>
      <c r="B204" s="8" t="s">
        <v>16</v>
      </c>
      <c r="C204" s="2">
        <v>0</v>
      </c>
      <c r="D204" s="2">
        <v>0.2</v>
      </c>
      <c r="E204" s="2">
        <v>0.22916666666666699</v>
      </c>
      <c r="F204" s="2">
        <v>3.3898305084745797E-2</v>
      </c>
      <c r="G204" s="2">
        <v>0.22950819672131101</v>
      </c>
      <c r="H204" s="2">
        <v>5.3333333333333302E-2</v>
      </c>
      <c r="I204" s="2">
        <v>-6.3291139240506306E-2</v>
      </c>
      <c r="J204" s="2">
        <v>9.45945945945946E-2</v>
      </c>
      <c r="K204" s="2">
        <v>0.18518518518518501</v>
      </c>
      <c r="L204" s="2">
        <v>6.25E-2</v>
      </c>
      <c r="M204" s="2">
        <v>9.8039215686274508E-3</v>
      </c>
      <c r="N204" s="3">
        <v>0.391891891891892</v>
      </c>
      <c r="O204" s="3">
        <v>1.1458333333333299</v>
      </c>
    </row>
    <row r="205" spans="1:15" x14ac:dyDescent="0.3">
      <c r="A205" s="8" t="s">
        <v>200</v>
      </c>
      <c r="B205" s="8" t="s">
        <v>107</v>
      </c>
      <c r="C205" s="2">
        <v>5.9711736444749502E-2</v>
      </c>
      <c r="D205" s="2">
        <v>0.123056994818653</v>
      </c>
      <c r="E205" s="2">
        <v>8.2468281430219101E-2</v>
      </c>
      <c r="F205" s="2">
        <v>0.10122535961640899</v>
      </c>
      <c r="G205" s="2">
        <v>0.111272375423319</v>
      </c>
      <c r="H205" s="2">
        <v>9.0117544623421794E-2</v>
      </c>
      <c r="I205" s="2">
        <v>5.5511182108626198E-2</v>
      </c>
      <c r="J205" s="2">
        <v>7.5671585319712496E-4</v>
      </c>
      <c r="K205" s="2">
        <v>2.68431001890359E-2</v>
      </c>
      <c r="L205" s="2">
        <v>9.0574374079528702E-2</v>
      </c>
      <c r="M205" s="2">
        <v>3.7137069547603001E-3</v>
      </c>
      <c r="N205" s="3">
        <v>0.12485811577752599</v>
      </c>
      <c r="O205" s="3">
        <v>0.71453287197231796</v>
      </c>
    </row>
    <row r="206" spans="1:15" x14ac:dyDescent="0.3">
      <c r="A206" s="8" t="s">
        <v>200</v>
      </c>
      <c r="B206" s="8" t="s">
        <v>108</v>
      </c>
      <c r="C206" s="2">
        <v>9.1603053435114504E-2</v>
      </c>
      <c r="D206" s="2">
        <v>7.3426573426573397E-2</v>
      </c>
      <c r="E206" s="2">
        <v>1.46579804560261E-2</v>
      </c>
      <c r="F206" s="2">
        <v>4.9759229534510403E-2</v>
      </c>
      <c r="G206" s="2">
        <v>0.17889908256880699</v>
      </c>
      <c r="H206" s="2">
        <v>1.68612191958495E-2</v>
      </c>
      <c r="I206" s="2">
        <v>-1.02040816326531E-2</v>
      </c>
      <c r="J206" s="2">
        <v>1.28865979381443E-2</v>
      </c>
      <c r="K206" s="2">
        <v>1.1450381679389301E-2</v>
      </c>
      <c r="L206" s="2">
        <v>0.108176100628931</v>
      </c>
      <c r="M206" s="2">
        <v>-1.8161180476731001E-2</v>
      </c>
      <c r="N206" s="3">
        <v>0.114690721649485</v>
      </c>
      <c r="O206" s="3">
        <v>0.40879478827361598</v>
      </c>
    </row>
    <row r="207" spans="1:15" x14ac:dyDescent="0.3">
      <c r="A207" s="8" t="s">
        <v>200</v>
      </c>
      <c r="B207" s="8" t="s">
        <v>109</v>
      </c>
      <c r="C207" s="2">
        <v>-0.15694591728526</v>
      </c>
      <c r="D207" s="2">
        <v>-9.2452830188679197E-2</v>
      </c>
      <c r="E207" s="2">
        <v>-9.9792099792099798E-2</v>
      </c>
      <c r="F207" s="2">
        <v>-7.69822940723634E-2</v>
      </c>
      <c r="G207" s="2">
        <v>-9.6747289407839901E-2</v>
      </c>
      <c r="H207" s="2">
        <v>-0.13481071098799599</v>
      </c>
      <c r="I207" s="2">
        <v>-5.3361792956243296E-3</v>
      </c>
      <c r="J207" s="2">
        <v>-9.8712446351931299E-2</v>
      </c>
      <c r="K207" s="2">
        <v>-1.3095238095238101E-2</v>
      </c>
      <c r="L207" s="2">
        <v>-0.68275030156815397</v>
      </c>
      <c r="M207" s="2">
        <v>-0.61596958174904903</v>
      </c>
      <c r="N207" s="3">
        <v>-0.89163090128755396</v>
      </c>
      <c r="O207" s="3">
        <v>-0.93000693000693002</v>
      </c>
    </row>
    <row r="208" spans="1:15" x14ac:dyDescent="0.3">
      <c r="A208" s="8" t="s">
        <v>201</v>
      </c>
      <c r="B208" s="8" t="s">
        <v>101</v>
      </c>
      <c r="C208" s="2">
        <v>-1.2500000000000001E-2</v>
      </c>
      <c r="D208" s="2">
        <v>-0.10126582278481</v>
      </c>
      <c r="E208" s="2">
        <v>0</v>
      </c>
      <c r="F208" s="2">
        <v>0.22535211267605601</v>
      </c>
      <c r="G208" s="2">
        <v>9.1954022988505704E-2</v>
      </c>
      <c r="H208" s="2">
        <v>0.21052631578947401</v>
      </c>
      <c r="I208" s="2">
        <v>6.9565217391304293E-2</v>
      </c>
      <c r="J208" s="2">
        <v>0.113821138211382</v>
      </c>
      <c r="K208" s="2">
        <v>5.8394160583941597E-2</v>
      </c>
      <c r="L208" s="2">
        <v>0.24827586206896601</v>
      </c>
      <c r="M208" s="2">
        <v>0.21546961325966901</v>
      </c>
      <c r="N208" s="3">
        <v>0.78861788617886197</v>
      </c>
      <c r="O208" s="3">
        <v>2.0985915492957701</v>
      </c>
    </row>
    <row r="209" spans="1:15" x14ac:dyDescent="0.3">
      <c r="A209" s="8" t="s">
        <v>201</v>
      </c>
      <c r="B209" s="8" t="s">
        <v>102</v>
      </c>
      <c r="C209" s="2">
        <v>-2.9052876234747199E-2</v>
      </c>
      <c r="D209" s="2">
        <v>1.2567324955116701E-2</v>
      </c>
      <c r="E209" s="2">
        <v>5.9101654846335696E-4</v>
      </c>
      <c r="F209" s="2">
        <v>6.6745422327229798E-2</v>
      </c>
      <c r="G209" s="2">
        <v>3.2668881506090798E-2</v>
      </c>
      <c r="H209" s="2">
        <v>4.1286863270777498E-2</v>
      </c>
      <c r="I209" s="2">
        <v>-7.2090628218331601E-3</v>
      </c>
      <c r="J209" s="2">
        <v>2.2302904564315398E-2</v>
      </c>
      <c r="K209" s="2">
        <v>1.6235413495687499E-2</v>
      </c>
      <c r="L209" s="2">
        <v>4.3434847728407402E-2</v>
      </c>
      <c r="M209" s="2">
        <v>3.8755980861244002E-2</v>
      </c>
      <c r="N209" s="3">
        <v>0.12603734439834</v>
      </c>
      <c r="O209" s="3">
        <v>0.28309692671394798</v>
      </c>
    </row>
    <row r="210" spans="1:15" x14ac:dyDescent="0.3">
      <c r="A210" s="8" t="s">
        <v>201</v>
      </c>
      <c r="B210" s="8" t="s">
        <v>103</v>
      </c>
      <c r="C210" s="2">
        <v>-9.6280087527352301E-2</v>
      </c>
      <c r="D210" s="2">
        <v>-1.21065375302663E-2</v>
      </c>
      <c r="E210" s="2">
        <v>-1.22549019607843E-2</v>
      </c>
      <c r="F210" s="2">
        <v>8.1885856079404504E-2</v>
      </c>
      <c r="G210" s="2">
        <v>-1.14678899082569E-2</v>
      </c>
      <c r="H210" s="2">
        <v>8.3526682134570804E-2</v>
      </c>
      <c r="I210" s="2">
        <v>4.0685224839400402E-2</v>
      </c>
      <c r="J210" s="2">
        <v>-2.26337448559671E-2</v>
      </c>
      <c r="K210" s="2">
        <v>0.107368421052632</v>
      </c>
      <c r="L210" s="2">
        <v>0.22623574144486699</v>
      </c>
      <c r="M210" s="2">
        <v>0.167441860465116</v>
      </c>
      <c r="N210" s="3">
        <v>0.54938271604938305</v>
      </c>
      <c r="O210" s="3">
        <v>0.84558823529411797</v>
      </c>
    </row>
    <row r="211" spans="1:15" x14ac:dyDescent="0.3">
      <c r="A211" s="8" t="s">
        <v>201</v>
      </c>
      <c r="B211" s="8" t="s">
        <v>104</v>
      </c>
      <c r="C211" s="2">
        <v>-4.3478260869565202E-2</v>
      </c>
      <c r="D211" s="2">
        <v>0.54545454545454497</v>
      </c>
      <c r="E211" s="2">
        <v>0</v>
      </c>
      <c r="F211" s="2">
        <v>0.14705882352941199</v>
      </c>
      <c r="G211" s="2">
        <v>0.102564102564103</v>
      </c>
      <c r="H211" s="2">
        <v>0</v>
      </c>
      <c r="I211" s="2">
        <v>-0.13953488372093001</v>
      </c>
      <c r="J211" s="2">
        <v>2.7027027027027001E-2</v>
      </c>
      <c r="K211" s="2">
        <v>-0.13157894736842099</v>
      </c>
      <c r="L211" s="2">
        <v>0.18181818181818199</v>
      </c>
      <c r="M211" s="2">
        <v>0.17948717948717899</v>
      </c>
      <c r="N211" s="3">
        <v>0.24324324324324301</v>
      </c>
      <c r="O211" s="3">
        <v>0.35294117647058798</v>
      </c>
    </row>
    <row r="212" spans="1:15" x14ac:dyDescent="0.3">
      <c r="A212" s="8" t="s">
        <v>201</v>
      </c>
      <c r="B212" s="8" t="s">
        <v>105</v>
      </c>
      <c r="C212" s="2">
        <v>-0.120728929384966</v>
      </c>
      <c r="D212" s="2">
        <v>-2.5906735751295299E-3</v>
      </c>
      <c r="E212" s="2">
        <v>0.14285714285714299</v>
      </c>
      <c r="F212" s="2">
        <v>0.13636363636363599</v>
      </c>
      <c r="G212" s="2">
        <v>0.09</v>
      </c>
      <c r="H212" s="2">
        <v>0.176146788990826</v>
      </c>
      <c r="I212" s="2">
        <v>7.6443057722308902E-2</v>
      </c>
      <c r="J212" s="2">
        <v>0.16956521739130401</v>
      </c>
      <c r="K212" s="2">
        <v>0.16728624535316</v>
      </c>
      <c r="L212" s="2">
        <v>0.17409766454352399</v>
      </c>
      <c r="M212" s="2">
        <v>0.189873417721519</v>
      </c>
      <c r="N212" s="3">
        <v>0.90724637681159404</v>
      </c>
      <c r="O212" s="3">
        <v>2.4181818181818202</v>
      </c>
    </row>
    <row r="213" spans="1:15" x14ac:dyDescent="0.3">
      <c r="A213" s="8" t="s">
        <v>201</v>
      </c>
      <c r="B213" s="8" t="s">
        <v>106</v>
      </c>
      <c r="C213" s="2">
        <v>6.3291139240506306E-2</v>
      </c>
      <c r="D213" s="2">
        <v>3.5714285714285698E-2</v>
      </c>
      <c r="E213" s="2">
        <v>-0.114942528735632</v>
      </c>
      <c r="F213" s="2">
        <v>2.5974025974026E-2</v>
      </c>
      <c r="G213" s="2">
        <v>7.5949367088607597E-2</v>
      </c>
      <c r="H213" s="2">
        <v>-0.129411764705882</v>
      </c>
      <c r="I213" s="2">
        <v>9.45945945945946E-2</v>
      </c>
      <c r="J213" s="2">
        <v>0.209876543209877</v>
      </c>
      <c r="K213" s="2">
        <v>0.13265306122449</v>
      </c>
      <c r="L213" s="2">
        <v>-3.6036036036036001E-2</v>
      </c>
      <c r="M213" s="2">
        <v>7.4766355140186896E-2</v>
      </c>
      <c r="N213" s="3">
        <v>0.41975308641975301</v>
      </c>
      <c r="O213" s="3">
        <v>0.32183908045977</v>
      </c>
    </row>
    <row r="214" spans="1:15" x14ac:dyDescent="0.3">
      <c r="A214" s="8" t="s">
        <v>201</v>
      </c>
      <c r="B214" s="8" t="s">
        <v>16</v>
      </c>
      <c r="C214" s="2">
        <v>-0.13636363636363599</v>
      </c>
      <c r="D214" s="2">
        <v>0</v>
      </c>
      <c r="E214" s="2">
        <v>0.28070175438596501</v>
      </c>
      <c r="F214" s="2">
        <v>0</v>
      </c>
      <c r="G214" s="2">
        <v>-6.8493150684931503E-2</v>
      </c>
      <c r="H214" s="2">
        <v>8.8235294117647106E-2</v>
      </c>
      <c r="I214" s="2">
        <v>0</v>
      </c>
      <c r="J214" s="2">
        <v>6.7567567567567599E-2</v>
      </c>
      <c r="K214" s="2">
        <v>5.0632911392405097E-2</v>
      </c>
      <c r="L214" s="2">
        <v>7.2289156626505993E-2</v>
      </c>
      <c r="M214" s="2">
        <v>5.6179775280898903E-2</v>
      </c>
      <c r="N214" s="3">
        <v>0.27027027027027001</v>
      </c>
      <c r="O214" s="3">
        <v>0.64912280701754399</v>
      </c>
    </row>
    <row r="215" spans="1:15" x14ac:dyDescent="0.3">
      <c r="A215" s="8" t="s">
        <v>201</v>
      </c>
      <c r="B215" s="8" t="s">
        <v>107</v>
      </c>
      <c r="C215" s="2">
        <v>7.0019096117122898E-2</v>
      </c>
      <c r="D215" s="2">
        <v>8.6258179654967307E-2</v>
      </c>
      <c r="E215" s="2">
        <v>3.9978094194961698E-2</v>
      </c>
      <c r="F215" s="2">
        <v>9.2153765139547095E-2</v>
      </c>
      <c r="G215" s="2">
        <v>1.5911282545805198E-2</v>
      </c>
      <c r="H215" s="2">
        <v>2.4679639297579499E-2</v>
      </c>
      <c r="I215" s="2">
        <v>4.4001852709587799E-2</v>
      </c>
      <c r="J215" s="2">
        <v>4.17036379769299E-2</v>
      </c>
      <c r="K215" s="2">
        <v>3.3219761499148202E-2</v>
      </c>
      <c r="L215" s="2">
        <v>6.4715581203627401E-2</v>
      </c>
      <c r="M215" s="2">
        <v>4.9941927990708498E-2</v>
      </c>
      <c r="N215" s="3">
        <v>0.20319432120674399</v>
      </c>
      <c r="O215" s="3">
        <v>0.48521358159912398</v>
      </c>
    </row>
    <row r="216" spans="1:15" x14ac:dyDescent="0.3">
      <c r="A216" s="8" t="s">
        <v>201</v>
      </c>
      <c r="B216" s="8" t="s">
        <v>108</v>
      </c>
      <c r="C216" s="2">
        <v>-3.6565977742448297E-2</v>
      </c>
      <c r="D216" s="2">
        <v>9.0759075907590803E-2</v>
      </c>
      <c r="E216" s="2">
        <v>0.14069591527987901</v>
      </c>
      <c r="F216" s="2">
        <v>5.3050397877984099E-3</v>
      </c>
      <c r="G216" s="2">
        <v>3.9577836411609502E-2</v>
      </c>
      <c r="H216" s="2">
        <v>3.80710659898477E-3</v>
      </c>
      <c r="I216" s="2">
        <v>1.2642225031605601E-3</v>
      </c>
      <c r="J216" s="2">
        <v>2.02020202020202E-2</v>
      </c>
      <c r="K216" s="2">
        <v>-9.9009900990098994E-3</v>
      </c>
      <c r="L216" s="2">
        <v>5.8749999999999997E-2</v>
      </c>
      <c r="M216" s="2">
        <v>5.1948051948052E-2</v>
      </c>
      <c r="N216" s="3">
        <v>0.125</v>
      </c>
      <c r="O216" s="3">
        <v>0.34795763993948597</v>
      </c>
    </row>
    <row r="217" spans="1:15" x14ac:dyDescent="0.3">
      <c r="A217" s="8" t="s">
        <v>201</v>
      </c>
      <c r="B217" s="8" t="s">
        <v>109</v>
      </c>
      <c r="C217" s="2">
        <v>-0.12493827160493801</v>
      </c>
      <c r="D217" s="2">
        <v>-0.111738148984199</v>
      </c>
      <c r="E217" s="2">
        <v>-0.12960609911054599</v>
      </c>
      <c r="F217" s="2">
        <v>-0.106569343065693</v>
      </c>
      <c r="G217" s="2">
        <v>-0.174019607843137</v>
      </c>
      <c r="H217" s="2">
        <v>-0.14144411473788299</v>
      </c>
      <c r="I217" s="2">
        <v>-4.9539170506912401E-2</v>
      </c>
      <c r="J217" s="2">
        <v>-7.8787878787878796E-2</v>
      </c>
      <c r="K217" s="2">
        <v>-9.2105263157894704E-2</v>
      </c>
      <c r="L217" s="2">
        <v>-0.663768115942029</v>
      </c>
      <c r="M217" s="2">
        <v>-0.45258620689655199</v>
      </c>
      <c r="N217" s="3">
        <v>-0.84606060606060596</v>
      </c>
      <c r="O217" s="3">
        <v>-0.91931385006353195</v>
      </c>
    </row>
    <row r="218" spans="1:15" x14ac:dyDescent="0.3">
      <c r="A218" s="8" t="s">
        <v>202</v>
      </c>
      <c r="B218" s="8" t="s">
        <v>101</v>
      </c>
      <c r="C218" s="2">
        <v>-0.114285714285714</v>
      </c>
      <c r="D218" s="2">
        <v>-3.2258064516128997E-2</v>
      </c>
      <c r="E218" s="2">
        <v>-3.3333333333333298E-2</v>
      </c>
      <c r="F218" s="2">
        <v>0.10344827586206901</v>
      </c>
      <c r="G218" s="2">
        <v>0.15625</v>
      </c>
      <c r="H218" s="2">
        <v>0.35135135135135098</v>
      </c>
      <c r="I218" s="2">
        <v>0.22</v>
      </c>
      <c r="J218" s="2">
        <v>0.19672131147541</v>
      </c>
      <c r="K218" s="2">
        <v>0.38356164383561597</v>
      </c>
      <c r="L218" s="2">
        <v>0.26732673267326701</v>
      </c>
      <c r="M218" s="2">
        <v>0.1171875</v>
      </c>
      <c r="N218" s="3">
        <v>1.34426229508197</v>
      </c>
      <c r="O218" s="3">
        <v>3.7666666666666702</v>
      </c>
    </row>
    <row r="219" spans="1:15" x14ac:dyDescent="0.3">
      <c r="A219" s="8" t="s">
        <v>202</v>
      </c>
      <c r="B219" s="8" t="s">
        <v>102</v>
      </c>
      <c r="C219" s="2">
        <v>1.8115942028985501E-3</v>
      </c>
      <c r="D219" s="2">
        <v>3.70705244122966E-2</v>
      </c>
      <c r="E219" s="2">
        <v>1.3949433304272001E-2</v>
      </c>
      <c r="F219" s="2">
        <v>6.3628546861564897E-2</v>
      </c>
      <c r="G219" s="2">
        <v>4.3654001616814903E-2</v>
      </c>
      <c r="H219" s="2">
        <v>7.7459333849728897E-4</v>
      </c>
      <c r="I219" s="2">
        <v>1.8575851393188899E-2</v>
      </c>
      <c r="J219" s="2">
        <v>3.4194528875379902E-2</v>
      </c>
      <c r="K219" s="2">
        <v>3.01249081557678E-2</v>
      </c>
      <c r="L219" s="2">
        <v>0.12981455064194</v>
      </c>
      <c r="M219" s="2">
        <v>3.1565656565656602E-2</v>
      </c>
      <c r="N219" s="3">
        <v>0.24164133738601801</v>
      </c>
      <c r="O219" s="3">
        <v>0.42458587619877902</v>
      </c>
    </row>
    <row r="220" spans="1:15" x14ac:dyDescent="0.3">
      <c r="A220" s="8" t="s">
        <v>202</v>
      </c>
      <c r="B220" s="8" t="s">
        <v>103</v>
      </c>
      <c r="C220" s="2">
        <v>-0.2</v>
      </c>
      <c r="D220" s="2">
        <v>2.0833333333333301E-2</v>
      </c>
      <c r="E220" s="2">
        <v>2.04081632653061E-2</v>
      </c>
      <c r="F220" s="2">
        <v>-0.04</v>
      </c>
      <c r="G220" s="2">
        <v>5.2083333333333301E-2</v>
      </c>
      <c r="H220" s="2">
        <v>0.118811881188119</v>
      </c>
      <c r="I220" s="2">
        <v>0.247787610619469</v>
      </c>
      <c r="J220" s="2">
        <v>0.14893617021276601</v>
      </c>
      <c r="K220" s="2">
        <v>0.141975308641975</v>
      </c>
      <c r="L220" s="2">
        <v>0.17297297297297301</v>
      </c>
      <c r="M220" s="2">
        <v>0.30875576036866398</v>
      </c>
      <c r="N220" s="3">
        <v>1.0141843971631199</v>
      </c>
      <c r="O220" s="3">
        <v>1.8979591836734699</v>
      </c>
    </row>
    <row r="221" spans="1:15" x14ac:dyDescent="0.3">
      <c r="A221" s="8" t="s">
        <v>202</v>
      </c>
      <c r="B221" s="8" t="s">
        <v>104</v>
      </c>
      <c r="C221" s="2">
        <v>0.5</v>
      </c>
      <c r="D221" s="2">
        <v>0.33333333333333298</v>
      </c>
      <c r="E221" s="2">
        <v>0</v>
      </c>
      <c r="F221" s="2">
        <v>-0.1875</v>
      </c>
      <c r="G221" s="2">
        <v>7.69230769230769E-2</v>
      </c>
      <c r="H221" s="2">
        <v>0.35714285714285698</v>
      </c>
      <c r="I221" s="2">
        <v>-0.157894736842105</v>
      </c>
      <c r="J221" s="2">
        <v>0</v>
      </c>
      <c r="K221" s="2">
        <v>-6.25E-2</v>
      </c>
      <c r="L221" s="2">
        <v>0</v>
      </c>
      <c r="M221" s="2">
        <v>0.6</v>
      </c>
      <c r="N221" s="3">
        <v>0.5</v>
      </c>
      <c r="O221" s="3">
        <v>0.5</v>
      </c>
    </row>
    <row r="222" spans="1:15" x14ac:dyDescent="0.3">
      <c r="A222" s="8" t="s">
        <v>202</v>
      </c>
      <c r="B222" s="8" t="s">
        <v>105</v>
      </c>
      <c r="C222" s="2">
        <v>-2.15827338129496E-2</v>
      </c>
      <c r="D222" s="2">
        <v>-4.4117647058823498E-2</v>
      </c>
      <c r="E222" s="2">
        <v>7.6923076923076901E-3</v>
      </c>
      <c r="F222" s="2">
        <v>7.63358778625954E-3</v>
      </c>
      <c r="G222" s="2">
        <v>0.16666666666666699</v>
      </c>
      <c r="H222" s="2">
        <v>0.24025974025974001</v>
      </c>
      <c r="I222" s="2">
        <v>0.28795811518324599</v>
      </c>
      <c r="J222" s="2">
        <v>1.6260162601626001E-2</v>
      </c>
      <c r="K222" s="2">
        <v>0.35199999999999998</v>
      </c>
      <c r="L222" s="2">
        <v>0.26035502958579898</v>
      </c>
      <c r="M222" s="2">
        <v>0.129107981220657</v>
      </c>
      <c r="N222" s="3">
        <v>0.95528455284552805</v>
      </c>
      <c r="O222" s="3">
        <v>2.7</v>
      </c>
    </row>
    <row r="223" spans="1:15" x14ac:dyDescent="0.3">
      <c r="A223" s="8" t="s">
        <v>202</v>
      </c>
      <c r="B223" s="8" t="s">
        <v>106</v>
      </c>
      <c r="C223" s="2">
        <v>-0.214285714285714</v>
      </c>
      <c r="D223" s="2">
        <v>0.18181818181818199</v>
      </c>
      <c r="E223" s="2">
        <v>0.38461538461538503</v>
      </c>
      <c r="F223" s="2">
        <v>-0.33333333333333298</v>
      </c>
      <c r="G223" s="2">
        <v>-0.25</v>
      </c>
      <c r="H223" s="2">
        <v>0.22222222222222199</v>
      </c>
      <c r="I223" s="2">
        <v>0.63636363636363602</v>
      </c>
      <c r="J223" s="2">
        <v>0</v>
      </c>
      <c r="K223" s="2">
        <v>0.11111111111111099</v>
      </c>
      <c r="L223" s="2">
        <v>0.05</v>
      </c>
      <c r="M223" s="2">
        <v>0.28571428571428598</v>
      </c>
      <c r="N223" s="3">
        <v>0.5</v>
      </c>
      <c r="O223" s="3">
        <v>1.07692307692308</v>
      </c>
    </row>
    <row r="224" spans="1:15" x14ac:dyDescent="0.3">
      <c r="A224" s="8" t="s">
        <v>202</v>
      </c>
      <c r="B224" s="8" t="s">
        <v>16</v>
      </c>
      <c r="C224" s="2">
        <v>0.81818181818181801</v>
      </c>
      <c r="D224" s="2">
        <v>0.05</v>
      </c>
      <c r="E224" s="2">
        <v>2.3809523809523801E-2</v>
      </c>
      <c r="F224" s="2">
        <v>0</v>
      </c>
      <c r="G224" s="2">
        <v>-0.186046511627907</v>
      </c>
      <c r="H224" s="2">
        <v>0.34285714285714303</v>
      </c>
      <c r="I224" s="2">
        <v>4.2553191489361701E-2</v>
      </c>
      <c r="J224" s="2">
        <v>4.08163265306122E-2</v>
      </c>
      <c r="K224" s="2">
        <v>-1.9607843137254902E-2</v>
      </c>
      <c r="L224" s="2">
        <v>0.1</v>
      </c>
      <c r="M224" s="2">
        <v>7.2727272727272696E-2</v>
      </c>
      <c r="N224" s="3">
        <v>0.20408163265306101</v>
      </c>
      <c r="O224" s="3">
        <v>0.40476190476190499</v>
      </c>
    </row>
    <row r="225" spans="1:15" x14ac:dyDescent="0.3">
      <c r="A225" s="8" t="s">
        <v>202</v>
      </c>
      <c r="B225" s="8" t="s">
        <v>107</v>
      </c>
      <c r="C225" s="2">
        <v>6.8567026194144801E-2</v>
      </c>
      <c r="D225" s="2">
        <v>0.13698630136986301</v>
      </c>
      <c r="E225" s="2">
        <v>6.9752694990488306E-2</v>
      </c>
      <c r="F225" s="2">
        <v>4.2086544161233003E-2</v>
      </c>
      <c r="G225" s="2">
        <v>7.7360637087599493E-2</v>
      </c>
      <c r="H225" s="2">
        <v>6.6525871172122497E-2</v>
      </c>
      <c r="I225" s="2">
        <v>3.2673267326732702E-2</v>
      </c>
      <c r="J225" s="2">
        <v>2.01342281879195E-2</v>
      </c>
      <c r="K225" s="2">
        <v>4.8872180451127803E-2</v>
      </c>
      <c r="L225" s="2">
        <v>0.154569892473118</v>
      </c>
      <c r="M225" s="2">
        <v>6.9460613116026401E-2</v>
      </c>
      <c r="N225" s="3">
        <v>0.32118887823585801</v>
      </c>
      <c r="O225" s="3">
        <v>0.74762206721623303</v>
      </c>
    </row>
    <row r="226" spans="1:15" x14ac:dyDescent="0.3">
      <c r="A226" s="8" t="s">
        <v>202</v>
      </c>
      <c r="B226" s="8" t="s">
        <v>108</v>
      </c>
      <c r="C226" s="2">
        <v>2.5380710659898501E-3</v>
      </c>
      <c r="D226" s="2">
        <v>0.14683544303797499</v>
      </c>
      <c r="E226" s="2">
        <v>0.101545253863135</v>
      </c>
      <c r="F226" s="2">
        <v>-2.8056112224448902E-2</v>
      </c>
      <c r="G226" s="2">
        <v>3.09278350515464E-2</v>
      </c>
      <c r="H226" s="2">
        <v>-0.02</v>
      </c>
      <c r="I226" s="2">
        <v>-6.9387755102040802E-2</v>
      </c>
      <c r="J226" s="2">
        <v>0.125</v>
      </c>
      <c r="K226" s="2">
        <v>4.87329434697856E-2</v>
      </c>
      <c r="L226" s="2">
        <v>0.113382899628253</v>
      </c>
      <c r="M226" s="2">
        <v>6.5108514190317199E-2</v>
      </c>
      <c r="N226" s="3">
        <v>0.39912280701754399</v>
      </c>
      <c r="O226" s="3">
        <v>0.40838852097130202</v>
      </c>
    </row>
    <row r="227" spans="1:15" x14ac:dyDescent="0.3">
      <c r="A227" s="8" t="s">
        <v>202</v>
      </c>
      <c r="B227" s="8" t="s">
        <v>109</v>
      </c>
      <c r="C227" s="2">
        <v>-0.13328477785870399</v>
      </c>
      <c r="D227" s="2">
        <v>-8.40336134453782E-2</v>
      </c>
      <c r="E227" s="2">
        <v>-6.8807339449541302E-2</v>
      </c>
      <c r="F227" s="2">
        <v>-0.11330049261083699</v>
      </c>
      <c r="G227" s="2">
        <v>-0.20333333333333301</v>
      </c>
      <c r="H227" s="2">
        <v>-0.19107391910739199</v>
      </c>
      <c r="I227" s="2">
        <v>0</v>
      </c>
      <c r="J227" s="2">
        <v>-6.7241379310344795E-2</v>
      </c>
      <c r="K227" s="2">
        <v>5.9149722735674697E-2</v>
      </c>
      <c r="L227" s="2">
        <v>-0.70855148342059304</v>
      </c>
      <c r="M227" s="2">
        <v>-0.56886227544910195</v>
      </c>
      <c r="N227" s="3">
        <v>-0.87586206896551699</v>
      </c>
      <c r="O227" s="3">
        <v>-0.93394495412844003</v>
      </c>
    </row>
    <row r="228" spans="1:15" x14ac:dyDescent="0.3">
      <c r="A228" s="11" t="s">
        <v>17</v>
      </c>
      <c r="B228" s="11" t="s">
        <v>17</v>
      </c>
      <c r="C228" s="3">
        <v>-2.1864744609313699E-2</v>
      </c>
      <c r="D228" s="3">
        <v>8.6655826112014504E-3</v>
      </c>
      <c r="E228" s="3">
        <v>1.0060403232389201E-2</v>
      </c>
      <c r="F228" s="3">
        <v>6.5256480190718598E-3</v>
      </c>
      <c r="G228" s="3">
        <v>1.98715375351265E-3</v>
      </c>
      <c r="H228" s="3">
        <v>4.3430357178629399E-2</v>
      </c>
      <c r="I228" s="3">
        <v>3.49991360608213E-2</v>
      </c>
      <c r="J228" s="3">
        <v>3.7080319050268998E-2</v>
      </c>
      <c r="K228" s="3">
        <v>5.3193582428589299E-2</v>
      </c>
      <c r="L228" s="3">
        <v>3.6988604520829402E-2</v>
      </c>
      <c r="M228" s="3">
        <v>4.8361474590982799E-2</v>
      </c>
      <c r="N228" s="3">
        <v>0.18742348358375099</v>
      </c>
      <c r="O228" s="3">
        <v>0.306301526406008</v>
      </c>
    </row>
    <row r="229" spans="1:15" x14ac:dyDescent="0.3">
      <c r="A229" s="15"/>
      <c r="B229" s="15"/>
    </row>
    <row r="230" spans="1:15" x14ac:dyDescent="0.3">
      <c r="A230" s="13" t="s">
        <v>40</v>
      </c>
      <c r="B230" s="15"/>
    </row>
    <row r="231" spans="1:15" x14ac:dyDescent="0.3">
      <c r="A231" s="14" t="s">
        <v>41</v>
      </c>
      <c r="B231" s="15"/>
    </row>
    <row r="232" spans="1:15" x14ac:dyDescent="0.3">
      <c r="A232" s="14" t="s">
        <v>42</v>
      </c>
      <c r="B232" s="15"/>
    </row>
    <row r="233" spans="1:15" x14ac:dyDescent="0.3">
      <c r="A233" s="14" t="s">
        <v>112</v>
      </c>
      <c r="B233" s="15"/>
    </row>
    <row r="234" spans="1:15" x14ac:dyDescent="0.3">
      <c r="A234" s="14" t="s">
        <v>186</v>
      </c>
      <c r="B234" s="15"/>
    </row>
    <row r="235" spans="1:15" x14ac:dyDescent="0.3">
      <c r="A235" s="14" t="s">
        <v>45</v>
      </c>
      <c r="B235" s="15"/>
    </row>
    <row r="236" spans="1:15" x14ac:dyDescent="0.3">
      <c r="A236" s="15"/>
      <c r="B236" s="15"/>
    </row>
    <row r="237" spans="1:15" x14ac:dyDescent="0.3">
      <c r="A237" s="15"/>
      <c r="B237" s="15"/>
    </row>
    <row r="238" spans="1:15" x14ac:dyDescent="0.3">
      <c r="A238" s="15"/>
      <c r="B238" s="15"/>
    </row>
    <row r="239" spans="1:15" x14ac:dyDescent="0.3">
      <c r="A239" s="15"/>
      <c r="B239" s="15"/>
    </row>
    <row r="240" spans="1:15"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82:N82"/>
    <mergeCell ref="C156:M15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262</v>
      </c>
      <c r="B1" s="15"/>
    </row>
    <row r="2" spans="1:14" ht="15.6" x14ac:dyDescent="0.3">
      <c r="A2" s="12" t="s">
        <v>185</v>
      </c>
      <c r="B2" s="15"/>
    </row>
    <row r="3" spans="1:14" ht="15.6" x14ac:dyDescent="0.3">
      <c r="A3" s="12" t="s">
        <v>204</v>
      </c>
      <c r="B3" s="15"/>
    </row>
    <row r="4" spans="1:14" ht="15.6" x14ac:dyDescent="0.3">
      <c r="A4" s="12" t="s">
        <v>117</v>
      </c>
      <c r="B4" s="15"/>
    </row>
    <row r="5" spans="1:14" x14ac:dyDescent="0.3">
      <c r="A5" s="15"/>
      <c r="B5" s="15"/>
    </row>
    <row r="6" spans="1:14" x14ac:dyDescent="0.3">
      <c r="A6" s="16" t="str">
        <f>HYPERLINK("#'Table of contents'!A123",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113</v>
      </c>
      <c r="C9" s="1">
        <v>24</v>
      </c>
      <c r="D9" s="1">
        <v>21</v>
      </c>
      <c r="E9" s="1">
        <v>24</v>
      </c>
      <c r="F9" s="1">
        <v>31</v>
      </c>
      <c r="G9" s="1">
        <v>30</v>
      </c>
      <c r="H9" s="1">
        <v>39</v>
      </c>
      <c r="I9" s="1">
        <v>37</v>
      </c>
      <c r="J9" s="1">
        <v>46</v>
      </c>
      <c r="K9" s="1">
        <v>56</v>
      </c>
      <c r="L9" s="1">
        <v>54</v>
      </c>
      <c r="M9" s="1">
        <v>74</v>
      </c>
      <c r="N9" s="1">
        <v>91</v>
      </c>
    </row>
    <row r="10" spans="1:14" x14ac:dyDescent="0.3">
      <c r="A10" s="7" t="s">
        <v>196</v>
      </c>
      <c r="B10" s="7" t="s">
        <v>114</v>
      </c>
      <c r="C10" s="1">
        <v>2703</v>
      </c>
      <c r="D10" s="1">
        <v>2848</v>
      </c>
      <c r="E10" s="1">
        <v>2869</v>
      </c>
      <c r="F10" s="1">
        <v>3081</v>
      </c>
      <c r="G10" s="1">
        <v>3200</v>
      </c>
      <c r="H10" s="1">
        <v>3112</v>
      </c>
      <c r="I10" s="1">
        <v>3448</v>
      </c>
      <c r="J10" s="1">
        <v>3608</v>
      </c>
      <c r="K10" s="1">
        <v>3866</v>
      </c>
      <c r="L10" s="1">
        <v>4147</v>
      </c>
      <c r="M10" s="1">
        <v>4441</v>
      </c>
      <c r="N10" s="1">
        <v>5013</v>
      </c>
    </row>
    <row r="11" spans="1:14" x14ac:dyDescent="0.3">
      <c r="A11" s="7" t="s">
        <v>196</v>
      </c>
      <c r="B11" s="7" t="s">
        <v>115</v>
      </c>
      <c r="C11" s="1">
        <v>57</v>
      </c>
      <c r="D11" s="1">
        <v>58</v>
      </c>
      <c r="E11" s="1">
        <v>66</v>
      </c>
      <c r="F11" s="1">
        <v>72</v>
      </c>
      <c r="G11" s="1">
        <v>63</v>
      </c>
      <c r="H11" s="1">
        <v>68</v>
      </c>
      <c r="I11" s="1">
        <v>67</v>
      </c>
      <c r="J11" s="1">
        <v>57</v>
      </c>
      <c r="K11" s="1">
        <v>69</v>
      </c>
      <c r="L11" s="1">
        <v>83</v>
      </c>
      <c r="M11" s="1">
        <v>82</v>
      </c>
      <c r="N11" s="1">
        <v>92</v>
      </c>
    </row>
    <row r="12" spans="1:14" x14ac:dyDescent="0.3">
      <c r="A12" s="7" t="s">
        <v>196</v>
      </c>
      <c r="B12" s="7" t="s">
        <v>16</v>
      </c>
      <c r="C12" s="1">
        <v>6</v>
      </c>
      <c r="D12" s="1">
        <v>11</v>
      </c>
      <c r="E12" s="1">
        <v>12</v>
      </c>
      <c r="F12" s="1">
        <v>11</v>
      </c>
      <c r="G12" s="1">
        <v>9</v>
      </c>
      <c r="H12" s="1">
        <v>8</v>
      </c>
      <c r="I12" s="1">
        <v>10</v>
      </c>
      <c r="J12" s="1">
        <v>10</v>
      </c>
      <c r="K12" s="1">
        <v>11</v>
      </c>
      <c r="L12" s="1">
        <v>13</v>
      </c>
      <c r="M12" s="1">
        <v>11</v>
      </c>
      <c r="N12" s="1">
        <v>23</v>
      </c>
    </row>
    <row r="13" spans="1:14" x14ac:dyDescent="0.3">
      <c r="A13" s="7" t="s">
        <v>196</v>
      </c>
      <c r="B13" s="7" t="s">
        <v>108</v>
      </c>
      <c r="C13" s="1">
        <v>444</v>
      </c>
      <c r="D13" s="1">
        <v>457</v>
      </c>
      <c r="E13" s="1">
        <v>506</v>
      </c>
      <c r="F13" s="1">
        <v>537</v>
      </c>
      <c r="G13" s="1">
        <v>519</v>
      </c>
      <c r="H13" s="1">
        <v>477</v>
      </c>
      <c r="I13" s="1">
        <v>481</v>
      </c>
      <c r="J13" s="1">
        <v>474</v>
      </c>
      <c r="K13" s="1">
        <v>483</v>
      </c>
      <c r="L13" s="1">
        <v>476</v>
      </c>
      <c r="M13" s="1">
        <v>526</v>
      </c>
      <c r="N13" s="1">
        <v>571</v>
      </c>
    </row>
    <row r="14" spans="1:14" x14ac:dyDescent="0.3">
      <c r="A14" s="7" t="s">
        <v>196</v>
      </c>
      <c r="B14" s="7" t="s">
        <v>109</v>
      </c>
      <c r="C14" s="1">
        <v>1401</v>
      </c>
      <c r="D14" s="1">
        <v>1243</v>
      </c>
      <c r="E14" s="1">
        <v>1051</v>
      </c>
      <c r="F14" s="1">
        <v>974</v>
      </c>
      <c r="G14" s="1">
        <v>861</v>
      </c>
      <c r="H14" s="1">
        <v>601</v>
      </c>
      <c r="I14" s="1">
        <v>520</v>
      </c>
      <c r="J14" s="1">
        <v>493</v>
      </c>
      <c r="K14" s="1">
        <v>441</v>
      </c>
      <c r="L14" s="1">
        <v>402</v>
      </c>
      <c r="M14" s="1">
        <v>129</v>
      </c>
      <c r="N14" s="1">
        <v>69</v>
      </c>
    </row>
    <row r="15" spans="1:14" x14ac:dyDescent="0.3">
      <c r="A15" s="7" t="s">
        <v>197</v>
      </c>
      <c r="B15" s="7" t="s">
        <v>113</v>
      </c>
      <c r="C15" s="1">
        <v>44</v>
      </c>
      <c r="D15" s="1">
        <v>49</v>
      </c>
      <c r="E15" s="1">
        <v>52</v>
      </c>
      <c r="F15" s="1">
        <v>60</v>
      </c>
      <c r="G15" s="1">
        <v>76</v>
      </c>
      <c r="H15" s="1">
        <v>83</v>
      </c>
      <c r="I15" s="1">
        <v>89</v>
      </c>
      <c r="J15" s="1">
        <v>114</v>
      </c>
      <c r="K15" s="1">
        <v>142</v>
      </c>
      <c r="L15" s="1">
        <v>175</v>
      </c>
      <c r="M15" s="1">
        <v>207</v>
      </c>
      <c r="N15" s="1">
        <v>236</v>
      </c>
    </row>
    <row r="16" spans="1:14" x14ac:dyDescent="0.3">
      <c r="A16" s="7" t="s">
        <v>197</v>
      </c>
      <c r="B16" s="7" t="s">
        <v>114</v>
      </c>
      <c r="C16" s="1">
        <v>6055</v>
      </c>
      <c r="D16" s="1">
        <v>5995</v>
      </c>
      <c r="E16" s="1">
        <v>6383</v>
      </c>
      <c r="F16" s="1">
        <v>6704</v>
      </c>
      <c r="G16" s="1">
        <v>7139</v>
      </c>
      <c r="H16" s="1">
        <v>7458</v>
      </c>
      <c r="I16" s="1">
        <v>7754</v>
      </c>
      <c r="J16" s="1">
        <v>7863</v>
      </c>
      <c r="K16" s="1">
        <v>8192</v>
      </c>
      <c r="L16" s="1">
        <v>8603</v>
      </c>
      <c r="M16" s="1">
        <v>9562</v>
      </c>
      <c r="N16" s="1">
        <v>10168</v>
      </c>
    </row>
    <row r="17" spans="1:14" x14ac:dyDescent="0.3">
      <c r="A17" s="7" t="s">
        <v>197</v>
      </c>
      <c r="B17" s="7" t="s">
        <v>115</v>
      </c>
      <c r="C17" s="1">
        <v>248</v>
      </c>
      <c r="D17" s="1">
        <v>227</v>
      </c>
      <c r="E17" s="1">
        <v>268</v>
      </c>
      <c r="F17" s="1">
        <v>285</v>
      </c>
      <c r="G17" s="1">
        <v>311</v>
      </c>
      <c r="H17" s="1">
        <v>310</v>
      </c>
      <c r="I17" s="1">
        <v>331</v>
      </c>
      <c r="J17" s="1">
        <v>348</v>
      </c>
      <c r="K17" s="1">
        <v>379</v>
      </c>
      <c r="L17" s="1">
        <v>387</v>
      </c>
      <c r="M17" s="1">
        <v>407</v>
      </c>
      <c r="N17" s="1">
        <v>415</v>
      </c>
    </row>
    <row r="18" spans="1:14" x14ac:dyDescent="0.3">
      <c r="A18" s="7" t="s">
        <v>197</v>
      </c>
      <c r="B18" s="7" t="s">
        <v>16</v>
      </c>
      <c r="C18" s="1">
        <v>18</v>
      </c>
      <c r="D18" s="1">
        <v>21</v>
      </c>
      <c r="E18" s="1">
        <v>22</v>
      </c>
      <c r="F18" s="1">
        <v>24</v>
      </c>
      <c r="G18" s="1">
        <v>20</v>
      </c>
      <c r="H18" s="1">
        <v>21</v>
      </c>
      <c r="I18" s="1">
        <v>29</v>
      </c>
      <c r="J18" s="1">
        <v>37</v>
      </c>
      <c r="K18" s="1">
        <v>44</v>
      </c>
      <c r="L18" s="1">
        <v>36</v>
      </c>
      <c r="M18" s="1">
        <v>40</v>
      </c>
      <c r="N18" s="1">
        <v>43</v>
      </c>
    </row>
    <row r="19" spans="1:14" x14ac:dyDescent="0.3">
      <c r="A19" s="7" t="s">
        <v>197</v>
      </c>
      <c r="B19" s="7" t="s">
        <v>108</v>
      </c>
      <c r="C19" s="1">
        <v>970</v>
      </c>
      <c r="D19" s="1">
        <v>986</v>
      </c>
      <c r="E19" s="1">
        <v>1075</v>
      </c>
      <c r="F19" s="1">
        <v>1092</v>
      </c>
      <c r="G19" s="1">
        <v>1130</v>
      </c>
      <c r="H19" s="1">
        <v>1140</v>
      </c>
      <c r="I19" s="1">
        <v>1232</v>
      </c>
      <c r="J19" s="1">
        <v>1249</v>
      </c>
      <c r="K19" s="1">
        <v>1305</v>
      </c>
      <c r="L19" s="1">
        <v>1348</v>
      </c>
      <c r="M19" s="1">
        <v>1505</v>
      </c>
      <c r="N19" s="1">
        <v>1591</v>
      </c>
    </row>
    <row r="20" spans="1:14" x14ac:dyDescent="0.3">
      <c r="A20" s="7" t="s">
        <v>197</v>
      </c>
      <c r="B20" s="7" t="s">
        <v>109</v>
      </c>
      <c r="C20" s="1">
        <v>3133</v>
      </c>
      <c r="D20" s="1">
        <v>2773</v>
      </c>
      <c r="E20" s="1">
        <v>2577</v>
      </c>
      <c r="F20" s="1">
        <v>2361</v>
      </c>
      <c r="G20" s="1">
        <v>2207</v>
      </c>
      <c r="H20" s="1">
        <v>1904</v>
      </c>
      <c r="I20" s="1">
        <v>1748</v>
      </c>
      <c r="J20" s="1">
        <v>1692</v>
      </c>
      <c r="K20" s="1">
        <v>1612</v>
      </c>
      <c r="L20" s="1">
        <v>1517</v>
      </c>
      <c r="M20" s="1">
        <v>545</v>
      </c>
      <c r="N20" s="1">
        <v>242</v>
      </c>
    </row>
    <row r="21" spans="1:14" x14ac:dyDescent="0.3">
      <c r="A21" s="7" t="s">
        <v>198</v>
      </c>
      <c r="B21" s="7" t="s">
        <v>113</v>
      </c>
      <c r="C21" s="1">
        <v>38</v>
      </c>
      <c r="D21" s="1">
        <v>38</v>
      </c>
      <c r="E21" s="1">
        <v>34</v>
      </c>
      <c r="F21" s="1">
        <v>34</v>
      </c>
      <c r="G21" s="1">
        <v>41</v>
      </c>
      <c r="H21" s="1">
        <v>47</v>
      </c>
      <c r="I21" s="1">
        <v>53</v>
      </c>
      <c r="J21" s="1">
        <v>63</v>
      </c>
      <c r="K21" s="1">
        <v>69</v>
      </c>
      <c r="L21" s="1">
        <v>98</v>
      </c>
      <c r="M21" s="1">
        <v>133</v>
      </c>
      <c r="N21" s="1">
        <v>138</v>
      </c>
    </row>
    <row r="22" spans="1:14" x14ac:dyDescent="0.3">
      <c r="A22" s="7" t="s">
        <v>198</v>
      </c>
      <c r="B22" s="7" t="s">
        <v>114</v>
      </c>
      <c r="C22" s="1">
        <v>5123</v>
      </c>
      <c r="D22" s="1">
        <v>5338</v>
      </c>
      <c r="E22" s="1">
        <v>5575</v>
      </c>
      <c r="F22" s="1">
        <v>5765</v>
      </c>
      <c r="G22" s="1">
        <v>5600</v>
      </c>
      <c r="H22" s="1">
        <v>5571</v>
      </c>
      <c r="I22" s="1">
        <v>6137</v>
      </c>
      <c r="J22" s="1">
        <v>6432</v>
      </c>
      <c r="K22" s="1">
        <v>6864</v>
      </c>
      <c r="L22" s="1">
        <v>6883</v>
      </c>
      <c r="M22" s="1">
        <v>7345</v>
      </c>
      <c r="N22" s="1">
        <v>8128</v>
      </c>
    </row>
    <row r="23" spans="1:14" x14ac:dyDescent="0.3">
      <c r="A23" s="7" t="s">
        <v>198</v>
      </c>
      <c r="B23" s="7" t="s">
        <v>115</v>
      </c>
      <c r="C23" s="1">
        <v>100</v>
      </c>
      <c r="D23" s="1">
        <v>108</v>
      </c>
      <c r="E23" s="1">
        <v>109</v>
      </c>
      <c r="F23" s="1">
        <v>112</v>
      </c>
      <c r="G23" s="1">
        <v>110</v>
      </c>
      <c r="H23" s="1">
        <v>112</v>
      </c>
      <c r="I23" s="1">
        <v>123</v>
      </c>
      <c r="J23" s="1">
        <v>126</v>
      </c>
      <c r="K23" s="1">
        <v>119</v>
      </c>
      <c r="L23" s="1">
        <v>103</v>
      </c>
      <c r="M23" s="1">
        <v>120</v>
      </c>
      <c r="N23" s="1">
        <v>128</v>
      </c>
    </row>
    <row r="24" spans="1:14" x14ac:dyDescent="0.3">
      <c r="A24" s="7" t="s">
        <v>198</v>
      </c>
      <c r="B24" s="7" t="s">
        <v>16</v>
      </c>
      <c r="C24" s="1">
        <v>16</v>
      </c>
      <c r="D24" s="1">
        <v>16</v>
      </c>
      <c r="E24" s="1">
        <v>16</v>
      </c>
      <c r="F24" s="1">
        <v>14</v>
      </c>
      <c r="G24" s="1">
        <v>11</v>
      </c>
      <c r="H24" s="1">
        <v>10</v>
      </c>
      <c r="I24" s="1">
        <v>10</v>
      </c>
      <c r="J24" s="1">
        <v>12</v>
      </c>
      <c r="K24" s="1">
        <v>11</v>
      </c>
      <c r="L24" s="1">
        <v>17</v>
      </c>
      <c r="M24" s="1">
        <v>30</v>
      </c>
      <c r="N24" s="1">
        <v>37</v>
      </c>
    </row>
    <row r="25" spans="1:14" x14ac:dyDescent="0.3">
      <c r="A25" s="7" t="s">
        <v>198</v>
      </c>
      <c r="B25" s="7" t="s">
        <v>108</v>
      </c>
      <c r="C25" s="1">
        <v>759</v>
      </c>
      <c r="D25" s="1">
        <v>790</v>
      </c>
      <c r="E25" s="1">
        <v>802</v>
      </c>
      <c r="F25" s="1">
        <v>824</v>
      </c>
      <c r="G25" s="1">
        <v>810</v>
      </c>
      <c r="H25" s="1">
        <v>685</v>
      </c>
      <c r="I25" s="1">
        <v>703</v>
      </c>
      <c r="J25" s="1">
        <v>702</v>
      </c>
      <c r="K25" s="1">
        <v>715</v>
      </c>
      <c r="L25" s="1">
        <v>717</v>
      </c>
      <c r="M25" s="1">
        <v>777</v>
      </c>
      <c r="N25" s="1">
        <v>846</v>
      </c>
    </row>
    <row r="26" spans="1:14" x14ac:dyDescent="0.3">
      <c r="A26" s="7" t="s">
        <v>198</v>
      </c>
      <c r="B26" s="7" t="s">
        <v>109</v>
      </c>
      <c r="C26" s="1">
        <v>2352</v>
      </c>
      <c r="D26" s="1">
        <v>2059</v>
      </c>
      <c r="E26" s="1">
        <v>1802</v>
      </c>
      <c r="F26" s="1">
        <v>1612</v>
      </c>
      <c r="G26" s="1">
        <v>1219</v>
      </c>
      <c r="H26" s="1">
        <v>858</v>
      </c>
      <c r="I26" s="1">
        <v>746</v>
      </c>
      <c r="J26" s="1">
        <v>717</v>
      </c>
      <c r="K26" s="1">
        <v>674</v>
      </c>
      <c r="L26" s="1">
        <v>624</v>
      </c>
      <c r="M26" s="1">
        <v>164</v>
      </c>
      <c r="N26" s="1">
        <v>73</v>
      </c>
    </row>
    <row r="27" spans="1:14" x14ac:dyDescent="0.3">
      <c r="A27" s="7" t="s">
        <v>199</v>
      </c>
      <c r="B27" s="7" t="s">
        <v>113</v>
      </c>
      <c r="C27" s="1">
        <v>42</v>
      </c>
      <c r="D27" s="1">
        <v>45</v>
      </c>
      <c r="E27" s="1">
        <v>47</v>
      </c>
      <c r="F27" s="1">
        <v>56</v>
      </c>
      <c r="G27" s="1">
        <v>62</v>
      </c>
      <c r="H27" s="1">
        <v>64</v>
      </c>
      <c r="I27" s="1">
        <v>77</v>
      </c>
      <c r="J27" s="1">
        <v>102</v>
      </c>
      <c r="K27" s="1">
        <v>130</v>
      </c>
      <c r="L27" s="1">
        <v>165</v>
      </c>
      <c r="M27" s="1">
        <v>218</v>
      </c>
      <c r="N27" s="1">
        <v>253</v>
      </c>
    </row>
    <row r="28" spans="1:14" x14ac:dyDescent="0.3">
      <c r="A28" s="7" t="s">
        <v>199</v>
      </c>
      <c r="B28" s="7" t="s">
        <v>114</v>
      </c>
      <c r="C28" s="1">
        <v>4895</v>
      </c>
      <c r="D28" s="1">
        <v>5066</v>
      </c>
      <c r="E28" s="1">
        <v>5192</v>
      </c>
      <c r="F28" s="1">
        <v>5256</v>
      </c>
      <c r="G28" s="1">
        <v>5302</v>
      </c>
      <c r="H28" s="1">
        <v>5548</v>
      </c>
      <c r="I28" s="1">
        <v>6149</v>
      </c>
      <c r="J28" s="1">
        <v>6594</v>
      </c>
      <c r="K28" s="1">
        <v>7050</v>
      </c>
      <c r="L28" s="1">
        <v>7751</v>
      </c>
      <c r="M28" s="1">
        <v>8466</v>
      </c>
      <c r="N28" s="1">
        <v>8838</v>
      </c>
    </row>
    <row r="29" spans="1:14" x14ac:dyDescent="0.3">
      <c r="A29" s="7" t="s">
        <v>199</v>
      </c>
      <c r="B29" s="7" t="s">
        <v>115</v>
      </c>
      <c r="C29" s="1">
        <v>114</v>
      </c>
      <c r="D29" s="1">
        <v>105</v>
      </c>
      <c r="E29" s="1">
        <v>119</v>
      </c>
      <c r="F29" s="1">
        <v>124</v>
      </c>
      <c r="G29" s="1">
        <v>131</v>
      </c>
      <c r="H29" s="1">
        <v>143</v>
      </c>
      <c r="I29" s="1">
        <v>160</v>
      </c>
      <c r="J29" s="1">
        <v>164</v>
      </c>
      <c r="K29" s="1">
        <v>176</v>
      </c>
      <c r="L29" s="1">
        <v>185</v>
      </c>
      <c r="M29" s="1">
        <v>201</v>
      </c>
      <c r="N29" s="1">
        <v>185</v>
      </c>
    </row>
    <row r="30" spans="1:14" x14ac:dyDescent="0.3">
      <c r="A30" s="7" t="s">
        <v>199</v>
      </c>
      <c r="B30" s="7" t="s">
        <v>16</v>
      </c>
      <c r="C30" s="1">
        <v>19</v>
      </c>
      <c r="D30" s="1">
        <v>27</v>
      </c>
      <c r="E30" s="1">
        <v>25</v>
      </c>
      <c r="F30" s="1">
        <v>21</v>
      </c>
      <c r="G30" s="1">
        <v>19</v>
      </c>
      <c r="H30" s="1">
        <v>19</v>
      </c>
      <c r="I30" s="1">
        <v>11</v>
      </c>
      <c r="J30" s="1">
        <v>9</v>
      </c>
      <c r="K30" s="1">
        <v>17</v>
      </c>
      <c r="L30" s="1">
        <v>21</v>
      </c>
      <c r="M30" s="1">
        <v>26</v>
      </c>
      <c r="N30" s="1">
        <v>36</v>
      </c>
    </row>
    <row r="31" spans="1:14" x14ac:dyDescent="0.3">
      <c r="A31" s="7" t="s">
        <v>199</v>
      </c>
      <c r="B31" s="7" t="s">
        <v>108</v>
      </c>
      <c r="C31" s="1">
        <v>751</v>
      </c>
      <c r="D31" s="1">
        <v>747</v>
      </c>
      <c r="E31" s="1">
        <v>762</v>
      </c>
      <c r="F31" s="1">
        <v>793</v>
      </c>
      <c r="G31" s="1">
        <v>760</v>
      </c>
      <c r="H31" s="1">
        <v>762</v>
      </c>
      <c r="I31" s="1">
        <v>832</v>
      </c>
      <c r="J31" s="1">
        <v>859</v>
      </c>
      <c r="K31" s="1">
        <v>868</v>
      </c>
      <c r="L31" s="1">
        <v>921</v>
      </c>
      <c r="M31" s="1">
        <v>1048</v>
      </c>
      <c r="N31" s="1">
        <v>1085</v>
      </c>
    </row>
    <row r="32" spans="1:14" x14ac:dyDescent="0.3">
      <c r="A32" s="7" t="s">
        <v>199</v>
      </c>
      <c r="B32" s="7" t="s">
        <v>109</v>
      </c>
      <c r="C32" s="1">
        <v>2240</v>
      </c>
      <c r="D32" s="1">
        <v>1997</v>
      </c>
      <c r="E32" s="1">
        <v>1757</v>
      </c>
      <c r="F32" s="1">
        <v>1540</v>
      </c>
      <c r="G32" s="1">
        <v>1346</v>
      </c>
      <c r="H32" s="1">
        <v>1135</v>
      </c>
      <c r="I32" s="1">
        <v>954</v>
      </c>
      <c r="J32" s="1">
        <v>964</v>
      </c>
      <c r="K32" s="1">
        <v>893</v>
      </c>
      <c r="L32" s="1">
        <v>830</v>
      </c>
      <c r="M32" s="1">
        <v>233</v>
      </c>
      <c r="N32" s="1">
        <v>111</v>
      </c>
    </row>
    <row r="33" spans="1:14" x14ac:dyDescent="0.3">
      <c r="A33" s="7" t="s">
        <v>200</v>
      </c>
      <c r="B33" s="7" t="s">
        <v>113</v>
      </c>
      <c r="C33" s="1">
        <v>32</v>
      </c>
      <c r="D33" s="1">
        <v>33</v>
      </c>
      <c r="E33" s="1">
        <v>30</v>
      </c>
      <c r="F33" s="1">
        <v>38</v>
      </c>
      <c r="G33" s="1">
        <v>47</v>
      </c>
      <c r="H33" s="1">
        <v>48</v>
      </c>
      <c r="I33" s="1">
        <v>66</v>
      </c>
      <c r="J33" s="1">
        <v>75</v>
      </c>
      <c r="K33" s="1">
        <v>94</v>
      </c>
      <c r="L33" s="1">
        <v>110</v>
      </c>
      <c r="M33" s="1">
        <v>145</v>
      </c>
      <c r="N33" s="1">
        <v>170</v>
      </c>
    </row>
    <row r="34" spans="1:14" x14ac:dyDescent="0.3">
      <c r="A34" s="7" t="s">
        <v>200</v>
      </c>
      <c r="B34" s="7" t="s">
        <v>114</v>
      </c>
      <c r="C34" s="1">
        <v>3809</v>
      </c>
      <c r="D34" s="1">
        <v>3919</v>
      </c>
      <c r="E34" s="1">
        <v>4112</v>
      </c>
      <c r="F34" s="1">
        <v>4338</v>
      </c>
      <c r="G34" s="1">
        <v>4840</v>
      </c>
      <c r="H34" s="1">
        <v>5724</v>
      </c>
      <c r="I34" s="1">
        <v>6299</v>
      </c>
      <c r="J34" s="1">
        <v>6785</v>
      </c>
      <c r="K34" s="1">
        <v>6976</v>
      </c>
      <c r="L34" s="1">
        <v>8006</v>
      </c>
      <c r="M34" s="1">
        <v>9365</v>
      </c>
      <c r="N34" s="1">
        <v>9487</v>
      </c>
    </row>
    <row r="35" spans="1:14" x14ac:dyDescent="0.3">
      <c r="A35" s="7" t="s">
        <v>200</v>
      </c>
      <c r="B35" s="7" t="s">
        <v>115</v>
      </c>
      <c r="C35" s="1">
        <v>149</v>
      </c>
      <c r="D35" s="1">
        <v>161</v>
      </c>
      <c r="E35" s="1">
        <v>186</v>
      </c>
      <c r="F35" s="1">
        <v>183</v>
      </c>
      <c r="G35" s="1">
        <v>186</v>
      </c>
      <c r="H35" s="1">
        <v>198</v>
      </c>
      <c r="I35" s="1">
        <v>211</v>
      </c>
      <c r="J35" s="1">
        <v>234</v>
      </c>
      <c r="K35" s="1">
        <v>261</v>
      </c>
      <c r="L35" s="1">
        <v>263</v>
      </c>
      <c r="M35" s="1">
        <v>256</v>
      </c>
      <c r="N35" s="1">
        <v>252</v>
      </c>
    </row>
    <row r="36" spans="1:14" x14ac:dyDescent="0.3">
      <c r="A36" s="7" t="s">
        <v>200</v>
      </c>
      <c r="B36" s="7" t="s">
        <v>16</v>
      </c>
      <c r="C36" s="1">
        <v>23</v>
      </c>
      <c r="D36" s="1">
        <v>17</v>
      </c>
      <c r="E36" s="1">
        <v>14</v>
      </c>
      <c r="F36" s="1">
        <v>13</v>
      </c>
      <c r="G36" s="1">
        <v>18</v>
      </c>
      <c r="H36" s="1">
        <v>17</v>
      </c>
      <c r="I36" s="1">
        <v>13</v>
      </c>
      <c r="J36" s="1">
        <v>18</v>
      </c>
      <c r="K36" s="1">
        <v>23</v>
      </c>
      <c r="L36" s="1">
        <v>28</v>
      </c>
      <c r="M36" s="1">
        <v>39</v>
      </c>
      <c r="N36" s="1">
        <v>37</v>
      </c>
    </row>
    <row r="37" spans="1:14" x14ac:dyDescent="0.3">
      <c r="A37" s="7" t="s">
        <v>200</v>
      </c>
      <c r="B37" s="7" t="s">
        <v>108</v>
      </c>
      <c r="C37" s="1">
        <v>621</v>
      </c>
      <c r="D37" s="1">
        <v>663</v>
      </c>
      <c r="E37" s="1">
        <v>683</v>
      </c>
      <c r="F37" s="1">
        <v>728</v>
      </c>
      <c r="G37" s="1">
        <v>770</v>
      </c>
      <c r="H37" s="1">
        <v>884</v>
      </c>
      <c r="I37" s="1">
        <v>873</v>
      </c>
      <c r="J37" s="1">
        <v>872</v>
      </c>
      <c r="K37" s="1">
        <v>894</v>
      </c>
      <c r="L37" s="1">
        <v>878</v>
      </c>
      <c r="M37" s="1">
        <v>995</v>
      </c>
      <c r="N37" s="1">
        <v>992</v>
      </c>
    </row>
    <row r="38" spans="1:14" x14ac:dyDescent="0.3">
      <c r="A38" s="7" t="s">
        <v>200</v>
      </c>
      <c r="B38" s="7" t="s">
        <v>109</v>
      </c>
      <c r="C38" s="1">
        <v>1886</v>
      </c>
      <c r="D38" s="1">
        <v>1590</v>
      </c>
      <c r="E38" s="1">
        <v>1443</v>
      </c>
      <c r="F38" s="1">
        <v>1299</v>
      </c>
      <c r="G38" s="1">
        <v>1199</v>
      </c>
      <c r="H38" s="1">
        <v>1083</v>
      </c>
      <c r="I38" s="1">
        <v>937</v>
      </c>
      <c r="J38" s="1">
        <v>932</v>
      </c>
      <c r="K38" s="1">
        <v>841</v>
      </c>
      <c r="L38" s="1">
        <v>829</v>
      </c>
      <c r="M38" s="1">
        <v>263</v>
      </c>
      <c r="N38" s="1">
        <v>101</v>
      </c>
    </row>
    <row r="39" spans="1:14" x14ac:dyDescent="0.3">
      <c r="A39" s="7" t="s">
        <v>201</v>
      </c>
      <c r="B39" s="7" t="s">
        <v>113</v>
      </c>
      <c r="C39" s="1">
        <v>21</v>
      </c>
      <c r="D39" s="1">
        <v>21</v>
      </c>
      <c r="E39" s="1">
        <v>29</v>
      </c>
      <c r="F39" s="1">
        <v>42</v>
      </c>
      <c r="G39" s="1">
        <v>49</v>
      </c>
      <c r="H39" s="1">
        <v>54</v>
      </c>
      <c r="I39" s="1">
        <v>62</v>
      </c>
      <c r="J39" s="1">
        <v>72</v>
      </c>
      <c r="K39" s="1">
        <v>92</v>
      </c>
      <c r="L39" s="1">
        <v>95</v>
      </c>
      <c r="M39" s="1">
        <v>105</v>
      </c>
      <c r="N39" s="1">
        <v>148</v>
      </c>
    </row>
    <row r="40" spans="1:14" x14ac:dyDescent="0.3">
      <c r="A40" s="7" t="s">
        <v>201</v>
      </c>
      <c r="B40" s="7" t="s">
        <v>114</v>
      </c>
      <c r="C40" s="1">
        <v>4279</v>
      </c>
      <c r="D40" s="1">
        <v>4224</v>
      </c>
      <c r="E40" s="1">
        <v>4398</v>
      </c>
      <c r="F40" s="1">
        <v>4504</v>
      </c>
      <c r="G40" s="1">
        <v>4859</v>
      </c>
      <c r="H40" s="1">
        <v>5010</v>
      </c>
      <c r="I40" s="1">
        <v>5263</v>
      </c>
      <c r="J40" s="1">
        <v>5393</v>
      </c>
      <c r="K40" s="1">
        <v>5719</v>
      </c>
      <c r="L40" s="1">
        <v>6012</v>
      </c>
      <c r="M40" s="1">
        <v>6496</v>
      </c>
      <c r="N40" s="1">
        <v>6976</v>
      </c>
    </row>
    <row r="41" spans="1:14" x14ac:dyDescent="0.3">
      <c r="A41" s="7" t="s">
        <v>201</v>
      </c>
      <c r="B41" s="7" t="s">
        <v>115</v>
      </c>
      <c r="C41" s="1">
        <v>105</v>
      </c>
      <c r="D41" s="1">
        <v>104</v>
      </c>
      <c r="E41" s="1">
        <v>105</v>
      </c>
      <c r="F41" s="1">
        <v>117</v>
      </c>
      <c r="G41" s="1">
        <v>118</v>
      </c>
      <c r="H41" s="1">
        <v>108</v>
      </c>
      <c r="I41" s="1">
        <v>126</v>
      </c>
      <c r="J41" s="1">
        <v>143</v>
      </c>
      <c r="K41" s="1">
        <v>131</v>
      </c>
      <c r="L41" s="1">
        <v>143</v>
      </c>
      <c r="M41" s="1">
        <v>158</v>
      </c>
      <c r="N41" s="1">
        <v>167</v>
      </c>
    </row>
    <row r="42" spans="1:14" x14ac:dyDescent="0.3">
      <c r="A42" s="7" t="s">
        <v>201</v>
      </c>
      <c r="B42" s="7" t="s">
        <v>16</v>
      </c>
      <c r="C42" s="1">
        <v>18</v>
      </c>
      <c r="D42" s="1">
        <v>16</v>
      </c>
      <c r="E42" s="1">
        <v>19</v>
      </c>
      <c r="F42" s="1">
        <v>18</v>
      </c>
      <c r="G42" s="1">
        <v>19</v>
      </c>
      <c r="H42" s="1">
        <v>16</v>
      </c>
      <c r="I42" s="1">
        <v>23</v>
      </c>
      <c r="J42" s="1">
        <v>20</v>
      </c>
      <c r="K42" s="1">
        <v>17</v>
      </c>
      <c r="L42" s="1">
        <v>20</v>
      </c>
      <c r="M42" s="1">
        <v>23</v>
      </c>
      <c r="N42" s="1">
        <v>27</v>
      </c>
    </row>
    <row r="43" spans="1:14" x14ac:dyDescent="0.3">
      <c r="A43" s="7" t="s">
        <v>201</v>
      </c>
      <c r="B43" s="7" t="s">
        <v>108</v>
      </c>
      <c r="C43" s="1">
        <v>642</v>
      </c>
      <c r="D43" s="1">
        <v>634</v>
      </c>
      <c r="E43" s="1">
        <v>670</v>
      </c>
      <c r="F43" s="1">
        <v>763</v>
      </c>
      <c r="G43" s="1">
        <v>807</v>
      </c>
      <c r="H43" s="1">
        <v>839</v>
      </c>
      <c r="I43" s="1">
        <v>832</v>
      </c>
      <c r="J43" s="1">
        <v>837</v>
      </c>
      <c r="K43" s="1">
        <v>802</v>
      </c>
      <c r="L43" s="1">
        <v>799</v>
      </c>
      <c r="M43" s="1">
        <v>905</v>
      </c>
      <c r="N43" s="1">
        <v>1000</v>
      </c>
    </row>
    <row r="44" spans="1:14" x14ac:dyDescent="0.3">
      <c r="A44" s="7" t="s">
        <v>201</v>
      </c>
      <c r="B44" s="7" t="s">
        <v>109</v>
      </c>
      <c r="C44" s="1">
        <v>2025</v>
      </c>
      <c r="D44" s="1">
        <v>1772</v>
      </c>
      <c r="E44" s="1">
        <v>1574</v>
      </c>
      <c r="F44" s="1">
        <v>1370</v>
      </c>
      <c r="G44" s="1">
        <v>1224</v>
      </c>
      <c r="H44" s="1">
        <v>1011</v>
      </c>
      <c r="I44" s="1">
        <v>868</v>
      </c>
      <c r="J44" s="1">
        <v>825</v>
      </c>
      <c r="K44" s="1">
        <v>760</v>
      </c>
      <c r="L44" s="1">
        <v>690</v>
      </c>
      <c r="M44" s="1">
        <v>232</v>
      </c>
      <c r="N44" s="1">
        <v>127</v>
      </c>
    </row>
    <row r="45" spans="1:14" x14ac:dyDescent="0.3">
      <c r="A45" s="7" t="s">
        <v>202</v>
      </c>
      <c r="B45" s="7" t="s">
        <v>113</v>
      </c>
      <c r="C45" s="1">
        <v>16</v>
      </c>
      <c r="D45" s="1">
        <v>19</v>
      </c>
      <c r="E45" s="1">
        <v>21</v>
      </c>
      <c r="F45" s="1">
        <v>28</v>
      </c>
      <c r="G45" s="1">
        <v>30</v>
      </c>
      <c r="H45" s="1">
        <v>32</v>
      </c>
      <c r="I45" s="1">
        <v>39</v>
      </c>
      <c r="J45" s="1">
        <v>53</v>
      </c>
      <c r="K45" s="1">
        <v>81</v>
      </c>
      <c r="L45" s="1">
        <v>94</v>
      </c>
      <c r="M45" s="1">
        <v>113</v>
      </c>
      <c r="N45" s="1">
        <v>134</v>
      </c>
    </row>
    <row r="46" spans="1:14" x14ac:dyDescent="0.3">
      <c r="A46" s="7" t="s">
        <v>202</v>
      </c>
      <c r="B46" s="7" t="s">
        <v>114</v>
      </c>
      <c r="C46" s="1">
        <v>2619</v>
      </c>
      <c r="D46" s="1">
        <v>2659</v>
      </c>
      <c r="E46" s="1">
        <v>2873</v>
      </c>
      <c r="F46" s="1">
        <v>2997</v>
      </c>
      <c r="G46" s="1">
        <v>3130</v>
      </c>
      <c r="H46" s="1">
        <v>3334</v>
      </c>
      <c r="I46" s="1">
        <v>3521</v>
      </c>
      <c r="J46" s="1">
        <v>3698</v>
      </c>
      <c r="K46" s="1">
        <v>3792</v>
      </c>
      <c r="L46" s="1">
        <v>4054</v>
      </c>
      <c r="M46" s="1">
        <v>4671</v>
      </c>
      <c r="N46" s="1">
        <v>4989</v>
      </c>
    </row>
    <row r="47" spans="1:14" x14ac:dyDescent="0.3">
      <c r="A47" s="7" t="s">
        <v>202</v>
      </c>
      <c r="B47" s="7" t="s">
        <v>115</v>
      </c>
      <c r="C47" s="1">
        <v>43</v>
      </c>
      <c r="D47" s="1">
        <v>57</v>
      </c>
      <c r="E47" s="1">
        <v>63</v>
      </c>
      <c r="F47" s="1">
        <v>70</v>
      </c>
      <c r="G47" s="1">
        <v>79</v>
      </c>
      <c r="H47" s="1">
        <v>84</v>
      </c>
      <c r="I47" s="1">
        <v>84</v>
      </c>
      <c r="J47" s="1">
        <v>87</v>
      </c>
      <c r="K47" s="1">
        <v>105</v>
      </c>
      <c r="L47" s="1">
        <v>97</v>
      </c>
      <c r="M47" s="1">
        <v>98</v>
      </c>
      <c r="N47" s="1">
        <v>115</v>
      </c>
    </row>
    <row r="48" spans="1:14" x14ac:dyDescent="0.3">
      <c r="A48" s="7" t="s">
        <v>202</v>
      </c>
      <c r="B48" s="7" t="s">
        <v>16</v>
      </c>
      <c r="C48" s="1">
        <v>3</v>
      </c>
      <c r="D48" s="1">
        <v>8</v>
      </c>
      <c r="E48" s="1">
        <v>9</v>
      </c>
      <c r="F48" s="1">
        <v>9</v>
      </c>
      <c r="G48" s="1">
        <v>8</v>
      </c>
      <c r="H48" s="1">
        <v>10</v>
      </c>
      <c r="I48" s="1">
        <v>9</v>
      </c>
      <c r="J48" s="1">
        <v>12</v>
      </c>
      <c r="K48" s="1">
        <v>15</v>
      </c>
      <c r="L48" s="1">
        <v>15</v>
      </c>
      <c r="M48" s="1">
        <v>23</v>
      </c>
      <c r="N48" s="1">
        <v>31</v>
      </c>
    </row>
    <row r="49" spans="1:14" x14ac:dyDescent="0.3">
      <c r="A49" s="7" t="s">
        <v>202</v>
      </c>
      <c r="B49" s="7" t="s">
        <v>108</v>
      </c>
      <c r="C49" s="1">
        <v>452</v>
      </c>
      <c r="D49" s="1">
        <v>471</v>
      </c>
      <c r="E49" s="1">
        <v>540</v>
      </c>
      <c r="F49" s="1">
        <v>582</v>
      </c>
      <c r="G49" s="1">
        <v>561</v>
      </c>
      <c r="H49" s="1">
        <v>575</v>
      </c>
      <c r="I49" s="1">
        <v>580</v>
      </c>
      <c r="J49" s="1">
        <v>539</v>
      </c>
      <c r="K49" s="1">
        <v>579</v>
      </c>
      <c r="L49" s="1">
        <v>621</v>
      </c>
      <c r="M49" s="1">
        <v>717</v>
      </c>
      <c r="N49" s="1">
        <v>777</v>
      </c>
    </row>
    <row r="50" spans="1:14" x14ac:dyDescent="0.3">
      <c r="A50" s="7" t="s">
        <v>202</v>
      </c>
      <c r="B50" s="7" t="s">
        <v>109</v>
      </c>
      <c r="C50" s="1">
        <v>1374</v>
      </c>
      <c r="D50" s="1">
        <v>1190</v>
      </c>
      <c r="E50" s="1">
        <v>1090</v>
      </c>
      <c r="F50" s="1">
        <v>1015</v>
      </c>
      <c r="G50" s="1">
        <v>900</v>
      </c>
      <c r="H50" s="1">
        <v>717</v>
      </c>
      <c r="I50" s="1">
        <v>580</v>
      </c>
      <c r="J50" s="1">
        <v>580</v>
      </c>
      <c r="K50" s="1">
        <v>541</v>
      </c>
      <c r="L50" s="1">
        <v>573</v>
      </c>
      <c r="M50" s="1">
        <v>167</v>
      </c>
      <c r="N50" s="1">
        <v>72</v>
      </c>
    </row>
    <row r="51" spans="1:14" x14ac:dyDescent="0.3">
      <c r="A51" s="10" t="s">
        <v>17</v>
      </c>
      <c r="B51" s="10" t="s">
        <v>17</v>
      </c>
      <c r="C51" s="5">
        <v>49669</v>
      </c>
      <c r="D51" s="5">
        <v>48583</v>
      </c>
      <c r="E51" s="5">
        <v>49004</v>
      </c>
      <c r="F51" s="5">
        <v>49497</v>
      </c>
      <c r="G51" s="5">
        <v>49820</v>
      </c>
      <c r="H51" s="5">
        <v>49919</v>
      </c>
      <c r="I51" s="5">
        <v>52087</v>
      </c>
      <c r="J51" s="5">
        <v>53910</v>
      </c>
      <c r="K51" s="5">
        <v>55909</v>
      </c>
      <c r="L51" s="5">
        <v>58883</v>
      </c>
      <c r="M51" s="5">
        <v>61061</v>
      </c>
      <c r="N51" s="5">
        <v>64014</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113</v>
      </c>
      <c r="C56" s="2">
        <v>5.1779935275080898E-3</v>
      </c>
      <c r="D56" s="2">
        <v>4.5278137128072398E-3</v>
      </c>
      <c r="E56" s="2">
        <v>5.3003533568904597E-3</v>
      </c>
      <c r="F56" s="2">
        <v>6.5873353166170804E-3</v>
      </c>
      <c r="G56" s="2">
        <v>6.4075181546347703E-3</v>
      </c>
      <c r="H56" s="2">
        <v>9.0592334494773493E-3</v>
      </c>
      <c r="I56" s="2">
        <v>8.1087004163927206E-3</v>
      </c>
      <c r="J56" s="2">
        <v>9.8122866894198007E-3</v>
      </c>
      <c r="K56" s="2">
        <v>1.1368250101502201E-2</v>
      </c>
      <c r="L56" s="2">
        <v>1.04347826086957E-2</v>
      </c>
      <c r="M56" s="2">
        <v>1.40604218126544E-2</v>
      </c>
      <c r="N56" s="2">
        <v>1.5531660692951E-2</v>
      </c>
    </row>
    <row r="57" spans="1:14" x14ac:dyDescent="0.3">
      <c r="A57" s="8" t="s">
        <v>196</v>
      </c>
      <c r="B57" s="8" t="s">
        <v>114</v>
      </c>
      <c r="C57" s="2">
        <v>0.58317152103559899</v>
      </c>
      <c r="D57" s="2">
        <v>0.61405778352738205</v>
      </c>
      <c r="E57" s="2">
        <v>0.63361307420494695</v>
      </c>
      <c r="F57" s="2">
        <v>0.65469613259668502</v>
      </c>
      <c r="G57" s="2">
        <v>0.68346860316104197</v>
      </c>
      <c r="H57" s="2">
        <v>0.72288037166085894</v>
      </c>
      <c r="I57" s="2">
        <v>0.75564321718167904</v>
      </c>
      <c r="J57" s="2">
        <v>0.76962457337884005</v>
      </c>
      <c r="K57" s="2">
        <v>0.78481526593585105</v>
      </c>
      <c r="L57" s="2">
        <v>0.80135265700483105</v>
      </c>
      <c r="M57" s="2">
        <v>0.84381531445943403</v>
      </c>
      <c r="N57" s="2">
        <v>0.85560675883256498</v>
      </c>
    </row>
    <row r="58" spans="1:14" x14ac:dyDescent="0.3">
      <c r="A58" s="8" t="s">
        <v>196</v>
      </c>
      <c r="B58" s="8" t="s">
        <v>115</v>
      </c>
      <c r="C58" s="2">
        <v>1.2297734627831699E-2</v>
      </c>
      <c r="D58" s="2">
        <v>1.2505390254420001E-2</v>
      </c>
      <c r="E58" s="2">
        <v>1.4575971731448799E-2</v>
      </c>
      <c r="F58" s="2">
        <v>1.52996175095623E-2</v>
      </c>
      <c r="G58" s="2">
        <v>1.3455788124733E-2</v>
      </c>
      <c r="H58" s="2">
        <v>1.5795586527293799E-2</v>
      </c>
      <c r="I58" s="2">
        <v>1.46833223756301E-2</v>
      </c>
      <c r="J58" s="2">
        <v>1.2158703071672401E-2</v>
      </c>
      <c r="K58" s="2">
        <v>1.40073081607795E-2</v>
      </c>
      <c r="L58" s="2">
        <v>1.6038647342995201E-2</v>
      </c>
      <c r="M58" s="2">
        <v>1.55804674140224E-2</v>
      </c>
      <c r="N58" s="2">
        <v>1.57023382829834E-2</v>
      </c>
    </row>
    <row r="59" spans="1:14" x14ac:dyDescent="0.3">
      <c r="A59" s="8" t="s">
        <v>196</v>
      </c>
      <c r="B59" s="8" t="s">
        <v>16</v>
      </c>
      <c r="C59" s="2">
        <v>1.2944983818770201E-3</v>
      </c>
      <c r="D59" s="2">
        <v>2.3717119448037902E-3</v>
      </c>
      <c r="E59" s="2">
        <v>2.6501766784452299E-3</v>
      </c>
      <c r="F59" s="2">
        <v>2.3374415639609001E-3</v>
      </c>
      <c r="G59" s="2">
        <v>1.9222554463904299E-3</v>
      </c>
      <c r="H59" s="2">
        <v>1.85830429732869E-3</v>
      </c>
      <c r="I59" s="2">
        <v>2.19154065307911E-3</v>
      </c>
      <c r="J59" s="2">
        <v>2.1331058020477799E-3</v>
      </c>
      <c r="K59" s="2">
        <v>2.2330491270807998E-3</v>
      </c>
      <c r="L59" s="2">
        <v>2.5120772946859902E-3</v>
      </c>
      <c r="M59" s="2">
        <v>2.09006270188106E-3</v>
      </c>
      <c r="N59" s="2">
        <v>3.9255845707458596E-3</v>
      </c>
    </row>
    <row r="60" spans="1:14" x14ac:dyDescent="0.3">
      <c r="A60" s="8" t="s">
        <v>196</v>
      </c>
      <c r="B60" s="8" t="s">
        <v>108</v>
      </c>
      <c r="C60" s="2">
        <v>9.5792880258899704E-2</v>
      </c>
      <c r="D60" s="2">
        <v>9.8533850797757699E-2</v>
      </c>
      <c r="E60" s="2">
        <v>0.11174911660777399</v>
      </c>
      <c r="F60" s="2">
        <v>0.114109647258819</v>
      </c>
      <c r="G60" s="2">
        <v>0.110850064075182</v>
      </c>
      <c r="H60" s="2">
        <v>0.11080139372822299</v>
      </c>
      <c r="I60" s="2">
        <v>0.105413105413105</v>
      </c>
      <c r="J60" s="2">
        <v>0.101109215017065</v>
      </c>
      <c r="K60" s="2">
        <v>9.8051157125456798E-2</v>
      </c>
      <c r="L60" s="2">
        <v>9.1980676328502403E-2</v>
      </c>
      <c r="M60" s="2">
        <v>9.9942998289948695E-2</v>
      </c>
      <c r="N60" s="2">
        <v>9.7456903908516801E-2</v>
      </c>
    </row>
    <row r="61" spans="1:14" x14ac:dyDescent="0.3">
      <c r="A61" s="8" t="s">
        <v>196</v>
      </c>
      <c r="B61" s="8" t="s">
        <v>109</v>
      </c>
      <c r="C61" s="2">
        <v>0.30226537216828497</v>
      </c>
      <c r="D61" s="2">
        <v>0.26800344976282903</v>
      </c>
      <c r="E61" s="2">
        <v>0.23211130742049499</v>
      </c>
      <c r="F61" s="2">
        <v>0.20696982575435599</v>
      </c>
      <c r="G61" s="2">
        <v>0.18389577103801799</v>
      </c>
      <c r="H61" s="2">
        <v>0.13960511033681799</v>
      </c>
      <c r="I61" s="2">
        <v>0.113960113960114</v>
      </c>
      <c r="J61" s="2">
        <v>0.105162116040956</v>
      </c>
      <c r="K61" s="2">
        <v>8.9524969549330105E-2</v>
      </c>
      <c r="L61" s="2">
        <v>7.76811594202899E-2</v>
      </c>
      <c r="M61" s="2">
        <v>2.4510735322059701E-2</v>
      </c>
      <c r="N61" s="2">
        <v>1.17767537122376E-2</v>
      </c>
    </row>
    <row r="62" spans="1:14" x14ac:dyDescent="0.3">
      <c r="A62" s="8" t="s">
        <v>197</v>
      </c>
      <c r="B62" s="8" t="s">
        <v>113</v>
      </c>
      <c r="C62" s="2">
        <v>4.2032862055789103E-3</v>
      </c>
      <c r="D62" s="2">
        <v>4.8751368023082298E-3</v>
      </c>
      <c r="E62" s="2">
        <v>5.0110822010214903E-3</v>
      </c>
      <c r="F62" s="2">
        <v>5.7001710051301502E-3</v>
      </c>
      <c r="G62" s="2">
        <v>6.98336855646421E-3</v>
      </c>
      <c r="H62" s="2">
        <v>7.6035177720776802E-3</v>
      </c>
      <c r="I62" s="2">
        <v>7.9585084503263903E-3</v>
      </c>
      <c r="J62" s="2">
        <v>1.0085817924444801E-2</v>
      </c>
      <c r="K62" s="2">
        <v>1.21637827651191E-2</v>
      </c>
      <c r="L62" s="2">
        <v>1.4503563732802901E-2</v>
      </c>
      <c r="M62" s="2">
        <v>1.6875917169411399E-2</v>
      </c>
      <c r="N62" s="2">
        <v>1.8589996061441499E-2</v>
      </c>
    </row>
    <row r="63" spans="1:14" x14ac:dyDescent="0.3">
      <c r="A63" s="8" t="s">
        <v>197</v>
      </c>
      <c r="B63" s="8" t="s">
        <v>114</v>
      </c>
      <c r="C63" s="2">
        <v>0.57842949942682498</v>
      </c>
      <c r="D63" s="2">
        <v>0.59645806387424105</v>
      </c>
      <c r="E63" s="2">
        <v>0.61511034017538802</v>
      </c>
      <c r="F63" s="2">
        <v>0.63689910697320895</v>
      </c>
      <c r="G63" s="2">
        <v>0.65597721216576299</v>
      </c>
      <c r="H63" s="2">
        <v>0.68321729571271494</v>
      </c>
      <c r="I63" s="2">
        <v>0.69337387105427895</v>
      </c>
      <c r="J63" s="2">
        <v>0.695656020525524</v>
      </c>
      <c r="K63" s="2">
        <v>0.70173034092855902</v>
      </c>
      <c r="L63" s="2">
        <v>0.71299519310459103</v>
      </c>
      <c r="M63" s="2">
        <v>0.77955323658894504</v>
      </c>
      <c r="N63" s="2">
        <v>0.80094525403702199</v>
      </c>
    </row>
    <row r="64" spans="1:14" x14ac:dyDescent="0.3">
      <c r="A64" s="8" t="s">
        <v>197</v>
      </c>
      <c r="B64" s="8" t="s">
        <v>115</v>
      </c>
      <c r="C64" s="2">
        <v>2.36912495223538E-2</v>
      </c>
      <c r="D64" s="2">
        <v>2.2584817431101401E-2</v>
      </c>
      <c r="E64" s="2">
        <v>2.5826346728341502E-2</v>
      </c>
      <c r="F64" s="2">
        <v>2.7075812274368199E-2</v>
      </c>
      <c r="G64" s="2">
        <v>2.8576679224478499E-2</v>
      </c>
      <c r="H64" s="2">
        <v>2.83986808354709E-2</v>
      </c>
      <c r="I64" s="2">
        <v>2.9598497719753199E-2</v>
      </c>
      <c r="J64" s="2">
        <v>3.0788286295673699E-2</v>
      </c>
      <c r="K64" s="2">
        <v>3.2465307520986801E-2</v>
      </c>
      <c r="L64" s="2">
        <v>3.2073595226255601E-2</v>
      </c>
      <c r="M64" s="2">
        <v>3.3181151149519E-2</v>
      </c>
      <c r="N64" s="2">
        <v>3.2690035447026401E-2</v>
      </c>
    </row>
    <row r="65" spans="1:14" x14ac:dyDescent="0.3">
      <c r="A65" s="8" t="s">
        <v>197</v>
      </c>
      <c r="B65" s="8" t="s">
        <v>16</v>
      </c>
      <c r="C65" s="2">
        <v>1.7195261750095499E-3</v>
      </c>
      <c r="D65" s="2">
        <v>2.0893443438463801E-3</v>
      </c>
      <c r="E65" s="2">
        <v>2.12007323889371E-3</v>
      </c>
      <c r="F65" s="2">
        <v>2.2800684020520602E-3</v>
      </c>
      <c r="G65" s="2">
        <v>1.83772856749058E-3</v>
      </c>
      <c r="H65" s="2">
        <v>1.92378160498351E-3</v>
      </c>
      <c r="I65" s="2">
        <v>2.5932218546007302E-3</v>
      </c>
      <c r="J65" s="2">
        <v>3.2734672210917499E-3</v>
      </c>
      <c r="K65" s="2">
        <v>3.7690594483467499E-3</v>
      </c>
      <c r="L65" s="2">
        <v>2.9835902536051698E-3</v>
      </c>
      <c r="M65" s="2">
        <v>3.2610467960215201E-3</v>
      </c>
      <c r="N65" s="2">
        <v>3.3871602993304499E-3</v>
      </c>
    </row>
    <row r="66" spans="1:14" x14ac:dyDescent="0.3">
      <c r="A66" s="8" t="s">
        <v>197</v>
      </c>
      <c r="B66" s="8" t="s">
        <v>108</v>
      </c>
      <c r="C66" s="2">
        <v>9.2663354986625895E-2</v>
      </c>
      <c r="D66" s="2">
        <v>9.8099691572977807E-2</v>
      </c>
      <c r="E66" s="2">
        <v>0.103594487809579</v>
      </c>
      <c r="F66" s="2">
        <v>0.10374311229336899</v>
      </c>
      <c r="G66" s="2">
        <v>0.103831664063218</v>
      </c>
      <c r="H66" s="2">
        <v>0.104433858556248</v>
      </c>
      <c r="I66" s="2">
        <v>0.1101672180989</v>
      </c>
      <c r="J66" s="2">
        <v>0.11050163673361101</v>
      </c>
      <c r="K66" s="2">
        <v>0.111786876820284</v>
      </c>
      <c r="L66" s="2">
        <v>0.111718879496105</v>
      </c>
      <c r="M66" s="2">
        <v>0.12269688570031</v>
      </c>
      <c r="N66" s="2">
        <v>0.12532493107522599</v>
      </c>
    </row>
    <row r="67" spans="1:14" x14ac:dyDescent="0.3">
      <c r="A67" s="8" t="s">
        <v>197</v>
      </c>
      <c r="B67" s="8" t="s">
        <v>109</v>
      </c>
      <c r="C67" s="2">
        <v>0.29929308368360702</v>
      </c>
      <c r="D67" s="2">
        <v>0.27589294597552499</v>
      </c>
      <c r="E67" s="2">
        <v>0.24833766984677699</v>
      </c>
      <c r="F67" s="2">
        <v>0.22430172905187201</v>
      </c>
      <c r="G67" s="2">
        <v>0.20279334742258601</v>
      </c>
      <c r="H67" s="2">
        <v>0.174422865518505</v>
      </c>
      <c r="I67" s="2">
        <v>0.156308682822141</v>
      </c>
      <c r="J67" s="2">
        <v>0.149694771299655</v>
      </c>
      <c r="K67" s="2">
        <v>0.138084632516704</v>
      </c>
      <c r="L67" s="2">
        <v>0.12572517818664</v>
      </c>
      <c r="M67" s="2">
        <v>4.4431762595793199E-2</v>
      </c>
      <c r="N67" s="2">
        <v>1.9062623079952701E-2</v>
      </c>
    </row>
    <row r="68" spans="1:14" x14ac:dyDescent="0.3">
      <c r="A68" s="8" t="s">
        <v>198</v>
      </c>
      <c r="B68" s="8" t="s">
        <v>113</v>
      </c>
      <c r="C68" s="2">
        <v>4.5302813543156902E-3</v>
      </c>
      <c r="D68" s="2">
        <v>4.5514432866211501E-3</v>
      </c>
      <c r="E68" s="2">
        <v>4.0777164787718896E-3</v>
      </c>
      <c r="F68" s="2">
        <v>4.0664992225810303E-3</v>
      </c>
      <c r="G68" s="2">
        <v>5.26248235143114E-3</v>
      </c>
      <c r="H68" s="2">
        <v>6.4533845942606098E-3</v>
      </c>
      <c r="I68" s="2">
        <v>6.8193515182707201E-3</v>
      </c>
      <c r="J68" s="2">
        <v>7.82414307004471E-3</v>
      </c>
      <c r="K68" s="2">
        <v>8.1637482252721293E-3</v>
      </c>
      <c r="L68" s="2">
        <v>1.1608623548922101E-2</v>
      </c>
      <c r="M68" s="2">
        <v>1.55210643015521E-2</v>
      </c>
      <c r="N68" s="2">
        <v>1.47593582887701E-2</v>
      </c>
    </row>
    <row r="69" spans="1:14" x14ac:dyDescent="0.3">
      <c r="A69" s="8" t="s">
        <v>198</v>
      </c>
      <c r="B69" s="8" t="s">
        <v>114</v>
      </c>
      <c r="C69" s="2">
        <v>0.61075345731998099</v>
      </c>
      <c r="D69" s="2">
        <v>0.63935800694694001</v>
      </c>
      <c r="E69" s="2">
        <v>0.66862556968097897</v>
      </c>
      <c r="F69" s="2">
        <v>0.68951082406410702</v>
      </c>
      <c r="G69" s="2">
        <v>0.71877807726864296</v>
      </c>
      <c r="H69" s="2">
        <v>0.76493203350267702</v>
      </c>
      <c r="I69" s="2">
        <v>0.78962943901183702</v>
      </c>
      <c r="J69" s="2">
        <v>0.79880774962742196</v>
      </c>
      <c r="K69" s="2">
        <v>0.81211547562707098</v>
      </c>
      <c r="L69" s="2">
        <v>0.81532812129827104</v>
      </c>
      <c r="M69" s="2">
        <v>0.85715952853308397</v>
      </c>
      <c r="N69" s="2">
        <v>0.869304812834225</v>
      </c>
    </row>
    <row r="70" spans="1:14" x14ac:dyDescent="0.3">
      <c r="A70" s="8" t="s">
        <v>198</v>
      </c>
      <c r="B70" s="8" t="s">
        <v>115</v>
      </c>
      <c r="C70" s="2">
        <v>1.1921793037672899E-2</v>
      </c>
      <c r="D70" s="2">
        <v>1.29356809198706E-2</v>
      </c>
      <c r="E70" s="2">
        <v>1.30726792995922E-2</v>
      </c>
      <c r="F70" s="2">
        <v>1.33955268508552E-2</v>
      </c>
      <c r="G70" s="2">
        <v>1.41188550892055E-2</v>
      </c>
      <c r="H70" s="2">
        <v>1.5378278182067801E-2</v>
      </c>
      <c r="I70" s="2">
        <v>1.5826042202779202E-2</v>
      </c>
      <c r="J70" s="2">
        <v>1.5648286140089399E-2</v>
      </c>
      <c r="K70" s="2">
        <v>1.4079507808802599E-2</v>
      </c>
      <c r="L70" s="2">
        <v>1.2200900260601799E-2</v>
      </c>
      <c r="M70" s="2">
        <v>1.40039677908741E-2</v>
      </c>
      <c r="N70" s="2">
        <v>1.36898395721925E-2</v>
      </c>
    </row>
    <row r="71" spans="1:14" x14ac:dyDescent="0.3">
      <c r="A71" s="8" t="s">
        <v>198</v>
      </c>
      <c r="B71" s="8" t="s">
        <v>16</v>
      </c>
      <c r="C71" s="2">
        <v>1.90748688602766E-3</v>
      </c>
      <c r="D71" s="2">
        <v>1.9163971733141699E-3</v>
      </c>
      <c r="E71" s="2">
        <v>1.9189254017750101E-3</v>
      </c>
      <c r="F71" s="2">
        <v>1.6744408563569E-3</v>
      </c>
      <c r="G71" s="2">
        <v>1.4118855089205499E-3</v>
      </c>
      <c r="H71" s="2">
        <v>1.37306055197034E-3</v>
      </c>
      <c r="I71" s="2">
        <v>1.28667009778693E-3</v>
      </c>
      <c r="J71" s="2">
        <v>1.4903129657228001E-3</v>
      </c>
      <c r="K71" s="2">
        <v>1.3014671083767201E-3</v>
      </c>
      <c r="L71" s="2">
        <v>2.0137408197109701E-3</v>
      </c>
      <c r="M71" s="2">
        <v>3.5009919477185202E-3</v>
      </c>
      <c r="N71" s="2">
        <v>3.9572192513368997E-3</v>
      </c>
    </row>
    <row r="72" spans="1:14" x14ac:dyDescent="0.3">
      <c r="A72" s="8" t="s">
        <v>198</v>
      </c>
      <c r="B72" s="8" t="s">
        <v>108</v>
      </c>
      <c r="C72" s="2">
        <v>9.04864091559371E-2</v>
      </c>
      <c r="D72" s="2">
        <v>9.4622110432387094E-2</v>
      </c>
      <c r="E72" s="2">
        <v>9.6186135763972197E-2</v>
      </c>
      <c r="F72" s="2">
        <v>9.8552804688434401E-2</v>
      </c>
      <c r="G72" s="2">
        <v>0.103966114747786</v>
      </c>
      <c r="H72" s="2">
        <v>9.4054647809968403E-2</v>
      </c>
      <c r="I72" s="2">
        <v>9.0452907874421007E-2</v>
      </c>
      <c r="J72" s="2">
        <v>8.7183308494783895E-2</v>
      </c>
      <c r="K72" s="2">
        <v>8.4595362044486505E-2</v>
      </c>
      <c r="L72" s="2">
        <v>8.4932480454868495E-2</v>
      </c>
      <c r="M72" s="2">
        <v>9.0675691445909701E-2</v>
      </c>
      <c r="N72" s="2">
        <v>9.0481283422459896E-2</v>
      </c>
    </row>
    <row r="73" spans="1:14" x14ac:dyDescent="0.3">
      <c r="A73" s="8" t="s">
        <v>198</v>
      </c>
      <c r="B73" s="8" t="s">
        <v>109</v>
      </c>
      <c r="C73" s="2">
        <v>0.28040057224606602</v>
      </c>
      <c r="D73" s="2">
        <v>0.246616361240867</v>
      </c>
      <c r="E73" s="2">
        <v>0.21611897337491001</v>
      </c>
      <c r="F73" s="2">
        <v>0.192799904317665</v>
      </c>
      <c r="G73" s="2">
        <v>0.156462585034014</v>
      </c>
      <c r="H73" s="2">
        <v>0.117808595359055</v>
      </c>
      <c r="I73" s="2">
        <v>9.5985589294904805E-2</v>
      </c>
      <c r="J73" s="2">
        <v>8.9046199701937404E-2</v>
      </c>
      <c r="K73" s="2">
        <v>7.97444391859915E-2</v>
      </c>
      <c r="L73" s="2">
        <v>7.3916133617626195E-2</v>
      </c>
      <c r="M73" s="2">
        <v>1.9138755980861202E-2</v>
      </c>
      <c r="N73" s="2">
        <v>7.8074866310160404E-3</v>
      </c>
    </row>
    <row r="74" spans="1:14" x14ac:dyDescent="0.3">
      <c r="A74" s="8" t="s">
        <v>199</v>
      </c>
      <c r="B74" s="8" t="s">
        <v>113</v>
      </c>
      <c r="C74" s="2">
        <v>5.2102716784517998E-3</v>
      </c>
      <c r="D74" s="2">
        <v>5.63415550269187E-3</v>
      </c>
      <c r="E74" s="2">
        <v>5.9478613009364698E-3</v>
      </c>
      <c r="F74" s="2">
        <v>7.1887034659820302E-3</v>
      </c>
      <c r="G74" s="2">
        <v>8.1364829396325493E-3</v>
      </c>
      <c r="H74" s="2">
        <v>8.3431104158519093E-3</v>
      </c>
      <c r="I74" s="2">
        <v>9.4097519247219805E-3</v>
      </c>
      <c r="J74" s="2">
        <v>1.1734928670041399E-2</v>
      </c>
      <c r="K74" s="2">
        <v>1.42325377709656E-2</v>
      </c>
      <c r="L74" s="2">
        <v>1.6712245518079601E-2</v>
      </c>
      <c r="M74" s="2">
        <v>2.1389324960753499E-2</v>
      </c>
      <c r="N74" s="2">
        <v>2.40768937952037E-2</v>
      </c>
    </row>
    <row r="75" spans="1:14" x14ac:dyDescent="0.3">
      <c r="A75" s="8" t="s">
        <v>199</v>
      </c>
      <c r="B75" s="8" t="s">
        <v>114</v>
      </c>
      <c r="C75" s="2">
        <v>0.60724475871479999</v>
      </c>
      <c r="D75" s="2">
        <v>0.63428070614748999</v>
      </c>
      <c r="E75" s="2">
        <v>0.65704884839281197</v>
      </c>
      <c r="F75" s="2">
        <v>0.67471116816431298</v>
      </c>
      <c r="G75" s="2">
        <v>0.69580052493438305</v>
      </c>
      <c r="H75" s="2">
        <v>0.72324338417416201</v>
      </c>
      <c r="I75" s="2">
        <v>0.751435903702798</v>
      </c>
      <c r="J75" s="2">
        <v>0.75862862402208897</v>
      </c>
      <c r="K75" s="2">
        <v>0.77184147142544302</v>
      </c>
      <c r="L75" s="2">
        <v>0.78507039400384904</v>
      </c>
      <c r="M75" s="2">
        <v>0.83065149136577698</v>
      </c>
      <c r="N75" s="2">
        <v>0.84107346783403103</v>
      </c>
    </row>
    <row r="76" spans="1:14" x14ac:dyDescent="0.3">
      <c r="A76" s="8" t="s">
        <v>199</v>
      </c>
      <c r="B76" s="8" t="s">
        <v>115</v>
      </c>
      <c r="C76" s="2">
        <v>1.4142165984369201E-2</v>
      </c>
      <c r="D76" s="2">
        <v>1.3146362839614401E-2</v>
      </c>
      <c r="E76" s="2">
        <v>1.50594786130094E-2</v>
      </c>
      <c r="F76" s="2">
        <v>1.5917843388960198E-2</v>
      </c>
      <c r="G76" s="2">
        <v>1.7191601049868801E-2</v>
      </c>
      <c r="H76" s="2">
        <v>1.8641637335419101E-2</v>
      </c>
      <c r="I76" s="2">
        <v>1.9552731272149598E-2</v>
      </c>
      <c r="J76" s="2">
        <v>1.88679245283019E-2</v>
      </c>
      <c r="K76" s="2">
        <v>1.92686665206919E-2</v>
      </c>
      <c r="L76" s="2">
        <v>1.87379722475438E-2</v>
      </c>
      <c r="M76" s="2">
        <v>1.9721350078492898E-2</v>
      </c>
      <c r="N76" s="2">
        <v>1.7605633802816899E-2</v>
      </c>
    </row>
    <row r="77" spans="1:14" x14ac:dyDescent="0.3">
      <c r="A77" s="8" t="s">
        <v>199</v>
      </c>
      <c r="B77" s="8" t="s">
        <v>16</v>
      </c>
      <c r="C77" s="2">
        <v>2.35702766406153E-3</v>
      </c>
      <c r="D77" s="2">
        <v>3.3804933016151201E-3</v>
      </c>
      <c r="E77" s="2">
        <v>3.1637560111364201E-3</v>
      </c>
      <c r="F77" s="2">
        <v>2.6957637997432598E-3</v>
      </c>
      <c r="G77" s="2">
        <v>2.4934383202099698E-3</v>
      </c>
      <c r="H77" s="2">
        <v>2.4768609047060401E-3</v>
      </c>
      <c r="I77" s="2">
        <v>1.34425027496028E-3</v>
      </c>
      <c r="J77" s="2">
        <v>1.0354348826507099E-3</v>
      </c>
      <c r="K77" s="2">
        <v>1.8611780162032E-3</v>
      </c>
      <c r="L77" s="2">
        <v>2.1270130659374002E-3</v>
      </c>
      <c r="M77" s="2">
        <v>2.5510204081632699E-3</v>
      </c>
      <c r="N77" s="2">
        <v>3.42596117244005E-3</v>
      </c>
    </row>
    <row r="78" spans="1:14" x14ac:dyDescent="0.3">
      <c r="A78" s="8" t="s">
        <v>199</v>
      </c>
      <c r="B78" s="8" t="s">
        <v>108</v>
      </c>
      <c r="C78" s="2">
        <v>9.3164619774221594E-2</v>
      </c>
      <c r="D78" s="2">
        <v>9.3526981344685095E-2</v>
      </c>
      <c r="E78" s="2">
        <v>9.6431283219438099E-2</v>
      </c>
      <c r="F78" s="2">
        <v>0.101797175866496</v>
      </c>
      <c r="G78" s="2">
        <v>9.9737532808398893E-2</v>
      </c>
      <c r="H78" s="2">
        <v>9.9335158388736799E-2</v>
      </c>
      <c r="I78" s="2">
        <v>0.101674202615178</v>
      </c>
      <c r="J78" s="2">
        <v>9.88265071329959E-2</v>
      </c>
      <c r="K78" s="2">
        <v>9.5029559886139703E-2</v>
      </c>
      <c r="L78" s="2">
        <v>9.32847158918262E-2</v>
      </c>
      <c r="M78" s="2">
        <v>0.10282574568288901</v>
      </c>
      <c r="N78" s="2">
        <v>0.10325466311381799</v>
      </c>
    </row>
    <row r="79" spans="1:14" x14ac:dyDescent="0.3">
      <c r="A79" s="8" t="s">
        <v>199</v>
      </c>
      <c r="B79" s="8" t="s">
        <v>109</v>
      </c>
      <c r="C79" s="2">
        <v>0.27788115618409598</v>
      </c>
      <c r="D79" s="2">
        <v>0.25003130086390402</v>
      </c>
      <c r="E79" s="2">
        <v>0.22234877246266799</v>
      </c>
      <c r="F79" s="2">
        <v>0.19768934531450599</v>
      </c>
      <c r="G79" s="2">
        <v>0.17664041994750701</v>
      </c>
      <c r="H79" s="2">
        <v>0.147959848781124</v>
      </c>
      <c r="I79" s="2">
        <v>0.11658316021019199</v>
      </c>
      <c r="J79" s="2">
        <v>0.110906580763921</v>
      </c>
      <c r="K79" s="2">
        <v>9.77665863805562E-2</v>
      </c>
      <c r="L79" s="2">
        <v>8.4067659272764106E-2</v>
      </c>
      <c r="M79" s="2">
        <v>2.2861067503924599E-2</v>
      </c>
      <c r="N79" s="2">
        <v>1.0563380281690101E-2</v>
      </c>
    </row>
    <row r="80" spans="1:14" x14ac:dyDescent="0.3">
      <c r="A80" s="8" t="s">
        <v>200</v>
      </c>
      <c r="B80" s="8" t="s">
        <v>113</v>
      </c>
      <c r="C80" s="2">
        <v>4.9079754601226997E-3</v>
      </c>
      <c r="D80" s="2">
        <v>5.1699827667241096E-3</v>
      </c>
      <c r="E80" s="2">
        <v>4.6382189239332098E-3</v>
      </c>
      <c r="F80" s="2">
        <v>5.7584482497348103E-3</v>
      </c>
      <c r="G80" s="2">
        <v>6.6572237960339899E-3</v>
      </c>
      <c r="H80" s="2">
        <v>6.0346995222529502E-3</v>
      </c>
      <c r="I80" s="2">
        <v>7.8580783426598407E-3</v>
      </c>
      <c r="J80" s="2">
        <v>8.4118438761776604E-3</v>
      </c>
      <c r="K80" s="2">
        <v>1.03421718560898E-2</v>
      </c>
      <c r="L80" s="2">
        <v>1.0876013446707499E-2</v>
      </c>
      <c r="M80" s="2">
        <v>1.3106752237187E-2</v>
      </c>
      <c r="N80" s="2">
        <v>1.5399945647250699E-2</v>
      </c>
    </row>
    <row r="81" spans="1:14" x14ac:dyDescent="0.3">
      <c r="A81" s="8" t="s">
        <v>200</v>
      </c>
      <c r="B81" s="8" t="s">
        <v>114</v>
      </c>
      <c r="C81" s="2">
        <v>0.58420245398772996</v>
      </c>
      <c r="D81" s="2">
        <v>0.61397462008460002</v>
      </c>
      <c r="E81" s="2">
        <v>0.63574520717377903</v>
      </c>
      <c r="F81" s="2">
        <v>0.65737232914077903</v>
      </c>
      <c r="G81" s="2">
        <v>0.685552407932011</v>
      </c>
      <c r="H81" s="2">
        <v>0.71963791802866495</v>
      </c>
      <c r="I81" s="2">
        <v>0.74997023455173195</v>
      </c>
      <c r="J81" s="2">
        <v>0.76099147599820505</v>
      </c>
      <c r="K81" s="2">
        <v>0.76752117944768405</v>
      </c>
      <c r="L81" s="2">
        <v>0.79157603322127701</v>
      </c>
      <c r="M81" s="2">
        <v>0.84651541173280298</v>
      </c>
      <c r="N81" s="2">
        <v>0.85940755503215904</v>
      </c>
    </row>
    <row r="82" spans="1:14" x14ac:dyDescent="0.3">
      <c r="A82" s="8" t="s">
        <v>200</v>
      </c>
      <c r="B82" s="8" t="s">
        <v>115</v>
      </c>
      <c r="C82" s="2">
        <v>2.2852760736196302E-2</v>
      </c>
      <c r="D82" s="2">
        <v>2.52232492558358E-2</v>
      </c>
      <c r="E82" s="2">
        <v>2.8756957328385901E-2</v>
      </c>
      <c r="F82" s="2">
        <v>2.7731474465828201E-2</v>
      </c>
      <c r="G82" s="2">
        <v>2.63456090651558E-2</v>
      </c>
      <c r="H82" s="2">
        <v>2.4893135529293401E-2</v>
      </c>
      <c r="I82" s="2">
        <v>2.51220383378974E-2</v>
      </c>
      <c r="J82" s="2">
        <v>2.62449528936743E-2</v>
      </c>
      <c r="K82" s="2">
        <v>2.8716030366376901E-2</v>
      </c>
      <c r="L82" s="2">
        <v>2.60035594225826E-2</v>
      </c>
      <c r="M82" s="2">
        <v>2.31401970532405E-2</v>
      </c>
      <c r="N82" s="2">
        <v>2.2828154724159801E-2</v>
      </c>
    </row>
    <row r="83" spans="1:14" x14ac:dyDescent="0.3">
      <c r="A83" s="8" t="s">
        <v>200</v>
      </c>
      <c r="B83" s="8" t="s">
        <v>16</v>
      </c>
      <c r="C83" s="2">
        <v>3.5276073619631902E-3</v>
      </c>
      <c r="D83" s="2">
        <v>2.6633244555851498E-3</v>
      </c>
      <c r="E83" s="2">
        <v>2.1645021645021602E-3</v>
      </c>
      <c r="F83" s="2">
        <v>1.9699954538566402E-3</v>
      </c>
      <c r="G83" s="2">
        <v>2.5495750708215302E-3</v>
      </c>
      <c r="H83" s="2">
        <v>2.1372894141312498E-3</v>
      </c>
      <c r="I83" s="2">
        <v>1.54780330991785E-3</v>
      </c>
      <c r="J83" s="2">
        <v>2.0188425302826401E-3</v>
      </c>
      <c r="K83" s="2">
        <v>2.53053141159644E-3</v>
      </c>
      <c r="L83" s="2">
        <v>2.7684397864346402E-3</v>
      </c>
      <c r="M83" s="2">
        <v>3.5252643948296102E-3</v>
      </c>
      <c r="N83" s="2">
        <v>3.35175287616632E-3</v>
      </c>
    </row>
    <row r="84" spans="1:14" x14ac:dyDescent="0.3">
      <c r="A84" s="8" t="s">
        <v>200</v>
      </c>
      <c r="B84" s="8" t="s">
        <v>108</v>
      </c>
      <c r="C84" s="2">
        <v>9.5245398773006099E-2</v>
      </c>
      <c r="D84" s="2">
        <v>0.10386965376782099</v>
      </c>
      <c r="E84" s="2">
        <v>0.105596784168213</v>
      </c>
      <c r="F84" s="2">
        <v>0.110319745415972</v>
      </c>
      <c r="G84" s="2">
        <v>0.10906515580736501</v>
      </c>
      <c r="H84" s="2">
        <v>0.11113904953482499</v>
      </c>
      <c r="I84" s="2">
        <v>0.103940945350637</v>
      </c>
      <c r="J84" s="2">
        <v>9.7801704800358893E-2</v>
      </c>
      <c r="K84" s="2">
        <v>9.8360655737704902E-2</v>
      </c>
      <c r="L84" s="2">
        <v>8.6810361874629205E-2</v>
      </c>
      <c r="M84" s="2">
        <v>8.9939437765524696E-2</v>
      </c>
      <c r="N84" s="2">
        <v>8.9863212247486196E-2</v>
      </c>
    </row>
    <row r="85" spans="1:14" x14ac:dyDescent="0.3">
      <c r="A85" s="8" t="s">
        <v>200</v>
      </c>
      <c r="B85" s="8" t="s">
        <v>109</v>
      </c>
      <c r="C85" s="2">
        <v>0.28926380368098198</v>
      </c>
      <c r="D85" s="2">
        <v>0.24909916966943399</v>
      </c>
      <c r="E85" s="2">
        <v>0.223098330241187</v>
      </c>
      <c r="F85" s="2">
        <v>0.19684800727382901</v>
      </c>
      <c r="G85" s="2">
        <v>0.16983002832861199</v>
      </c>
      <c r="H85" s="2">
        <v>0.13615790797083199</v>
      </c>
      <c r="I85" s="2">
        <v>0.111560900107156</v>
      </c>
      <c r="J85" s="2">
        <v>0.10453117990130099</v>
      </c>
      <c r="K85" s="2">
        <v>9.2529431180547905E-2</v>
      </c>
      <c r="L85" s="2">
        <v>8.1965592248368593E-2</v>
      </c>
      <c r="M85" s="2">
        <v>2.37729368164151E-2</v>
      </c>
      <c r="N85" s="2">
        <v>9.1493794727783295E-3</v>
      </c>
    </row>
    <row r="86" spans="1:14" x14ac:dyDescent="0.3">
      <c r="A86" s="8" t="s">
        <v>201</v>
      </c>
      <c r="B86" s="8" t="s">
        <v>113</v>
      </c>
      <c r="C86" s="2">
        <v>2.9619181946403399E-3</v>
      </c>
      <c r="D86" s="2">
        <v>3.1014621178555601E-3</v>
      </c>
      <c r="E86" s="2">
        <v>4.2678440029433398E-3</v>
      </c>
      <c r="F86" s="2">
        <v>6.1637804520105702E-3</v>
      </c>
      <c r="G86" s="2">
        <v>6.9248162803844E-3</v>
      </c>
      <c r="H86" s="2">
        <v>7.6726342710997401E-3</v>
      </c>
      <c r="I86" s="2">
        <v>8.6423194870365195E-3</v>
      </c>
      <c r="J86" s="2">
        <v>9.8765432098765395E-3</v>
      </c>
      <c r="K86" s="2">
        <v>1.2232415902140701E-2</v>
      </c>
      <c r="L86" s="2">
        <v>1.2243845856424801E-2</v>
      </c>
      <c r="M86" s="2">
        <v>1.32592499052911E-2</v>
      </c>
      <c r="N86" s="2">
        <v>1.7525162818235601E-2</v>
      </c>
    </row>
    <row r="87" spans="1:14" x14ac:dyDescent="0.3">
      <c r="A87" s="8" t="s">
        <v>201</v>
      </c>
      <c r="B87" s="8" t="s">
        <v>114</v>
      </c>
      <c r="C87" s="2">
        <v>0.60352609308885796</v>
      </c>
      <c r="D87" s="2">
        <v>0.623836951705804</v>
      </c>
      <c r="E87" s="2">
        <v>0.64724061810154498</v>
      </c>
      <c r="F87" s="2">
        <v>0.66099207513941904</v>
      </c>
      <c r="G87" s="2">
        <v>0.68668739400791401</v>
      </c>
      <c r="H87" s="2">
        <v>0.71184995737425405</v>
      </c>
      <c r="I87" s="2">
        <v>0.73362141064956798</v>
      </c>
      <c r="J87" s="2">
        <v>0.739780521262003</v>
      </c>
      <c r="K87" s="2">
        <v>0.76040420156893995</v>
      </c>
      <c r="L87" s="2">
        <v>0.77484211882974596</v>
      </c>
      <c r="M87" s="2">
        <v>0.82030559414067405</v>
      </c>
      <c r="N87" s="2">
        <v>0.82605091770278305</v>
      </c>
    </row>
    <row r="88" spans="1:14" x14ac:dyDescent="0.3">
      <c r="A88" s="8" t="s">
        <v>201</v>
      </c>
      <c r="B88" s="8" t="s">
        <v>115</v>
      </c>
      <c r="C88" s="2">
        <v>1.4809590973201701E-2</v>
      </c>
      <c r="D88" s="2">
        <v>1.5359621916999E-2</v>
      </c>
      <c r="E88" s="2">
        <v>1.54525386313466E-2</v>
      </c>
      <c r="F88" s="2">
        <v>1.7170531259172301E-2</v>
      </c>
      <c r="G88" s="2">
        <v>1.6676088185415501E-2</v>
      </c>
      <c r="H88" s="2">
        <v>1.5345268542199499E-2</v>
      </c>
      <c r="I88" s="2">
        <v>1.7563423473654902E-2</v>
      </c>
      <c r="J88" s="2">
        <v>1.9615912208504799E-2</v>
      </c>
      <c r="K88" s="2">
        <v>1.7417896556309001E-2</v>
      </c>
      <c r="L88" s="2">
        <v>1.8430210078618399E-2</v>
      </c>
      <c r="M88" s="2">
        <v>1.99520141431999E-2</v>
      </c>
      <c r="N88" s="2">
        <v>1.97750148016578E-2</v>
      </c>
    </row>
    <row r="89" spans="1:14" x14ac:dyDescent="0.3">
      <c r="A89" s="8" t="s">
        <v>201</v>
      </c>
      <c r="B89" s="8" t="s">
        <v>16</v>
      </c>
      <c r="C89" s="2">
        <v>2.5387870239774301E-3</v>
      </c>
      <c r="D89" s="2">
        <v>2.3630187564613798E-3</v>
      </c>
      <c r="E89" s="2">
        <v>2.7961736571008098E-3</v>
      </c>
      <c r="F89" s="2">
        <v>2.64162019371881E-3</v>
      </c>
      <c r="G89" s="2">
        <v>2.6851328434143599E-3</v>
      </c>
      <c r="H89" s="2">
        <v>2.2733731173628902E-3</v>
      </c>
      <c r="I89" s="2">
        <v>3.20602174519097E-3</v>
      </c>
      <c r="J89" s="2">
        <v>2.7434842249657101E-3</v>
      </c>
      <c r="K89" s="2">
        <v>2.2603377210477301E-3</v>
      </c>
      <c r="L89" s="2">
        <v>2.5776517592473302E-3</v>
      </c>
      <c r="M89" s="2">
        <v>2.9044071221113799E-3</v>
      </c>
      <c r="N89" s="2">
        <v>3.1971580817051499E-3</v>
      </c>
    </row>
    <row r="90" spans="1:14" x14ac:dyDescent="0.3">
      <c r="A90" s="8" t="s">
        <v>201</v>
      </c>
      <c r="B90" s="8" t="s">
        <v>108</v>
      </c>
      <c r="C90" s="2">
        <v>9.05500705218618E-2</v>
      </c>
      <c r="D90" s="2">
        <v>9.3634618224782196E-2</v>
      </c>
      <c r="E90" s="2">
        <v>9.8601913171449604E-2</v>
      </c>
      <c r="F90" s="2">
        <v>0.111975344878192</v>
      </c>
      <c r="G90" s="2">
        <v>0.114047484454494</v>
      </c>
      <c r="H90" s="2">
        <v>0.119210002841716</v>
      </c>
      <c r="I90" s="2">
        <v>0.11597435182603801</v>
      </c>
      <c r="J90" s="2">
        <v>0.11481481481481499</v>
      </c>
      <c r="K90" s="2">
        <v>0.106634756016487</v>
      </c>
      <c r="L90" s="2">
        <v>0.102977187781931</v>
      </c>
      <c r="M90" s="2">
        <v>0.114282106326556</v>
      </c>
      <c r="N90" s="2">
        <v>0.11841326228537601</v>
      </c>
    </row>
    <row r="91" spans="1:14" x14ac:dyDescent="0.3">
      <c r="A91" s="8" t="s">
        <v>201</v>
      </c>
      <c r="B91" s="8" t="s">
        <v>109</v>
      </c>
      <c r="C91" s="2">
        <v>0.28561354019746099</v>
      </c>
      <c r="D91" s="2">
        <v>0.261704327278098</v>
      </c>
      <c r="E91" s="2">
        <v>0.23164091243561399</v>
      </c>
      <c r="F91" s="2">
        <v>0.20105664807748799</v>
      </c>
      <c r="G91" s="2">
        <v>0.17297908422837799</v>
      </c>
      <c r="H91" s="2">
        <v>0.143648763853367</v>
      </c>
      <c r="I91" s="2">
        <v>0.120992472818511</v>
      </c>
      <c r="J91" s="2">
        <v>0.113168724279835</v>
      </c>
      <c r="K91" s="2">
        <v>0.101050392235075</v>
      </c>
      <c r="L91" s="2">
        <v>8.8928985694032694E-2</v>
      </c>
      <c r="M91" s="2">
        <v>2.9296628362166899E-2</v>
      </c>
      <c r="N91" s="2">
        <v>1.5038484310242701E-2</v>
      </c>
    </row>
    <row r="92" spans="1:14" x14ac:dyDescent="0.3">
      <c r="A92" s="8" t="s">
        <v>202</v>
      </c>
      <c r="B92" s="8" t="s">
        <v>113</v>
      </c>
      <c r="C92" s="2">
        <v>3.55003328156201E-3</v>
      </c>
      <c r="D92" s="2">
        <v>4.3142597638510397E-3</v>
      </c>
      <c r="E92" s="2">
        <v>4.56919060052219E-3</v>
      </c>
      <c r="F92" s="2">
        <v>5.9561795362688798E-3</v>
      </c>
      <c r="G92" s="2">
        <v>6.37213254035684E-3</v>
      </c>
      <c r="H92" s="2">
        <v>6.7340067340067302E-3</v>
      </c>
      <c r="I92" s="2">
        <v>8.1030542281321401E-3</v>
      </c>
      <c r="J92" s="2">
        <v>1.0666130006037401E-2</v>
      </c>
      <c r="K92" s="2">
        <v>1.58419714453354E-2</v>
      </c>
      <c r="L92" s="2">
        <v>1.7235056839017202E-2</v>
      </c>
      <c r="M92" s="2">
        <v>1.9519778891000199E-2</v>
      </c>
      <c r="N92" s="2">
        <v>2.19025825433148E-2</v>
      </c>
    </row>
    <row r="93" spans="1:14" x14ac:dyDescent="0.3">
      <c r="A93" s="8" t="s">
        <v>202</v>
      </c>
      <c r="B93" s="8" t="s">
        <v>114</v>
      </c>
      <c r="C93" s="2">
        <v>0.58109607277568198</v>
      </c>
      <c r="D93" s="2">
        <v>0.60376930063578604</v>
      </c>
      <c r="E93" s="2">
        <v>0.62510879025239297</v>
      </c>
      <c r="F93" s="2">
        <v>0.63752393107849403</v>
      </c>
      <c r="G93" s="2">
        <v>0.66482582837723003</v>
      </c>
      <c r="H93" s="2">
        <v>0.701599326599327</v>
      </c>
      <c r="I93" s="2">
        <v>0.73156035736546898</v>
      </c>
      <c r="J93" s="2">
        <v>0.74421412759106498</v>
      </c>
      <c r="K93" s="2">
        <v>0.74163895951496195</v>
      </c>
      <c r="L93" s="2">
        <v>0.74330766409974303</v>
      </c>
      <c r="M93" s="2">
        <v>0.80687510796337902</v>
      </c>
      <c r="N93" s="2">
        <v>0.81546256946714601</v>
      </c>
    </row>
    <row r="94" spans="1:14" x14ac:dyDescent="0.3">
      <c r="A94" s="8" t="s">
        <v>202</v>
      </c>
      <c r="B94" s="8" t="s">
        <v>115</v>
      </c>
      <c r="C94" s="2">
        <v>9.5407144441979203E-3</v>
      </c>
      <c r="D94" s="2">
        <v>1.2942779291553101E-2</v>
      </c>
      <c r="E94" s="2">
        <v>1.37075718015666E-2</v>
      </c>
      <c r="F94" s="2">
        <v>1.4890448840672201E-2</v>
      </c>
      <c r="G94" s="2">
        <v>1.6779949022939701E-2</v>
      </c>
      <c r="H94" s="2">
        <v>1.76767676767677E-2</v>
      </c>
      <c r="I94" s="2">
        <v>1.74527321836692E-2</v>
      </c>
      <c r="J94" s="2">
        <v>1.7508553028778399E-2</v>
      </c>
      <c r="K94" s="2">
        <v>2.0535888910620002E-2</v>
      </c>
      <c r="L94" s="2">
        <v>1.7785111844517799E-2</v>
      </c>
      <c r="M94" s="2">
        <v>1.69286577992745E-2</v>
      </c>
      <c r="N94" s="2">
        <v>1.8796992481203E-2</v>
      </c>
    </row>
    <row r="95" spans="1:14" x14ac:dyDescent="0.3">
      <c r="A95" s="8" t="s">
        <v>202</v>
      </c>
      <c r="B95" s="8" t="s">
        <v>16</v>
      </c>
      <c r="C95" s="2">
        <v>6.6563124029287801E-4</v>
      </c>
      <c r="D95" s="2">
        <v>1.81653042688465E-3</v>
      </c>
      <c r="E95" s="2">
        <v>1.9582245430809402E-3</v>
      </c>
      <c r="F95" s="2">
        <v>1.9144862795150001E-3</v>
      </c>
      <c r="G95" s="2">
        <v>1.69923534409516E-3</v>
      </c>
      <c r="H95" s="2">
        <v>2.1043771043771E-3</v>
      </c>
      <c r="I95" s="2">
        <v>1.86993559110742E-3</v>
      </c>
      <c r="J95" s="2">
        <v>2.4149728315556499E-3</v>
      </c>
      <c r="K95" s="2">
        <v>2.9336984158028598E-3</v>
      </c>
      <c r="L95" s="2">
        <v>2.75027502750275E-3</v>
      </c>
      <c r="M95" s="2">
        <v>3.9730523406460499E-3</v>
      </c>
      <c r="N95" s="2">
        <v>5.0670153644982001E-3</v>
      </c>
    </row>
    <row r="96" spans="1:14" x14ac:dyDescent="0.3">
      <c r="A96" s="8" t="s">
        <v>202</v>
      </c>
      <c r="B96" s="8" t="s">
        <v>108</v>
      </c>
      <c r="C96" s="2">
        <v>0.100288440204127</v>
      </c>
      <c r="D96" s="2">
        <v>0.10694822888283401</v>
      </c>
      <c r="E96" s="2">
        <v>0.117493472584856</v>
      </c>
      <c r="F96" s="2">
        <v>0.123803446075303</v>
      </c>
      <c r="G96" s="2">
        <v>0.11915887850467299</v>
      </c>
      <c r="H96" s="2">
        <v>0.121001683501683</v>
      </c>
      <c r="I96" s="2">
        <v>0.120506960315811</v>
      </c>
      <c r="J96" s="2">
        <v>0.108472529684041</v>
      </c>
      <c r="K96" s="2">
        <v>0.11324075884999001</v>
      </c>
      <c r="L96" s="2">
        <v>0.113861386138614</v>
      </c>
      <c r="M96" s="2">
        <v>0.123855588184488</v>
      </c>
      <c r="N96" s="2">
        <v>0.12700228832951899</v>
      </c>
    </row>
    <row r="97" spans="1:15" x14ac:dyDescent="0.3">
      <c r="A97" s="8" t="s">
        <v>202</v>
      </c>
      <c r="B97" s="8" t="s">
        <v>109</v>
      </c>
      <c r="C97" s="2">
        <v>0.30485910805413802</v>
      </c>
      <c r="D97" s="2">
        <v>0.27020890099909201</v>
      </c>
      <c r="E97" s="2">
        <v>0.23716275021758099</v>
      </c>
      <c r="F97" s="2">
        <v>0.215911508189747</v>
      </c>
      <c r="G97" s="2">
        <v>0.19116397621070499</v>
      </c>
      <c r="H97" s="2">
        <v>0.15088383838383801</v>
      </c>
      <c r="I97" s="2">
        <v>0.120506960315811</v>
      </c>
      <c r="J97" s="2">
        <v>0.116723686858523</v>
      </c>
      <c r="K97" s="2">
        <v>0.10580872286329</v>
      </c>
      <c r="L97" s="2">
        <v>0.105060506050605</v>
      </c>
      <c r="M97" s="2">
        <v>2.8847814821212601E-2</v>
      </c>
      <c r="N97" s="2">
        <v>1.17685518143184E-2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113</v>
      </c>
      <c r="C102" s="2">
        <v>-0.125</v>
      </c>
      <c r="D102" s="2">
        <v>0.14285714285714299</v>
      </c>
      <c r="E102" s="2">
        <v>0.29166666666666702</v>
      </c>
      <c r="F102" s="2">
        <v>-3.2258064516128997E-2</v>
      </c>
      <c r="G102" s="2">
        <v>0.3</v>
      </c>
      <c r="H102" s="2">
        <v>-5.1282051282051301E-2</v>
      </c>
      <c r="I102" s="2">
        <v>0.24324324324324301</v>
      </c>
      <c r="J102" s="2">
        <v>0.217391304347826</v>
      </c>
      <c r="K102" s="2">
        <v>-3.5714285714285698E-2</v>
      </c>
      <c r="L102" s="2">
        <v>0.37037037037037002</v>
      </c>
      <c r="M102" s="2">
        <v>0.22972972972972999</v>
      </c>
      <c r="N102" s="3">
        <v>0.97826086956521696</v>
      </c>
      <c r="O102" s="3">
        <v>2.7916666666666701</v>
      </c>
    </row>
    <row r="103" spans="1:15" x14ac:dyDescent="0.3">
      <c r="A103" s="8" t="s">
        <v>196</v>
      </c>
      <c r="B103" s="8" t="s">
        <v>114</v>
      </c>
      <c r="C103" s="2">
        <v>5.3644099149093599E-2</v>
      </c>
      <c r="D103" s="2">
        <v>7.3735955056179799E-3</v>
      </c>
      <c r="E103" s="2">
        <v>7.3893342628093397E-2</v>
      </c>
      <c r="F103" s="2">
        <v>3.8623823433950003E-2</v>
      </c>
      <c r="G103" s="2">
        <v>-2.75E-2</v>
      </c>
      <c r="H103" s="2">
        <v>0.107969151670951</v>
      </c>
      <c r="I103" s="2">
        <v>4.6403712296983798E-2</v>
      </c>
      <c r="J103" s="2">
        <v>7.1507760532150799E-2</v>
      </c>
      <c r="K103" s="2">
        <v>7.26849456802897E-2</v>
      </c>
      <c r="L103" s="2">
        <v>7.0894622618760506E-2</v>
      </c>
      <c r="M103" s="2">
        <v>0.12879981986039199</v>
      </c>
      <c r="N103" s="3">
        <v>0.38941241685144101</v>
      </c>
      <c r="O103" s="3">
        <v>0.74729871035203899</v>
      </c>
    </row>
    <row r="104" spans="1:15" x14ac:dyDescent="0.3">
      <c r="A104" s="8" t="s">
        <v>196</v>
      </c>
      <c r="B104" s="8" t="s">
        <v>115</v>
      </c>
      <c r="C104" s="2">
        <v>1.7543859649122799E-2</v>
      </c>
      <c r="D104" s="2">
        <v>0.13793103448275901</v>
      </c>
      <c r="E104" s="2">
        <v>9.0909090909090898E-2</v>
      </c>
      <c r="F104" s="2">
        <v>-0.125</v>
      </c>
      <c r="G104" s="2">
        <v>7.9365079365079402E-2</v>
      </c>
      <c r="H104" s="2">
        <v>-1.4705882352941201E-2</v>
      </c>
      <c r="I104" s="2">
        <v>-0.14925373134328401</v>
      </c>
      <c r="J104" s="2">
        <v>0.21052631578947401</v>
      </c>
      <c r="K104" s="2">
        <v>0.202898550724638</v>
      </c>
      <c r="L104" s="2">
        <v>-1.20481927710843E-2</v>
      </c>
      <c r="M104" s="2">
        <v>0.12195121951219499</v>
      </c>
      <c r="N104" s="3">
        <v>0.61403508771929804</v>
      </c>
      <c r="O104" s="3">
        <v>0.39393939393939398</v>
      </c>
    </row>
    <row r="105" spans="1:15" x14ac:dyDescent="0.3">
      <c r="A105" s="8" t="s">
        <v>196</v>
      </c>
      <c r="B105" s="8" t="s">
        <v>16</v>
      </c>
      <c r="C105" s="2">
        <v>0.83333333333333304</v>
      </c>
      <c r="D105" s="2">
        <v>9.0909090909090898E-2</v>
      </c>
      <c r="E105" s="2">
        <v>-8.3333333333333301E-2</v>
      </c>
      <c r="F105" s="2">
        <v>-0.18181818181818199</v>
      </c>
      <c r="G105" s="2">
        <v>-0.11111111111111099</v>
      </c>
      <c r="H105" s="2">
        <v>0.25</v>
      </c>
      <c r="I105" s="2">
        <v>0</v>
      </c>
      <c r="J105" s="2">
        <v>0.1</v>
      </c>
      <c r="K105" s="2">
        <v>0.18181818181818199</v>
      </c>
      <c r="L105" s="2">
        <v>-0.15384615384615399</v>
      </c>
      <c r="M105" s="2">
        <v>1.0909090909090899</v>
      </c>
      <c r="N105" s="3">
        <v>1.3</v>
      </c>
      <c r="O105" s="3">
        <v>0.91666666666666696</v>
      </c>
    </row>
    <row r="106" spans="1:15" x14ac:dyDescent="0.3">
      <c r="A106" s="8" t="s">
        <v>196</v>
      </c>
      <c r="B106" s="8" t="s">
        <v>108</v>
      </c>
      <c r="C106" s="2">
        <v>2.9279279279279299E-2</v>
      </c>
      <c r="D106" s="2">
        <v>0.107221006564551</v>
      </c>
      <c r="E106" s="2">
        <v>6.1264822134387401E-2</v>
      </c>
      <c r="F106" s="2">
        <v>-3.3519553072625698E-2</v>
      </c>
      <c r="G106" s="2">
        <v>-8.0924855491329495E-2</v>
      </c>
      <c r="H106" s="2">
        <v>8.3857442348008408E-3</v>
      </c>
      <c r="I106" s="2">
        <v>-1.4553014553014601E-2</v>
      </c>
      <c r="J106" s="2">
        <v>1.8987341772151899E-2</v>
      </c>
      <c r="K106" s="2">
        <v>-1.4492753623188401E-2</v>
      </c>
      <c r="L106" s="2">
        <v>0.105042016806723</v>
      </c>
      <c r="M106" s="2">
        <v>8.5551330798479097E-2</v>
      </c>
      <c r="N106" s="3">
        <v>0.20464135021096999</v>
      </c>
      <c r="O106" s="3">
        <v>0.12845849802371501</v>
      </c>
    </row>
    <row r="107" spans="1:15" x14ac:dyDescent="0.3">
      <c r="A107" s="8" t="s">
        <v>196</v>
      </c>
      <c r="B107" s="8" t="s">
        <v>109</v>
      </c>
      <c r="C107" s="2">
        <v>-0.11277658815132</v>
      </c>
      <c r="D107" s="2">
        <v>-0.154465004022526</v>
      </c>
      <c r="E107" s="2">
        <v>-7.3263558515699295E-2</v>
      </c>
      <c r="F107" s="2">
        <v>-0.116016427104723</v>
      </c>
      <c r="G107" s="2">
        <v>-0.30197444831591203</v>
      </c>
      <c r="H107" s="2">
        <v>-0.13477537437604001</v>
      </c>
      <c r="I107" s="2">
        <v>-5.1923076923076898E-2</v>
      </c>
      <c r="J107" s="2">
        <v>-0.105476673427992</v>
      </c>
      <c r="K107" s="2">
        <v>-8.8435374149659907E-2</v>
      </c>
      <c r="L107" s="2">
        <v>-0.67910447761194004</v>
      </c>
      <c r="M107" s="2">
        <v>-0.46511627906976699</v>
      </c>
      <c r="N107" s="3">
        <v>-0.860040567951318</v>
      </c>
      <c r="O107" s="3">
        <v>-0.93434823977164605</v>
      </c>
    </row>
    <row r="108" spans="1:15" x14ac:dyDescent="0.3">
      <c r="A108" s="8" t="s">
        <v>197</v>
      </c>
      <c r="B108" s="8" t="s">
        <v>113</v>
      </c>
      <c r="C108" s="2">
        <v>0.11363636363636399</v>
      </c>
      <c r="D108" s="2">
        <v>6.1224489795918401E-2</v>
      </c>
      <c r="E108" s="2">
        <v>0.15384615384615399</v>
      </c>
      <c r="F108" s="2">
        <v>0.266666666666667</v>
      </c>
      <c r="G108" s="2">
        <v>9.2105263157894704E-2</v>
      </c>
      <c r="H108" s="2">
        <v>7.2289156626505993E-2</v>
      </c>
      <c r="I108" s="2">
        <v>0.28089887640449401</v>
      </c>
      <c r="J108" s="2">
        <v>0.24561403508771901</v>
      </c>
      <c r="K108" s="2">
        <v>0.23239436619718301</v>
      </c>
      <c r="L108" s="2">
        <v>0.182857142857143</v>
      </c>
      <c r="M108" s="2">
        <v>0.14009661835748799</v>
      </c>
      <c r="N108" s="3">
        <v>1.0701754385964899</v>
      </c>
      <c r="O108" s="3">
        <v>3.5384615384615401</v>
      </c>
    </row>
    <row r="109" spans="1:15" x14ac:dyDescent="0.3">
      <c r="A109" s="8" t="s">
        <v>197</v>
      </c>
      <c r="B109" s="8" t="s">
        <v>114</v>
      </c>
      <c r="C109" s="2">
        <v>-9.9091659785301399E-3</v>
      </c>
      <c r="D109" s="2">
        <v>6.4720600500417003E-2</v>
      </c>
      <c r="E109" s="2">
        <v>5.0289832367225402E-2</v>
      </c>
      <c r="F109" s="2">
        <v>6.4886634844868701E-2</v>
      </c>
      <c r="G109" s="2">
        <v>4.4684129429892097E-2</v>
      </c>
      <c r="H109" s="2">
        <v>3.9688924644676903E-2</v>
      </c>
      <c r="I109" s="2">
        <v>1.4057260768635499E-2</v>
      </c>
      <c r="J109" s="2">
        <v>4.1841536309296698E-2</v>
      </c>
      <c r="K109" s="2">
        <v>5.01708984375E-2</v>
      </c>
      <c r="L109" s="2">
        <v>0.111472742066721</v>
      </c>
      <c r="M109" s="2">
        <v>6.3375862790211193E-2</v>
      </c>
      <c r="N109" s="3">
        <v>0.29314511000890198</v>
      </c>
      <c r="O109" s="3">
        <v>0.59298135672881103</v>
      </c>
    </row>
    <row r="110" spans="1:15" x14ac:dyDescent="0.3">
      <c r="A110" s="8" t="s">
        <v>197</v>
      </c>
      <c r="B110" s="8" t="s">
        <v>115</v>
      </c>
      <c r="C110" s="2">
        <v>-8.4677419354838704E-2</v>
      </c>
      <c r="D110" s="2">
        <v>0.18061674008810599</v>
      </c>
      <c r="E110" s="2">
        <v>6.3432835820895497E-2</v>
      </c>
      <c r="F110" s="2">
        <v>9.1228070175438603E-2</v>
      </c>
      <c r="G110" s="2">
        <v>-3.21543408360129E-3</v>
      </c>
      <c r="H110" s="2">
        <v>6.7741935483871002E-2</v>
      </c>
      <c r="I110" s="2">
        <v>5.1359516616314202E-2</v>
      </c>
      <c r="J110" s="2">
        <v>8.9080459770114903E-2</v>
      </c>
      <c r="K110" s="2">
        <v>2.11081794195251E-2</v>
      </c>
      <c r="L110" s="2">
        <v>5.1679586563307497E-2</v>
      </c>
      <c r="M110" s="2">
        <v>1.9656019656019701E-2</v>
      </c>
      <c r="N110" s="3">
        <v>0.19252873563218401</v>
      </c>
      <c r="O110" s="3">
        <v>0.54850746268656703</v>
      </c>
    </row>
    <row r="111" spans="1:15" x14ac:dyDescent="0.3">
      <c r="A111" s="8" t="s">
        <v>197</v>
      </c>
      <c r="B111" s="8" t="s">
        <v>16</v>
      </c>
      <c r="C111" s="2">
        <v>0.16666666666666699</v>
      </c>
      <c r="D111" s="2">
        <v>4.7619047619047603E-2</v>
      </c>
      <c r="E111" s="2">
        <v>9.0909090909090898E-2</v>
      </c>
      <c r="F111" s="2">
        <v>-0.16666666666666699</v>
      </c>
      <c r="G111" s="2">
        <v>0.05</v>
      </c>
      <c r="H111" s="2">
        <v>0.38095238095238099</v>
      </c>
      <c r="I111" s="2">
        <v>0.27586206896551702</v>
      </c>
      <c r="J111" s="2">
        <v>0.18918918918918901</v>
      </c>
      <c r="K111" s="2">
        <v>-0.18181818181818199</v>
      </c>
      <c r="L111" s="2">
        <v>0.11111111111111099</v>
      </c>
      <c r="M111" s="2">
        <v>7.4999999999999997E-2</v>
      </c>
      <c r="N111" s="3">
        <v>0.162162162162162</v>
      </c>
      <c r="O111" s="3">
        <v>0.95454545454545503</v>
      </c>
    </row>
    <row r="112" spans="1:15" x14ac:dyDescent="0.3">
      <c r="A112" s="8" t="s">
        <v>197</v>
      </c>
      <c r="B112" s="8" t="s">
        <v>108</v>
      </c>
      <c r="C112" s="2">
        <v>1.6494845360824701E-2</v>
      </c>
      <c r="D112" s="2">
        <v>9.0263691683569999E-2</v>
      </c>
      <c r="E112" s="2">
        <v>1.5813953488372098E-2</v>
      </c>
      <c r="F112" s="2">
        <v>3.47985347985348E-2</v>
      </c>
      <c r="G112" s="2">
        <v>8.8495575221238902E-3</v>
      </c>
      <c r="H112" s="2">
        <v>8.0701754385964899E-2</v>
      </c>
      <c r="I112" s="2">
        <v>1.37987012987013E-2</v>
      </c>
      <c r="J112" s="2">
        <v>4.4835868694956003E-2</v>
      </c>
      <c r="K112" s="2">
        <v>3.29501915708812E-2</v>
      </c>
      <c r="L112" s="2">
        <v>0.11646884272997</v>
      </c>
      <c r="M112" s="2">
        <v>5.7142857142857099E-2</v>
      </c>
      <c r="N112" s="3">
        <v>0.27381905524419498</v>
      </c>
      <c r="O112" s="3">
        <v>0.48</v>
      </c>
    </row>
    <row r="113" spans="1:15" x14ac:dyDescent="0.3">
      <c r="A113" s="8" t="s">
        <v>197</v>
      </c>
      <c r="B113" s="8" t="s">
        <v>109</v>
      </c>
      <c r="C113" s="2">
        <v>-0.11490584104692</v>
      </c>
      <c r="D113" s="2">
        <v>-7.0681572304363505E-2</v>
      </c>
      <c r="E113" s="2">
        <v>-8.3818393480791606E-2</v>
      </c>
      <c r="F113" s="2">
        <v>-6.5226598898771707E-2</v>
      </c>
      <c r="G113" s="2">
        <v>-0.13729043951064801</v>
      </c>
      <c r="H113" s="2">
        <v>-8.1932773109243698E-2</v>
      </c>
      <c r="I113" s="2">
        <v>-3.20366132723112E-2</v>
      </c>
      <c r="J113" s="2">
        <v>-4.7281323877068598E-2</v>
      </c>
      <c r="K113" s="2">
        <v>-5.89330024813896E-2</v>
      </c>
      <c r="L113" s="2">
        <v>-0.64073829927488501</v>
      </c>
      <c r="M113" s="2">
        <v>-0.555963302752294</v>
      </c>
      <c r="N113" s="3">
        <v>-0.85697399527186802</v>
      </c>
      <c r="O113" s="3">
        <v>-0.906092355452076</v>
      </c>
    </row>
    <row r="114" spans="1:15" x14ac:dyDescent="0.3">
      <c r="A114" s="8" t="s">
        <v>198</v>
      </c>
      <c r="B114" s="8" t="s">
        <v>113</v>
      </c>
      <c r="C114" s="2">
        <v>0</v>
      </c>
      <c r="D114" s="2">
        <v>-0.105263157894737</v>
      </c>
      <c r="E114" s="2">
        <v>0</v>
      </c>
      <c r="F114" s="2">
        <v>0.20588235294117599</v>
      </c>
      <c r="G114" s="2">
        <v>0.146341463414634</v>
      </c>
      <c r="H114" s="2">
        <v>0.12765957446808501</v>
      </c>
      <c r="I114" s="2">
        <v>0.18867924528301899</v>
      </c>
      <c r="J114" s="2">
        <v>9.5238095238095205E-2</v>
      </c>
      <c r="K114" s="2">
        <v>0.42028985507246402</v>
      </c>
      <c r="L114" s="2">
        <v>0.35714285714285698</v>
      </c>
      <c r="M114" s="2">
        <v>3.7593984962405999E-2</v>
      </c>
      <c r="N114" s="3">
        <v>1.19047619047619</v>
      </c>
      <c r="O114" s="3">
        <v>3.0588235294117601</v>
      </c>
    </row>
    <row r="115" spans="1:15" x14ac:dyDescent="0.3">
      <c r="A115" s="8" t="s">
        <v>198</v>
      </c>
      <c r="B115" s="8" t="s">
        <v>114</v>
      </c>
      <c r="C115" s="2">
        <v>4.1967597111067699E-2</v>
      </c>
      <c r="D115" s="2">
        <v>4.4398651180217297E-2</v>
      </c>
      <c r="E115" s="2">
        <v>3.40807174887892E-2</v>
      </c>
      <c r="F115" s="2">
        <v>-2.8620988725065001E-2</v>
      </c>
      <c r="G115" s="2">
        <v>-5.1785714285714299E-3</v>
      </c>
      <c r="H115" s="2">
        <v>0.10159755878657301</v>
      </c>
      <c r="I115" s="2">
        <v>4.8069089131497503E-2</v>
      </c>
      <c r="J115" s="2">
        <v>6.7164179104477598E-2</v>
      </c>
      <c r="K115" s="2">
        <v>2.7680652680652702E-3</v>
      </c>
      <c r="L115" s="2">
        <v>6.7121894522737202E-2</v>
      </c>
      <c r="M115" s="2">
        <v>0.10660313138189199</v>
      </c>
      <c r="N115" s="3">
        <v>0.26368159203980102</v>
      </c>
      <c r="O115" s="3">
        <v>0.45793721973094198</v>
      </c>
    </row>
    <row r="116" spans="1:15" x14ac:dyDescent="0.3">
      <c r="A116" s="8" t="s">
        <v>198</v>
      </c>
      <c r="B116" s="8" t="s">
        <v>115</v>
      </c>
      <c r="C116" s="2">
        <v>0.08</v>
      </c>
      <c r="D116" s="2">
        <v>9.2592592592592605E-3</v>
      </c>
      <c r="E116" s="2">
        <v>2.7522935779816501E-2</v>
      </c>
      <c r="F116" s="2">
        <v>-1.7857142857142901E-2</v>
      </c>
      <c r="G116" s="2">
        <v>1.8181818181818198E-2</v>
      </c>
      <c r="H116" s="2">
        <v>9.8214285714285698E-2</v>
      </c>
      <c r="I116" s="2">
        <v>2.4390243902439001E-2</v>
      </c>
      <c r="J116" s="2">
        <v>-5.5555555555555601E-2</v>
      </c>
      <c r="K116" s="2">
        <v>-0.13445378151260501</v>
      </c>
      <c r="L116" s="2">
        <v>0.16504854368932001</v>
      </c>
      <c r="M116" s="2">
        <v>6.6666666666666693E-2</v>
      </c>
      <c r="N116" s="3">
        <v>1.58730158730159E-2</v>
      </c>
      <c r="O116" s="3">
        <v>0.17431192660550501</v>
      </c>
    </row>
    <row r="117" spans="1:15" x14ac:dyDescent="0.3">
      <c r="A117" s="8" t="s">
        <v>198</v>
      </c>
      <c r="B117" s="8" t="s">
        <v>16</v>
      </c>
      <c r="C117" s="2">
        <v>0</v>
      </c>
      <c r="D117" s="2">
        <v>0</v>
      </c>
      <c r="E117" s="2">
        <v>-0.125</v>
      </c>
      <c r="F117" s="2">
        <v>-0.214285714285714</v>
      </c>
      <c r="G117" s="2">
        <v>-9.0909090909090898E-2</v>
      </c>
      <c r="H117" s="2">
        <v>0</v>
      </c>
      <c r="I117" s="2">
        <v>0.2</v>
      </c>
      <c r="J117" s="2">
        <v>-8.3333333333333301E-2</v>
      </c>
      <c r="K117" s="2">
        <v>0.54545454545454497</v>
      </c>
      <c r="L117" s="2">
        <v>0.76470588235294101</v>
      </c>
      <c r="M117" s="2">
        <v>0.233333333333333</v>
      </c>
      <c r="N117" s="3">
        <v>2.0833333333333299</v>
      </c>
      <c r="O117" s="3">
        <v>1.3125</v>
      </c>
    </row>
    <row r="118" spans="1:15" x14ac:dyDescent="0.3">
      <c r="A118" s="8" t="s">
        <v>198</v>
      </c>
      <c r="B118" s="8" t="s">
        <v>108</v>
      </c>
      <c r="C118" s="2">
        <v>4.0843214756258198E-2</v>
      </c>
      <c r="D118" s="2">
        <v>1.5189873417721499E-2</v>
      </c>
      <c r="E118" s="2">
        <v>2.7431421446384E-2</v>
      </c>
      <c r="F118" s="2">
        <v>-1.6990291262135901E-2</v>
      </c>
      <c r="G118" s="2">
        <v>-0.15432098765432101</v>
      </c>
      <c r="H118" s="2">
        <v>2.6277372262773699E-2</v>
      </c>
      <c r="I118" s="2">
        <v>-1.42247510668563E-3</v>
      </c>
      <c r="J118" s="2">
        <v>1.85185185185185E-2</v>
      </c>
      <c r="K118" s="2">
        <v>2.7972027972027998E-3</v>
      </c>
      <c r="L118" s="2">
        <v>8.3682008368200805E-2</v>
      </c>
      <c r="M118" s="2">
        <v>8.8803088803088806E-2</v>
      </c>
      <c r="N118" s="3">
        <v>0.20512820512820501</v>
      </c>
      <c r="O118" s="3">
        <v>5.4862842892768098E-2</v>
      </c>
    </row>
    <row r="119" spans="1:15" x14ac:dyDescent="0.3">
      <c r="A119" s="8" t="s">
        <v>198</v>
      </c>
      <c r="B119" s="8" t="s">
        <v>109</v>
      </c>
      <c r="C119" s="2">
        <v>-0.124574829931973</v>
      </c>
      <c r="D119" s="2">
        <v>-0.12481787275376401</v>
      </c>
      <c r="E119" s="2">
        <v>-0.105438401775805</v>
      </c>
      <c r="F119" s="2">
        <v>-0.24379652605459101</v>
      </c>
      <c r="G119" s="2">
        <v>-0.29614438063986898</v>
      </c>
      <c r="H119" s="2">
        <v>-0.130536130536131</v>
      </c>
      <c r="I119" s="2">
        <v>-3.8873994638069703E-2</v>
      </c>
      <c r="J119" s="2">
        <v>-5.9972105997210597E-2</v>
      </c>
      <c r="K119" s="2">
        <v>-7.4183976261127604E-2</v>
      </c>
      <c r="L119" s="2">
        <v>-0.737179487179487</v>
      </c>
      <c r="M119" s="2">
        <v>-0.55487804878048796</v>
      </c>
      <c r="N119" s="3">
        <v>-0.89818688981868899</v>
      </c>
      <c r="O119" s="3">
        <v>-0.95948945615982195</v>
      </c>
    </row>
    <row r="120" spans="1:15" x14ac:dyDescent="0.3">
      <c r="A120" s="8" t="s">
        <v>199</v>
      </c>
      <c r="B120" s="8" t="s">
        <v>113</v>
      </c>
      <c r="C120" s="2">
        <v>7.1428571428571397E-2</v>
      </c>
      <c r="D120" s="2">
        <v>4.4444444444444398E-2</v>
      </c>
      <c r="E120" s="2">
        <v>0.19148936170212799</v>
      </c>
      <c r="F120" s="2">
        <v>0.107142857142857</v>
      </c>
      <c r="G120" s="2">
        <v>3.2258064516128997E-2</v>
      </c>
      <c r="H120" s="2">
        <v>0.203125</v>
      </c>
      <c r="I120" s="2">
        <v>0.32467532467532501</v>
      </c>
      <c r="J120" s="2">
        <v>0.27450980392156898</v>
      </c>
      <c r="K120" s="2">
        <v>0.269230769230769</v>
      </c>
      <c r="L120" s="2">
        <v>0.321212121212121</v>
      </c>
      <c r="M120" s="2">
        <v>0.16055045871559601</v>
      </c>
      <c r="N120" s="3">
        <v>1.4803921568627501</v>
      </c>
      <c r="O120" s="3">
        <v>4.3829787234042596</v>
      </c>
    </row>
    <row r="121" spans="1:15" x14ac:dyDescent="0.3">
      <c r="A121" s="8" t="s">
        <v>199</v>
      </c>
      <c r="B121" s="8" t="s">
        <v>114</v>
      </c>
      <c r="C121" s="2">
        <v>3.49336057201226E-2</v>
      </c>
      <c r="D121" s="2">
        <v>2.4871693643900499E-2</v>
      </c>
      <c r="E121" s="2">
        <v>1.2326656394453E-2</v>
      </c>
      <c r="F121" s="2">
        <v>8.7519025875190306E-3</v>
      </c>
      <c r="G121" s="2">
        <v>4.6397585816672998E-2</v>
      </c>
      <c r="H121" s="2">
        <v>0.108327325162221</v>
      </c>
      <c r="I121" s="2">
        <v>7.2369490974142095E-2</v>
      </c>
      <c r="J121" s="2">
        <v>6.9153776160145605E-2</v>
      </c>
      <c r="K121" s="2">
        <v>9.9432624113475199E-2</v>
      </c>
      <c r="L121" s="2">
        <v>9.2246161785576097E-2</v>
      </c>
      <c r="M121" s="2">
        <v>4.3940467753366401E-2</v>
      </c>
      <c r="N121" s="3">
        <v>0.34030937215650597</v>
      </c>
      <c r="O121" s="3">
        <v>0.70223420647149504</v>
      </c>
    </row>
    <row r="122" spans="1:15" x14ac:dyDescent="0.3">
      <c r="A122" s="8" t="s">
        <v>199</v>
      </c>
      <c r="B122" s="8" t="s">
        <v>115</v>
      </c>
      <c r="C122" s="2">
        <v>-7.8947368421052599E-2</v>
      </c>
      <c r="D122" s="2">
        <v>0.133333333333333</v>
      </c>
      <c r="E122" s="2">
        <v>4.20168067226891E-2</v>
      </c>
      <c r="F122" s="2">
        <v>5.6451612903225798E-2</v>
      </c>
      <c r="G122" s="2">
        <v>9.1603053435114504E-2</v>
      </c>
      <c r="H122" s="2">
        <v>0.11888111888111901</v>
      </c>
      <c r="I122" s="2">
        <v>2.5000000000000001E-2</v>
      </c>
      <c r="J122" s="2">
        <v>7.3170731707317097E-2</v>
      </c>
      <c r="K122" s="2">
        <v>5.1136363636363598E-2</v>
      </c>
      <c r="L122" s="2">
        <v>8.6486486486486505E-2</v>
      </c>
      <c r="M122" s="2">
        <v>-7.9601990049751201E-2</v>
      </c>
      <c r="N122" s="3">
        <v>0.12804878048780499</v>
      </c>
      <c r="O122" s="3">
        <v>0.55462184873949605</v>
      </c>
    </row>
    <row r="123" spans="1:15" x14ac:dyDescent="0.3">
      <c r="A123" s="8" t="s">
        <v>199</v>
      </c>
      <c r="B123" s="8" t="s">
        <v>16</v>
      </c>
      <c r="C123" s="2">
        <v>0.42105263157894701</v>
      </c>
      <c r="D123" s="2">
        <v>-7.4074074074074098E-2</v>
      </c>
      <c r="E123" s="2">
        <v>-0.16</v>
      </c>
      <c r="F123" s="2">
        <v>-9.5238095238095205E-2</v>
      </c>
      <c r="G123" s="2">
        <v>0</v>
      </c>
      <c r="H123" s="2">
        <v>-0.42105263157894701</v>
      </c>
      <c r="I123" s="2">
        <v>-0.18181818181818199</v>
      </c>
      <c r="J123" s="2">
        <v>0.88888888888888895</v>
      </c>
      <c r="K123" s="2">
        <v>0.23529411764705899</v>
      </c>
      <c r="L123" s="2">
        <v>0.238095238095238</v>
      </c>
      <c r="M123" s="2">
        <v>0.38461538461538503</v>
      </c>
      <c r="N123" s="3">
        <v>3</v>
      </c>
      <c r="O123" s="3">
        <v>0.44</v>
      </c>
    </row>
    <row r="124" spans="1:15" x14ac:dyDescent="0.3">
      <c r="A124" s="8" t="s">
        <v>199</v>
      </c>
      <c r="B124" s="8" t="s">
        <v>108</v>
      </c>
      <c r="C124" s="2">
        <v>-5.3262316910785597E-3</v>
      </c>
      <c r="D124" s="2">
        <v>2.00803212851406E-2</v>
      </c>
      <c r="E124" s="2">
        <v>4.0682414698162701E-2</v>
      </c>
      <c r="F124" s="2">
        <v>-4.1614123581336697E-2</v>
      </c>
      <c r="G124" s="2">
        <v>2.6315789473684201E-3</v>
      </c>
      <c r="H124" s="2">
        <v>9.1863517060367494E-2</v>
      </c>
      <c r="I124" s="2">
        <v>3.24519230769231E-2</v>
      </c>
      <c r="J124" s="2">
        <v>1.0477299185098999E-2</v>
      </c>
      <c r="K124" s="2">
        <v>6.1059907834101403E-2</v>
      </c>
      <c r="L124" s="2">
        <v>0.137893593919653</v>
      </c>
      <c r="M124" s="2">
        <v>3.5305343511450399E-2</v>
      </c>
      <c r="N124" s="3">
        <v>0.26309662398137401</v>
      </c>
      <c r="O124" s="3">
        <v>0.42388451443569602</v>
      </c>
    </row>
    <row r="125" spans="1:15" x14ac:dyDescent="0.3">
      <c r="A125" s="8" t="s">
        <v>199</v>
      </c>
      <c r="B125" s="8" t="s">
        <v>109</v>
      </c>
      <c r="C125" s="2">
        <v>-0.108482142857143</v>
      </c>
      <c r="D125" s="2">
        <v>-0.120180270405608</v>
      </c>
      <c r="E125" s="2">
        <v>-0.123505976095618</v>
      </c>
      <c r="F125" s="2">
        <v>-0.12597402597402599</v>
      </c>
      <c r="G125" s="2">
        <v>-0.15676077265973301</v>
      </c>
      <c r="H125" s="2">
        <v>-0.15947136563876699</v>
      </c>
      <c r="I125" s="2">
        <v>1.0482180293501E-2</v>
      </c>
      <c r="J125" s="2">
        <v>-7.3651452282157706E-2</v>
      </c>
      <c r="K125" s="2">
        <v>-7.0548712206046998E-2</v>
      </c>
      <c r="L125" s="2">
        <v>-0.71927710843373505</v>
      </c>
      <c r="M125" s="2">
        <v>-0.52360515021459197</v>
      </c>
      <c r="N125" s="3">
        <v>-0.884854771784232</v>
      </c>
      <c r="O125" s="3">
        <v>-0.93682413204325599</v>
      </c>
    </row>
    <row r="126" spans="1:15" x14ac:dyDescent="0.3">
      <c r="A126" s="8" t="s">
        <v>200</v>
      </c>
      <c r="B126" s="8" t="s">
        <v>113</v>
      </c>
      <c r="C126" s="2">
        <v>3.125E-2</v>
      </c>
      <c r="D126" s="2">
        <v>-9.0909090909090898E-2</v>
      </c>
      <c r="E126" s="2">
        <v>0.266666666666667</v>
      </c>
      <c r="F126" s="2">
        <v>0.23684210526315799</v>
      </c>
      <c r="G126" s="2">
        <v>2.1276595744680899E-2</v>
      </c>
      <c r="H126" s="2">
        <v>0.375</v>
      </c>
      <c r="I126" s="2">
        <v>0.13636363636363599</v>
      </c>
      <c r="J126" s="2">
        <v>0.25333333333333302</v>
      </c>
      <c r="K126" s="2">
        <v>0.170212765957447</v>
      </c>
      <c r="L126" s="2">
        <v>0.31818181818181801</v>
      </c>
      <c r="M126" s="2">
        <v>0.17241379310344801</v>
      </c>
      <c r="N126" s="3">
        <v>1.2666666666666699</v>
      </c>
      <c r="O126" s="3">
        <v>4.6666666666666696</v>
      </c>
    </row>
    <row r="127" spans="1:15" x14ac:dyDescent="0.3">
      <c r="A127" s="8" t="s">
        <v>200</v>
      </c>
      <c r="B127" s="8" t="s">
        <v>114</v>
      </c>
      <c r="C127" s="2">
        <v>2.8878970858492999E-2</v>
      </c>
      <c r="D127" s="2">
        <v>4.9247256953304397E-2</v>
      </c>
      <c r="E127" s="2">
        <v>5.4961089494163402E-2</v>
      </c>
      <c r="F127" s="2">
        <v>0.11572153065929</v>
      </c>
      <c r="G127" s="2">
        <v>0.18264462809917401</v>
      </c>
      <c r="H127" s="2">
        <v>0.100454227812718</v>
      </c>
      <c r="I127" s="2">
        <v>7.7155103984759499E-2</v>
      </c>
      <c r="J127" s="2">
        <v>2.81503316138541E-2</v>
      </c>
      <c r="K127" s="2">
        <v>0.14764908256880699</v>
      </c>
      <c r="L127" s="2">
        <v>0.16974768923307501</v>
      </c>
      <c r="M127" s="2">
        <v>1.3027229044313899E-2</v>
      </c>
      <c r="N127" s="3">
        <v>0.39823139277818698</v>
      </c>
      <c r="O127" s="3">
        <v>1.3071498054474699</v>
      </c>
    </row>
    <row r="128" spans="1:15" x14ac:dyDescent="0.3">
      <c r="A128" s="8" t="s">
        <v>200</v>
      </c>
      <c r="B128" s="8" t="s">
        <v>115</v>
      </c>
      <c r="C128" s="2">
        <v>8.0536912751677805E-2</v>
      </c>
      <c r="D128" s="2">
        <v>0.15527950310558999</v>
      </c>
      <c r="E128" s="2">
        <v>-1.6129032258064498E-2</v>
      </c>
      <c r="F128" s="2">
        <v>1.63934426229508E-2</v>
      </c>
      <c r="G128" s="2">
        <v>6.4516129032258104E-2</v>
      </c>
      <c r="H128" s="2">
        <v>6.5656565656565705E-2</v>
      </c>
      <c r="I128" s="2">
        <v>0.109004739336493</v>
      </c>
      <c r="J128" s="2">
        <v>0.115384615384615</v>
      </c>
      <c r="K128" s="2">
        <v>7.6628352490421504E-3</v>
      </c>
      <c r="L128" s="2">
        <v>-2.6615969581748999E-2</v>
      </c>
      <c r="M128" s="2">
        <v>-1.5625E-2</v>
      </c>
      <c r="N128" s="3">
        <v>7.69230769230769E-2</v>
      </c>
      <c r="O128" s="3">
        <v>0.35483870967741898</v>
      </c>
    </row>
    <row r="129" spans="1:15" x14ac:dyDescent="0.3">
      <c r="A129" s="8" t="s">
        <v>200</v>
      </c>
      <c r="B129" s="8" t="s">
        <v>16</v>
      </c>
      <c r="C129" s="2">
        <v>-0.26086956521739102</v>
      </c>
      <c r="D129" s="2">
        <v>-0.17647058823529399</v>
      </c>
      <c r="E129" s="2">
        <v>-7.1428571428571397E-2</v>
      </c>
      <c r="F129" s="2">
        <v>0.38461538461538503</v>
      </c>
      <c r="G129" s="2">
        <v>-5.5555555555555601E-2</v>
      </c>
      <c r="H129" s="2">
        <v>-0.23529411764705899</v>
      </c>
      <c r="I129" s="2">
        <v>0.38461538461538503</v>
      </c>
      <c r="J129" s="2">
        <v>0.27777777777777801</v>
      </c>
      <c r="K129" s="2">
        <v>0.217391304347826</v>
      </c>
      <c r="L129" s="2">
        <v>0.39285714285714302</v>
      </c>
      <c r="M129" s="2">
        <v>-5.1282051282051301E-2</v>
      </c>
      <c r="N129" s="3">
        <v>1.05555555555556</v>
      </c>
      <c r="O129" s="3">
        <v>1.6428571428571399</v>
      </c>
    </row>
    <row r="130" spans="1:15" x14ac:dyDescent="0.3">
      <c r="A130" s="8" t="s">
        <v>200</v>
      </c>
      <c r="B130" s="8" t="s">
        <v>108</v>
      </c>
      <c r="C130" s="2">
        <v>6.7632850241545903E-2</v>
      </c>
      <c r="D130" s="2">
        <v>3.0165912518853699E-2</v>
      </c>
      <c r="E130" s="2">
        <v>6.5885797950219593E-2</v>
      </c>
      <c r="F130" s="2">
        <v>5.7692307692307702E-2</v>
      </c>
      <c r="G130" s="2">
        <v>0.14805194805194799</v>
      </c>
      <c r="H130" s="2">
        <v>-1.24434389140271E-2</v>
      </c>
      <c r="I130" s="2">
        <v>-1.1454753722794999E-3</v>
      </c>
      <c r="J130" s="2">
        <v>2.5229357798165101E-2</v>
      </c>
      <c r="K130" s="2">
        <v>-1.7897091722595099E-2</v>
      </c>
      <c r="L130" s="2">
        <v>0.13325740318906601</v>
      </c>
      <c r="M130" s="2">
        <v>-3.0150753768844198E-3</v>
      </c>
      <c r="N130" s="3">
        <v>0.13761467889908299</v>
      </c>
      <c r="O130" s="3">
        <v>0.45241581259150798</v>
      </c>
    </row>
    <row r="131" spans="1:15" x14ac:dyDescent="0.3">
      <c r="A131" s="8" t="s">
        <v>200</v>
      </c>
      <c r="B131" s="8" t="s">
        <v>109</v>
      </c>
      <c r="C131" s="2">
        <v>-0.15694591728526</v>
      </c>
      <c r="D131" s="2">
        <v>-9.2452830188679197E-2</v>
      </c>
      <c r="E131" s="2">
        <v>-9.9792099792099798E-2</v>
      </c>
      <c r="F131" s="2">
        <v>-7.69822940723634E-2</v>
      </c>
      <c r="G131" s="2">
        <v>-9.6747289407839901E-2</v>
      </c>
      <c r="H131" s="2">
        <v>-0.13481071098799599</v>
      </c>
      <c r="I131" s="2">
        <v>-5.3361792956243296E-3</v>
      </c>
      <c r="J131" s="2">
        <v>-9.7639484978540803E-2</v>
      </c>
      <c r="K131" s="2">
        <v>-1.4268727705112999E-2</v>
      </c>
      <c r="L131" s="2">
        <v>-0.68275030156815397</v>
      </c>
      <c r="M131" s="2">
        <v>-0.61596958174904903</v>
      </c>
      <c r="N131" s="3">
        <v>-0.89163090128755396</v>
      </c>
      <c r="O131" s="3">
        <v>-0.93000693000693002</v>
      </c>
    </row>
    <row r="132" spans="1:15" x14ac:dyDescent="0.3">
      <c r="A132" s="8" t="s">
        <v>201</v>
      </c>
      <c r="B132" s="8" t="s">
        <v>113</v>
      </c>
      <c r="C132" s="2">
        <v>0</v>
      </c>
      <c r="D132" s="2">
        <v>0.38095238095238099</v>
      </c>
      <c r="E132" s="2">
        <v>0.44827586206896602</v>
      </c>
      <c r="F132" s="2">
        <v>0.16666666666666699</v>
      </c>
      <c r="G132" s="2">
        <v>0.102040816326531</v>
      </c>
      <c r="H132" s="2">
        <v>0.148148148148148</v>
      </c>
      <c r="I132" s="2">
        <v>0.16129032258064499</v>
      </c>
      <c r="J132" s="2">
        <v>0.27777777777777801</v>
      </c>
      <c r="K132" s="2">
        <v>3.2608695652173898E-2</v>
      </c>
      <c r="L132" s="2">
        <v>0.105263157894737</v>
      </c>
      <c r="M132" s="2">
        <v>0.40952380952381001</v>
      </c>
      <c r="N132" s="3">
        <v>1.05555555555556</v>
      </c>
      <c r="O132" s="3">
        <v>4.1034482758620703</v>
      </c>
    </row>
    <row r="133" spans="1:15" x14ac:dyDescent="0.3">
      <c r="A133" s="8" t="s">
        <v>201</v>
      </c>
      <c r="B133" s="8" t="s">
        <v>114</v>
      </c>
      <c r="C133" s="2">
        <v>-1.2853470437018E-2</v>
      </c>
      <c r="D133" s="2">
        <v>4.1193181818181802E-2</v>
      </c>
      <c r="E133" s="2">
        <v>2.4101864483856299E-2</v>
      </c>
      <c r="F133" s="2">
        <v>7.8818827708703396E-2</v>
      </c>
      <c r="G133" s="2">
        <v>3.10763531590862E-2</v>
      </c>
      <c r="H133" s="2">
        <v>5.0499001996008E-2</v>
      </c>
      <c r="I133" s="2">
        <v>2.4700741022230702E-2</v>
      </c>
      <c r="J133" s="2">
        <v>6.04487298349713E-2</v>
      </c>
      <c r="K133" s="2">
        <v>5.1232732995278897E-2</v>
      </c>
      <c r="L133" s="2">
        <v>8.0505655355954803E-2</v>
      </c>
      <c r="M133" s="2">
        <v>7.3891625615763595E-2</v>
      </c>
      <c r="N133" s="3">
        <v>0.29352864824772901</v>
      </c>
      <c r="O133" s="3">
        <v>0.586175534333788</v>
      </c>
    </row>
    <row r="134" spans="1:15" x14ac:dyDescent="0.3">
      <c r="A134" s="8" t="s">
        <v>201</v>
      </c>
      <c r="B134" s="8" t="s">
        <v>115</v>
      </c>
      <c r="C134" s="2">
        <v>-9.5238095238095195E-3</v>
      </c>
      <c r="D134" s="2">
        <v>9.6153846153846194E-3</v>
      </c>
      <c r="E134" s="2">
        <v>0.114285714285714</v>
      </c>
      <c r="F134" s="2">
        <v>8.5470085470085496E-3</v>
      </c>
      <c r="G134" s="2">
        <v>-8.4745762711864403E-2</v>
      </c>
      <c r="H134" s="2">
        <v>0.16666666666666699</v>
      </c>
      <c r="I134" s="2">
        <v>0.134920634920635</v>
      </c>
      <c r="J134" s="2">
        <v>-8.3916083916083906E-2</v>
      </c>
      <c r="K134" s="2">
        <v>9.1603053435114504E-2</v>
      </c>
      <c r="L134" s="2">
        <v>0.10489510489510501</v>
      </c>
      <c r="M134" s="2">
        <v>5.6962025316455701E-2</v>
      </c>
      <c r="N134" s="3">
        <v>0.16783216783216801</v>
      </c>
      <c r="O134" s="3">
        <v>0.59047619047619004</v>
      </c>
    </row>
    <row r="135" spans="1:15" x14ac:dyDescent="0.3">
      <c r="A135" s="8" t="s">
        <v>201</v>
      </c>
      <c r="B135" s="8" t="s">
        <v>16</v>
      </c>
      <c r="C135" s="2">
        <v>-0.11111111111111099</v>
      </c>
      <c r="D135" s="2">
        <v>0.1875</v>
      </c>
      <c r="E135" s="2">
        <v>-5.2631578947368397E-2</v>
      </c>
      <c r="F135" s="2">
        <v>5.5555555555555601E-2</v>
      </c>
      <c r="G135" s="2">
        <v>-0.157894736842105</v>
      </c>
      <c r="H135" s="2">
        <v>0.4375</v>
      </c>
      <c r="I135" s="2">
        <v>-0.13043478260869601</v>
      </c>
      <c r="J135" s="2">
        <v>-0.15</v>
      </c>
      <c r="K135" s="2">
        <v>0.17647058823529399</v>
      </c>
      <c r="L135" s="2">
        <v>0.15</v>
      </c>
      <c r="M135" s="2">
        <v>0.173913043478261</v>
      </c>
      <c r="N135" s="3">
        <v>0.35</v>
      </c>
      <c r="O135" s="3">
        <v>0.42105263157894701</v>
      </c>
    </row>
    <row r="136" spans="1:15" x14ac:dyDescent="0.3">
      <c r="A136" s="8" t="s">
        <v>201</v>
      </c>
      <c r="B136" s="8" t="s">
        <v>108</v>
      </c>
      <c r="C136" s="2">
        <v>-1.2461059190031199E-2</v>
      </c>
      <c r="D136" s="2">
        <v>5.6782334384858003E-2</v>
      </c>
      <c r="E136" s="2">
        <v>0.138805970149254</v>
      </c>
      <c r="F136" s="2">
        <v>5.7667103538663202E-2</v>
      </c>
      <c r="G136" s="2">
        <v>3.9653035935563803E-2</v>
      </c>
      <c r="H136" s="2">
        <v>-8.3432657926102508E-3</v>
      </c>
      <c r="I136" s="2">
        <v>6.0096153846153797E-3</v>
      </c>
      <c r="J136" s="2">
        <v>-4.1816009557944997E-2</v>
      </c>
      <c r="K136" s="2">
        <v>-3.7406483790523699E-3</v>
      </c>
      <c r="L136" s="2">
        <v>0.13266583229036299</v>
      </c>
      <c r="M136" s="2">
        <v>0.10497237569060799</v>
      </c>
      <c r="N136" s="3">
        <v>0.19474313022700099</v>
      </c>
      <c r="O136" s="3">
        <v>0.49253731343283602</v>
      </c>
    </row>
    <row r="137" spans="1:15" x14ac:dyDescent="0.3">
      <c r="A137" s="8" t="s">
        <v>201</v>
      </c>
      <c r="B137" s="8" t="s">
        <v>109</v>
      </c>
      <c r="C137" s="2">
        <v>-0.12493827160493801</v>
      </c>
      <c r="D137" s="2">
        <v>-0.111738148984199</v>
      </c>
      <c r="E137" s="2">
        <v>-0.12960609911054599</v>
      </c>
      <c r="F137" s="2">
        <v>-0.106569343065693</v>
      </c>
      <c r="G137" s="2">
        <v>-0.174019607843137</v>
      </c>
      <c r="H137" s="2">
        <v>-0.14144411473788299</v>
      </c>
      <c r="I137" s="2">
        <v>-4.9539170506912401E-2</v>
      </c>
      <c r="J137" s="2">
        <v>-7.8787878787878796E-2</v>
      </c>
      <c r="K137" s="2">
        <v>-9.2105263157894704E-2</v>
      </c>
      <c r="L137" s="2">
        <v>-0.663768115942029</v>
      </c>
      <c r="M137" s="2">
        <v>-0.45258620689655199</v>
      </c>
      <c r="N137" s="3">
        <v>-0.84606060606060596</v>
      </c>
      <c r="O137" s="3">
        <v>-0.91931385006353195</v>
      </c>
    </row>
    <row r="138" spans="1:15" x14ac:dyDescent="0.3">
      <c r="A138" s="8" t="s">
        <v>202</v>
      </c>
      <c r="B138" s="8" t="s">
        <v>113</v>
      </c>
      <c r="C138" s="2">
        <v>0.1875</v>
      </c>
      <c r="D138" s="2">
        <v>0.105263157894737</v>
      </c>
      <c r="E138" s="2">
        <v>0.33333333333333298</v>
      </c>
      <c r="F138" s="2">
        <v>7.1428571428571397E-2</v>
      </c>
      <c r="G138" s="2">
        <v>6.6666666666666693E-2</v>
      </c>
      <c r="H138" s="2">
        <v>0.21875</v>
      </c>
      <c r="I138" s="2">
        <v>0.35897435897435898</v>
      </c>
      <c r="J138" s="2">
        <v>0.52830188679245305</v>
      </c>
      <c r="K138" s="2">
        <v>0.16049382716049401</v>
      </c>
      <c r="L138" s="2">
        <v>0.20212765957446799</v>
      </c>
      <c r="M138" s="2">
        <v>0.185840707964602</v>
      </c>
      <c r="N138" s="3">
        <v>1.52830188679245</v>
      </c>
      <c r="O138" s="3">
        <v>5.3809523809523796</v>
      </c>
    </row>
    <row r="139" spans="1:15" x14ac:dyDescent="0.3">
      <c r="A139" s="8" t="s">
        <v>202</v>
      </c>
      <c r="B139" s="8" t="s">
        <v>114</v>
      </c>
      <c r="C139" s="2">
        <v>1.52730049637266E-2</v>
      </c>
      <c r="D139" s="2">
        <v>8.0481383978939405E-2</v>
      </c>
      <c r="E139" s="2">
        <v>4.3160459450052202E-2</v>
      </c>
      <c r="F139" s="2">
        <v>4.4377711044377703E-2</v>
      </c>
      <c r="G139" s="2">
        <v>6.5175718849840303E-2</v>
      </c>
      <c r="H139" s="2">
        <v>5.6088782243551301E-2</v>
      </c>
      <c r="I139" s="2">
        <v>5.0269809713149698E-2</v>
      </c>
      <c r="J139" s="2">
        <v>2.5419145484045402E-2</v>
      </c>
      <c r="K139" s="2">
        <v>6.9092827004219398E-2</v>
      </c>
      <c r="L139" s="2">
        <v>0.15219536260483499</v>
      </c>
      <c r="M139" s="2">
        <v>6.8079640333975594E-2</v>
      </c>
      <c r="N139" s="3">
        <v>0.34910762574364501</v>
      </c>
      <c r="O139" s="3">
        <v>0.73651235642185897</v>
      </c>
    </row>
    <row r="140" spans="1:15" x14ac:dyDescent="0.3">
      <c r="A140" s="8" t="s">
        <v>202</v>
      </c>
      <c r="B140" s="8" t="s">
        <v>115</v>
      </c>
      <c r="C140" s="2">
        <v>0.32558139534883701</v>
      </c>
      <c r="D140" s="2">
        <v>0.105263157894737</v>
      </c>
      <c r="E140" s="2">
        <v>0.11111111111111099</v>
      </c>
      <c r="F140" s="2">
        <v>0.128571428571429</v>
      </c>
      <c r="G140" s="2">
        <v>6.3291139240506306E-2</v>
      </c>
      <c r="H140" s="2">
        <v>0</v>
      </c>
      <c r="I140" s="2">
        <v>3.5714285714285698E-2</v>
      </c>
      <c r="J140" s="2">
        <v>0.20689655172413801</v>
      </c>
      <c r="K140" s="2">
        <v>-7.6190476190476197E-2</v>
      </c>
      <c r="L140" s="2">
        <v>1.03092783505155E-2</v>
      </c>
      <c r="M140" s="2">
        <v>0.17346938775510201</v>
      </c>
      <c r="N140" s="3">
        <v>0.32183908045977</v>
      </c>
      <c r="O140" s="3">
        <v>0.82539682539682502</v>
      </c>
    </row>
    <row r="141" spans="1:15" x14ac:dyDescent="0.3">
      <c r="A141" s="8" t="s">
        <v>202</v>
      </c>
      <c r="B141" s="8" t="s">
        <v>16</v>
      </c>
      <c r="C141" s="2">
        <v>1.6666666666666701</v>
      </c>
      <c r="D141" s="2">
        <v>0.125</v>
      </c>
      <c r="E141" s="2">
        <v>0</v>
      </c>
      <c r="F141" s="2">
        <v>-0.11111111111111099</v>
      </c>
      <c r="G141" s="2">
        <v>0.25</v>
      </c>
      <c r="H141" s="2">
        <v>-0.1</v>
      </c>
      <c r="I141" s="2">
        <v>0.33333333333333298</v>
      </c>
      <c r="J141" s="2">
        <v>0.25</v>
      </c>
      <c r="K141" s="2">
        <v>0</v>
      </c>
      <c r="L141" s="2">
        <v>0.53333333333333299</v>
      </c>
      <c r="M141" s="2">
        <v>0.34782608695652201</v>
      </c>
      <c r="N141" s="3">
        <v>1.5833333333333299</v>
      </c>
      <c r="O141" s="3">
        <v>2.4444444444444402</v>
      </c>
    </row>
    <row r="142" spans="1:15" x14ac:dyDescent="0.3">
      <c r="A142" s="8" t="s">
        <v>202</v>
      </c>
      <c r="B142" s="8" t="s">
        <v>108</v>
      </c>
      <c r="C142" s="2">
        <v>4.2035398230088498E-2</v>
      </c>
      <c r="D142" s="2">
        <v>0.146496815286624</v>
      </c>
      <c r="E142" s="2">
        <v>7.7777777777777807E-2</v>
      </c>
      <c r="F142" s="2">
        <v>-3.60824742268041E-2</v>
      </c>
      <c r="G142" s="2">
        <v>2.4955436720142599E-2</v>
      </c>
      <c r="H142" s="2">
        <v>8.6956521739130401E-3</v>
      </c>
      <c r="I142" s="2">
        <v>-7.0689655172413796E-2</v>
      </c>
      <c r="J142" s="2">
        <v>7.4211502782931399E-2</v>
      </c>
      <c r="K142" s="2">
        <v>7.2538860103626895E-2</v>
      </c>
      <c r="L142" s="2">
        <v>0.15458937198067599</v>
      </c>
      <c r="M142" s="2">
        <v>8.3682008368200805E-2</v>
      </c>
      <c r="N142" s="3">
        <v>0.44155844155844198</v>
      </c>
      <c r="O142" s="3">
        <v>0.43888888888888899</v>
      </c>
    </row>
    <row r="143" spans="1:15" x14ac:dyDescent="0.3">
      <c r="A143" s="8" t="s">
        <v>202</v>
      </c>
      <c r="B143" s="8" t="s">
        <v>109</v>
      </c>
      <c r="C143" s="2">
        <v>-0.13391557496361001</v>
      </c>
      <c r="D143" s="2">
        <v>-8.40336134453782E-2</v>
      </c>
      <c r="E143" s="2">
        <v>-6.8807339449541302E-2</v>
      </c>
      <c r="F143" s="2">
        <v>-0.11330049261083699</v>
      </c>
      <c r="G143" s="2">
        <v>-0.20333333333333301</v>
      </c>
      <c r="H143" s="2">
        <v>-0.19107391910739199</v>
      </c>
      <c r="I143" s="2">
        <v>0</v>
      </c>
      <c r="J143" s="2">
        <v>-6.7241379310344795E-2</v>
      </c>
      <c r="K143" s="2">
        <v>5.9149722735674697E-2</v>
      </c>
      <c r="L143" s="2">
        <v>-0.70855148342059304</v>
      </c>
      <c r="M143" s="2">
        <v>-0.56886227544910195</v>
      </c>
      <c r="N143" s="3">
        <v>-0.87586206896551699</v>
      </c>
      <c r="O143" s="3">
        <v>-0.93394495412844003</v>
      </c>
    </row>
    <row r="144" spans="1:15" x14ac:dyDescent="0.3">
      <c r="A144" s="11" t="s">
        <v>17</v>
      </c>
      <c r="B144" s="11" t="s">
        <v>17</v>
      </c>
      <c r="C144" s="3">
        <v>-2.1864744609313699E-2</v>
      </c>
      <c r="D144" s="3">
        <v>8.6655826112014504E-3</v>
      </c>
      <c r="E144" s="3">
        <v>1.0060403232389201E-2</v>
      </c>
      <c r="F144" s="3">
        <v>6.5256480190718598E-3</v>
      </c>
      <c r="G144" s="3">
        <v>1.98715375351265E-3</v>
      </c>
      <c r="H144" s="3">
        <v>4.3430357178629399E-2</v>
      </c>
      <c r="I144" s="3">
        <v>3.49991360608213E-2</v>
      </c>
      <c r="J144" s="3">
        <v>3.7080319050268998E-2</v>
      </c>
      <c r="K144" s="3">
        <v>5.3193582428589299E-2</v>
      </c>
      <c r="L144" s="3">
        <v>3.6988604520829402E-2</v>
      </c>
      <c r="M144" s="3">
        <v>4.8361474590982799E-2</v>
      </c>
      <c r="N144" s="3">
        <v>0.18742348358375099</v>
      </c>
      <c r="O144" s="3">
        <v>0.306301526406008</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118</v>
      </c>
      <c r="B149" s="15"/>
    </row>
    <row r="150" spans="1:2" x14ac:dyDescent="0.3">
      <c r="A150" s="14" t="s">
        <v>186</v>
      </c>
      <c r="B150" s="15"/>
    </row>
    <row r="151" spans="1:2" x14ac:dyDescent="0.3">
      <c r="A151" s="14" t="s">
        <v>45</v>
      </c>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263</v>
      </c>
      <c r="B1" s="15"/>
    </row>
    <row r="2" spans="1:5" ht="15.6" x14ac:dyDescent="0.3">
      <c r="A2" s="12" t="s">
        <v>185</v>
      </c>
      <c r="B2" s="15"/>
    </row>
    <row r="3" spans="1:5" ht="15.6" x14ac:dyDescent="0.3">
      <c r="A3" s="12" t="s">
        <v>204</v>
      </c>
      <c r="B3" s="15"/>
    </row>
    <row r="4" spans="1:5" ht="15.6" x14ac:dyDescent="0.3">
      <c r="A4" s="12" t="s">
        <v>122</v>
      </c>
      <c r="B4" s="15"/>
    </row>
    <row r="5" spans="1:5" ht="15.6" x14ac:dyDescent="0.3">
      <c r="A5" s="12"/>
      <c r="B5" s="15"/>
    </row>
    <row r="6" spans="1:5" x14ac:dyDescent="0.3">
      <c r="A6" s="16" t="str">
        <f>HYPERLINK("#'Table of contents'!A124",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196</v>
      </c>
      <c r="B9" s="7" t="s">
        <v>119</v>
      </c>
      <c r="C9" s="1">
        <v>301</v>
      </c>
      <c r="D9" s="1">
        <v>431</v>
      </c>
      <c r="E9" s="1">
        <v>498</v>
      </c>
    </row>
    <row r="10" spans="1:5" x14ac:dyDescent="0.3">
      <c r="A10" s="7" t="s">
        <v>196</v>
      </c>
      <c r="B10" s="7" t="s">
        <v>120</v>
      </c>
      <c r="C10" s="1">
        <v>4874</v>
      </c>
      <c r="D10" s="1">
        <v>4832</v>
      </c>
      <c r="E10" s="1">
        <v>5361</v>
      </c>
    </row>
    <row r="11" spans="1:5" x14ac:dyDescent="0.3">
      <c r="A11" s="7" t="s">
        <v>197</v>
      </c>
      <c r="B11" s="7" t="s">
        <v>119</v>
      </c>
      <c r="C11" s="1">
        <v>736</v>
      </c>
      <c r="D11" s="1">
        <v>1020</v>
      </c>
      <c r="E11" s="1">
        <v>1088</v>
      </c>
    </row>
    <row r="12" spans="1:5" x14ac:dyDescent="0.3">
      <c r="A12" s="7" t="s">
        <v>197</v>
      </c>
      <c r="B12" s="7" t="s">
        <v>120</v>
      </c>
      <c r="C12" s="1">
        <v>11332</v>
      </c>
      <c r="D12" s="1">
        <v>11246</v>
      </c>
      <c r="E12" s="1">
        <v>11607</v>
      </c>
    </row>
    <row r="13" spans="1:5" x14ac:dyDescent="0.3">
      <c r="A13" s="7" t="s">
        <v>198</v>
      </c>
      <c r="B13" s="7" t="s">
        <v>119</v>
      </c>
      <c r="C13" s="1">
        <v>533</v>
      </c>
      <c r="D13" s="1">
        <v>764</v>
      </c>
      <c r="E13" s="1">
        <v>864</v>
      </c>
    </row>
    <row r="14" spans="1:5" x14ac:dyDescent="0.3">
      <c r="A14" s="7" t="s">
        <v>198</v>
      </c>
      <c r="B14" s="7" t="s">
        <v>120</v>
      </c>
      <c r="C14" s="1">
        <v>7909</v>
      </c>
      <c r="D14" s="1">
        <v>7805</v>
      </c>
      <c r="E14" s="1">
        <v>8486</v>
      </c>
    </row>
    <row r="15" spans="1:5" x14ac:dyDescent="0.3">
      <c r="A15" s="7" t="s">
        <v>199</v>
      </c>
      <c r="B15" s="7" t="s">
        <v>119</v>
      </c>
      <c r="C15" s="1">
        <v>585</v>
      </c>
      <c r="D15" s="1">
        <v>841</v>
      </c>
      <c r="E15" s="1">
        <v>959</v>
      </c>
    </row>
    <row r="16" spans="1:5" x14ac:dyDescent="0.3">
      <c r="A16" s="7" t="s">
        <v>199</v>
      </c>
      <c r="B16" s="7" t="s">
        <v>120</v>
      </c>
      <c r="C16" s="1">
        <v>9291</v>
      </c>
      <c r="D16" s="1">
        <v>9352</v>
      </c>
      <c r="E16" s="1">
        <v>9550</v>
      </c>
    </row>
    <row r="17" spans="1:5" x14ac:dyDescent="0.3">
      <c r="A17" s="7" t="s">
        <v>200</v>
      </c>
      <c r="B17" s="7" t="s">
        <v>119</v>
      </c>
      <c r="C17" s="1">
        <v>487</v>
      </c>
      <c r="D17" s="1">
        <v>752</v>
      </c>
      <c r="E17" s="1">
        <v>812</v>
      </c>
    </row>
    <row r="18" spans="1:5" x14ac:dyDescent="0.3">
      <c r="A18" s="7" t="s">
        <v>200</v>
      </c>
      <c r="B18" s="7" t="s">
        <v>120</v>
      </c>
      <c r="C18" s="1">
        <v>9628</v>
      </c>
      <c r="D18" s="1">
        <v>10311</v>
      </c>
      <c r="E18" s="1">
        <v>10227</v>
      </c>
    </row>
    <row r="19" spans="1:5" x14ac:dyDescent="0.3">
      <c r="A19" s="7" t="s">
        <v>201</v>
      </c>
      <c r="B19" s="7" t="s">
        <v>119</v>
      </c>
      <c r="C19" s="1">
        <v>462</v>
      </c>
      <c r="D19" s="1">
        <v>716</v>
      </c>
      <c r="E19" s="1">
        <v>760</v>
      </c>
    </row>
    <row r="20" spans="1:5" x14ac:dyDescent="0.3">
      <c r="A20" s="7" t="s">
        <v>201</v>
      </c>
      <c r="B20" s="7" t="s">
        <v>120</v>
      </c>
      <c r="C20" s="1">
        <v>7297</v>
      </c>
      <c r="D20" s="1">
        <v>7203</v>
      </c>
      <c r="E20" s="1">
        <v>7685</v>
      </c>
    </row>
    <row r="21" spans="1:5" x14ac:dyDescent="0.3">
      <c r="A21" s="7" t="s">
        <v>202</v>
      </c>
      <c r="B21" s="7" t="s">
        <v>119</v>
      </c>
      <c r="C21" s="1">
        <v>348</v>
      </c>
      <c r="D21" s="1">
        <v>564</v>
      </c>
      <c r="E21" s="1">
        <v>636</v>
      </c>
    </row>
    <row r="22" spans="1:5" x14ac:dyDescent="0.3">
      <c r="A22" s="7" t="s">
        <v>202</v>
      </c>
      <c r="B22" s="7" t="s">
        <v>120</v>
      </c>
      <c r="C22" s="1">
        <v>5107</v>
      </c>
      <c r="D22" s="1">
        <v>5225</v>
      </c>
      <c r="E22" s="1">
        <v>5482</v>
      </c>
    </row>
    <row r="23" spans="1:5" x14ac:dyDescent="0.3">
      <c r="A23" s="10" t="s">
        <v>17</v>
      </c>
      <c r="B23" s="10" t="s">
        <v>17</v>
      </c>
      <c r="C23" s="5">
        <v>58890</v>
      </c>
      <c r="D23" s="5">
        <v>61062</v>
      </c>
      <c r="E23" s="5">
        <v>64015</v>
      </c>
    </row>
    <row r="24" spans="1:5" x14ac:dyDescent="0.3">
      <c r="A24" s="15"/>
      <c r="B24" s="15"/>
    </row>
    <row r="25" spans="1:5" x14ac:dyDescent="0.3">
      <c r="A25" s="15"/>
      <c r="B25" s="15"/>
    </row>
    <row r="26" spans="1:5" x14ac:dyDescent="0.3">
      <c r="A26" s="15"/>
      <c r="B26" s="15"/>
      <c r="C26" s="20" t="s">
        <v>35</v>
      </c>
      <c r="D26" s="21"/>
      <c r="E26" s="21"/>
    </row>
    <row r="27" spans="1:5" x14ac:dyDescent="0.3">
      <c r="A27" s="9" t="s">
        <v>39</v>
      </c>
      <c r="B27" s="9" t="s">
        <v>39</v>
      </c>
      <c r="C27" s="4" t="s">
        <v>9</v>
      </c>
      <c r="D27" s="4" t="s">
        <v>10</v>
      </c>
      <c r="E27" s="4" t="s">
        <v>11</v>
      </c>
    </row>
    <row r="28" spans="1:5" x14ac:dyDescent="0.3">
      <c r="A28" s="8" t="s">
        <v>196</v>
      </c>
      <c r="B28" s="8" t="s">
        <v>119</v>
      </c>
      <c r="C28" s="2">
        <v>5.81642512077295E-2</v>
      </c>
      <c r="D28" s="2">
        <v>8.1892456773703201E-2</v>
      </c>
      <c r="E28" s="2">
        <v>8.4997439836149505E-2</v>
      </c>
    </row>
    <row r="29" spans="1:5" x14ac:dyDescent="0.3">
      <c r="A29" s="8" t="s">
        <v>196</v>
      </c>
      <c r="B29" s="8" t="s">
        <v>120</v>
      </c>
      <c r="C29" s="2">
        <v>0.94183574879227006</v>
      </c>
      <c r="D29" s="2">
        <v>0.91810754322629695</v>
      </c>
      <c r="E29" s="2">
        <v>0.91500256016385095</v>
      </c>
    </row>
    <row r="30" spans="1:5" x14ac:dyDescent="0.3">
      <c r="A30" s="8" t="s">
        <v>197</v>
      </c>
      <c r="B30" s="8" t="s">
        <v>119</v>
      </c>
      <c r="C30" s="2">
        <v>6.09877361617501E-2</v>
      </c>
      <c r="D30" s="2">
        <v>8.3156693298548801E-2</v>
      </c>
      <c r="E30" s="2">
        <v>8.5703032690035402E-2</v>
      </c>
    </row>
    <row r="31" spans="1:5" x14ac:dyDescent="0.3">
      <c r="A31" s="8" t="s">
        <v>197</v>
      </c>
      <c r="B31" s="8" t="s">
        <v>120</v>
      </c>
      <c r="C31" s="2">
        <v>0.93901226383824998</v>
      </c>
      <c r="D31" s="2">
        <v>0.91684330670145098</v>
      </c>
      <c r="E31" s="2">
        <v>0.91429696730996501</v>
      </c>
    </row>
    <row r="32" spans="1:5" x14ac:dyDescent="0.3">
      <c r="A32" s="8" t="s">
        <v>198</v>
      </c>
      <c r="B32" s="8" t="s">
        <v>119</v>
      </c>
      <c r="C32" s="2">
        <v>6.3136697465055694E-2</v>
      </c>
      <c r="D32" s="2">
        <v>8.9158594935231594E-2</v>
      </c>
      <c r="E32" s="2">
        <v>9.2406417112299494E-2</v>
      </c>
    </row>
    <row r="33" spans="1:5" x14ac:dyDescent="0.3">
      <c r="A33" s="8" t="s">
        <v>198</v>
      </c>
      <c r="B33" s="8" t="s">
        <v>120</v>
      </c>
      <c r="C33" s="2">
        <v>0.93686330253494399</v>
      </c>
      <c r="D33" s="2">
        <v>0.91084140506476796</v>
      </c>
      <c r="E33" s="2">
        <v>0.90759358288770098</v>
      </c>
    </row>
    <row r="34" spans="1:5" x14ac:dyDescent="0.3">
      <c r="A34" s="8" t="s">
        <v>199</v>
      </c>
      <c r="B34" s="8" t="s">
        <v>119</v>
      </c>
      <c r="C34" s="2">
        <v>5.9234507897934399E-2</v>
      </c>
      <c r="D34" s="2">
        <v>8.2507603257137296E-2</v>
      </c>
      <c r="E34" s="2">
        <v>9.1255114663621698E-2</v>
      </c>
    </row>
    <row r="35" spans="1:5" x14ac:dyDescent="0.3">
      <c r="A35" s="8" t="s">
        <v>199</v>
      </c>
      <c r="B35" s="8" t="s">
        <v>120</v>
      </c>
      <c r="C35" s="2">
        <v>0.94076549210206595</v>
      </c>
      <c r="D35" s="2">
        <v>0.91749239674286298</v>
      </c>
      <c r="E35" s="2">
        <v>0.90874488533637798</v>
      </c>
    </row>
    <row r="36" spans="1:5" x14ac:dyDescent="0.3">
      <c r="A36" s="8" t="s">
        <v>200</v>
      </c>
      <c r="B36" s="8" t="s">
        <v>119</v>
      </c>
      <c r="C36" s="2">
        <v>4.8146317350469599E-2</v>
      </c>
      <c r="D36" s="2">
        <v>6.7974328843894094E-2</v>
      </c>
      <c r="E36" s="2">
        <v>7.3557387444514899E-2</v>
      </c>
    </row>
    <row r="37" spans="1:5" x14ac:dyDescent="0.3">
      <c r="A37" s="8" t="s">
        <v>200</v>
      </c>
      <c r="B37" s="8" t="s">
        <v>120</v>
      </c>
      <c r="C37" s="2">
        <v>0.95185368264952996</v>
      </c>
      <c r="D37" s="2">
        <v>0.93202567115610602</v>
      </c>
      <c r="E37" s="2">
        <v>0.92644261255548499</v>
      </c>
    </row>
    <row r="38" spans="1:5" x14ac:dyDescent="0.3">
      <c r="A38" s="8" t="s">
        <v>201</v>
      </c>
      <c r="B38" s="8" t="s">
        <v>119</v>
      </c>
      <c r="C38" s="2">
        <v>5.9543755638613201E-2</v>
      </c>
      <c r="D38" s="2">
        <v>9.0415456497032407E-2</v>
      </c>
      <c r="E38" s="2">
        <v>8.9994079336885704E-2</v>
      </c>
    </row>
    <row r="39" spans="1:5" x14ac:dyDescent="0.3">
      <c r="A39" s="8" t="s">
        <v>201</v>
      </c>
      <c r="B39" s="8" t="s">
        <v>120</v>
      </c>
      <c r="C39" s="2">
        <v>0.94045624436138697</v>
      </c>
      <c r="D39" s="2">
        <v>0.90958454350296802</v>
      </c>
      <c r="E39" s="2">
        <v>0.91000592066311403</v>
      </c>
    </row>
    <row r="40" spans="1:5" x14ac:dyDescent="0.3">
      <c r="A40" s="8" t="s">
        <v>202</v>
      </c>
      <c r="B40" s="8" t="s">
        <v>119</v>
      </c>
      <c r="C40" s="2">
        <v>6.3794683776352001E-2</v>
      </c>
      <c r="D40" s="2">
        <v>9.74261530488858E-2</v>
      </c>
      <c r="E40" s="2">
        <v>0.103955541026479</v>
      </c>
    </row>
    <row r="41" spans="1:5" x14ac:dyDescent="0.3">
      <c r="A41" s="8" t="s">
        <v>202</v>
      </c>
      <c r="B41" s="8" t="s">
        <v>120</v>
      </c>
      <c r="C41" s="2">
        <v>0.936205316223648</v>
      </c>
      <c r="D41" s="2">
        <v>0.90257384695111398</v>
      </c>
      <c r="E41" s="2">
        <v>0.89604445897352103</v>
      </c>
    </row>
    <row r="42" spans="1:5" x14ac:dyDescent="0.3">
      <c r="A42" s="15"/>
      <c r="B42" s="15"/>
    </row>
    <row r="43" spans="1:5" x14ac:dyDescent="0.3">
      <c r="A43" s="13" t="s">
        <v>40</v>
      </c>
      <c r="B43" s="15"/>
    </row>
    <row r="44" spans="1:5" x14ac:dyDescent="0.3">
      <c r="A44" s="14" t="s">
        <v>41</v>
      </c>
      <c r="B44" s="15"/>
    </row>
    <row r="45" spans="1:5" x14ac:dyDescent="0.3">
      <c r="A45" s="14" t="s">
        <v>42</v>
      </c>
      <c r="B45" s="15"/>
    </row>
    <row r="46" spans="1:5" x14ac:dyDescent="0.3">
      <c r="A46" s="14" t="s">
        <v>123</v>
      </c>
      <c r="B46" s="15"/>
    </row>
    <row r="47" spans="1:5" x14ac:dyDescent="0.3">
      <c r="A47" s="14" t="s">
        <v>186</v>
      </c>
      <c r="B47" s="15"/>
    </row>
    <row r="48" spans="1:5" x14ac:dyDescent="0.3">
      <c r="A48" s="14" t="s">
        <v>45</v>
      </c>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6:E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306</v>
      </c>
    </row>
    <row r="2" spans="1:13" ht="15.6" x14ac:dyDescent="0.3">
      <c r="A2" s="12" t="s">
        <v>307</v>
      </c>
    </row>
    <row r="3" spans="1:13" ht="15.6" x14ac:dyDescent="0.3">
      <c r="A3" s="12" t="s">
        <v>308</v>
      </c>
    </row>
    <row r="4" spans="1:13" x14ac:dyDescent="0.3">
      <c r="A4" s="15"/>
    </row>
    <row r="5" spans="1:13" x14ac:dyDescent="0.3">
      <c r="A5" s="15"/>
    </row>
    <row r="6" spans="1:13" x14ac:dyDescent="0.3">
      <c r="A6" s="16" t="str">
        <f>HYPERLINK("#'Table of contents'!A125",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264</v>
      </c>
      <c r="B9" s="1">
        <v>2726</v>
      </c>
      <c r="C9" s="1">
        <v>2535</v>
      </c>
      <c r="D9" s="1">
        <v>2627</v>
      </c>
      <c r="E9" s="1">
        <v>3495</v>
      </c>
      <c r="F9" s="1">
        <v>3572</v>
      </c>
      <c r="G9" s="1">
        <v>3705</v>
      </c>
      <c r="H9" s="1">
        <v>4033</v>
      </c>
      <c r="I9" s="1">
        <v>4103</v>
      </c>
      <c r="J9" s="1">
        <v>3471</v>
      </c>
      <c r="K9" s="1">
        <v>3654</v>
      </c>
      <c r="L9" s="1">
        <v>3651</v>
      </c>
      <c r="M9" s="1">
        <v>4007</v>
      </c>
    </row>
    <row r="10" spans="1:13" x14ac:dyDescent="0.3">
      <c r="A10" s="7" t="s">
        <v>265</v>
      </c>
      <c r="B10" s="1">
        <v>2420</v>
      </c>
      <c r="C10" s="1">
        <v>2382</v>
      </c>
      <c r="D10" s="1">
        <v>2360</v>
      </c>
      <c r="E10" s="1">
        <v>2438</v>
      </c>
      <c r="F10" s="1">
        <v>2470</v>
      </c>
      <c r="G10" s="1">
        <v>2732</v>
      </c>
      <c r="H10" s="1">
        <v>2723</v>
      </c>
      <c r="I10" s="1">
        <v>2357</v>
      </c>
      <c r="J10" s="1">
        <v>2766</v>
      </c>
      <c r="K10" s="1">
        <v>2954</v>
      </c>
      <c r="L10" s="1">
        <v>3171</v>
      </c>
      <c r="M10" s="1">
        <v>3373</v>
      </c>
    </row>
    <row r="11" spans="1:13" x14ac:dyDescent="0.3">
      <c r="A11" s="7" t="s">
        <v>266</v>
      </c>
      <c r="B11" s="1">
        <v>6445</v>
      </c>
      <c r="C11" s="1">
        <v>6828</v>
      </c>
      <c r="D11" s="1">
        <v>6908</v>
      </c>
      <c r="E11" s="1">
        <v>7535</v>
      </c>
      <c r="F11" s="1">
        <v>7618</v>
      </c>
      <c r="G11" s="1">
        <v>7832</v>
      </c>
      <c r="H11" s="1">
        <v>8077</v>
      </c>
      <c r="I11" s="1">
        <v>8497</v>
      </c>
      <c r="J11" s="1">
        <v>8654</v>
      </c>
      <c r="K11" s="1">
        <v>8945</v>
      </c>
      <c r="L11" s="1">
        <v>8876</v>
      </c>
      <c r="M11" s="1">
        <v>9454</v>
      </c>
    </row>
    <row r="12" spans="1:13" x14ac:dyDescent="0.3">
      <c r="A12" s="7" t="s">
        <v>267</v>
      </c>
      <c r="B12" s="1">
        <v>3048</v>
      </c>
      <c r="C12" s="1">
        <v>2953</v>
      </c>
      <c r="D12" s="1">
        <v>3151</v>
      </c>
      <c r="E12" s="1">
        <v>3238</v>
      </c>
      <c r="F12" s="1">
        <v>3173</v>
      </c>
      <c r="G12" s="1">
        <v>3230</v>
      </c>
      <c r="H12" s="1">
        <v>3446</v>
      </c>
      <c r="I12" s="1">
        <v>3632</v>
      </c>
      <c r="J12" s="1">
        <v>3652</v>
      </c>
      <c r="K12" s="1">
        <v>3858</v>
      </c>
      <c r="L12" s="1">
        <v>4397</v>
      </c>
      <c r="M12" s="1">
        <v>4890</v>
      </c>
    </row>
    <row r="13" spans="1:13" x14ac:dyDescent="0.3">
      <c r="A13" s="7" t="s">
        <v>268</v>
      </c>
      <c r="B13" s="1">
        <v>3823</v>
      </c>
      <c r="C13" s="1">
        <v>3845</v>
      </c>
      <c r="D13" s="1">
        <v>3943</v>
      </c>
      <c r="E13" s="1">
        <v>4574</v>
      </c>
      <c r="F13" s="1">
        <v>4831</v>
      </c>
      <c r="G13" s="1">
        <v>4787</v>
      </c>
      <c r="H13" s="1">
        <v>5144</v>
      </c>
      <c r="I13" s="1">
        <v>5414</v>
      </c>
      <c r="J13" s="1">
        <v>4548</v>
      </c>
      <c r="K13" s="1">
        <v>4858</v>
      </c>
      <c r="L13" s="1">
        <v>5350</v>
      </c>
      <c r="M13" s="1">
        <v>5651</v>
      </c>
    </row>
    <row r="14" spans="1:13" x14ac:dyDescent="0.3">
      <c r="A14" s="7" t="s">
        <v>269</v>
      </c>
      <c r="B14" s="1">
        <v>6447</v>
      </c>
      <c r="C14" s="1">
        <v>6810</v>
      </c>
      <c r="D14" s="1">
        <v>7004</v>
      </c>
      <c r="E14" s="1">
        <v>6841</v>
      </c>
      <c r="F14" s="1">
        <v>7025</v>
      </c>
      <c r="G14" s="1">
        <v>7203</v>
      </c>
      <c r="H14" s="1">
        <v>7161</v>
      </c>
      <c r="I14" s="1">
        <v>7393</v>
      </c>
      <c r="J14" s="1">
        <v>7499</v>
      </c>
      <c r="K14" s="1">
        <v>7365</v>
      </c>
      <c r="L14" s="1">
        <v>8364</v>
      </c>
      <c r="M14" s="1">
        <v>8506</v>
      </c>
    </row>
    <row r="15" spans="1:13" x14ac:dyDescent="0.3">
      <c r="A15" s="7" t="s">
        <v>270</v>
      </c>
      <c r="B15" s="1">
        <v>3904</v>
      </c>
      <c r="C15" s="1">
        <v>4262</v>
      </c>
      <c r="D15" s="1">
        <v>4340</v>
      </c>
      <c r="E15" s="1">
        <v>4939</v>
      </c>
      <c r="F15" s="1">
        <v>5255</v>
      </c>
      <c r="G15" s="1">
        <v>5415</v>
      </c>
      <c r="H15" s="1">
        <v>5607</v>
      </c>
      <c r="I15" s="1">
        <v>6576</v>
      </c>
      <c r="J15" s="1">
        <v>6042</v>
      </c>
      <c r="K15" s="1">
        <v>6225</v>
      </c>
      <c r="L15" s="1">
        <v>6570</v>
      </c>
      <c r="M15" s="1">
        <v>6728</v>
      </c>
    </row>
    <row r="16" spans="1:13" x14ac:dyDescent="0.3">
      <c r="A16" s="7" t="s">
        <v>271</v>
      </c>
      <c r="B16" s="1">
        <v>9025</v>
      </c>
      <c r="C16" s="1">
        <v>9321</v>
      </c>
      <c r="D16" s="1">
        <v>9475</v>
      </c>
      <c r="E16" s="1">
        <v>9645</v>
      </c>
      <c r="F16" s="1">
        <v>10566</v>
      </c>
      <c r="G16" s="1">
        <v>11718</v>
      </c>
      <c r="H16" s="1">
        <v>12729</v>
      </c>
      <c r="I16" s="1">
        <v>13661</v>
      </c>
      <c r="J16" s="1">
        <v>13584</v>
      </c>
      <c r="K16" s="1">
        <v>14914</v>
      </c>
      <c r="L16" s="1">
        <v>17730</v>
      </c>
      <c r="M16" s="1">
        <v>19008</v>
      </c>
    </row>
    <row r="17" spans="1:13" x14ac:dyDescent="0.3">
      <c r="A17" s="7" t="s">
        <v>272</v>
      </c>
      <c r="B17" s="1">
        <v>1483</v>
      </c>
      <c r="C17" s="1">
        <v>1805</v>
      </c>
      <c r="D17" s="1">
        <v>1837</v>
      </c>
      <c r="E17" s="1">
        <v>1512</v>
      </c>
      <c r="F17" s="1">
        <v>1503</v>
      </c>
      <c r="G17" s="1">
        <v>1633</v>
      </c>
      <c r="H17" s="1">
        <v>1783</v>
      </c>
      <c r="I17" s="1">
        <v>2094</v>
      </c>
      <c r="J17" s="1">
        <v>1632</v>
      </c>
      <c r="K17" s="1">
        <v>1727</v>
      </c>
      <c r="L17" s="1">
        <v>2536</v>
      </c>
      <c r="M17" s="1">
        <v>2010</v>
      </c>
    </row>
    <row r="18" spans="1:13" x14ac:dyDescent="0.3">
      <c r="A18" s="7" t="s">
        <v>273</v>
      </c>
      <c r="B18" s="1">
        <v>2819</v>
      </c>
      <c r="C18" s="1">
        <v>2747</v>
      </c>
      <c r="D18" s="1">
        <v>2851</v>
      </c>
      <c r="E18" s="1">
        <v>2895</v>
      </c>
      <c r="F18" s="1">
        <v>2830</v>
      </c>
      <c r="G18" s="1">
        <v>2936</v>
      </c>
      <c r="H18" s="1">
        <v>3050</v>
      </c>
      <c r="I18" s="1">
        <v>3131</v>
      </c>
      <c r="J18" s="1">
        <v>3100</v>
      </c>
      <c r="K18" s="1">
        <v>3205</v>
      </c>
      <c r="L18" s="1">
        <v>3549</v>
      </c>
      <c r="M18" s="1">
        <v>3899</v>
      </c>
    </row>
    <row r="19" spans="1:13" x14ac:dyDescent="0.3">
      <c r="A19" s="7" t="s">
        <v>274</v>
      </c>
      <c r="B19" s="1">
        <v>2492</v>
      </c>
      <c r="C19" s="1">
        <v>2341</v>
      </c>
      <c r="D19" s="1">
        <v>2530</v>
      </c>
      <c r="E19" s="1">
        <v>2598</v>
      </c>
      <c r="F19" s="1">
        <v>2658</v>
      </c>
      <c r="G19" s="1">
        <v>2655</v>
      </c>
      <c r="H19" s="1">
        <v>2812</v>
      </c>
      <c r="I19" s="1">
        <v>3062</v>
      </c>
      <c r="J19" s="1">
        <v>3292</v>
      </c>
      <c r="K19" s="1">
        <v>3435</v>
      </c>
      <c r="L19" s="1">
        <v>3058</v>
      </c>
      <c r="M19" s="1">
        <v>3150</v>
      </c>
    </row>
    <row r="20" spans="1:13" x14ac:dyDescent="0.3">
      <c r="A20" s="7" t="s">
        <v>275</v>
      </c>
      <c r="B20" s="1">
        <v>4409</v>
      </c>
      <c r="C20" s="1">
        <v>4267</v>
      </c>
      <c r="D20" s="1">
        <v>4363</v>
      </c>
      <c r="E20" s="1">
        <v>4392</v>
      </c>
      <c r="F20" s="1">
        <v>4422</v>
      </c>
      <c r="G20" s="1">
        <v>4739</v>
      </c>
      <c r="H20" s="1">
        <v>4838</v>
      </c>
      <c r="I20" s="1">
        <v>4896</v>
      </c>
      <c r="J20" s="1">
        <v>4872</v>
      </c>
      <c r="K20" s="1">
        <v>5218</v>
      </c>
      <c r="L20" s="1">
        <v>5775</v>
      </c>
      <c r="M20" s="1">
        <v>6165</v>
      </c>
    </row>
    <row r="21" spans="1:13" x14ac:dyDescent="0.3">
      <c r="A21" s="7" t="s">
        <v>276</v>
      </c>
      <c r="B21" s="1">
        <v>2439</v>
      </c>
      <c r="C21" s="1">
        <v>2353</v>
      </c>
      <c r="D21" s="1">
        <v>2385</v>
      </c>
      <c r="E21" s="1">
        <v>2431</v>
      </c>
      <c r="F21" s="1">
        <v>2467</v>
      </c>
      <c r="G21" s="1">
        <v>2541</v>
      </c>
      <c r="H21" s="1">
        <v>2604</v>
      </c>
      <c r="I21" s="1">
        <v>2714</v>
      </c>
      <c r="J21" s="1">
        <v>2653</v>
      </c>
      <c r="K21" s="1">
        <v>2890</v>
      </c>
      <c r="L21" s="1">
        <v>3134</v>
      </c>
      <c r="M21" s="1">
        <v>3282</v>
      </c>
    </row>
    <row r="22" spans="1:13" x14ac:dyDescent="0.3">
      <c r="A22" s="7" t="s">
        <v>277</v>
      </c>
      <c r="B22" s="1">
        <v>2156</v>
      </c>
      <c r="C22" s="1">
        <v>2187</v>
      </c>
      <c r="D22" s="1">
        <v>2241</v>
      </c>
      <c r="E22" s="1">
        <v>2257</v>
      </c>
      <c r="F22" s="1">
        <v>2351</v>
      </c>
      <c r="G22" s="1">
        <v>2414</v>
      </c>
      <c r="H22" s="1">
        <v>2483</v>
      </c>
      <c r="I22" s="1">
        <v>2513</v>
      </c>
      <c r="J22" s="1">
        <v>2525</v>
      </c>
      <c r="K22" s="1">
        <v>2626</v>
      </c>
      <c r="L22" s="1">
        <v>2897</v>
      </c>
      <c r="M22" s="1">
        <v>3116</v>
      </c>
    </row>
    <row r="23" spans="1:13" x14ac:dyDescent="0.3">
      <c r="A23" s="7" t="s">
        <v>278</v>
      </c>
      <c r="B23" s="1">
        <v>1754</v>
      </c>
      <c r="C23" s="1">
        <v>2238</v>
      </c>
      <c r="D23" s="1">
        <v>2363</v>
      </c>
      <c r="E23" s="1">
        <v>2090</v>
      </c>
      <c r="F23" s="1">
        <v>2106</v>
      </c>
      <c r="G23" s="1">
        <v>2110</v>
      </c>
      <c r="H23" s="1">
        <v>1698</v>
      </c>
      <c r="I23" s="1">
        <v>1756</v>
      </c>
      <c r="J23" s="1">
        <v>1611</v>
      </c>
      <c r="K23" s="1">
        <v>1718</v>
      </c>
      <c r="L23" s="1">
        <v>2185</v>
      </c>
      <c r="M23" s="1">
        <v>1878</v>
      </c>
    </row>
    <row r="24" spans="1:13" x14ac:dyDescent="0.3">
      <c r="A24" s="7" t="s">
        <v>279</v>
      </c>
      <c r="B24" s="1">
        <v>9819</v>
      </c>
      <c r="C24" s="1">
        <v>10491</v>
      </c>
      <c r="D24" s="1">
        <v>10820</v>
      </c>
      <c r="E24" s="1">
        <v>11622</v>
      </c>
      <c r="F24" s="1">
        <v>12657</v>
      </c>
      <c r="G24" s="1">
        <v>13080</v>
      </c>
      <c r="H24" s="1">
        <v>13106</v>
      </c>
      <c r="I24" s="1">
        <v>13440</v>
      </c>
      <c r="J24" s="1">
        <v>12300</v>
      </c>
      <c r="K24" s="1">
        <v>13099</v>
      </c>
      <c r="L24" s="1">
        <v>13225</v>
      </c>
      <c r="M24" s="1">
        <v>14262</v>
      </c>
    </row>
    <row r="25" spans="1:13" x14ac:dyDescent="0.3">
      <c r="A25" s="7" t="s">
        <v>280</v>
      </c>
      <c r="B25" s="1">
        <v>6095</v>
      </c>
      <c r="C25" s="1">
        <v>6420</v>
      </c>
      <c r="D25" s="1">
        <v>6655</v>
      </c>
      <c r="E25" s="1">
        <v>6855</v>
      </c>
      <c r="F25" s="1">
        <v>7054</v>
      </c>
      <c r="G25" s="1">
        <v>7116</v>
      </c>
      <c r="H25" s="1">
        <v>7309</v>
      </c>
      <c r="I25" s="1">
        <v>7564</v>
      </c>
      <c r="J25" s="1">
        <v>7970</v>
      </c>
      <c r="K25" s="1">
        <v>8354</v>
      </c>
      <c r="L25" s="1">
        <v>8202</v>
      </c>
      <c r="M25" s="1">
        <v>9032</v>
      </c>
    </row>
    <row r="26" spans="1:13" x14ac:dyDescent="0.3">
      <c r="A26" s="7" t="s">
        <v>281</v>
      </c>
      <c r="B26" s="1">
        <v>2085</v>
      </c>
      <c r="C26" s="1">
        <v>2283</v>
      </c>
      <c r="D26" s="1">
        <v>2352</v>
      </c>
      <c r="E26" s="1">
        <v>2041</v>
      </c>
      <c r="F26" s="1">
        <v>1995</v>
      </c>
      <c r="G26" s="1">
        <v>2249</v>
      </c>
      <c r="H26" s="1">
        <v>2353</v>
      </c>
      <c r="I26" s="1">
        <v>2452</v>
      </c>
      <c r="J26" s="1">
        <v>2346</v>
      </c>
      <c r="K26" s="1">
        <v>2489</v>
      </c>
      <c r="L26" s="1">
        <v>2822</v>
      </c>
      <c r="M26" s="1">
        <v>2924</v>
      </c>
    </row>
    <row r="27" spans="1:13" x14ac:dyDescent="0.3">
      <c r="A27" s="7" t="s">
        <v>282</v>
      </c>
      <c r="B27" s="1">
        <v>4120</v>
      </c>
      <c r="C27" s="1">
        <v>4298</v>
      </c>
      <c r="D27" s="1">
        <v>4317</v>
      </c>
      <c r="E27" s="1">
        <v>3866</v>
      </c>
      <c r="F27" s="1">
        <v>4008</v>
      </c>
      <c r="G27" s="1">
        <v>4173</v>
      </c>
      <c r="H27" s="1">
        <v>4307</v>
      </c>
      <c r="I27" s="1">
        <v>3878</v>
      </c>
      <c r="J27" s="1">
        <v>4375</v>
      </c>
      <c r="K27" s="1">
        <v>4648</v>
      </c>
      <c r="L27" s="1">
        <v>5148</v>
      </c>
      <c r="M27" s="1">
        <v>5303</v>
      </c>
    </row>
    <row r="28" spans="1:13" x14ac:dyDescent="0.3">
      <c r="A28" s="7" t="s">
        <v>283</v>
      </c>
      <c r="B28" s="1">
        <v>4894</v>
      </c>
      <c r="C28" s="1">
        <v>4960</v>
      </c>
      <c r="D28" s="1">
        <v>5087</v>
      </c>
      <c r="E28" s="1">
        <v>4907</v>
      </c>
      <c r="F28" s="1">
        <v>4914</v>
      </c>
      <c r="G28" s="1">
        <v>5034</v>
      </c>
      <c r="H28" s="1">
        <v>5254</v>
      </c>
      <c r="I28" s="1">
        <v>5438</v>
      </c>
      <c r="J28" s="1">
        <v>5229</v>
      </c>
      <c r="K28" s="1">
        <v>5560</v>
      </c>
      <c r="L28" s="1">
        <v>6736</v>
      </c>
      <c r="M28" s="1">
        <v>6554</v>
      </c>
    </row>
    <row r="29" spans="1:13" x14ac:dyDescent="0.3">
      <c r="A29" s="7" t="s">
        <v>284</v>
      </c>
      <c r="B29" s="1">
        <v>5416</v>
      </c>
      <c r="C29" s="1">
        <v>5186</v>
      </c>
      <c r="D29" s="1">
        <v>5269</v>
      </c>
      <c r="E29" s="1">
        <v>5158</v>
      </c>
      <c r="F29" s="1">
        <v>5204</v>
      </c>
      <c r="G29" s="1">
        <v>5338</v>
      </c>
      <c r="H29" s="1">
        <v>5690</v>
      </c>
      <c r="I29" s="1">
        <v>6062</v>
      </c>
      <c r="J29" s="1">
        <v>6586</v>
      </c>
      <c r="K29" s="1">
        <v>7094</v>
      </c>
      <c r="L29" s="1">
        <v>7414</v>
      </c>
      <c r="M29" s="1">
        <v>7140</v>
      </c>
    </row>
    <row r="30" spans="1:13" x14ac:dyDescent="0.3">
      <c r="A30" s="7" t="s">
        <v>285</v>
      </c>
      <c r="B30" s="1">
        <v>5204</v>
      </c>
      <c r="C30" s="1">
        <v>4518</v>
      </c>
      <c r="D30" s="1">
        <v>4766</v>
      </c>
      <c r="E30" s="1">
        <v>4790</v>
      </c>
      <c r="F30" s="1">
        <v>4087</v>
      </c>
      <c r="G30" s="1">
        <v>4283</v>
      </c>
      <c r="H30" s="1">
        <v>4564</v>
      </c>
      <c r="I30" s="1">
        <v>4767</v>
      </c>
      <c r="J30" s="1">
        <v>5759</v>
      </c>
      <c r="K30" s="1">
        <v>5995</v>
      </c>
      <c r="L30" s="1">
        <v>6050</v>
      </c>
      <c r="M30" s="1">
        <v>6554</v>
      </c>
    </row>
    <row r="31" spans="1:13" x14ac:dyDescent="0.3">
      <c r="A31" s="7" t="s">
        <v>286</v>
      </c>
      <c r="B31" s="1">
        <v>3263</v>
      </c>
      <c r="C31" s="1">
        <v>3463</v>
      </c>
      <c r="D31" s="1">
        <v>3502</v>
      </c>
      <c r="E31" s="1">
        <v>4249</v>
      </c>
      <c r="F31" s="1">
        <v>4523</v>
      </c>
      <c r="G31" s="1">
        <v>4391</v>
      </c>
      <c r="H31" s="1">
        <v>4534</v>
      </c>
      <c r="I31" s="1">
        <v>4945</v>
      </c>
      <c r="J31" s="1">
        <v>4628</v>
      </c>
      <c r="K31" s="1">
        <v>4742</v>
      </c>
      <c r="L31" s="1">
        <v>4565</v>
      </c>
      <c r="M31" s="1">
        <v>4802</v>
      </c>
    </row>
    <row r="32" spans="1:13" x14ac:dyDescent="0.3">
      <c r="A32" s="7" t="s">
        <v>287</v>
      </c>
      <c r="B32" s="1">
        <v>1694</v>
      </c>
      <c r="C32" s="1">
        <v>1629</v>
      </c>
      <c r="D32" s="1">
        <v>1673</v>
      </c>
      <c r="E32" s="1">
        <v>1599</v>
      </c>
      <c r="F32" s="1">
        <v>1645</v>
      </c>
      <c r="G32" s="1">
        <v>1638</v>
      </c>
      <c r="H32" s="1">
        <v>1602</v>
      </c>
      <c r="I32" s="1">
        <v>1645</v>
      </c>
      <c r="J32" s="1">
        <v>1652</v>
      </c>
      <c r="K32" s="1">
        <v>1763</v>
      </c>
      <c r="L32" s="1">
        <v>1996</v>
      </c>
      <c r="M32" s="1">
        <v>2135</v>
      </c>
    </row>
    <row r="33" spans="1:13" x14ac:dyDescent="0.3">
      <c r="A33" s="7" t="s">
        <v>288</v>
      </c>
      <c r="B33" s="1">
        <v>2966</v>
      </c>
      <c r="C33" s="1">
        <v>3334</v>
      </c>
      <c r="D33" s="1">
        <v>3729</v>
      </c>
      <c r="E33" s="1">
        <v>3574</v>
      </c>
      <c r="F33" s="1">
        <v>3532</v>
      </c>
      <c r="G33" s="1">
        <v>3035</v>
      </c>
      <c r="H33" s="1">
        <v>3168</v>
      </c>
      <c r="I33" s="1">
        <v>3393</v>
      </c>
      <c r="J33" s="1">
        <v>3381</v>
      </c>
      <c r="K33" s="1">
        <v>3685</v>
      </c>
      <c r="L33" s="1">
        <v>4081</v>
      </c>
      <c r="M33" s="1">
        <v>4441</v>
      </c>
    </row>
    <row r="34" spans="1:13" x14ac:dyDescent="0.3">
      <c r="A34" s="7" t="s">
        <v>289</v>
      </c>
      <c r="B34" s="1">
        <v>3122</v>
      </c>
      <c r="C34" s="1">
        <v>2982</v>
      </c>
      <c r="D34" s="1">
        <v>2938</v>
      </c>
      <c r="E34" s="1">
        <v>2952</v>
      </c>
      <c r="F34" s="1">
        <v>3039</v>
      </c>
      <c r="G34" s="1">
        <v>3151</v>
      </c>
      <c r="H34" s="1">
        <v>3350</v>
      </c>
      <c r="I34" s="1">
        <v>3418</v>
      </c>
      <c r="J34" s="1">
        <v>3241</v>
      </c>
      <c r="K34" s="1">
        <v>3492</v>
      </c>
      <c r="L34" s="1">
        <v>3814</v>
      </c>
      <c r="M34" s="1">
        <v>4132</v>
      </c>
    </row>
    <row r="35" spans="1:13" x14ac:dyDescent="0.3">
      <c r="A35" s="7" t="s">
        <v>290</v>
      </c>
      <c r="B35" s="1">
        <v>8741</v>
      </c>
      <c r="C35" s="1">
        <v>8657</v>
      </c>
      <c r="D35" s="1">
        <v>9039</v>
      </c>
      <c r="E35" s="1">
        <v>9850</v>
      </c>
      <c r="F35" s="1">
        <v>10164</v>
      </c>
      <c r="G35" s="1">
        <v>10498</v>
      </c>
      <c r="H35" s="1">
        <v>10901</v>
      </c>
      <c r="I35" s="1">
        <v>11092</v>
      </c>
      <c r="J35" s="1">
        <v>10512</v>
      </c>
      <c r="K35" s="1">
        <v>11205</v>
      </c>
      <c r="L35" s="1">
        <v>12561</v>
      </c>
      <c r="M35" s="1">
        <v>13182</v>
      </c>
    </row>
    <row r="36" spans="1:13" x14ac:dyDescent="0.3">
      <c r="A36" s="7" t="s">
        <v>291</v>
      </c>
      <c r="B36" s="1">
        <v>10299</v>
      </c>
      <c r="C36" s="1">
        <v>10350</v>
      </c>
      <c r="D36" s="1">
        <v>10389</v>
      </c>
      <c r="E36" s="1">
        <v>10800</v>
      </c>
      <c r="F36" s="1">
        <v>10968</v>
      </c>
      <c r="G36" s="1">
        <v>11170</v>
      </c>
      <c r="H36" s="1">
        <v>11528</v>
      </c>
      <c r="I36" s="1">
        <v>11937</v>
      </c>
      <c r="J36" s="1">
        <v>11875</v>
      </c>
      <c r="K36" s="1">
        <v>12466</v>
      </c>
      <c r="L36" s="1">
        <v>13170</v>
      </c>
      <c r="M36" s="1">
        <v>14033</v>
      </c>
    </row>
    <row r="37" spans="1:13" x14ac:dyDescent="0.3">
      <c r="A37" s="7" t="s">
        <v>292</v>
      </c>
      <c r="B37" s="1">
        <v>7131</v>
      </c>
      <c r="C37" s="1">
        <v>6937</v>
      </c>
      <c r="D37" s="1">
        <v>7155</v>
      </c>
      <c r="E37" s="1">
        <v>7184</v>
      </c>
      <c r="F37" s="1">
        <v>7456</v>
      </c>
      <c r="G37" s="1">
        <v>7743</v>
      </c>
      <c r="H37" s="1">
        <v>8037</v>
      </c>
      <c r="I37" s="1">
        <v>8331</v>
      </c>
      <c r="J37" s="1">
        <v>8400</v>
      </c>
      <c r="K37" s="1">
        <v>8943</v>
      </c>
      <c r="L37" s="1">
        <v>10113</v>
      </c>
      <c r="M37" s="1">
        <v>10245</v>
      </c>
    </row>
    <row r="38" spans="1:13" x14ac:dyDescent="0.3">
      <c r="A38" s="7" t="s">
        <v>293</v>
      </c>
      <c r="B38" s="1">
        <v>11448</v>
      </c>
      <c r="C38" s="1">
        <v>13204</v>
      </c>
      <c r="D38" s="1">
        <v>13679</v>
      </c>
      <c r="E38" s="1">
        <v>13829</v>
      </c>
      <c r="F38" s="1">
        <v>14222</v>
      </c>
      <c r="G38" s="1">
        <v>14450</v>
      </c>
      <c r="H38" s="1">
        <v>15042</v>
      </c>
      <c r="I38" s="1">
        <v>15503</v>
      </c>
      <c r="J38" s="1">
        <v>15656</v>
      </c>
      <c r="K38" s="1">
        <v>15406</v>
      </c>
      <c r="L38" s="1">
        <v>13851</v>
      </c>
      <c r="M38" s="1">
        <v>13579</v>
      </c>
    </row>
    <row r="39" spans="1:13" x14ac:dyDescent="0.3">
      <c r="A39" s="7" t="s">
        <v>294</v>
      </c>
      <c r="B39" s="1">
        <v>1775</v>
      </c>
      <c r="C39" s="1">
        <v>1745</v>
      </c>
      <c r="D39" s="1">
        <v>1793</v>
      </c>
      <c r="E39" s="1">
        <v>1802</v>
      </c>
      <c r="F39" s="1">
        <v>1883</v>
      </c>
      <c r="G39" s="1">
        <v>1922</v>
      </c>
      <c r="H39" s="1">
        <v>2017</v>
      </c>
      <c r="I39" s="1">
        <v>2120</v>
      </c>
      <c r="J39" s="1">
        <v>2104</v>
      </c>
      <c r="K39" s="1">
        <v>2315</v>
      </c>
      <c r="L39" s="1">
        <v>2551</v>
      </c>
      <c r="M39" s="1">
        <v>2669</v>
      </c>
    </row>
    <row r="40" spans="1:13" x14ac:dyDescent="0.3">
      <c r="A40" s="7" t="s">
        <v>295</v>
      </c>
      <c r="B40" s="1">
        <v>3792</v>
      </c>
      <c r="C40" s="1">
        <v>4120</v>
      </c>
      <c r="D40" s="1">
        <v>4173</v>
      </c>
      <c r="E40" s="1">
        <v>4545</v>
      </c>
      <c r="F40" s="1">
        <v>4672</v>
      </c>
      <c r="G40" s="1">
        <v>4695</v>
      </c>
      <c r="H40" s="1">
        <v>4838</v>
      </c>
      <c r="I40" s="1">
        <v>5090</v>
      </c>
      <c r="J40" s="1">
        <v>5252</v>
      </c>
      <c r="K40" s="1">
        <v>5384</v>
      </c>
      <c r="L40" s="1">
        <v>5349</v>
      </c>
      <c r="M40" s="1">
        <v>5703</v>
      </c>
    </row>
    <row r="41" spans="1:13" x14ac:dyDescent="0.3">
      <c r="A41" s="7" t="s">
        <v>296</v>
      </c>
      <c r="B41" s="1">
        <v>1379</v>
      </c>
      <c r="C41" s="1">
        <v>1258</v>
      </c>
      <c r="D41" s="1">
        <v>1292</v>
      </c>
      <c r="E41" s="1">
        <v>1298</v>
      </c>
      <c r="F41" s="1">
        <v>1285</v>
      </c>
      <c r="G41" s="1">
        <v>1265</v>
      </c>
      <c r="H41" s="1">
        <v>1344</v>
      </c>
      <c r="I41" s="1">
        <v>1389</v>
      </c>
      <c r="J41" s="1">
        <v>1303</v>
      </c>
      <c r="K41" s="1">
        <v>1445</v>
      </c>
      <c r="L41" s="1">
        <v>1589</v>
      </c>
      <c r="M41" s="1">
        <v>1779</v>
      </c>
    </row>
    <row r="42" spans="1:13" x14ac:dyDescent="0.3">
      <c r="A42" s="7" t="s">
        <v>297</v>
      </c>
      <c r="B42" s="1">
        <v>1521</v>
      </c>
      <c r="C42" s="1">
        <v>1391</v>
      </c>
      <c r="D42" s="1">
        <v>1397</v>
      </c>
      <c r="E42" s="1">
        <v>1457</v>
      </c>
      <c r="F42" s="1">
        <v>1457</v>
      </c>
      <c r="G42" s="1">
        <v>1500</v>
      </c>
      <c r="H42" s="1">
        <v>1546</v>
      </c>
      <c r="I42" s="1">
        <v>1567</v>
      </c>
      <c r="J42" s="1">
        <v>3182</v>
      </c>
      <c r="K42" s="1">
        <v>3167</v>
      </c>
      <c r="L42" s="1">
        <v>2027</v>
      </c>
      <c r="M42" s="1">
        <v>2863</v>
      </c>
    </row>
    <row r="43" spans="1:13" x14ac:dyDescent="0.3">
      <c r="A43" s="7" t="s">
        <v>298</v>
      </c>
      <c r="B43" s="1">
        <v>8004</v>
      </c>
      <c r="C43" s="1">
        <v>8430</v>
      </c>
      <c r="D43" s="1">
        <v>8691</v>
      </c>
      <c r="E43" s="1">
        <v>8715</v>
      </c>
      <c r="F43" s="1">
        <v>9081</v>
      </c>
      <c r="G43" s="1">
        <v>9546</v>
      </c>
      <c r="H43" s="1">
        <v>9889</v>
      </c>
      <c r="I43" s="1">
        <v>10245</v>
      </c>
      <c r="J43" s="1">
        <v>10170</v>
      </c>
      <c r="K43" s="1">
        <v>11072</v>
      </c>
      <c r="L43" s="1">
        <v>12785</v>
      </c>
      <c r="M43" s="1">
        <v>14937</v>
      </c>
    </row>
    <row r="44" spans="1:13" x14ac:dyDescent="0.3">
      <c r="A44" s="7" t="s">
        <v>299</v>
      </c>
      <c r="B44" s="1">
        <v>5925</v>
      </c>
      <c r="C44" s="1">
        <v>5711</v>
      </c>
      <c r="D44" s="1">
        <v>5838</v>
      </c>
      <c r="E44" s="1">
        <v>6365</v>
      </c>
      <c r="F44" s="1">
        <v>6524</v>
      </c>
      <c r="G44" s="1">
        <v>6600</v>
      </c>
      <c r="H44" s="1">
        <v>6765</v>
      </c>
      <c r="I44" s="1">
        <v>7063</v>
      </c>
      <c r="J44" s="1">
        <v>6640</v>
      </c>
      <c r="K44" s="1">
        <v>6905</v>
      </c>
      <c r="L44" s="1">
        <v>7771</v>
      </c>
      <c r="M44" s="1">
        <v>8174</v>
      </c>
    </row>
    <row r="45" spans="1:13" x14ac:dyDescent="0.3">
      <c r="A45" s="7" t="s">
        <v>300</v>
      </c>
      <c r="B45" s="1">
        <v>4958</v>
      </c>
      <c r="C45" s="1">
        <v>5060</v>
      </c>
      <c r="D45" s="1">
        <v>5077</v>
      </c>
      <c r="E45" s="1">
        <v>4924</v>
      </c>
      <c r="F45" s="1">
        <v>5035</v>
      </c>
      <c r="G45" s="1">
        <v>5188</v>
      </c>
      <c r="H45" s="1">
        <v>5414</v>
      </c>
      <c r="I45" s="1">
        <v>5567</v>
      </c>
      <c r="J45" s="1">
        <v>5461</v>
      </c>
      <c r="K45" s="1">
        <v>5803</v>
      </c>
      <c r="L45" s="1">
        <v>6539</v>
      </c>
      <c r="M45" s="1">
        <v>6720</v>
      </c>
    </row>
    <row r="46" spans="1:13" x14ac:dyDescent="0.3">
      <c r="A46" s="7" t="s">
        <v>301</v>
      </c>
      <c r="B46" s="1">
        <v>2860</v>
      </c>
      <c r="C46" s="1">
        <v>3055</v>
      </c>
      <c r="D46" s="1">
        <v>3072</v>
      </c>
      <c r="E46" s="1">
        <v>2880</v>
      </c>
      <c r="F46" s="1">
        <v>2870</v>
      </c>
      <c r="G46" s="1">
        <v>2848</v>
      </c>
      <c r="H46" s="1">
        <v>2915</v>
      </c>
      <c r="I46" s="1">
        <v>2924</v>
      </c>
      <c r="J46" s="1">
        <v>2525</v>
      </c>
      <c r="K46" s="1">
        <v>2606</v>
      </c>
      <c r="L46" s="1">
        <v>3867</v>
      </c>
      <c r="M46" s="1">
        <v>4206</v>
      </c>
    </row>
    <row r="47" spans="1:13" x14ac:dyDescent="0.3">
      <c r="A47" s="7" t="s">
        <v>302</v>
      </c>
      <c r="B47" s="1">
        <v>2464</v>
      </c>
      <c r="C47" s="1">
        <v>2355</v>
      </c>
      <c r="D47" s="1">
        <v>2347</v>
      </c>
      <c r="E47" s="1">
        <v>2337</v>
      </c>
      <c r="F47" s="1">
        <v>2388</v>
      </c>
      <c r="G47" s="1">
        <v>2481</v>
      </c>
      <c r="H47" s="1">
        <v>2571</v>
      </c>
      <c r="I47" s="1">
        <v>2684</v>
      </c>
      <c r="J47" s="1">
        <v>2535</v>
      </c>
      <c r="K47" s="1">
        <v>2777</v>
      </c>
      <c r="L47" s="1">
        <v>2993</v>
      </c>
      <c r="M47" s="1">
        <v>3284</v>
      </c>
    </row>
    <row r="48" spans="1:13" x14ac:dyDescent="0.3">
      <c r="A48" s="7" t="s">
        <v>303</v>
      </c>
      <c r="B48" s="1">
        <v>3650</v>
      </c>
      <c r="C48" s="1">
        <v>3428</v>
      </c>
      <c r="D48" s="1">
        <v>3576</v>
      </c>
      <c r="E48" s="1">
        <v>4577</v>
      </c>
      <c r="F48" s="1">
        <v>4756</v>
      </c>
      <c r="G48" s="1">
        <v>4873</v>
      </c>
      <c r="H48" s="1">
        <v>5020</v>
      </c>
      <c r="I48" s="1">
        <v>5227</v>
      </c>
      <c r="J48" s="1">
        <v>3979</v>
      </c>
      <c r="K48" s="1">
        <v>4208</v>
      </c>
      <c r="L48" s="1">
        <v>4496</v>
      </c>
      <c r="M48" s="1">
        <v>5466</v>
      </c>
    </row>
    <row r="49" spans="1:13" x14ac:dyDescent="0.3">
      <c r="A49" s="7" t="s">
        <v>304</v>
      </c>
      <c r="B49" s="1">
        <v>5185</v>
      </c>
      <c r="C49" s="1">
        <v>5479</v>
      </c>
      <c r="D49" s="1">
        <v>5487</v>
      </c>
      <c r="E49" s="1">
        <v>5005</v>
      </c>
      <c r="F49" s="1">
        <v>5093</v>
      </c>
      <c r="G49" s="1">
        <v>5354</v>
      </c>
      <c r="H49" s="1">
        <v>5457</v>
      </c>
      <c r="I49" s="1">
        <v>5504</v>
      </c>
      <c r="J49" s="1">
        <v>5537</v>
      </c>
      <c r="K49" s="1">
        <v>5906</v>
      </c>
      <c r="L49" s="1">
        <v>6466</v>
      </c>
      <c r="M49" s="1">
        <v>6878</v>
      </c>
    </row>
    <row r="50" spans="1:13" x14ac:dyDescent="0.3">
      <c r="A50" s="7" t="s">
        <v>305</v>
      </c>
      <c r="B50" s="1">
        <v>7838</v>
      </c>
      <c r="C50" s="1">
        <v>8583</v>
      </c>
      <c r="D50" s="1">
        <v>8607</v>
      </c>
      <c r="E50" s="1">
        <v>8679</v>
      </c>
      <c r="F50" s="1">
        <v>8965</v>
      </c>
      <c r="G50" s="1">
        <v>9207</v>
      </c>
      <c r="H50" s="1">
        <v>9492</v>
      </c>
      <c r="I50" s="1">
        <v>9973</v>
      </c>
      <c r="J50" s="1">
        <v>10210</v>
      </c>
      <c r="K50" s="1">
        <v>11134</v>
      </c>
      <c r="L50" s="1">
        <v>10965</v>
      </c>
      <c r="M50" s="1">
        <v>12415</v>
      </c>
    </row>
    <row r="51" spans="1:13" x14ac:dyDescent="0.3">
      <c r="A51" s="10" t="s">
        <v>17</v>
      </c>
      <c r="B51" s="5">
        <v>191038</v>
      </c>
      <c r="C51" s="5">
        <v>196201</v>
      </c>
      <c r="D51" s="5">
        <v>201098</v>
      </c>
      <c r="E51" s="5">
        <v>206740</v>
      </c>
      <c r="F51" s="5">
        <v>212324</v>
      </c>
      <c r="G51" s="5">
        <v>218478</v>
      </c>
      <c r="H51" s="5">
        <v>226201</v>
      </c>
      <c r="I51" s="5">
        <v>235017</v>
      </c>
      <c r="J51" s="5">
        <v>232709</v>
      </c>
      <c r="K51" s="5">
        <v>245255</v>
      </c>
      <c r="L51" s="5">
        <v>262389</v>
      </c>
      <c r="M51" s="5">
        <v>278529</v>
      </c>
    </row>
    <row r="52" spans="1:13" x14ac:dyDescent="0.3">
      <c r="A52" s="15"/>
    </row>
    <row r="53" spans="1:13" x14ac:dyDescent="0.3">
      <c r="A53" s="15"/>
    </row>
    <row r="54" spans="1:13" x14ac:dyDescent="0.3">
      <c r="A54" s="15"/>
      <c r="B54" s="20" t="s">
        <v>35</v>
      </c>
      <c r="C54" s="21"/>
      <c r="D54" s="21"/>
      <c r="E54" s="21"/>
      <c r="F54" s="21"/>
      <c r="G54" s="21"/>
      <c r="H54" s="21"/>
      <c r="I54" s="21"/>
      <c r="J54" s="21"/>
      <c r="K54" s="21"/>
      <c r="L54" s="21"/>
      <c r="M54" s="21"/>
    </row>
    <row r="55" spans="1:13" x14ac:dyDescent="0.3">
      <c r="A55" s="9" t="s">
        <v>39</v>
      </c>
      <c r="B55" s="4" t="s">
        <v>0</v>
      </c>
      <c r="C55" s="4" t="s">
        <v>1</v>
      </c>
      <c r="D55" s="4" t="s">
        <v>2</v>
      </c>
      <c r="E55" s="4" t="s">
        <v>3</v>
      </c>
      <c r="F55" s="4" t="s">
        <v>4</v>
      </c>
      <c r="G55" s="4" t="s">
        <v>5</v>
      </c>
      <c r="H55" s="4" t="s">
        <v>6</v>
      </c>
      <c r="I55" s="4" t="s">
        <v>7</v>
      </c>
      <c r="J55" s="4" t="s">
        <v>8</v>
      </c>
      <c r="K55" s="4" t="s">
        <v>9</v>
      </c>
      <c r="L55" s="4" t="s">
        <v>10</v>
      </c>
      <c r="M55" s="4" t="s">
        <v>11</v>
      </c>
    </row>
    <row r="56" spans="1:13" x14ac:dyDescent="0.3">
      <c r="A56" s="8" t="s">
        <v>264</v>
      </c>
      <c r="B56" s="2">
        <v>1.4269412368219899E-2</v>
      </c>
      <c r="C56" s="2">
        <v>1.2920423443305599E-2</v>
      </c>
      <c r="D56" s="2">
        <v>1.30632825786432E-2</v>
      </c>
      <c r="E56" s="2">
        <v>1.69052916706975E-2</v>
      </c>
      <c r="F56" s="2">
        <v>1.6823345453175299E-2</v>
      </c>
      <c r="G56" s="2">
        <v>1.6958229203855799E-2</v>
      </c>
      <c r="H56" s="2">
        <v>1.7829275732644902E-2</v>
      </c>
      <c r="I56" s="2">
        <v>1.7458311526400198E-2</v>
      </c>
      <c r="J56" s="2">
        <v>1.4915624234559E-2</v>
      </c>
      <c r="K56" s="2">
        <v>1.4898778822042401E-2</v>
      </c>
      <c r="L56" s="2">
        <v>1.39144552553651E-2</v>
      </c>
      <c r="M56" s="2">
        <v>1.4386293707297999E-2</v>
      </c>
    </row>
    <row r="57" spans="1:13" x14ac:dyDescent="0.3">
      <c r="A57" s="8" t="s">
        <v>265</v>
      </c>
      <c r="B57" s="2">
        <v>1.26676368052429E-2</v>
      </c>
      <c r="C57" s="2">
        <v>1.21406109041238E-2</v>
      </c>
      <c r="D57" s="2">
        <v>1.1735571711304901E-2</v>
      </c>
      <c r="E57" s="2">
        <v>1.17925897262262E-2</v>
      </c>
      <c r="F57" s="2">
        <v>1.1633164409110599E-2</v>
      </c>
      <c r="G57" s="2">
        <v>1.25046915478904E-2</v>
      </c>
      <c r="H57" s="2">
        <v>1.2037966233571E-2</v>
      </c>
      <c r="I57" s="2">
        <v>1.0029061727449501E-2</v>
      </c>
      <c r="J57" s="2">
        <v>1.1886089493745399E-2</v>
      </c>
      <c r="K57" s="2">
        <v>1.20446066339116E-2</v>
      </c>
      <c r="L57" s="2">
        <v>1.20851102752021E-2</v>
      </c>
      <c r="M57" s="2">
        <v>1.21100495819107E-2</v>
      </c>
    </row>
    <row r="58" spans="1:13" x14ac:dyDescent="0.3">
      <c r="A58" s="8" t="s">
        <v>266</v>
      </c>
      <c r="B58" s="2">
        <v>3.3736743475120103E-2</v>
      </c>
      <c r="C58" s="2">
        <v>3.4801045866229001E-2</v>
      </c>
      <c r="D58" s="2">
        <v>3.4351410754955299E-2</v>
      </c>
      <c r="E58" s="2">
        <v>3.6446744703492302E-2</v>
      </c>
      <c r="F58" s="2">
        <v>3.5879128124941102E-2</v>
      </c>
      <c r="G58" s="2">
        <v>3.5848003002590702E-2</v>
      </c>
      <c r="H58" s="2">
        <v>3.5707180781694201E-2</v>
      </c>
      <c r="I58" s="2">
        <v>3.6154831352625601E-2</v>
      </c>
      <c r="J58" s="2">
        <v>3.7188076095037201E-2</v>
      </c>
      <c r="K58" s="2">
        <v>3.6472243175470397E-2</v>
      </c>
      <c r="L58" s="2">
        <v>3.38276375915149E-2</v>
      </c>
      <c r="M58" s="2">
        <v>3.39426056173684E-2</v>
      </c>
    </row>
    <row r="59" spans="1:13" x14ac:dyDescent="0.3">
      <c r="A59" s="8" t="s">
        <v>267</v>
      </c>
      <c r="B59" s="2">
        <v>1.59549409018101E-2</v>
      </c>
      <c r="C59" s="2">
        <v>1.5050891687606101E-2</v>
      </c>
      <c r="D59" s="2">
        <v>1.5668977314543201E-2</v>
      </c>
      <c r="E59" s="2">
        <v>1.5662184386185499E-2</v>
      </c>
      <c r="F59" s="2">
        <v>1.4944141971703601E-2</v>
      </c>
      <c r="G59" s="2">
        <v>1.47840972546435E-2</v>
      </c>
      <c r="H59" s="2">
        <v>1.5234238575426299E-2</v>
      </c>
      <c r="I59" s="2">
        <v>1.5454201185446201E-2</v>
      </c>
      <c r="J59" s="2">
        <v>1.5693419678654501E-2</v>
      </c>
      <c r="K59" s="2">
        <v>1.5730566145440501E-2</v>
      </c>
      <c r="L59" s="2">
        <v>1.67575622453685E-2</v>
      </c>
      <c r="M59" s="2">
        <v>1.7556520146914702E-2</v>
      </c>
    </row>
    <row r="60" spans="1:13" x14ac:dyDescent="0.3">
      <c r="A60" s="8" t="s">
        <v>268</v>
      </c>
      <c r="B60" s="2">
        <v>2.0011725415885799E-2</v>
      </c>
      <c r="C60" s="2">
        <v>1.9597249759175501E-2</v>
      </c>
      <c r="D60" s="2">
        <v>1.9607355617659101E-2</v>
      </c>
      <c r="E60" s="2">
        <v>2.2124407468317699E-2</v>
      </c>
      <c r="F60" s="2">
        <v>2.27529624536086E-2</v>
      </c>
      <c r="G60" s="2">
        <v>2.1910672928166699E-2</v>
      </c>
      <c r="H60" s="2">
        <v>2.2740836689493001E-2</v>
      </c>
      <c r="I60" s="2">
        <v>2.30366313926227E-2</v>
      </c>
      <c r="J60" s="2">
        <v>1.9543721987546701E-2</v>
      </c>
      <c r="K60" s="2">
        <v>1.9807954985627201E-2</v>
      </c>
      <c r="L60" s="2">
        <v>2.03895742580672E-2</v>
      </c>
      <c r="M60" s="2">
        <v>2.0288731155463199E-2</v>
      </c>
    </row>
    <row r="61" spans="1:13" x14ac:dyDescent="0.3">
      <c r="A61" s="8" t="s">
        <v>269</v>
      </c>
      <c r="B61" s="2">
        <v>3.37472125964468E-2</v>
      </c>
      <c r="C61" s="2">
        <v>3.4709303214560602E-2</v>
      </c>
      <c r="D61" s="2">
        <v>3.4828789943211799E-2</v>
      </c>
      <c r="E61" s="2">
        <v>3.30898713359776E-2</v>
      </c>
      <c r="F61" s="2">
        <v>3.3086226710122298E-2</v>
      </c>
      <c r="G61" s="2">
        <v>3.29689945898443E-2</v>
      </c>
      <c r="H61" s="2">
        <v>3.1657684979288302E-2</v>
      </c>
      <c r="I61" s="2">
        <v>3.1457298833701401E-2</v>
      </c>
      <c r="J61" s="2">
        <v>3.2224795774980802E-2</v>
      </c>
      <c r="K61" s="2">
        <v>3.0029968807975399E-2</v>
      </c>
      <c r="L61" s="2">
        <v>3.1876336279341E-2</v>
      </c>
      <c r="M61" s="2">
        <v>3.05390103005432E-2</v>
      </c>
    </row>
    <row r="62" spans="1:13" x14ac:dyDescent="0.3">
      <c r="A62" s="8" t="s">
        <v>270</v>
      </c>
      <c r="B62" s="2">
        <v>2.0435724829615001E-2</v>
      </c>
      <c r="C62" s="2">
        <v>2.17226211894944E-2</v>
      </c>
      <c r="D62" s="2">
        <v>2.1581517469094699E-2</v>
      </c>
      <c r="E62" s="2">
        <v>2.38899100319242E-2</v>
      </c>
      <c r="F62" s="2">
        <v>2.4749910514119899E-2</v>
      </c>
      <c r="G62" s="2">
        <v>2.478510422102E-2</v>
      </c>
      <c r="H62" s="2">
        <v>2.4787688825425199E-2</v>
      </c>
      <c r="I62" s="2">
        <v>2.7980954569243901E-2</v>
      </c>
      <c r="J62" s="2">
        <v>2.59637573106326E-2</v>
      </c>
      <c r="K62" s="2">
        <v>2.5381745530162501E-2</v>
      </c>
      <c r="L62" s="2">
        <v>2.5039159415981602E-2</v>
      </c>
      <c r="M62" s="2">
        <v>2.4155473936286701E-2</v>
      </c>
    </row>
    <row r="63" spans="1:13" x14ac:dyDescent="0.3">
      <c r="A63" s="8" t="s">
        <v>271</v>
      </c>
      <c r="B63" s="2">
        <v>4.7241909986494801E-2</v>
      </c>
      <c r="C63" s="2">
        <v>4.7507403122308202E-2</v>
      </c>
      <c r="D63" s="2">
        <v>4.7116331340938199E-2</v>
      </c>
      <c r="E63" s="2">
        <v>4.6652800619135099E-2</v>
      </c>
      <c r="F63" s="2">
        <v>4.9763568885288503E-2</v>
      </c>
      <c r="G63" s="2">
        <v>5.36346909070936E-2</v>
      </c>
      <c r="H63" s="2">
        <v>5.6272960773825001E-2</v>
      </c>
      <c r="I63" s="2">
        <v>5.8127709910346902E-2</v>
      </c>
      <c r="J63" s="2">
        <v>5.8373333218740997E-2</v>
      </c>
      <c r="K63" s="2">
        <v>6.0810177162545102E-2</v>
      </c>
      <c r="L63" s="2">
        <v>6.7571430204772298E-2</v>
      </c>
      <c r="M63" s="2">
        <v>6.8244240276595994E-2</v>
      </c>
    </row>
    <row r="64" spans="1:13" x14ac:dyDescent="0.3">
      <c r="A64" s="8" t="s">
        <v>272</v>
      </c>
      <c r="B64" s="2">
        <v>7.7628534637087902E-3</v>
      </c>
      <c r="C64" s="2">
        <v>9.1997492367521094E-3</v>
      </c>
      <c r="D64" s="2">
        <v>9.1348496752827E-3</v>
      </c>
      <c r="E64" s="2">
        <v>7.3135339073232102E-3</v>
      </c>
      <c r="F64" s="2">
        <v>7.0788040918596104E-3</v>
      </c>
      <c r="G64" s="2">
        <v>7.4744367853971597E-3</v>
      </c>
      <c r="H64" s="2">
        <v>7.8823701044646102E-3</v>
      </c>
      <c r="I64" s="2">
        <v>8.9099937451333298E-3</v>
      </c>
      <c r="J64" s="2">
        <v>7.0130506340536896E-3</v>
      </c>
      <c r="K64" s="2">
        <v>7.0416505270025102E-3</v>
      </c>
      <c r="L64" s="2">
        <v>9.6650393118613998E-3</v>
      </c>
      <c r="M64" s="2">
        <v>7.2164837413698397E-3</v>
      </c>
    </row>
    <row r="65" spans="1:13" x14ac:dyDescent="0.3">
      <c r="A65" s="8" t="s">
        <v>273</v>
      </c>
      <c r="B65" s="2">
        <v>1.4756226509908999E-2</v>
      </c>
      <c r="C65" s="2">
        <v>1.40009480074006E-2</v>
      </c>
      <c r="D65" s="2">
        <v>1.41771673512417E-2</v>
      </c>
      <c r="E65" s="2">
        <v>1.4003095675728E-2</v>
      </c>
      <c r="F65" s="2">
        <v>1.3328686347280599E-2</v>
      </c>
      <c r="G65" s="2">
        <v>1.3438424006078401E-2</v>
      </c>
      <c r="H65" s="2">
        <v>1.34835831848666E-2</v>
      </c>
      <c r="I65" s="2">
        <v>1.33224405043039E-2</v>
      </c>
      <c r="J65" s="2">
        <v>1.33213584347834E-2</v>
      </c>
      <c r="K65" s="2">
        <v>1.30680312327985E-2</v>
      </c>
      <c r="L65" s="2">
        <v>1.35257194470805E-2</v>
      </c>
      <c r="M65" s="2">
        <v>1.39985423420901E-2</v>
      </c>
    </row>
    <row r="66" spans="1:13" x14ac:dyDescent="0.3">
      <c r="A66" s="8" t="s">
        <v>274</v>
      </c>
      <c r="B66" s="2">
        <v>1.3044525173002201E-2</v>
      </c>
      <c r="C66" s="2">
        <v>1.1931641530879E-2</v>
      </c>
      <c r="D66" s="2">
        <v>1.25809306905091E-2</v>
      </c>
      <c r="E66" s="2">
        <v>1.25665086582181E-2</v>
      </c>
      <c r="F66" s="2">
        <v>1.2518603643488301E-2</v>
      </c>
      <c r="G66" s="2">
        <v>1.21522533161234E-2</v>
      </c>
      <c r="H66" s="2">
        <v>1.24314216117524E-2</v>
      </c>
      <c r="I66" s="2">
        <v>1.3028844721871199E-2</v>
      </c>
      <c r="J66" s="2">
        <v>1.4146423215260299E-2</v>
      </c>
      <c r="K66" s="2">
        <v>1.40058306660415E-2</v>
      </c>
      <c r="L66" s="2">
        <v>1.16544519777887E-2</v>
      </c>
      <c r="M66" s="2">
        <v>1.1309414818564701E-2</v>
      </c>
    </row>
    <row r="67" spans="1:13" x14ac:dyDescent="0.3">
      <c r="A67" s="8" t="s">
        <v>275</v>
      </c>
      <c r="B67" s="2">
        <v>2.3079177964593401E-2</v>
      </c>
      <c r="C67" s="2">
        <v>2.1748105259402298E-2</v>
      </c>
      <c r="D67" s="2">
        <v>2.1695889566281101E-2</v>
      </c>
      <c r="E67" s="2">
        <v>2.1244074683176899E-2</v>
      </c>
      <c r="F67" s="2">
        <v>2.0826661140521101E-2</v>
      </c>
      <c r="G67" s="2">
        <v>2.1690971173298899E-2</v>
      </c>
      <c r="H67" s="2">
        <v>2.1388057524060498E-2</v>
      </c>
      <c r="I67" s="2">
        <v>2.0832535518707201E-2</v>
      </c>
      <c r="J67" s="2">
        <v>2.0936018804601501E-2</v>
      </c>
      <c r="K67" s="2">
        <v>2.12758149680944E-2</v>
      </c>
      <c r="L67" s="2">
        <v>2.20093067925866E-2</v>
      </c>
      <c r="M67" s="2">
        <v>2.2134140430619401E-2</v>
      </c>
    </row>
    <row r="68" spans="1:13" x14ac:dyDescent="0.3">
      <c r="A68" s="8" t="s">
        <v>276</v>
      </c>
      <c r="B68" s="2">
        <v>1.27670934578461E-2</v>
      </c>
      <c r="C68" s="2">
        <v>1.1992803298657999E-2</v>
      </c>
      <c r="D68" s="2">
        <v>1.18598892082467E-2</v>
      </c>
      <c r="E68" s="2">
        <v>1.17587307729515E-2</v>
      </c>
      <c r="F68" s="2">
        <v>1.1619035059625899E-2</v>
      </c>
      <c r="G68" s="2">
        <v>1.16304616483124E-2</v>
      </c>
      <c r="H68" s="2">
        <v>1.1511885447013899E-2</v>
      </c>
      <c r="I68" s="2">
        <v>1.1548100775688601E-2</v>
      </c>
      <c r="J68" s="2">
        <v>1.1400504492735599E-2</v>
      </c>
      <c r="K68" s="2">
        <v>1.1783653748139699E-2</v>
      </c>
      <c r="L68" s="2">
        <v>1.19440982663145E-2</v>
      </c>
      <c r="M68" s="2">
        <v>1.17833331538188E-2</v>
      </c>
    </row>
    <row r="69" spans="1:13" x14ac:dyDescent="0.3">
      <c r="A69" s="8" t="s">
        <v>277</v>
      </c>
      <c r="B69" s="2">
        <v>1.12857127901255E-2</v>
      </c>
      <c r="C69" s="2">
        <v>1.1146732177715699E-2</v>
      </c>
      <c r="D69" s="2">
        <v>1.1143820425862001E-2</v>
      </c>
      <c r="E69" s="2">
        <v>1.0917093934410401E-2</v>
      </c>
      <c r="F69" s="2">
        <v>1.1072700212882199E-2</v>
      </c>
      <c r="G69" s="2">
        <v>1.1049167421891401E-2</v>
      </c>
      <c r="H69" s="2">
        <v>1.09769629665651E-2</v>
      </c>
      <c r="I69" s="2">
        <v>1.0692843496427899E-2</v>
      </c>
      <c r="J69" s="2">
        <v>1.0850461305751E-2</v>
      </c>
      <c r="K69" s="2">
        <v>1.0707223094330399E-2</v>
      </c>
      <c r="L69" s="2">
        <v>1.1040859182359E-2</v>
      </c>
      <c r="M69" s="2">
        <v>1.1187344944332499E-2</v>
      </c>
    </row>
    <row r="70" spans="1:13" x14ac:dyDescent="0.3">
      <c r="A70" s="8" t="s">
        <v>278</v>
      </c>
      <c r="B70" s="2">
        <v>9.1814194034694693E-3</v>
      </c>
      <c r="C70" s="2">
        <v>1.14066696907763E-2</v>
      </c>
      <c r="D70" s="2">
        <v>1.17504898109379E-2</v>
      </c>
      <c r="E70" s="2">
        <v>1.0109316049143899E-2</v>
      </c>
      <c r="F70" s="2">
        <v>9.9188033382942992E-3</v>
      </c>
      <c r="G70" s="2">
        <v>9.6577229743955908E-3</v>
      </c>
      <c r="H70" s="2">
        <v>7.5065981140666899E-3</v>
      </c>
      <c r="I70" s="2">
        <v>7.4717999123467696E-3</v>
      </c>
      <c r="J70" s="2">
        <v>6.9228091736890304E-3</v>
      </c>
      <c r="K70" s="2">
        <v>7.0049540274408299E-3</v>
      </c>
      <c r="L70" s="2">
        <v>8.3273307951171709E-3</v>
      </c>
      <c r="M70" s="2">
        <v>6.7425654061156999E-3</v>
      </c>
    </row>
    <row r="71" spans="1:13" x14ac:dyDescent="0.3">
      <c r="A71" s="8" t="s">
        <v>279</v>
      </c>
      <c r="B71" s="2">
        <v>5.1398151153173699E-2</v>
      </c>
      <c r="C71" s="2">
        <v>5.3470675480756999E-2</v>
      </c>
      <c r="D71" s="2">
        <v>5.3804612676406502E-2</v>
      </c>
      <c r="E71" s="2">
        <v>5.6215536422559699E-2</v>
      </c>
      <c r="F71" s="2">
        <v>5.9611725476159103E-2</v>
      </c>
      <c r="G71" s="2">
        <v>5.9868728201466499E-2</v>
      </c>
      <c r="H71" s="2">
        <v>5.7939620072413503E-2</v>
      </c>
      <c r="I71" s="2">
        <v>5.7187352404294199E-2</v>
      </c>
      <c r="J71" s="2">
        <v>5.2855712499301703E-2</v>
      </c>
      <c r="K71" s="2">
        <v>5.3409716417606203E-2</v>
      </c>
      <c r="L71" s="2">
        <v>5.0402265338867103E-2</v>
      </c>
      <c r="M71" s="2">
        <v>5.1204721949958502E-2</v>
      </c>
    </row>
    <row r="72" spans="1:13" x14ac:dyDescent="0.3">
      <c r="A72" s="8" t="s">
        <v>280</v>
      </c>
      <c r="B72" s="2">
        <v>3.1904647242956899E-2</v>
      </c>
      <c r="C72" s="2">
        <v>3.2721545761744297E-2</v>
      </c>
      <c r="D72" s="2">
        <v>3.30933176859044E-2</v>
      </c>
      <c r="E72" s="2">
        <v>3.3157589242526798E-2</v>
      </c>
      <c r="F72" s="2">
        <v>3.3222810421808198E-2</v>
      </c>
      <c r="G72" s="2">
        <v>3.2570785159146499E-2</v>
      </c>
      <c r="H72" s="2">
        <v>3.2311970327275299E-2</v>
      </c>
      <c r="I72" s="2">
        <v>3.21849057727739E-2</v>
      </c>
      <c r="J72" s="2">
        <v>3.4248782814588201E-2</v>
      </c>
      <c r="K72" s="2">
        <v>3.40625063709201E-2</v>
      </c>
      <c r="L72" s="2">
        <v>3.1258932348536002E-2</v>
      </c>
      <c r="M72" s="2">
        <v>3.2427503060722597E-2</v>
      </c>
    </row>
    <row r="73" spans="1:13" x14ac:dyDescent="0.3">
      <c r="A73" s="8" t="s">
        <v>281</v>
      </c>
      <c r="B73" s="2">
        <v>1.0914058983029599E-2</v>
      </c>
      <c r="C73" s="2">
        <v>1.1636026319947399E-2</v>
      </c>
      <c r="D73" s="2">
        <v>1.16957901122836E-2</v>
      </c>
      <c r="E73" s="2">
        <v>9.8723033762213395E-3</v>
      </c>
      <c r="F73" s="2">
        <v>9.3960174073585596E-3</v>
      </c>
      <c r="G73" s="2">
        <v>1.0293942639533499E-2</v>
      </c>
      <c r="H73" s="2">
        <v>1.0402252863603601E-2</v>
      </c>
      <c r="I73" s="2">
        <v>1.0433287804712E-2</v>
      </c>
      <c r="J73" s="2">
        <v>1.00812602864522E-2</v>
      </c>
      <c r="K73" s="2">
        <v>1.01486208232248E-2</v>
      </c>
      <c r="L73" s="2">
        <v>1.07550240292085E-2</v>
      </c>
      <c r="M73" s="2">
        <v>1.04980091839629E-2</v>
      </c>
    </row>
    <row r="74" spans="1:13" x14ac:dyDescent="0.3">
      <c r="A74" s="8" t="s">
        <v>282</v>
      </c>
      <c r="B74" s="2">
        <v>2.15663899328929E-2</v>
      </c>
      <c r="C74" s="2">
        <v>2.1906106492831302E-2</v>
      </c>
      <c r="D74" s="2">
        <v>2.1467145371908199E-2</v>
      </c>
      <c r="E74" s="2">
        <v>1.8699816194253701E-2</v>
      </c>
      <c r="F74" s="2">
        <v>1.8876810911625599E-2</v>
      </c>
      <c r="G74" s="2">
        <v>1.9100321313816501E-2</v>
      </c>
      <c r="H74" s="2">
        <v>1.9040587795809898E-2</v>
      </c>
      <c r="I74" s="2">
        <v>1.6500933974989002E-2</v>
      </c>
      <c r="J74" s="2">
        <v>1.8800304242637799E-2</v>
      </c>
      <c r="K74" s="2">
        <v>1.8951703329188E-2</v>
      </c>
      <c r="L74" s="2">
        <v>1.9619724912248601E-2</v>
      </c>
      <c r="M74" s="2">
        <v>1.9039310089793201E-2</v>
      </c>
    </row>
    <row r="75" spans="1:13" x14ac:dyDescent="0.3">
      <c r="A75" s="8" t="s">
        <v>283</v>
      </c>
      <c r="B75" s="2">
        <v>2.5617939886305299E-2</v>
      </c>
      <c r="C75" s="2">
        <v>2.5280197348637401E-2</v>
      </c>
      <c r="D75" s="2">
        <v>2.5296124277715298E-2</v>
      </c>
      <c r="E75" s="2">
        <v>2.37351262455258E-2</v>
      </c>
      <c r="F75" s="2">
        <v>2.3143874456020001E-2</v>
      </c>
      <c r="G75" s="2">
        <v>2.3041221541757102E-2</v>
      </c>
      <c r="H75" s="2">
        <v>2.3227129853537299E-2</v>
      </c>
      <c r="I75" s="2">
        <v>2.3138751664773201E-2</v>
      </c>
      <c r="J75" s="2">
        <v>2.2470123630800701E-2</v>
      </c>
      <c r="K75" s="2">
        <v>2.26702819514383E-2</v>
      </c>
      <c r="L75" s="2">
        <v>2.5671807888288E-2</v>
      </c>
      <c r="M75" s="2">
        <v>2.3530763403451699E-2</v>
      </c>
    </row>
    <row r="76" spans="1:13" x14ac:dyDescent="0.3">
      <c r="A76" s="8" t="s">
        <v>284</v>
      </c>
      <c r="B76" s="2">
        <v>2.83503805525602E-2</v>
      </c>
      <c r="C76" s="2">
        <v>2.6432077308474501E-2</v>
      </c>
      <c r="D76" s="2">
        <v>2.62011556554516E-2</v>
      </c>
      <c r="E76" s="2">
        <v>2.4949211570088E-2</v>
      </c>
      <c r="F76" s="2">
        <v>2.4509711572879199E-2</v>
      </c>
      <c r="G76" s="2">
        <v>2.4432665989252901E-2</v>
      </c>
      <c r="H76" s="2">
        <v>2.5154619121931399E-2</v>
      </c>
      <c r="I76" s="2">
        <v>2.5793878740686799E-2</v>
      </c>
      <c r="J76" s="2">
        <v>2.83014408553172E-2</v>
      </c>
      <c r="K76" s="2">
        <v>2.89249964322848E-2</v>
      </c>
      <c r="L76" s="2">
        <v>2.8255757672768299E-2</v>
      </c>
      <c r="M76" s="2">
        <v>2.56346735887466E-2</v>
      </c>
    </row>
    <row r="77" spans="1:13" x14ac:dyDescent="0.3">
      <c r="A77" s="8" t="s">
        <v>285</v>
      </c>
      <c r="B77" s="2">
        <v>2.7240653691935599E-2</v>
      </c>
      <c r="C77" s="2">
        <v>2.3027405568779E-2</v>
      </c>
      <c r="D77" s="2">
        <v>2.3699887616982801E-2</v>
      </c>
      <c r="E77" s="2">
        <v>2.3169198026506702E-2</v>
      </c>
      <c r="F77" s="2">
        <v>1.92488837813907E-2</v>
      </c>
      <c r="G77" s="2">
        <v>1.9603804502055101E-2</v>
      </c>
      <c r="H77" s="2">
        <v>2.0176745460895401E-2</v>
      </c>
      <c r="I77" s="2">
        <v>2.0283639055898101E-2</v>
      </c>
      <c r="J77" s="2">
        <v>2.47476462019088E-2</v>
      </c>
      <c r="K77" s="2">
        <v>2.4443946096919501E-2</v>
      </c>
      <c r="L77" s="2">
        <v>2.3057369020805001E-2</v>
      </c>
      <c r="M77" s="2">
        <v>2.3530763403451699E-2</v>
      </c>
    </row>
    <row r="78" spans="1:13" x14ac:dyDescent="0.3">
      <c r="A78" s="8" t="s">
        <v>286</v>
      </c>
      <c r="B78" s="2">
        <v>1.7080371444424699E-2</v>
      </c>
      <c r="C78" s="2">
        <v>1.7650266818211899E-2</v>
      </c>
      <c r="D78" s="2">
        <v>1.74143949716059E-2</v>
      </c>
      <c r="E78" s="2">
        <v>2.0552384637709201E-2</v>
      </c>
      <c r="F78" s="2">
        <v>2.1302349239840999E-2</v>
      </c>
      <c r="G78" s="2">
        <v>2.0098133450507601E-2</v>
      </c>
      <c r="H78" s="2">
        <v>2.0044120052519699E-2</v>
      </c>
      <c r="I78" s="2">
        <v>2.10410310743478E-2</v>
      </c>
      <c r="J78" s="2">
        <v>1.98874989794121E-2</v>
      </c>
      <c r="K78" s="2">
        <v>1.9334977880165499E-2</v>
      </c>
      <c r="L78" s="2">
        <v>1.73978329884256E-2</v>
      </c>
      <c r="M78" s="2">
        <v>1.7240574590078599E-2</v>
      </c>
    </row>
    <row r="79" spans="1:13" x14ac:dyDescent="0.3">
      <c r="A79" s="8" t="s">
        <v>287</v>
      </c>
      <c r="B79" s="2">
        <v>8.8673457636700495E-3</v>
      </c>
      <c r="C79" s="2">
        <v>8.3027099759940097E-3</v>
      </c>
      <c r="D79" s="2">
        <v>8.3193268953445608E-3</v>
      </c>
      <c r="E79" s="2">
        <v>7.7343523265937901E-3</v>
      </c>
      <c r="F79" s="2">
        <v>7.7475933008044296E-3</v>
      </c>
      <c r="G79" s="2">
        <v>7.4973223848625497E-3</v>
      </c>
      <c r="H79" s="2">
        <v>7.0821968072643402E-3</v>
      </c>
      <c r="I79" s="2">
        <v>6.9994936536505901E-3</v>
      </c>
      <c r="J79" s="2">
        <v>7.0989948820200299E-3</v>
      </c>
      <c r="K79" s="2">
        <v>7.1884365252492298E-3</v>
      </c>
      <c r="L79" s="2">
        <v>7.6070262091779799E-3</v>
      </c>
      <c r="M79" s="2">
        <v>7.6652700436938299E-3</v>
      </c>
    </row>
    <row r="80" spans="1:13" x14ac:dyDescent="0.3">
      <c r="A80" s="8" t="s">
        <v>288</v>
      </c>
      <c r="B80" s="2">
        <v>1.55257069274176E-2</v>
      </c>
      <c r="C80" s="2">
        <v>1.6992777814588099E-2</v>
      </c>
      <c r="D80" s="2">
        <v>1.8543197843837299E-2</v>
      </c>
      <c r="E80" s="2">
        <v>1.7287414143368499E-2</v>
      </c>
      <c r="F80" s="2">
        <v>1.6634954126711999E-2</v>
      </c>
      <c r="G80" s="2">
        <v>1.3891558875493201E-2</v>
      </c>
      <c r="H80" s="2">
        <v>1.40052431244778E-2</v>
      </c>
      <c r="I80" s="2">
        <v>1.44372534752805E-2</v>
      </c>
      <c r="J80" s="2">
        <v>1.45288751187105E-2</v>
      </c>
      <c r="K80" s="2">
        <v>1.5025177876088199E-2</v>
      </c>
      <c r="L80" s="2">
        <v>1.55532434667612E-2</v>
      </c>
      <c r="M80" s="2">
        <v>1.59444797489669E-2</v>
      </c>
    </row>
    <row r="81" spans="1:13" x14ac:dyDescent="0.3">
      <c r="A81" s="8" t="s">
        <v>289</v>
      </c>
      <c r="B81" s="2">
        <v>1.6342298390896098E-2</v>
      </c>
      <c r="C81" s="2">
        <v>1.51986992930719E-2</v>
      </c>
      <c r="D81" s="2">
        <v>1.46097922405991E-2</v>
      </c>
      <c r="E81" s="2">
        <v>1.42788042952501E-2</v>
      </c>
      <c r="F81" s="2">
        <v>1.4313031028051501E-2</v>
      </c>
      <c r="G81" s="2">
        <v>1.44225047830903E-2</v>
      </c>
      <c r="H81" s="2">
        <v>1.48098372686239E-2</v>
      </c>
      <c r="I81" s="2">
        <v>1.45436287587706E-2</v>
      </c>
      <c r="J81" s="2">
        <v>1.39272653829461E-2</v>
      </c>
      <c r="K81" s="2">
        <v>1.4238241829932099E-2</v>
      </c>
      <c r="L81" s="2">
        <v>1.4535670321545501E-2</v>
      </c>
      <c r="M81" s="2">
        <v>1.4835080009622E-2</v>
      </c>
    </row>
    <row r="82" spans="1:13" x14ac:dyDescent="0.3">
      <c r="A82" s="8" t="s">
        <v>290</v>
      </c>
      <c r="B82" s="2">
        <v>4.5755294758110999E-2</v>
      </c>
      <c r="C82" s="2">
        <v>4.4123118638539099E-2</v>
      </c>
      <c r="D82" s="2">
        <v>4.49482341942734E-2</v>
      </c>
      <c r="E82" s="2">
        <v>4.7644384250749697E-2</v>
      </c>
      <c r="F82" s="2">
        <v>4.7870236054332098E-2</v>
      </c>
      <c r="G82" s="2">
        <v>4.8050604637537901E-2</v>
      </c>
      <c r="H82" s="2">
        <v>4.8191652556796798E-2</v>
      </c>
      <c r="I82" s="2">
        <v>4.7196585778901103E-2</v>
      </c>
      <c r="J82" s="2">
        <v>4.5172296731110499E-2</v>
      </c>
      <c r="K82" s="2">
        <v>4.56871419542925E-2</v>
      </c>
      <c r="L82" s="2">
        <v>4.7871671449641599E-2</v>
      </c>
      <c r="M82" s="2">
        <v>4.7327208297879203E-2</v>
      </c>
    </row>
    <row r="83" spans="1:13" x14ac:dyDescent="0.3">
      <c r="A83" s="8" t="s">
        <v>291</v>
      </c>
      <c r="B83" s="2">
        <v>5.3910740271569002E-2</v>
      </c>
      <c r="C83" s="2">
        <v>5.2752024709354202E-2</v>
      </c>
      <c r="D83" s="2">
        <v>5.1661379029130101E-2</v>
      </c>
      <c r="E83" s="2">
        <v>5.2239527909451501E-2</v>
      </c>
      <c r="F83" s="2">
        <v>5.1656901716244999E-2</v>
      </c>
      <c r="G83" s="2">
        <v>5.1126429205686601E-2</v>
      </c>
      <c r="H83" s="2">
        <v>5.0963523591849698E-2</v>
      </c>
      <c r="I83" s="2">
        <v>5.0792070360867497E-2</v>
      </c>
      <c r="J83" s="2">
        <v>5.1029397230016899E-2</v>
      </c>
      <c r="K83" s="2">
        <v>5.0828729281768001E-2</v>
      </c>
      <c r="L83" s="2">
        <v>5.0192652893223402E-2</v>
      </c>
      <c r="M83" s="2">
        <v>5.0382545444101E-2</v>
      </c>
    </row>
    <row r="84" spans="1:13" x14ac:dyDescent="0.3">
      <c r="A84" s="8" t="s">
        <v>292</v>
      </c>
      <c r="B84" s="2">
        <v>3.7327652090160097E-2</v>
      </c>
      <c r="C84" s="2">
        <v>3.5356598590221201E-2</v>
      </c>
      <c r="D84" s="2">
        <v>3.5579667624740199E-2</v>
      </c>
      <c r="E84" s="2">
        <v>3.4748960046435101E-2</v>
      </c>
      <c r="F84" s="2">
        <v>3.5116143252764603E-2</v>
      </c>
      <c r="G84" s="2">
        <v>3.5440639332106699E-2</v>
      </c>
      <c r="H84" s="2">
        <v>3.5530346903859797E-2</v>
      </c>
      <c r="I84" s="2">
        <v>3.5448499470251103E-2</v>
      </c>
      <c r="J84" s="2">
        <v>3.6096584145864599E-2</v>
      </c>
      <c r="K84" s="2">
        <v>3.6464088397790098E-2</v>
      </c>
      <c r="L84" s="2">
        <v>3.85420120508101E-2</v>
      </c>
      <c r="M84" s="2">
        <v>3.6782525338474599E-2</v>
      </c>
    </row>
    <row r="85" spans="1:13" x14ac:dyDescent="0.3">
      <c r="A85" s="8" t="s">
        <v>293</v>
      </c>
      <c r="B85" s="2">
        <v>5.9925250473727702E-2</v>
      </c>
      <c r="C85" s="2">
        <v>6.7298331812783801E-2</v>
      </c>
      <c r="D85" s="2">
        <v>6.8021561626669599E-2</v>
      </c>
      <c r="E85" s="2">
        <v>6.6890780690722601E-2</v>
      </c>
      <c r="F85" s="2">
        <v>6.6982536124036804E-2</v>
      </c>
      <c r="G85" s="2">
        <v>6.6139382454984005E-2</v>
      </c>
      <c r="H85" s="2">
        <v>6.64983797595943E-2</v>
      </c>
      <c r="I85" s="2">
        <v>6.5965440797899705E-2</v>
      </c>
      <c r="J85" s="2">
        <v>6.7277157308054295E-2</v>
      </c>
      <c r="K85" s="2">
        <v>6.2816252471916995E-2</v>
      </c>
      <c r="L85" s="2">
        <v>5.2788036083829697E-2</v>
      </c>
      <c r="M85" s="2">
        <v>4.8752553594060201E-2</v>
      </c>
    </row>
    <row r="86" spans="1:13" x14ac:dyDescent="0.3">
      <c r="A86" s="8" t="s">
        <v>294</v>
      </c>
      <c r="B86" s="2">
        <v>9.2913451773992597E-3</v>
      </c>
      <c r="C86" s="2">
        <v>8.8939403978573004E-3</v>
      </c>
      <c r="D86" s="2">
        <v>8.9160508806651502E-3</v>
      </c>
      <c r="E86" s="2">
        <v>8.7162619715584807E-3</v>
      </c>
      <c r="F86" s="2">
        <v>8.8685216932612408E-3</v>
      </c>
      <c r="G86" s="2">
        <v>8.7972244344968406E-3</v>
      </c>
      <c r="H86" s="2">
        <v>8.9168482897953594E-3</v>
      </c>
      <c r="I86" s="2">
        <v>9.0206240399630707E-3</v>
      </c>
      <c r="J86" s="2">
        <v>9.0413348860594097E-3</v>
      </c>
      <c r="K86" s="2">
        <v>9.4391551650323102E-3</v>
      </c>
      <c r="L86" s="2">
        <v>9.7222063424914906E-3</v>
      </c>
      <c r="M86" s="2">
        <v>9.5824851272219395E-3</v>
      </c>
    </row>
    <row r="87" spans="1:13" x14ac:dyDescent="0.3">
      <c r="A87" s="8" t="s">
        <v>295</v>
      </c>
      <c r="B87" s="2">
        <v>1.9849454035322799E-2</v>
      </c>
      <c r="C87" s="2">
        <v>2.09988736041101E-2</v>
      </c>
      <c r="D87" s="2">
        <v>2.07510765895235E-2</v>
      </c>
      <c r="E87" s="2">
        <v>2.1984134661894202E-2</v>
      </c>
      <c r="F87" s="2">
        <v>2.2004106930916902E-2</v>
      </c>
      <c r="G87" s="2">
        <v>2.1489577898003501E-2</v>
      </c>
      <c r="H87" s="2">
        <v>2.1388057524060498E-2</v>
      </c>
      <c r="I87" s="2">
        <v>2.16580077185906E-2</v>
      </c>
      <c r="J87" s="2">
        <v>2.2568959515961998E-2</v>
      </c>
      <c r="K87" s="2">
        <v>2.1952661515565401E-2</v>
      </c>
      <c r="L87" s="2">
        <v>2.0385763122691899E-2</v>
      </c>
      <c r="M87" s="2">
        <v>2.0475426257229899E-2</v>
      </c>
    </row>
    <row r="88" spans="1:13" x14ac:dyDescent="0.3">
      <c r="A88" s="8" t="s">
        <v>296</v>
      </c>
      <c r="B88" s="2">
        <v>7.2184591547231397E-3</v>
      </c>
      <c r="C88" s="2">
        <v>6.4117919888277801E-3</v>
      </c>
      <c r="D88" s="2">
        <v>6.4247282419516898E-3</v>
      </c>
      <c r="E88" s="2">
        <v>6.2784173357840799E-3</v>
      </c>
      <c r="F88" s="2">
        <v>6.0520713626344598E-3</v>
      </c>
      <c r="G88" s="2">
        <v>5.7900566647442796E-3</v>
      </c>
      <c r="H88" s="2">
        <v>5.9416182952329996E-3</v>
      </c>
      <c r="I88" s="2">
        <v>5.9102107507116499E-3</v>
      </c>
      <c r="J88" s="2">
        <v>5.5992677550073299E-3</v>
      </c>
      <c r="K88" s="2">
        <v>5.8918268740698497E-3</v>
      </c>
      <c r="L88" s="2">
        <v>6.0558941114147299E-3</v>
      </c>
      <c r="M88" s="2">
        <v>6.3871266546750996E-3</v>
      </c>
    </row>
    <row r="89" spans="1:13" x14ac:dyDescent="0.3">
      <c r="A89" s="8" t="s">
        <v>297</v>
      </c>
      <c r="B89" s="2">
        <v>7.9617667689150795E-3</v>
      </c>
      <c r="C89" s="2">
        <v>7.0896682483779401E-3</v>
      </c>
      <c r="D89" s="2">
        <v>6.9468617291072003E-3</v>
      </c>
      <c r="E89" s="2">
        <v>7.0474992744509997E-3</v>
      </c>
      <c r="F89" s="2">
        <v>6.8621540664267804E-3</v>
      </c>
      <c r="G89" s="2">
        <v>6.8656798396177204E-3</v>
      </c>
      <c r="H89" s="2">
        <v>6.8346293782962902E-3</v>
      </c>
      <c r="I89" s="2">
        <v>6.6676027691613803E-3</v>
      </c>
      <c r="J89" s="2">
        <v>1.3673729851445399E-2</v>
      </c>
      <c r="K89" s="2">
        <v>1.29130904568714E-2</v>
      </c>
      <c r="L89" s="2">
        <v>7.7251714058135098E-3</v>
      </c>
      <c r="M89" s="2">
        <v>1.02790014684288E-2</v>
      </c>
    </row>
    <row r="90" spans="1:13" x14ac:dyDescent="0.3">
      <c r="A90" s="8" t="s">
        <v>298</v>
      </c>
      <c r="B90" s="2">
        <v>4.1897423549241503E-2</v>
      </c>
      <c r="C90" s="2">
        <v>4.2966141864720399E-2</v>
      </c>
      <c r="D90" s="2">
        <v>4.3217734636843697E-2</v>
      </c>
      <c r="E90" s="2">
        <v>4.2154396826932401E-2</v>
      </c>
      <c r="F90" s="2">
        <v>4.2769540890337403E-2</v>
      </c>
      <c r="G90" s="2">
        <v>4.36931864993272E-2</v>
      </c>
      <c r="H90" s="2">
        <v>4.3717755447588699E-2</v>
      </c>
      <c r="I90" s="2">
        <v>4.3592591174255499E-2</v>
      </c>
      <c r="J90" s="2">
        <v>4.3702650090886003E-2</v>
      </c>
      <c r="K90" s="2">
        <v>4.5144849238547599E-2</v>
      </c>
      <c r="L90" s="2">
        <v>4.8725365773717597E-2</v>
      </c>
      <c r="M90" s="2">
        <v>5.36281679825081E-2</v>
      </c>
    </row>
    <row r="91" spans="1:13" x14ac:dyDescent="0.3">
      <c r="A91" s="8" t="s">
        <v>299</v>
      </c>
      <c r="B91" s="2">
        <v>3.1014771930191899E-2</v>
      </c>
      <c r="C91" s="2">
        <v>2.9107904648804001E-2</v>
      </c>
      <c r="D91" s="2">
        <v>2.9030621885846701E-2</v>
      </c>
      <c r="E91" s="2">
        <v>3.0787462513301701E-2</v>
      </c>
      <c r="F91" s="2">
        <v>3.0726625346169101E-2</v>
      </c>
      <c r="G91" s="2">
        <v>3.0208991294318002E-2</v>
      </c>
      <c r="H91" s="2">
        <v>2.9907029588728599E-2</v>
      </c>
      <c r="I91" s="2">
        <v>3.0053145091631699E-2</v>
      </c>
      <c r="J91" s="2">
        <v>2.8533490324826299E-2</v>
      </c>
      <c r="K91" s="2">
        <v>2.8154369941489499E-2</v>
      </c>
      <c r="L91" s="2">
        <v>2.9616333001764601E-2</v>
      </c>
      <c r="M91" s="2">
        <v>2.93470338815707E-2</v>
      </c>
    </row>
    <row r="92" spans="1:13" x14ac:dyDescent="0.3">
      <c r="A92" s="8" t="s">
        <v>300</v>
      </c>
      <c r="B92" s="2">
        <v>2.5952951768758E-2</v>
      </c>
      <c r="C92" s="2">
        <v>2.5789878746795399E-2</v>
      </c>
      <c r="D92" s="2">
        <v>2.5246397278938602E-2</v>
      </c>
      <c r="E92" s="2">
        <v>2.3817355132049901E-2</v>
      </c>
      <c r="F92" s="2">
        <v>2.37137582185716E-2</v>
      </c>
      <c r="G92" s="2">
        <v>2.3746098005291101E-2</v>
      </c>
      <c r="H92" s="2">
        <v>2.3934465364874601E-2</v>
      </c>
      <c r="I92" s="2">
        <v>2.3687648127582301E-2</v>
      </c>
      <c r="J92" s="2">
        <v>2.34670769072103E-2</v>
      </c>
      <c r="K92" s="2">
        <v>2.3661087439603701E-2</v>
      </c>
      <c r="L92" s="2">
        <v>2.4921014219346099E-2</v>
      </c>
      <c r="M92" s="2">
        <v>2.4126751612938001E-2</v>
      </c>
    </row>
    <row r="93" spans="1:13" x14ac:dyDescent="0.3">
      <c r="A93" s="8" t="s">
        <v>301</v>
      </c>
      <c r="B93" s="2">
        <v>1.4970843497105301E-2</v>
      </c>
      <c r="C93" s="2">
        <v>1.55707667137272E-2</v>
      </c>
      <c r="D93" s="2">
        <v>1.52761340242071E-2</v>
      </c>
      <c r="E93" s="2">
        <v>1.3930540775853701E-2</v>
      </c>
      <c r="F93" s="2">
        <v>1.35170776737439E-2</v>
      </c>
      <c r="G93" s="2">
        <v>1.3035637455487499E-2</v>
      </c>
      <c r="H93" s="2">
        <v>1.2886768847175699E-2</v>
      </c>
      <c r="I93" s="2">
        <v>1.2441653157005701E-2</v>
      </c>
      <c r="J93" s="2">
        <v>1.0850461305751E-2</v>
      </c>
      <c r="K93" s="2">
        <v>1.06256753175267E-2</v>
      </c>
      <c r="L93" s="2">
        <v>1.4737660496438499E-2</v>
      </c>
      <c r="M93" s="2">
        <v>1.51007615005978E-2</v>
      </c>
    </row>
    <row r="94" spans="1:13" x14ac:dyDescent="0.3">
      <c r="A94" s="8" t="s">
        <v>302</v>
      </c>
      <c r="B94" s="2">
        <v>1.2897957474429201E-2</v>
      </c>
      <c r="C94" s="2">
        <v>1.20029969266212E-2</v>
      </c>
      <c r="D94" s="2">
        <v>1.16709266128952E-2</v>
      </c>
      <c r="E94" s="2">
        <v>1.13040534004063E-2</v>
      </c>
      <c r="F94" s="2">
        <v>1.12469621898608E-2</v>
      </c>
      <c r="G94" s="2">
        <v>1.13558344547277E-2</v>
      </c>
      <c r="H94" s="2">
        <v>1.13659974978006E-2</v>
      </c>
      <c r="I94" s="2">
        <v>1.14204504355004E-2</v>
      </c>
      <c r="J94" s="2">
        <v>1.08934334297341E-2</v>
      </c>
      <c r="K94" s="2">
        <v>1.13229088091986E-2</v>
      </c>
      <c r="L94" s="2">
        <v>1.14067281783916E-2</v>
      </c>
      <c r="M94" s="2">
        <v>1.1790513734656E-2</v>
      </c>
    </row>
    <row r="95" spans="1:13" x14ac:dyDescent="0.3">
      <c r="A95" s="8" t="s">
        <v>303</v>
      </c>
      <c r="B95" s="2">
        <v>1.9106146421130898E-2</v>
      </c>
      <c r="C95" s="2">
        <v>1.7471878328856601E-2</v>
      </c>
      <c r="D95" s="2">
        <v>1.77823747625536E-2</v>
      </c>
      <c r="E95" s="2">
        <v>2.2138918448292501E-2</v>
      </c>
      <c r="F95" s="2">
        <v>2.2399728716489899E-2</v>
      </c>
      <c r="G95" s="2">
        <v>2.2304305238971402E-2</v>
      </c>
      <c r="H95" s="2">
        <v>2.2192651668206598E-2</v>
      </c>
      <c r="I95" s="2">
        <v>2.2240944272116502E-2</v>
      </c>
      <c r="J95" s="2">
        <v>1.7098608132904199E-2</v>
      </c>
      <c r="K95" s="2">
        <v>1.71576522395058E-2</v>
      </c>
      <c r="L95" s="2">
        <v>1.7134864647527101E-2</v>
      </c>
      <c r="M95" s="2">
        <v>1.9624527428023699E-2</v>
      </c>
    </row>
    <row r="96" spans="1:13" x14ac:dyDescent="0.3">
      <c r="A96" s="8" t="s">
        <v>304</v>
      </c>
      <c r="B96" s="2">
        <v>2.7141197039332501E-2</v>
      </c>
      <c r="C96" s="2">
        <v>2.7925443805077398E-2</v>
      </c>
      <c r="D96" s="2">
        <v>2.7285204228783999E-2</v>
      </c>
      <c r="E96" s="2">
        <v>2.4209151591370801E-2</v>
      </c>
      <c r="F96" s="2">
        <v>2.39869256419434E-2</v>
      </c>
      <c r="G96" s="2">
        <v>2.4505899907542199E-2</v>
      </c>
      <c r="H96" s="2">
        <v>2.4124561783546501E-2</v>
      </c>
      <c r="I96" s="2">
        <v>2.34195824131871E-2</v>
      </c>
      <c r="J96" s="2">
        <v>2.3793665049482399E-2</v>
      </c>
      <c r="K96" s="2">
        <v>2.4081058490142901E-2</v>
      </c>
      <c r="L96" s="2">
        <v>2.46428013369463E-2</v>
      </c>
      <c r="M96" s="2">
        <v>2.4694017499075498E-2</v>
      </c>
    </row>
    <row r="97" spans="1:14" x14ac:dyDescent="0.3">
      <c r="A97" s="8" t="s">
        <v>305</v>
      </c>
      <c r="B97" s="2">
        <v>4.1028486479129801E-2</v>
      </c>
      <c r="C97" s="2">
        <v>4.3745954403902103E-2</v>
      </c>
      <c r="D97" s="2">
        <v>4.2800027847119303E-2</v>
      </c>
      <c r="E97" s="2">
        <v>4.19802650672342E-2</v>
      </c>
      <c r="F97" s="2">
        <v>4.2223206043593801E-2</v>
      </c>
      <c r="G97" s="2">
        <v>4.2141542855573602E-2</v>
      </c>
      <c r="H97" s="2">
        <v>4.1962679210083099E-2</v>
      </c>
      <c r="I97" s="2">
        <v>4.2435228089882898E-2</v>
      </c>
      <c r="J97" s="2">
        <v>4.3874538586818702E-2</v>
      </c>
      <c r="K97" s="2">
        <v>4.5397647346639203E-2</v>
      </c>
      <c r="L97" s="2">
        <v>4.17890993905995E-2</v>
      </c>
      <c r="M97" s="2">
        <v>4.4573455546819199E-2</v>
      </c>
    </row>
    <row r="98" spans="1:14" x14ac:dyDescent="0.3">
      <c r="A98" s="15"/>
    </row>
    <row r="99" spans="1:14" x14ac:dyDescent="0.3">
      <c r="A99" s="15"/>
    </row>
    <row r="100" spans="1:14" x14ac:dyDescent="0.3">
      <c r="A100" s="15"/>
      <c r="B100" s="20" t="s">
        <v>36</v>
      </c>
      <c r="C100" s="20"/>
      <c r="D100" s="20"/>
      <c r="E100" s="20"/>
      <c r="F100" s="20"/>
      <c r="G100" s="20"/>
      <c r="H100" s="20"/>
      <c r="I100" s="20"/>
      <c r="J100" s="20"/>
      <c r="K100" s="20"/>
      <c r="L100" s="20"/>
      <c r="M100" s="6" t="s">
        <v>37</v>
      </c>
      <c r="N100" s="6" t="s">
        <v>38</v>
      </c>
    </row>
    <row r="101" spans="1:14" x14ac:dyDescent="0.3">
      <c r="A101" s="9" t="s">
        <v>39</v>
      </c>
      <c r="B101" s="4" t="s">
        <v>18</v>
      </c>
      <c r="C101" s="4" t="s">
        <v>19</v>
      </c>
      <c r="D101" s="4" t="s">
        <v>20</v>
      </c>
      <c r="E101" s="4" t="s">
        <v>21</v>
      </c>
      <c r="F101" s="4" t="s">
        <v>22</v>
      </c>
      <c r="G101" s="4" t="s">
        <v>23</v>
      </c>
      <c r="H101" s="4" t="s">
        <v>24</v>
      </c>
      <c r="I101" s="4" t="s">
        <v>25</v>
      </c>
      <c r="J101" s="4" t="s">
        <v>26</v>
      </c>
      <c r="K101" s="4" t="s">
        <v>27</v>
      </c>
      <c r="L101" s="4" t="s">
        <v>28</v>
      </c>
      <c r="M101" s="4" t="s">
        <v>29</v>
      </c>
      <c r="N101" s="4" t="s">
        <v>30</v>
      </c>
    </row>
    <row r="102" spans="1:14" x14ac:dyDescent="0.3">
      <c r="A102" s="8" t="s">
        <v>264</v>
      </c>
      <c r="B102" s="2">
        <v>-7.0066030814380106E-2</v>
      </c>
      <c r="C102" s="2">
        <v>3.6291913214990097E-2</v>
      </c>
      <c r="D102" s="2">
        <v>0.33041492196421801</v>
      </c>
      <c r="E102" s="2">
        <v>2.2031473533619499E-2</v>
      </c>
      <c r="F102" s="2">
        <v>3.7234042553191501E-2</v>
      </c>
      <c r="G102" s="2">
        <v>8.8529014844804299E-2</v>
      </c>
      <c r="H102" s="2">
        <v>1.7356806347631999E-2</v>
      </c>
      <c r="I102" s="2">
        <v>-0.15403363392639499</v>
      </c>
      <c r="J102" s="2">
        <v>5.2722558340535901E-2</v>
      </c>
      <c r="K102" s="2">
        <v>-8.2101806239737304E-4</v>
      </c>
      <c r="L102" s="2">
        <v>9.7507532182963597E-2</v>
      </c>
      <c r="M102" s="3">
        <v>-2.3397514014135999E-2</v>
      </c>
      <c r="N102" s="3">
        <v>0.52531404644080704</v>
      </c>
    </row>
    <row r="103" spans="1:14" x14ac:dyDescent="0.3">
      <c r="A103" s="8" t="s">
        <v>265</v>
      </c>
      <c r="B103" s="2">
        <v>-1.5702479338843001E-2</v>
      </c>
      <c r="C103" s="2">
        <v>-9.2359361880772501E-3</v>
      </c>
      <c r="D103" s="2">
        <v>3.3050847457627097E-2</v>
      </c>
      <c r="E103" s="2">
        <v>1.31255127153404E-2</v>
      </c>
      <c r="F103" s="2">
        <v>0.10607287449392699</v>
      </c>
      <c r="G103" s="2">
        <v>-3.2942898975109802E-3</v>
      </c>
      <c r="H103" s="2">
        <v>-0.13441057656996</v>
      </c>
      <c r="I103" s="2">
        <v>0.17352566822231599</v>
      </c>
      <c r="J103" s="2">
        <v>6.7968185104844495E-2</v>
      </c>
      <c r="K103" s="2">
        <v>7.3459715639810394E-2</v>
      </c>
      <c r="L103" s="2">
        <v>6.3702302112898096E-2</v>
      </c>
      <c r="M103" s="3">
        <v>0.43105642766228303</v>
      </c>
      <c r="N103" s="3">
        <v>0.42923728813559298</v>
      </c>
    </row>
    <row r="104" spans="1:14" x14ac:dyDescent="0.3">
      <c r="A104" s="8" t="s">
        <v>266</v>
      </c>
      <c r="B104" s="2">
        <v>5.9425911559348302E-2</v>
      </c>
      <c r="C104" s="2">
        <v>1.17164616285882E-2</v>
      </c>
      <c r="D104" s="2">
        <v>9.0764331210191104E-2</v>
      </c>
      <c r="E104" s="2">
        <v>1.10152621101526E-2</v>
      </c>
      <c r="F104" s="2">
        <v>2.8091362562352298E-2</v>
      </c>
      <c r="G104" s="2">
        <v>3.1281920326864103E-2</v>
      </c>
      <c r="H104" s="2">
        <v>5.1999504766621303E-2</v>
      </c>
      <c r="I104" s="2">
        <v>1.8477109568082899E-2</v>
      </c>
      <c r="J104" s="2">
        <v>3.3626068869886797E-2</v>
      </c>
      <c r="K104" s="2">
        <v>-7.7138065958636103E-3</v>
      </c>
      <c r="L104" s="2">
        <v>6.5119423163587195E-2</v>
      </c>
      <c r="M104" s="3">
        <v>0.112627986348123</v>
      </c>
      <c r="N104" s="3">
        <v>0.36855819339895801</v>
      </c>
    </row>
    <row r="105" spans="1:14" x14ac:dyDescent="0.3">
      <c r="A105" s="8" t="s">
        <v>267</v>
      </c>
      <c r="B105" s="2">
        <v>-3.1167979002624701E-2</v>
      </c>
      <c r="C105" s="2">
        <v>6.7050457162207894E-2</v>
      </c>
      <c r="D105" s="2">
        <v>2.7610282450015899E-2</v>
      </c>
      <c r="E105" s="2">
        <v>-2.0074119827053701E-2</v>
      </c>
      <c r="F105" s="2">
        <v>1.79640718562874E-2</v>
      </c>
      <c r="G105" s="2">
        <v>6.6873065015479904E-2</v>
      </c>
      <c r="H105" s="2">
        <v>5.3975623911781803E-2</v>
      </c>
      <c r="I105" s="2">
        <v>5.5066079295154197E-3</v>
      </c>
      <c r="J105" s="2">
        <v>5.6407447973712999E-2</v>
      </c>
      <c r="K105" s="2">
        <v>0.13970969414204301</v>
      </c>
      <c r="L105" s="2">
        <v>0.11212190129633801</v>
      </c>
      <c r="M105" s="3">
        <v>0.34636563876651999</v>
      </c>
      <c r="N105" s="3">
        <v>0.55188828943192603</v>
      </c>
    </row>
    <row r="106" spans="1:14" x14ac:dyDescent="0.3">
      <c r="A106" s="8" t="s">
        <v>268</v>
      </c>
      <c r="B106" s="2">
        <v>5.75464295056239E-3</v>
      </c>
      <c r="C106" s="2">
        <v>2.5487646293888201E-2</v>
      </c>
      <c r="D106" s="2">
        <v>0.16003043367993899</v>
      </c>
      <c r="E106" s="2">
        <v>5.6187144731088802E-2</v>
      </c>
      <c r="F106" s="2">
        <v>-9.1078451666321697E-3</v>
      </c>
      <c r="G106" s="2">
        <v>7.4576979318988906E-2</v>
      </c>
      <c r="H106" s="2">
        <v>5.2488335925349898E-2</v>
      </c>
      <c r="I106" s="2">
        <v>-0.159955670483931</v>
      </c>
      <c r="J106" s="2">
        <v>6.8161829375549696E-2</v>
      </c>
      <c r="K106" s="2">
        <v>0.101276245368464</v>
      </c>
      <c r="L106" s="2">
        <v>5.6261682242990697E-2</v>
      </c>
      <c r="M106" s="3">
        <v>4.3775397118581499E-2</v>
      </c>
      <c r="N106" s="3">
        <v>0.43317271113365502</v>
      </c>
    </row>
    <row r="107" spans="1:14" x14ac:dyDescent="0.3">
      <c r="A107" s="8" t="s">
        <v>269</v>
      </c>
      <c r="B107" s="2">
        <v>5.6305258259655697E-2</v>
      </c>
      <c r="C107" s="2">
        <v>2.84875183553598E-2</v>
      </c>
      <c r="D107" s="2">
        <v>-2.3272415762421499E-2</v>
      </c>
      <c r="E107" s="2">
        <v>2.68966525361789E-2</v>
      </c>
      <c r="F107" s="2">
        <v>2.5338078291814899E-2</v>
      </c>
      <c r="G107" s="2">
        <v>-5.83090379008746E-3</v>
      </c>
      <c r="H107" s="2">
        <v>3.2397709817064697E-2</v>
      </c>
      <c r="I107" s="2">
        <v>1.4337887190585701E-2</v>
      </c>
      <c r="J107" s="2">
        <v>-1.7869049206560898E-2</v>
      </c>
      <c r="K107" s="2">
        <v>0.13564154786150701</v>
      </c>
      <c r="L107" s="2">
        <v>1.6977522716403601E-2</v>
      </c>
      <c r="M107" s="3">
        <v>0.15054781550115001</v>
      </c>
      <c r="N107" s="3">
        <v>0.21444888635065701</v>
      </c>
    </row>
    <row r="108" spans="1:14" x14ac:dyDescent="0.3">
      <c r="A108" s="8" t="s">
        <v>270</v>
      </c>
      <c r="B108" s="2">
        <v>9.1700819672131104E-2</v>
      </c>
      <c r="C108" s="2">
        <v>1.8301267010793099E-2</v>
      </c>
      <c r="D108" s="2">
        <v>0.13801843317972401</v>
      </c>
      <c r="E108" s="2">
        <v>6.3980562866977106E-2</v>
      </c>
      <c r="F108" s="2">
        <v>3.0447193149381501E-2</v>
      </c>
      <c r="G108" s="2">
        <v>3.5457063711911402E-2</v>
      </c>
      <c r="H108" s="2">
        <v>0.17281968967362199</v>
      </c>
      <c r="I108" s="2">
        <v>-8.1204379562043794E-2</v>
      </c>
      <c r="J108" s="2">
        <v>3.0287984111221401E-2</v>
      </c>
      <c r="K108" s="2">
        <v>5.54216867469879E-2</v>
      </c>
      <c r="L108" s="2">
        <v>2.4048706240487099E-2</v>
      </c>
      <c r="M108" s="3">
        <v>2.31143552311436E-2</v>
      </c>
      <c r="N108" s="3">
        <v>0.55023041474654399</v>
      </c>
    </row>
    <row r="109" spans="1:14" x14ac:dyDescent="0.3">
      <c r="A109" s="8" t="s">
        <v>271</v>
      </c>
      <c r="B109" s="2">
        <v>3.2797783933518003E-2</v>
      </c>
      <c r="C109" s="2">
        <v>1.6521832421414001E-2</v>
      </c>
      <c r="D109" s="2">
        <v>1.79419525065963E-2</v>
      </c>
      <c r="E109" s="2">
        <v>9.5489891135303304E-2</v>
      </c>
      <c r="F109" s="2">
        <v>0.109028960817717</v>
      </c>
      <c r="G109" s="2">
        <v>8.6277521761392695E-2</v>
      </c>
      <c r="H109" s="2">
        <v>7.3218634613873804E-2</v>
      </c>
      <c r="I109" s="2">
        <v>-5.63648341995462E-3</v>
      </c>
      <c r="J109" s="2">
        <v>9.7909305064782098E-2</v>
      </c>
      <c r="K109" s="2">
        <v>0.18881587769880601</v>
      </c>
      <c r="L109" s="2">
        <v>7.2081218274111694E-2</v>
      </c>
      <c r="M109" s="3">
        <v>0.39140619281165401</v>
      </c>
      <c r="N109" s="3">
        <v>1.00612137203166</v>
      </c>
    </row>
    <row r="110" spans="1:14" x14ac:dyDescent="0.3">
      <c r="A110" s="8" t="s">
        <v>272</v>
      </c>
      <c r="B110" s="2">
        <v>0.217127444369521</v>
      </c>
      <c r="C110" s="2">
        <v>1.7728531855955701E-2</v>
      </c>
      <c r="D110" s="2">
        <v>-0.17691888949373999</v>
      </c>
      <c r="E110" s="2">
        <v>-5.9523809523809503E-3</v>
      </c>
      <c r="F110" s="2">
        <v>8.6493679308050603E-2</v>
      </c>
      <c r="G110" s="2">
        <v>9.1855480710349005E-2</v>
      </c>
      <c r="H110" s="2">
        <v>0.174425126191812</v>
      </c>
      <c r="I110" s="2">
        <v>-0.22063037249283701</v>
      </c>
      <c r="J110" s="2">
        <v>5.8210784313725498E-2</v>
      </c>
      <c r="K110" s="2">
        <v>0.46844238563983798</v>
      </c>
      <c r="L110" s="2">
        <v>-0.20741324921135601</v>
      </c>
      <c r="M110" s="3">
        <v>-4.0114613180515797E-2</v>
      </c>
      <c r="N110" s="3">
        <v>9.4175285792052296E-2</v>
      </c>
    </row>
    <row r="111" spans="1:14" x14ac:dyDescent="0.3">
      <c r="A111" s="8" t="s">
        <v>273</v>
      </c>
      <c r="B111" s="2">
        <v>-2.5540971975877999E-2</v>
      </c>
      <c r="C111" s="2">
        <v>3.7859483072442697E-2</v>
      </c>
      <c r="D111" s="2">
        <v>1.5433181339880701E-2</v>
      </c>
      <c r="E111" s="2">
        <v>-2.24525043177893E-2</v>
      </c>
      <c r="F111" s="2">
        <v>3.7455830388692601E-2</v>
      </c>
      <c r="G111" s="2">
        <v>3.8828337874659398E-2</v>
      </c>
      <c r="H111" s="2">
        <v>2.6557377049180299E-2</v>
      </c>
      <c r="I111" s="2">
        <v>-9.9009900990098994E-3</v>
      </c>
      <c r="J111" s="2">
        <v>3.3870967741935501E-2</v>
      </c>
      <c r="K111" s="2">
        <v>0.10733229329173199</v>
      </c>
      <c r="L111" s="2">
        <v>9.8619329388560203E-2</v>
      </c>
      <c r="M111" s="3">
        <v>0.24528904503353599</v>
      </c>
      <c r="N111" s="3">
        <v>0.36759031918625001</v>
      </c>
    </row>
    <row r="112" spans="1:14" x14ac:dyDescent="0.3">
      <c r="A112" s="8" t="s">
        <v>274</v>
      </c>
      <c r="B112" s="2">
        <v>-6.0593900481540897E-2</v>
      </c>
      <c r="C112" s="2">
        <v>8.0734728748398099E-2</v>
      </c>
      <c r="D112" s="2">
        <v>2.6877470355731198E-2</v>
      </c>
      <c r="E112" s="2">
        <v>2.3094688221709E-2</v>
      </c>
      <c r="F112" s="2">
        <v>-1.12866817155756E-3</v>
      </c>
      <c r="G112" s="2">
        <v>5.9133709981167598E-2</v>
      </c>
      <c r="H112" s="2">
        <v>8.89046941678521E-2</v>
      </c>
      <c r="I112" s="2">
        <v>7.5114304376224697E-2</v>
      </c>
      <c r="J112" s="2">
        <v>4.3438639125151897E-2</v>
      </c>
      <c r="K112" s="2">
        <v>-0.10975254730713201</v>
      </c>
      <c r="L112" s="2">
        <v>3.0085022890778301E-2</v>
      </c>
      <c r="M112" s="3">
        <v>2.87393860222077E-2</v>
      </c>
      <c r="N112" s="3">
        <v>0.24505928853754899</v>
      </c>
    </row>
    <row r="113" spans="1:14" x14ac:dyDescent="0.3">
      <c r="A113" s="8" t="s">
        <v>275</v>
      </c>
      <c r="B113" s="2">
        <v>-3.2206849625765498E-2</v>
      </c>
      <c r="C113" s="2">
        <v>2.24982423248184E-2</v>
      </c>
      <c r="D113" s="2">
        <v>6.6468026587210597E-3</v>
      </c>
      <c r="E113" s="2">
        <v>6.8306010928961703E-3</v>
      </c>
      <c r="F113" s="2">
        <v>7.1687019448213499E-2</v>
      </c>
      <c r="G113" s="2">
        <v>2.0890483224308899E-2</v>
      </c>
      <c r="H113" s="2">
        <v>1.1988424968995499E-2</v>
      </c>
      <c r="I113" s="2">
        <v>-4.9019607843137298E-3</v>
      </c>
      <c r="J113" s="2">
        <v>7.1018062397372697E-2</v>
      </c>
      <c r="K113" s="2">
        <v>0.106745879647374</v>
      </c>
      <c r="L113" s="2">
        <v>6.7532467532467499E-2</v>
      </c>
      <c r="M113" s="3">
        <v>0.25919117647058798</v>
      </c>
      <c r="N113" s="3">
        <v>0.41301856520742602</v>
      </c>
    </row>
    <row r="114" spans="1:14" x14ac:dyDescent="0.3">
      <c r="A114" s="8" t="s">
        <v>276</v>
      </c>
      <c r="B114" s="2">
        <v>-3.5260352603526002E-2</v>
      </c>
      <c r="C114" s="2">
        <v>1.3599660008499799E-2</v>
      </c>
      <c r="D114" s="2">
        <v>1.9287211740041901E-2</v>
      </c>
      <c r="E114" s="2">
        <v>1.48087206910736E-2</v>
      </c>
      <c r="F114" s="2">
        <v>2.9995946493717101E-2</v>
      </c>
      <c r="G114" s="2">
        <v>2.4793388429752101E-2</v>
      </c>
      <c r="H114" s="2">
        <v>4.2242703533026102E-2</v>
      </c>
      <c r="I114" s="2">
        <v>-2.2476050110538E-2</v>
      </c>
      <c r="J114" s="2">
        <v>8.9332830757632903E-2</v>
      </c>
      <c r="K114" s="2">
        <v>8.4429065743944598E-2</v>
      </c>
      <c r="L114" s="2">
        <v>4.7223994894703303E-2</v>
      </c>
      <c r="M114" s="3">
        <v>0.209285187914517</v>
      </c>
      <c r="N114" s="3">
        <v>0.37610062893081803</v>
      </c>
    </row>
    <row r="115" spans="1:14" x14ac:dyDescent="0.3">
      <c r="A115" s="8" t="s">
        <v>277</v>
      </c>
      <c r="B115" s="2">
        <v>1.4378478664192999E-2</v>
      </c>
      <c r="C115" s="2">
        <v>2.4691358024691398E-2</v>
      </c>
      <c r="D115" s="2">
        <v>7.1396697902721996E-3</v>
      </c>
      <c r="E115" s="2">
        <v>4.1648205582631798E-2</v>
      </c>
      <c r="F115" s="2">
        <v>2.6797107613781401E-2</v>
      </c>
      <c r="G115" s="2">
        <v>2.8583264291632101E-2</v>
      </c>
      <c r="H115" s="2">
        <v>1.20821586790173E-2</v>
      </c>
      <c r="I115" s="2">
        <v>4.7751691205730204E-3</v>
      </c>
      <c r="J115" s="2">
        <v>0.04</v>
      </c>
      <c r="K115" s="2">
        <v>0.10319878141660301</v>
      </c>
      <c r="L115" s="2">
        <v>7.5595443562305797E-2</v>
      </c>
      <c r="M115" s="3">
        <v>0.239952248308794</v>
      </c>
      <c r="N115" s="3">
        <v>0.390450691655511</v>
      </c>
    </row>
    <row r="116" spans="1:14" x14ac:dyDescent="0.3">
      <c r="A116" s="8" t="s">
        <v>278</v>
      </c>
      <c r="B116" s="2">
        <v>0.27594070695553002</v>
      </c>
      <c r="C116" s="2">
        <v>5.5853440571939202E-2</v>
      </c>
      <c r="D116" s="2">
        <v>-0.115531104528142</v>
      </c>
      <c r="E116" s="2">
        <v>7.6555023923445004E-3</v>
      </c>
      <c r="F116" s="2">
        <v>1.89933523266857E-3</v>
      </c>
      <c r="G116" s="2">
        <v>-0.19526066350710899</v>
      </c>
      <c r="H116" s="2">
        <v>3.4157832744405203E-2</v>
      </c>
      <c r="I116" s="2">
        <v>-8.2574031890660607E-2</v>
      </c>
      <c r="J116" s="2">
        <v>6.6418373680943499E-2</v>
      </c>
      <c r="K116" s="2">
        <v>0.271827706635623</v>
      </c>
      <c r="L116" s="2">
        <v>-0.14050343249427899</v>
      </c>
      <c r="M116" s="3">
        <v>6.9476082004555795E-2</v>
      </c>
      <c r="N116" s="3">
        <v>-0.20524756665256</v>
      </c>
    </row>
    <row r="117" spans="1:14" x14ac:dyDescent="0.3">
      <c r="A117" s="8" t="s">
        <v>279</v>
      </c>
      <c r="B117" s="2">
        <v>6.8438741216009805E-2</v>
      </c>
      <c r="C117" s="2">
        <v>3.1360213516347303E-2</v>
      </c>
      <c r="D117" s="2">
        <v>7.4121996303142298E-2</v>
      </c>
      <c r="E117" s="2">
        <v>8.9055240061951493E-2</v>
      </c>
      <c r="F117" s="2">
        <v>3.3420241763451097E-2</v>
      </c>
      <c r="G117" s="2">
        <v>1.98776758409786E-3</v>
      </c>
      <c r="H117" s="2">
        <v>2.5484510911033102E-2</v>
      </c>
      <c r="I117" s="2">
        <v>-8.4821428571428603E-2</v>
      </c>
      <c r="J117" s="2">
        <v>6.4959349593495905E-2</v>
      </c>
      <c r="K117" s="2">
        <v>9.6190548896862398E-3</v>
      </c>
      <c r="L117" s="2">
        <v>7.8412098298676694E-2</v>
      </c>
      <c r="M117" s="3">
        <v>6.1160714285714297E-2</v>
      </c>
      <c r="N117" s="3">
        <v>0.3181146025878</v>
      </c>
    </row>
    <row r="118" spans="1:14" x14ac:dyDescent="0.3">
      <c r="A118" s="8" t="s">
        <v>280</v>
      </c>
      <c r="B118" s="2">
        <v>5.3322395406070498E-2</v>
      </c>
      <c r="C118" s="2">
        <v>3.6604361370716501E-2</v>
      </c>
      <c r="D118" s="2">
        <v>3.00525920360631E-2</v>
      </c>
      <c r="E118" s="2">
        <v>2.9029905178701701E-2</v>
      </c>
      <c r="F118" s="2">
        <v>8.78933938191097E-3</v>
      </c>
      <c r="G118" s="2">
        <v>2.7121978639685199E-2</v>
      </c>
      <c r="H118" s="2">
        <v>3.4888493637980598E-2</v>
      </c>
      <c r="I118" s="2">
        <v>5.3675304071919602E-2</v>
      </c>
      <c r="J118" s="2">
        <v>4.81806775407779E-2</v>
      </c>
      <c r="K118" s="2">
        <v>-1.8194876705769698E-2</v>
      </c>
      <c r="L118" s="2">
        <v>0.101194830529139</v>
      </c>
      <c r="M118" s="3">
        <v>0.194077207826547</v>
      </c>
      <c r="N118" s="3">
        <v>0.35717505634861002</v>
      </c>
    </row>
    <row r="119" spans="1:14" x14ac:dyDescent="0.3">
      <c r="A119" s="8" t="s">
        <v>281</v>
      </c>
      <c r="B119" s="2">
        <v>9.4964028776978404E-2</v>
      </c>
      <c r="C119" s="2">
        <v>3.0223390275952701E-2</v>
      </c>
      <c r="D119" s="2">
        <v>-0.132227891156463</v>
      </c>
      <c r="E119" s="2">
        <v>-2.25379715825576E-2</v>
      </c>
      <c r="F119" s="2">
        <v>0.127318295739348</v>
      </c>
      <c r="G119" s="2">
        <v>4.6242774566474E-2</v>
      </c>
      <c r="H119" s="2">
        <v>4.2073948151296198E-2</v>
      </c>
      <c r="I119" s="2">
        <v>-4.3230016313213701E-2</v>
      </c>
      <c r="J119" s="2">
        <v>6.0954816709292398E-2</v>
      </c>
      <c r="K119" s="2">
        <v>0.133788670148654</v>
      </c>
      <c r="L119" s="2">
        <v>3.6144578313252997E-2</v>
      </c>
      <c r="M119" s="3">
        <v>0.19249592169657401</v>
      </c>
      <c r="N119" s="3">
        <v>0.24319727891156501</v>
      </c>
    </row>
    <row r="120" spans="1:14" x14ac:dyDescent="0.3">
      <c r="A120" s="8" t="s">
        <v>282</v>
      </c>
      <c r="B120" s="2">
        <v>4.3203883495145597E-2</v>
      </c>
      <c r="C120" s="2">
        <v>4.4206607724522999E-3</v>
      </c>
      <c r="D120" s="2">
        <v>-0.10447069724345601</v>
      </c>
      <c r="E120" s="2">
        <v>3.6730470770822601E-2</v>
      </c>
      <c r="F120" s="2">
        <v>4.1167664670658702E-2</v>
      </c>
      <c r="G120" s="2">
        <v>3.2111190989695698E-2</v>
      </c>
      <c r="H120" s="2">
        <v>-9.9605293707917306E-2</v>
      </c>
      <c r="I120" s="2">
        <v>0.12815884476534301</v>
      </c>
      <c r="J120" s="2">
        <v>6.2399999999999997E-2</v>
      </c>
      <c r="K120" s="2">
        <v>0.107573149741824</v>
      </c>
      <c r="L120" s="2">
        <v>3.0108780108780101E-2</v>
      </c>
      <c r="M120" s="3">
        <v>0.36745745229499699</v>
      </c>
      <c r="N120" s="3">
        <v>0.228399351401436</v>
      </c>
    </row>
    <row r="121" spans="1:14" x14ac:dyDescent="0.3">
      <c r="A121" s="8" t="s">
        <v>283</v>
      </c>
      <c r="B121" s="2">
        <v>1.3485901103391901E-2</v>
      </c>
      <c r="C121" s="2">
        <v>2.5604838709677401E-2</v>
      </c>
      <c r="D121" s="2">
        <v>-3.5384312954590103E-2</v>
      </c>
      <c r="E121" s="2">
        <v>1.4265335235377999E-3</v>
      </c>
      <c r="F121" s="2">
        <v>2.4420024420024399E-2</v>
      </c>
      <c r="G121" s="2">
        <v>4.3702820818434601E-2</v>
      </c>
      <c r="H121" s="2">
        <v>3.5020936429387098E-2</v>
      </c>
      <c r="I121" s="2">
        <v>-3.8433247517469703E-2</v>
      </c>
      <c r="J121" s="2">
        <v>6.3300822336966905E-2</v>
      </c>
      <c r="K121" s="2">
        <v>0.21151079136690601</v>
      </c>
      <c r="L121" s="2">
        <v>-2.7019002375296901E-2</v>
      </c>
      <c r="M121" s="3">
        <v>0.205222508275101</v>
      </c>
      <c r="N121" s="3">
        <v>0.28838215057991001</v>
      </c>
    </row>
    <row r="122" spans="1:14" x14ac:dyDescent="0.3">
      <c r="A122" s="8" t="s">
        <v>284</v>
      </c>
      <c r="B122" s="2">
        <v>-4.2466765140324998E-2</v>
      </c>
      <c r="C122" s="2">
        <v>1.6004627844195901E-2</v>
      </c>
      <c r="D122" s="2">
        <v>-2.1066616056177601E-2</v>
      </c>
      <c r="E122" s="2">
        <v>8.9181853431562607E-3</v>
      </c>
      <c r="F122" s="2">
        <v>2.5749423520368901E-2</v>
      </c>
      <c r="G122" s="2">
        <v>6.5942300487073793E-2</v>
      </c>
      <c r="H122" s="2">
        <v>6.5377855887521999E-2</v>
      </c>
      <c r="I122" s="2">
        <v>8.6440118772682303E-2</v>
      </c>
      <c r="J122" s="2">
        <v>7.7133313088369307E-2</v>
      </c>
      <c r="K122" s="2">
        <v>4.5108542430222699E-2</v>
      </c>
      <c r="L122" s="2">
        <v>-3.6957108173725398E-2</v>
      </c>
      <c r="M122" s="3">
        <v>0.17782909930715901</v>
      </c>
      <c r="N122" s="3">
        <v>0.35509584361358898</v>
      </c>
    </row>
    <row r="123" spans="1:14" x14ac:dyDescent="0.3">
      <c r="A123" s="8" t="s">
        <v>285</v>
      </c>
      <c r="B123" s="2">
        <v>-0.131821675634128</v>
      </c>
      <c r="C123" s="2">
        <v>5.4891544931385601E-2</v>
      </c>
      <c r="D123" s="2">
        <v>5.0356693243810303E-3</v>
      </c>
      <c r="E123" s="2">
        <v>-0.14676409185803799</v>
      </c>
      <c r="F123" s="2">
        <v>4.7956936628333703E-2</v>
      </c>
      <c r="G123" s="2">
        <v>6.5608218538407703E-2</v>
      </c>
      <c r="H123" s="2">
        <v>4.4478527607361998E-2</v>
      </c>
      <c r="I123" s="2">
        <v>0.20809733585064</v>
      </c>
      <c r="J123" s="2">
        <v>4.0979336690397598E-2</v>
      </c>
      <c r="K123" s="2">
        <v>9.1743119266055103E-3</v>
      </c>
      <c r="L123" s="2">
        <v>8.3305785123966899E-2</v>
      </c>
      <c r="M123" s="3">
        <v>0.37486889028739301</v>
      </c>
      <c r="N123" s="3">
        <v>0.37515736466638699</v>
      </c>
    </row>
    <row r="124" spans="1:14" x14ac:dyDescent="0.3">
      <c r="A124" s="8" t="s">
        <v>286</v>
      </c>
      <c r="B124" s="2">
        <v>6.1293288384921901E-2</v>
      </c>
      <c r="C124" s="2">
        <v>1.12619116373087E-2</v>
      </c>
      <c r="D124" s="2">
        <v>0.213306681896059</v>
      </c>
      <c r="E124" s="2">
        <v>6.4485761355613097E-2</v>
      </c>
      <c r="F124" s="2">
        <v>-2.9184169798806101E-2</v>
      </c>
      <c r="G124" s="2">
        <v>3.25666135276702E-2</v>
      </c>
      <c r="H124" s="2">
        <v>9.0648434053815605E-2</v>
      </c>
      <c r="I124" s="2">
        <v>-6.4105156723963594E-2</v>
      </c>
      <c r="J124" s="2">
        <v>2.4632670700086401E-2</v>
      </c>
      <c r="K124" s="2">
        <v>-3.73260227752003E-2</v>
      </c>
      <c r="L124" s="2">
        <v>5.1916757940854298E-2</v>
      </c>
      <c r="M124" s="3">
        <v>-2.89180990899899E-2</v>
      </c>
      <c r="N124" s="3">
        <v>0.37121644774414603</v>
      </c>
    </row>
    <row r="125" spans="1:14" x14ac:dyDescent="0.3">
      <c r="A125" s="8" t="s">
        <v>287</v>
      </c>
      <c r="B125" s="2">
        <v>-3.8370720188902002E-2</v>
      </c>
      <c r="C125" s="2">
        <v>2.7010435850214901E-2</v>
      </c>
      <c r="D125" s="2">
        <v>-4.42319187089062E-2</v>
      </c>
      <c r="E125" s="2">
        <v>2.8767979987492202E-2</v>
      </c>
      <c r="F125" s="2">
        <v>-4.2553191489361703E-3</v>
      </c>
      <c r="G125" s="2">
        <v>-2.1978021978022001E-2</v>
      </c>
      <c r="H125" s="2">
        <v>2.68414481897628E-2</v>
      </c>
      <c r="I125" s="2">
        <v>4.2553191489361703E-3</v>
      </c>
      <c r="J125" s="2">
        <v>6.7191283292978202E-2</v>
      </c>
      <c r="K125" s="2">
        <v>0.13216108905275101</v>
      </c>
      <c r="L125" s="2">
        <v>6.9639278557114201E-2</v>
      </c>
      <c r="M125" s="3">
        <v>0.29787234042553201</v>
      </c>
      <c r="N125" s="3">
        <v>0.27615062761506298</v>
      </c>
    </row>
    <row r="126" spans="1:14" x14ac:dyDescent="0.3">
      <c r="A126" s="8" t="s">
        <v>288</v>
      </c>
      <c r="B126" s="2">
        <v>0.124072825354012</v>
      </c>
      <c r="C126" s="2">
        <v>0.118476304739052</v>
      </c>
      <c r="D126" s="2">
        <v>-4.15661035130062E-2</v>
      </c>
      <c r="E126" s="2">
        <v>-1.1751538891997799E-2</v>
      </c>
      <c r="F126" s="2">
        <v>-0.140713476783692</v>
      </c>
      <c r="G126" s="2">
        <v>4.38220757825371E-2</v>
      </c>
      <c r="H126" s="2">
        <v>7.1022727272727307E-2</v>
      </c>
      <c r="I126" s="2">
        <v>-3.5366931918656098E-3</v>
      </c>
      <c r="J126" s="2">
        <v>8.9914226560189298E-2</v>
      </c>
      <c r="K126" s="2">
        <v>0.107462686567164</v>
      </c>
      <c r="L126" s="2">
        <v>8.8213673119333494E-2</v>
      </c>
      <c r="M126" s="3">
        <v>0.30887120542293001</v>
      </c>
      <c r="N126" s="3">
        <v>0.190935907750067</v>
      </c>
    </row>
    <row r="127" spans="1:14" x14ac:dyDescent="0.3">
      <c r="A127" s="8" t="s">
        <v>289</v>
      </c>
      <c r="B127" s="2">
        <v>-4.4843049327354299E-2</v>
      </c>
      <c r="C127" s="2">
        <v>-1.47551978537894E-2</v>
      </c>
      <c r="D127" s="2">
        <v>4.7651463580667096E-3</v>
      </c>
      <c r="E127" s="2">
        <v>2.94715447154472E-2</v>
      </c>
      <c r="F127" s="2">
        <v>3.6854228364593601E-2</v>
      </c>
      <c r="G127" s="2">
        <v>6.3154554109806402E-2</v>
      </c>
      <c r="H127" s="2">
        <v>2.0298507462686601E-2</v>
      </c>
      <c r="I127" s="2">
        <v>-5.17846693973084E-2</v>
      </c>
      <c r="J127" s="2">
        <v>7.7445232952792306E-2</v>
      </c>
      <c r="K127" s="2">
        <v>9.2210767468499405E-2</v>
      </c>
      <c r="L127" s="2">
        <v>8.3377031987414807E-2</v>
      </c>
      <c r="M127" s="3">
        <v>0.20889409011117599</v>
      </c>
      <c r="N127" s="3">
        <v>0.40639891082369001</v>
      </c>
    </row>
    <row r="128" spans="1:14" x14ac:dyDescent="0.3">
      <c r="A128" s="8" t="s">
        <v>290</v>
      </c>
      <c r="B128" s="2">
        <v>-9.6098844525798009E-3</v>
      </c>
      <c r="C128" s="2">
        <v>4.4126140695391003E-2</v>
      </c>
      <c r="D128" s="2">
        <v>8.9722314415311394E-2</v>
      </c>
      <c r="E128" s="2">
        <v>3.18781725888325E-2</v>
      </c>
      <c r="F128" s="2">
        <v>3.28610783156238E-2</v>
      </c>
      <c r="G128" s="2">
        <v>3.83882644313202E-2</v>
      </c>
      <c r="H128" s="2">
        <v>1.75213283185029E-2</v>
      </c>
      <c r="I128" s="2">
        <v>-5.2289938694554602E-2</v>
      </c>
      <c r="J128" s="2">
        <v>6.5924657534246603E-2</v>
      </c>
      <c r="K128" s="2">
        <v>0.121017402945114</v>
      </c>
      <c r="L128" s="2">
        <v>4.9438738953904902E-2</v>
      </c>
      <c r="M128" s="3">
        <v>0.18842408943382599</v>
      </c>
      <c r="N128" s="3">
        <v>0.45834716229671402</v>
      </c>
    </row>
    <row r="129" spans="1:14" x14ac:dyDescent="0.3">
      <c r="A129" s="8" t="s">
        <v>291</v>
      </c>
      <c r="B129" s="2">
        <v>4.9519370812700298E-3</v>
      </c>
      <c r="C129" s="2">
        <v>3.7681159420289898E-3</v>
      </c>
      <c r="D129" s="2">
        <v>3.9561074213109997E-2</v>
      </c>
      <c r="E129" s="2">
        <v>1.55555555555556E-2</v>
      </c>
      <c r="F129" s="2">
        <v>1.8417213712618501E-2</v>
      </c>
      <c r="G129" s="2">
        <v>3.2050134288272199E-2</v>
      </c>
      <c r="H129" s="2">
        <v>3.54788341429563E-2</v>
      </c>
      <c r="I129" s="2">
        <v>-5.1939348244952697E-3</v>
      </c>
      <c r="J129" s="2">
        <v>4.9768421052631601E-2</v>
      </c>
      <c r="K129" s="2">
        <v>5.6473608214343003E-2</v>
      </c>
      <c r="L129" s="2">
        <v>6.5527714502657597E-2</v>
      </c>
      <c r="M129" s="3">
        <v>0.175588506324872</v>
      </c>
      <c r="N129" s="3">
        <v>0.35075560689190499</v>
      </c>
    </row>
    <row r="130" spans="1:14" x14ac:dyDescent="0.3">
      <c r="A130" s="8" t="s">
        <v>292</v>
      </c>
      <c r="B130" s="2">
        <v>-2.7205160566540501E-2</v>
      </c>
      <c r="C130" s="2">
        <v>3.1425688337898203E-2</v>
      </c>
      <c r="D130" s="2">
        <v>4.0531097134870698E-3</v>
      </c>
      <c r="E130" s="2">
        <v>3.7861915367483297E-2</v>
      </c>
      <c r="F130" s="2">
        <v>3.8492489270386301E-2</v>
      </c>
      <c r="G130" s="2">
        <v>3.7969779155366097E-2</v>
      </c>
      <c r="H130" s="2">
        <v>3.6580813736468799E-2</v>
      </c>
      <c r="I130" s="2">
        <v>8.2823190493338094E-3</v>
      </c>
      <c r="J130" s="2">
        <v>6.4642857142857099E-2</v>
      </c>
      <c r="K130" s="2">
        <v>0.13082858101308301</v>
      </c>
      <c r="L130" s="2">
        <v>1.30525066745773E-2</v>
      </c>
      <c r="M130" s="3">
        <v>0.229744328411955</v>
      </c>
      <c r="N130" s="3">
        <v>0.431865828092243</v>
      </c>
    </row>
    <row r="131" spans="1:14" x14ac:dyDescent="0.3">
      <c r="A131" s="8" t="s">
        <v>293</v>
      </c>
      <c r="B131" s="2">
        <v>0.15338923829489901</v>
      </c>
      <c r="C131" s="2">
        <v>3.5973947288700403E-2</v>
      </c>
      <c r="D131" s="2">
        <v>1.09657138679728E-2</v>
      </c>
      <c r="E131" s="2">
        <v>2.8418540747704099E-2</v>
      </c>
      <c r="F131" s="2">
        <v>1.6031500492195198E-2</v>
      </c>
      <c r="G131" s="2">
        <v>4.0968858131487901E-2</v>
      </c>
      <c r="H131" s="2">
        <v>3.0647520276558999E-2</v>
      </c>
      <c r="I131" s="2">
        <v>9.8690576017544992E-3</v>
      </c>
      <c r="J131" s="2">
        <v>-1.5968318855390899E-2</v>
      </c>
      <c r="K131" s="2">
        <v>-0.100934700765935</v>
      </c>
      <c r="L131" s="2">
        <v>-1.96375712944914E-2</v>
      </c>
      <c r="M131" s="3">
        <v>-0.124105011933174</v>
      </c>
      <c r="N131" s="3">
        <v>-7.3104759119818697E-3</v>
      </c>
    </row>
    <row r="132" spans="1:14" x14ac:dyDescent="0.3">
      <c r="A132" s="8" t="s">
        <v>294</v>
      </c>
      <c r="B132" s="2">
        <v>-1.6901408450704199E-2</v>
      </c>
      <c r="C132" s="2">
        <v>2.75071633237822E-2</v>
      </c>
      <c r="D132" s="2">
        <v>5.0195203569436703E-3</v>
      </c>
      <c r="E132" s="2">
        <v>4.4950055493895698E-2</v>
      </c>
      <c r="F132" s="2">
        <v>2.07116303770579E-2</v>
      </c>
      <c r="G132" s="2">
        <v>4.9427679500520301E-2</v>
      </c>
      <c r="H132" s="2">
        <v>5.1065939514129903E-2</v>
      </c>
      <c r="I132" s="2">
        <v>-7.5471698113207496E-3</v>
      </c>
      <c r="J132" s="2">
        <v>0.100285171102662</v>
      </c>
      <c r="K132" s="2">
        <v>0.101943844492441</v>
      </c>
      <c r="L132" s="2">
        <v>4.6256370050960401E-2</v>
      </c>
      <c r="M132" s="3">
        <v>0.25896226415094298</v>
      </c>
      <c r="N132" s="3">
        <v>0.48856664807585098</v>
      </c>
    </row>
    <row r="133" spans="1:14" x14ac:dyDescent="0.3">
      <c r="A133" s="8" t="s">
        <v>295</v>
      </c>
      <c r="B133" s="2">
        <v>8.6497890295358607E-2</v>
      </c>
      <c r="C133" s="2">
        <v>1.28640776699029E-2</v>
      </c>
      <c r="D133" s="2">
        <v>8.9144500359453593E-2</v>
      </c>
      <c r="E133" s="2">
        <v>2.7942794279427901E-2</v>
      </c>
      <c r="F133" s="2">
        <v>4.92294520547945E-3</v>
      </c>
      <c r="G133" s="2">
        <v>3.0457933972310999E-2</v>
      </c>
      <c r="H133" s="2">
        <v>5.2087639520462997E-2</v>
      </c>
      <c r="I133" s="2">
        <v>3.1827111984282903E-2</v>
      </c>
      <c r="J133" s="2">
        <v>2.51332825590251E-2</v>
      </c>
      <c r="K133" s="2">
        <v>-6.5007429420505204E-3</v>
      </c>
      <c r="L133" s="2">
        <v>6.6180594503645496E-2</v>
      </c>
      <c r="M133" s="3">
        <v>0.12043222003929301</v>
      </c>
      <c r="N133" s="3">
        <v>0.36664270309130098</v>
      </c>
    </row>
    <row r="134" spans="1:14" x14ac:dyDescent="0.3">
      <c r="A134" s="8" t="s">
        <v>296</v>
      </c>
      <c r="B134" s="2">
        <v>-8.7744742567077594E-2</v>
      </c>
      <c r="C134" s="2">
        <v>2.7027027027027001E-2</v>
      </c>
      <c r="D134" s="2">
        <v>4.64396284829721E-3</v>
      </c>
      <c r="E134" s="2">
        <v>-1.0015408320493101E-2</v>
      </c>
      <c r="F134" s="2">
        <v>-1.5564202334630401E-2</v>
      </c>
      <c r="G134" s="2">
        <v>6.2450592885375501E-2</v>
      </c>
      <c r="H134" s="2">
        <v>3.3482142857142898E-2</v>
      </c>
      <c r="I134" s="2">
        <v>-6.1915046796256298E-2</v>
      </c>
      <c r="J134" s="2">
        <v>0.108979278587874</v>
      </c>
      <c r="K134" s="2">
        <v>9.9653979238754298E-2</v>
      </c>
      <c r="L134" s="2">
        <v>0.11957205789804901</v>
      </c>
      <c r="M134" s="3">
        <v>0.28077753779697601</v>
      </c>
      <c r="N134" s="3">
        <v>0.37693498452012397</v>
      </c>
    </row>
    <row r="135" spans="1:14" x14ac:dyDescent="0.3">
      <c r="A135" s="8" t="s">
        <v>297</v>
      </c>
      <c r="B135" s="2">
        <v>-8.54700854700855E-2</v>
      </c>
      <c r="C135" s="2">
        <v>4.3134435657800098E-3</v>
      </c>
      <c r="D135" s="2">
        <v>4.2949176807444499E-2</v>
      </c>
      <c r="E135" s="2">
        <v>0</v>
      </c>
      <c r="F135" s="2">
        <v>2.9512697323267001E-2</v>
      </c>
      <c r="G135" s="2">
        <v>3.06666666666667E-2</v>
      </c>
      <c r="H135" s="2">
        <v>1.3583441138421699E-2</v>
      </c>
      <c r="I135" s="2">
        <v>1.03063178047224</v>
      </c>
      <c r="J135" s="2">
        <v>-4.7140163419233201E-3</v>
      </c>
      <c r="K135" s="2">
        <v>-0.359962109251658</v>
      </c>
      <c r="L135" s="2">
        <v>0.41243216576220998</v>
      </c>
      <c r="M135" s="3">
        <v>0.82705807275047905</v>
      </c>
      <c r="N135" s="3">
        <v>1.04939155332856</v>
      </c>
    </row>
    <row r="136" spans="1:14" x14ac:dyDescent="0.3">
      <c r="A136" s="8" t="s">
        <v>298</v>
      </c>
      <c r="B136" s="2">
        <v>5.3223388305847101E-2</v>
      </c>
      <c r="C136" s="2">
        <v>3.0960854092526701E-2</v>
      </c>
      <c r="D136" s="2">
        <v>2.7614773904038699E-3</v>
      </c>
      <c r="E136" s="2">
        <v>4.1996557659208303E-2</v>
      </c>
      <c r="F136" s="2">
        <v>5.1205814337627997E-2</v>
      </c>
      <c r="G136" s="2">
        <v>3.5931280117326603E-2</v>
      </c>
      <c r="H136" s="2">
        <v>3.5999595510162803E-2</v>
      </c>
      <c r="I136" s="2">
        <v>-7.3206442166910699E-3</v>
      </c>
      <c r="J136" s="2">
        <v>8.8692232055063894E-2</v>
      </c>
      <c r="K136" s="2">
        <v>0.15471459537572299</v>
      </c>
      <c r="L136" s="2">
        <v>0.16832225263981199</v>
      </c>
      <c r="M136" s="3">
        <v>0.45797950219619299</v>
      </c>
      <c r="N136" s="3">
        <v>0.71867449085260604</v>
      </c>
    </row>
    <row r="137" spans="1:14" x14ac:dyDescent="0.3">
      <c r="A137" s="8" t="s">
        <v>299</v>
      </c>
      <c r="B137" s="2">
        <v>-3.6118143459915597E-2</v>
      </c>
      <c r="C137" s="2">
        <v>2.2237786727368199E-2</v>
      </c>
      <c r="D137" s="2">
        <v>9.0270640630352894E-2</v>
      </c>
      <c r="E137" s="2">
        <v>2.4980361351138999E-2</v>
      </c>
      <c r="F137" s="2">
        <v>1.1649294911097501E-2</v>
      </c>
      <c r="G137" s="2">
        <v>2.5000000000000001E-2</v>
      </c>
      <c r="H137" s="2">
        <v>4.4050258684405E-2</v>
      </c>
      <c r="I137" s="2">
        <v>-5.9889565340506899E-2</v>
      </c>
      <c r="J137" s="2">
        <v>3.9909638554216899E-2</v>
      </c>
      <c r="K137" s="2">
        <v>0.12541636495293301</v>
      </c>
      <c r="L137" s="2">
        <v>5.1859477544717501E-2</v>
      </c>
      <c r="M137" s="3">
        <v>0.157298598329322</v>
      </c>
      <c r="N137" s="3">
        <v>0.40013703323055799</v>
      </c>
    </row>
    <row r="138" spans="1:14" x14ac:dyDescent="0.3">
      <c r="A138" s="8" t="s">
        <v>300</v>
      </c>
      <c r="B138" s="2">
        <v>2.05728116175877E-2</v>
      </c>
      <c r="C138" s="2">
        <v>3.3596837944663998E-3</v>
      </c>
      <c r="D138" s="2">
        <v>-3.0135907031711599E-2</v>
      </c>
      <c r="E138" s="2">
        <v>2.2542648253452501E-2</v>
      </c>
      <c r="F138" s="2">
        <v>3.03872889771599E-2</v>
      </c>
      <c r="G138" s="2">
        <v>4.3562066306861998E-2</v>
      </c>
      <c r="H138" s="2">
        <v>2.8260066494274101E-2</v>
      </c>
      <c r="I138" s="2">
        <v>-1.9040776001436999E-2</v>
      </c>
      <c r="J138" s="2">
        <v>6.2625892693645893E-2</v>
      </c>
      <c r="K138" s="2">
        <v>0.126830949508875</v>
      </c>
      <c r="L138" s="2">
        <v>2.7680073405719499E-2</v>
      </c>
      <c r="M138" s="3">
        <v>0.207113346506197</v>
      </c>
      <c r="N138" s="3">
        <v>0.32361630884380499</v>
      </c>
    </row>
    <row r="139" spans="1:14" x14ac:dyDescent="0.3">
      <c r="A139" s="8" t="s">
        <v>301</v>
      </c>
      <c r="B139" s="2">
        <v>6.8181818181818205E-2</v>
      </c>
      <c r="C139" s="2">
        <v>5.5646481178396098E-3</v>
      </c>
      <c r="D139" s="2">
        <v>-6.25E-2</v>
      </c>
      <c r="E139" s="2">
        <v>-3.4722222222222199E-3</v>
      </c>
      <c r="F139" s="2">
        <v>-7.6655052264808397E-3</v>
      </c>
      <c r="G139" s="2">
        <v>2.35252808988764E-2</v>
      </c>
      <c r="H139" s="2">
        <v>3.0874785591766701E-3</v>
      </c>
      <c r="I139" s="2">
        <v>-0.13645690834473301</v>
      </c>
      <c r="J139" s="2">
        <v>3.2079207920792101E-2</v>
      </c>
      <c r="K139" s="2">
        <v>0.48388334612432798</v>
      </c>
      <c r="L139" s="2">
        <v>8.7664856477889797E-2</v>
      </c>
      <c r="M139" s="3">
        <v>0.43844049247605998</v>
      </c>
      <c r="N139" s="3">
        <v>0.369140625</v>
      </c>
    </row>
    <row r="140" spans="1:14" x14ac:dyDescent="0.3">
      <c r="A140" s="8" t="s">
        <v>302</v>
      </c>
      <c r="B140" s="2">
        <v>-4.4237012987012998E-2</v>
      </c>
      <c r="C140" s="2">
        <v>-3.39702760084926E-3</v>
      </c>
      <c r="D140" s="2">
        <v>-4.2607584149978702E-3</v>
      </c>
      <c r="E140" s="2">
        <v>2.1822849807445401E-2</v>
      </c>
      <c r="F140" s="2">
        <v>3.8944723618090503E-2</v>
      </c>
      <c r="G140" s="2">
        <v>3.6275695284159602E-2</v>
      </c>
      <c r="H140" s="2">
        <v>4.3951769739401E-2</v>
      </c>
      <c r="I140" s="2">
        <v>-5.5514157973174397E-2</v>
      </c>
      <c r="J140" s="2">
        <v>9.5463510848126196E-2</v>
      </c>
      <c r="K140" s="2">
        <v>7.77817788980915E-2</v>
      </c>
      <c r="L140" s="2">
        <v>9.7226862679585704E-2</v>
      </c>
      <c r="M140" s="3">
        <v>0.22354694485842</v>
      </c>
      <c r="N140" s="3">
        <v>0.39923306348530002</v>
      </c>
    </row>
    <row r="141" spans="1:14" x14ac:dyDescent="0.3">
      <c r="A141" s="8" t="s">
        <v>303</v>
      </c>
      <c r="B141" s="2">
        <v>-6.0821917808219203E-2</v>
      </c>
      <c r="C141" s="2">
        <v>4.31738623103851E-2</v>
      </c>
      <c r="D141" s="2">
        <v>0.27992170022371399</v>
      </c>
      <c r="E141" s="2">
        <v>3.9108586410312403E-2</v>
      </c>
      <c r="F141" s="2">
        <v>2.4600504625735899E-2</v>
      </c>
      <c r="G141" s="2">
        <v>3.0166222039811199E-2</v>
      </c>
      <c r="H141" s="2">
        <v>4.1235059760956198E-2</v>
      </c>
      <c r="I141" s="2">
        <v>-0.238760283145208</v>
      </c>
      <c r="J141" s="2">
        <v>5.75521487811008E-2</v>
      </c>
      <c r="K141" s="2">
        <v>6.84410646387833E-2</v>
      </c>
      <c r="L141" s="2">
        <v>0.21574733096085399</v>
      </c>
      <c r="M141" s="3">
        <v>4.5724124736942803E-2</v>
      </c>
      <c r="N141" s="3">
        <v>0.528523489932886</v>
      </c>
    </row>
    <row r="142" spans="1:14" x14ac:dyDescent="0.3">
      <c r="A142" s="8" t="s">
        <v>304</v>
      </c>
      <c r="B142" s="2">
        <v>5.6702025072323997E-2</v>
      </c>
      <c r="C142" s="2">
        <v>1.46012045993794E-3</v>
      </c>
      <c r="D142" s="2">
        <v>-8.7843994897029307E-2</v>
      </c>
      <c r="E142" s="2">
        <v>1.75824175824176E-2</v>
      </c>
      <c r="F142" s="2">
        <v>5.1246809346161402E-2</v>
      </c>
      <c r="G142" s="2">
        <v>1.9237952932387E-2</v>
      </c>
      <c r="H142" s="2">
        <v>8.6127909107568297E-3</v>
      </c>
      <c r="I142" s="2">
        <v>5.9956395348837203E-3</v>
      </c>
      <c r="J142" s="2">
        <v>6.6642586238034998E-2</v>
      </c>
      <c r="K142" s="2">
        <v>9.4818828310193004E-2</v>
      </c>
      <c r="L142" s="2">
        <v>6.3717909062789999E-2</v>
      </c>
      <c r="M142" s="3">
        <v>0.24963662790697699</v>
      </c>
      <c r="N142" s="3">
        <v>0.25350829232731897</v>
      </c>
    </row>
    <row r="143" spans="1:14" x14ac:dyDescent="0.3">
      <c r="A143" s="8" t="s">
        <v>305</v>
      </c>
      <c r="B143" s="2">
        <v>9.5049757591222306E-2</v>
      </c>
      <c r="C143" s="2">
        <v>2.7962250961202401E-3</v>
      </c>
      <c r="D143" s="2">
        <v>8.3652840711049108E-3</v>
      </c>
      <c r="E143" s="2">
        <v>3.2953105196451199E-2</v>
      </c>
      <c r="F143" s="2">
        <v>2.6993865030674798E-2</v>
      </c>
      <c r="G143" s="2">
        <v>3.0954708374063201E-2</v>
      </c>
      <c r="H143" s="2">
        <v>5.0674252001685599E-2</v>
      </c>
      <c r="I143" s="2">
        <v>2.3764163240750001E-2</v>
      </c>
      <c r="J143" s="2">
        <v>9.0499510284035301E-2</v>
      </c>
      <c r="K143" s="2">
        <v>-1.51787318124663E-2</v>
      </c>
      <c r="L143" s="2">
        <v>0.13223894208846301</v>
      </c>
      <c r="M143" s="3">
        <v>0.24486112503760199</v>
      </c>
      <c r="N143" s="3">
        <v>0.44243057976066003</v>
      </c>
    </row>
    <row r="144" spans="1:14" x14ac:dyDescent="0.3">
      <c r="A144" s="11" t="s">
        <v>17</v>
      </c>
      <c r="B144" s="3">
        <v>2.7026036704739399E-2</v>
      </c>
      <c r="C144" s="3">
        <v>2.4959098067797801E-2</v>
      </c>
      <c r="D144" s="3">
        <v>2.8055972709823102E-2</v>
      </c>
      <c r="E144" s="3">
        <v>2.7009770726516402E-2</v>
      </c>
      <c r="F144" s="3">
        <v>2.8984005576383299E-2</v>
      </c>
      <c r="G144" s="3">
        <v>3.5349096934245101E-2</v>
      </c>
      <c r="H144" s="3">
        <v>3.8974186674683102E-2</v>
      </c>
      <c r="I144" s="3">
        <v>-9.8205661718088495E-3</v>
      </c>
      <c r="J144" s="3">
        <v>5.3912826749287698E-2</v>
      </c>
      <c r="K144" s="3">
        <v>6.9861980387759703E-2</v>
      </c>
      <c r="L144" s="3">
        <v>6.1511724957982197E-2</v>
      </c>
      <c r="M144" s="3">
        <v>0.185144053408902</v>
      </c>
      <c r="N144" s="3">
        <v>0.38504112422798797</v>
      </c>
    </row>
    <row r="145" spans="1:1" x14ac:dyDescent="0.3">
      <c r="A145" s="15"/>
    </row>
    <row r="146" spans="1:1" x14ac:dyDescent="0.3">
      <c r="A146" s="13" t="s">
        <v>40</v>
      </c>
    </row>
    <row r="147" spans="1:1" x14ac:dyDescent="0.3">
      <c r="A147" s="14" t="s">
        <v>41</v>
      </c>
    </row>
    <row r="148" spans="1:1" x14ac:dyDescent="0.3">
      <c r="A148" s="14" t="s">
        <v>42</v>
      </c>
    </row>
    <row r="149" spans="1:1" x14ac:dyDescent="0.3">
      <c r="A149" s="14" t="s">
        <v>45</v>
      </c>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54:M54"/>
    <mergeCell ref="B100:L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309</v>
      </c>
    </row>
    <row r="2" spans="1:13" ht="15.6" x14ac:dyDescent="0.3">
      <c r="A2" s="12" t="s">
        <v>310</v>
      </c>
    </row>
    <row r="3" spans="1:13" ht="15.6" x14ac:dyDescent="0.3">
      <c r="A3" s="12" t="s">
        <v>308</v>
      </c>
    </row>
    <row r="4" spans="1:13" x14ac:dyDescent="0.3">
      <c r="A4" s="15"/>
    </row>
    <row r="5" spans="1:13" x14ac:dyDescent="0.3">
      <c r="A5" s="15"/>
    </row>
    <row r="6" spans="1:13" x14ac:dyDescent="0.3">
      <c r="A6" s="16" t="str">
        <f>HYPERLINK("#'Table of contents'!A126",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264</v>
      </c>
      <c r="B9" s="1">
        <v>2620</v>
      </c>
      <c r="C9" s="1">
        <v>2401</v>
      </c>
      <c r="D9" s="1">
        <v>2455</v>
      </c>
      <c r="E9" s="1">
        <v>3270</v>
      </c>
      <c r="F9" s="1">
        <v>3319</v>
      </c>
      <c r="G9" s="1">
        <v>3439</v>
      </c>
      <c r="H9" s="1">
        <v>3734</v>
      </c>
      <c r="I9" s="1">
        <v>3800</v>
      </c>
      <c r="J9" s="1">
        <v>3338</v>
      </c>
      <c r="K9" s="1">
        <v>3470</v>
      </c>
      <c r="L9" s="1">
        <v>3387</v>
      </c>
      <c r="M9" s="1">
        <v>3708</v>
      </c>
    </row>
    <row r="10" spans="1:13" x14ac:dyDescent="0.3">
      <c r="A10" s="7" t="s">
        <v>265</v>
      </c>
      <c r="B10" s="1">
        <v>2361</v>
      </c>
      <c r="C10" s="1">
        <v>2302</v>
      </c>
      <c r="D10" s="1">
        <v>2248</v>
      </c>
      <c r="E10" s="1">
        <v>2285</v>
      </c>
      <c r="F10" s="1">
        <v>2288</v>
      </c>
      <c r="G10" s="1">
        <v>2508</v>
      </c>
      <c r="H10" s="1">
        <v>2473</v>
      </c>
      <c r="I10" s="1">
        <v>2097</v>
      </c>
      <c r="J10" s="1">
        <v>2639</v>
      </c>
      <c r="K10" s="1">
        <v>2786</v>
      </c>
      <c r="L10" s="1">
        <v>2926</v>
      </c>
      <c r="M10" s="1">
        <v>3097</v>
      </c>
    </row>
    <row r="11" spans="1:13" x14ac:dyDescent="0.3">
      <c r="A11" s="7" t="s">
        <v>266</v>
      </c>
      <c r="B11" s="1">
        <v>6289</v>
      </c>
      <c r="C11" s="1">
        <v>6632</v>
      </c>
      <c r="D11" s="1">
        <v>6614</v>
      </c>
      <c r="E11" s="1">
        <v>7122</v>
      </c>
      <c r="F11" s="1">
        <v>7119</v>
      </c>
      <c r="G11" s="1">
        <v>7279</v>
      </c>
      <c r="H11" s="1">
        <v>7524</v>
      </c>
      <c r="I11" s="1">
        <v>7922</v>
      </c>
      <c r="J11" s="1">
        <v>8367</v>
      </c>
      <c r="K11" s="1">
        <v>8495</v>
      </c>
      <c r="L11" s="1">
        <v>8192</v>
      </c>
      <c r="M11" s="1">
        <v>8662</v>
      </c>
    </row>
    <row r="12" spans="1:13" x14ac:dyDescent="0.3">
      <c r="A12" s="7" t="s">
        <v>267</v>
      </c>
      <c r="B12" s="1">
        <v>2986</v>
      </c>
      <c r="C12" s="1">
        <v>2873</v>
      </c>
      <c r="D12" s="1">
        <v>3038</v>
      </c>
      <c r="E12" s="1">
        <v>3080</v>
      </c>
      <c r="F12" s="1">
        <v>2989</v>
      </c>
      <c r="G12" s="1">
        <v>3050</v>
      </c>
      <c r="H12" s="1">
        <v>3244</v>
      </c>
      <c r="I12" s="1">
        <v>3426</v>
      </c>
      <c r="J12" s="1">
        <v>3556</v>
      </c>
      <c r="K12" s="1">
        <v>3718</v>
      </c>
      <c r="L12" s="1">
        <v>4187</v>
      </c>
      <c r="M12" s="1">
        <v>4645</v>
      </c>
    </row>
    <row r="13" spans="1:13" x14ac:dyDescent="0.3">
      <c r="A13" s="7" t="s">
        <v>268</v>
      </c>
      <c r="B13" s="1">
        <v>3682</v>
      </c>
      <c r="C13" s="1">
        <v>3681</v>
      </c>
      <c r="D13" s="1">
        <v>3724</v>
      </c>
      <c r="E13" s="1">
        <v>4307</v>
      </c>
      <c r="F13" s="1">
        <v>4514</v>
      </c>
      <c r="G13" s="1">
        <v>4446</v>
      </c>
      <c r="H13" s="1">
        <v>4799</v>
      </c>
      <c r="I13" s="1">
        <v>5020</v>
      </c>
      <c r="J13" s="1">
        <v>4371</v>
      </c>
      <c r="K13" s="1">
        <v>4598</v>
      </c>
      <c r="L13" s="1">
        <v>4967</v>
      </c>
      <c r="M13" s="1">
        <v>5197</v>
      </c>
    </row>
    <row r="14" spans="1:13" x14ac:dyDescent="0.3">
      <c r="A14" s="7" t="s">
        <v>269</v>
      </c>
      <c r="B14" s="1">
        <v>6128</v>
      </c>
      <c r="C14" s="1">
        <v>6398</v>
      </c>
      <c r="D14" s="1">
        <v>6426</v>
      </c>
      <c r="E14" s="1">
        <v>6089</v>
      </c>
      <c r="F14" s="1">
        <v>6205</v>
      </c>
      <c r="G14" s="1">
        <v>6321</v>
      </c>
      <c r="H14" s="1">
        <v>6216</v>
      </c>
      <c r="I14" s="1">
        <v>6385</v>
      </c>
      <c r="J14" s="1">
        <v>7080</v>
      </c>
      <c r="K14" s="1">
        <v>6794</v>
      </c>
      <c r="L14" s="1">
        <v>7466</v>
      </c>
      <c r="M14" s="1">
        <v>7512</v>
      </c>
    </row>
    <row r="15" spans="1:13" x14ac:dyDescent="0.3">
      <c r="A15" s="7" t="s">
        <v>270</v>
      </c>
      <c r="B15" s="1">
        <v>3755</v>
      </c>
      <c r="C15" s="1">
        <v>4090</v>
      </c>
      <c r="D15" s="1">
        <v>4107</v>
      </c>
      <c r="E15" s="1">
        <v>4619</v>
      </c>
      <c r="F15" s="1">
        <v>4865</v>
      </c>
      <c r="G15" s="1">
        <v>4960</v>
      </c>
      <c r="H15" s="1">
        <v>5137</v>
      </c>
      <c r="I15" s="1">
        <v>6064</v>
      </c>
      <c r="J15" s="1">
        <v>5828</v>
      </c>
      <c r="K15" s="1">
        <v>5894</v>
      </c>
      <c r="L15" s="1">
        <v>6111</v>
      </c>
      <c r="M15" s="1">
        <v>6211</v>
      </c>
    </row>
    <row r="16" spans="1:13" x14ac:dyDescent="0.3">
      <c r="A16" s="7" t="s">
        <v>271</v>
      </c>
      <c r="B16" s="1">
        <v>8726</v>
      </c>
      <c r="C16" s="1">
        <v>8923</v>
      </c>
      <c r="D16" s="1">
        <v>8942</v>
      </c>
      <c r="E16" s="1">
        <v>9004</v>
      </c>
      <c r="F16" s="1">
        <v>9857</v>
      </c>
      <c r="G16" s="1">
        <v>10926</v>
      </c>
      <c r="H16" s="1">
        <v>11872</v>
      </c>
      <c r="I16" s="1">
        <v>12749</v>
      </c>
      <c r="J16" s="1">
        <v>13180</v>
      </c>
      <c r="K16" s="1">
        <v>14394</v>
      </c>
      <c r="L16" s="1">
        <v>16880</v>
      </c>
      <c r="M16" s="1">
        <v>18034</v>
      </c>
    </row>
    <row r="17" spans="1:13" x14ac:dyDescent="0.3">
      <c r="A17" s="7" t="s">
        <v>272</v>
      </c>
      <c r="B17" s="1">
        <v>1403</v>
      </c>
      <c r="C17" s="1">
        <v>1709</v>
      </c>
      <c r="D17" s="1">
        <v>1715</v>
      </c>
      <c r="E17" s="1">
        <v>1347</v>
      </c>
      <c r="F17" s="1">
        <v>1333</v>
      </c>
      <c r="G17" s="1">
        <v>1457</v>
      </c>
      <c r="H17" s="1">
        <v>1600</v>
      </c>
      <c r="I17" s="1">
        <v>1923</v>
      </c>
      <c r="J17" s="1">
        <v>1545</v>
      </c>
      <c r="K17" s="1">
        <v>1613</v>
      </c>
      <c r="L17" s="1">
        <v>2375</v>
      </c>
      <c r="M17" s="1">
        <v>1828</v>
      </c>
    </row>
    <row r="18" spans="1:13" x14ac:dyDescent="0.3">
      <c r="A18" s="7" t="s">
        <v>273</v>
      </c>
      <c r="B18" s="1">
        <v>2726</v>
      </c>
      <c r="C18" s="1">
        <v>2631</v>
      </c>
      <c r="D18" s="1">
        <v>2687</v>
      </c>
      <c r="E18" s="1">
        <v>2683</v>
      </c>
      <c r="F18" s="1">
        <v>2593</v>
      </c>
      <c r="G18" s="1">
        <v>2706</v>
      </c>
      <c r="H18" s="1">
        <v>2798</v>
      </c>
      <c r="I18" s="1">
        <v>2885</v>
      </c>
      <c r="J18" s="1">
        <v>2976</v>
      </c>
      <c r="K18" s="1">
        <v>3058</v>
      </c>
      <c r="L18" s="1">
        <v>3322</v>
      </c>
      <c r="M18" s="1">
        <v>3639</v>
      </c>
    </row>
    <row r="19" spans="1:13" x14ac:dyDescent="0.3">
      <c r="A19" s="7" t="s">
        <v>274</v>
      </c>
      <c r="B19" s="1">
        <v>2400</v>
      </c>
      <c r="C19" s="1">
        <v>2233</v>
      </c>
      <c r="D19" s="1">
        <v>2385</v>
      </c>
      <c r="E19" s="1">
        <v>2415</v>
      </c>
      <c r="F19" s="1">
        <v>2449</v>
      </c>
      <c r="G19" s="1">
        <v>2429</v>
      </c>
      <c r="H19" s="1">
        <v>2542</v>
      </c>
      <c r="I19" s="1">
        <v>2778</v>
      </c>
      <c r="J19" s="1">
        <v>3172</v>
      </c>
      <c r="K19" s="1">
        <v>3271</v>
      </c>
      <c r="L19" s="1">
        <v>2795</v>
      </c>
      <c r="M19" s="1">
        <v>2852</v>
      </c>
    </row>
    <row r="20" spans="1:13" x14ac:dyDescent="0.3">
      <c r="A20" s="7" t="s">
        <v>275</v>
      </c>
      <c r="B20" s="1">
        <v>4229</v>
      </c>
      <c r="C20" s="1">
        <v>4057</v>
      </c>
      <c r="D20" s="1">
        <v>4063</v>
      </c>
      <c r="E20" s="1">
        <v>4015</v>
      </c>
      <c r="F20" s="1">
        <v>4012</v>
      </c>
      <c r="G20" s="1">
        <v>4320</v>
      </c>
      <c r="H20" s="1">
        <v>4390</v>
      </c>
      <c r="I20" s="1">
        <v>4404</v>
      </c>
      <c r="J20" s="1">
        <v>4667</v>
      </c>
      <c r="K20" s="1">
        <v>4947</v>
      </c>
      <c r="L20" s="1">
        <v>5379</v>
      </c>
      <c r="M20" s="1">
        <v>5698</v>
      </c>
    </row>
    <row r="21" spans="1:13" x14ac:dyDescent="0.3">
      <c r="A21" s="7" t="s">
        <v>276</v>
      </c>
      <c r="B21" s="1">
        <v>2314</v>
      </c>
      <c r="C21" s="1">
        <v>2203</v>
      </c>
      <c r="D21" s="1">
        <v>2213</v>
      </c>
      <c r="E21" s="1">
        <v>2204</v>
      </c>
      <c r="F21" s="1">
        <v>2215</v>
      </c>
      <c r="G21" s="1">
        <v>2280</v>
      </c>
      <c r="H21" s="1">
        <v>2322</v>
      </c>
      <c r="I21" s="1">
        <v>2408</v>
      </c>
      <c r="J21" s="1">
        <v>2519</v>
      </c>
      <c r="K21" s="1">
        <v>2692</v>
      </c>
      <c r="L21" s="1">
        <v>2838</v>
      </c>
      <c r="M21" s="1">
        <v>2963</v>
      </c>
    </row>
    <row r="22" spans="1:13" x14ac:dyDescent="0.3">
      <c r="A22" s="7" t="s">
        <v>277</v>
      </c>
      <c r="B22" s="1">
        <v>2087</v>
      </c>
      <c r="C22" s="1">
        <v>2091</v>
      </c>
      <c r="D22" s="1">
        <v>2103</v>
      </c>
      <c r="E22" s="1">
        <v>2067</v>
      </c>
      <c r="F22" s="1">
        <v>2138</v>
      </c>
      <c r="G22" s="1">
        <v>2185</v>
      </c>
      <c r="H22" s="1">
        <v>2230</v>
      </c>
      <c r="I22" s="1">
        <v>2239</v>
      </c>
      <c r="J22" s="1">
        <v>2410</v>
      </c>
      <c r="K22" s="1">
        <v>2471</v>
      </c>
      <c r="L22" s="1">
        <v>2653</v>
      </c>
      <c r="M22" s="1">
        <v>2857</v>
      </c>
    </row>
    <row r="23" spans="1:13" x14ac:dyDescent="0.3">
      <c r="A23" s="7" t="s">
        <v>278</v>
      </c>
      <c r="B23" s="1">
        <v>1680</v>
      </c>
      <c r="C23" s="1">
        <v>2143</v>
      </c>
      <c r="D23" s="1">
        <v>2224</v>
      </c>
      <c r="E23" s="1">
        <v>1922</v>
      </c>
      <c r="F23" s="1">
        <v>1919</v>
      </c>
      <c r="G23" s="1">
        <v>1925</v>
      </c>
      <c r="H23" s="1">
        <v>1491</v>
      </c>
      <c r="I23" s="1">
        <v>1540</v>
      </c>
      <c r="J23" s="1">
        <v>1511</v>
      </c>
      <c r="K23" s="1">
        <v>1592</v>
      </c>
      <c r="L23" s="1">
        <v>1989</v>
      </c>
      <c r="M23" s="1">
        <v>1663</v>
      </c>
    </row>
    <row r="24" spans="1:13" x14ac:dyDescent="0.3">
      <c r="A24" s="7" t="s">
        <v>279</v>
      </c>
      <c r="B24" s="1">
        <v>9569</v>
      </c>
      <c r="C24" s="1">
        <v>10149</v>
      </c>
      <c r="D24" s="1">
        <v>10323</v>
      </c>
      <c r="E24" s="1">
        <v>10948</v>
      </c>
      <c r="F24" s="1">
        <v>11915</v>
      </c>
      <c r="G24" s="1">
        <v>12253</v>
      </c>
      <c r="H24" s="1">
        <v>12179</v>
      </c>
      <c r="I24" s="1">
        <v>12457</v>
      </c>
      <c r="J24" s="1">
        <v>11858</v>
      </c>
      <c r="K24" s="1">
        <v>12463</v>
      </c>
      <c r="L24" s="1">
        <v>12241</v>
      </c>
      <c r="M24" s="1">
        <v>13154</v>
      </c>
    </row>
    <row r="25" spans="1:13" x14ac:dyDescent="0.3">
      <c r="A25" s="7" t="s">
        <v>280</v>
      </c>
      <c r="B25" s="1">
        <v>5859</v>
      </c>
      <c r="C25" s="1">
        <v>6116</v>
      </c>
      <c r="D25" s="1">
        <v>6224</v>
      </c>
      <c r="E25" s="1">
        <v>6374</v>
      </c>
      <c r="F25" s="1">
        <v>6531</v>
      </c>
      <c r="G25" s="1">
        <v>6549</v>
      </c>
      <c r="H25" s="1">
        <v>6707</v>
      </c>
      <c r="I25" s="1">
        <v>6937</v>
      </c>
      <c r="J25" s="1">
        <v>7662</v>
      </c>
      <c r="K25" s="1">
        <v>7937</v>
      </c>
      <c r="L25" s="1">
        <v>7633</v>
      </c>
      <c r="M25" s="1">
        <v>8377</v>
      </c>
    </row>
    <row r="26" spans="1:13" x14ac:dyDescent="0.3">
      <c r="A26" s="7" t="s">
        <v>281</v>
      </c>
      <c r="B26" s="1">
        <v>1986</v>
      </c>
      <c r="C26" s="1">
        <v>2153</v>
      </c>
      <c r="D26" s="1">
        <v>2168</v>
      </c>
      <c r="E26" s="1">
        <v>1825</v>
      </c>
      <c r="F26" s="1">
        <v>1773</v>
      </c>
      <c r="G26" s="1">
        <v>2009</v>
      </c>
      <c r="H26" s="1">
        <v>2105</v>
      </c>
      <c r="I26" s="1">
        <v>2162</v>
      </c>
      <c r="J26" s="1">
        <v>2227</v>
      </c>
      <c r="K26" s="1">
        <v>2304</v>
      </c>
      <c r="L26" s="1">
        <v>2542</v>
      </c>
      <c r="M26" s="1">
        <v>2616</v>
      </c>
    </row>
    <row r="27" spans="1:13" x14ac:dyDescent="0.3">
      <c r="A27" s="7" t="s">
        <v>282</v>
      </c>
      <c r="B27" s="1">
        <v>3933</v>
      </c>
      <c r="C27" s="1">
        <v>4047</v>
      </c>
      <c r="D27" s="1">
        <v>3958</v>
      </c>
      <c r="E27" s="1">
        <v>3424</v>
      </c>
      <c r="F27" s="1">
        <v>3516</v>
      </c>
      <c r="G27" s="1">
        <v>3667</v>
      </c>
      <c r="H27" s="1">
        <v>3782</v>
      </c>
      <c r="I27" s="1">
        <v>3315</v>
      </c>
      <c r="J27" s="1">
        <v>4104</v>
      </c>
      <c r="K27" s="1">
        <v>4283</v>
      </c>
      <c r="L27" s="1">
        <v>4586</v>
      </c>
      <c r="M27" s="1">
        <v>4731</v>
      </c>
    </row>
    <row r="28" spans="1:13" x14ac:dyDescent="0.3">
      <c r="A28" s="7" t="s">
        <v>283</v>
      </c>
      <c r="B28" s="1">
        <v>4687</v>
      </c>
      <c r="C28" s="1">
        <v>4694</v>
      </c>
      <c r="D28" s="1">
        <v>4748</v>
      </c>
      <c r="E28" s="1">
        <v>4473</v>
      </c>
      <c r="F28" s="1">
        <v>4439</v>
      </c>
      <c r="G28" s="1">
        <v>4542</v>
      </c>
      <c r="H28" s="1">
        <v>4745</v>
      </c>
      <c r="I28" s="1">
        <v>4898</v>
      </c>
      <c r="J28" s="1">
        <v>4999</v>
      </c>
      <c r="K28" s="1">
        <v>5223</v>
      </c>
      <c r="L28" s="1">
        <v>6224</v>
      </c>
      <c r="M28" s="1">
        <v>5995</v>
      </c>
    </row>
    <row r="29" spans="1:13" x14ac:dyDescent="0.3">
      <c r="A29" s="7" t="s">
        <v>284</v>
      </c>
      <c r="B29" s="1">
        <v>5202</v>
      </c>
      <c r="C29" s="1">
        <v>4925</v>
      </c>
      <c r="D29" s="1">
        <v>4909</v>
      </c>
      <c r="E29" s="1">
        <v>4723</v>
      </c>
      <c r="F29" s="1">
        <v>4738</v>
      </c>
      <c r="G29" s="1">
        <v>4859</v>
      </c>
      <c r="H29" s="1">
        <v>5198</v>
      </c>
      <c r="I29" s="1">
        <v>5519</v>
      </c>
      <c r="J29" s="1">
        <v>6310</v>
      </c>
      <c r="K29" s="1">
        <v>6751</v>
      </c>
      <c r="L29" s="1">
        <v>6916</v>
      </c>
      <c r="M29" s="1">
        <v>6589</v>
      </c>
    </row>
    <row r="30" spans="1:13" x14ac:dyDescent="0.3">
      <c r="A30" s="7" t="s">
        <v>285</v>
      </c>
      <c r="B30" s="1">
        <v>5032</v>
      </c>
      <c r="C30" s="1">
        <v>4301</v>
      </c>
      <c r="D30" s="1">
        <v>4463</v>
      </c>
      <c r="E30" s="1">
        <v>4418</v>
      </c>
      <c r="F30" s="1">
        <v>3660</v>
      </c>
      <c r="G30" s="1">
        <v>3830</v>
      </c>
      <c r="H30" s="1">
        <v>4079</v>
      </c>
      <c r="I30" s="1">
        <v>4254</v>
      </c>
      <c r="J30" s="1">
        <v>5536</v>
      </c>
      <c r="K30" s="1">
        <v>5710</v>
      </c>
      <c r="L30" s="1">
        <v>5595</v>
      </c>
      <c r="M30" s="1">
        <v>6051</v>
      </c>
    </row>
    <row r="31" spans="1:13" x14ac:dyDescent="0.3">
      <c r="A31" s="7" t="s">
        <v>286</v>
      </c>
      <c r="B31" s="1">
        <v>3157</v>
      </c>
      <c r="C31" s="1">
        <v>3309</v>
      </c>
      <c r="D31" s="1">
        <v>3298</v>
      </c>
      <c r="E31" s="1">
        <v>3992</v>
      </c>
      <c r="F31" s="1">
        <v>4219</v>
      </c>
      <c r="G31" s="1">
        <v>4073</v>
      </c>
      <c r="H31" s="1">
        <v>4195</v>
      </c>
      <c r="I31" s="1">
        <v>4613</v>
      </c>
      <c r="J31" s="1">
        <v>4458</v>
      </c>
      <c r="K31" s="1">
        <v>4534</v>
      </c>
      <c r="L31" s="1">
        <v>4243</v>
      </c>
      <c r="M31" s="1">
        <v>4463</v>
      </c>
    </row>
    <row r="32" spans="1:13" x14ac:dyDescent="0.3">
      <c r="A32" s="7" t="s">
        <v>287</v>
      </c>
      <c r="B32" s="1">
        <v>1637</v>
      </c>
      <c r="C32" s="1">
        <v>1546</v>
      </c>
      <c r="D32" s="1">
        <v>1559</v>
      </c>
      <c r="E32" s="1">
        <v>1475</v>
      </c>
      <c r="F32" s="1">
        <v>1517</v>
      </c>
      <c r="G32" s="1">
        <v>1491</v>
      </c>
      <c r="H32" s="1">
        <v>1445</v>
      </c>
      <c r="I32" s="1">
        <v>1480</v>
      </c>
      <c r="J32" s="1">
        <v>1581</v>
      </c>
      <c r="K32" s="1">
        <v>1662</v>
      </c>
      <c r="L32" s="1">
        <v>1840</v>
      </c>
      <c r="M32" s="1">
        <v>1969</v>
      </c>
    </row>
    <row r="33" spans="1:13" x14ac:dyDescent="0.3">
      <c r="A33" s="7" t="s">
        <v>288</v>
      </c>
      <c r="B33" s="1">
        <v>2878</v>
      </c>
      <c r="C33" s="1">
        <v>3227</v>
      </c>
      <c r="D33" s="1">
        <v>3582</v>
      </c>
      <c r="E33" s="1">
        <v>3396</v>
      </c>
      <c r="F33" s="1">
        <v>3328</v>
      </c>
      <c r="G33" s="1">
        <v>2817</v>
      </c>
      <c r="H33" s="1">
        <v>2939</v>
      </c>
      <c r="I33" s="1">
        <v>3128</v>
      </c>
      <c r="J33" s="1">
        <v>3266</v>
      </c>
      <c r="K33" s="1">
        <v>3499</v>
      </c>
      <c r="L33" s="1">
        <v>3789</v>
      </c>
      <c r="M33" s="1">
        <v>4100</v>
      </c>
    </row>
    <row r="34" spans="1:13" x14ac:dyDescent="0.3">
      <c r="A34" s="7" t="s">
        <v>289</v>
      </c>
      <c r="B34" s="1">
        <v>3009</v>
      </c>
      <c r="C34" s="1">
        <v>2839</v>
      </c>
      <c r="D34" s="1">
        <v>2756</v>
      </c>
      <c r="E34" s="1">
        <v>2726</v>
      </c>
      <c r="F34" s="1">
        <v>2778</v>
      </c>
      <c r="G34" s="1">
        <v>2869</v>
      </c>
      <c r="H34" s="1">
        <v>3047</v>
      </c>
      <c r="I34" s="1">
        <v>3110</v>
      </c>
      <c r="J34" s="1">
        <v>3121</v>
      </c>
      <c r="K34" s="1">
        <v>3326</v>
      </c>
      <c r="L34" s="1">
        <v>3549</v>
      </c>
      <c r="M34" s="1">
        <v>3824</v>
      </c>
    </row>
    <row r="35" spans="1:13" x14ac:dyDescent="0.3">
      <c r="A35" s="7" t="s">
        <v>290</v>
      </c>
      <c r="B35" s="1">
        <v>8409</v>
      </c>
      <c r="C35" s="1">
        <v>8249</v>
      </c>
      <c r="D35" s="1">
        <v>8424</v>
      </c>
      <c r="E35" s="1">
        <v>9028</v>
      </c>
      <c r="F35" s="1">
        <v>9229</v>
      </c>
      <c r="G35" s="1">
        <v>9539</v>
      </c>
      <c r="H35" s="1">
        <v>9867</v>
      </c>
      <c r="I35" s="1">
        <v>9988</v>
      </c>
      <c r="J35" s="1">
        <v>10002</v>
      </c>
      <c r="K35" s="1">
        <v>10527</v>
      </c>
      <c r="L35" s="1">
        <v>11531</v>
      </c>
      <c r="M35" s="1">
        <v>11971</v>
      </c>
    </row>
    <row r="36" spans="1:13" x14ac:dyDescent="0.3">
      <c r="A36" s="7" t="s">
        <v>291</v>
      </c>
      <c r="B36" s="1">
        <v>9969</v>
      </c>
      <c r="C36" s="1">
        <v>9934</v>
      </c>
      <c r="D36" s="1">
        <v>9863</v>
      </c>
      <c r="E36" s="1">
        <v>10166</v>
      </c>
      <c r="F36" s="1">
        <v>10248</v>
      </c>
      <c r="G36" s="1">
        <v>10378</v>
      </c>
      <c r="H36" s="1">
        <v>10666</v>
      </c>
      <c r="I36" s="1">
        <v>11045</v>
      </c>
      <c r="J36" s="1">
        <v>11464</v>
      </c>
      <c r="K36" s="1">
        <v>11887</v>
      </c>
      <c r="L36" s="1">
        <v>12327</v>
      </c>
      <c r="M36" s="1">
        <v>13026</v>
      </c>
    </row>
    <row r="37" spans="1:13" x14ac:dyDescent="0.3">
      <c r="A37" s="7" t="s">
        <v>292</v>
      </c>
      <c r="B37" s="1">
        <v>6982</v>
      </c>
      <c r="C37" s="1">
        <v>6728</v>
      </c>
      <c r="D37" s="1">
        <v>6853</v>
      </c>
      <c r="E37" s="1">
        <v>6752</v>
      </c>
      <c r="F37" s="1">
        <v>6946</v>
      </c>
      <c r="G37" s="1">
        <v>7176</v>
      </c>
      <c r="H37" s="1">
        <v>7402</v>
      </c>
      <c r="I37" s="1">
        <v>7647</v>
      </c>
      <c r="J37" s="1">
        <v>8074</v>
      </c>
      <c r="K37" s="1">
        <v>8494</v>
      </c>
      <c r="L37" s="1">
        <v>9408</v>
      </c>
      <c r="M37" s="1">
        <v>9411</v>
      </c>
    </row>
    <row r="38" spans="1:13" x14ac:dyDescent="0.3">
      <c r="A38" s="7" t="s">
        <v>293</v>
      </c>
      <c r="B38" s="1">
        <v>11070</v>
      </c>
      <c r="C38" s="1">
        <v>12712</v>
      </c>
      <c r="D38" s="1">
        <v>12865</v>
      </c>
      <c r="E38" s="1">
        <v>12680</v>
      </c>
      <c r="F38" s="1">
        <v>12848</v>
      </c>
      <c r="G38" s="1">
        <v>12992</v>
      </c>
      <c r="H38" s="1">
        <v>13522</v>
      </c>
      <c r="I38" s="1">
        <v>13940</v>
      </c>
      <c r="J38" s="1">
        <v>14879</v>
      </c>
      <c r="K38" s="1">
        <v>14422</v>
      </c>
      <c r="L38" s="1">
        <v>12440</v>
      </c>
      <c r="M38" s="1">
        <v>12025</v>
      </c>
    </row>
    <row r="39" spans="1:13" x14ac:dyDescent="0.3">
      <c r="A39" s="7" t="s">
        <v>294</v>
      </c>
      <c r="B39" s="1">
        <v>1718</v>
      </c>
      <c r="C39" s="1">
        <v>1677</v>
      </c>
      <c r="D39" s="1">
        <v>1707</v>
      </c>
      <c r="E39" s="1">
        <v>1695</v>
      </c>
      <c r="F39" s="1">
        <v>1767</v>
      </c>
      <c r="G39" s="1">
        <v>1797</v>
      </c>
      <c r="H39" s="1">
        <v>1882</v>
      </c>
      <c r="I39" s="1">
        <v>1960</v>
      </c>
      <c r="J39" s="1">
        <v>2018</v>
      </c>
      <c r="K39" s="1">
        <v>2204</v>
      </c>
      <c r="L39" s="1">
        <v>2386</v>
      </c>
      <c r="M39" s="1">
        <v>2470</v>
      </c>
    </row>
    <row r="40" spans="1:13" x14ac:dyDescent="0.3">
      <c r="A40" s="7" t="s">
        <v>295</v>
      </c>
      <c r="B40" s="1">
        <v>3678</v>
      </c>
      <c r="C40" s="1">
        <v>3974</v>
      </c>
      <c r="D40" s="1">
        <v>3965</v>
      </c>
      <c r="E40" s="1">
        <v>4263</v>
      </c>
      <c r="F40" s="1">
        <v>4330</v>
      </c>
      <c r="G40" s="1">
        <v>4328</v>
      </c>
      <c r="H40" s="1">
        <v>4477</v>
      </c>
      <c r="I40" s="1">
        <v>4696</v>
      </c>
      <c r="J40" s="1">
        <v>5091</v>
      </c>
      <c r="K40" s="1">
        <v>5150</v>
      </c>
      <c r="L40" s="1">
        <v>5018</v>
      </c>
      <c r="M40" s="1">
        <v>5333</v>
      </c>
    </row>
    <row r="41" spans="1:13" x14ac:dyDescent="0.3">
      <c r="A41" s="7" t="s">
        <v>296</v>
      </c>
      <c r="B41" s="1">
        <v>1336</v>
      </c>
      <c r="C41" s="1">
        <v>1202</v>
      </c>
      <c r="D41" s="1">
        <v>1215</v>
      </c>
      <c r="E41" s="1">
        <v>1192</v>
      </c>
      <c r="F41" s="1">
        <v>1170</v>
      </c>
      <c r="G41" s="1">
        <v>1148</v>
      </c>
      <c r="H41" s="1">
        <v>1208</v>
      </c>
      <c r="I41" s="1">
        <v>1232</v>
      </c>
      <c r="J41" s="1">
        <v>1243</v>
      </c>
      <c r="K41" s="1">
        <v>1366</v>
      </c>
      <c r="L41" s="1">
        <v>1470</v>
      </c>
      <c r="M41" s="1">
        <v>1641</v>
      </c>
    </row>
    <row r="42" spans="1:13" x14ac:dyDescent="0.3">
      <c r="A42" s="7" t="s">
        <v>297</v>
      </c>
      <c r="B42" s="1">
        <v>1455</v>
      </c>
      <c r="C42" s="1">
        <v>1309</v>
      </c>
      <c r="D42" s="1">
        <v>1278</v>
      </c>
      <c r="E42" s="1">
        <v>1309</v>
      </c>
      <c r="F42" s="1">
        <v>1295</v>
      </c>
      <c r="G42" s="1">
        <v>1315</v>
      </c>
      <c r="H42" s="1">
        <v>1357</v>
      </c>
      <c r="I42" s="1">
        <v>1375</v>
      </c>
      <c r="J42" s="1">
        <v>3084</v>
      </c>
      <c r="K42" s="1">
        <v>3044</v>
      </c>
      <c r="L42" s="1">
        <v>1851</v>
      </c>
      <c r="M42" s="1">
        <v>2682</v>
      </c>
    </row>
    <row r="43" spans="1:13" x14ac:dyDescent="0.3">
      <c r="A43" s="7" t="s">
        <v>298</v>
      </c>
      <c r="B43" s="1">
        <v>7795</v>
      </c>
      <c r="C43" s="1">
        <v>8144</v>
      </c>
      <c r="D43" s="1">
        <v>8233</v>
      </c>
      <c r="E43" s="1">
        <v>8087</v>
      </c>
      <c r="F43" s="1">
        <v>8340</v>
      </c>
      <c r="G43" s="1">
        <v>8758</v>
      </c>
      <c r="H43" s="1">
        <v>9058</v>
      </c>
      <c r="I43" s="1">
        <v>9327</v>
      </c>
      <c r="J43" s="1">
        <v>9757</v>
      </c>
      <c r="K43" s="1">
        <v>10476</v>
      </c>
      <c r="L43" s="1">
        <v>11855</v>
      </c>
      <c r="M43" s="1">
        <v>13824</v>
      </c>
    </row>
    <row r="44" spans="1:13" x14ac:dyDescent="0.3">
      <c r="A44" s="7" t="s">
        <v>299</v>
      </c>
      <c r="B44" s="1">
        <v>5667</v>
      </c>
      <c r="C44" s="1">
        <v>5380</v>
      </c>
      <c r="D44" s="1">
        <v>5295</v>
      </c>
      <c r="E44" s="1">
        <v>5636</v>
      </c>
      <c r="F44" s="1">
        <v>5727</v>
      </c>
      <c r="G44" s="1">
        <v>5762</v>
      </c>
      <c r="H44" s="1">
        <v>5888</v>
      </c>
      <c r="I44" s="1">
        <v>6119</v>
      </c>
      <c r="J44" s="1">
        <v>6224</v>
      </c>
      <c r="K44" s="1">
        <v>6311</v>
      </c>
      <c r="L44" s="1">
        <v>6887</v>
      </c>
      <c r="M44" s="1">
        <v>7229</v>
      </c>
    </row>
    <row r="45" spans="1:13" x14ac:dyDescent="0.3">
      <c r="A45" s="7" t="s">
        <v>300</v>
      </c>
      <c r="B45" s="1">
        <v>4848</v>
      </c>
      <c r="C45" s="1">
        <v>4937</v>
      </c>
      <c r="D45" s="1">
        <v>4879</v>
      </c>
      <c r="E45" s="1">
        <v>4650</v>
      </c>
      <c r="F45" s="1">
        <v>4736</v>
      </c>
      <c r="G45" s="1">
        <v>4867</v>
      </c>
      <c r="H45" s="1">
        <v>5060</v>
      </c>
      <c r="I45" s="1">
        <v>5203</v>
      </c>
      <c r="J45" s="1">
        <v>5303</v>
      </c>
      <c r="K45" s="1">
        <v>5578</v>
      </c>
      <c r="L45" s="1">
        <v>6162</v>
      </c>
      <c r="M45" s="1">
        <v>6296</v>
      </c>
    </row>
    <row r="46" spans="1:13" x14ac:dyDescent="0.3">
      <c r="A46" s="7" t="s">
        <v>301</v>
      </c>
      <c r="B46" s="1">
        <v>2751</v>
      </c>
      <c r="C46" s="1">
        <v>2902</v>
      </c>
      <c r="D46" s="1">
        <v>2879</v>
      </c>
      <c r="E46" s="1">
        <v>2664</v>
      </c>
      <c r="F46" s="1">
        <v>2652</v>
      </c>
      <c r="G46" s="1">
        <v>2617</v>
      </c>
      <c r="H46" s="1">
        <v>2680</v>
      </c>
      <c r="I46" s="1">
        <v>2663</v>
      </c>
      <c r="J46" s="1">
        <v>2398</v>
      </c>
      <c r="K46" s="1">
        <v>2423</v>
      </c>
      <c r="L46" s="1">
        <v>3617</v>
      </c>
      <c r="M46" s="1">
        <v>3923</v>
      </c>
    </row>
    <row r="47" spans="1:13" x14ac:dyDescent="0.3">
      <c r="A47" s="7" t="s">
        <v>302</v>
      </c>
      <c r="B47" s="1">
        <v>2353</v>
      </c>
      <c r="C47" s="1">
        <v>2211</v>
      </c>
      <c r="D47" s="1">
        <v>2156</v>
      </c>
      <c r="E47" s="1">
        <v>2117</v>
      </c>
      <c r="F47" s="1">
        <v>2151</v>
      </c>
      <c r="G47" s="1">
        <v>2245</v>
      </c>
      <c r="H47" s="1">
        <v>2299</v>
      </c>
      <c r="I47" s="1">
        <v>2411</v>
      </c>
      <c r="J47" s="1">
        <v>2401</v>
      </c>
      <c r="K47" s="1">
        <v>2593</v>
      </c>
      <c r="L47" s="1">
        <v>2746</v>
      </c>
      <c r="M47" s="1">
        <v>2995</v>
      </c>
    </row>
    <row r="48" spans="1:13" x14ac:dyDescent="0.3">
      <c r="A48" s="7" t="s">
        <v>303</v>
      </c>
      <c r="B48" s="1">
        <v>3474</v>
      </c>
      <c r="C48" s="1">
        <v>3209</v>
      </c>
      <c r="D48" s="1">
        <v>3288</v>
      </c>
      <c r="E48" s="1">
        <v>4198</v>
      </c>
      <c r="F48" s="1">
        <v>4316</v>
      </c>
      <c r="G48" s="1">
        <v>4406</v>
      </c>
      <c r="H48" s="1">
        <v>4532</v>
      </c>
      <c r="I48" s="1">
        <v>4710</v>
      </c>
      <c r="J48" s="1">
        <v>3750</v>
      </c>
      <c r="K48" s="1">
        <v>3894</v>
      </c>
      <c r="L48" s="1">
        <v>4026</v>
      </c>
      <c r="M48" s="1">
        <v>4965</v>
      </c>
    </row>
    <row r="49" spans="1:13" x14ac:dyDescent="0.3">
      <c r="A49" s="7" t="s">
        <v>304</v>
      </c>
      <c r="B49" s="1">
        <v>4935</v>
      </c>
      <c r="C49" s="1">
        <v>5187</v>
      </c>
      <c r="D49" s="1">
        <v>5097</v>
      </c>
      <c r="E49" s="1">
        <v>4544</v>
      </c>
      <c r="F49" s="1">
        <v>4566</v>
      </c>
      <c r="G49" s="1">
        <v>4805</v>
      </c>
      <c r="H49" s="1">
        <v>4892</v>
      </c>
      <c r="I49" s="1">
        <v>4938</v>
      </c>
      <c r="J49" s="1">
        <v>5288</v>
      </c>
      <c r="K49" s="1">
        <v>5558</v>
      </c>
      <c r="L49" s="1">
        <v>5938</v>
      </c>
      <c r="M49" s="1">
        <v>6285</v>
      </c>
    </row>
    <row r="50" spans="1:13" x14ac:dyDescent="0.3">
      <c r="A50" s="7" t="s">
        <v>305</v>
      </c>
      <c r="B50" s="1">
        <v>7622</v>
      </c>
      <c r="C50" s="1">
        <v>8294</v>
      </c>
      <c r="D50" s="1">
        <v>8205</v>
      </c>
      <c r="E50" s="1">
        <v>8155</v>
      </c>
      <c r="F50" s="1">
        <v>8375</v>
      </c>
      <c r="G50" s="1">
        <v>8595</v>
      </c>
      <c r="H50" s="1">
        <v>8808</v>
      </c>
      <c r="I50" s="1">
        <v>9266</v>
      </c>
      <c r="J50" s="1">
        <v>9866</v>
      </c>
      <c r="K50" s="1">
        <v>10656</v>
      </c>
      <c r="L50" s="1">
        <v>10286</v>
      </c>
      <c r="M50" s="1">
        <v>11600</v>
      </c>
    </row>
    <row r="51" spans="1:13" x14ac:dyDescent="0.3">
      <c r="A51" s="10" t="s">
        <v>17</v>
      </c>
      <c r="B51" s="5">
        <v>184397</v>
      </c>
      <c r="C51" s="5">
        <v>187722</v>
      </c>
      <c r="D51" s="5">
        <v>189134</v>
      </c>
      <c r="E51" s="5">
        <v>191339</v>
      </c>
      <c r="F51" s="5">
        <v>194925</v>
      </c>
      <c r="G51" s="5">
        <v>199918</v>
      </c>
      <c r="H51" s="5">
        <v>206391</v>
      </c>
      <c r="I51" s="5">
        <v>214033</v>
      </c>
      <c r="J51" s="5">
        <v>223123</v>
      </c>
      <c r="K51" s="5">
        <v>232068</v>
      </c>
      <c r="L51" s="5">
        <v>242573</v>
      </c>
      <c r="M51" s="5">
        <v>256111</v>
      </c>
    </row>
    <row r="52" spans="1:13" x14ac:dyDescent="0.3">
      <c r="A52" s="15"/>
    </row>
    <row r="53" spans="1:13" x14ac:dyDescent="0.3">
      <c r="A53" s="15"/>
    </row>
    <row r="54" spans="1:13" x14ac:dyDescent="0.3">
      <c r="A54" s="15"/>
      <c r="B54" s="20" t="s">
        <v>35</v>
      </c>
      <c r="C54" s="21"/>
      <c r="D54" s="21"/>
      <c r="E54" s="21"/>
      <c r="F54" s="21"/>
      <c r="G54" s="21"/>
      <c r="H54" s="21"/>
      <c r="I54" s="21"/>
      <c r="J54" s="21"/>
      <c r="K54" s="21"/>
      <c r="L54" s="21"/>
      <c r="M54" s="21"/>
    </row>
    <row r="55" spans="1:13" x14ac:dyDescent="0.3">
      <c r="A55" s="9" t="s">
        <v>39</v>
      </c>
      <c r="B55" s="4" t="s">
        <v>0</v>
      </c>
      <c r="C55" s="4" t="s">
        <v>1</v>
      </c>
      <c r="D55" s="4" t="s">
        <v>2</v>
      </c>
      <c r="E55" s="4" t="s">
        <v>3</v>
      </c>
      <c r="F55" s="4" t="s">
        <v>4</v>
      </c>
      <c r="G55" s="4" t="s">
        <v>5</v>
      </c>
      <c r="H55" s="4" t="s">
        <v>6</v>
      </c>
      <c r="I55" s="4" t="s">
        <v>7</v>
      </c>
      <c r="J55" s="4" t="s">
        <v>8</v>
      </c>
      <c r="K55" s="4" t="s">
        <v>9</v>
      </c>
      <c r="L55" s="4" t="s">
        <v>10</v>
      </c>
      <c r="M55" s="4" t="s">
        <v>11</v>
      </c>
    </row>
    <row r="56" spans="1:13" x14ac:dyDescent="0.3">
      <c r="A56" s="8" t="s">
        <v>264</v>
      </c>
      <c r="B56" s="2">
        <v>1.4208474107496301E-2</v>
      </c>
      <c r="C56" s="2">
        <v>1.27901897486709E-2</v>
      </c>
      <c r="D56" s="2">
        <v>1.29802150856007E-2</v>
      </c>
      <c r="E56" s="2">
        <v>1.70900861821166E-2</v>
      </c>
      <c r="F56" s="2">
        <v>1.70270616903937E-2</v>
      </c>
      <c r="G56" s="2">
        <v>1.7202052841665101E-2</v>
      </c>
      <c r="H56" s="2">
        <v>1.8091874161179501E-2</v>
      </c>
      <c r="I56" s="2">
        <v>1.7754271537566601E-2</v>
      </c>
      <c r="J56" s="2">
        <v>1.49603581880846E-2</v>
      </c>
      <c r="K56" s="2">
        <v>1.49525139183343E-2</v>
      </c>
      <c r="L56" s="2">
        <v>1.3962807072510099E-2</v>
      </c>
      <c r="M56" s="2">
        <v>1.4478097387460901E-2</v>
      </c>
    </row>
    <row r="57" spans="1:13" x14ac:dyDescent="0.3">
      <c r="A57" s="8" t="s">
        <v>265</v>
      </c>
      <c r="B57" s="2">
        <v>1.28038959419079E-2</v>
      </c>
      <c r="C57" s="2">
        <v>1.2262814161366299E-2</v>
      </c>
      <c r="D57" s="2">
        <v>1.18857529582201E-2</v>
      </c>
      <c r="E57" s="2">
        <v>1.19421550232833E-2</v>
      </c>
      <c r="F57" s="2">
        <v>1.17378478902142E-2</v>
      </c>
      <c r="G57" s="2">
        <v>1.25451435088386E-2</v>
      </c>
      <c r="H57" s="2">
        <v>1.19821116230843E-2</v>
      </c>
      <c r="I57" s="2">
        <v>9.7975545827045409E-3</v>
      </c>
      <c r="J57" s="2">
        <v>1.18275569977098E-2</v>
      </c>
      <c r="K57" s="2">
        <v>1.20051019528759E-2</v>
      </c>
      <c r="L57" s="2">
        <v>1.20623482415603E-2</v>
      </c>
      <c r="M57" s="2">
        <v>1.20924130552768E-2</v>
      </c>
    </row>
    <row r="58" spans="1:13" x14ac:dyDescent="0.3">
      <c r="A58" s="8" t="s">
        <v>266</v>
      </c>
      <c r="B58" s="2">
        <v>3.4105760939711599E-2</v>
      </c>
      <c r="C58" s="2">
        <v>3.5328837323275901E-2</v>
      </c>
      <c r="D58" s="2">
        <v>3.4969915509638697E-2</v>
      </c>
      <c r="E58" s="2">
        <v>3.7221894125086898E-2</v>
      </c>
      <c r="F58" s="2">
        <v>3.6521739130434799E-2</v>
      </c>
      <c r="G58" s="2">
        <v>3.6409928070508898E-2</v>
      </c>
      <c r="H58" s="2">
        <v>3.6455077983051601E-2</v>
      </c>
      <c r="I58" s="2">
        <v>3.7012983979105997E-2</v>
      </c>
      <c r="J58" s="2">
        <v>3.7499495793799797E-2</v>
      </c>
      <c r="K58" s="2">
        <v>3.6605650068083501E-2</v>
      </c>
      <c r="L58" s="2">
        <v>3.3771277100089502E-2</v>
      </c>
      <c r="M58" s="2">
        <v>3.3821272807493599E-2</v>
      </c>
    </row>
    <row r="59" spans="1:13" x14ac:dyDescent="0.3">
      <c r="A59" s="8" t="s">
        <v>267</v>
      </c>
      <c r="B59" s="2">
        <v>1.6193322017169502E-2</v>
      </c>
      <c r="C59" s="2">
        <v>1.53045460841031E-2</v>
      </c>
      <c r="D59" s="2">
        <v>1.6062685714890002E-2</v>
      </c>
      <c r="E59" s="2">
        <v>1.6097084232696901E-2</v>
      </c>
      <c r="F59" s="2">
        <v>1.5334102860074399E-2</v>
      </c>
      <c r="G59" s="2">
        <v>1.52562550645765E-2</v>
      </c>
      <c r="H59" s="2">
        <v>1.57177396301195E-2</v>
      </c>
      <c r="I59" s="2">
        <v>1.60068774441324E-2</v>
      </c>
      <c r="J59" s="2">
        <v>1.59373977581872E-2</v>
      </c>
      <c r="K59" s="2">
        <v>1.6021166209904E-2</v>
      </c>
      <c r="L59" s="2">
        <v>1.72607833518157E-2</v>
      </c>
      <c r="M59" s="2">
        <v>1.8136667304410999E-2</v>
      </c>
    </row>
    <row r="60" spans="1:13" x14ac:dyDescent="0.3">
      <c r="A60" s="8" t="s">
        <v>268</v>
      </c>
      <c r="B60" s="2">
        <v>1.9967786894580699E-2</v>
      </c>
      <c r="C60" s="2">
        <v>1.9608783200690399E-2</v>
      </c>
      <c r="D60" s="2">
        <v>1.9689743779542499E-2</v>
      </c>
      <c r="E60" s="2">
        <v>2.2509786295527801E-2</v>
      </c>
      <c r="F60" s="2">
        <v>2.3157624727459299E-2</v>
      </c>
      <c r="G60" s="2">
        <v>2.2239118038395699E-2</v>
      </c>
      <c r="H60" s="2">
        <v>2.3251982886850701E-2</v>
      </c>
      <c r="I60" s="2">
        <v>2.34543271364696E-2</v>
      </c>
      <c r="J60" s="2">
        <v>1.9590091563845901E-2</v>
      </c>
      <c r="K60" s="2">
        <v>1.9813158212248098E-2</v>
      </c>
      <c r="L60" s="2">
        <v>2.0476310224138702E-2</v>
      </c>
      <c r="M60" s="2">
        <v>2.0291982773094502E-2</v>
      </c>
    </row>
    <row r="61" spans="1:13" x14ac:dyDescent="0.3">
      <c r="A61" s="8" t="s">
        <v>269</v>
      </c>
      <c r="B61" s="2">
        <v>3.3232644782724197E-2</v>
      </c>
      <c r="C61" s="2">
        <v>3.4082313207828598E-2</v>
      </c>
      <c r="D61" s="2">
        <v>3.3975911258684301E-2</v>
      </c>
      <c r="E61" s="2">
        <v>3.1823099315873897E-2</v>
      </c>
      <c r="F61" s="2">
        <v>3.1832756188277501E-2</v>
      </c>
      <c r="G61" s="2">
        <v>3.1617963364979601E-2</v>
      </c>
      <c r="H61" s="2">
        <v>3.01175923368752E-2</v>
      </c>
      <c r="I61" s="2">
        <v>2.9831848359832401E-2</v>
      </c>
      <c r="J61" s="2">
        <v>3.1731376863882298E-2</v>
      </c>
      <c r="K61" s="2">
        <v>2.9275901890825101E-2</v>
      </c>
      <c r="L61" s="2">
        <v>3.07783636266196E-2</v>
      </c>
      <c r="M61" s="2">
        <v>2.93310322477363E-2</v>
      </c>
    </row>
    <row r="62" spans="1:13" x14ac:dyDescent="0.3">
      <c r="A62" s="8" t="s">
        <v>270</v>
      </c>
      <c r="B62" s="2">
        <v>2.0363671860171299E-2</v>
      </c>
      <c r="C62" s="2">
        <v>2.1787536889656001E-2</v>
      </c>
      <c r="D62" s="2">
        <v>2.17147630780293E-2</v>
      </c>
      <c r="E62" s="2">
        <v>2.4140400022995799E-2</v>
      </c>
      <c r="F62" s="2">
        <v>2.4958317301526201E-2</v>
      </c>
      <c r="G62" s="2">
        <v>2.4810172170589902E-2</v>
      </c>
      <c r="H62" s="2">
        <v>2.4889651196030801E-2</v>
      </c>
      <c r="I62" s="2">
        <v>2.8332079632579998E-2</v>
      </c>
      <c r="J62" s="2">
        <v>2.61201220851279E-2</v>
      </c>
      <c r="K62" s="2">
        <v>2.53977282520641E-2</v>
      </c>
      <c r="L62" s="2">
        <v>2.5192416303545701E-2</v>
      </c>
      <c r="M62" s="2">
        <v>2.42512035796979E-2</v>
      </c>
    </row>
    <row r="63" spans="1:13" x14ac:dyDescent="0.3">
      <c r="A63" s="8" t="s">
        <v>271</v>
      </c>
      <c r="B63" s="2">
        <v>4.7321811092371401E-2</v>
      </c>
      <c r="C63" s="2">
        <v>4.7533054197163901E-2</v>
      </c>
      <c r="D63" s="2">
        <v>4.72786490001798E-2</v>
      </c>
      <c r="E63" s="2">
        <v>4.7057839750390698E-2</v>
      </c>
      <c r="F63" s="2">
        <v>5.0568167243811697E-2</v>
      </c>
      <c r="G63" s="2">
        <v>5.4652407487069697E-2</v>
      </c>
      <c r="H63" s="2">
        <v>5.7521888066824602E-2</v>
      </c>
      <c r="I63" s="2">
        <v>5.9565581008536102E-2</v>
      </c>
      <c r="J63" s="2">
        <v>5.9070557495193202E-2</v>
      </c>
      <c r="K63" s="2">
        <v>6.20249237292518E-2</v>
      </c>
      <c r="L63" s="2">
        <v>6.9587299493348395E-2</v>
      </c>
      <c r="M63" s="2">
        <v>7.0414781091011305E-2</v>
      </c>
    </row>
    <row r="64" spans="1:13" x14ac:dyDescent="0.3">
      <c r="A64" s="8" t="s">
        <v>272</v>
      </c>
      <c r="B64" s="2">
        <v>7.6085836537470803E-3</v>
      </c>
      <c r="C64" s="2">
        <v>9.1038876636728803E-3</v>
      </c>
      <c r="D64" s="2">
        <v>9.06764516163144E-3</v>
      </c>
      <c r="E64" s="2">
        <v>7.0398611887801197E-3</v>
      </c>
      <c r="F64" s="2">
        <v>6.8385276388354503E-3</v>
      </c>
      <c r="G64" s="2">
        <v>7.2879880751108E-3</v>
      </c>
      <c r="H64" s="2">
        <v>7.75227601978768E-3</v>
      </c>
      <c r="I64" s="2">
        <v>8.9845958333527997E-3</v>
      </c>
      <c r="J64" s="2">
        <v>6.9244318156353197E-3</v>
      </c>
      <c r="K64" s="2">
        <v>6.9505489770239799E-3</v>
      </c>
      <c r="L64" s="2">
        <v>9.7908670791885307E-3</v>
      </c>
      <c r="M64" s="2">
        <v>7.13753021150985E-3</v>
      </c>
    </row>
    <row r="65" spans="1:13" x14ac:dyDescent="0.3">
      <c r="A65" s="8" t="s">
        <v>273</v>
      </c>
      <c r="B65" s="2">
        <v>1.47833207698607E-2</v>
      </c>
      <c r="C65" s="2">
        <v>1.40154057595807E-2</v>
      </c>
      <c r="D65" s="2">
        <v>1.42068586293316E-2</v>
      </c>
      <c r="E65" s="2">
        <v>1.40222327910149E-2</v>
      </c>
      <c r="F65" s="2">
        <v>1.33025522636912E-2</v>
      </c>
      <c r="G65" s="2">
        <v>1.3535549575325901E-2</v>
      </c>
      <c r="H65" s="2">
        <v>1.35567926896037E-2</v>
      </c>
      <c r="I65" s="2">
        <v>1.34792298383894E-2</v>
      </c>
      <c r="J65" s="2">
        <v>1.3337934681767499E-2</v>
      </c>
      <c r="K65" s="2">
        <v>1.3177172208145901E-2</v>
      </c>
      <c r="L65" s="2">
        <v>1.3694846499816501E-2</v>
      </c>
      <c r="M65" s="2">
        <v>1.42086829538755E-2</v>
      </c>
    </row>
    <row r="66" spans="1:13" x14ac:dyDescent="0.3">
      <c r="A66" s="8" t="s">
        <v>274</v>
      </c>
      <c r="B66" s="2">
        <v>1.3015396129004301E-2</v>
      </c>
      <c r="C66" s="2">
        <v>1.1895249358093401E-2</v>
      </c>
      <c r="D66" s="2">
        <v>1.2610107119819801E-2</v>
      </c>
      <c r="E66" s="2">
        <v>1.26215774097283E-2</v>
      </c>
      <c r="F66" s="2">
        <v>1.2563806592279099E-2</v>
      </c>
      <c r="G66" s="2">
        <v>1.21499814924119E-2</v>
      </c>
      <c r="H66" s="2">
        <v>1.23164285264377E-2</v>
      </c>
      <c r="I66" s="2">
        <v>1.2979306929305301E-2</v>
      </c>
      <c r="J66" s="2">
        <v>1.4216373928281701E-2</v>
      </c>
      <c r="K66" s="2">
        <v>1.4095006635986E-2</v>
      </c>
      <c r="L66" s="2">
        <v>1.1522304625824001E-2</v>
      </c>
      <c r="M66" s="2">
        <v>1.1135796588198099E-2</v>
      </c>
    </row>
    <row r="67" spans="1:13" x14ac:dyDescent="0.3">
      <c r="A67" s="8" t="s">
        <v>275</v>
      </c>
      <c r="B67" s="2">
        <v>2.2934212595649602E-2</v>
      </c>
      <c r="C67" s="2">
        <v>2.1611745027221099E-2</v>
      </c>
      <c r="D67" s="2">
        <v>2.1482123785252799E-2</v>
      </c>
      <c r="E67" s="2">
        <v>2.09836990890514E-2</v>
      </c>
      <c r="F67" s="2">
        <v>2.05822752340644E-2</v>
      </c>
      <c r="G67" s="2">
        <v>2.1608859632449299E-2</v>
      </c>
      <c r="H67" s="2">
        <v>2.1270307329292502E-2</v>
      </c>
      <c r="I67" s="2">
        <v>2.05762662766956E-2</v>
      </c>
      <c r="J67" s="2">
        <v>2.09167140993981E-2</v>
      </c>
      <c r="K67" s="2">
        <v>2.13170277677233E-2</v>
      </c>
      <c r="L67" s="2">
        <v>2.2174768007981099E-2</v>
      </c>
      <c r="M67" s="2">
        <v>2.2248165834345301E-2</v>
      </c>
    </row>
    <row r="68" spans="1:13" x14ac:dyDescent="0.3">
      <c r="A68" s="8" t="s">
        <v>276</v>
      </c>
      <c r="B68" s="2">
        <v>1.25490111010483E-2</v>
      </c>
      <c r="C68" s="2">
        <v>1.1735438574061599E-2</v>
      </c>
      <c r="D68" s="2">
        <v>1.17006989753297E-2</v>
      </c>
      <c r="E68" s="2">
        <v>1.15188226132676E-2</v>
      </c>
      <c r="F68" s="2">
        <v>1.13633448762344E-2</v>
      </c>
      <c r="G68" s="2">
        <v>1.1404675917126E-2</v>
      </c>
      <c r="H68" s="2">
        <v>1.1250490573716901E-2</v>
      </c>
      <c r="I68" s="2">
        <v>1.12506015427528E-2</v>
      </c>
      <c r="J68" s="2">
        <v>1.12897370508643E-2</v>
      </c>
      <c r="K68" s="2">
        <v>1.16000482617164E-2</v>
      </c>
      <c r="L68" s="2">
        <v>1.1699570850836701E-2</v>
      </c>
      <c r="M68" s="2">
        <v>1.1569202416139899E-2</v>
      </c>
    </row>
    <row r="69" spans="1:13" x14ac:dyDescent="0.3">
      <c r="A69" s="8" t="s">
        <v>277</v>
      </c>
      <c r="B69" s="2">
        <v>1.1317971550513299E-2</v>
      </c>
      <c r="C69" s="2">
        <v>1.1138811647009901E-2</v>
      </c>
      <c r="D69" s="2">
        <v>1.11191007433883E-2</v>
      </c>
      <c r="E69" s="2">
        <v>1.08028159444755E-2</v>
      </c>
      <c r="F69" s="2">
        <v>1.0968321149159899E-2</v>
      </c>
      <c r="G69" s="2">
        <v>1.09294810872458E-2</v>
      </c>
      <c r="H69" s="2">
        <v>1.0804734702579101E-2</v>
      </c>
      <c r="I69" s="2">
        <v>1.0461003677003099E-2</v>
      </c>
      <c r="J69" s="2">
        <v>1.0801217265813E-2</v>
      </c>
      <c r="K69" s="2">
        <v>1.06477411793095E-2</v>
      </c>
      <c r="L69" s="2">
        <v>1.0936913836247199E-2</v>
      </c>
      <c r="M69" s="2">
        <v>1.11553193732405E-2</v>
      </c>
    </row>
    <row r="70" spans="1:13" x14ac:dyDescent="0.3">
      <c r="A70" s="8" t="s">
        <v>278</v>
      </c>
      <c r="B70" s="2">
        <v>9.1107772903029904E-3</v>
      </c>
      <c r="C70" s="2">
        <v>1.14158170059982E-2</v>
      </c>
      <c r="D70" s="2">
        <v>1.17588587985238E-2</v>
      </c>
      <c r="E70" s="2">
        <v>1.0044998667286901E-2</v>
      </c>
      <c r="F70" s="2">
        <v>9.8448121072207302E-3</v>
      </c>
      <c r="G70" s="2">
        <v>9.6289478686261403E-3</v>
      </c>
      <c r="H70" s="2">
        <v>7.22415221593965E-3</v>
      </c>
      <c r="I70" s="2">
        <v>7.1951521494349E-3</v>
      </c>
      <c r="J70" s="2">
        <v>6.7720494973624399E-3</v>
      </c>
      <c r="K70" s="2">
        <v>6.8600582587862204E-3</v>
      </c>
      <c r="L70" s="2">
        <v>8.1995935244235808E-3</v>
      </c>
      <c r="M70" s="2">
        <v>6.4932783051098904E-3</v>
      </c>
    </row>
    <row r="71" spans="1:13" x14ac:dyDescent="0.3">
      <c r="A71" s="8" t="s">
        <v>279</v>
      </c>
      <c r="B71" s="2">
        <v>5.1893468982684099E-2</v>
      </c>
      <c r="C71" s="2">
        <v>5.4063988237926297E-2</v>
      </c>
      <c r="D71" s="2">
        <v>5.4580350439370998E-2</v>
      </c>
      <c r="E71" s="2">
        <v>5.7217817590768202E-2</v>
      </c>
      <c r="F71" s="2">
        <v>6.1126074131076097E-2</v>
      </c>
      <c r="G71" s="2">
        <v>6.1290128952870698E-2</v>
      </c>
      <c r="H71" s="2">
        <v>5.90093560281214E-2</v>
      </c>
      <c r="I71" s="2">
        <v>5.8201305406175699E-2</v>
      </c>
      <c r="J71" s="2">
        <v>5.3145574414112398E-2</v>
      </c>
      <c r="K71" s="2">
        <v>5.3704086733198902E-2</v>
      </c>
      <c r="L71" s="2">
        <v>5.0463159543725003E-2</v>
      </c>
      <c r="M71" s="2">
        <v>5.1360542889606502E-2</v>
      </c>
    </row>
    <row r="72" spans="1:13" x14ac:dyDescent="0.3">
      <c r="A72" s="8" t="s">
        <v>280</v>
      </c>
      <c r="B72" s="2">
        <v>3.1773835799931698E-2</v>
      </c>
      <c r="C72" s="2">
        <v>3.2580091837930598E-2</v>
      </c>
      <c r="D72" s="2">
        <v>3.2907885414573797E-2</v>
      </c>
      <c r="E72" s="2">
        <v>3.3312602240003299E-2</v>
      </c>
      <c r="F72" s="2">
        <v>3.3505194305502098E-2</v>
      </c>
      <c r="G72" s="2">
        <v>3.2758430956692203E-2</v>
      </c>
      <c r="H72" s="2">
        <v>3.2496572040447501E-2</v>
      </c>
      <c r="I72" s="2">
        <v>3.2410889909499897E-2</v>
      </c>
      <c r="J72" s="2">
        <v>3.43398036060827E-2</v>
      </c>
      <c r="K72" s="2">
        <v>3.4201182412051598E-2</v>
      </c>
      <c r="L72" s="2">
        <v>3.1466816174924701E-2</v>
      </c>
      <c r="M72" s="2">
        <v>3.2708474060075501E-2</v>
      </c>
    </row>
    <row r="73" spans="1:13" x14ac:dyDescent="0.3">
      <c r="A73" s="8" t="s">
        <v>281</v>
      </c>
      <c r="B73" s="2">
        <v>1.0770240296750999E-2</v>
      </c>
      <c r="C73" s="2">
        <v>1.1469087267342099E-2</v>
      </c>
      <c r="D73" s="2">
        <v>1.14627724258991E-2</v>
      </c>
      <c r="E73" s="2">
        <v>9.5380450404779007E-3</v>
      </c>
      <c r="F73" s="2">
        <v>9.09580607926125E-3</v>
      </c>
      <c r="G73" s="2">
        <v>1.0049120139257101E-2</v>
      </c>
      <c r="H73" s="2">
        <v>1.0199088138533201E-2</v>
      </c>
      <c r="I73" s="2">
        <v>1.01012460695313E-2</v>
      </c>
      <c r="J73" s="2">
        <v>9.9810418468736992E-3</v>
      </c>
      <c r="K73" s="2">
        <v>9.9281245152282992E-3</v>
      </c>
      <c r="L73" s="2">
        <v>1.04793196274936E-2</v>
      </c>
      <c r="M73" s="2">
        <v>1.02143211341957E-2</v>
      </c>
    </row>
    <row r="74" spans="1:13" x14ac:dyDescent="0.3">
      <c r="A74" s="8" t="s">
        <v>282</v>
      </c>
      <c r="B74" s="2">
        <v>2.1328980406405702E-2</v>
      </c>
      <c r="C74" s="2">
        <v>2.15584747658772E-2</v>
      </c>
      <c r="D74" s="2">
        <v>2.0926961836581499E-2</v>
      </c>
      <c r="E74" s="2">
        <v>1.7894940393751401E-2</v>
      </c>
      <c r="F74" s="2">
        <v>1.80377068103117E-2</v>
      </c>
      <c r="G74" s="2">
        <v>1.8342520433377699E-2</v>
      </c>
      <c r="H74" s="2">
        <v>1.8324442441773101E-2</v>
      </c>
      <c r="I74" s="2">
        <v>1.5488265828166699E-2</v>
      </c>
      <c r="J74" s="2">
        <v>1.8393442182114798E-2</v>
      </c>
      <c r="K74" s="2">
        <v>1.8455797438681799E-2</v>
      </c>
      <c r="L74" s="2">
        <v>1.8905649021119401E-2</v>
      </c>
      <c r="M74" s="2">
        <v>1.8472459207140701E-2</v>
      </c>
    </row>
    <row r="75" spans="1:13" x14ac:dyDescent="0.3">
      <c r="A75" s="8" t="s">
        <v>283</v>
      </c>
      <c r="B75" s="2">
        <v>2.5417984023601299E-2</v>
      </c>
      <c r="C75" s="2">
        <v>2.50050606748277E-2</v>
      </c>
      <c r="D75" s="2">
        <v>2.51038945932513E-2</v>
      </c>
      <c r="E75" s="2">
        <v>2.3377356419757599E-2</v>
      </c>
      <c r="F75" s="2">
        <v>2.2772861356932201E-2</v>
      </c>
      <c r="G75" s="2">
        <v>2.2719314919116801E-2</v>
      </c>
      <c r="H75" s="2">
        <v>2.2990343571182899E-2</v>
      </c>
      <c r="I75" s="2">
        <v>2.2884321576579301E-2</v>
      </c>
      <c r="J75" s="2">
        <v>2.2404682619003899E-2</v>
      </c>
      <c r="K75" s="2">
        <v>2.2506334350276599E-2</v>
      </c>
      <c r="L75" s="2">
        <v>2.56582554529977E-2</v>
      </c>
      <c r="M75" s="2">
        <v>2.3407819265865201E-2</v>
      </c>
    </row>
    <row r="76" spans="1:13" x14ac:dyDescent="0.3">
      <c r="A76" s="8" t="s">
        <v>284</v>
      </c>
      <c r="B76" s="2">
        <v>2.82108711096168E-2</v>
      </c>
      <c r="C76" s="2">
        <v>2.6235603711871801E-2</v>
      </c>
      <c r="D76" s="2">
        <v>2.59551429145474E-2</v>
      </c>
      <c r="E76" s="2">
        <v>2.46839379321518E-2</v>
      </c>
      <c r="F76" s="2">
        <v>2.4306784660767002E-2</v>
      </c>
      <c r="G76" s="2">
        <v>2.4304965035664601E-2</v>
      </c>
      <c r="H76" s="2">
        <v>2.5185206719285199E-2</v>
      </c>
      <c r="I76" s="2">
        <v>2.5785743319955302E-2</v>
      </c>
      <c r="J76" s="2">
        <v>2.8280365538290501E-2</v>
      </c>
      <c r="K76" s="2">
        <v>2.9090611372528701E-2</v>
      </c>
      <c r="L76" s="2">
        <v>2.8511004934597E-2</v>
      </c>
      <c r="M76" s="2">
        <v>2.5727126128905001E-2</v>
      </c>
    </row>
    <row r="77" spans="1:13" x14ac:dyDescent="0.3">
      <c r="A77" s="8" t="s">
        <v>285</v>
      </c>
      <c r="B77" s="2">
        <v>2.7288947217145601E-2</v>
      </c>
      <c r="C77" s="2">
        <v>2.2911539404012301E-2</v>
      </c>
      <c r="D77" s="2">
        <v>2.3597026446857801E-2</v>
      </c>
      <c r="E77" s="2">
        <v>2.3089908487030901E-2</v>
      </c>
      <c r="F77" s="2">
        <v>1.8776452481723702E-2</v>
      </c>
      <c r="G77" s="2">
        <v>1.9157854720435401E-2</v>
      </c>
      <c r="H77" s="2">
        <v>1.97634586779462E-2</v>
      </c>
      <c r="I77" s="2">
        <v>1.9875439768633801E-2</v>
      </c>
      <c r="J77" s="2">
        <v>2.48114268811373E-2</v>
      </c>
      <c r="K77" s="2">
        <v>2.4604857197028498E-2</v>
      </c>
      <c r="L77" s="2">
        <v>2.3065221603393599E-2</v>
      </c>
      <c r="M77" s="2">
        <v>2.3626474458340301E-2</v>
      </c>
    </row>
    <row r="78" spans="1:13" x14ac:dyDescent="0.3">
      <c r="A78" s="8" t="s">
        <v>286</v>
      </c>
      <c r="B78" s="2">
        <v>1.7120668991360999E-2</v>
      </c>
      <c r="C78" s="2">
        <v>1.7627129478697202E-2</v>
      </c>
      <c r="D78" s="2">
        <v>1.7437372444933201E-2</v>
      </c>
      <c r="E78" s="2">
        <v>2.0863493589911099E-2</v>
      </c>
      <c r="F78" s="2">
        <v>2.16442221367193E-2</v>
      </c>
      <c r="G78" s="2">
        <v>2.0373353074760701E-2</v>
      </c>
      <c r="H78" s="2">
        <v>2.03254986893808E-2</v>
      </c>
      <c r="I78" s="2">
        <v>2.1552751211261802E-2</v>
      </c>
      <c r="J78" s="2">
        <v>1.99800110253089E-2</v>
      </c>
      <c r="K78" s="2">
        <v>1.9537376975714001E-2</v>
      </c>
      <c r="L78" s="2">
        <v>1.7491641691367101E-2</v>
      </c>
      <c r="M78" s="2">
        <v>1.7426037928866801E-2</v>
      </c>
    </row>
    <row r="79" spans="1:13" x14ac:dyDescent="0.3">
      <c r="A79" s="8" t="s">
        <v>287</v>
      </c>
      <c r="B79" s="2">
        <v>8.8775847763249895E-3</v>
      </c>
      <c r="C79" s="2">
        <v>8.2355824037672696E-3</v>
      </c>
      <c r="D79" s="2">
        <v>8.2428331236054902E-3</v>
      </c>
      <c r="E79" s="2">
        <v>7.7088309231259696E-3</v>
      </c>
      <c r="F79" s="2">
        <v>7.7824804411953299E-3</v>
      </c>
      <c r="G79" s="2">
        <v>7.4580578036995198E-3</v>
      </c>
      <c r="H79" s="2">
        <v>7.0012742803707501E-3</v>
      </c>
      <c r="I79" s="2">
        <v>6.9148215462101602E-3</v>
      </c>
      <c r="J79" s="2">
        <v>7.0857777996889597E-3</v>
      </c>
      <c r="K79" s="2">
        <v>7.1616939862454102E-3</v>
      </c>
      <c r="L79" s="2">
        <v>7.5853454424029097E-3</v>
      </c>
      <c r="M79" s="2">
        <v>7.6880727497061797E-3</v>
      </c>
    </row>
    <row r="80" spans="1:13" x14ac:dyDescent="0.3">
      <c r="A80" s="8" t="s">
        <v>288</v>
      </c>
      <c r="B80" s="2">
        <v>1.5607629191364301E-2</v>
      </c>
      <c r="C80" s="2">
        <v>1.71903133356772E-2</v>
      </c>
      <c r="D80" s="2">
        <v>1.8938953334672801E-2</v>
      </c>
      <c r="E80" s="2">
        <v>1.77486032643633E-2</v>
      </c>
      <c r="F80" s="2">
        <v>1.7073233294857E-2</v>
      </c>
      <c r="G80" s="2">
        <v>1.40907772186596E-2</v>
      </c>
      <c r="H80" s="2">
        <v>1.42399620138475E-2</v>
      </c>
      <c r="I80" s="2">
        <v>1.4614568781449601E-2</v>
      </c>
      <c r="J80" s="2">
        <v>1.4637666219977301E-2</v>
      </c>
      <c r="K80" s="2">
        <v>1.5077477291138799E-2</v>
      </c>
      <c r="L80" s="2">
        <v>1.5620040152861199E-2</v>
      </c>
      <c r="M80" s="2">
        <v>1.6008683734786901E-2</v>
      </c>
    </row>
    <row r="81" spans="1:13" x14ac:dyDescent="0.3">
      <c r="A81" s="8" t="s">
        <v>289</v>
      </c>
      <c r="B81" s="2">
        <v>1.6318052896739099E-2</v>
      </c>
      <c r="C81" s="2">
        <v>1.5123427195533799E-2</v>
      </c>
      <c r="D81" s="2">
        <v>1.4571679338458401E-2</v>
      </c>
      <c r="E81" s="2">
        <v>1.4246964811146699E-2</v>
      </c>
      <c r="F81" s="2">
        <v>1.42516352443247E-2</v>
      </c>
      <c r="G81" s="2">
        <v>1.43508838623836E-2</v>
      </c>
      <c r="H81" s="2">
        <v>1.4763240645183201E-2</v>
      </c>
      <c r="I81" s="2">
        <v>1.4530469600482199E-2</v>
      </c>
      <c r="J81" s="2">
        <v>1.39878004508724E-2</v>
      </c>
      <c r="K81" s="2">
        <v>1.4332006136132501E-2</v>
      </c>
      <c r="L81" s="2">
        <v>1.4630647269069499E-2</v>
      </c>
      <c r="M81" s="2">
        <v>1.4931026000445101E-2</v>
      </c>
    </row>
    <row r="82" spans="1:13" x14ac:dyDescent="0.3">
      <c r="A82" s="8" t="s">
        <v>290</v>
      </c>
      <c r="B82" s="2">
        <v>4.56026941869987E-2</v>
      </c>
      <c r="C82" s="2">
        <v>4.3942638582584903E-2</v>
      </c>
      <c r="D82" s="2">
        <v>4.4539850053401303E-2</v>
      </c>
      <c r="E82" s="2">
        <v>4.7183271575580499E-2</v>
      </c>
      <c r="F82" s="2">
        <v>4.73464152879313E-2</v>
      </c>
      <c r="G82" s="2">
        <v>4.7714562970817997E-2</v>
      </c>
      <c r="H82" s="2">
        <v>4.78073171795282E-2</v>
      </c>
      <c r="I82" s="2">
        <v>4.6665701083477798E-2</v>
      </c>
      <c r="J82" s="2">
        <v>4.4827292569569299E-2</v>
      </c>
      <c r="K82" s="2">
        <v>4.5361704328041798E-2</v>
      </c>
      <c r="L82" s="2">
        <v>4.7536205595841201E-2</v>
      </c>
      <c r="M82" s="2">
        <v>4.6741451948569199E-2</v>
      </c>
    </row>
    <row r="83" spans="1:13" x14ac:dyDescent="0.3">
      <c r="A83" s="8" t="s">
        <v>291</v>
      </c>
      <c r="B83" s="2">
        <v>5.4062701670851497E-2</v>
      </c>
      <c r="C83" s="2">
        <v>5.2918677619032399E-2</v>
      </c>
      <c r="D83" s="2">
        <v>5.2148212378525301E-2</v>
      </c>
      <c r="E83" s="2">
        <v>5.3130830619999098E-2</v>
      </c>
      <c r="F83" s="2">
        <v>5.2574066948826499E-2</v>
      </c>
      <c r="G83" s="2">
        <v>5.1911283626286803E-2</v>
      </c>
      <c r="H83" s="2">
        <v>5.1678610016909703E-2</v>
      </c>
      <c r="I83" s="2">
        <v>5.1604191876953601E-2</v>
      </c>
      <c r="J83" s="2">
        <v>5.1379732255303102E-2</v>
      </c>
      <c r="K83" s="2">
        <v>5.1222055604391803E-2</v>
      </c>
      <c r="L83" s="2">
        <v>5.0817691993750302E-2</v>
      </c>
      <c r="M83" s="2">
        <v>5.0860759592520399E-2</v>
      </c>
    </row>
    <row r="84" spans="1:13" x14ac:dyDescent="0.3">
      <c r="A84" s="8" t="s">
        <v>292</v>
      </c>
      <c r="B84" s="2">
        <v>3.78639565719616E-2</v>
      </c>
      <c r="C84" s="2">
        <v>3.5840231832177397E-2</v>
      </c>
      <c r="D84" s="2">
        <v>3.6233569849947703E-2</v>
      </c>
      <c r="E84" s="2">
        <v>3.5288153486743398E-2</v>
      </c>
      <c r="F84" s="2">
        <v>3.5634218289085501E-2</v>
      </c>
      <c r="G84" s="2">
        <v>3.5894716833901899E-2</v>
      </c>
      <c r="H84" s="2">
        <v>3.5863966936542799E-2</v>
      </c>
      <c r="I84" s="2">
        <v>3.57281353809926E-2</v>
      </c>
      <c r="J84" s="2">
        <v>3.6186318756918801E-2</v>
      </c>
      <c r="K84" s="2">
        <v>3.6601340986262602E-2</v>
      </c>
      <c r="L84" s="2">
        <v>3.8784201044634002E-2</v>
      </c>
      <c r="M84" s="2">
        <v>3.6745786006848601E-2</v>
      </c>
    </row>
    <row r="85" spans="1:13" x14ac:dyDescent="0.3">
      <c r="A85" s="8" t="s">
        <v>293</v>
      </c>
      <c r="B85" s="2">
        <v>6.0033514645032197E-2</v>
      </c>
      <c r="C85" s="2">
        <v>6.7717156220368405E-2</v>
      </c>
      <c r="D85" s="2">
        <v>6.8020556853870803E-2</v>
      </c>
      <c r="E85" s="2">
        <v>6.6269814308635502E-2</v>
      </c>
      <c r="F85" s="2">
        <v>6.5912530460433494E-2</v>
      </c>
      <c r="G85" s="2">
        <v>6.49866445242549E-2</v>
      </c>
      <c r="H85" s="2">
        <v>6.5516422712230696E-2</v>
      </c>
      <c r="I85" s="2">
        <v>6.5130143482547101E-2</v>
      </c>
      <c r="J85" s="2">
        <v>6.6685191575946906E-2</v>
      </c>
      <c r="K85" s="2">
        <v>6.2145578020235397E-2</v>
      </c>
      <c r="L85" s="2">
        <v>5.1283531143202297E-2</v>
      </c>
      <c r="M85" s="2">
        <v>4.69522980270273E-2</v>
      </c>
    </row>
    <row r="86" spans="1:13" x14ac:dyDescent="0.3">
      <c r="A86" s="8" t="s">
        <v>294</v>
      </c>
      <c r="B86" s="2">
        <v>9.3168543956788901E-3</v>
      </c>
      <c r="C86" s="2">
        <v>8.9334228273723892E-3</v>
      </c>
      <c r="D86" s="2">
        <v>9.0253471083993394E-3</v>
      </c>
      <c r="E86" s="2">
        <v>8.8586226540328904E-3</v>
      </c>
      <c r="F86" s="2">
        <v>9.0650250096190807E-3</v>
      </c>
      <c r="G86" s="2">
        <v>8.9886853609980107E-3</v>
      </c>
      <c r="H86" s="2">
        <v>9.1186146682752604E-3</v>
      </c>
      <c r="I86" s="2">
        <v>9.1574663720080506E-3</v>
      </c>
      <c r="J86" s="2">
        <v>9.0443387727845194E-3</v>
      </c>
      <c r="K86" s="2">
        <v>9.4972163331437306E-3</v>
      </c>
      <c r="L86" s="2">
        <v>9.8362142530289808E-3</v>
      </c>
      <c r="M86" s="2">
        <v>9.6442558109569709E-3</v>
      </c>
    </row>
    <row r="87" spans="1:13" x14ac:dyDescent="0.3">
      <c r="A87" s="8" t="s">
        <v>295</v>
      </c>
      <c r="B87" s="2">
        <v>1.9946094567699E-2</v>
      </c>
      <c r="C87" s="2">
        <v>2.1169601858066701E-2</v>
      </c>
      <c r="D87" s="2">
        <v>2.0963972633159599E-2</v>
      </c>
      <c r="E87" s="2">
        <v>2.2279827949346399E-2</v>
      </c>
      <c r="F87" s="2">
        <v>2.2213671925099401E-2</v>
      </c>
      <c r="G87" s="2">
        <v>2.1648876039176101E-2</v>
      </c>
      <c r="H87" s="2">
        <v>2.1691837337868398E-2</v>
      </c>
      <c r="I87" s="2">
        <v>2.1940541879055999E-2</v>
      </c>
      <c r="J87" s="2">
        <v>2.2817011244918702E-2</v>
      </c>
      <c r="K87" s="2">
        <v>2.21917713773549E-2</v>
      </c>
      <c r="L87" s="2">
        <v>2.0686556211944401E-2</v>
      </c>
      <c r="M87" s="2">
        <v>2.0823002526248399E-2</v>
      </c>
    </row>
    <row r="88" spans="1:13" x14ac:dyDescent="0.3">
      <c r="A88" s="8" t="s">
        <v>296</v>
      </c>
      <c r="B88" s="2">
        <v>7.2452371784790404E-3</v>
      </c>
      <c r="C88" s="2">
        <v>6.4030854135370399E-3</v>
      </c>
      <c r="D88" s="2">
        <v>6.4240168346251904E-3</v>
      </c>
      <c r="E88" s="2">
        <v>6.2297806510956998E-3</v>
      </c>
      <c r="F88" s="2">
        <v>6.0023085802231599E-3</v>
      </c>
      <c r="G88" s="2">
        <v>5.7423543652897696E-3</v>
      </c>
      <c r="H88" s="2">
        <v>5.8529683949396999E-3</v>
      </c>
      <c r="I88" s="2">
        <v>5.7561217195479198E-3</v>
      </c>
      <c r="J88" s="2">
        <v>5.5709182827409099E-3</v>
      </c>
      <c r="K88" s="2">
        <v>5.88620576727511E-3</v>
      </c>
      <c r="L88" s="2">
        <v>6.0600314132240596E-3</v>
      </c>
      <c r="M88" s="2">
        <v>6.4073780509232301E-3</v>
      </c>
    </row>
    <row r="89" spans="1:13" x14ac:dyDescent="0.3">
      <c r="A89" s="8" t="s">
        <v>297</v>
      </c>
      <c r="B89" s="2">
        <v>7.8905839032088407E-3</v>
      </c>
      <c r="C89" s="2">
        <v>6.9730772099167899E-3</v>
      </c>
      <c r="D89" s="2">
        <v>6.7571140038279699E-3</v>
      </c>
      <c r="E89" s="2">
        <v>6.8412607988962001E-3</v>
      </c>
      <c r="F89" s="2">
        <v>6.6435808644350397E-3</v>
      </c>
      <c r="G89" s="2">
        <v>6.5776968557108399E-3</v>
      </c>
      <c r="H89" s="2">
        <v>6.5748990992824299E-3</v>
      </c>
      <c r="I89" s="2">
        <v>6.4242429905668804E-3</v>
      </c>
      <c r="J89" s="2">
        <v>1.3821972633928399E-2</v>
      </c>
      <c r="K89" s="2">
        <v>1.3116845062654E-2</v>
      </c>
      <c r="L89" s="2">
        <v>7.6306926162433598E-3</v>
      </c>
      <c r="M89" s="2">
        <v>1.0472021896755701E-2</v>
      </c>
    </row>
    <row r="90" spans="1:13" x14ac:dyDescent="0.3">
      <c r="A90" s="8" t="s">
        <v>298</v>
      </c>
      <c r="B90" s="2">
        <v>4.2272922010661802E-2</v>
      </c>
      <c r="C90" s="2">
        <v>4.3383300838473901E-2</v>
      </c>
      <c r="D90" s="2">
        <v>4.3529984032484897E-2</v>
      </c>
      <c r="E90" s="2">
        <v>4.2265298762928602E-2</v>
      </c>
      <c r="F90" s="2">
        <v>4.27856868026164E-2</v>
      </c>
      <c r="G90" s="2">
        <v>4.3807961264118303E-2</v>
      </c>
      <c r="H90" s="2">
        <v>4.3887572617023002E-2</v>
      </c>
      <c r="I90" s="2">
        <v>4.3577392271285299E-2</v>
      </c>
      <c r="J90" s="2">
        <v>4.3729243511426402E-2</v>
      </c>
      <c r="K90" s="2">
        <v>4.5141941155178701E-2</v>
      </c>
      <c r="L90" s="2">
        <v>4.8871885988960001E-2</v>
      </c>
      <c r="M90" s="2">
        <v>5.3976596085291102E-2</v>
      </c>
    </row>
    <row r="91" spans="1:13" x14ac:dyDescent="0.3">
      <c r="A91" s="8" t="s">
        <v>299</v>
      </c>
      <c r="B91" s="2">
        <v>3.0732604109611299E-2</v>
      </c>
      <c r="C91" s="2">
        <v>2.86594006030194E-2</v>
      </c>
      <c r="D91" s="2">
        <v>2.79960239829962E-2</v>
      </c>
      <c r="E91" s="2">
        <v>2.9455573615415599E-2</v>
      </c>
      <c r="F91" s="2">
        <v>2.9380530973451301E-2</v>
      </c>
      <c r="G91" s="2">
        <v>2.8821816944947402E-2</v>
      </c>
      <c r="H91" s="2">
        <v>2.8528375752818701E-2</v>
      </c>
      <c r="I91" s="2">
        <v>2.8589049352202699E-2</v>
      </c>
      <c r="J91" s="2">
        <v>2.7894927909717999E-2</v>
      </c>
      <c r="K91" s="2">
        <v>2.7194615371356701E-2</v>
      </c>
      <c r="L91" s="2">
        <v>2.8391453294472201E-2</v>
      </c>
      <c r="M91" s="2">
        <v>2.8226042614335201E-2</v>
      </c>
    </row>
    <row r="92" spans="1:13" x14ac:dyDescent="0.3">
      <c r="A92" s="8" t="s">
        <v>300</v>
      </c>
      <c r="B92" s="2">
        <v>2.6291100180588601E-2</v>
      </c>
      <c r="C92" s="2">
        <v>2.6299528025484499E-2</v>
      </c>
      <c r="D92" s="2">
        <v>2.5796525214927001E-2</v>
      </c>
      <c r="E92" s="2">
        <v>2.43024161305327E-2</v>
      </c>
      <c r="F92" s="2">
        <v>2.4296524304219601E-2</v>
      </c>
      <c r="G92" s="2">
        <v>2.4344981442391399E-2</v>
      </c>
      <c r="H92" s="2">
        <v>2.45165729125786E-2</v>
      </c>
      <c r="I92" s="2">
        <v>2.4309335476305101E-2</v>
      </c>
      <c r="J92" s="2">
        <v>2.3767159817679E-2</v>
      </c>
      <c r="K92" s="2">
        <v>2.4036058396676802E-2</v>
      </c>
      <c r="L92" s="2">
        <v>2.5402662291351501E-2</v>
      </c>
      <c r="M92" s="2">
        <v>2.4583090925419101E-2</v>
      </c>
    </row>
    <row r="93" spans="1:13" x14ac:dyDescent="0.3">
      <c r="A93" s="8" t="s">
        <v>301</v>
      </c>
      <c r="B93" s="2">
        <v>1.4918897812871101E-2</v>
      </c>
      <c r="C93" s="2">
        <v>1.5459029842000401E-2</v>
      </c>
      <c r="D93" s="2">
        <v>1.5222011906902E-2</v>
      </c>
      <c r="E93" s="2">
        <v>1.39229325960729E-2</v>
      </c>
      <c r="F93" s="2">
        <v>1.3605232781839199E-2</v>
      </c>
      <c r="G93" s="2">
        <v>1.30903670504907E-2</v>
      </c>
      <c r="H93" s="2">
        <v>1.29850623331444E-2</v>
      </c>
      <c r="I93" s="2">
        <v>1.24420066064579E-2</v>
      </c>
      <c r="J93" s="2">
        <v>1.0747435271128499E-2</v>
      </c>
      <c r="K93" s="2">
        <v>1.04409052519089E-2</v>
      </c>
      <c r="L93" s="2">
        <v>1.49109752528105E-2</v>
      </c>
      <c r="M93" s="2">
        <v>1.53175771442851E-2</v>
      </c>
    </row>
    <row r="94" spans="1:13" x14ac:dyDescent="0.3">
      <c r="A94" s="8" t="s">
        <v>302</v>
      </c>
      <c r="B94" s="2">
        <v>1.2760511288144601E-2</v>
      </c>
      <c r="C94" s="2">
        <v>1.17780547831368E-2</v>
      </c>
      <c r="D94" s="2">
        <v>1.13993253460509E-2</v>
      </c>
      <c r="E94" s="2">
        <v>1.10641322469544E-2</v>
      </c>
      <c r="F94" s="2">
        <v>1.1035013466718001E-2</v>
      </c>
      <c r="G94" s="2">
        <v>1.1229604137696501E-2</v>
      </c>
      <c r="H94" s="2">
        <v>1.11390516059324E-2</v>
      </c>
      <c r="I94" s="2">
        <v>1.1264618072914E-2</v>
      </c>
      <c r="J94" s="2">
        <v>1.07608807697996E-2</v>
      </c>
      <c r="K94" s="2">
        <v>1.11734491614527E-2</v>
      </c>
      <c r="L94" s="2">
        <v>1.13203035787165E-2</v>
      </c>
      <c r="M94" s="2">
        <v>1.1694148240411401E-2</v>
      </c>
    </row>
    <row r="95" spans="1:13" x14ac:dyDescent="0.3">
      <c r="A95" s="8" t="s">
        <v>303</v>
      </c>
      <c r="B95" s="2">
        <v>1.8839785896733699E-2</v>
      </c>
      <c r="C95" s="2">
        <v>1.7094426865258201E-2</v>
      </c>
      <c r="D95" s="2">
        <v>1.7384499878393099E-2</v>
      </c>
      <c r="E95" s="2">
        <v>2.1940116756123899E-2</v>
      </c>
      <c r="F95" s="2">
        <v>2.2141849429267699E-2</v>
      </c>
      <c r="G95" s="2">
        <v>2.2039036004762001E-2</v>
      </c>
      <c r="H95" s="2">
        <v>2.19583218260486E-2</v>
      </c>
      <c r="I95" s="2">
        <v>2.2005952353141799E-2</v>
      </c>
      <c r="J95" s="2">
        <v>1.68068733389207E-2</v>
      </c>
      <c r="K95" s="2">
        <v>1.6779564610372801E-2</v>
      </c>
      <c r="L95" s="2">
        <v>1.6597065625605499E-2</v>
      </c>
      <c r="M95" s="2">
        <v>1.9386125547126001E-2</v>
      </c>
    </row>
    <row r="96" spans="1:13" x14ac:dyDescent="0.3">
      <c r="A96" s="8" t="s">
        <v>304</v>
      </c>
      <c r="B96" s="2">
        <v>2.6762908290265001E-2</v>
      </c>
      <c r="C96" s="2">
        <v>2.7631284559081998E-2</v>
      </c>
      <c r="D96" s="2">
        <v>2.6949147165501699E-2</v>
      </c>
      <c r="E96" s="2">
        <v>2.3748425569277601E-2</v>
      </c>
      <c r="F96" s="2">
        <v>2.34243939976914E-2</v>
      </c>
      <c r="G96" s="2">
        <v>2.4034854290258999E-2</v>
      </c>
      <c r="H96" s="2">
        <v>2.3702583930500801E-2</v>
      </c>
      <c r="I96" s="2">
        <v>2.3071208645395799E-2</v>
      </c>
      <c r="J96" s="2">
        <v>2.3699932324323401E-2</v>
      </c>
      <c r="K96" s="2">
        <v>2.3949876760259899E-2</v>
      </c>
      <c r="L96" s="2">
        <v>2.44792289331459E-2</v>
      </c>
      <c r="M96" s="2">
        <v>2.4540140798325699E-2</v>
      </c>
    </row>
    <row r="97" spans="1:14" x14ac:dyDescent="0.3">
      <c r="A97" s="8" t="s">
        <v>305</v>
      </c>
      <c r="B97" s="2">
        <v>4.13347288730294E-2</v>
      </c>
      <c r="C97" s="2">
        <v>4.41823547586324E-2</v>
      </c>
      <c r="D97" s="2">
        <v>4.3381940846172598E-2</v>
      </c>
      <c r="E97" s="2">
        <v>4.2620688934299898E-2</v>
      </c>
      <c r="F97" s="2">
        <v>4.2965243042195699E-2</v>
      </c>
      <c r="G97" s="2">
        <v>4.2992626977060598E-2</v>
      </c>
      <c r="H97" s="2">
        <v>4.2676279488931199E-2</v>
      </c>
      <c r="I97" s="2">
        <v>4.3292389491340101E-2</v>
      </c>
      <c r="J97" s="2">
        <v>4.4217763296477697E-2</v>
      </c>
      <c r="K97" s="2">
        <v>4.5917575882930897E-2</v>
      </c>
      <c r="L97" s="2">
        <v>4.2403730011171897E-2</v>
      </c>
      <c r="M97" s="2">
        <v>4.5292861298421402E-2</v>
      </c>
    </row>
    <row r="98" spans="1:14" x14ac:dyDescent="0.3">
      <c r="A98" s="15"/>
    </row>
    <row r="99" spans="1:14" x14ac:dyDescent="0.3">
      <c r="A99" s="15"/>
    </row>
    <row r="100" spans="1:14" x14ac:dyDescent="0.3">
      <c r="A100" s="15"/>
      <c r="B100" s="20" t="s">
        <v>36</v>
      </c>
      <c r="C100" s="20"/>
      <c r="D100" s="20"/>
      <c r="E100" s="20"/>
      <c r="F100" s="20"/>
      <c r="G100" s="20"/>
      <c r="H100" s="20"/>
      <c r="I100" s="20"/>
      <c r="J100" s="20"/>
      <c r="K100" s="20"/>
      <c r="L100" s="20"/>
      <c r="M100" s="6" t="s">
        <v>37</v>
      </c>
      <c r="N100" s="6" t="s">
        <v>38</v>
      </c>
    </row>
    <row r="101" spans="1:14" x14ac:dyDescent="0.3">
      <c r="A101" s="9" t="s">
        <v>39</v>
      </c>
      <c r="B101" s="4" t="s">
        <v>18</v>
      </c>
      <c r="C101" s="4" t="s">
        <v>19</v>
      </c>
      <c r="D101" s="4" t="s">
        <v>20</v>
      </c>
      <c r="E101" s="4" t="s">
        <v>21</v>
      </c>
      <c r="F101" s="4" t="s">
        <v>22</v>
      </c>
      <c r="G101" s="4" t="s">
        <v>23</v>
      </c>
      <c r="H101" s="4" t="s">
        <v>24</v>
      </c>
      <c r="I101" s="4" t="s">
        <v>25</v>
      </c>
      <c r="J101" s="4" t="s">
        <v>26</v>
      </c>
      <c r="K101" s="4" t="s">
        <v>27</v>
      </c>
      <c r="L101" s="4" t="s">
        <v>28</v>
      </c>
      <c r="M101" s="4" t="s">
        <v>29</v>
      </c>
      <c r="N101" s="4" t="s">
        <v>30</v>
      </c>
    </row>
    <row r="102" spans="1:14" x14ac:dyDescent="0.3">
      <c r="A102" s="8" t="s">
        <v>264</v>
      </c>
      <c r="B102" s="2">
        <v>-8.3587786259541996E-2</v>
      </c>
      <c r="C102" s="2">
        <v>2.2490628904623101E-2</v>
      </c>
      <c r="D102" s="2">
        <v>0.331975560081466</v>
      </c>
      <c r="E102" s="2">
        <v>1.49847094801223E-2</v>
      </c>
      <c r="F102" s="2">
        <v>3.61554685146128E-2</v>
      </c>
      <c r="G102" s="2">
        <v>8.5780750218086593E-2</v>
      </c>
      <c r="H102" s="2">
        <v>1.7675415104445601E-2</v>
      </c>
      <c r="I102" s="2">
        <v>-0.12157894736842099</v>
      </c>
      <c r="J102" s="2">
        <v>3.9544637507489502E-2</v>
      </c>
      <c r="K102" s="2">
        <v>-2.3919308357348699E-2</v>
      </c>
      <c r="L102" s="2">
        <v>9.4774136403897299E-2</v>
      </c>
      <c r="M102" s="3">
        <v>-2.4210526315789498E-2</v>
      </c>
      <c r="N102" s="3">
        <v>0.51038696537678196</v>
      </c>
    </row>
    <row r="103" spans="1:14" x14ac:dyDescent="0.3">
      <c r="A103" s="8" t="s">
        <v>265</v>
      </c>
      <c r="B103" s="2">
        <v>-2.4989411266412499E-2</v>
      </c>
      <c r="C103" s="2">
        <v>-2.3457862728062599E-2</v>
      </c>
      <c r="D103" s="2">
        <v>1.6459074733096098E-2</v>
      </c>
      <c r="E103" s="2">
        <v>1.31291028446389E-3</v>
      </c>
      <c r="F103" s="2">
        <v>9.6153846153846201E-2</v>
      </c>
      <c r="G103" s="2">
        <v>-1.3955342902711301E-2</v>
      </c>
      <c r="H103" s="2">
        <v>-0.1520420541852</v>
      </c>
      <c r="I103" s="2">
        <v>0.25846447305674802</v>
      </c>
      <c r="J103" s="2">
        <v>5.5702917771883298E-2</v>
      </c>
      <c r="K103" s="2">
        <v>5.0251256281407003E-2</v>
      </c>
      <c r="L103" s="2">
        <v>5.8441558441558399E-2</v>
      </c>
      <c r="M103" s="3">
        <v>0.47687172150691498</v>
      </c>
      <c r="N103" s="3">
        <v>0.37766903914590699</v>
      </c>
    </row>
    <row r="104" spans="1:14" x14ac:dyDescent="0.3">
      <c r="A104" s="8" t="s">
        <v>266</v>
      </c>
      <c r="B104" s="2">
        <v>5.4539672443949798E-2</v>
      </c>
      <c r="C104" s="2">
        <v>-2.7141133896260599E-3</v>
      </c>
      <c r="D104" s="2">
        <v>7.6806773510734797E-2</v>
      </c>
      <c r="E104" s="2">
        <v>-4.2122999157539998E-4</v>
      </c>
      <c r="F104" s="2">
        <v>2.2475066722854299E-2</v>
      </c>
      <c r="G104" s="2">
        <v>3.3658469569995901E-2</v>
      </c>
      <c r="H104" s="2">
        <v>5.28973950026582E-2</v>
      </c>
      <c r="I104" s="2">
        <v>5.6172683665740998E-2</v>
      </c>
      <c r="J104" s="2">
        <v>1.5298195291024301E-2</v>
      </c>
      <c r="K104" s="2">
        <v>-3.5668040023543297E-2</v>
      </c>
      <c r="L104" s="2">
        <v>5.7373046875E-2</v>
      </c>
      <c r="M104" s="3">
        <v>9.3410754859883899E-2</v>
      </c>
      <c r="N104" s="3">
        <v>0.30964620501965501</v>
      </c>
    </row>
    <row r="105" spans="1:14" x14ac:dyDescent="0.3">
      <c r="A105" s="8" t="s">
        <v>267</v>
      </c>
      <c r="B105" s="2">
        <v>-3.7843268586738102E-2</v>
      </c>
      <c r="C105" s="2">
        <v>5.7431256526279201E-2</v>
      </c>
      <c r="D105" s="2">
        <v>1.3824884792626699E-2</v>
      </c>
      <c r="E105" s="2">
        <v>-2.95454545454545E-2</v>
      </c>
      <c r="F105" s="2">
        <v>2.04081632653061E-2</v>
      </c>
      <c r="G105" s="2">
        <v>6.3606557377049205E-2</v>
      </c>
      <c r="H105" s="2">
        <v>5.6103575832305803E-2</v>
      </c>
      <c r="I105" s="2">
        <v>3.7945125510799801E-2</v>
      </c>
      <c r="J105" s="2">
        <v>4.55568053993251E-2</v>
      </c>
      <c r="K105" s="2">
        <v>0.126143087681549</v>
      </c>
      <c r="L105" s="2">
        <v>0.109386195366611</v>
      </c>
      <c r="M105" s="3">
        <v>0.35580852305896099</v>
      </c>
      <c r="N105" s="3">
        <v>0.52896642527978899</v>
      </c>
    </row>
    <row r="106" spans="1:14" x14ac:dyDescent="0.3">
      <c r="A106" s="8" t="s">
        <v>268</v>
      </c>
      <c r="B106" s="2">
        <v>-2.7159152634437798E-4</v>
      </c>
      <c r="C106" s="2">
        <v>1.16816082586254E-2</v>
      </c>
      <c r="D106" s="2">
        <v>0.15655209452201899</v>
      </c>
      <c r="E106" s="2">
        <v>4.8061295565358701E-2</v>
      </c>
      <c r="F106" s="2">
        <v>-1.50642445724413E-2</v>
      </c>
      <c r="G106" s="2">
        <v>7.9397210976158303E-2</v>
      </c>
      <c r="H106" s="2">
        <v>4.6051260679308197E-2</v>
      </c>
      <c r="I106" s="2">
        <v>-0.12928286852589599</v>
      </c>
      <c r="J106" s="2">
        <v>5.1933196064973701E-2</v>
      </c>
      <c r="K106" s="2">
        <v>8.0252283601565902E-2</v>
      </c>
      <c r="L106" s="2">
        <v>4.6305617072679703E-2</v>
      </c>
      <c r="M106" s="3">
        <v>3.5258964143426302E-2</v>
      </c>
      <c r="N106" s="3">
        <v>0.395542427497315</v>
      </c>
    </row>
    <row r="107" spans="1:14" x14ac:dyDescent="0.3">
      <c r="A107" s="8" t="s">
        <v>269</v>
      </c>
      <c r="B107" s="2">
        <v>4.4060052219321098E-2</v>
      </c>
      <c r="C107" s="2">
        <v>4.3763676148796497E-3</v>
      </c>
      <c r="D107" s="2">
        <v>-5.2443199502023002E-2</v>
      </c>
      <c r="E107" s="2">
        <v>1.90507472491378E-2</v>
      </c>
      <c r="F107" s="2">
        <v>1.86946011281225E-2</v>
      </c>
      <c r="G107" s="2">
        <v>-1.66112956810631E-2</v>
      </c>
      <c r="H107" s="2">
        <v>2.7187902187902201E-2</v>
      </c>
      <c r="I107" s="2">
        <v>0.10884886452623301</v>
      </c>
      <c r="J107" s="2">
        <v>-4.0395480225988697E-2</v>
      </c>
      <c r="K107" s="2">
        <v>9.8910803650279697E-2</v>
      </c>
      <c r="L107" s="2">
        <v>6.1612643986070203E-3</v>
      </c>
      <c r="M107" s="3">
        <v>0.176507439310885</v>
      </c>
      <c r="N107" s="3">
        <v>0.16900093370681599</v>
      </c>
    </row>
    <row r="108" spans="1:14" x14ac:dyDescent="0.3">
      <c r="A108" s="8" t="s">
        <v>270</v>
      </c>
      <c r="B108" s="2">
        <v>8.9214380825565903E-2</v>
      </c>
      <c r="C108" s="2">
        <v>4.15647921760391E-3</v>
      </c>
      <c r="D108" s="2">
        <v>0.12466520574628701</v>
      </c>
      <c r="E108" s="2">
        <v>5.3258281013206302E-2</v>
      </c>
      <c r="F108" s="2">
        <v>1.9527235354573499E-2</v>
      </c>
      <c r="G108" s="2">
        <v>3.5685483870967698E-2</v>
      </c>
      <c r="H108" s="2">
        <v>0.18045551878528299</v>
      </c>
      <c r="I108" s="2">
        <v>-3.8918205804749299E-2</v>
      </c>
      <c r="J108" s="2">
        <v>1.13246396705559E-2</v>
      </c>
      <c r="K108" s="2">
        <v>3.6817102137767198E-2</v>
      </c>
      <c r="L108" s="2">
        <v>1.63639338897071E-2</v>
      </c>
      <c r="M108" s="3">
        <v>2.4241424802110799E-2</v>
      </c>
      <c r="N108" s="3">
        <v>0.512296079863647</v>
      </c>
    </row>
    <row r="109" spans="1:14" x14ac:dyDescent="0.3">
      <c r="A109" s="8" t="s">
        <v>271</v>
      </c>
      <c r="B109" s="2">
        <v>2.2576209030483602E-2</v>
      </c>
      <c r="C109" s="2">
        <v>2.1293287011094901E-3</v>
      </c>
      <c r="D109" s="2">
        <v>6.9335719078505902E-3</v>
      </c>
      <c r="E109" s="2">
        <v>9.4735673034207005E-2</v>
      </c>
      <c r="F109" s="2">
        <v>0.108450847113726</v>
      </c>
      <c r="G109" s="2">
        <v>8.6582463847702698E-2</v>
      </c>
      <c r="H109" s="2">
        <v>7.3871293800539098E-2</v>
      </c>
      <c r="I109" s="2">
        <v>3.3806573064554098E-2</v>
      </c>
      <c r="J109" s="2">
        <v>9.21092564491654E-2</v>
      </c>
      <c r="K109" s="2">
        <v>0.17271085174378201</v>
      </c>
      <c r="L109" s="2">
        <v>6.8364928909952605E-2</v>
      </c>
      <c r="M109" s="3">
        <v>0.41454231704447397</v>
      </c>
      <c r="N109" s="3">
        <v>1.0167747707448</v>
      </c>
    </row>
    <row r="110" spans="1:14" x14ac:dyDescent="0.3">
      <c r="A110" s="8" t="s">
        <v>272</v>
      </c>
      <c r="B110" s="2">
        <v>0.218104062722737</v>
      </c>
      <c r="C110" s="2">
        <v>3.5108250438853099E-3</v>
      </c>
      <c r="D110" s="2">
        <v>-0.214577259475219</v>
      </c>
      <c r="E110" s="2">
        <v>-1.0393466963622901E-2</v>
      </c>
      <c r="F110" s="2">
        <v>9.3023255813953501E-2</v>
      </c>
      <c r="G110" s="2">
        <v>9.8146877144818095E-2</v>
      </c>
      <c r="H110" s="2">
        <v>0.201875</v>
      </c>
      <c r="I110" s="2">
        <v>-0.19656786271450899</v>
      </c>
      <c r="J110" s="2">
        <v>4.4012944983818802E-2</v>
      </c>
      <c r="K110" s="2">
        <v>0.47241165530068202</v>
      </c>
      <c r="L110" s="2">
        <v>-0.230315789473684</v>
      </c>
      <c r="M110" s="3">
        <v>-4.9401976079043203E-2</v>
      </c>
      <c r="N110" s="3">
        <v>6.5889212827988305E-2</v>
      </c>
    </row>
    <row r="111" spans="1:14" x14ac:dyDescent="0.3">
      <c r="A111" s="8" t="s">
        <v>273</v>
      </c>
      <c r="B111" s="2">
        <v>-3.4849596478356601E-2</v>
      </c>
      <c r="C111" s="2">
        <v>2.1284682630178599E-2</v>
      </c>
      <c r="D111" s="2">
        <v>-1.4886490509862301E-3</v>
      </c>
      <c r="E111" s="2">
        <v>-3.3544539694372003E-2</v>
      </c>
      <c r="F111" s="2">
        <v>4.3578866178171999E-2</v>
      </c>
      <c r="G111" s="2">
        <v>3.3998521803399899E-2</v>
      </c>
      <c r="H111" s="2">
        <v>3.1093638313080801E-2</v>
      </c>
      <c r="I111" s="2">
        <v>3.15424610051993E-2</v>
      </c>
      <c r="J111" s="2">
        <v>2.7553763440860201E-2</v>
      </c>
      <c r="K111" s="2">
        <v>8.6330935251798593E-2</v>
      </c>
      <c r="L111" s="2">
        <v>9.5424443106562298E-2</v>
      </c>
      <c r="M111" s="3">
        <v>0.26135181975736599</v>
      </c>
      <c r="N111" s="3">
        <v>0.35429847413472298</v>
      </c>
    </row>
    <row r="112" spans="1:14" x14ac:dyDescent="0.3">
      <c r="A112" s="8" t="s">
        <v>274</v>
      </c>
      <c r="B112" s="2">
        <v>-6.9583333333333303E-2</v>
      </c>
      <c r="C112" s="2">
        <v>6.8069861173309404E-2</v>
      </c>
      <c r="D112" s="2">
        <v>1.25786163522013E-2</v>
      </c>
      <c r="E112" s="2">
        <v>1.4078674948240199E-2</v>
      </c>
      <c r="F112" s="2">
        <v>-8.1665986116782399E-3</v>
      </c>
      <c r="G112" s="2">
        <v>4.6521202140798697E-2</v>
      </c>
      <c r="H112" s="2">
        <v>9.2840283241542101E-2</v>
      </c>
      <c r="I112" s="2">
        <v>0.14182865370770301</v>
      </c>
      <c r="J112" s="2">
        <v>3.12105926860025E-2</v>
      </c>
      <c r="K112" s="2">
        <v>-0.14552124732497701</v>
      </c>
      <c r="L112" s="2">
        <v>2.0393559928443699E-2</v>
      </c>
      <c r="M112" s="3">
        <v>2.6637868970482401E-2</v>
      </c>
      <c r="N112" s="3">
        <v>0.19580712788259999</v>
      </c>
    </row>
    <row r="113" spans="1:14" x14ac:dyDescent="0.3">
      <c r="A113" s="8" t="s">
        <v>275</v>
      </c>
      <c r="B113" s="2">
        <v>-4.0671553558760898E-2</v>
      </c>
      <c r="C113" s="2">
        <v>1.4789253142716301E-3</v>
      </c>
      <c r="D113" s="2">
        <v>-1.1813930593157799E-2</v>
      </c>
      <c r="E113" s="2">
        <v>-7.4719800747197998E-4</v>
      </c>
      <c r="F113" s="2">
        <v>7.6769690927218304E-2</v>
      </c>
      <c r="G113" s="2">
        <v>1.6203703703703699E-2</v>
      </c>
      <c r="H113" s="2">
        <v>3.1890660592255099E-3</v>
      </c>
      <c r="I113" s="2">
        <v>5.9718437783832901E-2</v>
      </c>
      <c r="J113" s="2">
        <v>5.9995714591814901E-2</v>
      </c>
      <c r="K113" s="2">
        <v>8.7325651910248603E-2</v>
      </c>
      <c r="L113" s="2">
        <v>5.9304703476482597E-2</v>
      </c>
      <c r="M113" s="3">
        <v>0.29382379654859198</v>
      </c>
      <c r="N113" s="3">
        <v>0.40241201082943601</v>
      </c>
    </row>
    <row r="114" spans="1:14" x14ac:dyDescent="0.3">
      <c r="A114" s="8" t="s">
        <v>276</v>
      </c>
      <c r="B114" s="2">
        <v>-4.79688850475367E-2</v>
      </c>
      <c r="C114" s="2">
        <v>4.5392646391284597E-3</v>
      </c>
      <c r="D114" s="2">
        <v>-4.0668775417984603E-3</v>
      </c>
      <c r="E114" s="2">
        <v>4.9909255898366598E-3</v>
      </c>
      <c r="F114" s="2">
        <v>2.9345372460496601E-2</v>
      </c>
      <c r="G114" s="2">
        <v>1.8421052631578901E-2</v>
      </c>
      <c r="H114" s="2">
        <v>3.7037037037037E-2</v>
      </c>
      <c r="I114" s="2">
        <v>4.6096345514950197E-2</v>
      </c>
      <c r="J114" s="2">
        <v>6.8678046843985693E-2</v>
      </c>
      <c r="K114" s="2">
        <v>5.4234769687964299E-2</v>
      </c>
      <c r="L114" s="2">
        <v>4.40451021846371E-2</v>
      </c>
      <c r="M114" s="3">
        <v>0.23048172757475099</v>
      </c>
      <c r="N114" s="3">
        <v>0.338906461816539</v>
      </c>
    </row>
    <row r="115" spans="1:14" x14ac:dyDescent="0.3">
      <c r="A115" s="8" t="s">
        <v>277</v>
      </c>
      <c r="B115" s="2">
        <v>1.91662673694298E-3</v>
      </c>
      <c r="C115" s="2">
        <v>5.7388809182209498E-3</v>
      </c>
      <c r="D115" s="2">
        <v>-1.71184022824536E-2</v>
      </c>
      <c r="E115" s="2">
        <v>3.4349298500241897E-2</v>
      </c>
      <c r="F115" s="2">
        <v>2.1983161833489199E-2</v>
      </c>
      <c r="G115" s="2">
        <v>2.0594965675057201E-2</v>
      </c>
      <c r="H115" s="2">
        <v>4.0358744394618801E-3</v>
      </c>
      <c r="I115" s="2">
        <v>7.6373380973648902E-2</v>
      </c>
      <c r="J115" s="2">
        <v>2.5311203319502099E-2</v>
      </c>
      <c r="K115" s="2">
        <v>7.3654390934844202E-2</v>
      </c>
      <c r="L115" s="2">
        <v>7.6894082171127004E-2</v>
      </c>
      <c r="M115" s="3">
        <v>0.276016078606521</v>
      </c>
      <c r="N115" s="3">
        <v>0.35853542558250101</v>
      </c>
    </row>
    <row r="116" spans="1:14" x14ac:dyDescent="0.3">
      <c r="A116" s="8" t="s">
        <v>278</v>
      </c>
      <c r="B116" s="2">
        <v>0.275595238095238</v>
      </c>
      <c r="C116" s="2">
        <v>3.7797480167988798E-2</v>
      </c>
      <c r="D116" s="2">
        <v>-0.135791366906475</v>
      </c>
      <c r="E116" s="2">
        <v>-1.5608740894901101E-3</v>
      </c>
      <c r="F116" s="2">
        <v>3.12662845231892E-3</v>
      </c>
      <c r="G116" s="2">
        <v>-0.22545454545454499</v>
      </c>
      <c r="H116" s="2">
        <v>3.2863849765258198E-2</v>
      </c>
      <c r="I116" s="2">
        <v>-1.8831168831168799E-2</v>
      </c>
      <c r="J116" s="2">
        <v>5.3606882859033797E-2</v>
      </c>
      <c r="K116" s="2">
        <v>0.24937185929648201</v>
      </c>
      <c r="L116" s="2">
        <v>-0.163901458019105</v>
      </c>
      <c r="M116" s="3">
        <v>7.9870129870129897E-2</v>
      </c>
      <c r="N116" s="3">
        <v>-0.25224820143884902</v>
      </c>
    </row>
    <row r="117" spans="1:14" x14ac:dyDescent="0.3">
      <c r="A117" s="8" t="s">
        <v>279</v>
      </c>
      <c r="B117" s="2">
        <v>6.0612394189570498E-2</v>
      </c>
      <c r="C117" s="2">
        <v>1.71445462607153E-2</v>
      </c>
      <c r="D117" s="2">
        <v>6.0544415383125098E-2</v>
      </c>
      <c r="E117" s="2">
        <v>8.8326635001826803E-2</v>
      </c>
      <c r="F117" s="2">
        <v>2.83676038606798E-2</v>
      </c>
      <c r="G117" s="2">
        <v>-6.0393373051497602E-3</v>
      </c>
      <c r="H117" s="2">
        <v>2.28261762049429E-2</v>
      </c>
      <c r="I117" s="2">
        <v>-4.8085413823552997E-2</v>
      </c>
      <c r="J117" s="2">
        <v>5.10204081632653E-2</v>
      </c>
      <c r="K117" s="2">
        <v>-1.7812725667977199E-2</v>
      </c>
      <c r="L117" s="2">
        <v>7.4585409688750895E-2</v>
      </c>
      <c r="M117" s="3">
        <v>5.5952476519226101E-2</v>
      </c>
      <c r="N117" s="3">
        <v>0.27424198391940302</v>
      </c>
    </row>
    <row r="118" spans="1:14" x14ac:dyDescent="0.3">
      <c r="A118" s="8" t="s">
        <v>280</v>
      </c>
      <c r="B118" s="2">
        <v>4.3864140638334201E-2</v>
      </c>
      <c r="C118" s="2">
        <v>1.76586003924133E-2</v>
      </c>
      <c r="D118" s="2">
        <v>2.4100257069408701E-2</v>
      </c>
      <c r="E118" s="2">
        <v>2.46313147160339E-2</v>
      </c>
      <c r="F118" s="2">
        <v>2.75608635737253E-3</v>
      </c>
      <c r="G118" s="2">
        <v>2.4125820735990199E-2</v>
      </c>
      <c r="H118" s="2">
        <v>3.4292530192336398E-2</v>
      </c>
      <c r="I118" s="2">
        <v>0.10451203690356101</v>
      </c>
      <c r="J118" s="2">
        <v>3.5891412163925898E-2</v>
      </c>
      <c r="K118" s="2">
        <v>-3.83016252992315E-2</v>
      </c>
      <c r="L118" s="2">
        <v>9.7471505305908507E-2</v>
      </c>
      <c r="M118" s="3">
        <v>0.20758252847052</v>
      </c>
      <c r="N118" s="3">
        <v>0.34591902313624701</v>
      </c>
    </row>
    <row r="119" spans="1:14" x14ac:dyDescent="0.3">
      <c r="A119" s="8" t="s">
        <v>281</v>
      </c>
      <c r="B119" s="2">
        <v>8.4088620342396794E-2</v>
      </c>
      <c r="C119" s="2">
        <v>6.9670227589410097E-3</v>
      </c>
      <c r="D119" s="2">
        <v>-0.158210332103321</v>
      </c>
      <c r="E119" s="2">
        <v>-2.8493150684931499E-2</v>
      </c>
      <c r="F119" s="2">
        <v>0.13310772701635601</v>
      </c>
      <c r="G119" s="2">
        <v>4.7784967645594797E-2</v>
      </c>
      <c r="H119" s="2">
        <v>2.7078384798099799E-2</v>
      </c>
      <c r="I119" s="2">
        <v>3.0064754856614199E-2</v>
      </c>
      <c r="J119" s="2">
        <v>3.4575662325999103E-2</v>
      </c>
      <c r="K119" s="2">
        <v>0.10329861111111099</v>
      </c>
      <c r="L119" s="2">
        <v>2.9110936270653E-2</v>
      </c>
      <c r="M119" s="3">
        <v>0.20999074930619799</v>
      </c>
      <c r="N119" s="3">
        <v>0.20664206642066399</v>
      </c>
    </row>
    <row r="120" spans="1:14" x14ac:dyDescent="0.3">
      <c r="A120" s="8" t="s">
        <v>282</v>
      </c>
      <c r="B120" s="2">
        <v>2.8985507246376802E-2</v>
      </c>
      <c r="C120" s="2">
        <v>-2.19915987150976E-2</v>
      </c>
      <c r="D120" s="2">
        <v>-0.134916624557857</v>
      </c>
      <c r="E120" s="2">
        <v>2.68691588785047E-2</v>
      </c>
      <c r="F120" s="2">
        <v>4.2946530147895297E-2</v>
      </c>
      <c r="G120" s="2">
        <v>3.1360785383147002E-2</v>
      </c>
      <c r="H120" s="2">
        <v>-0.123479640401904</v>
      </c>
      <c r="I120" s="2">
        <v>0.238009049773756</v>
      </c>
      <c r="J120" s="2">
        <v>4.3615984405458101E-2</v>
      </c>
      <c r="K120" s="2">
        <v>7.0744805043193998E-2</v>
      </c>
      <c r="L120" s="2">
        <v>3.1617967727867402E-2</v>
      </c>
      <c r="M120" s="3">
        <v>0.42714932126696797</v>
      </c>
      <c r="N120" s="3">
        <v>0.19530065689742299</v>
      </c>
    </row>
    <row r="121" spans="1:14" x14ac:dyDescent="0.3">
      <c r="A121" s="8" t="s">
        <v>283</v>
      </c>
      <c r="B121" s="2">
        <v>1.49349263921485E-3</v>
      </c>
      <c r="C121" s="2">
        <v>1.1504047720494201E-2</v>
      </c>
      <c r="D121" s="2">
        <v>-5.7919123841617501E-2</v>
      </c>
      <c r="E121" s="2">
        <v>-7.6011625307400004E-3</v>
      </c>
      <c r="F121" s="2">
        <v>2.3203424194638399E-2</v>
      </c>
      <c r="G121" s="2">
        <v>4.4693967415235597E-2</v>
      </c>
      <c r="H121" s="2">
        <v>3.2244467860906199E-2</v>
      </c>
      <c r="I121" s="2">
        <v>2.0620661494487501E-2</v>
      </c>
      <c r="J121" s="2">
        <v>4.48089617923585E-2</v>
      </c>
      <c r="K121" s="2">
        <v>0.191652307103197</v>
      </c>
      <c r="L121" s="2">
        <v>-3.6793059125963999E-2</v>
      </c>
      <c r="M121" s="3">
        <v>0.22396896692527599</v>
      </c>
      <c r="N121" s="3">
        <v>0.26263689974726201</v>
      </c>
    </row>
    <row r="122" spans="1:14" x14ac:dyDescent="0.3">
      <c r="A122" s="8" t="s">
        <v>284</v>
      </c>
      <c r="B122" s="2">
        <v>-5.3248750480584403E-2</v>
      </c>
      <c r="C122" s="2">
        <v>-3.2487309644670002E-3</v>
      </c>
      <c r="D122" s="2">
        <v>-3.7889590547973098E-2</v>
      </c>
      <c r="E122" s="2">
        <v>3.1759474910014801E-3</v>
      </c>
      <c r="F122" s="2">
        <v>2.5538201772900001E-2</v>
      </c>
      <c r="G122" s="2">
        <v>6.9767441860465101E-2</v>
      </c>
      <c r="H122" s="2">
        <v>6.1754520969603703E-2</v>
      </c>
      <c r="I122" s="2">
        <v>0.143323065772785</v>
      </c>
      <c r="J122" s="2">
        <v>6.9889064976228196E-2</v>
      </c>
      <c r="K122" s="2">
        <v>2.4440823581691602E-2</v>
      </c>
      <c r="L122" s="2">
        <v>-4.7281665702718301E-2</v>
      </c>
      <c r="M122" s="3">
        <v>0.19387570211994901</v>
      </c>
      <c r="N122" s="3">
        <v>0.34222855978814398</v>
      </c>
    </row>
    <row r="123" spans="1:14" x14ac:dyDescent="0.3">
      <c r="A123" s="8" t="s">
        <v>285</v>
      </c>
      <c r="B123" s="2">
        <v>-0.14527027027027001</v>
      </c>
      <c r="C123" s="2">
        <v>3.7665659149035101E-2</v>
      </c>
      <c r="D123" s="2">
        <v>-1.00829038763164E-2</v>
      </c>
      <c r="E123" s="2">
        <v>-0.171570846536895</v>
      </c>
      <c r="F123" s="2">
        <v>4.6448087431693999E-2</v>
      </c>
      <c r="G123" s="2">
        <v>6.5013054830287201E-2</v>
      </c>
      <c r="H123" s="2">
        <v>4.2902672223584203E-2</v>
      </c>
      <c r="I123" s="2">
        <v>0.301363422661025</v>
      </c>
      <c r="J123" s="2">
        <v>3.1430635838150298E-2</v>
      </c>
      <c r="K123" s="2">
        <v>-2.01401050788091E-2</v>
      </c>
      <c r="L123" s="2">
        <v>8.1501340482573695E-2</v>
      </c>
      <c r="M123" s="3">
        <v>0.422425952045134</v>
      </c>
      <c r="N123" s="3">
        <v>0.35581447456867599</v>
      </c>
    </row>
    <row r="124" spans="1:14" x14ac:dyDescent="0.3">
      <c r="A124" s="8" t="s">
        <v>286</v>
      </c>
      <c r="B124" s="2">
        <v>4.8146974976243297E-2</v>
      </c>
      <c r="C124" s="2">
        <v>-3.3242671501964301E-3</v>
      </c>
      <c r="D124" s="2">
        <v>0.21043056397816901</v>
      </c>
      <c r="E124" s="2">
        <v>5.68637274549098E-2</v>
      </c>
      <c r="F124" s="2">
        <v>-3.4605356719601799E-2</v>
      </c>
      <c r="G124" s="2">
        <v>2.9953351338080001E-2</v>
      </c>
      <c r="H124" s="2">
        <v>9.9642431466030995E-2</v>
      </c>
      <c r="I124" s="2">
        <v>-3.36006936917407E-2</v>
      </c>
      <c r="J124" s="2">
        <v>1.7048003589053399E-2</v>
      </c>
      <c r="K124" s="2">
        <v>-6.41817379797089E-2</v>
      </c>
      <c r="L124" s="2">
        <v>5.1850106057035099E-2</v>
      </c>
      <c r="M124" s="3">
        <v>-3.2516800346845898E-2</v>
      </c>
      <c r="N124" s="3">
        <v>0.35324439053972101</v>
      </c>
    </row>
    <row r="125" spans="1:14" x14ac:dyDescent="0.3">
      <c r="A125" s="8" t="s">
        <v>287</v>
      </c>
      <c r="B125" s="2">
        <v>-5.5589492974954198E-2</v>
      </c>
      <c r="C125" s="2">
        <v>8.4087968952134499E-3</v>
      </c>
      <c r="D125" s="2">
        <v>-5.3880692751763999E-2</v>
      </c>
      <c r="E125" s="2">
        <v>2.8474576271186401E-2</v>
      </c>
      <c r="F125" s="2">
        <v>-1.7139090309822001E-2</v>
      </c>
      <c r="G125" s="2">
        <v>-3.0851777330650601E-2</v>
      </c>
      <c r="H125" s="2">
        <v>2.42214532871972E-2</v>
      </c>
      <c r="I125" s="2">
        <v>6.8243243243243198E-2</v>
      </c>
      <c r="J125" s="2">
        <v>5.1233396584440198E-2</v>
      </c>
      <c r="K125" s="2">
        <v>0.10709987966305699</v>
      </c>
      <c r="L125" s="2">
        <v>7.0108695652173897E-2</v>
      </c>
      <c r="M125" s="3">
        <v>0.33040540540540497</v>
      </c>
      <c r="N125" s="3">
        <v>0.26298909557408601</v>
      </c>
    </row>
    <row r="126" spans="1:14" x14ac:dyDescent="0.3">
      <c r="A126" s="8" t="s">
        <v>288</v>
      </c>
      <c r="B126" s="2">
        <v>0.121264767199444</v>
      </c>
      <c r="C126" s="2">
        <v>0.110009296560273</v>
      </c>
      <c r="D126" s="2">
        <v>-5.19262981574539E-2</v>
      </c>
      <c r="E126" s="2">
        <v>-2.00235571260306E-2</v>
      </c>
      <c r="F126" s="2">
        <v>-0.15354567307692299</v>
      </c>
      <c r="G126" s="2">
        <v>4.3308484203052902E-2</v>
      </c>
      <c r="H126" s="2">
        <v>6.4307587614835002E-2</v>
      </c>
      <c r="I126" s="2">
        <v>4.4117647058823498E-2</v>
      </c>
      <c r="J126" s="2">
        <v>7.1341090018371106E-2</v>
      </c>
      <c r="K126" s="2">
        <v>8.2880823092312095E-2</v>
      </c>
      <c r="L126" s="2">
        <v>8.2079704407495402E-2</v>
      </c>
      <c r="M126" s="3">
        <v>0.31074168797953999</v>
      </c>
      <c r="N126" s="3">
        <v>0.14461194863204899</v>
      </c>
    </row>
    <row r="127" spans="1:14" x14ac:dyDescent="0.3">
      <c r="A127" s="8" t="s">
        <v>289</v>
      </c>
      <c r="B127" s="2">
        <v>-5.6497175141242903E-2</v>
      </c>
      <c r="C127" s="2">
        <v>-2.9235646354350098E-2</v>
      </c>
      <c r="D127" s="2">
        <v>-1.08853410740203E-2</v>
      </c>
      <c r="E127" s="2">
        <v>1.9075568598679399E-2</v>
      </c>
      <c r="F127" s="2">
        <v>3.2757379409647201E-2</v>
      </c>
      <c r="G127" s="2">
        <v>6.20425235273614E-2</v>
      </c>
      <c r="H127" s="2">
        <v>2.0676074827699401E-2</v>
      </c>
      <c r="I127" s="2">
        <v>3.5369774919614102E-3</v>
      </c>
      <c r="J127" s="2">
        <v>6.5684075616789503E-2</v>
      </c>
      <c r="K127" s="2">
        <v>6.7047504509921793E-2</v>
      </c>
      <c r="L127" s="2">
        <v>7.7486615948154397E-2</v>
      </c>
      <c r="M127" s="3">
        <v>0.229581993569132</v>
      </c>
      <c r="N127" s="3">
        <v>0.38751814223512299</v>
      </c>
    </row>
    <row r="128" spans="1:14" x14ac:dyDescent="0.3">
      <c r="A128" s="8" t="s">
        <v>290</v>
      </c>
      <c r="B128" s="2">
        <v>-1.9027232726840301E-2</v>
      </c>
      <c r="C128" s="2">
        <v>2.1214692690023001E-2</v>
      </c>
      <c r="D128" s="2">
        <v>7.1699905033238406E-2</v>
      </c>
      <c r="E128" s="2">
        <v>2.2264067346034599E-2</v>
      </c>
      <c r="F128" s="2">
        <v>3.3589771372846501E-2</v>
      </c>
      <c r="G128" s="2">
        <v>3.43851556766957E-2</v>
      </c>
      <c r="H128" s="2">
        <v>1.2263099219621E-2</v>
      </c>
      <c r="I128" s="2">
        <v>1.40168201842211E-3</v>
      </c>
      <c r="J128" s="2">
        <v>5.2489502099580101E-2</v>
      </c>
      <c r="K128" s="2">
        <v>9.5373800702954301E-2</v>
      </c>
      <c r="L128" s="2">
        <v>3.8158008845720202E-2</v>
      </c>
      <c r="M128" s="3">
        <v>0.19853824589507399</v>
      </c>
      <c r="N128" s="3">
        <v>0.42105887939221298</v>
      </c>
    </row>
    <row r="129" spans="1:14" x14ac:dyDescent="0.3">
      <c r="A129" s="8" t="s">
        <v>291</v>
      </c>
      <c r="B129" s="2">
        <v>-3.5108837395927401E-3</v>
      </c>
      <c r="C129" s="2">
        <v>-7.1471713307831699E-3</v>
      </c>
      <c r="D129" s="2">
        <v>3.0720876001216701E-2</v>
      </c>
      <c r="E129" s="2">
        <v>8.0661026952587103E-3</v>
      </c>
      <c r="F129" s="2">
        <v>1.2685402029664301E-2</v>
      </c>
      <c r="G129" s="2">
        <v>2.7751011755636899E-2</v>
      </c>
      <c r="H129" s="2">
        <v>3.5533470841927602E-2</v>
      </c>
      <c r="I129" s="2">
        <v>3.7935717519239499E-2</v>
      </c>
      <c r="J129" s="2">
        <v>3.6898115840893198E-2</v>
      </c>
      <c r="K129" s="2">
        <v>3.70152267182636E-2</v>
      </c>
      <c r="L129" s="2">
        <v>5.6704794353857398E-2</v>
      </c>
      <c r="M129" s="3">
        <v>0.179357175192395</v>
      </c>
      <c r="N129" s="3">
        <v>0.32069350096319599</v>
      </c>
    </row>
    <row r="130" spans="1:14" x14ac:dyDescent="0.3">
      <c r="A130" s="8" t="s">
        <v>292</v>
      </c>
      <c r="B130" s="2">
        <v>-3.6379260956745901E-2</v>
      </c>
      <c r="C130" s="2">
        <v>1.8579072532699199E-2</v>
      </c>
      <c r="D130" s="2">
        <v>-1.4738070917846201E-2</v>
      </c>
      <c r="E130" s="2">
        <v>2.8732227488151699E-2</v>
      </c>
      <c r="F130" s="2">
        <v>3.3112582781456998E-2</v>
      </c>
      <c r="G130" s="2">
        <v>3.1493868450390199E-2</v>
      </c>
      <c r="H130" s="2">
        <v>3.3099162388543601E-2</v>
      </c>
      <c r="I130" s="2">
        <v>5.58388910683928E-2</v>
      </c>
      <c r="J130" s="2">
        <v>5.2018825860787703E-2</v>
      </c>
      <c r="K130" s="2">
        <v>0.107605368495409</v>
      </c>
      <c r="L130" s="2">
        <v>3.1887755102040798E-4</v>
      </c>
      <c r="M130" s="3">
        <v>0.230678697528443</v>
      </c>
      <c r="N130" s="3">
        <v>0.37326718225594602</v>
      </c>
    </row>
    <row r="131" spans="1:14" x14ac:dyDescent="0.3">
      <c r="A131" s="8" t="s">
        <v>293</v>
      </c>
      <c r="B131" s="2">
        <v>0.14832881662149999</v>
      </c>
      <c r="C131" s="2">
        <v>1.20358716173694E-2</v>
      </c>
      <c r="D131" s="2">
        <v>-1.43801010493587E-2</v>
      </c>
      <c r="E131" s="2">
        <v>1.32492113564669E-2</v>
      </c>
      <c r="F131" s="2">
        <v>1.1207970112079701E-2</v>
      </c>
      <c r="G131" s="2">
        <v>4.0794334975369502E-2</v>
      </c>
      <c r="H131" s="2">
        <v>3.0912586895429701E-2</v>
      </c>
      <c r="I131" s="2">
        <v>6.7360114777618399E-2</v>
      </c>
      <c r="J131" s="2">
        <v>-3.0714429733181E-2</v>
      </c>
      <c r="K131" s="2">
        <v>-0.13742892802662601</v>
      </c>
      <c r="L131" s="2">
        <v>-3.3360128617363302E-2</v>
      </c>
      <c r="M131" s="3">
        <v>-0.13737446197991399</v>
      </c>
      <c r="N131" s="3">
        <v>-6.5293431791682899E-2</v>
      </c>
    </row>
    <row r="132" spans="1:14" x14ac:dyDescent="0.3">
      <c r="A132" s="8" t="s">
        <v>294</v>
      </c>
      <c r="B132" s="2">
        <v>-2.3864959254947599E-2</v>
      </c>
      <c r="C132" s="2">
        <v>1.7889087656529499E-2</v>
      </c>
      <c r="D132" s="2">
        <v>-7.0298769771529003E-3</v>
      </c>
      <c r="E132" s="2">
        <v>4.2477876106194697E-2</v>
      </c>
      <c r="F132" s="2">
        <v>1.6977928692699502E-2</v>
      </c>
      <c r="G132" s="2">
        <v>4.7301057317751798E-2</v>
      </c>
      <c r="H132" s="2">
        <v>4.1445270988310301E-2</v>
      </c>
      <c r="I132" s="2">
        <v>2.9591836734693899E-2</v>
      </c>
      <c r="J132" s="2">
        <v>9.2170465807730403E-2</v>
      </c>
      <c r="K132" s="2">
        <v>8.2577132486388399E-2</v>
      </c>
      <c r="L132" s="2">
        <v>3.5205364626990802E-2</v>
      </c>
      <c r="M132" s="3">
        <v>0.26020408163265302</v>
      </c>
      <c r="N132" s="3">
        <v>0.44698301113063899</v>
      </c>
    </row>
    <row r="133" spans="1:14" x14ac:dyDescent="0.3">
      <c r="A133" s="8" t="s">
        <v>295</v>
      </c>
      <c r="B133" s="2">
        <v>8.0478520935290898E-2</v>
      </c>
      <c r="C133" s="2">
        <v>-2.2647206844489199E-3</v>
      </c>
      <c r="D133" s="2">
        <v>7.51576292559899E-2</v>
      </c>
      <c r="E133" s="2">
        <v>1.5716631480178302E-2</v>
      </c>
      <c r="F133" s="2">
        <v>-4.6189376443418002E-4</v>
      </c>
      <c r="G133" s="2">
        <v>3.4426987060998199E-2</v>
      </c>
      <c r="H133" s="2">
        <v>4.8916685280321601E-2</v>
      </c>
      <c r="I133" s="2">
        <v>8.4114139693356002E-2</v>
      </c>
      <c r="J133" s="2">
        <v>1.15890787664506E-2</v>
      </c>
      <c r="K133" s="2">
        <v>-2.5631067961164999E-2</v>
      </c>
      <c r="L133" s="2">
        <v>6.2774013551215604E-2</v>
      </c>
      <c r="M133" s="3">
        <v>0.13564735945485501</v>
      </c>
      <c r="N133" s="3">
        <v>0.345018915510719</v>
      </c>
    </row>
    <row r="134" spans="1:14" x14ac:dyDescent="0.3">
      <c r="A134" s="8" t="s">
        <v>296</v>
      </c>
      <c r="B134" s="2">
        <v>-0.100299401197605</v>
      </c>
      <c r="C134" s="2">
        <v>1.08153078202995E-2</v>
      </c>
      <c r="D134" s="2">
        <v>-1.8930041152263401E-2</v>
      </c>
      <c r="E134" s="2">
        <v>-1.84563758389262E-2</v>
      </c>
      <c r="F134" s="2">
        <v>-1.8803418803418799E-2</v>
      </c>
      <c r="G134" s="2">
        <v>5.2264808362369297E-2</v>
      </c>
      <c r="H134" s="2">
        <v>1.9867549668874201E-2</v>
      </c>
      <c r="I134" s="2">
        <v>8.9285714285714298E-3</v>
      </c>
      <c r="J134" s="2">
        <v>9.89541432019308E-2</v>
      </c>
      <c r="K134" s="2">
        <v>7.6134699853587104E-2</v>
      </c>
      <c r="L134" s="2">
        <v>0.116326530612245</v>
      </c>
      <c r="M134" s="3">
        <v>0.33198051948051899</v>
      </c>
      <c r="N134" s="3">
        <v>0.35061728395061698</v>
      </c>
    </row>
    <row r="135" spans="1:14" x14ac:dyDescent="0.3">
      <c r="A135" s="8" t="s">
        <v>297</v>
      </c>
      <c r="B135" s="2">
        <v>-0.10034364261168401</v>
      </c>
      <c r="C135" s="2">
        <v>-2.36822001527884E-2</v>
      </c>
      <c r="D135" s="2">
        <v>2.4256651017214401E-2</v>
      </c>
      <c r="E135" s="2">
        <v>-1.06951871657754E-2</v>
      </c>
      <c r="F135" s="2">
        <v>1.5444015444015399E-2</v>
      </c>
      <c r="G135" s="2">
        <v>3.1939163498098902E-2</v>
      </c>
      <c r="H135" s="2">
        <v>1.32645541635962E-2</v>
      </c>
      <c r="I135" s="2">
        <v>1.2429090909090901</v>
      </c>
      <c r="J135" s="2">
        <v>-1.2970168612191999E-2</v>
      </c>
      <c r="K135" s="2">
        <v>-0.3919185282523</v>
      </c>
      <c r="L135" s="2">
        <v>0.44894651539708302</v>
      </c>
      <c r="M135" s="3">
        <v>0.95054545454545503</v>
      </c>
      <c r="N135" s="3">
        <v>1.0985915492957701</v>
      </c>
    </row>
    <row r="136" spans="1:14" x14ac:dyDescent="0.3">
      <c r="A136" s="8" t="s">
        <v>298</v>
      </c>
      <c r="B136" s="2">
        <v>4.4772289929441898E-2</v>
      </c>
      <c r="C136" s="2">
        <v>1.09282907662083E-2</v>
      </c>
      <c r="D136" s="2">
        <v>-1.7733511478197499E-2</v>
      </c>
      <c r="E136" s="2">
        <v>3.1284778038827697E-2</v>
      </c>
      <c r="F136" s="2">
        <v>5.0119904076738601E-2</v>
      </c>
      <c r="G136" s="2">
        <v>3.4254395980817497E-2</v>
      </c>
      <c r="H136" s="2">
        <v>2.9697504967984099E-2</v>
      </c>
      <c r="I136" s="2">
        <v>4.6102712554948001E-2</v>
      </c>
      <c r="J136" s="2">
        <v>7.3690683611765895E-2</v>
      </c>
      <c r="K136" s="2">
        <v>0.13163421153111901</v>
      </c>
      <c r="L136" s="2">
        <v>0.16609025727541099</v>
      </c>
      <c r="M136" s="3">
        <v>0.48214860083628203</v>
      </c>
      <c r="N136" s="3">
        <v>0.67909631968905604</v>
      </c>
    </row>
    <row r="137" spans="1:14" x14ac:dyDescent="0.3">
      <c r="A137" s="8" t="s">
        <v>299</v>
      </c>
      <c r="B137" s="2">
        <v>-5.0644079760014102E-2</v>
      </c>
      <c r="C137" s="2">
        <v>-1.57992565055762E-2</v>
      </c>
      <c r="D137" s="2">
        <v>6.4400377714825305E-2</v>
      </c>
      <c r="E137" s="2">
        <v>1.61462029808375E-2</v>
      </c>
      <c r="F137" s="2">
        <v>6.11140213026017E-3</v>
      </c>
      <c r="G137" s="2">
        <v>2.1867407150295001E-2</v>
      </c>
      <c r="H137" s="2">
        <v>3.9232336956521702E-2</v>
      </c>
      <c r="I137" s="2">
        <v>1.7159666612191499E-2</v>
      </c>
      <c r="J137" s="2">
        <v>1.39781491002571E-2</v>
      </c>
      <c r="K137" s="2">
        <v>9.1269212486135301E-2</v>
      </c>
      <c r="L137" s="2">
        <v>4.96587774067083E-2</v>
      </c>
      <c r="M137" s="3">
        <v>0.18140218990031101</v>
      </c>
      <c r="N137" s="3">
        <v>0.36525023607176599</v>
      </c>
    </row>
    <row r="138" spans="1:14" x14ac:dyDescent="0.3">
      <c r="A138" s="8" t="s">
        <v>300</v>
      </c>
      <c r="B138" s="2">
        <v>1.83580858085809E-2</v>
      </c>
      <c r="C138" s="2">
        <v>-1.1748025116467499E-2</v>
      </c>
      <c r="D138" s="2">
        <v>-4.6935847509735597E-2</v>
      </c>
      <c r="E138" s="2">
        <v>1.8494623655913998E-2</v>
      </c>
      <c r="F138" s="2">
        <v>2.7660472972972999E-2</v>
      </c>
      <c r="G138" s="2">
        <v>3.9654818163139503E-2</v>
      </c>
      <c r="H138" s="2">
        <v>2.8260869565217402E-2</v>
      </c>
      <c r="I138" s="2">
        <v>1.9219680953296198E-2</v>
      </c>
      <c r="J138" s="2">
        <v>5.1857439185366803E-2</v>
      </c>
      <c r="K138" s="2">
        <v>0.10469702402294701</v>
      </c>
      <c r="L138" s="2">
        <v>2.1746186303148299E-2</v>
      </c>
      <c r="M138" s="3">
        <v>0.21007111281952701</v>
      </c>
      <c r="N138" s="3">
        <v>0.29042836646853898</v>
      </c>
    </row>
    <row r="139" spans="1:14" x14ac:dyDescent="0.3">
      <c r="A139" s="8" t="s">
        <v>301</v>
      </c>
      <c r="B139" s="2">
        <v>5.4889131225009102E-2</v>
      </c>
      <c r="C139" s="2">
        <v>-7.9255685733976601E-3</v>
      </c>
      <c r="D139" s="2">
        <v>-7.4678707884682199E-2</v>
      </c>
      <c r="E139" s="2">
        <v>-4.5045045045045001E-3</v>
      </c>
      <c r="F139" s="2">
        <v>-1.31975867269985E-2</v>
      </c>
      <c r="G139" s="2">
        <v>2.40733664501337E-2</v>
      </c>
      <c r="H139" s="2">
        <v>-6.3432835820895501E-3</v>
      </c>
      <c r="I139" s="2">
        <v>-9.9511828764551294E-2</v>
      </c>
      <c r="J139" s="2">
        <v>1.04253544620517E-2</v>
      </c>
      <c r="K139" s="2">
        <v>0.492777548493603</v>
      </c>
      <c r="L139" s="2">
        <v>8.46004976499862E-2</v>
      </c>
      <c r="M139" s="3">
        <v>0.47315058205031901</v>
      </c>
      <c r="N139" s="3">
        <v>0.36262591177492198</v>
      </c>
    </row>
    <row r="140" spans="1:14" x14ac:dyDescent="0.3">
      <c r="A140" s="8" t="s">
        <v>302</v>
      </c>
      <c r="B140" s="2">
        <v>-6.0348491287717798E-2</v>
      </c>
      <c r="C140" s="2">
        <v>-2.48756218905473E-2</v>
      </c>
      <c r="D140" s="2">
        <v>-1.80890538033395E-2</v>
      </c>
      <c r="E140" s="2">
        <v>1.6060462919225301E-2</v>
      </c>
      <c r="F140" s="2">
        <v>4.3700604370060403E-2</v>
      </c>
      <c r="G140" s="2">
        <v>2.40534521158129E-2</v>
      </c>
      <c r="H140" s="2">
        <v>4.8716833405828601E-2</v>
      </c>
      <c r="I140" s="2">
        <v>-4.1476565740356701E-3</v>
      </c>
      <c r="J140" s="2">
        <v>7.9966680549770894E-2</v>
      </c>
      <c r="K140" s="2">
        <v>5.90050134978789E-2</v>
      </c>
      <c r="L140" s="2">
        <v>9.0677348871085195E-2</v>
      </c>
      <c r="M140" s="3">
        <v>0.24222314392368299</v>
      </c>
      <c r="N140" s="3">
        <v>0.38914656771799599</v>
      </c>
    </row>
    <row r="141" spans="1:14" x14ac:dyDescent="0.3">
      <c r="A141" s="8" t="s">
        <v>303</v>
      </c>
      <c r="B141" s="2">
        <v>-7.6280944156591798E-2</v>
      </c>
      <c r="C141" s="2">
        <v>2.4618261140542198E-2</v>
      </c>
      <c r="D141" s="2">
        <v>0.27676399026763998</v>
      </c>
      <c r="E141" s="2">
        <v>2.8108623153882802E-2</v>
      </c>
      <c r="F141" s="2">
        <v>2.0852641334568999E-2</v>
      </c>
      <c r="G141" s="2">
        <v>2.8597367226509299E-2</v>
      </c>
      <c r="H141" s="2">
        <v>3.9276257722859698E-2</v>
      </c>
      <c r="I141" s="2">
        <v>-0.20382165605095501</v>
      </c>
      <c r="J141" s="2">
        <v>3.8399999999999997E-2</v>
      </c>
      <c r="K141" s="2">
        <v>3.3898305084745797E-2</v>
      </c>
      <c r="L141" s="2">
        <v>0.233233979135618</v>
      </c>
      <c r="M141" s="3">
        <v>5.4140127388534999E-2</v>
      </c>
      <c r="N141" s="3">
        <v>0.51003649635036497</v>
      </c>
    </row>
    <row r="142" spans="1:14" x14ac:dyDescent="0.3">
      <c r="A142" s="8" t="s">
        <v>304</v>
      </c>
      <c r="B142" s="2">
        <v>5.1063829787233998E-2</v>
      </c>
      <c r="C142" s="2">
        <v>-1.73510699826489E-2</v>
      </c>
      <c r="D142" s="2">
        <v>-0.108495193250932</v>
      </c>
      <c r="E142" s="2">
        <v>4.8415492957746501E-3</v>
      </c>
      <c r="F142" s="2">
        <v>5.2343407796758702E-2</v>
      </c>
      <c r="G142" s="2">
        <v>1.8106139438085301E-2</v>
      </c>
      <c r="H142" s="2">
        <v>9.4031071136549509E-3</v>
      </c>
      <c r="I142" s="2">
        <v>7.0878898339408705E-2</v>
      </c>
      <c r="J142" s="2">
        <v>5.1059001512859303E-2</v>
      </c>
      <c r="K142" s="2">
        <v>6.8369917236416E-2</v>
      </c>
      <c r="L142" s="2">
        <v>5.8437184237116899E-2</v>
      </c>
      <c r="M142" s="3">
        <v>0.27278250303766699</v>
      </c>
      <c r="N142" s="3">
        <v>0.23307828134196601</v>
      </c>
    </row>
    <row r="143" spans="1:14" x14ac:dyDescent="0.3">
      <c r="A143" s="8" t="s">
        <v>305</v>
      </c>
      <c r="B143" s="2">
        <v>8.8165835738651305E-2</v>
      </c>
      <c r="C143" s="2">
        <v>-1.07306486616831E-2</v>
      </c>
      <c r="D143" s="2">
        <v>-6.0938452163315096E-3</v>
      </c>
      <c r="E143" s="2">
        <v>2.6977314530962599E-2</v>
      </c>
      <c r="F143" s="2">
        <v>2.6268656716417899E-2</v>
      </c>
      <c r="G143" s="2">
        <v>2.478184991274E-2</v>
      </c>
      <c r="H143" s="2">
        <v>5.1998183469573099E-2</v>
      </c>
      <c r="I143" s="2">
        <v>6.4752859917979702E-2</v>
      </c>
      <c r="J143" s="2">
        <v>8.0072977903912407E-2</v>
      </c>
      <c r="K143" s="2">
        <v>-3.4722222222222203E-2</v>
      </c>
      <c r="L143" s="2">
        <v>0.127746451487459</v>
      </c>
      <c r="M143" s="3">
        <v>0.25188862508094101</v>
      </c>
      <c r="N143" s="3">
        <v>0.41377209018890898</v>
      </c>
    </row>
    <row r="144" spans="1:14" x14ac:dyDescent="0.3">
      <c r="A144" s="11" t="s">
        <v>17</v>
      </c>
      <c r="B144" s="3">
        <v>1.80317467203913E-2</v>
      </c>
      <c r="C144" s="3">
        <v>7.5217609017589797E-3</v>
      </c>
      <c r="D144" s="3">
        <v>1.1658400922097601E-2</v>
      </c>
      <c r="E144" s="3">
        <v>1.8741605213782899E-2</v>
      </c>
      <c r="F144" s="3">
        <v>2.5614980120559201E-2</v>
      </c>
      <c r="G144" s="3">
        <v>3.2378275092787998E-2</v>
      </c>
      <c r="H144" s="3">
        <v>3.70268083395109E-2</v>
      </c>
      <c r="I144" s="3">
        <v>4.2470086388547601E-2</v>
      </c>
      <c r="J144" s="3">
        <v>4.0089995204438802E-2</v>
      </c>
      <c r="K144" s="3">
        <v>4.5266904527983202E-2</v>
      </c>
      <c r="L144" s="3">
        <v>5.5810003586549202E-2</v>
      </c>
      <c r="M144" s="3">
        <v>0.19659585204150801</v>
      </c>
      <c r="N144" s="3">
        <v>0.35412458891579501</v>
      </c>
    </row>
    <row r="145" spans="1:1" x14ac:dyDescent="0.3">
      <c r="A145" s="15"/>
    </row>
    <row r="146" spans="1:1" x14ac:dyDescent="0.3">
      <c r="A146" s="13" t="s">
        <v>40</v>
      </c>
    </row>
    <row r="147" spans="1:1" x14ac:dyDescent="0.3">
      <c r="A147" s="14" t="s">
        <v>41</v>
      </c>
    </row>
    <row r="148" spans="1:1" x14ac:dyDescent="0.3">
      <c r="A148" s="14" t="s">
        <v>42</v>
      </c>
    </row>
    <row r="149" spans="1:1" x14ac:dyDescent="0.3">
      <c r="A149" s="14" t="s">
        <v>45</v>
      </c>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54:M54"/>
    <mergeCell ref="B100:L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325</v>
      </c>
    </row>
    <row r="2" spans="1:13" ht="15.6" x14ac:dyDescent="0.3">
      <c r="A2" s="12" t="s">
        <v>326</v>
      </c>
    </row>
    <row r="3" spans="1:13" ht="15.6" x14ac:dyDescent="0.3">
      <c r="A3" s="12" t="s">
        <v>327</v>
      </c>
    </row>
    <row r="4" spans="1:13" x14ac:dyDescent="0.3">
      <c r="A4" s="15"/>
    </row>
    <row r="5" spans="1:13" x14ac:dyDescent="0.3">
      <c r="A5" s="15"/>
    </row>
    <row r="6" spans="1:13" x14ac:dyDescent="0.3">
      <c r="A6" s="16" t="str">
        <f>HYPERLINK("#'Table of contents'!A127",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311</v>
      </c>
      <c r="B9" s="1">
        <v>1045</v>
      </c>
      <c r="C9" s="1">
        <v>1071</v>
      </c>
      <c r="D9" s="1">
        <v>1122</v>
      </c>
      <c r="E9" s="1">
        <v>1146</v>
      </c>
      <c r="F9" s="1">
        <v>1198</v>
      </c>
      <c r="G9" s="1">
        <v>1206</v>
      </c>
      <c r="H9" s="1">
        <v>1079</v>
      </c>
      <c r="I9" s="1">
        <v>1122</v>
      </c>
      <c r="J9" s="1">
        <v>1097</v>
      </c>
      <c r="K9" s="1">
        <v>1189</v>
      </c>
      <c r="L9" s="1">
        <v>1257</v>
      </c>
      <c r="M9" s="1">
        <v>1267</v>
      </c>
    </row>
    <row r="10" spans="1:13" x14ac:dyDescent="0.3">
      <c r="A10" s="7" t="s">
        <v>312</v>
      </c>
      <c r="B10" s="1">
        <v>400</v>
      </c>
      <c r="C10" s="1">
        <v>397</v>
      </c>
      <c r="D10" s="1">
        <v>453</v>
      </c>
      <c r="E10" s="1">
        <v>432</v>
      </c>
      <c r="F10" s="1">
        <v>451</v>
      </c>
      <c r="G10" s="1">
        <v>457</v>
      </c>
      <c r="H10" s="1">
        <v>397</v>
      </c>
      <c r="I10" s="1">
        <v>405</v>
      </c>
      <c r="J10" s="1">
        <v>390</v>
      </c>
      <c r="K10" s="1">
        <v>454</v>
      </c>
      <c r="L10" s="1">
        <v>466</v>
      </c>
      <c r="M10" s="1">
        <v>493</v>
      </c>
    </row>
    <row r="11" spans="1:13" x14ac:dyDescent="0.3">
      <c r="A11" s="7" t="s">
        <v>313</v>
      </c>
      <c r="B11" s="1">
        <v>513</v>
      </c>
      <c r="C11" s="1">
        <v>531</v>
      </c>
      <c r="D11" s="1">
        <v>510</v>
      </c>
      <c r="E11" s="1">
        <v>522</v>
      </c>
      <c r="F11" s="1">
        <v>500</v>
      </c>
      <c r="G11" s="1">
        <v>497</v>
      </c>
      <c r="H11" s="1">
        <v>470</v>
      </c>
      <c r="I11" s="1">
        <v>511</v>
      </c>
      <c r="J11" s="1">
        <v>487</v>
      </c>
      <c r="K11" s="1">
        <v>525</v>
      </c>
      <c r="L11" s="1">
        <v>559</v>
      </c>
      <c r="M11" s="1">
        <v>551</v>
      </c>
    </row>
    <row r="12" spans="1:13" x14ac:dyDescent="0.3">
      <c r="A12" s="7" t="s">
        <v>314</v>
      </c>
      <c r="B12" s="1">
        <v>939</v>
      </c>
      <c r="C12" s="1">
        <v>926</v>
      </c>
      <c r="D12" s="1">
        <v>1005</v>
      </c>
      <c r="E12" s="1">
        <v>1034</v>
      </c>
      <c r="F12" s="1">
        <v>1029</v>
      </c>
      <c r="G12" s="1">
        <v>1068</v>
      </c>
      <c r="H12" s="1">
        <v>895</v>
      </c>
      <c r="I12" s="1">
        <v>950</v>
      </c>
      <c r="J12" s="1">
        <v>929</v>
      </c>
      <c r="K12" s="1">
        <v>1142</v>
      </c>
      <c r="L12" s="1">
        <v>1245</v>
      </c>
      <c r="M12" s="1">
        <v>1349</v>
      </c>
    </row>
    <row r="13" spans="1:13" x14ac:dyDescent="0.3">
      <c r="A13" s="7" t="s">
        <v>315</v>
      </c>
      <c r="B13" s="1">
        <v>878</v>
      </c>
      <c r="C13" s="1">
        <v>894</v>
      </c>
      <c r="D13" s="1">
        <v>928</v>
      </c>
      <c r="E13" s="1">
        <v>911</v>
      </c>
      <c r="F13" s="1">
        <v>916</v>
      </c>
      <c r="G13" s="1">
        <v>911</v>
      </c>
      <c r="H13" s="1">
        <v>856</v>
      </c>
      <c r="I13" s="1">
        <v>904</v>
      </c>
      <c r="J13" s="1">
        <v>900</v>
      </c>
      <c r="K13" s="1">
        <v>1099</v>
      </c>
      <c r="L13" s="1">
        <v>1142</v>
      </c>
      <c r="M13" s="1">
        <v>1217</v>
      </c>
    </row>
    <row r="14" spans="1:13" x14ac:dyDescent="0.3">
      <c r="A14" s="7" t="s">
        <v>316</v>
      </c>
      <c r="B14" s="1">
        <v>2228</v>
      </c>
      <c r="C14" s="1">
        <v>2249</v>
      </c>
      <c r="D14" s="1">
        <v>2316</v>
      </c>
      <c r="E14" s="1">
        <v>2321</v>
      </c>
      <c r="F14" s="1">
        <v>2356</v>
      </c>
      <c r="G14" s="1">
        <v>2367</v>
      </c>
      <c r="H14" s="1">
        <v>2486</v>
      </c>
      <c r="I14" s="1">
        <v>2515</v>
      </c>
      <c r="J14" s="1">
        <v>2382</v>
      </c>
      <c r="K14" s="1">
        <v>2549</v>
      </c>
      <c r="L14" s="1">
        <v>2638</v>
      </c>
      <c r="M14" s="1">
        <v>2714</v>
      </c>
    </row>
    <row r="15" spans="1:13" x14ac:dyDescent="0.3">
      <c r="A15" s="7" t="s">
        <v>317</v>
      </c>
      <c r="B15" s="1">
        <v>5601</v>
      </c>
      <c r="C15" s="1">
        <v>5670</v>
      </c>
      <c r="D15" s="1">
        <v>5804</v>
      </c>
      <c r="E15" s="1">
        <v>6009</v>
      </c>
      <c r="F15" s="1">
        <v>6223</v>
      </c>
      <c r="G15" s="1">
        <v>6298</v>
      </c>
      <c r="H15" s="1">
        <v>6856</v>
      </c>
      <c r="I15" s="1">
        <v>7067</v>
      </c>
      <c r="J15" s="1">
        <v>6857</v>
      </c>
      <c r="K15" s="1">
        <v>7024</v>
      </c>
      <c r="L15" s="1">
        <v>7513</v>
      </c>
      <c r="M15" s="1">
        <v>7552</v>
      </c>
    </row>
    <row r="16" spans="1:13" x14ac:dyDescent="0.3">
      <c r="A16" s="7" t="s">
        <v>318</v>
      </c>
      <c r="B16" s="1">
        <v>1151</v>
      </c>
      <c r="C16" s="1">
        <v>1152</v>
      </c>
      <c r="D16" s="1">
        <v>1180</v>
      </c>
      <c r="E16" s="1">
        <v>1167</v>
      </c>
      <c r="F16" s="1">
        <v>1202</v>
      </c>
      <c r="G16" s="1">
        <v>1277</v>
      </c>
      <c r="H16" s="1">
        <v>1261</v>
      </c>
      <c r="I16" s="1">
        <v>1205</v>
      </c>
      <c r="J16" s="1">
        <v>1150</v>
      </c>
      <c r="K16" s="1">
        <v>1261</v>
      </c>
      <c r="L16" s="1">
        <v>1384</v>
      </c>
      <c r="M16" s="1">
        <v>1360</v>
      </c>
    </row>
    <row r="17" spans="1:13" x14ac:dyDescent="0.3">
      <c r="A17" s="7" t="s">
        <v>319</v>
      </c>
      <c r="B17" s="1">
        <v>1677</v>
      </c>
      <c r="C17" s="1">
        <v>1727</v>
      </c>
      <c r="D17" s="1">
        <v>1729</v>
      </c>
      <c r="E17" s="1">
        <v>1717</v>
      </c>
      <c r="F17" s="1">
        <v>1741</v>
      </c>
      <c r="G17" s="1">
        <v>1760</v>
      </c>
      <c r="H17" s="1">
        <v>1539</v>
      </c>
      <c r="I17" s="1">
        <v>1624</v>
      </c>
      <c r="J17" s="1">
        <v>1569</v>
      </c>
      <c r="K17" s="1">
        <v>1778</v>
      </c>
      <c r="L17" s="1">
        <v>1885</v>
      </c>
      <c r="M17" s="1">
        <v>1986</v>
      </c>
    </row>
    <row r="18" spans="1:13" x14ac:dyDescent="0.3">
      <c r="A18" s="7" t="s">
        <v>320</v>
      </c>
      <c r="B18" s="1">
        <v>4225</v>
      </c>
      <c r="C18" s="1">
        <v>4502</v>
      </c>
      <c r="D18" s="1">
        <v>4373</v>
      </c>
      <c r="E18" s="1">
        <v>4487</v>
      </c>
      <c r="F18" s="1">
        <v>4639</v>
      </c>
      <c r="G18" s="1">
        <v>4795</v>
      </c>
      <c r="H18" s="1">
        <v>5291</v>
      </c>
      <c r="I18" s="1">
        <v>5376</v>
      </c>
      <c r="J18" s="1">
        <v>5301</v>
      </c>
      <c r="K18" s="1">
        <v>4800</v>
      </c>
      <c r="L18" s="1">
        <v>5104</v>
      </c>
      <c r="M18" s="1">
        <v>5142</v>
      </c>
    </row>
    <row r="19" spans="1:13" x14ac:dyDescent="0.3">
      <c r="A19" s="7" t="s">
        <v>321</v>
      </c>
      <c r="B19" s="1">
        <v>86</v>
      </c>
      <c r="C19" s="1">
        <v>76</v>
      </c>
      <c r="D19" s="1">
        <v>74</v>
      </c>
      <c r="E19" s="1">
        <v>67</v>
      </c>
      <c r="F19" s="1">
        <v>71</v>
      </c>
      <c r="G19" s="1">
        <v>83</v>
      </c>
      <c r="H19" s="1">
        <v>77</v>
      </c>
      <c r="I19" s="1">
        <v>90</v>
      </c>
      <c r="J19" s="1">
        <v>97</v>
      </c>
      <c r="K19" s="1">
        <v>80</v>
      </c>
      <c r="L19" s="1">
        <v>83</v>
      </c>
      <c r="M19" s="1">
        <v>90</v>
      </c>
    </row>
    <row r="20" spans="1:13" x14ac:dyDescent="0.3">
      <c r="A20" s="7" t="s">
        <v>322</v>
      </c>
      <c r="B20" s="1">
        <v>65</v>
      </c>
      <c r="C20" s="1">
        <v>62</v>
      </c>
      <c r="D20" s="1">
        <v>68</v>
      </c>
      <c r="E20" s="1">
        <v>69</v>
      </c>
      <c r="F20" s="1">
        <v>66</v>
      </c>
      <c r="G20" s="1">
        <v>68</v>
      </c>
      <c r="H20" s="1">
        <v>76</v>
      </c>
      <c r="I20" s="1">
        <v>85</v>
      </c>
      <c r="J20" s="1">
        <v>92</v>
      </c>
      <c r="K20" s="1">
        <v>118</v>
      </c>
      <c r="L20" s="1">
        <v>144</v>
      </c>
      <c r="M20" s="1">
        <v>146</v>
      </c>
    </row>
    <row r="21" spans="1:13" x14ac:dyDescent="0.3">
      <c r="A21" s="7" t="s">
        <v>323</v>
      </c>
      <c r="B21" s="1">
        <v>1763</v>
      </c>
      <c r="C21" s="1">
        <v>1811</v>
      </c>
      <c r="D21" s="1">
        <v>1854</v>
      </c>
      <c r="E21" s="1">
        <v>1859</v>
      </c>
      <c r="F21" s="1">
        <v>1891</v>
      </c>
      <c r="G21" s="1">
        <v>1891</v>
      </c>
      <c r="H21" s="1">
        <v>1778</v>
      </c>
      <c r="I21" s="1">
        <v>1792</v>
      </c>
      <c r="J21" s="1">
        <v>1796</v>
      </c>
      <c r="K21" s="1">
        <v>1961</v>
      </c>
      <c r="L21" s="1">
        <v>2056</v>
      </c>
      <c r="M21" s="1">
        <v>2042</v>
      </c>
    </row>
    <row r="22" spans="1:13" x14ac:dyDescent="0.3">
      <c r="A22" s="7" t="s">
        <v>324</v>
      </c>
      <c r="B22" s="1">
        <v>79</v>
      </c>
      <c r="C22" s="1">
        <v>84</v>
      </c>
      <c r="D22" s="1">
        <v>73</v>
      </c>
      <c r="E22" s="1">
        <v>74</v>
      </c>
      <c r="F22" s="1">
        <v>78</v>
      </c>
      <c r="G22" s="1">
        <v>68</v>
      </c>
      <c r="H22" s="1">
        <v>67</v>
      </c>
      <c r="I22" s="1">
        <v>75</v>
      </c>
      <c r="J22" s="1">
        <v>68</v>
      </c>
      <c r="K22" s="1">
        <v>68</v>
      </c>
      <c r="L22" s="1">
        <v>79</v>
      </c>
      <c r="M22" s="1">
        <v>78</v>
      </c>
    </row>
    <row r="23" spans="1:13" x14ac:dyDescent="0.3">
      <c r="A23" s="10" t="s">
        <v>17</v>
      </c>
      <c r="B23" s="5">
        <v>20650</v>
      </c>
      <c r="C23" s="5">
        <v>21152</v>
      </c>
      <c r="D23" s="5">
        <v>21489</v>
      </c>
      <c r="E23" s="5">
        <v>21815</v>
      </c>
      <c r="F23" s="5">
        <v>22361</v>
      </c>
      <c r="G23" s="5">
        <v>22746</v>
      </c>
      <c r="H23" s="5">
        <v>23128</v>
      </c>
      <c r="I23" s="5">
        <v>23721</v>
      </c>
      <c r="J23" s="5">
        <v>23115</v>
      </c>
      <c r="K23" s="5">
        <v>24048</v>
      </c>
      <c r="L23" s="5">
        <v>25555</v>
      </c>
      <c r="M23" s="5">
        <v>25987</v>
      </c>
    </row>
    <row r="24" spans="1:13" x14ac:dyDescent="0.3">
      <c r="A24" s="15"/>
    </row>
    <row r="25" spans="1:13" x14ac:dyDescent="0.3">
      <c r="A25" s="15"/>
    </row>
    <row r="26" spans="1:13" x14ac:dyDescent="0.3">
      <c r="A26" s="15"/>
      <c r="B26" s="20" t="s">
        <v>35</v>
      </c>
      <c r="C26" s="21"/>
      <c r="D26" s="21"/>
      <c r="E26" s="21"/>
      <c r="F26" s="21"/>
      <c r="G26" s="21"/>
      <c r="H26" s="21"/>
      <c r="I26" s="21"/>
      <c r="J26" s="21"/>
      <c r="K26" s="21"/>
      <c r="L26" s="21"/>
      <c r="M26" s="21"/>
    </row>
    <row r="27" spans="1:13" x14ac:dyDescent="0.3">
      <c r="A27" s="9" t="s">
        <v>39</v>
      </c>
      <c r="B27" s="4" t="s">
        <v>0</v>
      </c>
      <c r="C27" s="4" t="s">
        <v>1</v>
      </c>
      <c r="D27" s="4" t="s">
        <v>2</v>
      </c>
      <c r="E27" s="4" t="s">
        <v>3</v>
      </c>
      <c r="F27" s="4" t="s">
        <v>4</v>
      </c>
      <c r="G27" s="4" t="s">
        <v>5</v>
      </c>
      <c r="H27" s="4" t="s">
        <v>6</v>
      </c>
      <c r="I27" s="4" t="s">
        <v>7</v>
      </c>
      <c r="J27" s="4" t="s">
        <v>8</v>
      </c>
      <c r="K27" s="4" t="s">
        <v>9</v>
      </c>
      <c r="L27" s="4" t="s">
        <v>10</v>
      </c>
      <c r="M27" s="4" t="s">
        <v>11</v>
      </c>
    </row>
    <row r="28" spans="1:13" x14ac:dyDescent="0.3">
      <c r="A28" s="8" t="s">
        <v>311</v>
      </c>
      <c r="B28" s="2">
        <v>5.0605326876513299E-2</v>
      </c>
      <c r="C28" s="2">
        <v>5.0633509833585499E-2</v>
      </c>
      <c r="D28" s="2">
        <v>5.2212760016752797E-2</v>
      </c>
      <c r="E28" s="2">
        <v>5.2532661013064398E-2</v>
      </c>
      <c r="F28" s="2">
        <v>5.3575421492777602E-2</v>
      </c>
      <c r="G28" s="2">
        <v>5.3020311263518902E-2</v>
      </c>
      <c r="H28" s="2">
        <v>4.6653407125562103E-2</v>
      </c>
      <c r="I28" s="2">
        <v>4.7299860882762099E-2</v>
      </c>
      <c r="J28" s="2">
        <v>4.7458360372052803E-2</v>
      </c>
      <c r="K28" s="2">
        <v>4.9442781104457802E-2</v>
      </c>
      <c r="L28" s="2">
        <v>4.9188025826648399E-2</v>
      </c>
      <c r="M28" s="2">
        <v>4.8755146804171298E-2</v>
      </c>
    </row>
    <row r="29" spans="1:13" x14ac:dyDescent="0.3">
      <c r="A29" s="8" t="s">
        <v>312</v>
      </c>
      <c r="B29" s="2">
        <v>1.93704600484262E-2</v>
      </c>
      <c r="C29" s="2">
        <v>1.87689107413011E-2</v>
      </c>
      <c r="D29" s="2">
        <v>2.1080552840988399E-2</v>
      </c>
      <c r="E29" s="2">
        <v>1.9802887921155199E-2</v>
      </c>
      <c r="F29" s="2">
        <v>2.0169044318232601E-2</v>
      </c>
      <c r="G29" s="2">
        <v>2.00914446496087E-2</v>
      </c>
      <c r="H29" s="2">
        <v>1.7165340712556199E-2</v>
      </c>
      <c r="I29" s="2">
        <v>1.7073479195649399E-2</v>
      </c>
      <c r="J29" s="2">
        <v>1.6872160934458098E-2</v>
      </c>
      <c r="K29" s="2">
        <v>1.8878908848968701E-2</v>
      </c>
      <c r="L29" s="2">
        <v>1.8235179025631001E-2</v>
      </c>
      <c r="M29" s="2">
        <v>1.8971023973525201E-2</v>
      </c>
    </row>
    <row r="30" spans="1:13" x14ac:dyDescent="0.3">
      <c r="A30" s="8" t="s">
        <v>313</v>
      </c>
      <c r="B30" s="2">
        <v>2.4842615012106498E-2</v>
      </c>
      <c r="C30" s="2">
        <v>2.5104009077155799E-2</v>
      </c>
      <c r="D30" s="2">
        <v>2.37330727348876E-2</v>
      </c>
      <c r="E30" s="2">
        <v>2.3928489571395799E-2</v>
      </c>
      <c r="F30" s="2">
        <v>2.2360359554581599E-2</v>
      </c>
      <c r="G30" s="2">
        <v>2.18499956036226E-2</v>
      </c>
      <c r="H30" s="2">
        <v>2.0321687997232801E-2</v>
      </c>
      <c r="I30" s="2">
        <v>2.1542093503646598E-2</v>
      </c>
      <c r="J30" s="2">
        <v>2.10685701925157E-2</v>
      </c>
      <c r="K30" s="2">
        <v>2.1831337325349299E-2</v>
      </c>
      <c r="L30" s="2">
        <v>2.18743885736646E-2</v>
      </c>
      <c r="M30" s="2">
        <v>2.12029091468811E-2</v>
      </c>
    </row>
    <row r="31" spans="1:13" x14ac:dyDescent="0.3">
      <c r="A31" s="8" t="s">
        <v>314</v>
      </c>
      <c r="B31" s="2">
        <v>4.54721549636804E-2</v>
      </c>
      <c r="C31" s="2">
        <v>4.37783661119516E-2</v>
      </c>
      <c r="D31" s="2">
        <v>4.6768113918749098E-2</v>
      </c>
      <c r="E31" s="2">
        <v>4.73985789594316E-2</v>
      </c>
      <c r="F31" s="2">
        <v>4.6017619963329003E-2</v>
      </c>
      <c r="G31" s="2">
        <v>4.6953310472170898E-2</v>
      </c>
      <c r="H31" s="2">
        <v>3.8697682462815602E-2</v>
      </c>
      <c r="I31" s="2">
        <v>4.0048901816955397E-2</v>
      </c>
      <c r="J31" s="2">
        <v>4.0190352584901598E-2</v>
      </c>
      <c r="K31" s="2">
        <v>4.7488356620093097E-2</v>
      </c>
      <c r="L31" s="2">
        <v>4.8718450401095702E-2</v>
      </c>
      <c r="M31" s="2">
        <v>5.1910570669950397E-2</v>
      </c>
    </row>
    <row r="32" spans="1:13" x14ac:dyDescent="0.3">
      <c r="A32" s="8" t="s">
        <v>315</v>
      </c>
      <c r="B32" s="2">
        <v>4.2518159806295398E-2</v>
      </c>
      <c r="C32" s="2">
        <v>4.22655068078669E-2</v>
      </c>
      <c r="D32" s="2">
        <v>4.3184885290148398E-2</v>
      </c>
      <c r="E32" s="2">
        <v>4.1760256704102702E-2</v>
      </c>
      <c r="F32" s="2">
        <v>4.0964178703993603E-2</v>
      </c>
      <c r="G32" s="2">
        <v>4.0050997977666397E-2</v>
      </c>
      <c r="H32" s="2">
        <v>3.7011414735385703E-2</v>
      </c>
      <c r="I32" s="2">
        <v>3.8109691834239699E-2</v>
      </c>
      <c r="J32" s="2">
        <v>3.8935756002595703E-2</v>
      </c>
      <c r="K32" s="2">
        <v>4.5700266134397899E-2</v>
      </c>
      <c r="L32" s="2">
        <v>4.4687927998434698E-2</v>
      </c>
      <c r="M32" s="2">
        <v>4.6831107861623103E-2</v>
      </c>
    </row>
    <row r="33" spans="1:14" x14ac:dyDescent="0.3">
      <c r="A33" s="8" t="s">
        <v>316</v>
      </c>
      <c r="B33" s="2">
        <v>0.107893462469734</v>
      </c>
      <c r="C33" s="2">
        <v>0.106325642965204</v>
      </c>
      <c r="D33" s="2">
        <v>0.107776071478431</v>
      </c>
      <c r="E33" s="2">
        <v>0.106394682557873</v>
      </c>
      <c r="F33" s="2">
        <v>0.105362014221189</v>
      </c>
      <c r="G33" s="2">
        <v>0.10406225270377201</v>
      </c>
      <c r="H33" s="2">
        <v>0.10748875821515</v>
      </c>
      <c r="I33" s="2">
        <v>0.10602419796804501</v>
      </c>
      <c r="J33" s="2">
        <v>0.103049967553537</v>
      </c>
      <c r="K33" s="2">
        <v>0.10599634065202899</v>
      </c>
      <c r="L33" s="2">
        <v>0.103228331050675</v>
      </c>
      <c r="M33" s="2">
        <v>0.104436833801516</v>
      </c>
    </row>
    <row r="34" spans="1:14" x14ac:dyDescent="0.3">
      <c r="A34" s="8" t="s">
        <v>317</v>
      </c>
      <c r="B34" s="2">
        <v>0.27123486682808701</v>
      </c>
      <c r="C34" s="2">
        <v>0.26805975794251102</v>
      </c>
      <c r="D34" s="2">
        <v>0.270091674810368</v>
      </c>
      <c r="E34" s="2">
        <v>0.275452670181068</v>
      </c>
      <c r="F34" s="2">
        <v>0.27829703501632302</v>
      </c>
      <c r="G34" s="2">
        <v>0.27688384770948699</v>
      </c>
      <c r="H34" s="2">
        <v>0.296437218955379</v>
      </c>
      <c r="I34" s="2">
        <v>0.29792167277939402</v>
      </c>
      <c r="J34" s="2">
        <v>0.29664719878866502</v>
      </c>
      <c r="K34" s="2">
        <v>0.29208250166333999</v>
      </c>
      <c r="L34" s="2">
        <v>0.29399334768147101</v>
      </c>
      <c r="M34" s="2">
        <v>0.29060684188247998</v>
      </c>
    </row>
    <row r="35" spans="1:14" x14ac:dyDescent="0.3">
      <c r="A35" s="8" t="s">
        <v>318</v>
      </c>
      <c r="B35" s="2">
        <v>5.5738498789346197E-2</v>
      </c>
      <c r="C35" s="2">
        <v>5.4462934947049901E-2</v>
      </c>
      <c r="D35" s="2">
        <v>5.4911815347386997E-2</v>
      </c>
      <c r="E35" s="2">
        <v>5.3495301398120601E-2</v>
      </c>
      <c r="F35" s="2">
        <v>5.3754304369214301E-2</v>
      </c>
      <c r="G35" s="2">
        <v>5.6141739206893498E-2</v>
      </c>
      <c r="H35" s="2">
        <v>5.4522656520235198E-2</v>
      </c>
      <c r="I35" s="2">
        <v>5.0798870199401401E-2</v>
      </c>
      <c r="J35" s="2">
        <v>4.9751243781094502E-2</v>
      </c>
      <c r="K35" s="2">
        <v>5.2436793080505702E-2</v>
      </c>
      <c r="L35" s="2">
        <v>5.4157699080414803E-2</v>
      </c>
      <c r="M35" s="2">
        <v>5.2333859237311001E-2</v>
      </c>
    </row>
    <row r="36" spans="1:14" x14ac:dyDescent="0.3">
      <c r="A36" s="8" t="s">
        <v>319</v>
      </c>
      <c r="B36" s="2">
        <v>8.1210653753026593E-2</v>
      </c>
      <c r="C36" s="2">
        <v>8.1647125567322204E-2</v>
      </c>
      <c r="D36" s="2">
        <v>8.04597701149425E-2</v>
      </c>
      <c r="E36" s="2">
        <v>7.8707311482924605E-2</v>
      </c>
      <c r="F36" s="2">
        <v>7.7858771969053303E-2</v>
      </c>
      <c r="G36" s="2">
        <v>7.7376241976611304E-2</v>
      </c>
      <c r="H36" s="2">
        <v>6.6542718782428206E-2</v>
      </c>
      <c r="I36" s="2">
        <v>6.8462543737616496E-2</v>
      </c>
      <c r="J36" s="2">
        <v>6.7878001297858495E-2</v>
      </c>
      <c r="K36" s="2">
        <v>7.3935462408516298E-2</v>
      </c>
      <c r="L36" s="2">
        <v>7.3762473097241196E-2</v>
      </c>
      <c r="M36" s="2">
        <v>7.6422826798014404E-2</v>
      </c>
    </row>
    <row r="37" spans="1:14" x14ac:dyDescent="0.3">
      <c r="A37" s="8" t="s">
        <v>320</v>
      </c>
      <c r="B37" s="2">
        <v>0.20460048426150099</v>
      </c>
      <c r="C37" s="2">
        <v>0.212840393343419</v>
      </c>
      <c r="D37" s="2">
        <v>0.203499464842478</v>
      </c>
      <c r="E37" s="2">
        <v>0.20568416227366501</v>
      </c>
      <c r="F37" s="2">
        <v>0.20745941594740799</v>
      </c>
      <c r="G37" s="2">
        <v>0.21080629561241501</v>
      </c>
      <c r="H37" s="2">
        <v>0.22877032168799699</v>
      </c>
      <c r="I37" s="2">
        <v>0.22663462754521299</v>
      </c>
      <c r="J37" s="2">
        <v>0.229331602855289</v>
      </c>
      <c r="K37" s="2">
        <v>0.199600798403194</v>
      </c>
      <c r="L37" s="2">
        <v>0.19972608100176101</v>
      </c>
      <c r="M37" s="2">
        <v>0.19786816485165701</v>
      </c>
    </row>
    <row r="38" spans="1:14" x14ac:dyDescent="0.3">
      <c r="A38" s="8" t="s">
        <v>321</v>
      </c>
      <c r="B38" s="2">
        <v>4.1646489104116202E-3</v>
      </c>
      <c r="C38" s="2">
        <v>3.5930408472012098E-3</v>
      </c>
      <c r="D38" s="2">
        <v>3.4436223183954601E-3</v>
      </c>
      <c r="E38" s="2">
        <v>3.0712812285124901E-3</v>
      </c>
      <c r="F38" s="2">
        <v>3.17517105675059E-3</v>
      </c>
      <c r="G38" s="2">
        <v>3.64899322957883E-3</v>
      </c>
      <c r="H38" s="2">
        <v>3.3292978208232398E-3</v>
      </c>
      <c r="I38" s="2">
        <v>3.7941064879220901E-3</v>
      </c>
      <c r="J38" s="2">
        <v>4.1964092580575396E-3</v>
      </c>
      <c r="K38" s="2">
        <v>3.3266799733865601E-3</v>
      </c>
      <c r="L38" s="2">
        <v>3.2478966934063802E-3</v>
      </c>
      <c r="M38" s="2">
        <v>3.4632700965867499E-3</v>
      </c>
    </row>
    <row r="39" spans="1:14" x14ac:dyDescent="0.3">
      <c r="A39" s="8" t="s">
        <v>322</v>
      </c>
      <c r="B39" s="2">
        <v>3.1476997578692499E-3</v>
      </c>
      <c r="C39" s="2">
        <v>2.93116490166415E-3</v>
      </c>
      <c r="D39" s="2">
        <v>3.16440969798502E-3</v>
      </c>
      <c r="E39" s="2">
        <v>3.1629612651845099E-3</v>
      </c>
      <c r="F39" s="2">
        <v>2.9515674612047801E-3</v>
      </c>
      <c r="G39" s="2">
        <v>2.98953662182362E-3</v>
      </c>
      <c r="H39" s="2">
        <v>3.2860601867865801E-3</v>
      </c>
      <c r="I39" s="2">
        <v>3.58332279414864E-3</v>
      </c>
      <c r="J39" s="2">
        <v>3.9800995024875602E-3</v>
      </c>
      <c r="K39" s="2">
        <v>4.9068529607451802E-3</v>
      </c>
      <c r="L39" s="2">
        <v>5.6349051066327503E-3</v>
      </c>
      <c r="M39" s="2">
        <v>5.61819371224074E-3</v>
      </c>
    </row>
    <row r="40" spans="1:14" x14ac:dyDescent="0.3">
      <c r="A40" s="8" t="s">
        <v>323</v>
      </c>
      <c r="B40" s="2">
        <v>8.5375302663438304E-2</v>
      </c>
      <c r="C40" s="2">
        <v>8.5618381240544605E-2</v>
      </c>
      <c r="D40" s="2">
        <v>8.6276699706826707E-2</v>
      </c>
      <c r="E40" s="2">
        <v>8.5216594086637606E-2</v>
      </c>
      <c r="F40" s="2">
        <v>8.4566879835427794E-2</v>
      </c>
      <c r="G40" s="2">
        <v>8.3135496351006796E-2</v>
      </c>
      <c r="H40" s="2">
        <v>7.6876513317191295E-2</v>
      </c>
      <c r="I40" s="2">
        <v>7.55448758484044E-2</v>
      </c>
      <c r="J40" s="2">
        <v>7.7698464200735506E-2</v>
      </c>
      <c r="K40" s="2">
        <v>8.1545242847638102E-2</v>
      </c>
      <c r="L40" s="2">
        <v>8.0453922911367604E-2</v>
      </c>
      <c r="M40" s="2">
        <v>7.8577750413668407E-2</v>
      </c>
    </row>
    <row r="41" spans="1:14" x14ac:dyDescent="0.3">
      <c r="A41" s="8" t="s">
        <v>324</v>
      </c>
      <c r="B41" s="2">
        <v>3.8256658595641601E-3</v>
      </c>
      <c r="C41" s="2">
        <v>3.9712556732223901E-3</v>
      </c>
      <c r="D41" s="2">
        <v>3.3970868816603798E-3</v>
      </c>
      <c r="E41" s="2">
        <v>3.39216135686454E-3</v>
      </c>
      <c r="F41" s="2">
        <v>3.4882160905147399E-3</v>
      </c>
      <c r="G41" s="2">
        <v>2.98953662182362E-3</v>
      </c>
      <c r="H41" s="2">
        <v>2.8969214804565901E-3</v>
      </c>
      <c r="I41" s="2">
        <v>3.1617554066017501E-3</v>
      </c>
      <c r="J41" s="2">
        <v>2.9418126757516801E-3</v>
      </c>
      <c r="K41" s="2">
        <v>2.8276779773785802E-3</v>
      </c>
      <c r="L41" s="2">
        <v>3.09137155155547E-3</v>
      </c>
      <c r="M41" s="2">
        <v>3.0015007503751902E-3</v>
      </c>
    </row>
    <row r="42" spans="1:14" x14ac:dyDescent="0.3">
      <c r="A42" s="15"/>
    </row>
    <row r="43" spans="1:14" x14ac:dyDescent="0.3">
      <c r="A43" s="15"/>
    </row>
    <row r="44" spans="1:14" x14ac:dyDescent="0.3">
      <c r="A44" s="15"/>
      <c r="B44" s="20" t="s">
        <v>36</v>
      </c>
      <c r="C44" s="20"/>
      <c r="D44" s="20"/>
      <c r="E44" s="20"/>
      <c r="F44" s="20"/>
      <c r="G44" s="20"/>
      <c r="H44" s="20"/>
      <c r="I44" s="20"/>
      <c r="J44" s="20"/>
      <c r="K44" s="20"/>
      <c r="L44" s="20"/>
      <c r="M44" s="6" t="s">
        <v>37</v>
      </c>
      <c r="N44" s="6" t="s">
        <v>38</v>
      </c>
    </row>
    <row r="45" spans="1:14" x14ac:dyDescent="0.3">
      <c r="A45" s="9" t="s">
        <v>39</v>
      </c>
      <c r="B45" s="4" t="s">
        <v>18</v>
      </c>
      <c r="C45" s="4" t="s">
        <v>19</v>
      </c>
      <c r="D45" s="4" t="s">
        <v>20</v>
      </c>
      <c r="E45" s="4" t="s">
        <v>21</v>
      </c>
      <c r="F45" s="4" t="s">
        <v>22</v>
      </c>
      <c r="G45" s="4" t="s">
        <v>23</v>
      </c>
      <c r="H45" s="4" t="s">
        <v>24</v>
      </c>
      <c r="I45" s="4" t="s">
        <v>25</v>
      </c>
      <c r="J45" s="4" t="s">
        <v>26</v>
      </c>
      <c r="K45" s="4" t="s">
        <v>27</v>
      </c>
      <c r="L45" s="4" t="s">
        <v>28</v>
      </c>
      <c r="M45" s="4" t="s">
        <v>29</v>
      </c>
      <c r="N45" s="4" t="s">
        <v>30</v>
      </c>
    </row>
    <row r="46" spans="1:14" x14ac:dyDescent="0.3">
      <c r="A46" s="8" t="s">
        <v>311</v>
      </c>
      <c r="B46" s="2">
        <v>2.48803827751196E-2</v>
      </c>
      <c r="C46" s="2">
        <v>4.7619047619047603E-2</v>
      </c>
      <c r="D46" s="2">
        <v>2.1390374331550801E-2</v>
      </c>
      <c r="E46" s="2">
        <v>4.5375218150087299E-2</v>
      </c>
      <c r="F46" s="2">
        <v>6.6777963272120202E-3</v>
      </c>
      <c r="G46" s="2">
        <v>-0.10530679933665001</v>
      </c>
      <c r="H46" s="2">
        <v>3.9851714550509697E-2</v>
      </c>
      <c r="I46" s="2">
        <v>-2.2281639928698801E-2</v>
      </c>
      <c r="J46" s="2">
        <v>8.3865086599817701E-2</v>
      </c>
      <c r="K46" s="2">
        <v>5.7190916736753597E-2</v>
      </c>
      <c r="L46" s="2">
        <v>7.9554494828957805E-3</v>
      </c>
      <c r="M46" s="3">
        <v>0.12923351158645299</v>
      </c>
      <c r="N46" s="3">
        <v>0.12923351158645299</v>
      </c>
    </row>
    <row r="47" spans="1:14" x14ac:dyDescent="0.3">
      <c r="A47" s="8" t="s">
        <v>312</v>
      </c>
      <c r="B47" s="2">
        <v>-7.4999999999999997E-3</v>
      </c>
      <c r="C47" s="2">
        <v>0.14105793450881601</v>
      </c>
      <c r="D47" s="2">
        <v>-4.6357615894039701E-2</v>
      </c>
      <c r="E47" s="2">
        <v>4.3981481481481503E-2</v>
      </c>
      <c r="F47" s="2">
        <v>1.3303769401330399E-2</v>
      </c>
      <c r="G47" s="2">
        <v>-0.13129102844638901</v>
      </c>
      <c r="H47" s="2">
        <v>2.01511335012594E-2</v>
      </c>
      <c r="I47" s="2">
        <v>-3.7037037037037E-2</v>
      </c>
      <c r="J47" s="2">
        <v>0.16410256410256399</v>
      </c>
      <c r="K47" s="2">
        <v>2.6431718061673999E-2</v>
      </c>
      <c r="L47" s="2">
        <v>5.7939914163090099E-2</v>
      </c>
      <c r="M47" s="3">
        <v>0.21728395061728401</v>
      </c>
      <c r="N47" s="3">
        <v>8.8300220750551897E-2</v>
      </c>
    </row>
    <row r="48" spans="1:14" x14ac:dyDescent="0.3">
      <c r="A48" s="8" t="s">
        <v>313</v>
      </c>
      <c r="B48" s="2">
        <v>3.5087719298245598E-2</v>
      </c>
      <c r="C48" s="2">
        <v>-3.9548022598870101E-2</v>
      </c>
      <c r="D48" s="2">
        <v>2.3529411764705899E-2</v>
      </c>
      <c r="E48" s="2">
        <v>-4.2145593869731802E-2</v>
      </c>
      <c r="F48" s="2">
        <v>-6.0000000000000001E-3</v>
      </c>
      <c r="G48" s="2">
        <v>-5.4325955734406399E-2</v>
      </c>
      <c r="H48" s="2">
        <v>8.7234042553191504E-2</v>
      </c>
      <c r="I48" s="2">
        <v>-4.6966731898238703E-2</v>
      </c>
      <c r="J48" s="2">
        <v>7.8028747433264906E-2</v>
      </c>
      <c r="K48" s="2">
        <v>6.4761904761904798E-2</v>
      </c>
      <c r="L48" s="2">
        <v>-1.43112701252236E-2</v>
      </c>
      <c r="M48" s="3">
        <v>7.8277886497064603E-2</v>
      </c>
      <c r="N48" s="3">
        <v>8.0392156862745104E-2</v>
      </c>
    </row>
    <row r="49" spans="1:14" x14ac:dyDescent="0.3">
      <c r="A49" s="8" t="s">
        <v>314</v>
      </c>
      <c r="B49" s="2">
        <v>-1.38445154419595E-2</v>
      </c>
      <c r="C49" s="2">
        <v>8.5313174946004294E-2</v>
      </c>
      <c r="D49" s="2">
        <v>2.88557213930348E-2</v>
      </c>
      <c r="E49" s="2">
        <v>-4.8355899419729202E-3</v>
      </c>
      <c r="F49" s="2">
        <v>3.7900874635568502E-2</v>
      </c>
      <c r="G49" s="2">
        <v>-0.16198501872659199</v>
      </c>
      <c r="H49" s="2">
        <v>6.1452513966480403E-2</v>
      </c>
      <c r="I49" s="2">
        <v>-2.2105263157894701E-2</v>
      </c>
      <c r="J49" s="2">
        <v>0.229278794402583</v>
      </c>
      <c r="K49" s="2">
        <v>9.0192644483362505E-2</v>
      </c>
      <c r="L49" s="2">
        <v>8.3534136546184704E-2</v>
      </c>
      <c r="M49" s="3">
        <v>0.42</v>
      </c>
      <c r="N49" s="3">
        <v>0.34228855721392998</v>
      </c>
    </row>
    <row r="50" spans="1:14" x14ac:dyDescent="0.3">
      <c r="A50" s="8" t="s">
        <v>315</v>
      </c>
      <c r="B50" s="2">
        <v>1.8223234624145799E-2</v>
      </c>
      <c r="C50" s="2">
        <v>3.8031319910514498E-2</v>
      </c>
      <c r="D50" s="2">
        <v>-1.8318965517241399E-2</v>
      </c>
      <c r="E50" s="2">
        <v>5.4884742041712399E-3</v>
      </c>
      <c r="F50" s="2">
        <v>-5.4585152838427901E-3</v>
      </c>
      <c r="G50" s="2">
        <v>-6.0373216245883599E-2</v>
      </c>
      <c r="H50" s="2">
        <v>5.60747663551402E-2</v>
      </c>
      <c r="I50" s="2">
        <v>-4.4247787610619503E-3</v>
      </c>
      <c r="J50" s="2">
        <v>0.22111111111111101</v>
      </c>
      <c r="K50" s="2">
        <v>3.9126478616924497E-2</v>
      </c>
      <c r="L50" s="2">
        <v>6.5674255691768796E-2</v>
      </c>
      <c r="M50" s="3">
        <v>0.34623893805309702</v>
      </c>
      <c r="N50" s="3">
        <v>0.31142241379310298</v>
      </c>
    </row>
    <row r="51" spans="1:14" x14ac:dyDescent="0.3">
      <c r="A51" s="8" t="s">
        <v>316</v>
      </c>
      <c r="B51" s="2">
        <v>9.4254937163375206E-3</v>
      </c>
      <c r="C51" s="2">
        <v>2.9791018230324599E-2</v>
      </c>
      <c r="D51" s="2">
        <v>2.1588946459412798E-3</v>
      </c>
      <c r="E51" s="2">
        <v>1.5079707022835001E-2</v>
      </c>
      <c r="F51" s="2">
        <v>4.6689303904923598E-3</v>
      </c>
      <c r="G51" s="2">
        <v>5.02746092099704E-2</v>
      </c>
      <c r="H51" s="2">
        <v>1.1665325824617901E-2</v>
      </c>
      <c r="I51" s="2">
        <v>-5.2882703777335997E-2</v>
      </c>
      <c r="J51" s="2">
        <v>7.0109151973131806E-2</v>
      </c>
      <c r="K51" s="2">
        <v>3.4915653197332301E-2</v>
      </c>
      <c r="L51" s="2">
        <v>2.88097043214556E-2</v>
      </c>
      <c r="M51" s="3">
        <v>7.9125248508946297E-2</v>
      </c>
      <c r="N51" s="3">
        <v>0.17184801381692599</v>
      </c>
    </row>
    <row r="52" spans="1:14" x14ac:dyDescent="0.3">
      <c r="A52" s="8" t="s">
        <v>317</v>
      </c>
      <c r="B52" s="2">
        <v>1.2319228709159099E-2</v>
      </c>
      <c r="C52" s="2">
        <v>2.36331569664903E-2</v>
      </c>
      <c r="D52" s="2">
        <v>3.5320468642315597E-2</v>
      </c>
      <c r="E52" s="2">
        <v>3.5613246796472001E-2</v>
      </c>
      <c r="F52" s="2">
        <v>1.20520649204564E-2</v>
      </c>
      <c r="G52" s="2">
        <v>8.8599555414417303E-2</v>
      </c>
      <c r="H52" s="2">
        <v>3.0775962660443398E-2</v>
      </c>
      <c r="I52" s="2">
        <v>-2.9715579453799299E-2</v>
      </c>
      <c r="J52" s="2">
        <v>2.4354674055709499E-2</v>
      </c>
      <c r="K52" s="2">
        <v>6.9618451025056996E-2</v>
      </c>
      <c r="L52" s="2">
        <v>5.1910022627445797E-3</v>
      </c>
      <c r="M52" s="3">
        <v>6.8628838262346101E-2</v>
      </c>
      <c r="N52" s="3">
        <v>0.30117160578911101</v>
      </c>
    </row>
    <row r="53" spans="1:14" x14ac:dyDescent="0.3">
      <c r="A53" s="8" t="s">
        <v>318</v>
      </c>
      <c r="B53" s="2">
        <v>8.6880973066898301E-4</v>
      </c>
      <c r="C53" s="2">
        <v>2.4305555555555601E-2</v>
      </c>
      <c r="D53" s="2">
        <v>-1.10169491525424E-2</v>
      </c>
      <c r="E53" s="2">
        <v>2.9991431019708699E-2</v>
      </c>
      <c r="F53" s="2">
        <v>6.2396006655574002E-2</v>
      </c>
      <c r="G53" s="2">
        <v>-1.2529365700861401E-2</v>
      </c>
      <c r="H53" s="2">
        <v>-4.4409199048374301E-2</v>
      </c>
      <c r="I53" s="2">
        <v>-4.5643153526971E-2</v>
      </c>
      <c r="J53" s="2">
        <v>9.6521739130434797E-2</v>
      </c>
      <c r="K53" s="2">
        <v>9.7541633624107907E-2</v>
      </c>
      <c r="L53" s="2">
        <v>-1.7341040462427699E-2</v>
      </c>
      <c r="M53" s="3">
        <v>0.128630705394191</v>
      </c>
      <c r="N53" s="3">
        <v>0.152542372881356</v>
      </c>
    </row>
    <row r="54" spans="1:14" x14ac:dyDescent="0.3">
      <c r="A54" s="8" t="s">
        <v>319</v>
      </c>
      <c r="B54" s="2">
        <v>2.98151460942159E-2</v>
      </c>
      <c r="C54" s="2">
        <v>1.15807759119861E-3</v>
      </c>
      <c r="D54" s="2">
        <v>-6.9404279930595702E-3</v>
      </c>
      <c r="E54" s="2">
        <v>1.39778683750728E-2</v>
      </c>
      <c r="F54" s="2">
        <v>1.0913268236645599E-2</v>
      </c>
      <c r="G54" s="2">
        <v>-0.125568181818182</v>
      </c>
      <c r="H54" s="2">
        <v>5.5230669265757003E-2</v>
      </c>
      <c r="I54" s="2">
        <v>-3.3866995073891598E-2</v>
      </c>
      <c r="J54" s="2">
        <v>0.133205863607393</v>
      </c>
      <c r="K54" s="2">
        <v>6.01799775028121E-2</v>
      </c>
      <c r="L54" s="2">
        <v>5.3580901856763903E-2</v>
      </c>
      <c r="M54" s="3">
        <v>0.22290640394088701</v>
      </c>
      <c r="N54" s="3">
        <v>0.14864083285135901</v>
      </c>
    </row>
    <row r="55" spans="1:14" x14ac:dyDescent="0.3">
      <c r="A55" s="8" t="s">
        <v>320</v>
      </c>
      <c r="B55" s="2">
        <v>6.5562130177514805E-2</v>
      </c>
      <c r="C55" s="2">
        <v>-2.86539315859618E-2</v>
      </c>
      <c r="D55" s="2">
        <v>2.60690601417791E-2</v>
      </c>
      <c r="E55" s="2">
        <v>3.3875640739915301E-2</v>
      </c>
      <c r="F55" s="2">
        <v>3.3627937055399897E-2</v>
      </c>
      <c r="G55" s="2">
        <v>0.103441084462982</v>
      </c>
      <c r="H55" s="2">
        <v>1.6065016065016102E-2</v>
      </c>
      <c r="I55" s="2">
        <v>-1.39508928571429E-2</v>
      </c>
      <c r="J55" s="2">
        <v>-9.4510469722693793E-2</v>
      </c>
      <c r="K55" s="2">
        <v>6.3333333333333297E-2</v>
      </c>
      <c r="L55" s="2">
        <v>7.44514106583072E-3</v>
      </c>
      <c r="M55" s="3">
        <v>-4.3526785714285698E-2</v>
      </c>
      <c r="N55" s="3">
        <v>0.17585181797393101</v>
      </c>
    </row>
    <row r="56" spans="1:14" x14ac:dyDescent="0.3">
      <c r="A56" s="8" t="s">
        <v>321</v>
      </c>
      <c r="B56" s="2">
        <v>-0.116279069767442</v>
      </c>
      <c r="C56" s="2">
        <v>-2.6315789473684199E-2</v>
      </c>
      <c r="D56" s="2">
        <v>-9.45945945945946E-2</v>
      </c>
      <c r="E56" s="2">
        <v>5.9701492537313397E-2</v>
      </c>
      <c r="F56" s="2">
        <v>0.169014084507042</v>
      </c>
      <c r="G56" s="2">
        <v>-7.2289156626505993E-2</v>
      </c>
      <c r="H56" s="2">
        <v>0.168831168831169</v>
      </c>
      <c r="I56" s="2">
        <v>7.7777777777777807E-2</v>
      </c>
      <c r="J56" s="2">
        <v>-0.17525773195876301</v>
      </c>
      <c r="K56" s="2">
        <v>3.7499999999999999E-2</v>
      </c>
      <c r="L56" s="2">
        <v>8.4337349397590397E-2</v>
      </c>
      <c r="M56" s="3">
        <v>0</v>
      </c>
      <c r="N56" s="3">
        <v>0.21621621621621601</v>
      </c>
    </row>
    <row r="57" spans="1:14" x14ac:dyDescent="0.3">
      <c r="A57" s="8" t="s">
        <v>322</v>
      </c>
      <c r="B57" s="2">
        <v>-4.6153846153846198E-2</v>
      </c>
      <c r="C57" s="2">
        <v>9.6774193548387094E-2</v>
      </c>
      <c r="D57" s="2">
        <v>1.4705882352941201E-2</v>
      </c>
      <c r="E57" s="2">
        <v>-4.3478260869565202E-2</v>
      </c>
      <c r="F57" s="2">
        <v>3.03030303030303E-2</v>
      </c>
      <c r="G57" s="2">
        <v>0.11764705882352899</v>
      </c>
      <c r="H57" s="2">
        <v>0.118421052631579</v>
      </c>
      <c r="I57" s="2">
        <v>8.2352941176470601E-2</v>
      </c>
      <c r="J57" s="2">
        <v>0.282608695652174</v>
      </c>
      <c r="K57" s="2">
        <v>0.22033898305084701</v>
      </c>
      <c r="L57" s="2">
        <v>1.38888888888889E-2</v>
      </c>
      <c r="M57" s="3">
        <v>0.71764705882352897</v>
      </c>
      <c r="N57" s="3">
        <v>1.1470588235294099</v>
      </c>
    </row>
    <row r="58" spans="1:14" x14ac:dyDescent="0.3">
      <c r="A58" s="8" t="s">
        <v>323</v>
      </c>
      <c r="B58" s="2">
        <v>2.7226318774815701E-2</v>
      </c>
      <c r="C58" s="2">
        <v>2.3743787962451701E-2</v>
      </c>
      <c r="D58" s="2">
        <v>2.6968716289104602E-3</v>
      </c>
      <c r="E58" s="2">
        <v>1.7213555675094101E-2</v>
      </c>
      <c r="F58" s="2">
        <v>0</v>
      </c>
      <c r="G58" s="2">
        <v>-5.9756742464304603E-2</v>
      </c>
      <c r="H58" s="2">
        <v>7.8740157480314994E-3</v>
      </c>
      <c r="I58" s="2">
        <v>2.2321428571428601E-3</v>
      </c>
      <c r="J58" s="2">
        <v>9.1870824053452094E-2</v>
      </c>
      <c r="K58" s="2">
        <v>4.8444671086180502E-2</v>
      </c>
      <c r="L58" s="2">
        <v>-6.80933852140078E-3</v>
      </c>
      <c r="M58" s="3">
        <v>0.13950892857142899</v>
      </c>
      <c r="N58" s="3">
        <v>0.101402373247033</v>
      </c>
    </row>
    <row r="59" spans="1:14" x14ac:dyDescent="0.3">
      <c r="A59" s="8" t="s">
        <v>324</v>
      </c>
      <c r="B59" s="2">
        <v>6.3291139240506306E-2</v>
      </c>
      <c r="C59" s="2">
        <v>-0.13095238095238099</v>
      </c>
      <c r="D59" s="2">
        <v>1.3698630136986301E-2</v>
      </c>
      <c r="E59" s="2">
        <v>5.4054054054054099E-2</v>
      </c>
      <c r="F59" s="2">
        <v>-0.128205128205128</v>
      </c>
      <c r="G59" s="2">
        <v>-1.4705882352941201E-2</v>
      </c>
      <c r="H59" s="2">
        <v>0.119402985074627</v>
      </c>
      <c r="I59" s="2">
        <v>-9.3333333333333296E-2</v>
      </c>
      <c r="J59" s="2">
        <v>0</v>
      </c>
      <c r="K59" s="2">
        <v>0.161764705882353</v>
      </c>
      <c r="L59" s="2">
        <v>-1.26582278481013E-2</v>
      </c>
      <c r="M59" s="3">
        <v>0.04</v>
      </c>
      <c r="N59" s="3">
        <v>6.8493150684931503E-2</v>
      </c>
    </row>
    <row r="60" spans="1:14" x14ac:dyDescent="0.3">
      <c r="A60" s="11" t="s">
        <v>17</v>
      </c>
      <c r="B60" s="3">
        <v>2.4309927360774801E-2</v>
      </c>
      <c r="C60" s="3">
        <v>1.5932299546142201E-2</v>
      </c>
      <c r="D60" s="3">
        <v>1.5170552375634E-2</v>
      </c>
      <c r="E60" s="3">
        <v>2.5028650011459999E-2</v>
      </c>
      <c r="F60" s="3">
        <v>1.7217476857027899E-2</v>
      </c>
      <c r="G60" s="3">
        <v>1.6794161610832699E-2</v>
      </c>
      <c r="H60" s="3">
        <v>2.56399169837426E-2</v>
      </c>
      <c r="I60" s="3">
        <v>-2.5546983685342101E-2</v>
      </c>
      <c r="J60" s="3">
        <v>4.0363400389357602E-2</v>
      </c>
      <c r="K60" s="3">
        <v>6.2666333998669305E-2</v>
      </c>
      <c r="L60" s="3">
        <v>1.69047153198983E-2</v>
      </c>
      <c r="M60" s="3">
        <v>9.5527170018127397E-2</v>
      </c>
      <c r="N60" s="3">
        <v>0.20931639443436201</v>
      </c>
    </row>
    <row r="61" spans="1:14" x14ac:dyDescent="0.3">
      <c r="A61" s="15"/>
    </row>
    <row r="62" spans="1:14" x14ac:dyDescent="0.3">
      <c r="A62" s="13" t="s">
        <v>40</v>
      </c>
    </row>
    <row r="63" spans="1:14" x14ac:dyDescent="0.3">
      <c r="A63" s="14" t="s">
        <v>41</v>
      </c>
    </row>
    <row r="64" spans="1:14" x14ac:dyDescent="0.3">
      <c r="A64" s="14" t="s">
        <v>42</v>
      </c>
    </row>
    <row r="65" spans="1:1" x14ac:dyDescent="0.3">
      <c r="A65" s="14" t="s">
        <v>45</v>
      </c>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26:M26"/>
    <mergeCell ref="B44:L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328</v>
      </c>
    </row>
    <row r="2" spans="1:13" ht="15.6" x14ac:dyDescent="0.3">
      <c r="A2" s="12" t="s">
        <v>329</v>
      </c>
    </row>
    <row r="3" spans="1:13" ht="15.6" x14ac:dyDescent="0.3">
      <c r="A3" s="12" t="s">
        <v>327</v>
      </c>
    </row>
    <row r="4" spans="1:13" x14ac:dyDescent="0.3">
      <c r="A4" s="15"/>
    </row>
    <row r="5" spans="1:13" x14ac:dyDescent="0.3">
      <c r="A5" s="15"/>
    </row>
    <row r="6" spans="1:13" x14ac:dyDescent="0.3">
      <c r="A6" s="16" t="str">
        <f>HYPERLINK("#'Table of contents'!A128",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311</v>
      </c>
      <c r="B9" s="1">
        <v>1019</v>
      </c>
      <c r="C9" s="1">
        <v>1027</v>
      </c>
      <c r="D9" s="1">
        <v>1073</v>
      </c>
      <c r="E9" s="1">
        <v>1074</v>
      </c>
      <c r="F9" s="1">
        <v>1112</v>
      </c>
      <c r="G9" s="1">
        <v>1121</v>
      </c>
      <c r="H9" s="1">
        <v>997</v>
      </c>
      <c r="I9" s="1">
        <v>1032</v>
      </c>
      <c r="J9" s="1">
        <v>1058</v>
      </c>
      <c r="K9" s="1">
        <v>1139</v>
      </c>
      <c r="L9" s="1">
        <v>1174</v>
      </c>
      <c r="M9" s="1">
        <v>1183</v>
      </c>
    </row>
    <row r="10" spans="1:13" x14ac:dyDescent="0.3">
      <c r="A10" s="7" t="s">
        <v>312</v>
      </c>
      <c r="B10" s="1">
        <v>374</v>
      </c>
      <c r="C10" s="1">
        <v>366</v>
      </c>
      <c r="D10" s="1">
        <v>410</v>
      </c>
      <c r="E10" s="1">
        <v>385</v>
      </c>
      <c r="F10" s="1">
        <v>400</v>
      </c>
      <c r="G10" s="1">
        <v>409</v>
      </c>
      <c r="H10" s="1">
        <v>344</v>
      </c>
      <c r="I10" s="1">
        <v>348</v>
      </c>
      <c r="J10" s="1">
        <v>366</v>
      </c>
      <c r="K10" s="1">
        <v>417</v>
      </c>
      <c r="L10" s="1">
        <v>421</v>
      </c>
      <c r="M10" s="1">
        <v>441</v>
      </c>
    </row>
    <row r="11" spans="1:13" x14ac:dyDescent="0.3">
      <c r="A11" s="7" t="s">
        <v>313</v>
      </c>
      <c r="B11" s="1">
        <v>483</v>
      </c>
      <c r="C11" s="1">
        <v>494</v>
      </c>
      <c r="D11" s="1">
        <v>471</v>
      </c>
      <c r="E11" s="1">
        <v>471</v>
      </c>
      <c r="F11" s="1">
        <v>455</v>
      </c>
      <c r="G11" s="1">
        <v>452</v>
      </c>
      <c r="H11" s="1">
        <v>417</v>
      </c>
      <c r="I11" s="1">
        <v>455</v>
      </c>
      <c r="J11" s="1">
        <v>460</v>
      </c>
      <c r="K11" s="1">
        <v>490</v>
      </c>
      <c r="L11" s="1">
        <v>504</v>
      </c>
      <c r="M11" s="1">
        <v>493</v>
      </c>
    </row>
    <row r="12" spans="1:13" x14ac:dyDescent="0.3">
      <c r="A12" s="7" t="s">
        <v>314</v>
      </c>
      <c r="B12" s="1">
        <v>898</v>
      </c>
      <c r="C12" s="1">
        <v>879</v>
      </c>
      <c r="D12" s="1">
        <v>941</v>
      </c>
      <c r="E12" s="1">
        <v>957</v>
      </c>
      <c r="F12" s="1">
        <v>948</v>
      </c>
      <c r="G12" s="1">
        <v>971</v>
      </c>
      <c r="H12" s="1">
        <v>789</v>
      </c>
      <c r="I12" s="1">
        <v>840</v>
      </c>
      <c r="J12" s="1">
        <v>880</v>
      </c>
      <c r="K12" s="1">
        <v>1081</v>
      </c>
      <c r="L12" s="1">
        <v>1146</v>
      </c>
      <c r="M12" s="1">
        <v>1235</v>
      </c>
    </row>
    <row r="13" spans="1:13" x14ac:dyDescent="0.3">
      <c r="A13" s="7" t="s">
        <v>315</v>
      </c>
      <c r="B13" s="1">
        <v>825</v>
      </c>
      <c r="C13" s="1">
        <v>838</v>
      </c>
      <c r="D13" s="1">
        <v>852</v>
      </c>
      <c r="E13" s="1">
        <v>830</v>
      </c>
      <c r="F13" s="1">
        <v>829</v>
      </c>
      <c r="G13" s="1">
        <v>825</v>
      </c>
      <c r="H13" s="1">
        <v>773</v>
      </c>
      <c r="I13" s="1">
        <v>817</v>
      </c>
      <c r="J13" s="1">
        <v>865</v>
      </c>
      <c r="K13" s="1">
        <v>1030</v>
      </c>
      <c r="L13" s="1">
        <v>1031</v>
      </c>
      <c r="M13" s="1">
        <v>1097</v>
      </c>
    </row>
    <row r="14" spans="1:13" x14ac:dyDescent="0.3">
      <c r="A14" s="7" t="s">
        <v>316</v>
      </c>
      <c r="B14" s="1">
        <v>2120</v>
      </c>
      <c r="C14" s="1">
        <v>2125</v>
      </c>
      <c r="D14" s="1">
        <v>2162</v>
      </c>
      <c r="E14" s="1">
        <v>2123</v>
      </c>
      <c r="F14" s="1">
        <v>2138</v>
      </c>
      <c r="G14" s="1">
        <v>2129</v>
      </c>
      <c r="H14" s="1">
        <v>2239</v>
      </c>
      <c r="I14" s="1">
        <v>2262</v>
      </c>
      <c r="J14" s="1">
        <v>2275</v>
      </c>
      <c r="K14" s="1">
        <v>2413</v>
      </c>
      <c r="L14" s="1">
        <v>2441</v>
      </c>
      <c r="M14" s="1">
        <v>2497</v>
      </c>
    </row>
    <row r="15" spans="1:13" x14ac:dyDescent="0.3">
      <c r="A15" s="7" t="s">
        <v>317</v>
      </c>
      <c r="B15" s="1">
        <v>5365</v>
      </c>
      <c r="C15" s="1">
        <v>5393</v>
      </c>
      <c r="D15" s="1">
        <v>5456</v>
      </c>
      <c r="E15" s="1">
        <v>5583</v>
      </c>
      <c r="F15" s="1">
        <v>5741</v>
      </c>
      <c r="G15" s="1">
        <v>5759</v>
      </c>
      <c r="H15" s="1">
        <v>6303</v>
      </c>
      <c r="I15" s="1">
        <v>6467</v>
      </c>
      <c r="J15" s="1">
        <v>6566</v>
      </c>
      <c r="K15" s="1">
        <v>6637</v>
      </c>
      <c r="L15" s="1">
        <v>6928</v>
      </c>
      <c r="M15" s="1">
        <v>6927</v>
      </c>
    </row>
    <row r="16" spans="1:13" x14ac:dyDescent="0.3">
      <c r="A16" s="7" t="s">
        <v>318</v>
      </c>
      <c r="B16" s="1">
        <v>1057</v>
      </c>
      <c r="C16" s="1">
        <v>1043</v>
      </c>
      <c r="D16" s="1">
        <v>1044</v>
      </c>
      <c r="E16" s="1">
        <v>1012</v>
      </c>
      <c r="F16" s="1">
        <v>1034</v>
      </c>
      <c r="G16" s="1">
        <v>1105</v>
      </c>
      <c r="H16" s="1">
        <v>1075</v>
      </c>
      <c r="I16" s="1">
        <v>1029</v>
      </c>
      <c r="J16" s="1">
        <v>1070</v>
      </c>
      <c r="K16" s="1">
        <v>1155</v>
      </c>
      <c r="L16" s="1">
        <v>1229</v>
      </c>
      <c r="M16" s="1">
        <v>1211</v>
      </c>
    </row>
    <row r="17" spans="1:13" x14ac:dyDescent="0.3">
      <c r="A17" s="7" t="s">
        <v>319</v>
      </c>
      <c r="B17" s="1">
        <v>1612</v>
      </c>
      <c r="C17" s="1">
        <v>1635</v>
      </c>
      <c r="D17" s="1">
        <v>1630</v>
      </c>
      <c r="E17" s="1">
        <v>1600</v>
      </c>
      <c r="F17" s="1">
        <v>1627</v>
      </c>
      <c r="G17" s="1">
        <v>1636</v>
      </c>
      <c r="H17" s="1">
        <v>1398</v>
      </c>
      <c r="I17" s="1">
        <v>1483</v>
      </c>
      <c r="J17" s="1">
        <v>1507</v>
      </c>
      <c r="K17" s="1">
        <v>1701</v>
      </c>
      <c r="L17" s="1">
        <v>1776</v>
      </c>
      <c r="M17" s="1">
        <v>1869</v>
      </c>
    </row>
    <row r="18" spans="1:13" x14ac:dyDescent="0.3">
      <c r="A18" s="7" t="s">
        <v>320</v>
      </c>
      <c r="B18" s="1">
        <v>4032</v>
      </c>
      <c r="C18" s="1">
        <v>4250</v>
      </c>
      <c r="D18" s="1">
        <v>4056</v>
      </c>
      <c r="E18" s="1">
        <v>4111</v>
      </c>
      <c r="F18" s="1">
        <v>4219</v>
      </c>
      <c r="G18" s="1">
        <v>4352</v>
      </c>
      <c r="H18" s="1">
        <v>4840</v>
      </c>
      <c r="I18" s="1">
        <v>4886</v>
      </c>
      <c r="J18" s="1">
        <v>5080</v>
      </c>
      <c r="K18" s="1">
        <v>4506</v>
      </c>
      <c r="L18" s="1">
        <v>4659</v>
      </c>
      <c r="M18" s="1">
        <v>4668</v>
      </c>
    </row>
    <row r="19" spans="1:13" x14ac:dyDescent="0.3">
      <c r="A19" s="7" t="s">
        <v>321</v>
      </c>
      <c r="B19" s="1">
        <v>84</v>
      </c>
      <c r="C19" s="1">
        <v>74</v>
      </c>
      <c r="D19" s="1">
        <v>71</v>
      </c>
      <c r="E19" s="1">
        <v>63</v>
      </c>
      <c r="F19" s="1">
        <v>66</v>
      </c>
      <c r="G19" s="1">
        <v>76</v>
      </c>
      <c r="H19" s="1">
        <v>73</v>
      </c>
      <c r="I19" s="1">
        <v>83</v>
      </c>
      <c r="J19" s="1">
        <v>93</v>
      </c>
      <c r="K19" s="1">
        <v>77</v>
      </c>
      <c r="L19" s="1">
        <v>77</v>
      </c>
      <c r="M19" s="1">
        <v>83</v>
      </c>
    </row>
    <row r="20" spans="1:13" x14ac:dyDescent="0.3">
      <c r="A20" s="7" t="s">
        <v>322</v>
      </c>
      <c r="B20" s="1">
        <v>62</v>
      </c>
      <c r="C20" s="1">
        <v>60</v>
      </c>
      <c r="D20" s="1">
        <v>65</v>
      </c>
      <c r="E20" s="1">
        <v>63</v>
      </c>
      <c r="F20" s="1">
        <v>60</v>
      </c>
      <c r="G20" s="1">
        <v>63</v>
      </c>
      <c r="H20" s="1">
        <v>70</v>
      </c>
      <c r="I20" s="1">
        <v>78</v>
      </c>
      <c r="J20" s="1">
        <v>90</v>
      </c>
      <c r="K20" s="1">
        <v>115</v>
      </c>
      <c r="L20" s="1">
        <v>134</v>
      </c>
      <c r="M20" s="1">
        <v>138</v>
      </c>
    </row>
    <row r="21" spans="1:13" x14ac:dyDescent="0.3">
      <c r="A21" s="7" t="s">
        <v>323</v>
      </c>
      <c r="B21" s="1">
        <v>1659</v>
      </c>
      <c r="C21" s="1">
        <v>1676</v>
      </c>
      <c r="D21" s="1">
        <v>1703</v>
      </c>
      <c r="E21" s="1">
        <v>1691</v>
      </c>
      <c r="F21" s="1">
        <v>1711</v>
      </c>
      <c r="G21" s="1">
        <v>1717</v>
      </c>
      <c r="H21" s="1">
        <v>1596</v>
      </c>
      <c r="I21" s="1">
        <v>1606</v>
      </c>
      <c r="J21" s="1">
        <v>1709</v>
      </c>
      <c r="K21" s="1">
        <v>1851</v>
      </c>
      <c r="L21" s="1">
        <v>1896</v>
      </c>
      <c r="M21" s="1">
        <v>1863</v>
      </c>
    </row>
    <row r="22" spans="1:13" x14ac:dyDescent="0.3">
      <c r="A22" s="7" t="s">
        <v>324</v>
      </c>
      <c r="B22" s="1">
        <v>75</v>
      </c>
      <c r="C22" s="1">
        <v>79</v>
      </c>
      <c r="D22" s="1">
        <v>68</v>
      </c>
      <c r="E22" s="1">
        <v>68</v>
      </c>
      <c r="F22" s="1">
        <v>71</v>
      </c>
      <c r="G22" s="1">
        <v>60</v>
      </c>
      <c r="H22" s="1">
        <v>62</v>
      </c>
      <c r="I22" s="1">
        <v>70</v>
      </c>
      <c r="J22" s="1">
        <v>65</v>
      </c>
      <c r="K22" s="1">
        <v>63</v>
      </c>
      <c r="L22" s="1">
        <v>68</v>
      </c>
      <c r="M22" s="1">
        <v>67</v>
      </c>
    </row>
    <row r="23" spans="1:13" x14ac:dyDescent="0.3">
      <c r="A23" s="10" t="s">
        <v>17</v>
      </c>
      <c r="B23" s="5">
        <v>19665</v>
      </c>
      <c r="C23" s="5">
        <v>19939</v>
      </c>
      <c r="D23" s="5">
        <v>20002</v>
      </c>
      <c r="E23" s="5">
        <v>20031</v>
      </c>
      <c r="F23" s="5">
        <v>20411</v>
      </c>
      <c r="G23" s="5">
        <v>20675</v>
      </c>
      <c r="H23" s="5">
        <v>20976</v>
      </c>
      <c r="I23" s="5">
        <v>21456</v>
      </c>
      <c r="J23" s="5">
        <v>22084</v>
      </c>
      <c r="K23" s="5">
        <v>22675</v>
      </c>
      <c r="L23" s="5">
        <v>23484</v>
      </c>
      <c r="M23" s="5">
        <v>23772</v>
      </c>
    </row>
    <row r="24" spans="1:13" x14ac:dyDescent="0.3">
      <c r="A24" s="15"/>
    </row>
    <row r="25" spans="1:13" x14ac:dyDescent="0.3">
      <c r="A25" s="15"/>
    </row>
    <row r="26" spans="1:13" x14ac:dyDescent="0.3">
      <c r="A26" s="15"/>
      <c r="B26" s="20" t="s">
        <v>35</v>
      </c>
      <c r="C26" s="21"/>
      <c r="D26" s="21"/>
      <c r="E26" s="21"/>
      <c r="F26" s="21"/>
      <c r="G26" s="21"/>
      <c r="H26" s="21"/>
      <c r="I26" s="21"/>
      <c r="J26" s="21"/>
      <c r="K26" s="21"/>
      <c r="L26" s="21"/>
      <c r="M26" s="21"/>
    </row>
    <row r="27" spans="1:13" x14ac:dyDescent="0.3">
      <c r="A27" s="9" t="s">
        <v>39</v>
      </c>
      <c r="B27" s="4" t="s">
        <v>0</v>
      </c>
      <c r="C27" s="4" t="s">
        <v>1</v>
      </c>
      <c r="D27" s="4" t="s">
        <v>2</v>
      </c>
      <c r="E27" s="4" t="s">
        <v>3</v>
      </c>
      <c r="F27" s="4" t="s">
        <v>4</v>
      </c>
      <c r="G27" s="4" t="s">
        <v>5</v>
      </c>
      <c r="H27" s="4" t="s">
        <v>6</v>
      </c>
      <c r="I27" s="4" t="s">
        <v>7</v>
      </c>
      <c r="J27" s="4" t="s">
        <v>8</v>
      </c>
      <c r="K27" s="4" t="s">
        <v>9</v>
      </c>
      <c r="L27" s="4" t="s">
        <v>10</v>
      </c>
      <c r="M27" s="4" t="s">
        <v>11</v>
      </c>
    </row>
    <row r="28" spans="1:13" x14ac:dyDescent="0.3">
      <c r="A28" s="8" t="s">
        <v>311</v>
      </c>
      <c r="B28" s="2">
        <v>5.1817950673785897E-2</v>
      </c>
      <c r="C28" s="2">
        <v>5.1507096644766499E-2</v>
      </c>
      <c r="D28" s="2">
        <v>5.3644635536446397E-2</v>
      </c>
      <c r="E28" s="2">
        <v>5.3616893814587403E-2</v>
      </c>
      <c r="F28" s="2">
        <v>5.4480427220616301E-2</v>
      </c>
      <c r="G28" s="2">
        <v>5.4220072551390601E-2</v>
      </c>
      <c r="H28" s="2">
        <v>4.7530511060259302E-2</v>
      </c>
      <c r="I28" s="2">
        <v>4.8098434004474298E-2</v>
      </c>
      <c r="J28" s="2">
        <v>4.7907987683390697E-2</v>
      </c>
      <c r="K28" s="2">
        <v>5.0231532524807103E-2</v>
      </c>
      <c r="L28" s="2">
        <v>4.9991483563277102E-2</v>
      </c>
      <c r="M28" s="2">
        <v>4.9764428739693799E-2</v>
      </c>
    </row>
    <row r="29" spans="1:13" x14ac:dyDescent="0.3">
      <c r="A29" s="8" t="s">
        <v>312</v>
      </c>
      <c r="B29" s="2">
        <v>1.9018560894991099E-2</v>
      </c>
      <c r="C29" s="2">
        <v>1.8355985756557499E-2</v>
      </c>
      <c r="D29" s="2">
        <v>2.04979502049795E-2</v>
      </c>
      <c r="E29" s="2">
        <v>1.92202086765513E-2</v>
      </c>
      <c r="F29" s="2">
        <v>1.9597275978639001E-2</v>
      </c>
      <c r="G29" s="2">
        <v>1.9782345828294998E-2</v>
      </c>
      <c r="H29" s="2">
        <v>1.6399694889397399E-2</v>
      </c>
      <c r="I29" s="2">
        <v>1.6219239373601799E-2</v>
      </c>
      <c r="J29" s="2">
        <v>1.6573084586125698E-2</v>
      </c>
      <c r="K29" s="2">
        <v>1.8390297684674799E-2</v>
      </c>
      <c r="L29" s="2">
        <v>1.7927099301652202E-2</v>
      </c>
      <c r="M29" s="2">
        <v>1.8551236749116601E-2</v>
      </c>
    </row>
    <row r="30" spans="1:13" x14ac:dyDescent="0.3">
      <c r="A30" s="8" t="s">
        <v>313</v>
      </c>
      <c r="B30" s="2">
        <v>2.4561403508771899E-2</v>
      </c>
      <c r="C30" s="2">
        <v>2.4775565474697801E-2</v>
      </c>
      <c r="D30" s="2">
        <v>2.3547645235476498E-2</v>
      </c>
      <c r="E30" s="2">
        <v>2.35135539913135E-2</v>
      </c>
      <c r="F30" s="2">
        <v>2.22919014257018E-2</v>
      </c>
      <c r="G30" s="2">
        <v>2.18621523579202E-2</v>
      </c>
      <c r="H30" s="2">
        <v>1.98798627002288E-2</v>
      </c>
      <c r="I30" s="2">
        <v>2.1206189410887401E-2</v>
      </c>
      <c r="J30" s="2">
        <v>2.0829559862343801E-2</v>
      </c>
      <c r="K30" s="2">
        <v>2.1609702315325201E-2</v>
      </c>
      <c r="L30" s="2">
        <v>2.1461420541645401E-2</v>
      </c>
      <c r="M30" s="2">
        <v>2.0738684166246E-2</v>
      </c>
    </row>
    <row r="31" spans="1:13" x14ac:dyDescent="0.3">
      <c r="A31" s="8" t="s">
        <v>314</v>
      </c>
      <c r="B31" s="2">
        <v>4.5664886854818197E-2</v>
      </c>
      <c r="C31" s="2">
        <v>4.4084457595666801E-2</v>
      </c>
      <c r="D31" s="2">
        <v>4.7045295470452997E-2</v>
      </c>
      <c r="E31" s="2">
        <v>4.7775947281713298E-2</v>
      </c>
      <c r="F31" s="2">
        <v>4.64455440693744E-2</v>
      </c>
      <c r="G31" s="2">
        <v>4.6964933494558603E-2</v>
      </c>
      <c r="H31" s="2">
        <v>3.7614416475972502E-2</v>
      </c>
      <c r="I31" s="2">
        <v>3.91498881431767E-2</v>
      </c>
      <c r="J31" s="2">
        <v>3.9847853649701101E-2</v>
      </c>
      <c r="K31" s="2">
        <v>4.76736493936053E-2</v>
      </c>
      <c r="L31" s="2">
        <v>4.8799182422074601E-2</v>
      </c>
      <c r="M31" s="2">
        <v>5.1951876156823201E-2</v>
      </c>
    </row>
    <row r="32" spans="1:13" x14ac:dyDescent="0.3">
      <c r="A32" s="8" t="s">
        <v>315</v>
      </c>
      <c r="B32" s="2">
        <v>4.1952707856598E-2</v>
      </c>
      <c r="C32" s="2">
        <v>4.2028185967200003E-2</v>
      </c>
      <c r="D32" s="2">
        <v>4.2595740425957401E-2</v>
      </c>
      <c r="E32" s="2">
        <v>4.1435774549448398E-2</v>
      </c>
      <c r="F32" s="2">
        <v>4.0615354465729302E-2</v>
      </c>
      <c r="G32" s="2">
        <v>3.9903264812575598E-2</v>
      </c>
      <c r="H32" s="2">
        <v>3.6851639969488897E-2</v>
      </c>
      <c r="I32" s="2">
        <v>3.8077926920208803E-2</v>
      </c>
      <c r="J32" s="2">
        <v>3.91686288715812E-2</v>
      </c>
      <c r="K32" s="2">
        <v>4.5424476295479597E-2</v>
      </c>
      <c r="L32" s="2">
        <v>4.3902231306421402E-2</v>
      </c>
      <c r="M32" s="2">
        <v>4.6146727242133603E-2</v>
      </c>
    </row>
    <row r="33" spans="1:14" x14ac:dyDescent="0.3">
      <c r="A33" s="8" t="s">
        <v>316</v>
      </c>
      <c r="B33" s="2">
        <v>0.10780574624968201</v>
      </c>
      <c r="C33" s="2">
        <v>0.106575053914439</v>
      </c>
      <c r="D33" s="2">
        <v>0.108089191080892</v>
      </c>
      <c r="E33" s="2">
        <v>0.105985722130697</v>
      </c>
      <c r="F33" s="2">
        <v>0.104747440105825</v>
      </c>
      <c r="G33" s="2">
        <v>0.10297460701330099</v>
      </c>
      <c r="H33" s="2">
        <v>0.10674103737604899</v>
      </c>
      <c r="I33" s="2">
        <v>0.105425055928412</v>
      </c>
      <c r="J33" s="2">
        <v>0.10301575801485199</v>
      </c>
      <c r="K33" s="2">
        <v>0.106416758544653</v>
      </c>
      <c r="L33" s="2">
        <v>0.10394311020269099</v>
      </c>
      <c r="M33" s="2">
        <v>0.105039542318694</v>
      </c>
    </row>
    <row r="34" spans="1:14" x14ac:dyDescent="0.3">
      <c r="A34" s="8" t="s">
        <v>317</v>
      </c>
      <c r="B34" s="2">
        <v>0.27281973048563402</v>
      </c>
      <c r="C34" s="2">
        <v>0.27047494859320897</v>
      </c>
      <c r="D34" s="2">
        <v>0.27277272272772701</v>
      </c>
      <c r="E34" s="2">
        <v>0.27871798711996398</v>
      </c>
      <c r="F34" s="2">
        <v>0.28126990348341602</v>
      </c>
      <c r="G34" s="2">
        <v>0.278548972188634</v>
      </c>
      <c r="H34" s="2">
        <v>0.30048627002288297</v>
      </c>
      <c r="I34" s="2">
        <v>0.30140753169276702</v>
      </c>
      <c r="J34" s="2">
        <v>0.29731932620902002</v>
      </c>
      <c r="K34" s="2">
        <v>0.29270121278941602</v>
      </c>
      <c r="L34" s="2">
        <v>0.29500936808039502</v>
      </c>
      <c r="M34" s="2">
        <v>0.29139323573952502</v>
      </c>
    </row>
    <row r="35" spans="1:14" x14ac:dyDescent="0.3">
      <c r="A35" s="8" t="s">
        <v>318</v>
      </c>
      <c r="B35" s="2">
        <v>5.3750317823544398E-2</v>
      </c>
      <c r="C35" s="2">
        <v>5.2309544109534097E-2</v>
      </c>
      <c r="D35" s="2">
        <v>5.2194780521947801E-2</v>
      </c>
      <c r="E35" s="2">
        <v>5.0521691378363501E-2</v>
      </c>
      <c r="F35" s="2">
        <v>5.0658958404781698E-2</v>
      </c>
      <c r="G35" s="2">
        <v>5.3446191051995197E-2</v>
      </c>
      <c r="H35" s="2">
        <v>5.1249046529366897E-2</v>
      </c>
      <c r="I35" s="2">
        <v>4.7958612975391501E-2</v>
      </c>
      <c r="J35" s="2">
        <v>4.8451367505886599E-2</v>
      </c>
      <c r="K35" s="2">
        <v>5.0937155457552397E-2</v>
      </c>
      <c r="L35" s="2">
        <v>5.23335036620678E-2</v>
      </c>
      <c r="M35" s="2">
        <v>5.0942285041224999E-2</v>
      </c>
    </row>
    <row r="36" spans="1:14" x14ac:dyDescent="0.3">
      <c r="A36" s="8" t="s">
        <v>319</v>
      </c>
      <c r="B36" s="2">
        <v>8.1973048563437595E-2</v>
      </c>
      <c r="C36" s="2">
        <v>8.2000100305933105E-2</v>
      </c>
      <c r="D36" s="2">
        <v>8.1491850814918498E-2</v>
      </c>
      <c r="E36" s="2">
        <v>7.9876191902551005E-2</v>
      </c>
      <c r="F36" s="2">
        <v>7.9711920043114004E-2</v>
      </c>
      <c r="G36" s="2">
        <v>7.9129383313180202E-2</v>
      </c>
      <c r="H36" s="2">
        <v>6.6647597254004598E-2</v>
      </c>
      <c r="I36" s="2">
        <v>6.9118195376584604E-2</v>
      </c>
      <c r="J36" s="2">
        <v>6.8239449375113198E-2</v>
      </c>
      <c r="K36" s="2">
        <v>7.5016538037486202E-2</v>
      </c>
      <c r="L36" s="2">
        <v>7.5625958099131294E-2</v>
      </c>
      <c r="M36" s="2">
        <v>7.8621908127208498E-2</v>
      </c>
    </row>
    <row r="37" spans="1:14" x14ac:dyDescent="0.3">
      <c r="A37" s="8" t="s">
        <v>320</v>
      </c>
      <c r="B37" s="2">
        <v>0.205034324942792</v>
      </c>
      <c r="C37" s="2">
        <v>0.213150107828878</v>
      </c>
      <c r="D37" s="2">
        <v>0.20277972202779701</v>
      </c>
      <c r="E37" s="2">
        <v>0.20523189056961699</v>
      </c>
      <c r="F37" s="2">
        <v>0.20670226838469499</v>
      </c>
      <c r="G37" s="2">
        <v>0.21049576783554999</v>
      </c>
      <c r="H37" s="2">
        <v>0.23073989321128899</v>
      </c>
      <c r="I37" s="2">
        <v>0.22772184936614501</v>
      </c>
      <c r="J37" s="2">
        <v>0.23003079152327499</v>
      </c>
      <c r="K37" s="2">
        <v>0.19872105843439899</v>
      </c>
      <c r="L37" s="2">
        <v>0.19839039345937701</v>
      </c>
      <c r="M37" s="2">
        <v>0.19636547198384699</v>
      </c>
    </row>
    <row r="38" spans="1:14" x14ac:dyDescent="0.3">
      <c r="A38" s="8" t="s">
        <v>321</v>
      </c>
      <c r="B38" s="2">
        <v>4.2715484363081598E-3</v>
      </c>
      <c r="C38" s="2">
        <v>3.7113195245498799E-3</v>
      </c>
      <c r="D38" s="2">
        <v>3.5496450354964501E-3</v>
      </c>
      <c r="E38" s="2">
        <v>3.1451250561629501E-3</v>
      </c>
      <c r="F38" s="2">
        <v>3.23355053647543E-3</v>
      </c>
      <c r="G38" s="2">
        <v>3.6759371221281702E-3</v>
      </c>
      <c r="H38" s="2">
        <v>3.4801678108314299E-3</v>
      </c>
      <c r="I38" s="2">
        <v>3.8683818046234201E-3</v>
      </c>
      <c r="J38" s="2">
        <v>4.2111936243434201E-3</v>
      </c>
      <c r="K38" s="2">
        <v>3.39581036383682E-3</v>
      </c>
      <c r="L38" s="2">
        <v>3.2788281383069298E-3</v>
      </c>
      <c r="M38" s="2">
        <v>3.4915026081103798E-3</v>
      </c>
    </row>
    <row r="39" spans="1:14" x14ac:dyDescent="0.3">
      <c r="A39" s="8" t="s">
        <v>322</v>
      </c>
      <c r="B39" s="2">
        <v>3.1528095601322101E-3</v>
      </c>
      <c r="C39" s="2">
        <v>3.0091779928782801E-3</v>
      </c>
      <c r="D39" s="2">
        <v>3.2496750324967501E-3</v>
      </c>
      <c r="E39" s="2">
        <v>3.1451250561629501E-3</v>
      </c>
      <c r="F39" s="2">
        <v>2.9395913967958502E-3</v>
      </c>
      <c r="G39" s="2">
        <v>3.04715840386941E-3</v>
      </c>
      <c r="H39" s="2">
        <v>3.3371472158657501E-3</v>
      </c>
      <c r="I39" s="2">
        <v>3.6353467561521299E-3</v>
      </c>
      <c r="J39" s="2">
        <v>4.0753486687194404E-3</v>
      </c>
      <c r="K39" s="2">
        <v>5.0716648291069498E-3</v>
      </c>
      <c r="L39" s="2">
        <v>5.7060126043263501E-3</v>
      </c>
      <c r="M39" s="2">
        <v>5.8051489146895502E-3</v>
      </c>
    </row>
    <row r="40" spans="1:14" x14ac:dyDescent="0.3">
      <c r="A40" s="8" t="s">
        <v>323</v>
      </c>
      <c r="B40" s="2">
        <v>8.4363081617086194E-2</v>
      </c>
      <c r="C40" s="2">
        <v>8.4056371934399896E-2</v>
      </c>
      <c r="D40" s="2">
        <v>8.51414858514149E-2</v>
      </c>
      <c r="E40" s="2">
        <v>8.4419150317008598E-2</v>
      </c>
      <c r="F40" s="2">
        <v>8.3827347998628204E-2</v>
      </c>
      <c r="G40" s="2">
        <v>8.3047158403869406E-2</v>
      </c>
      <c r="H40" s="2">
        <v>7.6086956521739094E-2</v>
      </c>
      <c r="I40" s="2">
        <v>7.4850857568978399E-2</v>
      </c>
      <c r="J40" s="2">
        <v>7.7386343053794604E-2</v>
      </c>
      <c r="K40" s="2">
        <v>8.1631753031973495E-2</v>
      </c>
      <c r="L40" s="2">
        <v>8.0735820132856406E-2</v>
      </c>
      <c r="M40" s="2">
        <v>7.8369510348308899E-2</v>
      </c>
    </row>
    <row r="41" spans="1:14" x14ac:dyDescent="0.3">
      <c r="A41" s="8" t="s">
        <v>324</v>
      </c>
      <c r="B41" s="2">
        <v>3.8138825324180001E-3</v>
      </c>
      <c r="C41" s="2">
        <v>3.9620843572897302E-3</v>
      </c>
      <c r="D41" s="2">
        <v>3.3996600339965999E-3</v>
      </c>
      <c r="E41" s="2">
        <v>3.3947381558584199E-3</v>
      </c>
      <c r="F41" s="2">
        <v>3.47851648620842E-3</v>
      </c>
      <c r="G41" s="2">
        <v>2.90205562273277E-3</v>
      </c>
      <c r="H41" s="2">
        <v>2.9557589626239499E-3</v>
      </c>
      <c r="I41" s="2">
        <v>3.26249067859806E-3</v>
      </c>
      <c r="J41" s="2">
        <v>2.94330737185293E-3</v>
      </c>
      <c r="K41" s="2">
        <v>2.7783902976846698E-3</v>
      </c>
      <c r="L41" s="2">
        <v>2.8955884857775499E-3</v>
      </c>
      <c r="M41" s="2">
        <v>2.81844186437826E-3</v>
      </c>
    </row>
    <row r="42" spans="1:14" x14ac:dyDescent="0.3">
      <c r="A42" s="15"/>
    </row>
    <row r="43" spans="1:14" x14ac:dyDescent="0.3">
      <c r="A43" s="15"/>
    </row>
    <row r="44" spans="1:14" x14ac:dyDescent="0.3">
      <c r="A44" s="15"/>
      <c r="B44" s="20" t="s">
        <v>36</v>
      </c>
      <c r="C44" s="20"/>
      <c r="D44" s="20"/>
      <c r="E44" s="20"/>
      <c r="F44" s="20"/>
      <c r="G44" s="20"/>
      <c r="H44" s="20"/>
      <c r="I44" s="20"/>
      <c r="J44" s="20"/>
      <c r="K44" s="20"/>
      <c r="L44" s="20"/>
      <c r="M44" s="6" t="s">
        <v>37</v>
      </c>
      <c r="N44" s="6" t="s">
        <v>38</v>
      </c>
    </row>
    <row r="45" spans="1:14" x14ac:dyDescent="0.3">
      <c r="A45" s="9" t="s">
        <v>39</v>
      </c>
      <c r="B45" s="4" t="s">
        <v>18</v>
      </c>
      <c r="C45" s="4" t="s">
        <v>19</v>
      </c>
      <c r="D45" s="4" t="s">
        <v>20</v>
      </c>
      <c r="E45" s="4" t="s">
        <v>21</v>
      </c>
      <c r="F45" s="4" t="s">
        <v>22</v>
      </c>
      <c r="G45" s="4" t="s">
        <v>23</v>
      </c>
      <c r="H45" s="4" t="s">
        <v>24</v>
      </c>
      <c r="I45" s="4" t="s">
        <v>25</v>
      </c>
      <c r="J45" s="4" t="s">
        <v>26</v>
      </c>
      <c r="K45" s="4" t="s">
        <v>27</v>
      </c>
      <c r="L45" s="4" t="s">
        <v>28</v>
      </c>
      <c r="M45" s="4" t="s">
        <v>29</v>
      </c>
      <c r="N45" s="4" t="s">
        <v>30</v>
      </c>
    </row>
    <row r="46" spans="1:14" x14ac:dyDescent="0.3">
      <c r="A46" s="8" t="s">
        <v>311</v>
      </c>
      <c r="B46" s="2">
        <v>7.8508341511285603E-3</v>
      </c>
      <c r="C46" s="2">
        <v>4.4790652385589103E-2</v>
      </c>
      <c r="D46" s="2">
        <v>9.3196644920782805E-4</v>
      </c>
      <c r="E46" s="2">
        <v>3.5381750465549297E-2</v>
      </c>
      <c r="F46" s="2">
        <v>8.0935251798561203E-3</v>
      </c>
      <c r="G46" s="2">
        <v>-0.110615521855486</v>
      </c>
      <c r="H46" s="2">
        <v>3.5105315947843503E-2</v>
      </c>
      <c r="I46" s="2">
        <v>2.5193798449612399E-2</v>
      </c>
      <c r="J46" s="2">
        <v>7.6559546313799604E-2</v>
      </c>
      <c r="K46" s="2">
        <v>3.0728709394205401E-2</v>
      </c>
      <c r="L46" s="2">
        <v>7.6660988074957401E-3</v>
      </c>
      <c r="M46" s="3">
        <v>0.14631782945736399</v>
      </c>
      <c r="N46" s="3">
        <v>0.102516309412861</v>
      </c>
    </row>
    <row r="47" spans="1:14" x14ac:dyDescent="0.3">
      <c r="A47" s="8" t="s">
        <v>312</v>
      </c>
      <c r="B47" s="2">
        <v>-2.1390374331550801E-2</v>
      </c>
      <c r="C47" s="2">
        <v>0.12021857923497301</v>
      </c>
      <c r="D47" s="2">
        <v>-6.0975609756097601E-2</v>
      </c>
      <c r="E47" s="2">
        <v>3.8961038961039002E-2</v>
      </c>
      <c r="F47" s="2">
        <v>2.2499999999999999E-2</v>
      </c>
      <c r="G47" s="2">
        <v>-0.158924205378973</v>
      </c>
      <c r="H47" s="2">
        <v>1.16279069767442E-2</v>
      </c>
      <c r="I47" s="2">
        <v>5.1724137931034503E-2</v>
      </c>
      <c r="J47" s="2">
        <v>0.13934426229508201</v>
      </c>
      <c r="K47" s="2">
        <v>9.5923261390887301E-3</v>
      </c>
      <c r="L47" s="2">
        <v>4.7505938242280298E-2</v>
      </c>
      <c r="M47" s="3">
        <v>0.26724137931034497</v>
      </c>
      <c r="N47" s="3">
        <v>7.5609756097561001E-2</v>
      </c>
    </row>
    <row r="48" spans="1:14" x14ac:dyDescent="0.3">
      <c r="A48" s="8" t="s">
        <v>313</v>
      </c>
      <c r="B48" s="2">
        <v>2.2774327122153201E-2</v>
      </c>
      <c r="C48" s="2">
        <v>-4.6558704453441298E-2</v>
      </c>
      <c r="D48" s="2">
        <v>0</v>
      </c>
      <c r="E48" s="2">
        <v>-3.3970276008492603E-2</v>
      </c>
      <c r="F48" s="2">
        <v>-6.5934065934065899E-3</v>
      </c>
      <c r="G48" s="2">
        <v>-7.7433628318584094E-2</v>
      </c>
      <c r="H48" s="2">
        <v>9.11270983213429E-2</v>
      </c>
      <c r="I48" s="2">
        <v>1.0989010989011E-2</v>
      </c>
      <c r="J48" s="2">
        <v>6.5217391304347797E-2</v>
      </c>
      <c r="K48" s="2">
        <v>2.8571428571428598E-2</v>
      </c>
      <c r="L48" s="2">
        <v>-2.18253968253968E-2</v>
      </c>
      <c r="M48" s="3">
        <v>8.3516483516483497E-2</v>
      </c>
      <c r="N48" s="3">
        <v>4.67091295116773E-2</v>
      </c>
    </row>
    <row r="49" spans="1:14" x14ac:dyDescent="0.3">
      <c r="A49" s="8" t="s">
        <v>314</v>
      </c>
      <c r="B49" s="2">
        <v>-2.1158129175946502E-2</v>
      </c>
      <c r="C49" s="2">
        <v>7.0534698521046602E-2</v>
      </c>
      <c r="D49" s="2">
        <v>1.7003188097768299E-2</v>
      </c>
      <c r="E49" s="2">
        <v>-9.4043887147335394E-3</v>
      </c>
      <c r="F49" s="2">
        <v>2.42616033755274E-2</v>
      </c>
      <c r="G49" s="2">
        <v>-0.187435633367662</v>
      </c>
      <c r="H49" s="2">
        <v>6.4638783269962002E-2</v>
      </c>
      <c r="I49" s="2">
        <v>4.7619047619047603E-2</v>
      </c>
      <c r="J49" s="2">
        <v>0.22840909090909101</v>
      </c>
      <c r="K49" s="2">
        <v>6.0129509713228502E-2</v>
      </c>
      <c r="L49" s="2">
        <v>7.7661431064572406E-2</v>
      </c>
      <c r="M49" s="3">
        <v>0.47023809523809501</v>
      </c>
      <c r="N49" s="3">
        <v>0.31243358129649301</v>
      </c>
    </row>
    <row r="50" spans="1:14" x14ac:dyDescent="0.3">
      <c r="A50" s="8" t="s">
        <v>315</v>
      </c>
      <c r="B50" s="2">
        <v>1.57575757575758E-2</v>
      </c>
      <c r="C50" s="2">
        <v>1.67064439140811E-2</v>
      </c>
      <c r="D50" s="2">
        <v>-2.5821596244131498E-2</v>
      </c>
      <c r="E50" s="2">
        <v>-1.2048192771084299E-3</v>
      </c>
      <c r="F50" s="2">
        <v>-4.8250904704463197E-3</v>
      </c>
      <c r="G50" s="2">
        <v>-6.3030303030303006E-2</v>
      </c>
      <c r="H50" s="2">
        <v>5.6921086675291097E-2</v>
      </c>
      <c r="I50" s="2">
        <v>5.87515299877601E-2</v>
      </c>
      <c r="J50" s="2">
        <v>0.190751445086705</v>
      </c>
      <c r="K50" s="2">
        <v>9.7087378640776695E-4</v>
      </c>
      <c r="L50" s="2">
        <v>6.4015518913676003E-2</v>
      </c>
      <c r="M50" s="3">
        <v>0.342717258261934</v>
      </c>
      <c r="N50" s="3">
        <v>0.28755868544600899</v>
      </c>
    </row>
    <row r="51" spans="1:14" x14ac:dyDescent="0.3">
      <c r="A51" s="8" t="s">
        <v>316</v>
      </c>
      <c r="B51" s="2">
        <v>2.3584905660377401E-3</v>
      </c>
      <c r="C51" s="2">
        <v>1.7411764705882401E-2</v>
      </c>
      <c r="D51" s="2">
        <v>-1.8038852913968499E-2</v>
      </c>
      <c r="E51" s="2">
        <v>7.0654733867169103E-3</v>
      </c>
      <c r="F51" s="2">
        <v>-4.2095416276894298E-3</v>
      </c>
      <c r="G51" s="2">
        <v>5.1667449506810702E-2</v>
      </c>
      <c r="H51" s="2">
        <v>1.02724430549352E-2</v>
      </c>
      <c r="I51" s="2">
        <v>5.74712643678161E-3</v>
      </c>
      <c r="J51" s="2">
        <v>6.0659340659340699E-2</v>
      </c>
      <c r="K51" s="2">
        <v>1.1603812681309601E-2</v>
      </c>
      <c r="L51" s="2">
        <v>2.2941417451864E-2</v>
      </c>
      <c r="M51" s="3">
        <v>0.10389036251105201</v>
      </c>
      <c r="N51" s="3">
        <v>0.15494912118408899</v>
      </c>
    </row>
    <row r="52" spans="1:14" x14ac:dyDescent="0.3">
      <c r="A52" s="8" t="s">
        <v>317</v>
      </c>
      <c r="B52" s="2">
        <v>5.2190121155638401E-3</v>
      </c>
      <c r="C52" s="2">
        <v>1.1681809753384001E-2</v>
      </c>
      <c r="D52" s="2">
        <v>2.32771260997067E-2</v>
      </c>
      <c r="E52" s="2">
        <v>2.8300197026688199E-2</v>
      </c>
      <c r="F52" s="2">
        <v>3.1353422748650098E-3</v>
      </c>
      <c r="G52" s="2">
        <v>9.44608438965098E-2</v>
      </c>
      <c r="H52" s="2">
        <v>2.6019355862287801E-2</v>
      </c>
      <c r="I52" s="2">
        <v>1.53084892531313E-2</v>
      </c>
      <c r="J52" s="2">
        <v>1.0813280536095E-2</v>
      </c>
      <c r="K52" s="2">
        <v>4.3845110742805497E-2</v>
      </c>
      <c r="L52" s="2">
        <v>-1.4434180138568099E-4</v>
      </c>
      <c r="M52" s="3">
        <v>7.1130354105458496E-2</v>
      </c>
      <c r="N52" s="3">
        <v>0.269611436950147</v>
      </c>
    </row>
    <row r="53" spans="1:14" x14ac:dyDescent="0.3">
      <c r="A53" s="8" t="s">
        <v>318</v>
      </c>
      <c r="B53" s="2">
        <v>-1.3245033112582801E-2</v>
      </c>
      <c r="C53" s="2">
        <v>9.5877277085330804E-4</v>
      </c>
      <c r="D53" s="2">
        <v>-3.0651340996168602E-2</v>
      </c>
      <c r="E53" s="2">
        <v>2.1739130434782601E-2</v>
      </c>
      <c r="F53" s="2">
        <v>6.8665377176015494E-2</v>
      </c>
      <c r="G53" s="2">
        <v>-2.7149321266968299E-2</v>
      </c>
      <c r="H53" s="2">
        <v>-4.27906976744186E-2</v>
      </c>
      <c r="I53" s="2">
        <v>3.9844509232264298E-2</v>
      </c>
      <c r="J53" s="2">
        <v>7.9439252336448593E-2</v>
      </c>
      <c r="K53" s="2">
        <v>6.4069264069264095E-2</v>
      </c>
      <c r="L53" s="2">
        <v>-1.46460537021969E-2</v>
      </c>
      <c r="M53" s="3">
        <v>0.17687074829932001</v>
      </c>
      <c r="N53" s="3">
        <v>0.159961685823755</v>
      </c>
    </row>
    <row r="54" spans="1:14" x14ac:dyDescent="0.3">
      <c r="A54" s="8" t="s">
        <v>319</v>
      </c>
      <c r="B54" s="2">
        <v>1.4267990074441701E-2</v>
      </c>
      <c r="C54" s="2">
        <v>-3.05810397553517E-3</v>
      </c>
      <c r="D54" s="2">
        <v>-1.84049079754601E-2</v>
      </c>
      <c r="E54" s="2">
        <v>1.6875000000000001E-2</v>
      </c>
      <c r="F54" s="2">
        <v>5.5316533497234196E-3</v>
      </c>
      <c r="G54" s="2">
        <v>-0.14547677261613701</v>
      </c>
      <c r="H54" s="2">
        <v>6.0801144492131601E-2</v>
      </c>
      <c r="I54" s="2">
        <v>1.6183412002697201E-2</v>
      </c>
      <c r="J54" s="2">
        <v>0.12873258128732601</v>
      </c>
      <c r="K54" s="2">
        <v>4.4091710758377402E-2</v>
      </c>
      <c r="L54" s="2">
        <v>5.2364864864864899E-2</v>
      </c>
      <c r="M54" s="3">
        <v>0.26028320971004698</v>
      </c>
      <c r="N54" s="3">
        <v>0.14662576687116599</v>
      </c>
    </row>
    <row r="55" spans="1:14" x14ac:dyDescent="0.3">
      <c r="A55" s="8" t="s">
        <v>320</v>
      </c>
      <c r="B55" s="2">
        <v>5.4067460317460299E-2</v>
      </c>
      <c r="C55" s="2">
        <v>-4.5647058823529402E-2</v>
      </c>
      <c r="D55" s="2">
        <v>1.3560157790927001E-2</v>
      </c>
      <c r="E55" s="2">
        <v>2.62709802967648E-2</v>
      </c>
      <c r="F55" s="2">
        <v>3.1524057833609898E-2</v>
      </c>
      <c r="G55" s="2">
        <v>0.112132352941176</v>
      </c>
      <c r="H55" s="2">
        <v>9.5041322314049596E-3</v>
      </c>
      <c r="I55" s="2">
        <v>3.9705280392959501E-2</v>
      </c>
      <c r="J55" s="2">
        <v>-0.112992125984252</v>
      </c>
      <c r="K55" s="2">
        <v>3.3954727030625798E-2</v>
      </c>
      <c r="L55" s="2">
        <v>1.9317450096587301E-3</v>
      </c>
      <c r="M55" s="3">
        <v>-4.4617273843634897E-2</v>
      </c>
      <c r="N55" s="3">
        <v>0.15088757396449701</v>
      </c>
    </row>
    <row r="56" spans="1:14" x14ac:dyDescent="0.3">
      <c r="A56" s="8" t="s">
        <v>321</v>
      </c>
      <c r="B56" s="2">
        <v>-0.119047619047619</v>
      </c>
      <c r="C56" s="2">
        <v>-4.0540540540540501E-2</v>
      </c>
      <c r="D56" s="2">
        <v>-0.11267605633802801</v>
      </c>
      <c r="E56" s="2">
        <v>4.7619047619047603E-2</v>
      </c>
      <c r="F56" s="2">
        <v>0.15151515151515199</v>
      </c>
      <c r="G56" s="2">
        <v>-3.94736842105263E-2</v>
      </c>
      <c r="H56" s="2">
        <v>0.13698630136986301</v>
      </c>
      <c r="I56" s="2">
        <v>0.120481927710843</v>
      </c>
      <c r="J56" s="2">
        <v>-0.17204301075268799</v>
      </c>
      <c r="K56" s="2">
        <v>0</v>
      </c>
      <c r="L56" s="2">
        <v>7.7922077922077906E-2</v>
      </c>
      <c r="M56" s="3">
        <v>0</v>
      </c>
      <c r="N56" s="3">
        <v>0.169014084507042</v>
      </c>
    </row>
    <row r="57" spans="1:14" x14ac:dyDescent="0.3">
      <c r="A57" s="8" t="s">
        <v>322</v>
      </c>
      <c r="B57" s="2">
        <v>-3.2258064516128997E-2</v>
      </c>
      <c r="C57" s="2">
        <v>8.3333333333333301E-2</v>
      </c>
      <c r="D57" s="2">
        <v>-3.0769230769230799E-2</v>
      </c>
      <c r="E57" s="2">
        <v>-4.7619047619047603E-2</v>
      </c>
      <c r="F57" s="2">
        <v>0.05</v>
      </c>
      <c r="G57" s="2">
        <v>0.11111111111111099</v>
      </c>
      <c r="H57" s="2">
        <v>0.114285714285714</v>
      </c>
      <c r="I57" s="2">
        <v>0.15384615384615399</v>
      </c>
      <c r="J57" s="2">
        <v>0.27777777777777801</v>
      </c>
      <c r="K57" s="2">
        <v>0.16521739130434801</v>
      </c>
      <c r="L57" s="2">
        <v>2.9850746268656699E-2</v>
      </c>
      <c r="M57" s="3">
        <v>0.76923076923076905</v>
      </c>
      <c r="N57" s="3">
        <v>1.12307692307692</v>
      </c>
    </row>
    <row r="58" spans="1:14" x14ac:dyDescent="0.3">
      <c r="A58" s="8" t="s">
        <v>323</v>
      </c>
      <c r="B58" s="2">
        <v>1.0247136829415301E-2</v>
      </c>
      <c r="C58" s="2">
        <v>1.6109785202864001E-2</v>
      </c>
      <c r="D58" s="2">
        <v>-7.0463887257780399E-3</v>
      </c>
      <c r="E58" s="2">
        <v>1.1827321111768201E-2</v>
      </c>
      <c r="F58" s="2">
        <v>3.50672121566335E-3</v>
      </c>
      <c r="G58" s="2">
        <v>-7.0471753057658695E-2</v>
      </c>
      <c r="H58" s="2">
        <v>6.2656641604010004E-3</v>
      </c>
      <c r="I58" s="2">
        <v>6.4134495641345005E-2</v>
      </c>
      <c r="J58" s="2">
        <v>8.3089526038619105E-2</v>
      </c>
      <c r="K58" s="2">
        <v>2.43111831442464E-2</v>
      </c>
      <c r="L58" s="2">
        <v>-1.7405063291139201E-2</v>
      </c>
      <c r="M58" s="3">
        <v>0.16002490660024901</v>
      </c>
      <c r="N58" s="3">
        <v>9.3951849677040497E-2</v>
      </c>
    </row>
    <row r="59" spans="1:14" x14ac:dyDescent="0.3">
      <c r="A59" s="8" t="s">
        <v>324</v>
      </c>
      <c r="B59" s="2">
        <v>5.3333333333333302E-2</v>
      </c>
      <c r="C59" s="2">
        <v>-0.139240506329114</v>
      </c>
      <c r="D59" s="2">
        <v>0</v>
      </c>
      <c r="E59" s="2">
        <v>4.4117647058823498E-2</v>
      </c>
      <c r="F59" s="2">
        <v>-0.154929577464789</v>
      </c>
      <c r="G59" s="2">
        <v>3.3333333333333298E-2</v>
      </c>
      <c r="H59" s="2">
        <v>0.12903225806451599</v>
      </c>
      <c r="I59" s="2">
        <v>-7.1428571428571397E-2</v>
      </c>
      <c r="J59" s="2">
        <v>-3.0769230769230799E-2</v>
      </c>
      <c r="K59" s="2">
        <v>7.9365079365079402E-2</v>
      </c>
      <c r="L59" s="2">
        <v>-1.4705882352941201E-2</v>
      </c>
      <c r="M59" s="3">
        <v>-4.2857142857142899E-2</v>
      </c>
      <c r="N59" s="3">
        <v>-1.4705882352941201E-2</v>
      </c>
    </row>
    <row r="60" spans="1:14" x14ac:dyDescent="0.3">
      <c r="A60" s="11" t="s">
        <v>17</v>
      </c>
      <c r="B60" s="3">
        <v>1.39333841851004E-2</v>
      </c>
      <c r="C60" s="3">
        <v>3.1596368925221898E-3</v>
      </c>
      <c r="D60" s="3">
        <v>1.44985501449855E-3</v>
      </c>
      <c r="E60" s="3">
        <v>1.89705955768559E-2</v>
      </c>
      <c r="F60" s="3">
        <v>1.2934202145901699E-2</v>
      </c>
      <c r="G60" s="3">
        <v>1.4558645707376101E-2</v>
      </c>
      <c r="H60" s="3">
        <v>2.2883295194508001E-2</v>
      </c>
      <c r="I60" s="3">
        <v>2.9269202087993999E-2</v>
      </c>
      <c r="J60" s="3">
        <v>2.6761456257924299E-2</v>
      </c>
      <c r="K60" s="3">
        <v>3.5678059536935001E-2</v>
      </c>
      <c r="L60" s="3">
        <v>1.2263668880940199E-2</v>
      </c>
      <c r="M60" s="3">
        <v>0.107941834451902</v>
      </c>
      <c r="N60" s="3">
        <v>0.18848115188481199</v>
      </c>
    </row>
    <row r="61" spans="1:14" x14ac:dyDescent="0.3">
      <c r="A61" s="15"/>
    </row>
    <row r="62" spans="1:14" x14ac:dyDescent="0.3">
      <c r="A62" s="13" t="s">
        <v>40</v>
      </c>
    </row>
    <row r="63" spans="1:14" x14ac:dyDescent="0.3">
      <c r="A63" s="14" t="s">
        <v>41</v>
      </c>
    </row>
    <row r="64" spans="1:14" x14ac:dyDescent="0.3">
      <c r="A64" s="14" t="s">
        <v>42</v>
      </c>
    </row>
    <row r="65" spans="1:1" x14ac:dyDescent="0.3">
      <c r="A65" s="14" t="s">
        <v>45</v>
      </c>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26:M26"/>
    <mergeCell ref="B44:L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337</v>
      </c>
    </row>
    <row r="2" spans="1:13" ht="15.6" x14ac:dyDescent="0.3">
      <c r="A2" s="12" t="s">
        <v>338</v>
      </c>
    </row>
    <row r="3" spans="1:13" ht="15.6" x14ac:dyDescent="0.3">
      <c r="A3" s="12" t="s">
        <v>339</v>
      </c>
    </row>
    <row r="4" spans="1:13" x14ac:dyDescent="0.3">
      <c r="A4" s="15"/>
    </row>
    <row r="5" spans="1:13" x14ac:dyDescent="0.3">
      <c r="A5" s="15"/>
    </row>
    <row r="6" spans="1:13" x14ac:dyDescent="0.3">
      <c r="A6" s="16" t="str">
        <f>HYPERLINK("#'Table of contents'!A129",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330</v>
      </c>
      <c r="B9" s="1">
        <v>1580</v>
      </c>
      <c r="C9" s="1">
        <v>1604</v>
      </c>
      <c r="D9" s="1">
        <v>1629</v>
      </c>
      <c r="E9" s="1">
        <v>1657</v>
      </c>
      <c r="F9" s="1">
        <v>1657</v>
      </c>
      <c r="G9" s="1">
        <v>1689</v>
      </c>
      <c r="H9" s="1">
        <v>1700</v>
      </c>
      <c r="I9" s="1">
        <v>1801</v>
      </c>
      <c r="J9" s="1">
        <v>1864</v>
      </c>
      <c r="K9" s="1">
        <v>1997</v>
      </c>
      <c r="L9" s="1">
        <v>2172</v>
      </c>
      <c r="M9" s="1">
        <v>2291</v>
      </c>
    </row>
    <row r="10" spans="1:13" x14ac:dyDescent="0.3">
      <c r="A10" s="7" t="s">
        <v>331</v>
      </c>
      <c r="B10" s="1">
        <v>1943</v>
      </c>
      <c r="C10" s="1">
        <v>1941</v>
      </c>
      <c r="D10" s="1">
        <v>1973</v>
      </c>
      <c r="E10" s="1">
        <v>1945</v>
      </c>
      <c r="F10" s="1">
        <v>1993</v>
      </c>
      <c r="G10" s="1">
        <v>2070</v>
      </c>
      <c r="H10" s="1">
        <v>2160</v>
      </c>
      <c r="I10" s="1">
        <v>2215</v>
      </c>
      <c r="J10" s="1">
        <v>2166</v>
      </c>
      <c r="K10" s="1">
        <v>2307</v>
      </c>
      <c r="L10" s="1">
        <v>2531</v>
      </c>
      <c r="M10" s="1">
        <v>2731</v>
      </c>
    </row>
    <row r="11" spans="1:13" x14ac:dyDescent="0.3">
      <c r="A11" s="7" t="s">
        <v>332</v>
      </c>
      <c r="B11" s="1">
        <v>2437</v>
      </c>
      <c r="C11" s="1">
        <v>2459</v>
      </c>
      <c r="D11" s="1">
        <v>2445</v>
      </c>
      <c r="E11" s="1">
        <v>2454</v>
      </c>
      <c r="F11" s="1">
        <v>2559</v>
      </c>
      <c r="G11" s="1">
        <v>2566</v>
      </c>
      <c r="H11" s="1">
        <v>2605</v>
      </c>
      <c r="I11" s="1">
        <v>2692</v>
      </c>
      <c r="J11" s="1">
        <v>2633</v>
      </c>
      <c r="K11" s="1">
        <v>2901</v>
      </c>
      <c r="L11" s="1">
        <v>3119</v>
      </c>
      <c r="M11" s="1">
        <v>3275</v>
      </c>
    </row>
    <row r="12" spans="1:13" x14ac:dyDescent="0.3">
      <c r="A12" s="7" t="s">
        <v>333</v>
      </c>
      <c r="B12" s="1">
        <v>1398</v>
      </c>
      <c r="C12" s="1">
        <v>1405</v>
      </c>
      <c r="D12" s="1">
        <v>1447</v>
      </c>
      <c r="E12" s="1">
        <v>1624</v>
      </c>
      <c r="F12" s="1">
        <v>1625</v>
      </c>
      <c r="G12" s="1">
        <v>1658</v>
      </c>
      <c r="H12" s="1">
        <v>1681</v>
      </c>
      <c r="I12" s="1">
        <v>1856</v>
      </c>
      <c r="J12" s="1">
        <v>1906</v>
      </c>
      <c r="K12" s="1">
        <v>1943</v>
      </c>
      <c r="L12" s="1">
        <v>2095</v>
      </c>
      <c r="M12" s="1">
        <v>2208</v>
      </c>
    </row>
    <row r="13" spans="1:13" x14ac:dyDescent="0.3">
      <c r="A13" s="7" t="s">
        <v>334</v>
      </c>
      <c r="B13" s="1">
        <v>1186</v>
      </c>
      <c r="C13" s="1">
        <v>1221</v>
      </c>
      <c r="D13" s="1">
        <v>1215</v>
      </c>
      <c r="E13" s="1">
        <v>1142</v>
      </c>
      <c r="F13" s="1">
        <v>1166</v>
      </c>
      <c r="G13" s="1">
        <v>1205</v>
      </c>
      <c r="H13" s="1">
        <v>1273</v>
      </c>
      <c r="I13" s="1">
        <v>1294</v>
      </c>
      <c r="J13" s="1">
        <v>1215</v>
      </c>
      <c r="K13" s="1">
        <v>1290</v>
      </c>
      <c r="L13" s="1">
        <v>1404</v>
      </c>
      <c r="M13" s="1">
        <v>1499</v>
      </c>
    </row>
    <row r="14" spans="1:13" x14ac:dyDescent="0.3">
      <c r="A14" s="7" t="s">
        <v>335</v>
      </c>
      <c r="B14" s="1">
        <v>178</v>
      </c>
      <c r="C14" s="1">
        <v>172</v>
      </c>
      <c r="D14" s="1">
        <v>165</v>
      </c>
      <c r="E14" s="1">
        <v>158</v>
      </c>
      <c r="F14" s="1">
        <v>162</v>
      </c>
      <c r="G14" s="1">
        <v>160</v>
      </c>
      <c r="H14" s="1">
        <v>170</v>
      </c>
      <c r="I14" s="1">
        <v>169</v>
      </c>
      <c r="J14" s="1">
        <v>135</v>
      </c>
      <c r="K14" s="1">
        <v>156</v>
      </c>
      <c r="L14" s="1">
        <v>197</v>
      </c>
      <c r="M14" s="1">
        <v>187</v>
      </c>
    </row>
    <row r="15" spans="1:13" x14ac:dyDescent="0.3">
      <c r="A15" s="7" t="s">
        <v>336</v>
      </c>
      <c r="B15" s="1">
        <v>1530</v>
      </c>
      <c r="C15" s="1">
        <v>1582</v>
      </c>
      <c r="D15" s="1">
        <v>1579</v>
      </c>
      <c r="E15" s="1">
        <v>1591</v>
      </c>
      <c r="F15" s="1">
        <v>1623</v>
      </c>
      <c r="G15" s="1">
        <v>1711</v>
      </c>
      <c r="H15" s="1">
        <v>1759</v>
      </c>
      <c r="I15" s="1">
        <v>1707</v>
      </c>
      <c r="J15" s="1">
        <v>1659</v>
      </c>
      <c r="K15" s="1">
        <v>1752</v>
      </c>
      <c r="L15" s="1">
        <v>1842</v>
      </c>
      <c r="M15" s="1">
        <v>1946</v>
      </c>
    </row>
    <row r="16" spans="1:13" x14ac:dyDescent="0.3">
      <c r="A16" s="10" t="s">
        <v>17</v>
      </c>
      <c r="B16" s="5">
        <v>10252</v>
      </c>
      <c r="C16" s="5">
        <v>10384</v>
      </c>
      <c r="D16" s="5">
        <v>10453</v>
      </c>
      <c r="E16" s="5">
        <v>10571</v>
      </c>
      <c r="F16" s="5">
        <v>10785</v>
      </c>
      <c r="G16" s="5">
        <v>11059</v>
      </c>
      <c r="H16" s="5">
        <v>11348</v>
      </c>
      <c r="I16" s="5">
        <v>11734</v>
      </c>
      <c r="J16" s="5">
        <v>11578</v>
      </c>
      <c r="K16" s="5">
        <v>12346</v>
      </c>
      <c r="L16" s="5">
        <v>13360</v>
      </c>
      <c r="M16" s="5">
        <v>14137</v>
      </c>
    </row>
    <row r="17" spans="1:14" x14ac:dyDescent="0.3">
      <c r="A17" s="15"/>
    </row>
    <row r="18" spans="1:14" x14ac:dyDescent="0.3">
      <c r="A18" s="15"/>
    </row>
    <row r="19" spans="1:14" x14ac:dyDescent="0.3">
      <c r="A19" s="15"/>
      <c r="B19" s="20" t="s">
        <v>35</v>
      </c>
      <c r="C19" s="21"/>
      <c r="D19" s="21"/>
      <c r="E19" s="21"/>
      <c r="F19" s="21"/>
      <c r="G19" s="21"/>
      <c r="H19" s="21"/>
      <c r="I19" s="21"/>
      <c r="J19" s="21"/>
      <c r="K19" s="21"/>
      <c r="L19" s="21"/>
      <c r="M19" s="21"/>
    </row>
    <row r="20" spans="1:14" x14ac:dyDescent="0.3">
      <c r="A20" s="9" t="s">
        <v>39</v>
      </c>
      <c r="B20" s="4" t="s">
        <v>0</v>
      </c>
      <c r="C20" s="4" t="s">
        <v>1</v>
      </c>
      <c r="D20" s="4" t="s">
        <v>2</v>
      </c>
      <c r="E20" s="4" t="s">
        <v>3</v>
      </c>
      <c r="F20" s="4" t="s">
        <v>4</v>
      </c>
      <c r="G20" s="4" t="s">
        <v>5</v>
      </c>
      <c r="H20" s="4" t="s">
        <v>6</v>
      </c>
      <c r="I20" s="4" t="s">
        <v>7</v>
      </c>
      <c r="J20" s="4" t="s">
        <v>8</v>
      </c>
      <c r="K20" s="4" t="s">
        <v>9</v>
      </c>
      <c r="L20" s="4" t="s">
        <v>10</v>
      </c>
      <c r="M20" s="4" t="s">
        <v>11</v>
      </c>
    </row>
    <row r="21" spans="1:14" x14ac:dyDescent="0.3">
      <c r="A21" s="8" t="s">
        <v>330</v>
      </c>
      <c r="B21" s="2">
        <v>0.15411626999609801</v>
      </c>
      <c r="C21" s="2">
        <v>0.15446841294298899</v>
      </c>
      <c r="D21" s="2">
        <v>0.155840428585095</v>
      </c>
      <c r="E21" s="2">
        <v>0.15674959795667401</v>
      </c>
      <c r="F21" s="2">
        <v>0.15363931386184501</v>
      </c>
      <c r="G21" s="2">
        <v>0.15272628628266599</v>
      </c>
      <c r="H21" s="2">
        <v>0.149806133239337</v>
      </c>
      <c r="I21" s="2">
        <v>0.15348559740923801</v>
      </c>
      <c r="J21" s="2">
        <v>0.160994990499223</v>
      </c>
      <c r="K21" s="2">
        <v>0.161752794427345</v>
      </c>
      <c r="L21" s="2">
        <v>0.162574850299401</v>
      </c>
      <c r="M21" s="2">
        <v>0.162057013510646</v>
      </c>
    </row>
    <row r="22" spans="1:14" x14ac:dyDescent="0.3">
      <c r="A22" s="8" t="s">
        <v>331</v>
      </c>
      <c r="B22" s="2">
        <v>0.189523995317987</v>
      </c>
      <c r="C22" s="2">
        <v>0.18692218798151</v>
      </c>
      <c r="D22" s="2">
        <v>0.18874964125131499</v>
      </c>
      <c r="E22" s="2">
        <v>0.18399394570050101</v>
      </c>
      <c r="F22" s="2">
        <v>0.18479369494668499</v>
      </c>
      <c r="G22" s="2">
        <v>0.18717786418301799</v>
      </c>
      <c r="H22" s="2">
        <v>0.190341910468805</v>
      </c>
      <c r="I22" s="2">
        <v>0.18876768365433799</v>
      </c>
      <c r="J22" s="2">
        <v>0.18707894282259499</v>
      </c>
      <c r="K22" s="2">
        <v>0.18686214158431899</v>
      </c>
      <c r="L22" s="2">
        <v>0.18944610778443099</v>
      </c>
      <c r="M22" s="2">
        <v>0.19318101435948201</v>
      </c>
    </row>
    <row r="23" spans="1:14" x14ac:dyDescent="0.3">
      <c r="A23" s="8" t="s">
        <v>332</v>
      </c>
      <c r="B23" s="2">
        <v>0.23770971517752601</v>
      </c>
      <c r="C23" s="2">
        <v>0.23680662557781201</v>
      </c>
      <c r="D23" s="2">
        <v>0.23390414235147799</v>
      </c>
      <c r="E23" s="2">
        <v>0.23214454640053001</v>
      </c>
      <c r="F23" s="2">
        <v>0.23727399165507601</v>
      </c>
      <c r="G23" s="2">
        <v>0.23202821231576101</v>
      </c>
      <c r="H23" s="2">
        <v>0.229555868875573</v>
      </c>
      <c r="I23" s="2">
        <v>0.22941878302369201</v>
      </c>
      <c r="J23" s="2">
        <v>0.22741406115045801</v>
      </c>
      <c r="K23" s="2">
        <v>0.23497489065284299</v>
      </c>
      <c r="L23" s="2">
        <v>0.23345808383233499</v>
      </c>
      <c r="M23" s="2">
        <v>0.231661597227134</v>
      </c>
    </row>
    <row r="24" spans="1:14" x14ac:dyDescent="0.3">
      <c r="A24" s="8" t="s">
        <v>333</v>
      </c>
      <c r="B24" s="2">
        <v>0.13636363636363599</v>
      </c>
      <c r="C24" s="2">
        <v>0.135304314329738</v>
      </c>
      <c r="D24" s="2">
        <v>0.13842915909308301</v>
      </c>
      <c r="E24" s="2">
        <v>0.153627849777694</v>
      </c>
      <c r="F24" s="2">
        <v>0.15067222994900301</v>
      </c>
      <c r="G24" s="2">
        <v>0.149923139524369</v>
      </c>
      <c r="H24" s="2">
        <v>0.148131829397251</v>
      </c>
      <c r="I24" s="2">
        <v>0.15817283108914301</v>
      </c>
      <c r="J24" s="2">
        <v>0.164622560027639</v>
      </c>
      <c r="K24" s="2">
        <v>0.15737890814838801</v>
      </c>
      <c r="L24" s="2">
        <v>0.156811377245509</v>
      </c>
      <c r="M24" s="2">
        <v>0.15618589516870601</v>
      </c>
    </row>
    <row r="25" spans="1:14" x14ac:dyDescent="0.3">
      <c r="A25" s="8" t="s">
        <v>334</v>
      </c>
      <c r="B25" s="2">
        <v>0.115684744440109</v>
      </c>
      <c r="C25" s="2">
        <v>0.117584745762712</v>
      </c>
      <c r="D25" s="2">
        <v>0.116234573806563</v>
      </c>
      <c r="E25" s="2">
        <v>0.10803140667864899</v>
      </c>
      <c r="F25" s="2">
        <v>0.108113120074177</v>
      </c>
      <c r="G25" s="2">
        <v>0.108961027217651</v>
      </c>
      <c r="H25" s="2">
        <v>0.11217835741981</v>
      </c>
      <c r="I25" s="2">
        <v>0.110277825123573</v>
      </c>
      <c r="J25" s="2">
        <v>0.10494040421489</v>
      </c>
      <c r="K25" s="2">
        <v>0.10448728333063299</v>
      </c>
      <c r="L25" s="2">
        <v>0.10508982035928099</v>
      </c>
      <c r="M25" s="2">
        <v>0.10603381198274001</v>
      </c>
    </row>
    <row r="26" spans="1:14" x14ac:dyDescent="0.3">
      <c r="A26" s="8" t="s">
        <v>335</v>
      </c>
      <c r="B26" s="2">
        <v>1.7362465860319899E-2</v>
      </c>
      <c r="C26" s="2">
        <v>1.6563944530046198E-2</v>
      </c>
      <c r="D26" s="2">
        <v>1.5784942121878899E-2</v>
      </c>
      <c r="E26" s="2">
        <v>1.49465518872387E-2</v>
      </c>
      <c r="F26" s="2">
        <v>1.5020862308762199E-2</v>
      </c>
      <c r="G26" s="2">
        <v>1.4467854236368601E-2</v>
      </c>
      <c r="H26" s="2">
        <v>1.49806133239337E-2</v>
      </c>
      <c r="I26" s="2">
        <v>1.44025907618885E-2</v>
      </c>
      <c r="J26" s="2">
        <v>1.1660044912765601E-2</v>
      </c>
      <c r="K26" s="2">
        <v>1.26356714725417E-2</v>
      </c>
      <c r="L26" s="2">
        <v>1.47455089820359E-2</v>
      </c>
      <c r="M26" s="2">
        <v>1.32277003607555E-2</v>
      </c>
    </row>
    <row r="27" spans="1:14" x14ac:dyDescent="0.3">
      <c r="A27" s="8" t="s">
        <v>336</v>
      </c>
      <c r="B27" s="2">
        <v>0.149239172844323</v>
      </c>
      <c r="C27" s="2">
        <v>0.152349768875193</v>
      </c>
      <c r="D27" s="2">
        <v>0.15105711279058601</v>
      </c>
      <c r="E27" s="2">
        <v>0.150506101598713</v>
      </c>
      <c r="F27" s="2">
        <v>0.15048678720445099</v>
      </c>
      <c r="G27" s="2">
        <v>0.154715616240166</v>
      </c>
      <c r="H27" s="2">
        <v>0.155005287275291</v>
      </c>
      <c r="I27" s="2">
        <v>0.14547468893812901</v>
      </c>
      <c r="J27" s="2">
        <v>0.14328899637243001</v>
      </c>
      <c r="K27" s="2">
        <v>0.14190831038393001</v>
      </c>
      <c r="L27" s="2">
        <v>0.137874251497006</v>
      </c>
      <c r="M27" s="2">
        <v>0.13765296739053501</v>
      </c>
    </row>
    <row r="28" spans="1:14" x14ac:dyDescent="0.3">
      <c r="A28" s="15"/>
    </row>
    <row r="29" spans="1:14" x14ac:dyDescent="0.3">
      <c r="A29" s="15"/>
    </row>
    <row r="30" spans="1:14" x14ac:dyDescent="0.3">
      <c r="A30" s="15"/>
      <c r="B30" s="20" t="s">
        <v>36</v>
      </c>
      <c r="C30" s="20"/>
      <c r="D30" s="20"/>
      <c r="E30" s="20"/>
      <c r="F30" s="20"/>
      <c r="G30" s="20"/>
      <c r="H30" s="20"/>
      <c r="I30" s="20"/>
      <c r="J30" s="20"/>
      <c r="K30" s="20"/>
      <c r="L30" s="20"/>
      <c r="M30" s="6" t="s">
        <v>37</v>
      </c>
      <c r="N30" s="6" t="s">
        <v>38</v>
      </c>
    </row>
    <row r="31" spans="1:14" x14ac:dyDescent="0.3">
      <c r="A31" s="9" t="s">
        <v>39</v>
      </c>
      <c r="B31" s="4" t="s">
        <v>18</v>
      </c>
      <c r="C31" s="4" t="s">
        <v>19</v>
      </c>
      <c r="D31" s="4" t="s">
        <v>20</v>
      </c>
      <c r="E31" s="4" t="s">
        <v>21</v>
      </c>
      <c r="F31" s="4" t="s">
        <v>22</v>
      </c>
      <c r="G31" s="4" t="s">
        <v>23</v>
      </c>
      <c r="H31" s="4" t="s">
        <v>24</v>
      </c>
      <c r="I31" s="4" t="s">
        <v>25</v>
      </c>
      <c r="J31" s="4" t="s">
        <v>26</v>
      </c>
      <c r="K31" s="4" t="s">
        <v>27</v>
      </c>
      <c r="L31" s="4" t="s">
        <v>28</v>
      </c>
      <c r="M31" s="4" t="s">
        <v>29</v>
      </c>
      <c r="N31" s="4" t="s">
        <v>30</v>
      </c>
    </row>
    <row r="32" spans="1:14" x14ac:dyDescent="0.3">
      <c r="A32" s="8" t="s">
        <v>330</v>
      </c>
      <c r="B32" s="2">
        <v>1.5189873417721499E-2</v>
      </c>
      <c r="C32" s="2">
        <v>1.55860349127182E-2</v>
      </c>
      <c r="D32" s="2">
        <v>1.71884591774095E-2</v>
      </c>
      <c r="E32" s="2">
        <v>0</v>
      </c>
      <c r="F32" s="2">
        <v>1.9312009656004801E-2</v>
      </c>
      <c r="G32" s="2">
        <v>6.5127294256956802E-3</v>
      </c>
      <c r="H32" s="2">
        <v>5.94117647058824E-2</v>
      </c>
      <c r="I32" s="2">
        <v>3.49805663520266E-2</v>
      </c>
      <c r="J32" s="2">
        <v>7.1351931330472101E-2</v>
      </c>
      <c r="K32" s="2">
        <v>8.7631447170756105E-2</v>
      </c>
      <c r="L32" s="2">
        <v>5.4788213627992598E-2</v>
      </c>
      <c r="M32" s="3">
        <v>0.27207107162687399</v>
      </c>
      <c r="N32" s="3">
        <v>0.40638428483732397</v>
      </c>
    </row>
    <row r="33" spans="1:14" x14ac:dyDescent="0.3">
      <c r="A33" s="8" t="s">
        <v>331</v>
      </c>
      <c r="B33" s="2">
        <v>-1.0293360782295401E-3</v>
      </c>
      <c r="C33" s="2">
        <v>1.64863472436888E-2</v>
      </c>
      <c r="D33" s="2">
        <v>-1.4191586416624401E-2</v>
      </c>
      <c r="E33" s="2">
        <v>2.46786632390746E-2</v>
      </c>
      <c r="F33" s="2">
        <v>3.86352232814852E-2</v>
      </c>
      <c r="G33" s="2">
        <v>4.3478260869565202E-2</v>
      </c>
      <c r="H33" s="2">
        <v>2.5462962962963E-2</v>
      </c>
      <c r="I33" s="2">
        <v>-2.2121896162528201E-2</v>
      </c>
      <c r="J33" s="2">
        <v>6.5096952908587302E-2</v>
      </c>
      <c r="K33" s="2">
        <v>9.7095795405288302E-2</v>
      </c>
      <c r="L33" s="2">
        <v>7.9020150138285297E-2</v>
      </c>
      <c r="M33" s="3">
        <v>0.23295711060948099</v>
      </c>
      <c r="N33" s="3">
        <v>0.38418651799290399</v>
      </c>
    </row>
    <row r="34" spans="1:14" x14ac:dyDescent="0.3">
      <c r="A34" s="8" t="s">
        <v>332</v>
      </c>
      <c r="B34" s="2">
        <v>9.0274928190397993E-3</v>
      </c>
      <c r="C34" s="2">
        <v>-5.69337128914193E-3</v>
      </c>
      <c r="D34" s="2">
        <v>3.6809815950920202E-3</v>
      </c>
      <c r="E34" s="2">
        <v>4.2787286063569699E-2</v>
      </c>
      <c r="F34" s="2">
        <v>2.7354435326299299E-3</v>
      </c>
      <c r="G34" s="2">
        <v>1.51987529228371E-2</v>
      </c>
      <c r="H34" s="2">
        <v>3.3397312859884801E-2</v>
      </c>
      <c r="I34" s="2">
        <v>-2.19167904903418E-2</v>
      </c>
      <c r="J34" s="2">
        <v>0.10178503608051701</v>
      </c>
      <c r="K34" s="2">
        <v>7.5146501206480504E-2</v>
      </c>
      <c r="L34" s="2">
        <v>5.0016030779095902E-2</v>
      </c>
      <c r="M34" s="3">
        <v>0.216567607726597</v>
      </c>
      <c r="N34" s="3">
        <v>0.33946830265848699</v>
      </c>
    </row>
    <row r="35" spans="1:14" x14ac:dyDescent="0.3">
      <c r="A35" s="8" t="s">
        <v>333</v>
      </c>
      <c r="B35" s="2">
        <v>5.0071530758226002E-3</v>
      </c>
      <c r="C35" s="2">
        <v>2.9893238434163701E-2</v>
      </c>
      <c r="D35" s="2">
        <v>0.12232204561161</v>
      </c>
      <c r="E35" s="2">
        <v>6.1576354679803E-4</v>
      </c>
      <c r="F35" s="2">
        <v>2.0307692307692301E-2</v>
      </c>
      <c r="G35" s="2">
        <v>1.38721351025332E-2</v>
      </c>
      <c r="H35" s="2">
        <v>0.104104699583581</v>
      </c>
      <c r="I35" s="2">
        <v>2.6939655172413798E-2</v>
      </c>
      <c r="J35" s="2">
        <v>1.9412381951731401E-2</v>
      </c>
      <c r="K35" s="2">
        <v>7.8229541945445194E-2</v>
      </c>
      <c r="L35" s="2">
        <v>5.3937947494033397E-2</v>
      </c>
      <c r="M35" s="3">
        <v>0.18965517241379301</v>
      </c>
      <c r="N35" s="3">
        <v>0.52591568762957797</v>
      </c>
    </row>
    <row r="36" spans="1:14" x14ac:dyDescent="0.3">
      <c r="A36" s="8" t="s">
        <v>334</v>
      </c>
      <c r="B36" s="2">
        <v>2.9510961214165299E-2</v>
      </c>
      <c r="C36" s="2">
        <v>-4.9140049140049104E-3</v>
      </c>
      <c r="D36" s="2">
        <v>-6.0082304526749002E-2</v>
      </c>
      <c r="E36" s="2">
        <v>2.1015761821366E-2</v>
      </c>
      <c r="F36" s="2">
        <v>3.3447684391080597E-2</v>
      </c>
      <c r="G36" s="2">
        <v>5.6431535269709503E-2</v>
      </c>
      <c r="H36" s="2">
        <v>1.6496465043205E-2</v>
      </c>
      <c r="I36" s="2">
        <v>-6.10510046367852E-2</v>
      </c>
      <c r="J36" s="2">
        <v>6.1728395061728399E-2</v>
      </c>
      <c r="K36" s="2">
        <v>8.8372093023255799E-2</v>
      </c>
      <c r="L36" s="2">
        <v>6.7663817663817696E-2</v>
      </c>
      <c r="M36" s="3">
        <v>0.15842349304482201</v>
      </c>
      <c r="N36" s="3">
        <v>0.233744855967078</v>
      </c>
    </row>
    <row r="37" spans="1:14" x14ac:dyDescent="0.3">
      <c r="A37" s="8" t="s">
        <v>335</v>
      </c>
      <c r="B37" s="2">
        <v>-3.3707865168539297E-2</v>
      </c>
      <c r="C37" s="2">
        <v>-4.0697674418604703E-2</v>
      </c>
      <c r="D37" s="2">
        <v>-4.2424242424242399E-2</v>
      </c>
      <c r="E37" s="2">
        <v>2.53164556962025E-2</v>
      </c>
      <c r="F37" s="2">
        <v>-1.2345679012345699E-2</v>
      </c>
      <c r="G37" s="2">
        <v>6.25E-2</v>
      </c>
      <c r="H37" s="2">
        <v>-5.8823529411764696E-3</v>
      </c>
      <c r="I37" s="2">
        <v>-0.201183431952663</v>
      </c>
      <c r="J37" s="2">
        <v>0.155555555555556</v>
      </c>
      <c r="K37" s="2">
        <v>0.262820512820513</v>
      </c>
      <c r="L37" s="2">
        <v>-5.0761421319797002E-2</v>
      </c>
      <c r="M37" s="3">
        <v>0.106508875739645</v>
      </c>
      <c r="N37" s="3">
        <v>0.133333333333333</v>
      </c>
    </row>
    <row r="38" spans="1:14" x14ac:dyDescent="0.3">
      <c r="A38" s="8" t="s">
        <v>336</v>
      </c>
      <c r="B38" s="2">
        <v>3.3986928104575202E-2</v>
      </c>
      <c r="C38" s="2">
        <v>-1.89633375474083E-3</v>
      </c>
      <c r="D38" s="2">
        <v>7.5997466751108302E-3</v>
      </c>
      <c r="E38" s="2">
        <v>2.0113136392206198E-2</v>
      </c>
      <c r="F38" s="2">
        <v>5.4220579174368497E-2</v>
      </c>
      <c r="G38" s="2">
        <v>2.80537697253068E-2</v>
      </c>
      <c r="H38" s="2">
        <v>-2.95622512791359E-2</v>
      </c>
      <c r="I38" s="2">
        <v>-2.8119507908611601E-2</v>
      </c>
      <c r="J38" s="2">
        <v>5.6057866184448503E-2</v>
      </c>
      <c r="K38" s="2">
        <v>5.13698630136986E-2</v>
      </c>
      <c r="L38" s="2">
        <v>5.6460369163952202E-2</v>
      </c>
      <c r="M38" s="3">
        <v>0.14001171646162899</v>
      </c>
      <c r="N38" s="3">
        <v>0.23242558581380601</v>
      </c>
    </row>
    <row r="39" spans="1:14" x14ac:dyDescent="0.3">
      <c r="A39" s="11" t="s">
        <v>17</v>
      </c>
      <c r="B39" s="3">
        <v>1.28755364806867E-2</v>
      </c>
      <c r="C39" s="3">
        <v>6.6448382126348196E-3</v>
      </c>
      <c r="D39" s="3">
        <v>1.12886252750407E-2</v>
      </c>
      <c r="E39" s="3">
        <v>2.0244063948538501E-2</v>
      </c>
      <c r="F39" s="3">
        <v>2.54056560037089E-2</v>
      </c>
      <c r="G39" s="3">
        <v>2.61325617144407E-2</v>
      </c>
      <c r="H39" s="3">
        <v>3.4014804370814201E-2</v>
      </c>
      <c r="I39" s="3">
        <v>-1.3294699164820199E-2</v>
      </c>
      <c r="J39" s="3">
        <v>6.6332699948177601E-2</v>
      </c>
      <c r="K39" s="3">
        <v>8.2131864571521093E-2</v>
      </c>
      <c r="L39" s="3">
        <v>5.8158682634730501E-2</v>
      </c>
      <c r="M39" s="3">
        <v>0.20478950059655701</v>
      </c>
      <c r="N39" s="3">
        <v>0.352434707739405</v>
      </c>
    </row>
    <row r="40" spans="1:14" x14ac:dyDescent="0.3">
      <c r="A40" s="15"/>
    </row>
    <row r="41" spans="1:14" x14ac:dyDescent="0.3">
      <c r="A41" s="13" t="s">
        <v>40</v>
      </c>
    </row>
    <row r="42" spans="1:14" x14ac:dyDescent="0.3">
      <c r="A42" s="14" t="s">
        <v>41</v>
      </c>
    </row>
    <row r="43" spans="1:14" x14ac:dyDescent="0.3">
      <c r="A43" s="14" t="s">
        <v>42</v>
      </c>
    </row>
    <row r="44" spans="1:14" x14ac:dyDescent="0.3">
      <c r="A44" s="14" t="s">
        <v>45</v>
      </c>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9:M19"/>
    <mergeCell ref="B30:L3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72.77734375" customWidth="1"/>
    <col min="3" max="13" width="10.5546875" customWidth="1"/>
  </cols>
  <sheetData>
    <row r="1" spans="1:5" ht="15.6" x14ac:dyDescent="0.3">
      <c r="A1" s="12" t="s">
        <v>135</v>
      </c>
      <c r="B1" s="15"/>
    </row>
    <row r="2" spans="1:5" ht="15.6" x14ac:dyDescent="0.3">
      <c r="A2" s="12" t="s">
        <v>32</v>
      </c>
      <c r="B2" s="15"/>
    </row>
    <row r="3" spans="1:5" ht="15.6" x14ac:dyDescent="0.3">
      <c r="A3" s="12" t="s">
        <v>33</v>
      </c>
      <c r="B3" s="15"/>
    </row>
    <row r="4" spans="1:5" ht="15.6" x14ac:dyDescent="0.3">
      <c r="A4" s="12" t="s">
        <v>136</v>
      </c>
      <c r="B4" s="15"/>
    </row>
    <row r="5" spans="1:5" ht="15.6" x14ac:dyDescent="0.3">
      <c r="A5" s="12"/>
      <c r="B5" s="15"/>
    </row>
    <row r="6" spans="1:5" x14ac:dyDescent="0.3">
      <c r="A6" s="16" t="str">
        <f>HYPERLINK("#'Table of contents'!A13",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12</v>
      </c>
      <c r="B9" s="7" t="s">
        <v>124</v>
      </c>
      <c r="C9" s="1">
        <v>159</v>
      </c>
      <c r="D9" s="1">
        <v>192</v>
      </c>
      <c r="E9" s="1">
        <v>207</v>
      </c>
    </row>
    <row r="10" spans="1:5" x14ac:dyDescent="0.3">
      <c r="A10" s="7" t="s">
        <v>12</v>
      </c>
      <c r="B10" s="7" t="s">
        <v>125</v>
      </c>
      <c r="C10" s="1">
        <v>864</v>
      </c>
      <c r="D10" s="1">
        <v>1049</v>
      </c>
      <c r="E10" s="1">
        <v>1145</v>
      </c>
    </row>
    <row r="11" spans="1:5" x14ac:dyDescent="0.3">
      <c r="A11" s="7" t="s">
        <v>12</v>
      </c>
      <c r="B11" s="7" t="s">
        <v>126</v>
      </c>
      <c r="C11" s="1">
        <v>3178</v>
      </c>
      <c r="D11" s="1">
        <v>4415</v>
      </c>
      <c r="E11" s="1">
        <v>5003</v>
      </c>
    </row>
    <row r="12" spans="1:5" x14ac:dyDescent="0.3">
      <c r="A12" s="7" t="s">
        <v>12</v>
      </c>
      <c r="B12" s="7" t="s">
        <v>127</v>
      </c>
      <c r="C12" s="1">
        <v>201</v>
      </c>
      <c r="D12" s="1">
        <v>240</v>
      </c>
      <c r="E12" s="1">
        <v>248</v>
      </c>
    </row>
    <row r="13" spans="1:5" x14ac:dyDescent="0.3">
      <c r="A13" s="7" t="s">
        <v>12</v>
      </c>
      <c r="B13" s="7" t="s">
        <v>128</v>
      </c>
      <c r="C13" s="1">
        <v>2176</v>
      </c>
      <c r="D13" s="1">
        <v>2976</v>
      </c>
      <c r="E13" s="1">
        <v>3350</v>
      </c>
    </row>
    <row r="14" spans="1:5" x14ac:dyDescent="0.3">
      <c r="A14" s="7" t="s">
        <v>12</v>
      </c>
      <c r="B14" s="7" t="s">
        <v>129</v>
      </c>
      <c r="C14" s="1">
        <v>518</v>
      </c>
      <c r="D14" s="1">
        <v>670</v>
      </c>
      <c r="E14" s="1">
        <v>727</v>
      </c>
    </row>
    <row r="15" spans="1:5" x14ac:dyDescent="0.3">
      <c r="A15" s="7" t="s">
        <v>12</v>
      </c>
      <c r="B15" s="7" t="s">
        <v>130</v>
      </c>
      <c r="C15" s="1">
        <v>71</v>
      </c>
      <c r="D15" s="1">
        <v>100</v>
      </c>
      <c r="E15" s="1">
        <v>102</v>
      </c>
    </row>
    <row r="16" spans="1:5" x14ac:dyDescent="0.3">
      <c r="A16" s="7" t="s">
        <v>12</v>
      </c>
      <c r="B16" s="7" t="s">
        <v>131</v>
      </c>
      <c r="C16" s="1">
        <v>685</v>
      </c>
      <c r="D16" s="1">
        <v>1028</v>
      </c>
      <c r="E16" s="1">
        <v>1188</v>
      </c>
    </row>
    <row r="17" spans="1:5" x14ac:dyDescent="0.3">
      <c r="A17" s="7" t="s">
        <v>12</v>
      </c>
      <c r="B17" s="7" t="s">
        <v>132</v>
      </c>
      <c r="C17" s="1">
        <v>253902</v>
      </c>
      <c r="D17" s="1">
        <v>256489</v>
      </c>
      <c r="E17" s="1">
        <v>270472</v>
      </c>
    </row>
    <row r="18" spans="1:5" x14ac:dyDescent="0.3">
      <c r="A18" s="7" t="s">
        <v>13</v>
      </c>
      <c r="B18" s="7" t="s">
        <v>124</v>
      </c>
      <c r="C18" s="1">
        <v>3</v>
      </c>
      <c r="D18" s="1">
        <v>4</v>
      </c>
      <c r="E18" s="1">
        <v>5</v>
      </c>
    </row>
    <row r="19" spans="1:5" x14ac:dyDescent="0.3">
      <c r="A19" s="7" t="s">
        <v>13</v>
      </c>
      <c r="B19" s="7" t="s">
        <v>125</v>
      </c>
      <c r="C19" s="1">
        <v>20</v>
      </c>
      <c r="D19" s="1">
        <v>24</v>
      </c>
      <c r="E19" s="1">
        <v>29</v>
      </c>
    </row>
    <row r="20" spans="1:5" x14ac:dyDescent="0.3">
      <c r="A20" s="7" t="s">
        <v>13</v>
      </c>
      <c r="B20" s="7" t="s">
        <v>126</v>
      </c>
      <c r="C20" s="1">
        <v>73</v>
      </c>
      <c r="D20" s="1">
        <v>93</v>
      </c>
      <c r="E20" s="1">
        <v>99</v>
      </c>
    </row>
    <row r="21" spans="1:5" x14ac:dyDescent="0.3">
      <c r="A21" s="7" t="s">
        <v>13</v>
      </c>
      <c r="B21" s="7" t="s">
        <v>127</v>
      </c>
      <c r="C21" s="1">
        <v>8</v>
      </c>
      <c r="D21" s="1">
        <v>10</v>
      </c>
      <c r="E21" s="1">
        <v>11</v>
      </c>
    </row>
    <row r="22" spans="1:5" x14ac:dyDescent="0.3">
      <c r="A22" s="7" t="s">
        <v>13</v>
      </c>
      <c r="B22" s="7" t="s">
        <v>128</v>
      </c>
      <c r="C22" s="1">
        <v>57</v>
      </c>
      <c r="D22" s="1">
        <v>87</v>
      </c>
      <c r="E22" s="1">
        <v>90</v>
      </c>
    </row>
    <row r="23" spans="1:5" x14ac:dyDescent="0.3">
      <c r="A23" s="7" t="s">
        <v>13</v>
      </c>
      <c r="B23" s="7" t="s">
        <v>129</v>
      </c>
      <c r="C23" s="1">
        <v>24</v>
      </c>
      <c r="D23" s="1">
        <v>32</v>
      </c>
      <c r="E23" s="1">
        <v>36</v>
      </c>
    </row>
    <row r="24" spans="1:5" x14ac:dyDescent="0.3">
      <c r="A24" s="7" t="s">
        <v>13</v>
      </c>
      <c r="B24" s="7" t="s">
        <v>130</v>
      </c>
      <c r="C24" s="1">
        <v>3</v>
      </c>
      <c r="D24" s="1">
        <v>3</v>
      </c>
      <c r="E24" s="1">
        <v>3</v>
      </c>
    </row>
    <row r="25" spans="1:5" x14ac:dyDescent="0.3">
      <c r="A25" s="7" t="s">
        <v>13</v>
      </c>
      <c r="B25" s="7" t="s">
        <v>131</v>
      </c>
      <c r="C25" s="1">
        <v>36</v>
      </c>
      <c r="D25" s="1">
        <v>48</v>
      </c>
      <c r="E25" s="1">
        <v>52</v>
      </c>
    </row>
    <row r="26" spans="1:5" x14ac:dyDescent="0.3">
      <c r="A26" s="7" t="s">
        <v>13</v>
      </c>
      <c r="B26" s="7" t="s">
        <v>132</v>
      </c>
      <c r="C26" s="1">
        <v>8277</v>
      </c>
      <c r="D26" s="1">
        <v>8289</v>
      </c>
      <c r="E26" s="1">
        <v>8456</v>
      </c>
    </row>
    <row r="27" spans="1:5" x14ac:dyDescent="0.3">
      <c r="A27" s="7" t="s">
        <v>14</v>
      </c>
      <c r="B27" s="7" t="s">
        <v>124</v>
      </c>
      <c r="C27" s="1">
        <v>22</v>
      </c>
      <c r="D27" s="1">
        <v>24</v>
      </c>
      <c r="E27" s="1">
        <v>29</v>
      </c>
    </row>
    <row r="28" spans="1:5" x14ac:dyDescent="0.3">
      <c r="A28" s="7" t="s">
        <v>14</v>
      </c>
      <c r="B28" s="7" t="s">
        <v>125</v>
      </c>
      <c r="C28" s="1">
        <v>100</v>
      </c>
      <c r="D28" s="1">
        <v>117</v>
      </c>
      <c r="E28" s="1">
        <v>120</v>
      </c>
    </row>
    <row r="29" spans="1:5" x14ac:dyDescent="0.3">
      <c r="A29" s="7" t="s">
        <v>14</v>
      </c>
      <c r="B29" s="7" t="s">
        <v>126</v>
      </c>
      <c r="C29" s="1">
        <v>272</v>
      </c>
      <c r="D29" s="1">
        <v>382</v>
      </c>
      <c r="E29" s="1">
        <v>422</v>
      </c>
    </row>
    <row r="30" spans="1:5" x14ac:dyDescent="0.3">
      <c r="A30" s="7" t="s">
        <v>14</v>
      </c>
      <c r="B30" s="7" t="s">
        <v>127</v>
      </c>
      <c r="C30" s="1">
        <v>23</v>
      </c>
      <c r="D30" s="1">
        <v>31</v>
      </c>
      <c r="E30" s="1">
        <v>32</v>
      </c>
    </row>
    <row r="31" spans="1:5" x14ac:dyDescent="0.3">
      <c r="A31" s="7" t="s">
        <v>14</v>
      </c>
      <c r="B31" s="7" t="s">
        <v>128</v>
      </c>
      <c r="C31" s="1">
        <v>315</v>
      </c>
      <c r="D31" s="1">
        <v>432</v>
      </c>
      <c r="E31" s="1">
        <v>478</v>
      </c>
    </row>
    <row r="32" spans="1:5" x14ac:dyDescent="0.3">
      <c r="A32" s="7" t="s">
        <v>14</v>
      </c>
      <c r="B32" s="7" t="s">
        <v>129</v>
      </c>
      <c r="C32" s="1">
        <v>62</v>
      </c>
      <c r="D32" s="1">
        <v>82</v>
      </c>
      <c r="E32" s="1">
        <v>83</v>
      </c>
    </row>
    <row r="33" spans="1:5" x14ac:dyDescent="0.3">
      <c r="A33" s="7" t="s">
        <v>14</v>
      </c>
      <c r="B33" s="7" t="s">
        <v>130</v>
      </c>
      <c r="C33" s="1">
        <v>7</v>
      </c>
      <c r="D33" s="1">
        <v>6</v>
      </c>
      <c r="E33" s="1">
        <v>6</v>
      </c>
    </row>
    <row r="34" spans="1:5" x14ac:dyDescent="0.3">
      <c r="A34" s="7" t="s">
        <v>14</v>
      </c>
      <c r="B34" s="7" t="s">
        <v>131</v>
      </c>
      <c r="C34" s="1">
        <v>53</v>
      </c>
      <c r="D34" s="1">
        <v>94</v>
      </c>
      <c r="E34" s="1">
        <v>113</v>
      </c>
    </row>
    <row r="35" spans="1:5" x14ac:dyDescent="0.3">
      <c r="A35" s="7" t="s">
        <v>14</v>
      </c>
      <c r="B35" s="7" t="s">
        <v>132</v>
      </c>
      <c r="C35" s="1">
        <v>25195</v>
      </c>
      <c r="D35" s="1">
        <v>25010</v>
      </c>
      <c r="E35" s="1">
        <v>25238</v>
      </c>
    </row>
    <row r="36" spans="1:5" x14ac:dyDescent="0.3">
      <c r="A36" s="7" t="s">
        <v>15</v>
      </c>
      <c r="B36" s="7" t="s">
        <v>124</v>
      </c>
      <c r="C36" s="1">
        <v>10</v>
      </c>
      <c r="D36" s="1">
        <v>14</v>
      </c>
      <c r="E36" s="1">
        <v>15</v>
      </c>
    </row>
    <row r="37" spans="1:5" x14ac:dyDescent="0.3">
      <c r="A37" s="7" t="s">
        <v>15</v>
      </c>
      <c r="B37" s="7" t="s">
        <v>125</v>
      </c>
      <c r="C37" s="1">
        <v>70</v>
      </c>
      <c r="D37" s="1">
        <v>74</v>
      </c>
      <c r="E37" s="1">
        <v>80</v>
      </c>
    </row>
    <row r="38" spans="1:5" x14ac:dyDescent="0.3">
      <c r="A38" s="7" t="s">
        <v>15</v>
      </c>
      <c r="B38" s="7" t="s">
        <v>126</v>
      </c>
      <c r="C38" s="1">
        <v>173</v>
      </c>
      <c r="D38" s="1">
        <v>231</v>
      </c>
      <c r="E38" s="1">
        <v>256</v>
      </c>
    </row>
    <row r="39" spans="1:5" x14ac:dyDescent="0.3">
      <c r="A39" s="7" t="s">
        <v>15</v>
      </c>
      <c r="B39" s="7" t="s">
        <v>127</v>
      </c>
      <c r="C39" s="1">
        <v>10</v>
      </c>
      <c r="D39" s="1">
        <v>16</v>
      </c>
      <c r="E39" s="1">
        <v>18</v>
      </c>
    </row>
    <row r="40" spans="1:5" x14ac:dyDescent="0.3">
      <c r="A40" s="7" t="s">
        <v>15</v>
      </c>
      <c r="B40" s="7" t="s">
        <v>128</v>
      </c>
      <c r="C40" s="1">
        <v>128</v>
      </c>
      <c r="D40" s="1">
        <v>176</v>
      </c>
      <c r="E40" s="1">
        <v>198</v>
      </c>
    </row>
    <row r="41" spans="1:5" x14ac:dyDescent="0.3">
      <c r="A41" s="7" t="s">
        <v>15</v>
      </c>
      <c r="B41" s="7" t="s">
        <v>129</v>
      </c>
      <c r="C41" s="1">
        <v>33</v>
      </c>
      <c r="D41" s="1">
        <v>43</v>
      </c>
      <c r="E41" s="1">
        <v>44</v>
      </c>
    </row>
    <row r="42" spans="1:5" x14ac:dyDescent="0.3">
      <c r="A42" s="7" t="s">
        <v>15</v>
      </c>
      <c r="B42" s="7" t="s">
        <v>130</v>
      </c>
      <c r="C42" s="1">
        <v>4</v>
      </c>
      <c r="D42" s="1">
        <v>6</v>
      </c>
      <c r="E42" s="1">
        <v>10</v>
      </c>
    </row>
    <row r="43" spans="1:5" x14ac:dyDescent="0.3">
      <c r="A43" s="7" t="s">
        <v>15</v>
      </c>
      <c r="B43" s="7" t="s">
        <v>131</v>
      </c>
      <c r="C43" s="1">
        <v>32</v>
      </c>
      <c r="D43" s="1">
        <v>51</v>
      </c>
      <c r="E43" s="1">
        <v>60</v>
      </c>
    </row>
    <row r="44" spans="1:5" x14ac:dyDescent="0.3">
      <c r="A44" s="7" t="s">
        <v>15</v>
      </c>
      <c r="B44" s="7" t="s">
        <v>132</v>
      </c>
      <c r="C44" s="1">
        <v>12781</v>
      </c>
      <c r="D44" s="1">
        <v>13008</v>
      </c>
      <c r="E44" s="1">
        <v>13670</v>
      </c>
    </row>
    <row r="45" spans="1:5" x14ac:dyDescent="0.3">
      <c r="A45" s="7" t="s">
        <v>16</v>
      </c>
      <c r="B45" s="7" t="s">
        <v>124</v>
      </c>
      <c r="C45" s="1">
        <v>19</v>
      </c>
      <c r="D45" s="1">
        <v>25</v>
      </c>
      <c r="E45" s="1">
        <v>25</v>
      </c>
    </row>
    <row r="46" spans="1:5" x14ac:dyDescent="0.3">
      <c r="A46" s="7" t="s">
        <v>16</v>
      </c>
      <c r="B46" s="7" t="s">
        <v>125</v>
      </c>
      <c r="C46" s="1">
        <v>57</v>
      </c>
      <c r="D46" s="1">
        <v>72</v>
      </c>
      <c r="E46" s="1">
        <v>70</v>
      </c>
    </row>
    <row r="47" spans="1:5" x14ac:dyDescent="0.3">
      <c r="A47" s="7" t="s">
        <v>16</v>
      </c>
      <c r="B47" s="7" t="s">
        <v>126</v>
      </c>
      <c r="C47" s="1">
        <v>59</v>
      </c>
      <c r="D47" s="1">
        <v>73</v>
      </c>
      <c r="E47" s="1">
        <v>92</v>
      </c>
    </row>
    <row r="48" spans="1:5" x14ac:dyDescent="0.3">
      <c r="A48" s="7" t="s">
        <v>16</v>
      </c>
      <c r="B48" s="7" t="s">
        <v>127</v>
      </c>
      <c r="C48" s="1">
        <v>12</v>
      </c>
      <c r="D48" s="1">
        <v>16</v>
      </c>
      <c r="E48" s="1">
        <v>17</v>
      </c>
    </row>
    <row r="49" spans="1:5" x14ac:dyDescent="0.3">
      <c r="A49" s="7" t="s">
        <v>16</v>
      </c>
      <c r="B49" s="7" t="s">
        <v>128</v>
      </c>
      <c r="C49" s="1">
        <v>84</v>
      </c>
      <c r="D49" s="1">
        <v>102</v>
      </c>
      <c r="E49" s="1">
        <v>116</v>
      </c>
    </row>
    <row r="50" spans="1:5" x14ac:dyDescent="0.3">
      <c r="A50" s="7" t="s">
        <v>16</v>
      </c>
      <c r="B50" s="7" t="s">
        <v>129</v>
      </c>
      <c r="C50" s="1">
        <v>37</v>
      </c>
      <c r="D50" s="1">
        <v>54</v>
      </c>
      <c r="E50" s="1">
        <v>61</v>
      </c>
    </row>
    <row r="51" spans="1:5" x14ac:dyDescent="0.3">
      <c r="A51" s="7" t="s">
        <v>16</v>
      </c>
      <c r="B51" s="7" t="s">
        <v>130</v>
      </c>
      <c r="C51" s="1">
        <v>9</v>
      </c>
      <c r="D51" s="1">
        <v>13</v>
      </c>
      <c r="E51" s="1">
        <v>15</v>
      </c>
    </row>
    <row r="52" spans="1:5" x14ac:dyDescent="0.3">
      <c r="A52" s="7" t="s">
        <v>16</v>
      </c>
      <c r="B52" s="7" t="s">
        <v>131</v>
      </c>
      <c r="C52" s="1">
        <v>59</v>
      </c>
      <c r="D52" s="1">
        <v>77</v>
      </c>
      <c r="E52" s="1">
        <v>81</v>
      </c>
    </row>
    <row r="53" spans="1:5" x14ac:dyDescent="0.3">
      <c r="A53" s="7" t="s">
        <v>16</v>
      </c>
      <c r="B53" s="7" t="s">
        <v>132</v>
      </c>
      <c r="C53" s="1">
        <v>37976</v>
      </c>
      <c r="D53" s="1">
        <v>37868</v>
      </c>
      <c r="E53" s="1">
        <v>41790</v>
      </c>
    </row>
    <row r="54" spans="1:5" x14ac:dyDescent="0.3">
      <c r="A54" s="7" t="s">
        <v>12</v>
      </c>
      <c r="B54" s="7" t="s">
        <v>133</v>
      </c>
      <c r="C54" s="1">
        <v>113</v>
      </c>
      <c r="D54" s="1">
        <v>195</v>
      </c>
      <c r="E54" s="1">
        <v>248</v>
      </c>
    </row>
    <row r="55" spans="1:5" x14ac:dyDescent="0.3">
      <c r="A55" s="7" t="s">
        <v>12</v>
      </c>
      <c r="B55" s="7" t="s">
        <v>134</v>
      </c>
      <c r="C55" s="1">
        <v>2926</v>
      </c>
      <c r="D55" s="1">
        <v>3803</v>
      </c>
      <c r="E55" s="1">
        <v>4245</v>
      </c>
    </row>
    <row r="56" spans="1:5" x14ac:dyDescent="0.3">
      <c r="A56" s="7" t="s">
        <v>13</v>
      </c>
      <c r="B56" s="7" t="s">
        <v>133</v>
      </c>
      <c r="C56" s="1">
        <v>7</v>
      </c>
      <c r="D56" s="1">
        <v>8</v>
      </c>
      <c r="E56" s="1">
        <v>8</v>
      </c>
    </row>
    <row r="57" spans="1:5" x14ac:dyDescent="0.3">
      <c r="A57" s="7" t="s">
        <v>13</v>
      </c>
      <c r="B57" s="7" t="s">
        <v>134</v>
      </c>
      <c r="C57" s="1">
        <v>131</v>
      </c>
      <c r="D57" s="1">
        <v>159</v>
      </c>
      <c r="E57" s="1">
        <v>174</v>
      </c>
    </row>
    <row r="58" spans="1:5" x14ac:dyDescent="0.3">
      <c r="A58" s="7" t="s">
        <v>16</v>
      </c>
      <c r="B58" s="7" t="s">
        <v>133</v>
      </c>
      <c r="C58" s="1">
        <v>5</v>
      </c>
      <c r="D58" s="1">
        <v>7</v>
      </c>
      <c r="E58" s="1">
        <v>9</v>
      </c>
    </row>
    <row r="59" spans="1:5" x14ac:dyDescent="0.3">
      <c r="A59" s="7" t="s">
        <v>16</v>
      </c>
      <c r="B59" s="7" t="s">
        <v>134</v>
      </c>
      <c r="C59" s="1">
        <v>149</v>
      </c>
      <c r="D59" s="1">
        <v>220</v>
      </c>
      <c r="E59" s="1">
        <v>229</v>
      </c>
    </row>
    <row r="60" spans="1:5" x14ac:dyDescent="0.3">
      <c r="A60" s="7" t="s">
        <v>14</v>
      </c>
      <c r="B60" s="7" t="s">
        <v>133</v>
      </c>
      <c r="C60" s="1">
        <v>18</v>
      </c>
      <c r="D60" s="1">
        <v>29</v>
      </c>
      <c r="E60" s="1">
        <v>29</v>
      </c>
    </row>
    <row r="61" spans="1:5" x14ac:dyDescent="0.3">
      <c r="A61" s="7" t="s">
        <v>14</v>
      </c>
      <c r="B61" s="7" t="s">
        <v>134</v>
      </c>
      <c r="C61" s="1">
        <v>298</v>
      </c>
      <c r="D61" s="1">
        <v>418</v>
      </c>
      <c r="E61" s="1">
        <v>457</v>
      </c>
    </row>
    <row r="62" spans="1:5" x14ac:dyDescent="0.3">
      <c r="A62" s="7" t="s">
        <v>15</v>
      </c>
      <c r="B62" s="7" t="s">
        <v>133</v>
      </c>
      <c r="C62" s="1">
        <v>7</v>
      </c>
      <c r="D62" s="1">
        <v>11</v>
      </c>
      <c r="E62" s="1">
        <v>12</v>
      </c>
    </row>
    <row r="63" spans="1:5" x14ac:dyDescent="0.3">
      <c r="A63" s="7" t="s">
        <v>15</v>
      </c>
      <c r="B63" s="7" t="s">
        <v>134</v>
      </c>
      <c r="C63" s="1">
        <v>154</v>
      </c>
      <c r="D63" s="1">
        <v>219</v>
      </c>
      <c r="E63" s="1">
        <v>247</v>
      </c>
    </row>
    <row r="64" spans="1:5" x14ac:dyDescent="0.3">
      <c r="A64" s="10" t="s">
        <v>17</v>
      </c>
      <c r="B64" s="10" t="s">
        <v>17</v>
      </c>
      <c r="C64" s="5">
        <v>351665</v>
      </c>
      <c r="D64" s="5">
        <v>358915</v>
      </c>
      <c r="E64" s="5">
        <v>380020</v>
      </c>
    </row>
    <row r="65" spans="1:5" x14ac:dyDescent="0.3">
      <c r="A65" s="15"/>
      <c r="B65" s="15"/>
    </row>
    <row r="66" spans="1:5" x14ac:dyDescent="0.3">
      <c r="A66" s="15"/>
      <c r="B66" s="15"/>
    </row>
    <row r="67" spans="1:5" x14ac:dyDescent="0.3">
      <c r="A67" s="15"/>
      <c r="B67" s="15"/>
      <c r="C67" s="20" t="s">
        <v>35</v>
      </c>
      <c r="D67" s="21"/>
      <c r="E67" s="21"/>
    </row>
    <row r="68" spans="1:5" x14ac:dyDescent="0.3">
      <c r="A68" s="9" t="s">
        <v>39</v>
      </c>
      <c r="B68" s="9" t="s">
        <v>39</v>
      </c>
      <c r="C68" s="4" t="s">
        <v>9</v>
      </c>
      <c r="D68" s="4" t="s">
        <v>10</v>
      </c>
      <c r="E68" s="4" t="s">
        <v>11</v>
      </c>
    </row>
    <row r="69" spans="1:5" x14ac:dyDescent="0.3">
      <c r="A69" s="8" t="s">
        <v>12</v>
      </c>
      <c r="B69" s="8" t="s">
        <v>124</v>
      </c>
      <c r="C69" s="2">
        <v>6.0046904563187096E-4</v>
      </c>
      <c r="D69" s="2">
        <v>7.0807687059526404E-4</v>
      </c>
      <c r="E69" s="2">
        <v>7.2141774269433802E-4</v>
      </c>
    </row>
    <row r="70" spans="1:5" x14ac:dyDescent="0.3">
      <c r="A70" s="8" t="s">
        <v>12</v>
      </c>
      <c r="B70" s="8" t="s">
        <v>125</v>
      </c>
      <c r="C70" s="2">
        <v>3.2629261347543199E-3</v>
      </c>
      <c r="D70" s="2">
        <v>3.8686074857001698E-3</v>
      </c>
      <c r="E70" s="2">
        <v>3.99045079896144E-3</v>
      </c>
    </row>
    <row r="71" spans="1:5" x14ac:dyDescent="0.3">
      <c r="A71" s="8" t="s">
        <v>12</v>
      </c>
      <c r="B71" s="8" t="s">
        <v>126</v>
      </c>
      <c r="C71" s="2">
        <v>1.2001827842881001E-2</v>
      </c>
      <c r="D71" s="2">
        <v>1.6282080123323401E-2</v>
      </c>
      <c r="E71" s="2">
        <v>1.74360046700472E-2</v>
      </c>
    </row>
    <row r="72" spans="1:5" x14ac:dyDescent="0.3">
      <c r="A72" s="8" t="s">
        <v>12</v>
      </c>
      <c r="B72" s="8" t="s">
        <v>127</v>
      </c>
      <c r="C72" s="2">
        <v>7.5908351051576098E-4</v>
      </c>
      <c r="D72" s="2">
        <v>8.8509608824408005E-4</v>
      </c>
      <c r="E72" s="2">
        <v>8.6430724728597103E-4</v>
      </c>
    </row>
    <row r="73" spans="1:5" x14ac:dyDescent="0.3">
      <c r="A73" s="8" t="s">
        <v>12</v>
      </c>
      <c r="B73" s="8" t="s">
        <v>128</v>
      </c>
      <c r="C73" s="2">
        <v>8.2177398949368E-3</v>
      </c>
      <c r="D73" s="2">
        <v>1.0975191494226599E-2</v>
      </c>
      <c r="E73" s="2">
        <v>1.16751180580968E-2</v>
      </c>
    </row>
    <row r="74" spans="1:5" x14ac:dyDescent="0.3">
      <c r="A74" s="8" t="s">
        <v>12</v>
      </c>
      <c r="B74" s="8" t="s">
        <v>129</v>
      </c>
      <c r="C74" s="2">
        <v>1.9562450669013201E-3</v>
      </c>
      <c r="D74" s="2">
        <v>2.4708932463480601E-3</v>
      </c>
      <c r="E74" s="2">
        <v>2.5336748741004102E-3</v>
      </c>
    </row>
    <row r="75" spans="1:5" x14ac:dyDescent="0.3">
      <c r="A75" s="8" t="s">
        <v>12</v>
      </c>
      <c r="B75" s="8" t="s">
        <v>130</v>
      </c>
      <c r="C75" s="2">
        <v>2.6813397635133901E-4</v>
      </c>
      <c r="D75" s="2">
        <v>3.6879003676836702E-4</v>
      </c>
      <c r="E75" s="2">
        <v>3.5548120654503601E-4</v>
      </c>
    </row>
    <row r="76" spans="1:5" x14ac:dyDescent="0.3">
      <c r="A76" s="8" t="s">
        <v>12</v>
      </c>
      <c r="B76" s="8" t="s">
        <v>131</v>
      </c>
      <c r="C76" s="2">
        <v>2.5869263915586898E-3</v>
      </c>
      <c r="D76" s="2">
        <v>3.7911615779788101E-3</v>
      </c>
      <c r="E76" s="2">
        <v>4.1403105232892499E-3</v>
      </c>
    </row>
    <row r="77" spans="1:5" x14ac:dyDescent="0.3">
      <c r="A77" s="8" t="s">
        <v>12</v>
      </c>
      <c r="B77" s="8" t="s">
        <v>132</v>
      </c>
      <c r="C77" s="2">
        <v>0.95886975864165602</v>
      </c>
      <c r="D77" s="2">
        <v>0.94590587740681598</v>
      </c>
      <c r="E77" s="2">
        <v>0.94262463624165704</v>
      </c>
    </row>
    <row r="78" spans="1:5" x14ac:dyDescent="0.3">
      <c r="A78" s="8" t="s">
        <v>13</v>
      </c>
      <c r="B78" s="8" t="s">
        <v>124</v>
      </c>
      <c r="C78" s="2">
        <v>3.4726241463132302E-4</v>
      </c>
      <c r="D78" s="2">
        <v>4.5677743519470098E-4</v>
      </c>
      <c r="E78" s="2">
        <v>5.5784893450853501E-4</v>
      </c>
    </row>
    <row r="79" spans="1:5" x14ac:dyDescent="0.3">
      <c r="A79" s="8" t="s">
        <v>13</v>
      </c>
      <c r="B79" s="8" t="s">
        <v>125</v>
      </c>
      <c r="C79" s="2">
        <v>2.3150827642088199E-3</v>
      </c>
      <c r="D79" s="2">
        <v>2.7406646111682101E-3</v>
      </c>
      <c r="E79" s="2">
        <v>3.2355238201495001E-3</v>
      </c>
    </row>
    <row r="80" spans="1:5" x14ac:dyDescent="0.3">
      <c r="A80" s="8" t="s">
        <v>13</v>
      </c>
      <c r="B80" s="8" t="s">
        <v>126</v>
      </c>
      <c r="C80" s="2">
        <v>8.4500520893621908E-3</v>
      </c>
      <c r="D80" s="2">
        <v>1.0620075368276799E-2</v>
      </c>
      <c r="E80" s="2">
        <v>1.1045408903268999E-2</v>
      </c>
    </row>
    <row r="81" spans="1:5" x14ac:dyDescent="0.3">
      <c r="A81" s="8" t="s">
        <v>13</v>
      </c>
      <c r="B81" s="8" t="s">
        <v>127</v>
      </c>
      <c r="C81" s="2">
        <v>9.2603310568352805E-4</v>
      </c>
      <c r="D81" s="2">
        <v>1.1419435879867501E-3</v>
      </c>
      <c r="E81" s="2">
        <v>1.22726765591878E-3</v>
      </c>
    </row>
    <row r="82" spans="1:5" x14ac:dyDescent="0.3">
      <c r="A82" s="8" t="s">
        <v>13</v>
      </c>
      <c r="B82" s="8" t="s">
        <v>128</v>
      </c>
      <c r="C82" s="2">
        <v>6.5979858779951399E-3</v>
      </c>
      <c r="D82" s="2">
        <v>9.9349092154847607E-3</v>
      </c>
      <c r="E82" s="2">
        <v>1.00412808211536E-2</v>
      </c>
    </row>
    <row r="83" spans="1:5" x14ac:dyDescent="0.3">
      <c r="A83" s="8" t="s">
        <v>13</v>
      </c>
      <c r="B83" s="8" t="s">
        <v>129</v>
      </c>
      <c r="C83" s="2">
        <v>2.7780993170505798E-3</v>
      </c>
      <c r="D83" s="2">
        <v>3.65421948155761E-3</v>
      </c>
      <c r="E83" s="2">
        <v>4.0165123284614497E-3</v>
      </c>
    </row>
    <row r="84" spans="1:5" x14ac:dyDescent="0.3">
      <c r="A84" s="8" t="s">
        <v>13</v>
      </c>
      <c r="B84" s="8" t="s">
        <v>130</v>
      </c>
      <c r="C84" s="2">
        <v>3.4726241463132302E-4</v>
      </c>
      <c r="D84" s="2">
        <v>3.4258307639602599E-4</v>
      </c>
      <c r="E84" s="2">
        <v>3.3470936070512097E-4</v>
      </c>
    </row>
    <row r="85" spans="1:5" x14ac:dyDescent="0.3">
      <c r="A85" s="8" t="s">
        <v>13</v>
      </c>
      <c r="B85" s="8" t="s">
        <v>131</v>
      </c>
      <c r="C85" s="2">
        <v>4.1671489755758804E-3</v>
      </c>
      <c r="D85" s="2">
        <v>5.4813292223364202E-3</v>
      </c>
      <c r="E85" s="2">
        <v>5.8016289188887703E-3</v>
      </c>
    </row>
    <row r="86" spans="1:5" x14ac:dyDescent="0.3">
      <c r="A86" s="8" t="s">
        <v>13</v>
      </c>
      <c r="B86" s="8" t="s">
        <v>132</v>
      </c>
      <c r="C86" s="2">
        <v>0.95809700196781999</v>
      </c>
      <c r="D86" s="2">
        <v>0.94655704008221997</v>
      </c>
      <c r="E86" s="2">
        <v>0.94343411804083499</v>
      </c>
    </row>
    <row r="87" spans="1:5" x14ac:dyDescent="0.3">
      <c r="A87" s="8" t="s">
        <v>14</v>
      </c>
      <c r="B87" s="8" t="s">
        <v>124</v>
      </c>
      <c r="C87" s="2">
        <v>8.3443959795182995E-4</v>
      </c>
      <c r="D87" s="2">
        <v>9.0140845070422505E-4</v>
      </c>
      <c r="E87" s="2">
        <v>1.0737956826008101E-3</v>
      </c>
    </row>
    <row r="88" spans="1:5" x14ac:dyDescent="0.3">
      <c r="A88" s="8" t="s">
        <v>14</v>
      </c>
      <c r="B88" s="8" t="s">
        <v>125</v>
      </c>
      <c r="C88" s="2">
        <v>3.7929072634174102E-3</v>
      </c>
      <c r="D88" s="2">
        <v>4.3943661971831E-3</v>
      </c>
      <c r="E88" s="2">
        <v>4.4432924797274797E-3</v>
      </c>
    </row>
    <row r="89" spans="1:5" x14ac:dyDescent="0.3">
      <c r="A89" s="8" t="s">
        <v>14</v>
      </c>
      <c r="B89" s="8" t="s">
        <v>126</v>
      </c>
      <c r="C89" s="2">
        <v>1.0316707756495401E-2</v>
      </c>
      <c r="D89" s="2">
        <v>1.43474178403756E-2</v>
      </c>
      <c r="E89" s="2">
        <v>1.5625578553708299E-2</v>
      </c>
    </row>
    <row r="90" spans="1:5" x14ac:dyDescent="0.3">
      <c r="A90" s="8" t="s">
        <v>14</v>
      </c>
      <c r="B90" s="8" t="s">
        <v>127</v>
      </c>
      <c r="C90" s="2">
        <v>8.7236867058600404E-4</v>
      </c>
      <c r="D90" s="2">
        <v>1.1643192488262899E-3</v>
      </c>
      <c r="E90" s="2">
        <v>1.18487799459399E-3</v>
      </c>
    </row>
    <row r="91" spans="1:5" x14ac:dyDescent="0.3">
      <c r="A91" s="8" t="s">
        <v>14</v>
      </c>
      <c r="B91" s="8" t="s">
        <v>128</v>
      </c>
      <c r="C91" s="2">
        <v>1.19476578797648E-2</v>
      </c>
      <c r="D91" s="2">
        <v>1.62253521126761E-2</v>
      </c>
      <c r="E91" s="2">
        <v>1.7699115044247801E-2</v>
      </c>
    </row>
    <row r="92" spans="1:5" x14ac:dyDescent="0.3">
      <c r="A92" s="8" t="s">
        <v>14</v>
      </c>
      <c r="B92" s="8" t="s">
        <v>129</v>
      </c>
      <c r="C92" s="2">
        <v>2.3516025033187898E-3</v>
      </c>
      <c r="D92" s="2">
        <v>3.0798122065727701E-3</v>
      </c>
      <c r="E92" s="2">
        <v>3.0732772984781698E-3</v>
      </c>
    </row>
    <row r="93" spans="1:5" x14ac:dyDescent="0.3">
      <c r="A93" s="8" t="s">
        <v>14</v>
      </c>
      <c r="B93" s="8" t="s">
        <v>130</v>
      </c>
      <c r="C93" s="2">
        <v>2.65503508439219E-4</v>
      </c>
      <c r="D93" s="2">
        <v>2.2535211267605599E-4</v>
      </c>
      <c r="E93" s="2">
        <v>2.22164623986374E-4</v>
      </c>
    </row>
    <row r="94" spans="1:5" x14ac:dyDescent="0.3">
      <c r="A94" s="8" t="s">
        <v>14</v>
      </c>
      <c r="B94" s="8" t="s">
        <v>131</v>
      </c>
      <c r="C94" s="2">
        <v>2.0102408496112298E-3</v>
      </c>
      <c r="D94" s="2">
        <v>3.53051643192488E-3</v>
      </c>
      <c r="E94" s="2">
        <v>4.1841004184100397E-3</v>
      </c>
    </row>
    <row r="95" spans="1:5" x14ac:dyDescent="0.3">
      <c r="A95" s="8" t="s">
        <v>14</v>
      </c>
      <c r="B95" s="8" t="s">
        <v>132</v>
      </c>
      <c r="C95" s="2">
        <v>0.95562298501801601</v>
      </c>
      <c r="D95" s="2">
        <v>0.93934272300469501</v>
      </c>
      <c r="E95" s="2">
        <v>0.93449846336135101</v>
      </c>
    </row>
    <row r="96" spans="1:5" x14ac:dyDescent="0.3">
      <c r="A96" s="8" t="s">
        <v>15</v>
      </c>
      <c r="B96" s="8" t="s">
        <v>124</v>
      </c>
      <c r="C96" s="2">
        <v>7.4615728995672303E-4</v>
      </c>
      <c r="D96" s="2">
        <v>1.01090331431872E-3</v>
      </c>
      <c r="E96" s="2">
        <v>1.02669404517454E-3</v>
      </c>
    </row>
    <row r="97" spans="1:5" x14ac:dyDescent="0.3">
      <c r="A97" s="8" t="s">
        <v>15</v>
      </c>
      <c r="B97" s="8" t="s">
        <v>125</v>
      </c>
      <c r="C97" s="2">
        <v>5.2231010296970599E-3</v>
      </c>
      <c r="D97" s="2">
        <v>5.3433460899703997E-3</v>
      </c>
      <c r="E97" s="2">
        <v>5.4757015742641999E-3</v>
      </c>
    </row>
    <row r="98" spans="1:5" x14ac:dyDescent="0.3">
      <c r="A98" s="8" t="s">
        <v>15</v>
      </c>
      <c r="B98" s="8" t="s">
        <v>126</v>
      </c>
      <c r="C98" s="2">
        <v>1.2908521116251299E-2</v>
      </c>
      <c r="D98" s="2">
        <v>1.6679904686258899E-2</v>
      </c>
      <c r="E98" s="2">
        <v>1.7522245037645399E-2</v>
      </c>
    </row>
    <row r="99" spans="1:5" x14ac:dyDescent="0.3">
      <c r="A99" s="8" t="s">
        <v>15</v>
      </c>
      <c r="B99" s="8" t="s">
        <v>127</v>
      </c>
      <c r="C99" s="2">
        <v>7.4615728995672303E-4</v>
      </c>
      <c r="D99" s="2">
        <v>1.1553180735071099E-3</v>
      </c>
      <c r="E99" s="2">
        <v>1.23203285420945E-3</v>
      </c>
    </row>
    <row r="100" spans="1:5" x14ac:dyDescent="0.3">
      <c r="A100" s="8" t="s">
        <v>15</v>
      </c>
      <c r="B100" s="8" t="s">
        <v>128</v>
      </c>
      <c r="C100" s="2">
        <v>9.5508133114460495E-3</v>
      </c>
      <c r="D100" s="2">
        <v>1.27084988085782E-2</v>
      </c>
      <c r="E100" s="2">
        <v>1.35523613963039E-2</v>
      </c>
    </row>
    <row r="101" spans="1:5" x14ac:dyDescent="0.3">
      <c r="A101" s="8" t="s">
        <v>15</v>
      </c>
      <c r="B101" s="8" t="s">
        <v>129</v>
      </c>
      <c r="C101" s="2">
        <v>2.4623190568571901E-3</v>
      </c>
      <c r="D101" s="2">
        <v>3.1049173225503601E-3</v>
      </c>
      <c r="E101" s="2">
        <v>3.0116358658453099E-3</v>
      </c>
    </row>
    <row r="102" spans="1:5" x14ac:dyDescent="0.3">
      <c r="A102" s="8" t="s">
        <v>15</v>
      </c>
      <c r="B102" s="8" t="s">
        <v>130</v>
      </c>
      <c r="C102" s="2">
        <v>2.9846291598268899E-4</v>
      </c>
      <c r="D102" s="2">
        <v>4.3324427756516698E-4</v>
      </c>
      <c r="E102" s="2">
        <v>6.8446269678302499E-4</v>
      </c>
    </row>
    <row r="103" spans="1:5" x14ac:dyDescent="0.3">
      <c r="A103" s="8" t="s">
        <v>15</v>
      </c>
      <c r="B103" s="8" t="s">
        <v>131</v>
      </c>
      <c r="C103" s="2">
        <v>2.3877033278615102E-3</v>
      </c>
      <c r="D103" s="2">
        <v>3.6825763593039199E-3</v>
      </c>
      <c r="E103" s="2">
        <v>4.1067761806981504E-3</v>
      </c>
    </row>
    <row r="104" spans="1:5" x14ac:dyDescent="0.3">
      <c r="A104" s="8" t="s">
        <v>15</v>
      </c>
      <c r="B104" s="8" t="s">
        <v>132</v>
      </c>
      <c r="C104" s="2">
        <v>0.953663632293688</v>
      </c>
      <c r="D104" s="2">
        <v>0.93927359376128206</v>
      </c>
      <c r="E104" s="2">
        <v>0.93566050650239596</v>
      </c>
    </row>
    <row r="105" spans="1:5" x14ac:dyDescent="0.3">
      <c r="A105" s="8" t="s">
        <v>16</v>
      </c>
      <c r="B105" s="8" t="s">
        <v>124</v>
      </c>
      <c r="C105" s="2">
        <v>4.93942702646493E-4</v>
      </c>
      <c r="D105" s="2">
        <v>6.4889557972331105E-4</v>
      </c>
      <c r="E105" s="2">
        <v>5.8816609810610505E-4</v>
      </c>
    </row>
    <row r="106" spans="1:5" x14ac:dyDescent="0.3">
      <c r="A106" s="8" t="s">
        <v>16</v>
      </c>
      <c r="B106" s="8" t="s">
        <v>125</v>
      </c>
      <c r="C106" s="2">
        <v>1.48182810793948E-3</v>
      </c>
      <c r="D106" s="2">
        <v>1.86881926960314E-3</v>
      </c>
      <c r="E106" s="2">
        <v>1.6468650746970901E-3</v>
      </c>
    </row>
    <row r="107" spans="1:5" x14ac:dyDescent="0.3">
      <c r="A107" s="8" t="s">
        <v>16</v>
      </c>
      <c r="B107" s="8" t="s">
        <v>126</v>
      </c>
      <c r="C107" s="2">
        <v>1.53382207663911E-3</v>
      </c>
      <c r="D107" s="2">
        <v>1.8947750927920701E-3</v>
      </c>
      <c r="E107" s="2">
        <v>2.1644512410304699E-3</v>
      </c>
    </row>
    <row r="108" spans="1:5" x14ac:dyDescent="0.3">
      <c r="A108" s="8" t="s">
        <v>16</v>
      </c>
      <c r="B108" s="8" t="s">
        <v>127</v>
      </c>
      <c r="C108" s="2">
        <v>3.11963812197785E-4</v>
      </c>
      <c r="D108" s="2">
        <v>4.1529317102291898E-4</v>
      </c>
      <c r="E108" s="2">
        <v>3.99952946712152E-4</v>
      </c>
    </row>
    <row r="109" spans="1:5" x14ac:dyDescent="0.3">
      <c r="A109" s="8" t="s">
        <v>16</v>
      </c>
      <c r="B109" s="8" t="s">
        <v>128</v>
      </c>
      <c r="C109" s="2">
        <v>2.1837466853844999E-3</v>
      </c>
      <c r="D109" s="2">
        <v>2.6474939652711099E-3</v>
      </c>
      <c r="E109" s="2">
        <v>2.72909069521233E-3</v>
      </c>
    </row>
    <row r="110" spans="1:5" x14ac:dyDescent="0.3">
      <c r="A110" s="8" t="s">
        <v>16</v>
      </c>
      <c r="B110" s="8" t="s">
        <v>129</v>
      </c>
      <c r="C110" s="2">
        <v>9.6188842094317099E-4</v>
      </c>
      <c r="D110" s="2">
        <v>1.40161445220235E-3</v>
      </c>
      <c r="E110" s="2">
        <v>1.4351252793789E-3</v>
      </c>
    </row>
    <row r="111" spans="1:5" x14ac:dyDescent="0.3">
      <c r="A111" s="8" t="s">
        <v>16</v>
      </c>
      <c r="B111" s="8" t="s">
        <v>130</v>
      </c>
      <c r="C111" s="2">
        <v>2.3397285914833899E-4</v>
      </c>
      <c r="D111" s="2">
        <v>3.37425701456122E-4</v>
      </c>
      <c r="E111" s="2">
        <v>3.5289965886366301E-4</v>
      </c>
    </row>
    <row r="112" spans="1:5" x14ac:dyDescent="0.3">
      <c r="A112" s="8" t="s">
        <v>16</v>
      </c>
      <c r="B112" s="8" t="s">
        <v>131</v>
      </c>
      <c r="C112" s="2">
        <v>1.53382207663911E-3</v>
      </c>
      <c r="D112" s="2">
        <v>1.9985983855478002E-3</v>
      </c>
      <c r="E112" s="2">
        <v>1.90565815786378E-3</v>
      </c>
    </row>
    <row r="113" spans="1:5" x14ac:dyDescent="0.3">
      <c r="A113" s="8" t="s">
        <v>16</v>
      </c>
      <c r="B113" s="8" t="s">
        <v>132</v>
      </c>
      <c r="C113" s="2">
        <v>0.98726147766858996</v>
      </c>
      <c r="D113" s="2">
        <v>0.98289511251849304</v>
      </c>
      <c r="E113" s="2">
        <v>0.983178449594165</v>
      </c>
    </row>
    <row r="114" spans="1:5" x14ac:dyDescent="0.3">
      <c r="A114" s="8" t="s">
        <v>12</v>
      </c>
      <c r="B114" s="8" t="s">
        <v>133</v>
      </c>
      <c r="C114" s="2">
        <v>4.2674844123522898E-4</v>
      </c>
      <c r="D114" s="2">
        <v>7.1914057169831505E-4</v>
      </c>
      <c r="E114" s="2">
        <v>8.6430724728597103E-4</v>
      </c>
    </row>
    <row r="115" spans="1:5" x14ac:dyDescent="0.3">
      <c r="A115" s="8" t="s">
        <v>12</v>
      </c>
      <c r="B115" s="8" t="s">
        <v>134</v>
      </c>
      <c r="C115" s="2">
        <v>1.1050141053577701E-2</v>
      </c>
      <c r="D115" s="2">
        <v>1.4025085098301001E-2</v>
      </c>
      <c r="E115" s="2">
        <v>1.47942913900361E-2</v>
      </c>
    </row>
    <row r="116" spans="1:5" x14ac:dyDescent="0.3">
      <c r="A116" s="8" t="s">
        <v>13</v>
      </c>
      <c r="B116" s="8" t="s">
        <v>133</v>
      </c>
      <c r="C116" s="2">
        <v>8.1027896747308699E-4</v>
      </c>
      <c r="D116" s="2">
        <v>9.1355487038940304E-4</v>
      </c>
      <c r="E116" s="2">
        <v>8.9255829521365604E-4</v>
      </c>
    </row>
    <row r="117" spans="1:5" x14ac:dyDescent="0.3">
      <c r="A117" s="8" t="s">
        <v>13</v>
      </c>
      <c r="B117" s="8" t="s">
        <v>134</v>
      </c>
      <c r="C117" s="2">
        <v>1.51637921055678E-2</v>
      </c>
      <c r="D117" s="2">
        <v>1.8156903048989401E-2</v>
      </c>
      <c r="E117" s="2">
        <v>1.9413142920896999E-2</v>
      </c>
    </row>
    <row r="118" spans="1:5" x14ac:dyDescent="0.3">
      <c r="A118" s="8" t="s">
        <v>16</v>
      </c>
      <c r="B118" s="8" t="s">
        <v>133</v>
      </c>
      <c r="C118" s="2">
        <v>1.29984921749077E-4</v>
      </c>
      <c r="D118" s="2">
        <v>1.8169076232252699E-4</v>
      </c>
      <c r="E118" s="2">
        <v>2.11739795318198E-4</v>
      </c>
    </row>
    <row r="119" spans="1:5" x14ac:dyDescent="0.3">
      <c r="A119" s="8" t="s">
        <v>16</v>
      </c>
      <c r="B119" s="8" t="s">
        <v>134</v>
      </c>
      <c r="C119" s="2">
        <v>3.8735506681224999E-3</v>
      </c>
      <c r="D119" s="2">
        <v>5.7102811015651402E-3</v>
      </c>
      <c r="E119" s="2">
        <v>5.3876014586519199E-3</v>
      </c>
    </row>
    <row r="120" spans="1:5" x14ac:dyDescent="0.3">
      <c r="A120" s="8" t="s">
        <v>14</v>
      </c>
      <c r="B120" s="8" t="s">
        <v>133</v>
      </c>
      <c r="C120" s="2">
        <v>6.8272330741513403E-4</v>
      </c>
      <c r="D120" s="2">
        <v>1.0892018779342699E-3</v>
      </c>
      <c r="E120" s="2">
        <v>1.0737956826008101E-3</v>
      </c>
    </row>
    <row r="121" spans="1:5" x14ac:dyDescent="0.3">
      <c r="A121" s="8" t="s">
        <v>14</v>
      </c>
      <c r="B121" s="8" t="s">
        <v>134</v>
      </c>
      <c r="C121" s="2">
        <v>1.1302863644983899E-2</v>
      </c>
      <c r="D121" s="2">
        <v>1.56995305164319E-2</v>
      </c>
      <c r="E121" s="2">
        <v>1.6921538860295501E-2</v>
      </c>
    </row>
    <row r="122" spans="1:5" x14ac:dyDescent="0.3">
      <c r="A122" s="8" t="s">
        <v>15</v>
      </c>
      <c r="B122" s="8" t="s">
        <v>133</v>
      </c>
      <c r="C122" s="2">
        <v>5.2231010296970601E-4</v>
      </c>
      <c r="D122" s="2">
        <v>7.9428117553613997E-4</v>
      </c>
      <c r="E122" s="2">
        <v>8.2135523613963005E-4</v>
      </c>
    </row>
    <row r="123" spans="1:5" x14ac:dyDescent="0.3">
      <c r="A123" s="8" t="s">
        <v>15</v>
      </c>
      <c r="B123" s="8" t="s">
        <v>134</v>
      </c>
      <c r="C123" s="2">
        <v>1.1490822265333499E-2</v>
      </c>
      <c r="D123" s="2">
        <v>1.5813416131128601E-2</v>
      </c>
      <c r="E123" s="2">
        <v>1.69062286105407E-2</v>
      </c>
    </row>
    <row r="124" spans="1:5" x14ac:dyDescent="0.3">
      <c r="A124" s="15"/>
      <c r="B124" s="15"/>
    </row>
    <row r="125" spans="1:5" x14ac:dyDescent="0.3">
      <c r="A125" s="13" t="s">
        <v>40</v>
      </c>
      <c r="B125" s="15"/>
    </row>
    <row r="126" spans="1:5" x14ac:dyDescent="0.3">
      <c r="A126" s="14" t="s">
        <v>41</v>
      </c>
      <c r="B126" s="15"/>
    </row>
    <row r="127" spans="1:5" x14ac:dyDescent="0.3">
      <c r="A127" s="14" t="s">
        <v>42</v>
      </c>
      <c r="B127" s="15"/>
    </row>
    <row r="128" spans="1:5" x14ac:dyDescent="0.3">
      <c r="A128" s="14" t="s">
        <v>137</v>
      </c>
      <c r="B128" s="15"/>
    </row>
    <row r="129" spans="1:2" x14ac:dyDescent="0.3">
      <c r="A129" s="14" t="s">
        <v>43</v>
      </c>
      <c r="B129" s="15"/>
    </row>
    <row r="130" spans="1:2" x14ac:dyDescent="0.3">
      <c r="A130" s="14" t="s">
        <v>44</v>
      </c>
      <c r="B130" s="15"/>
    </row>
    <row r="131" spans="1:2" x14ac:dyDescent="0.3">
      <c r="A131" s="14" t="s">
        <v>45</v>
      </c>
      <c r="B131" s="15"/>
    </row>
    <row r="132" spans="1:2" x14ac:dyDescent="0.3">
      <c r="A132" s="14" t="s">
        <v>138</v>
      </c>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67:E6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340</v>
      </c>
    </row>
    <row r="2" spans="1:13" ht="15.6" x14ac:dyDescent="0.3">
      <c r="A2" s="12" t="s">
        <v>341</v>
      </c>
    </row>
    <row r="3" spans="1:13" ht="15.6" x14ac:dyDescent="0.3">
      <c r="A3" s="12" t="s">
        <v>339</v>
      </c>
    </row>
    <row r="4" spans="1:13" x14ac:dyDescent="0.3">
      <c r="A4" s="15"/>
    </row>
    <row r="5" spans="1:13" x14ac:dyDescent="0.3">
      <c r="A5" s="15"/>
    </row>
    <row r="6" spans="1:13" x14ac:dyDescent="0.3">
      <c r="A6" s="16" t="str">
        <f>HYPERLINK("#'Table of contents'!A130",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330</v>
      </c>
      <c r="B9" s="1">
        <v>1520</v>
      </c>
      <c r="C9" s="1">
        <v>1544</v>
      </c>
      <c r="D9" s="1">
        <v>1549</v>
      </c>
      <c r="E9" s="1">
        <v>1547</v>
      </c>
      <c r="F9" s="1">
        <v>1552</v>
      </c>
      <c r="G9" s="1">
        <v>1570</v>
      </c>
      <c r="H9" s="1">
        <v>1576</v>
      </c>
      <c r="I9" s="1">
        <v>1670</v>
      </c>
      <c r="J9" s="1">
        <v>1801</v>
      </c>
      <c r="K9" s="1">
        <v>1899</v>
      </c>
      <c r="L9" s="1">
        <v>2032</v>
      </c>
      <c r="M9" s="1">
        <v>2124</v>
      </c>
    </row>
    <row r="10" spans="1:13" x14ac:dyDescent="0.3">
      <c r="A10" s="7" t="s">
        <v>331</v>
      </c>
      <c r="B10" s="1">
        <v>1867</v>
      </c>
      <c r="C10" s="1">
        <v>1847</v>
      </c>
      <c r="D10" s="1">
        <v>1841</v>
      </c>
      <c r="E10" s="1">
        <v>1776</v>
      </c>
      <c r="F10" s="1">
        <v>1801</v>
      </c>
      <c r="G10" s="1">
        <v>1867</v>
      </c>
      <c r="H10" s="1">
        <v>1933</v>
      </c>
      <c r="I10" s="1">
        <v>1986</v>
      </c>
      <c r="J10" s="1">
        <v>2073</v>
      </c>
      <c r="K10" s="1">
        <v>2176</v>
      </c>
      <c r="L10" s="1">
        <v>2321</v>
      </c>
      <c r="M10" s="1">
        <v>2525</v>
      </c>
    </row>
    <row r="11" spans="1:13" x14ac:dyDescent="0.3">
      <c r="A11" s="7" t="s">
        <v>332</v>
      </c>
      <c r="B11" s="1">
        <v>2335</v>
      </c>
      <c r="C11" s="1">
        <v>2323</v>
      </c>
      <c r="D11" s="1">
        <v>2262</v>
      </c>
      <c r="E11" s="1">
        <v>2241</v>
      </c>
      <c r="F11" s="1">
        <v>2317</v>
      </c>
      <c r="G11" s="1">
        <v>2275</v>
      </c>
      <c r="H11" s="1">
        <v>2305</v>
      </c>
      <c r="I11" s="1">
        <v>2378</v>
      </c>
      <c r="J11" s="1">
        <v>2495</v>
      </c>
      <c r="K11" s="1">
        <v>2716</v>
      </c>
      <c r="L11" s="1">
        <v>2834</v>
      </c>
      <c r="M11" s="1">
        <v>2943</v>
      </c>
    </row>
    <row r="12" spans="1:13" x14ac:dyDescent="0.3">
      <c r="A12" s="7" t="s">
        <v>333</v>
      </c>
      <c r="B12" s="1">
        <v>1361</v>
      </c>
      <c r="C12" s="1">
        <v>1358</v>
      </c>
      <c r="D12" s="1">
        <v>1394</v>
      </c>
      <c r="E12" s="1">
        <v>1551</v>
      </c>
      <c r="F12" s="1">
        <v>1555</v>
      </c>
      <c r="G12" s="1">
        <v>1584</v>
      </c>
      <c r="H12" s="1">
        <v>1596</v>
      </c>
      <c r="I12" s="1">
        <v>1768</v>
      </c>
      <c r="J12" s="1">
        <v>1860</v>
      </c>
      <c r="K12" s="1">
        <v>1886</v>
      </c>
      <c r="L12" s="1">
        <v>2022</v>
      </c>
      <c r="M12" s="1">
        <v>2121</v>
      </c>
    </row>
    <row r="13" spans="1:13" x14ac:dyDescent="0.3">
      <c r="A13" s="7" t="s">
        <v>334</v>
      </c>
      <c r="B13" s="1">
        <v>1131</v>
      </c>
      <c r="C13" s="1">
        <v>1143</v>
      </c>
      <c r="D13" s="1">
        <v>1134</v>
      </c>
      <c r="E13" s="1">
        <v>1040</v>
      </c>
      <c r="F13" s="1">
        <v>1059</v>
      </c>
      <c r="G13" s="1">
        <v>1097</v>
      </c>
      <c r="H13" s="1">
        <v>1154</v>
      </c>
      <c r="I13" s="1">
        <v>1160</v>
      </c>
      <c r="J13" s="1">
        <v>1153</v>
      </c>
      <c r="K13" s="1">
        <v>1213</v>
      </c>
      <c r="L13" s="1">
        <v>1302</v>
      </c>
      <c r="M13" s="1">
        <v>1387</v>
      </c>
    </row>
    <row r="14" spans="1:13" x14ac:dyDescent="0.3">
      <c r="A14" s="7" t="s">
        <v>335</v>
      </c>
      <c r="B14" s="1">
        <v>153</v>
      </c>
      <c r="C14" s="1">
        <v>146</v>
      </c>
      <c r="D14" s="1">
        <v>128</v>
      </c>
      <c r="E14" s="1">
        <v>124</v>
      </c>
      <c r="F14" s="1">
        <v>127</v>
      </c>
      <c r="G14" s="1">
        <v>125</v>
      </c>
      <c r="H14" s="1">
        <v>130</v>
      </c>
      <c r="I14" s="1">
        <v>122</v>
      </c>
      <c r="J14" s="1">
        <v>117</v>
      </c>
      <c r="K14" s="1">
        <v>123</v>
      </c>
      <c r="L14" s="1">
        <v>150</v>
      </c>
      <c r="M14" s="1">
        <v>144</v>
      </c>
    </row>
    <row r="15" spans="1:13" x14ac:dyDescent="0.3">
      <c r="A15" s="7" t="s">
        <v>336</v>
      </c>
      <c r="B15" s="1">
        <v>1482</v>
      </c>
      <c r="C15" s="1">
        <v>1526</v>
      </c>
      <c r="D15" s="1">
        <v>1502</v>
      </c>
      <c r="E15" s="1">
        <v>1500</v>
      </c>
      <c r="F15" s="1">
        <v>1518</v>
      </c>
      <c r="G15" s="1">
        <v>1611</v>
      </c>
      <c r="H15" s="1">
        <v>1653</v>
      </c>
      <c r="I15" s="1">
        <v>1593</v>
      </c>
      <c r="J15" s="1">
        <v>1596</v>
      </c>
      <c r="K15" s="1">
        <v>1670</v>
      </c>
      <c r="L15" s="1">
        <v>1712</v>
      </c>
      <c r="M15" s="1">
        <v>1808</v>
      </c>
    </row>
    <row r="16" spans="1:13" x14ac:dyDescent="0.3">
      <c r="A16" s="10" t="s">
        <v>17</v>
      </c>
      <c r="B16" s="5">
        <v>9849</v>
      </c>
      <c r="C16" s="5">
        <v>9887</v>
      </c>
      <c r="D16" s="5">
        <v>9810</v>
      </c>
      <c r="E16" s="5">
        <v>9779</v>
      </c>
      <c r="F16" s="5">
        <v>9929</v>
      </c>
      <c r="G16" s="5">
        <v>10129</v>
      </c>
      <c r="H16" s="5">
        <v>10347</v>
      </c>
      <c r="I16" s="5">
        <v>10677</v>
      </c>
      <c r="J16" s="5">
        <v>11095</v>
      </c>
      <c r="K16" s="5">
        <v>11683</v>
      </c>
      <c r="L16" s="5">
        <v>12373</v>
      </c>
      <c r="M16" s="5">
        <v>13052</v>
      </c>
    </row>
    <row r="17" spans="1:14" x14ac:dyDescent="0.3">
      <c r="A17" s="15"/>
    </row>
    <row r="18" spans="1:14" x14ac:dyDescent="0.3">
      <c r="A18" s="15"/>
    </row>
    <row r="19" spans="1:14" x14ac:dyDescent="0.3">
      <c r="A19" s="15"/>
      <c r="B19" s="20" t="s">
        <v>35</v>
      </c>
      <c r="C19" s="21"/>
      <c r="D19" s="21"/>
      <c r="E19" s="21"/>
      <c r="F19" s="21"/>
      <c r="G19" s="21"/>
      <c r="H19" s="21"/>
      <c r="I19" s="21"/>
      <c r="J19" s="21"/>
      <c r="K19" s="21"/>
      <c r="L19" s="21"/>
      <c r="M19" s="21"/>
    </row>
    <row r="20" spans="1:14" x14ac:dyDescent="0.3">
      <c r="A20" s="9" t="s">
        <v>39</v>
      </c>
      <c r="B20" s="4" t="s">
        <v>0</v>
      </c>
      <c r="C20" s="4" t="s">
        <v>1</v>
      </c>
      <c r="D20" s="4" t="s">
        <v>2</v>
      </c>
      <c r="E20" s="4" t="s">
        <v>3</v>
      </c>
      <c r="F20" s="4" t="s">
        <v>4</v>
      </c>
      <c r="G20" s="4" t="s">
        <v>5</v>
      </c>
      <c r="H20" s="4" t="s">
        <v>6</v>
      </c>
      <c r="I20" s="4" t="s">
        <v>7</v>
      </c>
      <c r="J20" s="4" t="s">
        <v>8</v>
      </c>
      <c r="K20" s="4" t="s">
        <v>9</v>
      </c>
      <c r="L20" s="4" t="s">
        <v>10</v>
      </c>
      <c r="M20" s="4" t="s">
        <v>11</v>
      </c>
    </row>
    <row r="21" spans="1:14" x14ac:dyDescent="0.3">
      <c r="A21" s="8" t="s">
        <v>330</v>
      </c>
      <c r="B21" s="2">
        <v>0.15433038887196701</v>
      </c>
      <c r="C21" s="2">
        <v>0.15616466066552001</v>
      </c>
      <c r="D21" s="2">
        <v>0.15790010193679899</v>
      </c>
      <c r="E21" s="2">
        <v>0.15819613457408699</v>
      </c>
      <c r="F21" s="2">
        <v>0.156309799576997</v>
      </c>
      <c r="G21" s="2">
        <v>0.15500049363214499</v>
      </c>
      <c r="H21" s="2">
        <v>0.15231468058374401</v>
      </c>
      <c r="I21" s="2">
        <v>0.15641097686616101</v>
      </c>
      <c r="J21" s="2">
        <v>0.16232537178909401</v>
      </c>
      <c r="K21" s="2">
        <v>0.16254386715740801</v>
      </c>
      <c r="L21" s="2">
        <v>0.16422856219186899</v>
      </c>
      <c r="M21" s="2">
        <v>0.162733680661968</v>
      </c>
    </row>
    <row r="22" spans="1:14" x14ac:dyDescent="0.3">
      <c r="A22" s="8" t="s">
        <v>331</v>
      </c>
      <c r="B22" s="2">
        <v>0.18956239212102799</v>
      </c>
      <c r="C22" s="2">
        <v>0.18681096389197899</v>
      </c>
      <c r="D22" s="2">
        <v>0.18766564729867499</v>
      </c>
      <c r="E22" s="2">
        <v>0.18161366192862299</v>
      </c>
      <c r="F22" s="2">
        <v>0.18138785376170799</v>
      </c>
      <c r="G22" s="2">
        <v>0.18432224306446801</v>
      </c>
      <c r="H22" s="2">
        <v>0.186817435005316</v>
      </c>
      <c r="I22" s="2">
        <v>0.186007305422872</v>
      </c>
      <c r="J22" s="2">
        <v>0.18684091933303301</v>
      </c>
      <c r="K22" s="2">
        <v>0.18625353077120599</v>
      </c>
      <c r="L22" s="2">
        <v>0.187585872464237</v>
      </c>
      <c r="M22" s="2">
        <v>0.19345694146490999</v>
      </c>
    </row>
    <row r="23" spans="1:14" x14ac:dyDescent="0.3">
      <c r="A23" s="8" t="s">
        <v>332</v>
      </c>
      <c r="B23" s="2">
        <v>0.23707990658950101</v>
      </c>
      <c r="C23" s="2">
        <v>0.234954991402852</v>
      </c>
      <c r="D23" s="2">
        <v>0.23058103975535199</v>
      </c>
      <c r="E23" s="2">
        <v>0.22916453625114999</v>
      </c>
      <c r="F23" s="2">
        <v>0.23335683351797801</v>
      </c>
      <c r="G23" s="2">
        <v>0.22460262612301299</v>
      </c>
      <c r="H23" s="2">
        <v>0.22276988499081901</v>
      </c>
      <c r="I23" s="2">
        <v>0.222721738316006</v>
      </c>
      <c r="J23" s="2">
        <v>0.22487607030193801</v>
      </c>
      <c r="K23" s="2">
        <v>0.23247453565008999</v>
      </c>
      <c r="L23" s="2">
        <v>0.22904711872625899</v>
      </c>
      <c r="M23" s="2">
        <v>0.225482684646031</v>
      </c>
    </row>
    <row r="24" spans="1:14" x14ac:dyDescent="0.3">
      <c r="A24" s="8" t="s">
        <v>333</v>
      </c>
      <c r="B24" s="2">
        <v>0.13818661793075401</v>
      </c>
      <c r="C24" s="2">
        <v>0.13735207848690201</v>
      </c>
      <c r="D24" s="2">
        <v>0.142099898063201</v>
      </c>
      <c r="E24" s="2">
        <v>0.15860517435320601</v>
      </c>
      <c r="F24" s="2">
        <v>0.156611944808138</v>
      </c>
      <c r="G24" s="2">
        <v>0.15638266363905601</v>
      </c>
      <c r="H24" s="2">
        <v>0.15424760800232001</v>
      </c>
      <c r="I24" s="2">
        <v>0.16558958508944499</v>
      </c>
      <c r="J24" s="2">
        <v>0.16764308246958101</v>
      </c>
      <c r="K24" s="2">
        <v>0.161431139262176</v>
      </c>
      <c r="L24" s="2">
        <v>0.16342035076375999</v>
      </c>
      <c r="M24" s="2">
        <v>0.162503830830524</v>
      </c>
    </row>
    <row r="25" spans="1:14" x14ac:dyDescent="0.3">
      <c r="A25" s="8" t="s">
        <v>334</v>
      </c>
      <c r="B25" s="2">
        <v>0.114833993298812</v>
      </c>
      <c r="C25" s="2">
        <v>0.115606351775058</v>
      </c>
      <c r="D25" s="2">
        <v>0.115596330275229</v>
      </c>
      <c r="E25" s="2">
        <v>0.10635034257081501</v>
      </c>
      <c r="F25" s="2">
        <v>0.106657266592809</v>
      </c>
      <c r="G25" s="2">
        <v>0.108302892684372</v>
      </c>
      <c r="H25" s="2">
        <v>0.111529912051802</v>
      </c>
      <c r="I25" s="2">
        <v>0.10864475039805201</v>
      </c>
      <c r="J25" s="2">
        <v>0.10392068499324</v>
      </c>
      <c r="K25" s="2">
        <v>0.10382607207053</v>
      </c>
      <c r="L25" s="2">
        <v>0.10522912793986899</v>
      </c>
      <c r="M25" s="2">
        <v>0.10626723873735799</v>
      </c>
    </row>
    <row r="26" spans="1:14" x14ac:dyDescent="0.3">
      <c r="A26" s="8" t="s">
        <v>335</v>
      </c>
      <c r="B26" s="2">
        <v>1.5534572037770301E-2</v>
      </c>
      <c r="C26" s="2">
        <v>1.4766865581066E-2</v>
      </c>
      <c r="D26" s="2">
        <v>1.3047910295616701E-2</v>
      </c>
      <c r="E26" s="2">
        <v>1.26802331526741E-2</v>
      </c>
      <c r="F26" s="2">
        <v>1.2790814784973299E-2</v>
      </c>
      <c r="G26" s="2">
        <v>1.2340803633132599E-2</v>
      </c>
      <c r="H26" s="2">
        <v>1.2564028220740301E-2</v>
      </c>
      <c r="I26" s="2">
        <v>1.14264306453124E-2</v>
      </c>
      <c r="J26" s="2">
        <v>1.05452906714736E-2</v>
      </c>
      <c r="K26" s="2">
        <v>1.0528117777968001E-2</v>
      </c>
      <c r="L26" s="2">
        <v>1.2123171421643901E-2</v>
      </c>
      <c r="M26" s="2">
        <v>1.10327919092859E-2</v>
      </c>
    </row>
    <row r="27" spans="1:14" x14ac:dyDescent="0.3">
      <c r="A27" s="8" t="s">
        <v>336</v>
      </c>
      <c r="B27" s="2">
        <v>0.150472129150168</v>
      </c>
      <c r="C27" s="2">
        <v>0.15434408819662199</v>
      </c>
      <c r="D27" s="2">
        <v>0.153109072375127</v>
      </c>
      <c r="E27" s="2">
        <v>0.153389917169445</v>
      </c>
      <c r="F27" s="2">
        <v>0.15288548695739801</v>
      </c>
      <c r="G27" s="2">
        <v>0.15904827722381301</v>
      </c>
      <c r="H27" s="2">
        <v>0.15975645114525899</v>
      </c>
      <c r="I27" s="2">
        <v>0.14919921326215199</v>
      </c>
      <c r="J27" s="2">
        <v>0.14384858044164001</v>
      </c>
      <c r="K27" s="2">
        <v>0.14294273731062199</v>
      </c>
      <c r="L27" s="2">
        <v>0.138365796492362</v>
      </c>
      <c r="M27" s="2">
        <v>0.138522831749923</v>
      </c>
    </row>
    <row r="28" spans="1:14" x14ac:dyDescent="0.3">
      <c r="A28" s="15"/>
    </row>
    <row r="29" spans="1:14" x14ac:dyDescent="0.3">
      <c r="A29" s="15"/>
    </row>
    <row r="30" spans="1:14" x14ac:dyDescent="0.3">
      <c r="A30" s="15"/>
      <c r="B30" s="20" t="s">
        <v>36</v>
      </c>
      <c r="C30" s="20"/>
      <c r="D30" s="20"/>
      <c r="E30" s="20"/>
      <c r="F30" s="20"/>
      <c r="G30" s="20"/>
      <c r="H30" s="20"/>
      <c r="I30" s="20"/>
      <c r="J30" s="20"/>
      <c r="K30" s="20"/>
      <c r="L30" s="20"/>
      <c r="M30" s="6" t="s">
        <v>37</v>
      </c>
      <c r="N30" s="6" t="s">
        <v>38</v>
      </c>
    </row>
    <row r="31" spans="1:14" x14ac:dyDescent="0.3">
      <c r="A31" s="9" t="s">
        <v>39</v>
      </c>
      <c r="B31" s="4" t="s">
        <v>18</v>
      </c>
      <c r="C31" s="4" t="s">
        <v>19</v>
      </c>
      <c r="D31" s="4" t="s">
        <v>20</v>
      </c>
      <c r="E31" s="4" t="s">
        <v>21</v>
      </c>
      <c r="F31" s="4" t="s">
        <v>22</v>
      </c>
      <c r="G31" s="4" t="s">
        <v>23</v>
      </c>
      <c r="H31" s="4" t="s">
        <v>24</v>
      </c>
      <c r="I31" s="4" t="s">
        <v>25</v>
      </c>
      <c r="J31" s="4" t="s">
        <v>26</v>
      </c>
      <c r="K31" s="4" t="s">
        <v>27</v>
      </c>
      <c r="L31" s="4" t="s">
        <v>28</v>
      </c>
      <c r="M31" s="4" t="s">
        <v>29</v>
      </c>
      <c r="N31" s="4" t="s">
        <v>30</v>
      </c>
    </row>
    <row r="32" spans="1:14" x14ac:dyDescent="0.3">
      <c r="A32" s="8" t="s">
        <v>330</v>
      </c>
      <c r="B32" s="2">
        <v>1.5789473684210499E-2</v>
      </c>
      <c r="C32" s="2">
        <v>3.2383419689119199E-3</v>
      </c>
      <c r="D32" s="2">
        <v>-1.2911555842479001E-3</v>
      </c>
      <c r="E32" s="2">
        <v>3.2320620555914702E-3</v>
      </c>
      <c r="F32" s="2">
        <v>1.1597938144329901E-2</v>
      </c>
      <c r="G32" s="2">
        <v>3.8216560509554101E-3</v>
      </c>
      <c r="H32" s="2">
        <v>5.9644670050761399E-2</v>
      </c>
      <c r="I32" s="2">
        <v>7.8443113772455095E-2</v>
      </c>
      <c r="J32" s="2">
        <v>5.4414214325374799E-2</v>
      </c>
      <c r="K32" s="2">
        <v>7.00368615060558E-2</v>
      </c>
      <c r="L32" s="2">
        <v>4.5275590551181098E-2</v>
      </c>
      <c r="M32" s="3">
        <v>0.27185628742515</v>
      </c>
      <c r="N32" s="3">
        <v>0.37120723047127202</v>
      </c>
    </row>
    <row r="33" spans="1:14" x14ac:dyDescent="0.3">
      <c r="A33" s="8" t="s">
        <v>331</v>
      </c>
      <c r="B33" s="2">
        <v>-1.07123727905731E-2</v>
      </c>
      <c r="C33" s="2">
        <v>-3.24851109907959E-3</v>
      </c>
      <c r="D33" s="2">
        <v>-3.5306898424769098E-2</v>
      </c>
      <c r="E33" s="2">
        <v>1.4076576576576599E-2</v>
      </c>
      <c r="F33" s="2">
        <v>3.6646307606885101E-2</v>
      </c>
      <c r="G33" s="2">
        <v>3.53508302088913E-2</v>
      </c>
      <c r="H33" s="2">
        <v>2.7418520434557701E-2</v>
      </c>
      <c r="I33" s="2">
        <v>4.3806646525679803E-2</v>
      </c>
      <c r="J33" s="2">
        <v>4.9686444766039603E-2</v>
      </c>
      <c r="K33" s="2">
        <v>6.6636029411764705E-2</v>
      </c>
      <c r="L33" s="2">
        <v>8.7893149504523899E-2</v>
      </c>
      <c r="M33" s="3">
        <v>0.27139979859013103</v>
      </c>
      <c r="N33" s="3">
        <v>0.371537208039109</v>
      </c>
    </row>
    <row r="34" spans="1:14" x14ac:dyDescent="0.3">
      <c r="A34" s="8" t="s">
        <v>332</v>
      </c>
      <c r="B34" s="2">
        <v>-5.13918629550321E-3</v>
      </c>
      <c r="C34" s="2">
        <v>-2.6259147653895799E-2</v>
      </c>
      <c r="D34" s="2">
        <v>-9.2838196286472094E-3</v>
      </c>
      <c r="E34" s="2">
        <v>3.3913431503793001E-2</v>
      </c>
      <c r="F34" s="2">
        <v>-1.8126888217522698E-2</v>
      </c>
      <c r="G34" s="2">
        <v>1.3186813186813201E-2</v>
      </c>
      <c r="H34" s="2">
        <v>3.1670281995661603E-2</v>
      </c>
      <c r="I34" s="2">
        <v>4.9201009251471799E-2</v>
      </c>
      <c r="J34" s="2">
        <v>8.8577154308617206E-2</v>
      </c>
      <c r="K34" s="2">
        <v>4.3446244477172297E-2</v>
      </c>
      <c r="L34" s="2">
        <v>3.8461538461538498E-2</v>
      </c>
      <c r="M34" s="3">
        <v>0.23759461732548401</v>
      </c>
      <c r="N34" s="3">
        <v>0.30106100795756002</v>
      </c>
    </row>
    <row r="35" spans="1:14" x14ac:dyDescent="0.3">
      <c r="A35" s="8" t="s">
        <v>333</v>
      </c>
      <c r="B35" s="2">
        <v>-2.2042615723732598E-3</v>
      </c>
      <c r="C35" s="2">
        <v>2.6509572901325499E-2</v>
      </c>
      <c r="D35" s="2">
        <v>0.112625538020086</v>
      </c>
      <c r="E35" s="2">
        <v>2.5789813023855599E-3</v>
      </c>
      <c r="F35" s="2">
        <v>1.8649517684887498E-2</v>
      </c>
      <c r="G35" s="2">
        <v>7.5757575757575803E-3</v>
      </c>
      <c r="H35" s="2">
        <v>0.107769423558897</v>
      </c>
      <c r="I35" s="2">
        <v>5.2036199095022599E-2</v>
      </c>
      <c r="J35" s="2">
        <v>1.3978494623655901E-2</v>
      </c>
      <c r="K35" s="2">
        <v>7.2110286320254499E-2</v>
      </c>
      <c r="L35" s="2">
        <v>4.8961424332344197E-2</v>
      </c>
      <c r="M35" s="3">
        <v>0.19966063348416299</v>
      </c>
      <c r="N35" s="3">
        <v>0.52152080344332896</v>
      </c>
    </row>
    <row r="36" spans="1:14" x14ac:dyDescent="0.3">
      <c r="A36" s="8" t="s">
        <v>334</v>
      </c>
      <c r="B36" s="2">
        <v>1.0610079575596801E-2</v>
      </c>
      <c r="C36" s="2">
        <v>-7.8740157480314994E-3</v>
      </c>
      <c r="D36" s="2">
        <v>-8.2892416225749596E-2</v>
      </c>
      <c r="E36" s="2">
        <v>1.8269230769230801E-2</v>
      </c>
      <c r="F36" s="2">
        <v>3.5882908404154902E-2</v>
      </c>
      <c r="G36" s="2">
        <v>5.19598906107566E-2</v>
      </c>
      <c r="H36" s="2">
        <v>5.1993067590987898E-3</v>
      </c>
      <c r="I36" s="2">
        <v>-6.0344827586206896E-3</v>
      </c>
      <c r="J36" s="2">
        <v>5.2038161318300101E-2</v>
      </c>
      <c r="K36" s="2">
        <v>7.3371805441055205E-2</v>
      </c>
      <c r="L36" s="2">
        <v>6.5284178187403993E-2</v>
      </c>
      <c r="M36" s="3">
        <v>0.19568965517241399</v>
      </c>
      <c r="N36" s="3">
        <v>0.22310405643739001</v>
      </c>
    </row>
    <row r="37" spans="1:14" x14ac:dyDescent="0.3">
      <c r="A37" s="8" t="s">
        <v>335</v>
      </c>
      <c r="B37" s="2">
        <v>-4.5751633986928102E-2</v>
      </c>
      <c r="C37" s="2">
        <v>-0.123287671232877</v>
      </c>
      <c r="D37" s="2">
        <v>-3.125E-2</v>
      </c>
      <c r="E37" s="2">
        <v>2.4193548387096801E-2</v>
      </c>
      <c r="F37" s="2">
        <v>-1.5748031496062999E-2</v>
      </c>
      <c r="G37" s="2">
        <v>0.04</v>
      </c>
      <c r="H37" s="2">
        <v>-6.15384615384615E-2</v>
      </c>
      <c r="I37" s="2">
        <v>-4.0983606557376998E-2</v>
      </c>
      <c r="J37" s="2">
        <v>5.1282051282051301E-2</v>
      </c>
      <c r="K37" s="2">
        <v>0.219512195121951</v>
      </c>
      <c r="L37" s="2">
        <v>-0.04</v>
      </c>
      <c r="M37" s="3">
        <v>0.18032786885245899</v>
      </c>
      <c r="N37" s="3">
        <v>0.125</v>
      </c>
    </row>
    <row r="38" spans="1:14" x14ac:dyDescent="0.3">
      <c r="A38" s="8" t="s">
        <v>336</v>
      </c>
      <c r="B38" s="2">
        <v>2.9689608636977099E-2</v>
      </c>
      <c r="C38" s="2">
        <v>-1.5727391874180902E-2</v>
      </c>
      <c r="D38" s="2">
        <v>-1.3315579227696399E-3</v>
      </c>
      <c r="E38" s="2">
        <v>1.2E-2</v>
      </c>
      <c r="F38" s="2">
        <v>6.1264822134387401E-2</v>
      </c>
      <c r="G38" s="2">
        <v>2.6070763500931099E-2</v>
      </c>
      <c r="H38" s="2">
        <v>-3.6297640653357499E-2</v>
      </c>
      <c r="I38" s="2">
        <v>1.88323917137476E-3</v>
      </c>
      <c r="J38" s="2">
        <v>4.6365914786967402E-2</v>
      </c>
      <c r="K38" s="2">
        <v>2.5149700598802401E-2</v>
      </c>
      <c r="L38" s="2">
        <v>5.60747663551402E-2</v>
      </c>
      <c r="M38" s="3">
        <v>0.13496547394852501</v>
      </c>
      <c r="N38" s="3">
        <v>0.20372836218375501</v>
      </c>
    </row>
    <row r="39" spans="1:14" x14ac:dyDescent="0.3">
      <c r="A39" s="11" t="s">
        <v>17</v>
      </c>
      <c r="B39" s="3">
        <v>3.8582597217991701E-3</v>
      </c>
      <c r="C39" s="3">
        <v>-7.7880044502882601E-3</v>
      </c>
      <c r="D39" s="3">
        <v>-3.1600407747196702E-3</v>
      </c>
      <c r="E39" s="3">
        <v>1.53389917169445E-2</v>
      </c>
      <c r="F39" s="3">
        <v>2.01430154094068E-2</v>
      </c>
      <c r="G39" s="3">
        <v>2.1522361536183199E-2</v>
      </c>
      <c r="H39" s="3">
        <v>3.18933024064946E-2</v>
      </c>
      <c r="I39" s="3">
        <v>3.9149573850332499E-2</v>
      </c>
      <c r="J39" s="3">
        <v>5.2996845425867502E-2</v>
      </c>
      <c r="K39" s="3">
        <v>5.9060172900796001E-2</v>
      </c>
      <c r="L39" s="3">
        <v>5.4877555968641398E-2</v>
      </c>
      <c r="M39" s="3">
        <v>0.22244076051325301</v>
      </c>
      <c r="N39" s="3">
        <v>0.330479102956167</v>
      </c>
    </row>
    <row r="40" spans="1:14" x14ac:dyDescent="0.3">
      <c r="A40" s="15"/>
    </row>
    <row r="41" spans="1:14" x14ac:dyDescent="0.3">
      <c r="A41" s="13" t="s">
        <v>40</v>
      </c>
    </row>
    <row r="42" spans="1:14" x14ac:dyDescent="0.3">
      <c r="A42" s="14" t="s">
        <v>41</v>
      </c>
    </row>
    <row r="43" spans="1:14" x14ac:dyDescent="0.3">
      <c r="A43" s="14" t="s">
        <v>42</v>
      </c>
    </row>
    <row r="44" spans="1:14" x14ac:dyDescent="0.3">
      <c r="A44" s="14" t="s">
        <v>45</v>
      </c>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9:M19"/>
    <mergeCell ref="B30:L3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346</v>
      </c>
    </row>
    <row r="2" spans="1:13" ht="15.6" x14ac:dyDescent="0.3">
      <c r="A2" s="12" t="s">
        <v>347</v>
      </c>
    </row>
    <row r="3" spans="1:13" ht="15.6" x14ac:dyDescent="0.3">
      <c r="A3" s="12" t="s">
        <v>348</v>
      </c>
    </row>
    <row r="4" spans="1:13" x14ac:dyDescent="0.3">
      <c r="A4" s="15"/>
    </row>
    <row r="5" spans="1:13" x14ac:dyDescent="0.3">
      <c r="A5" s="15"/>
    </row>
    <row r="6" spans="1:13" x14ac:dyDescent="0.3">
      <c r="A6" s="16" t="str">
        <f>HYPERLINK("#'Table of contents'!A131",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342</v>
      </c>
      <c r="B9" s="1">
        <v>3505</v>
      </c>
      <c r="C9" s="1">
        <v>3575</v>
      </c>
      <c r="D9" s="1">
        <v>3657</v>
      </c>
      <c r="E9" s="1">
        <v>3726</v>
      </c>
      <c r="F9" s="1">
        <v>3850</v>
      </c>
      <c r="G9" s="1">
        <v>3968</v>
      </c>
      <c r="H9" s="1">
        <v>4083</v>
      </c>
      <c r="I9" s="1">
        <v>4191</v>
      </c>
      <c r="J9" s="1">
        <v>4133</v>
      </c>
      <c r="K9" s="1">
        <v>4347</v>
      </c>
      <c r="L9" s="1">
        <v>5529</v>
      </c>
      <c r="M9" s="1">
        <v>5623</v>
      </c>
    </row>
    <row r="10" spans="1:13" x14ac:dyDescent="0.3">
      <c r="A10" s="7" t="s">
        <v>343</v>
      </c>
      <c r="B10" s="1">
        <v>1096</v>
      </c>
      <c r="C10" s="1">
        <v>1119</v>
      </c>
      <c r="D10" s="1">
        <v>1127</v>
      </c>
      <c r="E10" s="1">
        <v>1144</v>
      </c>
      <c r="F10" s="1">
        <v>1165</v>
      </c>
      <c r="G10" s="1">
        <v>1185</v>
      </c>
      <c r="H10" s="1">
        <v>1239</v>
      </c>
      <c r="I10" s="1">
        <v>1266</v>
      </c>
      <c r="J10" s="1">
        <v>1235</v>
      </c>
      <c r="K10" s="1">
        <v>1278</v>
      </c>
      <c r="L10" s="1">
        <v>987</v>
      </c>
      <c r="M10" s="1">
        <v>1020</v>
      </c>
    </row>
    <row r="11" spans="1:13" x14ac:dyDescent="0.3">
      <c r="A11" s="7" t="s">
        <v>344</v>
      </c>
      <c r="B11" s="1">
        <v>911</v>
      </c>
      <c r="C11" s="1">
        <v>959</v>
      </c>
      <c r="D11" s="1">
        <v>985</v>
      </c>
      <c r="E11" s="1">
        <v>1032</v>
      </c>
      <c r="F11" s="1">
        <v>1054</v>
      </c>
      <c r="G11" s="1">
        <v>1096</v>
      </c>
      <c r="H11" s="1">
        <v>1128</v>
      </c>
      <c r="I11" s="1">
        <v>1199</v>
      </c>
      <c r="J11" s="1">
        <v>1170</v>
      </c>
      <c r="K11" s="1">
        <v>1216</v>
      </c>
      <c r="L11" s="1">
        <v>1020</v>
      </c>
      <c r="M11" s="1">
        <v>1065</v>
      </c>
    </row>
    <row r="12" spans="1:13" x14ac:dyDescent="0.3">
      <c r="A12" s="7" t="s">
        <v>16</v>
      </c>
      <c r="B12" s="1">
        <v>1</v>
      </c>
      <c r="C12" s="1">
        <v>1</v>
      </c>
      <c r="D12" s="1">
        <v>1</v>
      </c>
      <c r="E12" s="1">
        <v>1</v>
      </c>
      <c r="F12" s="1">
        <v>1</v>
      </c>
      <c r="G12" s="1">
        <v>1</v>
      </c>
      <c r="H12" s="1">
        <v>1</v>
      </c>
      <c r="I12" s="1">
        <v>2</v>
      </c>
      <c r="J12" s="1">
        <v>3</v>
      </c>
      <c r="K12" s="1">
        <v>3</v>
      </c>
      <c r="L12" s="1">
        <v>1</v>
      </c>
      <c r="M12" s="1">
        <v>2</v>
      </c>
    </row>
    <row r="13" spans="1:13" x14ac:dyDescent="0.3">
      <c r="A13" s="7" t="s">
        <v>345</v>
      </c>
      <c r="B13" s="1">
        <v>860</v>
      </c>
      <c r="C13" s="1">
        <v>870</v>
      </c>
      <c r="D13" s="1">
        <v>890</v>
      </c>
      <c r="E13" s="1">
        <v>913</v>
      </c>
      <c r="F13" s="1">
        <v>988</v>
      </c>
      <c r="G13" s="1">
        <v>1025</v>
      </c>
      <c r="H13" s="1">
        <v>1081</v>
      </c>
      <c r="I13" s="1">
        <v>1113</v>
      </c>
      <c r="J13" s="1">
        <v>1059</v>
      </c>
      <c r="K13" s="1">
        <v>1109</v>
      </c>
      <c r="L13" s="1">
        <v>912</v>
      </c>
      <c r="M13" s="1">
        <v>960</v>
      </c>
    </row>
    <row r="14" spans="1:13" x14ac:dyDescent="0.3">
      <c r="A14" s="10" t="s">
        <v>17</v>
      </c>
      <c r="B14" s="5">
        <v>6373</v>
      </c>
      <c r="C14" s="5">
        <v>6524</v>
      </c>
      <c r="D14" s="5">
        <v>6660</v>
      </c>
      <c r="E14" s="5">
        <v>6816</v>
      </c>
      <c r="F14" s="5">
        <v>7058</v>
      </c>
      <c r="G14" s="5">
        <v>7275</v>
      </c>
      <c r="H14" s="5">
        <v>7532</v>
      </c>
      <c r="I14" s="5">
        <v>7771</v>
      </c>
      <c r="J14" s="5">
        <v>7600</v>
      </c>
      <c r="K14" s="5">
        <v>7953</v>
      </c>
      <c r="L14" s="5">
        <v>8449</v>
      </c>
      <c r="M14" s="5">
        <v>8670</v>
      </c>
    </row>
    <row r="15" spans="1:13" x14ac:dyDescent="0.3">
      <c r="A15" s="15"/>
    </row>
    <row r="16" spans="1:13" x14ac:dyDescent="0.3">
      <c r="A16" s="15"/>
    </row>
    <row r="17" spans="1:14" x14ac:dyDescent="0.3">
      <c r="A17" s="15"/>
      <c r="B17" s="20" t="s">
        <v>35</v>
      </c>
      <c r="C17" s="21"/>
      <c r="D17" s="21"/>
      <c r="E17" s="21"/>
      <c r="F17" s="21"/>
      <c r="G17" s="21"/>
      <c r="H17" s="21"/>
      <c r="I17" s="21"/>
      <c r="J17" s="21"/>
      <c r="K17" s="21"/>
      <c r="L17" s="21"/>
      <c r="M17" s="21"/>
    </row>
    <row r="18" spans="1:14" x14ac:dyDescent="0.3">
      <c r="A18" s="9" t="s">
        <v>39</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342</v>
      </c>
      <c r="B19" s="2">
        <v>0.54997646320414295</v>
      </c>
      <c r="C19" s="2">
        <v>0.54797670141017796</v>
      </c>
      <c r="D19" s="2">
        <v>0.54909909909909904</v>
      </c>
      <c r="E19" s="2">
        <v>0.54665492957746498</v>
      </c>
      <c r="F19" s="2">
        <v>0.54548030603570397</v>
      </c>
      <c r="G19" s="2">
        <v>0.54542955326460496</v>
      </c>
      <c r="H19" s="2">
        <v>0.542087095061073</v>
      </c>
      <c r="I19" s="2">
        <v>0.53931282975164097</v>
      </c>
      <c r="J19" s="2">
        <v>0.54381578947368403</v>
      </c>
      <c r="K19" s="2">
        <v>0.54658619388909802</v>
      </c>
      <c r="L19" s="2">
        <v>0.65439697005562802</v>
      </c>
      <c r="M19" s="2">
        <v>0.648558246828143</v>
      </c>
    </row>
    <row r="20" spans="1:14" x14ac:dyDescent="0.3">
      <c r="A20" s="8" t="s">
        <v>343</v>
      </c>
      <c r="B20" s="2">
        <v>0.17197552173230801</v>
      </c>
      <c r="C20" s="2">
        <v>0.17152053954629101</v>
      </c>
      <c r="D20" s="2">
        <v>0.16921921921921901</v>
      </c>
      <c r="E20" s="2">
        <v>0.167840375586854</v>
      </c>
      <c r="F20" s="2">
        <v>0.16506092377444001</v>
      </c>
      <c r="G20" s="2">
        <v>0.162886597938144</v>
      </c>
      <c r="H20" s="2">
        <v>0.16449814126394099</v>
      </c>
      <c r="I20" s="2">
        <v>0.16291339595933599</v>
      </c>
      <c r="J20" s="2">
        <v>0.16250000000000001</v>
      </c>
      <c r="K20" s="2">
        <v>0.160694077706526</v>
      </c>
      <c r="L20" s="2">
        <v>0.116818558409279</v>
      </c>
      <c r="M20" s="2">
        <v>0.11764705882352899</v>
      </c>
    </row>
    <row r="21" spans="1:14" x14ac:dyDescent="0.3">
      <c r="A21" s="8" t="s">
        <v>344</v>
      </c>
      <c r="B21" s="2">
        <v>0.14294680684136199</v>
      </c>
      <c r="C21" s="2">
        <v>0.14699570815450599</v>
      </c>
      <c r="D21" s="2">
        <v>0.14789789789789801</v>
      </c>
      <c r="E21" s="2">
        <v>0.15140845070422501</v>
      </c>
      <c r="F21" s="2">
        <v>0.149334088977047</v>
      </c>
      <c r="G21" s="2">
        <v>0.15065292096219901</v>
      </c>
      <c r="H21" s="2">
        <v>0.14976101964949501</v>
      </c>
      <c r="I21" s="2">
        <v>0.15429159696306799</v>
      </c>
      <c r="J21" s="2">
        <v>0.153947368421053</v>
      </c>
      <c r="K21" s="2">
        <v>0.15289827737960501</v>
      </c>
      <c r="L21" s="2">
        <v>0.120724346076459</v>
      </c>
      <c r="M21" s="2">
        <v>0.122837370242215</v>
      </c>
    </row>
    <row r="22" spans="1:14" x14ac:dyDescent="0.3">
      <c r="A22" s="8" t="s">
        <v>16</v>
      </c>
      <c r="B22" s="2">
        <v>1.5691197238349301E-4</v>
      </c>
      <c r="C22" s="2">
        <v>1.5328019619865099E-4</v>
      </c>
      <c r="D22" s="2">
        <v>1.5015015015015001E-4</v>
      </c>
      <c r="E22" s="2">
        <v>1.4671361502347399E-4</v>
      </c>
      <c r="F22" s="2">
        <v>1.4168319637290999E-4</v>
      </c>
      <c r="G22" s="2">
        <v>1.3745704467354E-4</v>
      </c>
      <c r="H22" s="2">
        <v>1.32766861391397E-4</v>
      </c>
      <c r="I22" s="2">
        <v>2.57367134216961E-4</v>
      </c>
      <c r="J22" s="2">
        <v>3.9473684210526299E-4</v>
      </c>
      <c r="K22" s="2">
        <v>3.77216144851E-4</v>
      </c>
      <c r="L22" s="2">
        <v>1.18357202035744E-4</v>
      </c>
      <c r="M22" s="2">
        <v>2.3068050749711601E-4</v>
      </c>
    </row>
    <row r="23" spans="1:14" x14ac:dyDescent="0.3">
      <c r="A23" s="8" t="s">
        <v>345</v>
      </c>
      <c r="B23" s="2">
        <v>0.134944296249804</v>
      </c>
      <c r="C23" s="2">
        <v>0.133353770692826</v>
      </c>
      <c r="D23" s="2">
        <v>0.13363363363363401</v>
      </c>
      <c r="E23" s="2">
        <v>0.13394953051643199</v>
      </c>
      <c r="F23" s="2">
        <v>0.13998299801643499</v>
      </c>
      <c r="G23" s="2">
        <v>0.14089347079037801</v>
      </c>
      <c r="H23" s="2">
        <v>0.14352097716410001</v>
      </c>
      <c r="I23" s="2">
        <v>0.14322481019173899</v>
      </c>
      <c r="J23" s="2">
        <v>0.13934210526315799</v>
      </c>
      <c r="K23" s="2">
        <v>0.13944423487992</v>
      </c>
      <c r="L23" s="2">
        <v>0.107941768256598</v>
      </c>
      <c r="M23" s="2">
        <v>0.110726643598616</v>
      </c>
    </row>
    <row r="24" spans="1:14" x14ac:dyDescent="0.3">
      <c r="A24" s="15"/>
    </row>
    <row r="25" spans="1:14" x14ac:dyDescent="0.3">
      <c r="A25" s="15"/>
    </row>
    <row r="26" spans="1:14" x14ac:dyDescent="0.3">
      <c r="A26" s="15"/>
      <c r="B26" s="20" t="s">
        <v>36</v>
      </c>
      <c r="C26" s="20"/>
      <c r="D26" s="20"/>
      <c r="E26" s="20"/>
      <c r="F26" s="20"/>
      <c r="G26" s="20"/>
      <c r="H26" s="20"/>
      <c r="I26" s="20"/>
      <c r="J26" s="20"/>
      <c r="K26" s="20"/>
      <c r="L26" s="20"/>
      <c r="M26" s="6" t="s">
        <v>37</v>
      </c>
      <c r="N26" s="6" t="s">
        <v>38</v>
      </c>
    </row>
    <row r="27" spans="1:14" x14ac:dyDescent="0.3">
      <c r="A27" s="9" t="s">
        <v>39</v>
      </c>
      <c r="B27" s="4" t="s">
        <v>18</v>
      </c>
      <c r="C27" s="4" t="s">
        <v>19</v>
      </c>
      <c r="D27" s="4" t="s">
        <v>20</v>
      </c>
      <c r="E27" s="4" t="s">
        <v>21</v>
      </c>
      <c r="F27" s="4" t="s">
        <v>22</v>
      </c>
      <c r="G27" s="4" t="s">
        <v>23</v>
      </c>
      <c r="H27" s="4" t="s">
        <v>24</v>
      </c>
      <c r="I27" s="4" t="s">
        <v>25</v>
      </c>
      <c r="J27" s="4" t="s">
        <v>26</v>
      </c>
      <c r="K27" s="4" t="s">
        <v>27</v>
      </c>
      <c r="L27" s="4" t="s">
        <v>28</v>
      </c>
      <c r="M27" s="4" t="s">
        <v>29</v>
      </c>
      <c r="N27" s="4" t="s">
        <v>30</v>
      </c>
    </row>
    <row r="28" spans="1:14" x14ac:dyDescent="0.3">
      <c r="A28" s="8" t="s">
        <v>342</v>
      </c>
      <c r="B28" s="2">
        <v>1.9971469329529201E-2</v>
      </c>
      <c r="C28" s="2">
        <v>2.2937062937062901E-2</v>
      </c>
      <c r="D28" s="2">
        <v>1.88679245283019E-2</v>
      </c>
      <c r="E28" s="2">
        <v>3.3279656468062302E-2</v>
      </c>
      <c r="F28" s="2">
        <v>3.06493506493506E-2</v>
      </c>
      <c r="G28" s="2">
        <v>2.89818548387097E-2</v>
      </c>
      <c r="H28" s="2">
        <v>2.64511388684791E-2</v>
      </c>
      <c r="I28" s="2">
        <v>-1.3839179193509899E-2</v>
      </c>
      <c r="J28" s="2">
        <v>5.1778369223324502E-2</v>
      </c>
      <c r="K28" s="2">
        <v>0.27191166321601101</v>
      </c>
      <c r="L28" s="2">
        <v>1.7001266051727301E-2</v>
      </c>
      <c r="M28" s="3">
        <v>0.34168456215700299</v>
      </c>
      <c r="N28" s="3">
        <v>0.53759912496581896</v>
      </c>
    </row>
    <row r="29" spans="1:14" x14ac:dyDescent="0.3">
      <c r="A29" s="8" t="s">
        <v>343</v>
      </c>
      <c r="B29" s="2">
        <v>2.0985401459853999E-2</v>
      </c>
      <c r="C29" s="2">
        <v>7.1492403932082197E-3</v>
      </c>
      <c r="D29" s="2">
        <v>1.5084294587400199E-2</v>
      </c>
      <c r="E29" s="2">
        <v>1.8356643356643401E-2</v>
      </c>
      <c r="F29" s="2">
        <v>1.7167381974248899E-2</v>
      </c>
      <c r="G29" s="2">
        <v>4.5569620253164599E-2</v>
      </c>
      <c r="H29" s="2">
        <v>2.17917675544794E-2</v>
      </c>
      <c r="I29" s="2">
        <v>-2.4486571879936799E-2</v>
      </c>
      <c r="J29" s="2">
        <v>3.4817813765182198E-2</v>
      </c>
      <c r="K29" s="2">
        <v>-0.22769953051643199</v>
      </c>
      <c r="L29" s="2">
        <v>3.3434650455927001E-2</v>
      </c>
      <c r="M29" s="3">
        <v>-0.19431279620853101</v>
      </c>
      <c r="N29" s="3">
        <v>-9.4942324755989294E-2</v>
      </c>
    </row>
    <row r="30" spans="1:14" x14ac:dyDescent="0.3">
      <c r="A30" s="8" t="s">
        <v>344</v>
      </c>
      <c r="B30" s="2">
        <v>5.2689352360043899E-2</v>
      </c>
      <c r="C30" s="2">
        <v>2.7111574556830002E-2</v>
      </c>
      <c r="D30" s="2">
        <v>4.7715736040609101E-2</v>
      </c>
      <c r="E30" s="2">
        <v>2.1317829457364299E-2</v>
      </c>
      <c r="F30" s="2">
        <v>3.9848197343453497E-2</v>
      </c>
      <c r="G30" s="2">
        <v>2.9197080291970798E-2</v>
      </c>
      <c r="H30" s="2">
        <v>6.2943262411347498E-2</v>
      </c>
      <c r="I30" s="2">
        <v>-2.418682235196E-2</v>
      </c>
      <c r="J30" s="2">
        <v>3.9316239316239301E-2</v>
      </c>
      <c r="K30" s="2">
        <v>-0.16118421052631601</v>
      </c>
      <c r="L30" s="2">
        <v>4.4117647058823498E-2</v>
      </c>
      <c r="M30" s="3">
        <v>-0.11175979983319401</v>
      </c>
      <c r="N30" s="3">
        <v>8.1218274111675107E-2</v>
      </c>
    </row>
    <row r="31" spans="1:14" x14ac:dyDescent="0.3">
      <c r="A31" s="8" t="s">
        <v>16</v>
      </c>
      <c r="B31" s="2">
        <v>0</v>
      </c>
      <c r="C31" s="2">
        <v>0</v>
      </c>
      <c r="D31" s="2">
        <v>0</v>
      </c>
      <c r="E31" s="2">
        <v>0</v>
      </c>
      <c r="F31" s="2">
        <v>0</v>
      </c>
      <c r="G31" s="2">
        <v>0</v>
      </c>
      <c r="H31" s="2">
        <v>1</v>
      </c>
      <c r="I31" s="2">
        <v>0.5</v>
      </c>
      <c r="J31" s="2">
        <v>0</v>
      </c>
      <c r="K31" s="2">
        <v>-0.66666666666666696</v>
      </c>
      <c r="L31" s="2">
        <v>1</v>
      </c>
      <c r="M31" s="3">
        <v>0</v>
      </c>
      <c r="N31" s="3">
        <v>1</v>
      </c>
    </row>
    <row r="32" spans="1:14" x14ac:dyDescent="0.3">
      <c r="A32" s="8" t="s">
        <v>345</v>
      </c>
      <c r="B32" s="2">
        <v>1.16279069767442E-2</v>
      </c>
      <c r="C32" s="2">
        <v>2.2988505747126398E-2</v>
      </c>
      <c r="D32" s="2">
        <v>2.5842696629213499E-2</v>
      </c>
      <c r="E32" s="2">
        <v>8.21467688937568E-2</v>
      </c>
      <c r="F32" s="2">
        <v>3.74493927125506E-2</v>
      </c>
      <c r="G32" s="2">
        <v>5.4634146341463401E-2</v>
      </c>
      <c r="H32" s="2">
        <v>2.96022201665125E-2</v>
      </c>
      <c r="I32" s="2">
        <v>-4.8517520215633402E-2</v>
      </c>
      <c r="J32" s="2">
        <v>4.72143531633617E-2</v>
      </c>
      <c r="K32" s="2">
        <v>-0.177637511271416</v>
      </c>
      <c r="L32" s="2">
        <v>5.2631578947368397E-2</v>
      </c>
      <c r="M32" s="3">
        <v>-0.13746630727762801</v>
      </c>
      <c r="N32" s="3">
        <v>7.8651685393258397E-2</v>
      </c>
    </row>
    <row r="33" spans="1:14" x14ac:dyDescent="0.3">
      <c r="A33" s="11" t="s">
        <v>17</v>
      </c>
      <c r="B33" s="3">
        <v>2.3693707829907401E-2</v>
      </c>
      <c r="C33" s="3">
        <v>2.0846106683016601E-2</v>
      </c>
      <c r="D33" s="3">
        <v>2.3423423423423399E-2</v>
      </c>
      <c r="E33" s="3">
        <v>3.5504694835680799E-2</v>
      </c>
      <c r="F33" s="3">
        <v>3.0745253612921498E-2</v>
      </c>
      <c r="G33" s="3">
        <v>3.5326460481099699E-2</v>
      </c>
      <c r="H33" s="3">
        <v>3.1731279872543802E-2</v>
      </c>
      <c r="I33" s="3">
        <v>-2.2004889975550099E-2</v>
      </c>
      <c r="J33" s="3">
        <v>4.6447368421052598E-2</v>
      </c>
      <c r="K33" s="3">
        <v>6.2366402615365302E-2</v>
      </c>
      <c r="L33" s="3">
        <v>2.6156941649899401E-2</v>
      </c>
      <c r="M33" s="3">
        <v>0.11568652683052399</v>
      </c>
      <c r="N33" s="3">
        <v>0.30180180180180199</v>
      </c>
    </row>
    <row r="34" spans="1:14" x14ac:dyDescent="0.3">
      <c r="A34" s="15"/>
    </row>
    <row r="35" spans="1:14" x14ac:dyDescent="0.3">
      <c r="A35" s="13" t="s">
        <v>40</v>
      </c>
    </row>
    <row r="36" spans="1:14" x14ac:dyDescent="0.3">
      <c r="A36" s="14" t="s">
        <v>41</v>
      </c>
    </row>
    <row r="37" spans="1:14" x14ac:dyDescent="0.3">
      <c r="A37" s="14" t="s">
        <v>42</v>
      </c>
    </row>
    <row r="38" spans="1:14" x14ac:dyDescent="0.3">
      <c r="A38" s="14" t="s">
        <v>45</v>
      </c>
    </row>
    <row r="39" spans="1:14" x14ac:dyDescent="0.3">
      <c r="A39" s="15"/>
    </row>
    <row r="40" spans="1:14" x14ac:dyDescent="0.3">
      <c r="A40" s="15"/>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7:M17"/>
    <mergeCell ref="B26:L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349</v>
      </c>
    </row>
    <row r="2" spans="1:13" ht="15.6" x14ac:dyDescent="0.3">
      <c r="A2" s="12" t="s">
        <v>350</v>
      </c>
    </row>
    <row r="3" spans="1:13" ht="15.6" x14ac:dyDescent="0.3">
      <c r="A3" s="12" t="s">
        <v>348</v>
      </c>
    </row>
    <row r="4" spans="1:13" x14ac:dyDescent="0.3">
      <c r="A4" s="15"/>
    </row>
    <row r="5" spans="1:13" x14ac:dyDescent="0.3">
      <c r="A5" s="15"/>
    </row>
    <row r="6" spans="1:13" x14ac:dyDescent="0.3">
      <c r="A6" s="16" t="str">
        <f>HYPERLINK("#'Table of contents'!A132",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342</v>
      </c>
      <c r="B9" s="1">
        <v>3379</v>
      </c>
      <c r="C9" s="1">
        <v>3415</v>
      </c>
      <c r="D9" s="1">
        <v>3438</v>
      </c>
      <c r="E9" s="1">
        <v>3447</v>
      </c>
      <c r="F9" s="1">
        <v>3540</v>
      </c>
      <c r="G9" s="1">
        <v>3608</v>
      </c>
      <c r="H9" s="1">
        <v>3681</v>
      </c>
      <c r="I9" s="1">
        <v>3772</v>
      </c>
      <c r="J9" s="1">
        <v>3936</v>
      </c>
      <c r="K9" s="1">
        <v>4069</v>
      </c>
      <c r="L9" s="1">
        <v>5145</v>
      </c>
      <c r="M9" s="1">
        <v>5204</v>
      </c>
    </row>
    <row r="10" spans="1:13" x14ac:dyDescent="0.3">
      <c r="A10" s="7" t="s">
        <v>343</v>
      </c>
      <c r="B10" s="1">
        <v>1047</v>
      </c>
      <c r="C10" s="1">
        <v>1055</v>
      </c>
      <c r="D10" s="1">
        <v>1045</v>
      </c>
      <c r="E10" s="1">
        <v>1040</v>
      </c>
      <c r="F10" s="1">
        <v>1051</v>
      </c>
      <c r="G10" s="1">
        <v>1049</v>
      </c>
      <c r="H10" s="1">
        <v>1104</v>
      </c>
      <c r="I10" s="1">
        <v>1139</v>
      </c>
      <c r="J10" s="1">
        <v>1190</v>
      </c>
      <c r="K10" s="1">
        <v>1208</v>
      </c>
      <c r="L10" s="1">
        <v>862</v>
      </c>
      <c r="M10" s="1">
        <v>883</v>
      </c>
    </row>
    <row r="11" spans="1:13" x14ac:dyDescent="0.3">
      <c r="A11" s="7" t="s">
        <v>344</v>
      </c>
      <c r="B11" s="1">
        <v>869</v>
      </c>
      <c r="C11" s="1">
        <v>903</v>
      </c>
      <c r="D11" s="1">
        <v>916</v>
      </c>
      <c r="E11" s="1">
        <v>928</v>
      </c>
      <c r="F11" s="1">
        <v>936</v>
      </c>
      <c r="G11" s="1">
        <v>969</v>
      </c>
      <c r="H11" s="1">
        <v>1002</v>
      </c>
      <c r="I11" s="1">
        <v>1059</v>
      </c>
      <c r="J11" s="1">
        <v>1105</v>
      </c>
      <c r="K11" s="1">
        <v>1136</v>
      </c>
      <c r="L11" s="1">
        <v>915</v>
      </c>
      <c r="M11" s="1">
        <v>945</v>
      </c>
    </row>
    <row r="12" spans="1:13" x14ac:dyDescent="0.3">
      <c r="A12" s="7" t="s">
        <v>16</v>
      </c>
      <c r="B12" s="1">
        <v>1</v>
      </c>
      <c r="C12" s="1">
        <v>1</v>
      </c>
      <c r="D12" s="1">
        <v>1</v>
      </c>
      <c r="E12" s="1">
        <v>1</v>
      </c>
      <c r="F12" s="1">
        <v>1</v>
      </c>
      <c r="G12" s="1">
        <v>1</v>
      </c>
      <c r="H12" s="1">
        <v>1</v>
      </c>
      <c r="I12" s="1">
        <v>2</v>
      </c>
      <c r="J12" s="1">
        <v>3</v>
      </c>
      <c r="K12" s="1">
        <v>3</v>
      </c>
      <c r="L12" s="1">
        <v>1</v>
      </c>
      <c r="M12" s="1">
        <v>2</v>
      </c>
    </row>
    <row r="13" spans="1:13" x14ac:dyDescent="0.3">
      <c r="A13" s="7" t="s">
        <v>345</v>
      </c>
      <c r="B13" s="1">
        <v>827</v>
      </c>
      <c r="C13" s="1">
        <v>821</v>
      </c>
      <c r="D13" s="1">
        <v>832</v>
      </c>
      <c r="E13" s="1">
        <v>832</v>
      </c>
      <c r="F13" s="1">
        <v>896</v>
      </c>
      <c r="G13" s="1">
        <v>923</v>
      </c>
      <c r="H13" s="1">
        <v>954</v>
      </c>
      <c r="I13" s="1">
        <v>985</v>
      </c>
      <c r="J13" s="1">
        <v>1009</v>
      </c>
      <c r="K13" s="1">
        <v>1034</v>
      </c>
      <c r="L13" s="1">
        <v>791</v>
      </c>
      <c r="M13" s="1">
        <v>836</v>
      </c>
    </row>
    <row r="14" spans="1:13" x14ac:dyDescent="0.3">
      <c r="A14" s="10" t="s">
        <v>17</v>
      </c>
      <c r="B14" s="5">
        <v>6123</v>
      </c>
      <c r="C14" s="5">
        <v>6195</v>
      </c>
      <c r="D14" s="5">
        <v>6232</v>
      </c>
      <c r="E14" s="5">
        <v>6248</v>
      </c>
      <c r="F14" s="5">
        <v>6424</v>
      </c>
      <c r="G14" s="5">
        <v>6550</v>
      </c>
      <c r="H14" s="5">
        <v>6742</v>
      </c>
      <c r="I14" s="5">
        <v>6957</v>
      </c>
      <c r="J14" s="5">
        <v>7243</v>
      </c>
      <c r="K14" s="5">
        <v>7450</v>
      </c>
      <c r="L14" s="5">
        <v>7714</v>
      </c>
      <c r="M14" s="5">
        <v>7870</v>
      </c>
    </row>
    <row r="15" spans="1:13" x14ac:dyDescent="0.3">
      <c r="A15" s="15"/>
    </row>
    <row r="16" spans="1:13" x14ac:dyDescent="0.3">
      <c r="A16" s="15"/>
    </row>
    <row r="17" spans="1:14" x14ac:dyDescent="0.3">
      <c r="A17" s="15"/>
      <c r="B17" s="20" t="s">
        <v>35</v>
      </c>
      <c r="C17" s="21"/>
      <c r="D17" s="21"/>
      <c r="E17" s="21"/>
      <c r="F17" s="21"/>
      <c r="G17" s="21"/>
      <c r="H17" s="21"/>
      <c r="I17" s="21"/>
      <c r="J17" s="21"/>
      <c r="K17" s="21"/>
      <c r="L17" s="21"/>
      <c r="M17" s="21"/>
    </row>
    <row r="18" spans="1:14" x14ac:dyDescent="0.3">
      <c r="A18" s="9" t="s">
        <v>39</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342</v>
      </c>
      <c r="B19" s="2">
        <v>0.55185366650334799</v>
      </c>
      <c r="C19" s="2">
        <v>0.55125100887812795</v>
      </c>
      <c r="D19" s="2">
        <v>0.55166880616174596</v>
      </c>
      <c r="E19" s="2">
        <v>0.55169654289372605</v>
      </c>
      <c r="F19" s="2">
        <v>0.55105853051058495</v>
      </c>
      <c r="G19" s="2">
        <v>0.55083969465648897</v>
      </c>
      <c r="H19" s="2">
        <v>0.54598042123998802</v>
      </c>
      <c r="I19" s="2">
        <v>0.54218772459393405</v>
      </c>
      <c r="J19" s="2">
        <v>0.54342123429518197</v>
      </c>
      <c r="K19" s="2">
        <v>0.54617449664429496</v>
      </c>
      <c r="L19" s="2">
        <v>0.66696914700544496</v>
      </c>
      <c r="M19" s="2">
        <v>0.66124523506988597</v>
      </c>
    </row>
    <row r="20" spans="1:14" x14ac:dyDescent="0.3">
      <c r="A20" s="8" t="s">
        <v>343</v>
      </c>
      <c r="B20" s="2">
        <v>0.17099461048505599</v>
      </c>
      <c r="C20" s="2">
        <v>0.17029862792574699</v>
      </c>
      <c r="D20" s="2">
        <v>0.167682926829268</v>
      </c>
      <c r="E20" s="2">
        <v>0.166453265044814</v>
      </c>
      <c r="F20" s="2">
        <v>0.16360523038605199</v>
      </c>
      <c r="G20" s="2">
        <v>0.16015267175572501</v>
      </c>
      <c r="H20" s="2">
        <v>0.16374962919015101</v>
      </c>
      <c r="I20" s="2">
        <v>0.16371999425039499</v>
      </c>
      <c r="J20" s="2">
        <v>0.164296562197984</v>
      </c>
      <c r="K20" s="2">
        <v>0.162147651006711</v>
      </c>
      <c r="L20" s="2">
        <v>0.111744879439979</v>
      </c>
      <c r="M20" s="2">
        <v>0.112198221092757</v>
      </c>
    </row>
    <row r="21" spans="1:14" x14ac:dyDescent="0.3">
      <c r="A21" s="8" t="s">
        <v>344</v>
      </c>
      <c r="B21" s="2">
        <v>0.14192389351625001</v>
      </c>
      <c r="C21" s="2">
        <v>0.14576271186440701</v>
      </c>
      <c r="D21" s="2">
        <v>0.14698331193838299</v>
      </c>
      <c r="E21" s="2">
        <v>0.14852752880921899</v>
      </c>
      <c r="F21" s="2">
        <v>0.145703611457036</v>
      </c>
      <c r="G21" s="2">
        <v>0.14793893129770999</v>
      </c>
      <c r="H21" s="2">
        <v>0.14862058736280001</v>
      </c>
      <c r="I21" s="2">
        <v>0.15222078482104401</v>
      </c>
      <c r="J21" s="2">
        <v>0.15256109346955701</v>
      </c>
      <c r="K21" s="2">
        <v>0.15248322147651</v>
      </c>
      <c r="L21" s="2">
        <v>0.118615504277936</v>
      </c>
      <c r="M21" s="2">
        <v>0.12007623888183</v>
      </c>
    </row>
    <row r="22" spans="1:14" x14ac:dyDescent="0.3">
      <c r="A22" s="8" t="s">
        <v>16</v>
      </c>
      <c r="B22" s="2">
        <v>1.63318634656214E-4</v>
      </c>
      <c r="C22" s="2">
        <v>1.6142050040355099E-4</v>
      </c>
      <c r="D22" s="2">
        <v>1.60462130937099E-4</v>
      </c>
      <c r="E22" s="2">
        <v>1.6005121638924501E-4</v>
      </c>
      <c r="F22" s="2">
        <v>1.55666251556663E-4</v>
      </c>
      <c r="G22" s="2">
        <v>1.5267175572519101E-4</v>
      </c>
      <c r="H22" s="2">
        <v>1.48323939483833E-4</v>
      </c>
      <c r="I22" s="2">
        <v>2.8748023573379301E-4</v>
      </c>
      <c r="J22" s="2">
        <v>4.1419301394449799E-4</v>
      </c>
      <c r="K22" s="2">
        <v>4.0268456375838898E-4</v>
      </c>
      <c r="L22" s="2">
        <v>1.2963443090484799E-4</v>
      </c>
      <c r="M22" s="2">
        <v>2.5412960609911102E-4</v>
      </c>
    </row>
    <row r="23" spans="1:14" x14ac:dyDescent="0.3">
      <c r="A23" s="8" t="s">
        <v>345</v>
      </c>
      <c r="B23" s="2">
        <v>0.13506451086068899</v>
      </c>
      <c r="C23" s="2">
        <v>0.13252623083131601</v>
      </c>
      <c r="D23" s="2">
        <v>0.13350449293966599</v>
      </c>
      <c r="E23" s="2">
        <v>0.133162612035851</v>
      </c>
      <c r="F23" s="2">
        <v>0.13947696139477</v>
      </c>
      <c r="G23" s="2">
        <v>0.14091603053435101</v>
      </c>
      <c r="H23" s="2">
        <v>0.14150103826757601</v>
      </c>
      <c r="I23" s="2">
        <v>0.14158401609889301</v>
      </c>
      <c r="J23" s="2">
        <v>0.139306917023333</v>
      </c>
      <c r="K23" s="2">
        <v>0.13879194630872499</v>
      </c>
      <c r="L23" s="2">
        <v>0.10254083484573499</v>
      </c>
      <c r="M23" s="2">
        <v>0.10622617534942801</v>
      </c>
    </row>
    <row r="24" spans="1:14" x14ac:dyDescent="0.3">
      <c r="A24" s="15"/>
    </row>
    <row r="25" spans="1:14" x14ac:dyDescent="0.3">
      <c r="A25" s="15"/>
    </row>
    <row r="26" spans="1:14" x14ac:dyDescent="0.3">
      <c r="A26" s="15"/>
      <c r="B26" s="20" t="s">
        <v>36</v>
      </c>
      <c r="C26" s="20"/>
      <c r="D26" s="20"/>
      <c r="E26" s="20"/>
      <c r="F26" s="20"/>
      <c r="G26" s="20"/>
      <c r="H26" s="20"/>
      <c r="I26" s="20"/>
      <c r="J26" s="20"/>
      <c r="K26" s="20"/>
      <c r="L26" s="20"/>
      <c r="M26" s="6" t="s">
        <v>37</v>
      </c>
      <c r="N26" s="6" t="s">
        <v>38</v>
      </c>
    </row>
    <row r="27" spans="1:14" x14ac:dyDescent="0.3">
      <c r="A27" s="9" t="s">
        <v>39</v>
      </c>
      <c r="B27" s="4" t="s">
        <v>18</v>
      </c>
      <c r="C27" s="4" t="s">
        <v>19</v>
      </c>
      <c r="D27" s="4" t="s">
        <v>20</v>
      </c>
      <c r="E27" s="4" t="s">
        <v>21</v>
      </c>
      <c r="F27" s="4" t="s">
        <v>22</v>
      </c>
      <c r="G27" s="4" t="s">
        <v>23</v>
      </c>
      <c r="H27" s="4" t="s">
        <v>24</v>
      </c>
      <c r="I27" s="4" t="s">
        <v>25</v>
      </c>
      <c r="J27" s="4" t="s">
        <v>26</v>
      </c>
      <c r="K27" s="4" t="s">
        <v>27</v>
      </c>
      <c r="L27" s="4" t="s">
        <v>28</v>
      </c>
      <c r="M27" s="4" t="s">
        <v>29</v>
      </c>
      <c r="N27" s="4" t="s">
        <v>30</v>
      </c>
    </row>
    <row r="28" spans="1:14" x14ac:dyDescent="0.3">
      <c r="A28" s="8" t="s">
        <v>342</v>
      </c>
      <c r="B28" s="2">
        <v>1.0654039656703199E-2</v>
      </c>
      <c r="C28" s="2">
        <v>6.7349926793557804E-3</v>
      </c>
      <c r="D28" s="2">
        <v>2.6178010471204199E-3</v>
      </c>
      <c r="E28" s="2">
        <v>2.69799825935596E-2</v>
      </c>
      <c r="F28" s="2">
        <v>1.92090395480226E-2</v>
      </c>
      <c r="G28" s="2">
        <v>2.0232815964523299E-2</v>
      </c>
      <c r="H28" s="2">
        <v>2.4721543058951401E-2</v>
      </c>
      <c r="I28" s="2">
        <v>4.3478260869565202E-2</v>
      </c>
      <c r="J28" s="2">
        <v>3.37906504065041E-2</v>
      </c>
      <c r="K28" s="2">
        <v>0.26443843696239899</v>
      </c>
      <c r="L28" s="2">
        <v>1.14674441205053E-2</v>
      </c>
      <c r="M28" s="3">
        <v>0.37963944856839899</v>
      </c>
      <c r="N28" s="3">
        <v>0.51367073880162895</v>
      </c>
    </row>
    <row r="29" spans="1:14" x14ac:dyDescent="0.3">
      <c r="A29" s="8" t="s">
        <v>343</v>
      </c>
      <c r="B29" s="2">
        <v>7.6408787010506197E-3</v>
      </c>
      <c r="C29" s="2">
        <v>-9.4786729857819895E-3</v>
      </c>
      <c r="D29" s="2">
        <v>-4.78468899521531E-3</v>
      </c>
      <c r="E29" s="2">
        <v>1.05769230769231E-2</v>
      </c>
      <c r="F29" s="2">
        <v>-1.9029495718363501E-3</v>
      </c>
      <c r="G29" s="2">
        <v>5.24308865586273E-2</v>
      </c>
      <c r="H29" s="2">
        <v>3.1702898550724598E-2</v>
      </c>
      <c r="I29" s="2">
        <v>4.47761194029851E-2</v>
      </c>
      <c r="J29" s="2">
        <v>1.51260504201681E-2</v>
      </c>
      <c r="K29" s="2">
        <v>-0.286423841059603</v>
      </c>
      <c r="L29" s="2">
        <v>2.43619489559165E-2</v>
      </c>
      <c r="M29" s="3">
        <v>-0.22475856014047399</v>
      </c>
      <c r="N29" s="3">
        <v>-0.15502392344497601</v>
      </c>
    </row>
    <row r="30" spans="1:14" x14ac:dyDescent="0.3">
      <c r="A30" s="8" t="s">
        <v>344</v>
      </c>
      <c r="B30" s="2">
        <v>3.9125431530494803E-2</v>
      </c>
      <c r="C30" s="2">
        <v>1.4396456256921399E-2</v>
      </c>
      <c r="D30" s="2">
        <v>1.31004366812227E-2</v>
      </c>
      <c r="E30" s="2">
        <v>8.6206896551724102E-3</v>
      </c>
      <c r="F30" s="2">
        <v>3.5256410256410298E-2</v>
      </c>
      <c r="G30" s="2">
        <v>3.4055727554179599E-2</v>
      </c>
      <c r="H30" s="2">
        <v>5.6886227544910198E-2</v>
      </c>
      <c r="I30" s="2">
        <v>4.3437204910292702E-2</v>
      </c>
      <c r="J30" s="2">
        <v>2.8054298642533899E-2</v>
      </c>
      <c r="K30" s="2">
        <v>-0.194542253521127</v>
      </c>
      <c r="L30" s="2">
        <v>3.2786885245901599E-2</v>
      </c>
      <c r="M30" s="3">
        <v>-0.107648725212465</v>
      </c>
      <c r="N30" s="3">
        <v>3.16593886462882E-2</v>
      </c>
    </row>
    <row r="31" spans="1:14" x14ac:dyDescent="0.3">
      <c r="A31" s="8" t="s">
        <v>16</v>
      </c>
      <c r="B31" s="2">
        <v>0</v>
      </c>
      <c r="C31" s="2">
        <v>0</v>
      </c>
      <c r="D31" s="2">
        <v>0</v>
      </c>
      <c r="E31" s="2">
        <v>0</v>
      </c>
      <c r="F31" s="2">
        <v>0</v>
      </c>
      <c r="G31" s="2">
        <v>0</v>
      </c>
      <c r="H31" s="2">
        <v>1</v>
      </c>
      <c r="I31" s="2">
        <v>0.5</v>
      </c>
      <c r="J31" s="2">
        <v>0</v>
      </c>
      <c r="K31" s="2">
        <v>-0.66666666666666696</v>
      </c>
      <c r="L31" s="2">
        <v>1</v>
      </c>
      <c r="M31" s="3">
        <v>0</v>
      </c>
      <c r="N31" s="3">
        <v>1</v>
      </c>
    </row>
    <row r="32" spans="1:14" x14ac:dyDescent="0.3">
      <c r="A32" s="8" t="s">
        <v>345</v>
      </c>
      <c r="B32" s="2">
        <v>-7.2551390568319201E-3</v>
      </c>
      <c r="C32" s="2">
        <v>1.3398294762484801E-2</v>
      </c>
      <c r="D32" s="2">
        <v>0</v>
      </c>
      <c r="E32" s="2">
        <v>7.69230769230769E-2</v>
      </c>
      <c r="F32" s="2">
        <v>3.01339285714286E-2</v>
      </c>
      <c r="G32" s="2">
        <v>3.3586132177681499E-2</v>
      </c>
      <c r="H32" s="2">
        <v>3.2494758909853198E-2</v>
      </c>
      <c r="I32" s="2">
        <v>2.4365482233502499E-2</v>
      </c>
      <c r="J32" s="2">
        <v>2.47770069375619E-2</v>
      </c>
      <c r="K32" s="2">
        <v>-0.235009671179884</v>
      </c>
      <c r="L32" s="2">
        <v>5.6890012642224999E-2</v>
      </c>
      <c r="M32" s="3">
        <v>-0.15126903553299501</v>
      </c>
      <c r="N32" s="3">
        <v>4.8076923076923097E-3</v>
      </c>
    </row>
    <row r="33" spans="1:14" x14ac:dyDescent="0.3">
      <c r="A33" s="11" t="s">
        <v>17</v>
      </c>
      <c r="B33" s="3">
        <v>1.17589416952474E-2</v>
      </c>
      <c r="C33" s="3">
        <v>5.9725585149313998E-3</v>
      </c>
      <c r="D33" s="3">
        <v>2.56739409499358E-3</v>
      </c>
      <c r="E33" s="3">
        <v>2.8169014084507001E-2</v>
      </c>
      <c r="F33" s="3">
        <v>1.96139476961395E-2</v>
      </c>
      <c r="G33" s="3">
        <v>2.9312977099236599E-2</v>
      </c>
      <c r="H33" s="3">
        <v>3.1889646989024002E-2</v>
      </c>
      <c r="I33" s="3">
        <v>4.1109673709932397E-2</v>
      </c>
      <c r="J33" s="3">
        <v>2.8579317962170399E-2</v>
      </c>
      <c r="K33" s="3">
        <v>3.54362416107383E-2</v>
      </c>
      <c r="L33" s="3">
        <v>2.0222971221156301E-2</v>
      </c>
      <c r="M33" s="3">
        <v>0.13123472761247701</v>
      </c>
      <c r="N33" s="3">
        <v>0.26283697047496801</v>
      </c>
    </row>
    <row r="34" spans="1:14" x14ac:dyDescent="0.3">
      <c r="A34" s="15"/>
    </row>
    <row r="35" spans="1:14" x14ac:dyDescent="0.3">
      <c r="A35" s="13" t="s">
        <v>40</v>
      </c>
    </row>
    <row r="36" spans="1:14" x14ac:dyDescent="0.3">
      <c r="A36" s="14" t="s">
        <v>41</v>
      </c>
    </row>
    <row r="37" spans="1:14" x14ac:dyDescent="0.3">
      <c r="A37" s="14" t="s">
        <v>42</v>
      </c>
    </row>
    <row r="38" spans="1:14" x14ac:dyDescent="0.3">
      <c r="A38" s="14" t="s">
        <v>45</v>
      </c>
    </row>
    <row r="39" spans="1:14" x14ac:dyDescent="0.3">
      <c r="A39" s="15"/>
    </row>
    <row r="40" spans="1:14" x14ac:dyDescent="0.3">
      <c r="A40" s="15"/>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7:M17"/>
    <mergeCell ref="B26:L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10.44140625" customWidth="1"/>
    <col min="3" max="11" width="10.5546875" customWidth="1"/>
  </cols>
  <sheetData>
    <row r="1" spans="1:5" ht="15.6" x14ac:dyDescent="0.3">
      <c r="A1" s="12" t="s">
        <v>351</v>
      </c>
    </row>
    <row r="2" spans="1:5" ht="15.6" x14ac:dyDescent="0.3">
      <c r="A2" s="12" t="s">
        <v>352</v>
      </c>
    </row>
    <row r="3" spans="1:5" ht="15.6" x14ac:dyDescent="0.3">
      <c r="A3" s="12" t="s">
        <v>353</v>
      </c>
    </row>
    <row r="4" spans="1:5" x14ac:dyDescent="0.3">
      <c r="A4" s="15"/>
    </row>
    <row r="5" spans="1:5" x14ac:dyDescent="0.3">
      <c r="A5" s="15"/>
    </row>
    <row r="6" spans="1:5" x14ac:dyDescent="0.3">
      <c r="A6" s="16" t="str">
        <f>HYPERLINK("#'Table of contents'!A133", "Back to contents")</f>
        <v>Back to contents</v>
      </c>
    </row>
    <row r="7" spans="1:5" x14ac:dyDescent="0.3">
      <c r="A7" s="15"/>
      <c r="B7" s="20" t="s">
        <v>34</v>
      </c>
      <c r="C7" s="21"/>
      <c r="D7" s="21"/>
      <c r="E7" s="21"/>
    </row>
    <row r="8" spans="1:5" x14ac:dyDescent="0.3">
      <c r="A8" s="9" t="s">
        <v>39</v>
      </c>
      <c r="B8" s="4" t="s">
        <v>8</v>
      </c>
      <c r="C8" s="4" t="s">
        <v>9</v>
      </c>
      <c r="D8" s="4" t="s">
        <v>10</v>
      </c>
      <c r="E8" s="4" t="s">
        <v>11</v>
      </c>
    </row>
    <row r="9" spans="1:5" x14ac:dyDescent="0.3">
      <c r="A9" s="7" t="s">
        <v>12</v>
      </c>
      <c r="B9" s="1">
        <v>20741</v>
      </c>
      <c r="C9" s="1">
        <v>18564</v>
      </c>
      <c r="D9" s="1">
        <v>7387</v>
      </c>
      <c r="E9" s="1">
        <v>6826</v>
      </c>
    </row>
    <row r="10" spans="1:5" x14ac:dyDescent="0.3">
      <c r="A10" s="7" t="s">
        <v>13</v>
      </c>
      <c r="B10" s="1">
        <v>761</v>
      </c>
      <c r="C10" s="1">
        <v>655</v>
      </c>
      <c r="D10" s="1">
        <v>268</v>
      </c>
      <c r="E10" s="1">
        <v>250</v>
      </c>
    </row>
    <row r="11" spans="1:5" x14ac:dyDescent="0.3">
      <c r="A11" s="7" t="s">
        <v>14</v>
      </c>
      <c r="B11" s="1">
        <v>2445</v>
      </c>
      <c r="C11" s="1">
        <v>2198</v>
      </c>
      <c r="D11" s="1">
        <v>907</v>
      </c>
      <c r="E11" s="1">
        <v>842</v>
      </c>
    </row>
    <row r="12" spans="1:5" x14ac:dyDescent="0.3">
      <c r="A12" s="7" t="s">
        <v>15</v>
      </c>
      <c r="B12" s="1">
        <v>1114</v>
      </c>
      <c r="C12" s="1">
        <v>996</v>
      </c>
      <c r="D12" s="1">
        <v>415</v>
      </c>
      <c r="E12" s="1">
        <v>383</v>
      </c>
    </row>
    <row r="13" spans="1:5" x14ac:dyDescent="0.3">
      <c r="A13" s="7" t="s">
        <v>16</v>
      </c>
      <c r="B13" s="1">
        <v>246</v>
      </c>
      <c r="C13" s="1">
        <v>300</v>
      </c>
      <c r="D13" s="1">
        <v>140</v>
      </c>
      <c r="E13" s="1">
        <v>146</v>
      </c>
    </row>
    <row r="14" spans="1:5" x14ac:dyDescent="0.3">
      <c r="A14" s="10" t="s">
        <v>17</v>
      </c>
      <c r="B14" s="5">
        <v>25307</v>
      </c>
      <c r="C14" s="5">
        <v>22713</v>
      </c>
      <c r="D14" s="5">
        <v>9117</v>
      </c>
      <c r="E14" s="5">
        <v>8447</v>
      </c>
    </row>
    <row r="15" spans="1:5" x14ac:dyDescent="0.3">
      <c r="A15" s="15"/>
    </row>
    <row r="16" spans="1:5" x14ac:dyDescent="0.3">
      <c r="A16" s="15"/>
    </row>
    <row r="17" spans="1:5" x14ac:dyDescent="0.3">
      <c r="A17" s="15"/>
      <c r="B17" s="20" t="s">
        <v>35</v>
      </c>
      <c r="C17" s="21"/>
      <c r="D17" s="21"/>
      <c r="E17" s="21"/>
    </row>
    <row r="18" spans="1:5" x14ac:dyDescent="0.3">
      <c r="A18" s="9" t="s">
        <v>39</v>
      </c>
      <c r="B18" s="4" t="s">
        <v>8</v>
      </c>
      <c r="C18" s="4" t="s">
        <v>9</v>
      </c>
      <c r="D18" s="4" t="s">
        <v>10</v>
      </c>
      <c r="E18" s="4" t="s">
        <v>11</v>
      </c>
    </row>
    <row r="19" spans="1:5" x14ac:dyDescent="0.3">
      <c r="A19" s="8" t="s">
        <v>12</v>
      </c>
      <c r="B19" s="2">
        <v>0.81957561149089198</v>
      </c>
      <c r="C19" s="2">
        <v>0.81732928278959205</v>
      </c>
      <c r="D19" s="2">
        <v>0.81024459800372906</v>
      </c>
      <c r="E19" s="2">
        <v>0.80809754942583201</v>
      </c>
    </row>
    <row r="20" spans="1:5" x14ac:dyDescent="0.3">
      <c r="A20" s="8" t="s">
        <v>13</v>
      </c>
      <c r="B20" s="2">
        <v>3.0070731418184699E-2</v>
      </c>
      <c r="C20" s="2">
        <v>2.8838110333289299E-2</v>
      </c>
      <c r="D20" s="2">
        <v>2.93956345289021E-2</v>
      </c>
      <c r="E20" s="2">
        <v>2.9596306380963701E-2</v>
      </c>
    </row>
    <row r="21" spans="1:5" x14ac:dyDescent="0.3">
      <c r="A21" s="8" t="s">
        <v>14</v>
      </c>
      <c r="B21" s="2">
        <v>9.6613585174062502E-2</v>
      </c>
      <c r="C21" s="2">
        <v>9.6772773301633405E-2</v>
      </c>
      <c r="D21" s="2">
        <v>9.9484479543709606E-2</v>
      </c>
      <c r="E21" s="2">
        <v>9.9680359891085604E-2</v>
      </c>
    </row>
    <row r="22" spans="1:5" x14ac:dyDescent="0.3">
      <c r="A22" s="8" t="s">
        <v>15</v>
      </c>
      <c r="B22" s="2">
        <v>4.4019441261311097E-2</v>
      </c>
      <c r="C22" s="2">
        <v>4.3851538766345302E-2</v>
      </c>
      <c r="D22" s="2">
        <v>4.5519359438411802E-2</v>
      </c>
      <c r="E22" s="2">
        <v>4.5341541375636299E-2</v>
      </c>
    </row>
    <row r="23" spans="1:5" x14ac:dyDescent="0.3">
      <c r="A23" s="8" t="s">
        <v>16</v>
      </c>
      <c r="B23" s="2">
        <v>9.7206306555498497E-3</v>
      </c>
      <c r="C23" s="2">
        <v>1.3208294809140099E-2</v>
      </c>
      <c r="D23" s="2">
        <v>1.53559284852473E-2</v>
      </c>
      <c r="E23" s="2">
        <v>1.7284242926482798E-2</v>
      </c>
    </row>
    <row r="24" spans="1:5" x14ac:dyDescent="0.3">
      <c r="A24" s="15"/>
    </row>
    <row r="25" spans="1:5" x14ac:dyDescent="0.3">
      <c r="A25" s="13" t="s">
        <v>40</v>
      </c>
    </row>
    <row r="26" spans="1:5" x14ac:dyDescent="0.3">
      <c r="A26" s="14" t="s">
        <v>41</v>
      </c>
    </row>
    <row r="27" spans="1:5" x14ac:dyDescent="0.3">
      <c r="A27" s="14" t="s">
        <v>42</v>
      </c>
    </row>
    <row r="28" spans="1:5" x14ac:dyDescent="0.3">
      <c r="A28" s="14" t="s">
        <v>43</v>
      </c>
    </row>
    <row r="29" spans="1:5" x14ac:dyDescent="0.3">
      <c r="A29" s="14" t="s">
        <v>44</v>
      </c>
    </row>
    <row r="30" spans="1:5" x14ac:dyDescent="0.3">
      <c r="A30" s="14" t="s">
        <v>354</v>
      </c>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2">
    <mergeCell ref="B7:E7"/>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F400"/>
  <sheetViews>
    <sheetView showGridLines="0" workbookViewId="0"/>
  </sheetViews>
  <sheetFormatPr defaultColWidth="10.88671875" defaultRowHeight="14.4" x14ac:dyDescent="0.3"/>
  <cols>
    <col min="1" max="1" width="21.77734375" customWidth="1"/>
    <col min="2" max="2" width="6.77734375" customWidth="1"/>
    <col min="3" max="14" width="10.5546875" customWidth="1"/>
  </cols>
  <sheetData>
    <row r="1" spans="1:6" ht="15.6" x14ac:dyDescent="0.3">
      <c r="A1" s="12" t="s">
        <v>355</v>
      </c>
      <c r="B1" s="15"/>
    </row>
    <row r="2" spans="1:6" ht="15.6" x14ac:dyDescent="0.3">
      <c r="A2" s="12" t="s">
        <v>352</v>
      </c>
      <c r="B2" s="15"/>
    </row>
    <row r="3" spans="1:6" ht="15.6" x14ac:dyDescent="0.3">
      <c r="A3" s="12" t="s">
        <v>353</v>
      </c>
      <c r="B3" s="15"/>
    </row>
    <row r="4" spans="1:6" ht="15.6" x14ac:dyDescent="0.3">
      <c r="A4" s="12" t="s">
        <v>58</v>
      </c>
      <c r="B4" s="15"/>
    </row>
    <row r="5" spans="1:6" x14ac:dyDescent="0.3">
      <c r="A5" s="15"/>
      <c r="B5" s="15"/>
    </row>
    <row r="6" spans="1:6" x14ac:dyDescent="0.3">
      <c r="A6" s="16" t="str">
        <f>HYPERLINK("#'Table of contents'!A134", "Back to contents")</f>
        <v>Back to contents</v>
      </c>
      <c r="B6" s="15"/>
    </row>
    <row r="7" spans="1:6" x14ac:dyDescent="0.3">
      <c r="A7" s="15"/>
      <c r="B7" s="15"/>
      <c r="C7" s="20" t="s">
        <v>34</v>
      </c>
      <c r="D7" s="21"/>
      <c r="E7" s="21"/>
      <c r="F7" s="21"/>
    </row>
    <row r="8" spans="1:6" x14ac:dyDescent="0.3">
      <c r="A8" s="9" t="s">
        <v>39</v>
      </c>
      <c r="B8" s="9" t="s">
        <v>39</v>
      </c>
      <c r="C8" s="4" t="s">
        <v>8</v>
      </c>
      <c r="D8" s="4" t="s">
        <v>9</v>
      </c>
      <c r="E8" s="4" t="s">
        <v>10</v>
      </c>
      <c r="F8" s="4" t="s">
        <v>11</v>
      </c>
    </row>
    <row r="9" spans="1:6" x14ac:dyDescent="0.3">
      <c r="A9" s="7" t="s">
        <v>12</v>
      </c>
      <c r="B9" s="7" t="s">
        <v>55</v>
      </c>
      <c r="C9" s="1">
        <v>7829</v>
      </c>
      <c r="D9" s="1">
        <v>7024</v>
      </c>
      <c r="E9" s="1">
        <v>2639</v>
      </c>
      <c r="F9" s="1">
        <v>2422</v>
      </c>
    </row>
    <row r="10" spans="1:6" x14ac:dyDescent="0.3">
      <c r="A10" s="7" t="s">
        <v>12</v>
      </c>
      <c r="B10" s="7" t="s">
        <v>56</v>
      </c>
      <c r="C10" s="1">
        <v>12912</v>
      </c>
      <c r="D10" s="1">
        <v>11540</v>
      </c>
      <c r="E10" s="1">
        <v>4748</v>
      </c>
      <c r="F10" s="1">
        <v>4404</v>
      </c>
    </row>
    <row r="11" spans="1:6" x14ac:dyDescent="0.3">
      <c r="A11" s="7" t="s">
        <v>13</v>
      </c>
      <c r="B11" s="7" t="s">
        <v>55</v>
      </c>
      <c r="C11" s="1">
        <v>302</v>
      </c>
      <c r="D11" s="1">
        <v>250</v>
      </c>
      <c r="E11" s="1">
        <v>102</v>
      </c>
      <c r="F11" s="1">
        <v>95</v>
      </c>
    </row>
    <row r="12" spans="1:6" x14ac:dyDescent="0.3">
      <c r="A12" s="7" t="s">
        <v>13</v>
      </c>
      <c r="B12" s="7" t="s">
        <v>56</v>
      </c>
      <c r="C12" s="1">
        <v>459</v>
      </c>
      <c r="D12" s="1">
        <v>405</v>
      </c>
      <c r="E12" s="1">
        <v>166</v>
      </c>
      <c r="F12" s="1">
        <v>155</v>
      </c>
    </row>
    <row r="13" spans="1:6" x14ac:dyDescent="0.3">
      <c r="A13" s="7" t="s">
        <v>14</v>
      </c>
      <c r="B13" s="7" t="s">
        <v>55</v>
      </c>
      <c r="C13" s="1">
        <v>993</v>
      </c>
      <c r="D13" s="1">
        <v>912</v>
      </c>
      <c r="E13" s="1">
        <v>360</v>
      </c>
      <c r="F13" s="1">
        <v>334</v>
      </c>
    </row>
    <row r="14" spans="1:6" x14ac:dyDescent="0.3">
      <c r="A14" s="7" t="s">
        <v>14</v>
      </c>
      <c r="B14" s="7" t="s">
        <v>56</v>
      </c>
      <c r="C14" s="1">
        <v>1452</v>
      </c>
      <c r="D14" s="1">
        <v>1286</v>
      </c>
      <c r="E14" s="1">
        <v>547</v>
      </c>
      <c r="F14" s="1">
        <v>508</v>
      </c>
    </row>
    <row r="15" spans="1:6" x14ac:dyDescent="0.3">
      <c r="A15" s="7" t="s">
        <v>15</v>
      </c>
      <c r="B15" s="7" t="s">
        <v>55</v>
      </c>
      <c r="C15" s="1">
        <v>410</v>
      </c>
      <c r="D15" s="1">
        <v>365</v>
      </c>
      <c r="E15" s="1">
        <v>148</v>
      </c>
      <c r="F15" s="1">
        <v>136</v>
      </c>
    </row>
    <row r="16" spans="1:6" x14ac:dyDescent="0.3">
      <c r="A16" s="7" t="s">
        <v>15</v>
      </c>
      <c r="B16" s="7" t="s">
        <v>56</v>
      </c>
      <c r="C16" s="1">
        <v>704</v>
      </c>
      <c r="D16" s="1">
        <v>631</v>
      </c>
      <c r="E16" s="1">
        <v>267</v>
      </c>
      <c r="F16" s="1">
        <v>247</v>
      </c>
    </row>
    <row r="17" spans="1:6" x14ac:dyDescent="0.3">
      <c r="A17" s="7" t="s">
        <v>16</v>
      </c>
      <c r="B17" s="7" t="s">
        <v>55</v>
      </c>
      <c r="C17" s="1">
        <v>89</v>
      </c>
      <c r="D17" s="1">
        <v>111</v>
      </c>
      <c r="E17" s="1">
        <v>44</v>
      </c>
      <c r="F17" s="1">
        <v>48</v>
      </c>
    </row>
    <row r="18" spans="1:6" x14ac:dyDescent="0.3">
      <c r="A18" s="7" t="s">
        <v>16</v>
      </c>
      <c r="B18" s="7" t="s">
        <v>56</v>
      </c>
      <c r="C18" s="1">
        <v>157</v>
      </c>
      <c r="D18" s="1">
        <v>189</v>
      </c>
      <c r="E18" s="1">
        <v>96</v>
      </c>
      <c r="F18" s="1">
        <v>98</v>
      </c>
    </row>
    <row r="19" spans="1:6" x14ac:dyDescent="0.3">
      <c r="A19" s="10" t="s">
        <v>17</v>
      </c>
      <c r="B19" s="10" t="s">
        <v>17</v>
      </c>
      <c r="C19" s="5">
        <v>25307</v>
      </c>
      <c r="D19" s="5">
        <v>22713</v>
      </c>
      <c r="E19" s="5">
        <v>9117</v>
      </c>
      <c r="F19" s="5">
        <v>8447</v>
      </c>
    </row>
    <row r="20" spans="1:6" x14ac:dyDescent="0.3">
      <c r="A20" s="15"/>
      <c r="B20" s="15"/>
    </row>
    <row r="21" spans="1:6" x14ac:dyDescent="0.3">
      <c r="A21" s="15"/>
      <c r="B21" s="15"/>
    </row>
    <row r="22" spans="1:6" x14ac:dyDescent="0.3">
      <c r="A22" s="15"/>
      <c r="B22" s="15"/>
      <c r="C22" s="20" t="s">
        <v>35</v>
      </c>
      <c r="D22" s="21"/>
      <c r="E22" s="21"/>
      <c r="F22" s="21"/>
    </row>
    <row r="23" spans="1:6" x14ac:dyDescent="0.3">
      <c r="A23" s="9" t="s">
        <v>39</v>
      </c>
      <c r="B23" s="9" t="s">
        <v>39</v>
      </c>
      <c r="C23" s="4" t="s">
        <v>8</v>
      </c>
      <c r="D23" s="4" t="s">
        <v>9</v>
      </c>
      <c r="E23" s="4" t="s">
        <v>10</v>
      </c>
      <c r="F23" s="4" t="s">
        <v>11</v>
      </c>
    </row>
    <row r="24" spans="1:6" x14ac:dyDescent="0.3">
      <c r="A24" s="8" t="s">
        <v>12</v>
      </c>
      <c r="B24" s="8" t="s">
        <v>55</v>
      </c>
      <c r="C24" s="2">
        <v>0.377464924545586</v>
      </c>
      <c r="D24" s="2">
        <v>0.37836673130790799</v>
      </c>
      <c r="E24" s="2">
        <v>0.35724922160552303</v>
      </c>
      <c r="F24" s="2">
        <v>0.35481980662174001</v>
      </c>
    </row>
    <row r="25" spans="1:6" x14ac:dyDescent="0.3">
      <c r="A25" s="8" t="s">
        <v>12</v>
      </c>
      <c r="B25" s="8" t="s">
        <v>56</v>
      </c>
      <c r="C25" s="2">
        <v>0.622535075454414</v>
      </c>
      <c r="D25" s="2">
        <v>0.62163326869209201</v>
      </c>
      <c r="E25" s="2">
        <v>0.64275077839447703</v>
      </c>
      <c r="F25" s="2">
        <v>0.64518019337826005</v>
      </c>
    </row>
    <row r="26" spans="1:6" x14ac:dyDescent="0.3">
      <c r="A26" s="8" t="s">
        <v>13</v>
      </c>
      <c r="B26" s="8" t="s">
        <v>55</v>
      </c>
      <c r="C26" s="2">
        <v>0.39684625492772702</v>
      </c>
      <c r="D26" s="2">
        <v>0.38167938931297701</v>
      </c>
      <c r="E26" s="2">
        <v>0.38059701492537301</v>
      </c>
      <c r="F26" s="2">
        <v>0.38</v>
      </c>
    </row>
    <row r="27" spans="1:6" x14ac:dyDescent="0.3">
      <c r="A27" s="8" t="s">
        <v>13</v>
      </c>
      <c r="B27" s="8" t="s">
        <v>56</v>
      </c>
      <c r="C27" s="2">
        <v>0.60315374507227304</v>
      </c>
      <c r="D27" s="2">
        <v>0.61832061068702304</v>
      </c>
      <c r="E27" s="2">
        <v>0.61940298507462699</v>
      </c>
      <c r="F27" s="2">
        <v>0.62</v>
      </c>
    </row>
    <row r="28" spans="1:6" x14ac:dyDescent="0.3">
      <c r="A28" s="8" t="s">
        <v>14</v>
      </c>
      <c r="B28" s="8" t="s">
        <v>55</v>
      </c>
      <c r="C28" s="2">
        <v>0.40613496932515297</v>
      </c>
      <c r="D28" s="2">
        <v>0.41492265696087399</v>
      </c>
      <c r="E28" s="2">
        <v>0.39691289966923898</v>
      </c>
      <c r="F28" s="2">
        <v>0.39667458432303998</v>
      </c>
    </row>
    <row r="29" spans="1:6" x14ac:dyDescent="0.3">
      <c r="A29" s="8" t="s">
        <v>14</v>
      </c>
      <c r="B29" s="8" t="s">
        <v>56</v>
      </c>
      <c r="C29" s="2">
        <v>0.59386503067484697</v>
      </c>
      <c r="D29" s="2">
        <v>0.58507734303912695</v>
      </c>
      <c r="E29" s="2">
        <v>0.60308710033076096</v>
      </c>
      <c r="F29" s="2">
        <v>0.60332541567695996</v>
      </c>
    </row>
    <row r="30" spans="1:6" x14ac:dyDescent="0.3">
      <c r="A30" s="8" t="s">
        <v>15</v>
      </c>
      <c r="B30" s="8" t="s">
        <v>55</v>
      </c>
      <c r="C30" s="2">
        <v>0.368043087971275</v>
      </c>
      <c r="D30" s="2">
        <v>0.36646586345381499</v>
      </c>
      <c r="E30" s="2">
        <v>0.35662650602409601</v>
      </c>
      <c r="F30" s="2">
        <v>0.35509138381201</v>
      </c>
    </row>
    <row r="31" spans="1:6" x14ac:dyDescent="0.3">
      <c r="A31" s="8" t="s">
        <v>15</v>
      </c>
      <c r="B31" s="8" t="s">
        <v>56</v>
      </c>
      <c r="C31" s="2">
        <v>0.63195691202872495</v>
      </c>
      <c r="D31" s="2">
        <v>0.63353413654618496</v>
      </c>
      <c r="E31" s="2">
        <v>0.64337349397590404</v>
      </c>
      <c r="F31" s="2">
        <v>0.64490861618799</v>
      </c>
    </row>
    <row r="32" spans="1:6" x14ac:dyDescent="0.3">
      <c r="A32" s="8" t="s">
        <v>16</v>
      </c>
      <c r="B32" s="8" t="s">
        <v>55</v>
      </c>
      <c r="C32" s="2">
        <v>0.361788617886179</v>
      </c>
      <c r="D32" s="2">
        <v>0.37</v>
      </c>
      <c r="E32" s="2">
        <v>0.314285714285714</v>
      </c>
      <c r="F32" s="2">
        <v>0.32876712328767099</v>
      </c>
    </row>
    <row r="33" spans="1:6" x14ac:dyDescent="0.3">
      <c r="A33" s="8" t="s">
        <v>16</v>
      </c>
      <c r="B33" s="8" t="s">
        <v>56</v>
      </c>
      <c r="C33" s="2">
        <v>0.638211382113821</v>
      </c>
      <c r="D33" s="2">
        <v>0.63</v>
      </c>
      <c r="E33" s="2">
        <v>0.68571428571428605</v>
      </c>
      <c r="F33" s="2">
        <v>0.67123287671232901</v>
      </c>
    </row>
    <row r="34" spans="1:6" x14ac:dyDescent="0.3">
      <c r="A34" s="15"/>
      <c r="B34" s="15"/>
    </row>
    <row r="35" spans="1:6" x14ac:dyDescent="0.3">
      <c r="A35" s="13" t="s">
        <v>40</v>
      </c>
      <c r="B35" s="15"/>
    </row>
    <row r="36" spans="1:6" x14ac:dyDescent="0.3">
      <c r="A36" s="14" t="s">
        <v>41</v>
      </c>
      <c r="B36" s="15"/>
    </row>
    <row r="37" spans="1:6" x14ac:dyDescent="0.3">
      <c r="A37" s="14" t="s">
        <v>42</v>
      </c>
      <c r="B37" s="15"/>
    </row>
    <row r="38" spans="1:6" x14ac:dyDescent="0.3">
      <c r="A38" s="14" t="s">
        <v>43</v>
      </c>
      <c r="B38" s="15"/>
    </row>
    <row r="39" spans="1:6" x14ac:dyDescent="0.3">
      <c r="A39" s="14" t="s">
        <v>44</v>
      </c>
      <c r="B39" s="15"/>
    </row>
    <row r="40" spans="1:6" x14ac:dyDescent="0.3">
      <c r="A40" s="14" t="s">
        <v>354</v>
      </c>
      <c r="B40" s="15"/>
    </row>
    <row r="41" spans="1:6" x14ac:dyDescent="0.3">
      <c r="A41" s="15"/>
      <c r="B41" s="15"/>
    </row>
    <row r="42" spans="1:6" x14ac:dyDescent="0.3">
      <c r="A42" s="15"/>
      <c r="B42" s="15"/>
    </row>
    <row r="43" spans="1:6" x14ac:dyDescent="0.3">
      <c r="A43" s="15"/>
      <c r="B43" s="15"/>
    </row>
    <row r="44" spans="1:6" x14ac:dyDescent="0.3">
      <c r="A44" s="15"/>
      <c r="B44" s="15"/>
    </row>
    <row r="45" spans="1:6" x14ac:dyDescent="0.3">
      <c r="A45" s="15"/>
      <c r="B45" s="15"/>
    </row>
    <row r="46" spans="1:6" x14ac:dyDescent="0.3">
      <c r="A46" s="15"/>
      <c r="B46" s="15"/>
    </row>
    <row r="47" spans="1:6" x14ac:dyDescent="0.3">
      <c r="A47" s="15"/>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2:F2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F400"/>
  <sheetViews>
    <sheetView showGridLines="0" workbookViewId="0"/>
  </sheetViews>
  <sheetFormatPr defaultColWidth="10.88671875" defaultRowHeight="14.4" x14ac:dyDescent="0.3"/>
  <cols>
    <col min="1" max="1" width="21.77734375" customWidth="1"/>
    <col min="2" max="2" width="10.77734375" customWidth="1"/>
    <col min="3" max="14" width="10.5546875" customWidth="1"/>
  </cols>
  <sheetData>
    <row r="1" spans="1:6" ht="15.6" x14ac:dyDescent="0.3">
      <c r="A1" s="12" t="s">
        <v>356</v>
      </c>
      <c r="B1" s="15"/>
    </row>
    <row r="2" spans="1:6" ht="15.6" x14ac:dyDescent="0.3">
      <c r="A2" s="12" t="s">
        <v>352</v>
      </c>
      <c r="B2" s="15"/>
    </row>
    <row r="3" spans="1:6" ht="15.6" x14ac:dyDescent="0.3">
      <c r="A3" s="12" t="s">
        <v>353</v>
      </c>
      <c r="B3" s="15"/>
    </row>
    <row r="4" spans="1:6" ht="15.6" x14ac:dyDescent="0.3">
      <c r="A4" s="12" t="s">
        <v>53</v>
      </c>
      <c r="B4" s="15"/>
    </row>
    <row r="5" spans="1:6" x14ac:dyDescent="0.3">
      <c r="A5" s="15"/>
      <c r="B5" s="15"/>
    </row>
    <row r="6" spans="1:6" x14ac:dyDescent="0.3">
      <c r="A6" s="16" t="str">
        <f>HYPERLINK("#'Table of contents'!A135", "Back to contents")</f>
        <v>Back to contents</v>
      </c>
      <c r="B6" s="15"/>
    </row>
    <row r="7" spans="1:6" x14ac:dyDescent="0.3">
      <c r="A7" s="15"/>
      <c r="B7" s="15"/>
      <c r="C7" s="20" t="s">
        <v>34</v>
      </c>
      <c r="D7" s="21"/>
      <c r="E7" s="21"/>
      <c r="F7" s="21"/>
    </row>
    <row r="8" spans="1:6" x14ac:dyDescent="0.3">
      <c r="A8" s="9" t="s">
        <v>39</v>
      </c>
      <c r="B8" s="9" t="s">
        <v>39</v>
      </c>
      <c r="C8" s="4" t="s">
        <v>8</v>
      </c>
      <c r="D8" s="4" t="s">
        <v>9</v>
      </c>
      <c r="E8" s="4" t="s">
        <v>10</v>
      </c>
      <c r="F8" s="4" t="s">
        <v>11</v>
      </c>
    </row>
    <row r="9" spans="1:6" x14ac:dyDescent="0.3">
      <c r="A9" s="7" t="s">
        <v>12</v>
      </c>
      <c r="B9" s="7" t="s">
        <v>46</v>
      </c>
      <c r="C9" s="1">
        <v>335</v>
      </c>
      <c r="D9" s="1">
        <v>109</v>
      </c>
      <c r="E9" s="1">
        <v>8</v>
      </c>
      <c r="F9" s="1">
        <v>0</v>
      </c>
    </row>
    <row r="10" spans="1:6" x14ac:dyDescent="0.3">
      <c r="A10" s="7" t="s">
        <v>12</v>
      </c>
      <c r="B10" s="7" t="s">
        <v>47</v>
      </c>
      <c r="C10" s="1">
        <v>2926</v>
      </c>
      <c r="D10" s="1">
        <v>2155</v>
      </c>
      <c r="E10" s="1">
        <v>329</v>
      </c>
      <c r="F10" s="1">
        <v>263</v>
      </c>
    </row>
    <row r="11" spans="1:6" x14ac:dyDescent="0.3">
      <c r="A11" s="7" t="s">
        <v>12</v>
      </c>
      <c r="B11" s="7" t="s">
        <v>48</v>
      </c>
      <c r="C11" s="1">
        <v>3189</v>
      </c>
      <c r="D11" s="1">
        <v>2830</v>
      </c>
      <c r="E11" s="1">
        <v>669</v>
      </c>
      <c r="F11" s="1">
        <v>585</v>
      </c>
    </row>
    <row r="12" spans="1:6" x14ac:dyDescent="0.3">
      <c r="A12" s="7" t="s">
        <v>12</v>
      </c>
      <c r="B12" s="7" t="s">
        <v>49</v>
      </c>
      <c r="C12" s="1">
        <v>2462</v>
      </c>
      <c r="D12" s="1">
        <v>2074</v>
      </c>
      <c r="E12" s="1">
        <v>743</v>
      </c>
      <c r="F12" s="1">
        <v>625</v>
      </c>
    </row>
    <row r="13" spans="1:6" x14ac:dyDescent="0.3">
      <c r="A13" s="7" t="s">
        <v>12</v>
      </c>
      <c r="B13" s="7" t="s">
        <v>50</v>
      </c>
      <c r="C13" s="1">
        <v>6821</v>
      </c>
      <c r="D13" s="1">
        <v>6362</v>
      </c>
      <c r="E13" s="1">
        <v>3159</v>
      </c>
      <c r="F13" s="1">
        <v>2711</v>
      </c>
    </row>
    <row r="14" spans="1:6" x14ac:dyDescent="0.3">
      <c r="A14" s="7" t="s">
        <v>12</v>
      </c>
      <c r="B14" s="7" t="s">
        <v>51</v>
      </c>
      <c r="C14" s="1">
        <v>5008</v>
      </c>
      <c r="D14" s="1">
        <v>5034</v>
      </c>
      <c r="E14" s="1">
        <v>2479</v>
      </c>
      <c r="F14" s="1">
        <v>2642</v>
      </c>
    </row>
    <row r="15" spans="1:6" x14ac:dyDescent="0.3">
      <c r="A15" s="7" t="s">
        <v>13</v>
      </c>
      <c r="B15" s="7" t="s">
        <v>46</v>
      </c>
      <c r="C15" s="1">
        <v>38</v>
      </c>
      <c r="D15" s="1">
        <v>11</v>
      </c>
      <c r="E15" s="1">
        <v>2</v>
      </c>
      <c r="F15" s="1">
        <v>0</v>
      </c>
    </row>
    <row r="16" spans="1:6" x14ac:dyDescent="0.3">
      <c r="A16" s="7" t="s">
        <v>13</v>
      </c>
      <c r="B16" s="7" t="s">
        <v>47</v>
      </c>
      <c r="C16" s="1">
        <v>153</v>
      </c>
      <c r="D16" s="1">
        <v>113</v>
      </c>
      <c r="E16" s="1">
        <v>20</v>
      </c>
      <c r="F16" s="1">
        <v>18</v>
      </c>
    </row>
    <row r="17" spans="1:6" x14ac:dyDescent="0.3">
      <c r="A17" s="7" t="s">
        <v>13</v>
      </c>
      <c r="B17" s="7" t="s">
        <v>48</v>
      </c>
      <c r="C17" s="1">
        <v>76</v>
      </c>
      <c r="D17" s="1">
        <v>63</v>
      </c>
      <c r="E17" s="1">
        <v>18</v>
      </c>
      <c r="F17" s="1">
        <v>18</v>
      </c>
    </row>
    <row r="18" spans="1:6" x14ac:dyDescent="0.3">
      <c r="A18" s="7" t="s">
        <v>13</v>
      </c>
      <c r="B18" s="7" t="s">
        <v>49</v>
      </c>
      <c r="C18" s="1">
        <v>63</v>
      </c>
      <c r="D18" s="1">
        <v>50</v>
      </c>
      <c r="E18" s="1">
        <v>19</v>
      </c>
      <c r="F18" s="1">
        <v>16</v>
      </c>
    </row>
    <row r="19" spans="1:6" x14ac:dyDescent="0.3">
      <c r="A19" s="7" t="s">
        <v>13</v>
      </c>
      <c r="B19" s="7" t="s">
        <v>50</v>
      </c>
      <c r="C19" s="1">
        <v>292</v>
      </c>
      <c r="D19" s="1">
        <v>269</v>
      </c>
      <c r="E19" s="1">
        <v>134</v>
      </c>
      <c r="F19" s="1">
        <v>108</v>
      </c>
    </row>
    <row r="20" spans="1:6" x14ac:dyDescent="0.3">
      <c r="A20" s="7" t="s">
        <v>13</v>
      </c>
      <c r="B20" s="7" t="s">
        <v>51</v>
      </c>
      <c r="C20" s="1">
        <v>139</v>
      </c>
      <c r="D20" s="1">
        <v>149</v>
      </c>
      <c r="E20" s="1">
        <v>75</v>
      </c>
      <c r="F20" s="1">
        <v>90</v>
      </c>
    </row>
    <row r="21" spans="1:6" x14ac:dyDescent="0.3">
      <c r="A21" s="7" t="s">
        <v>14</v>
      </c>
      <c r="B21" s="7" t="s">
        <v>46</v>
      </c>
      <c r="C21" s="1">
        <v>57</v>
      </c>
      <c r="D21" s="1">
        <v>17</v>
      </c>
      <c r="E21" s="1">
        <v>2</v>
      </c>
      <c r="F21" s="1">
        <v>2</v>
      </c>
    </row>
    <row r="22" spans="1:6" x14ac:dyDescent="0.3">
      <c r="A22" s="7" t="s">
        <v>14</v>
      </c>
      <c r="B22" s="7" t="s">
        <v>47</v>
      </c>
      <c r="C22" s="1">
        <v>295</v>
      </c>
      <c r="D22" s="1">
        <v>221</v>
      </c>
      <c r="E22" s="1">
        <v>35</v>
      </c>
      <c r="F22" s="1">
        <v>29</v>
      </c>
    </row>
    <row r="23" spans="1:6" x14ac:dyDescent="0.3">
      <c r="A23" s="7" t="s">
        <v>14</v>
      </c>
      <c r="B23" s="7" t="s">
        <v>48</v>
      </c>
      <c r="C23" s="1">
        <v>244</v>
      </c>
      <c r="D23" s="1">
        <v>212</v>
      </c>
      <c r="E23" s="1">
        <v>51</v>
      </c>
      <c r="F23" s="1">
        <v>43</v>
      </c>
    </row>
    <row r="24" spans="1:6" x14ac:dyDescent="0.3">
      <c r="A24" s="7" t="s">
        <v>14</v>
      </c>
      <c r="B24" s="7" t="s">
        <v>49</v>
      </c>
      <c r="C24" s="1">
        <v>241</v>
      </c>
      <c r="D24" s="1">
        <v>203</v>
      </c>
      <c r="E24" s="1">
        <v>68</v>
      </c>
      <c r="F24" s="1">
        <v>55</v>
      </c>
    </row>
    <row r="25" spans="1:6" x14ac:dyDescent="0.3">
      <c r="A25" s="7" t="s">
        <v>14</v>
      </c>
      <c r="B25" s="7" t="s">
        <v>50</v>
      </c>
      <c r="C25" s="1">
        <v>1148</v>
      </c>
      <c r="D25" s="1">
        <v>1077</v>
      </c>
      <c r="E25" s="1">
        <v>500</v>
      </c>
      <c r="F25" s="1">
        <v>424</v>
      </c>
    </row>
    <row r="26" spans="1:6" x14ac:dyDescent="0.3">
      <c r="A26" s="7" t="s">
        <v>14</v>
      </c>
      <c r="B26" s="7" t="s">
        <v>51</v>
      </c>
      <c r="C26" s="1">
        <v>460</v>
      </c>
      <c r="D26" s="1">
        <v>468</v>
      </c>
      <c r="E26" s="1">
        <v>251</v>
      </c>
      <c r="F26" s="1">
        <v>289</v>
      </c>
    </row>
    <row r="27" spans="1:6" x14ac:dyDescent="0.3">
      <c r="A27" s="7" t="s">
        <v>15</v>
      </c>
      <c r="B27" s="7" t="s">
        <v>46</v>
      </c>
      <c r="C27" s="1">
        <v>25</v>
      </c>
      <c r="D27" s="1">
        <v>7</v>
      </c>
      <c r="E27" s="1">
        <v>0</v>
      </c>
      <c r="F27" s="1">
        <v>0</v>
      </c>
    </row>
    <row r="28" spans="1:6" x14ac:dyDescent="0.3">
      <c r="A28" s="7" t="s">
        <v>15</v>
      </c>
      <c r="B28" s="7" t="s">
        <v>47</v>
      </c>
      <c r="C28" s="1">
        <v>111</v>
      </c>
      <c r="D28" s="1">
        <v>89</v>
      </c>
      <c r="E28" s="1">
        <v>14</v>
      </c>
      <c r="F28" s="1">
        <v>7</v>
      </c>
    </row>
    <row r="29" spans="1:6" x14ac:dyDescent="0.3">
      <c r="A29" s="7" t="s">
        <v>15</v>
      </c>
      <c r="B29" s="7" t="s">
        <v>48</v>
      </c>
      <c r="C29" s="1">
        <v>112</v>
      </c>
      <c r="D29" s="1">
        <v>95</v>
      </c>
      <c r="E29" s="1">
        <v>18</v>
      </c>
      <c r="F29" s="1">
        <v>18</v>
      </c>
    </row>
    <row r="30" spans="1:6" x14ac:dyDescent="0.3">
      <c r="A30" s="7" t="s">
        <v>15</v>
      </c>
      <c r="B30" s="7" t="s">
        <v>49</v>
      </c>
      <c r="C30" s="1">
        <v>121</v>
      </c>
      <c r="D30" s="1">
        <v>100</v>
      </c>
      <c r="E30" s="1">
        <v>28</v>
      </c>
      <c r="F30" s="1">
        <v>22</v>
      </c>
    </row>
    <row r="31" spans="1:6" x14ac:dyDescent="0.3">
      <c r="A31" s="7" t="s">
        <v>15</v>
      </c>
      <c r="B31" s="7" t="s">
        <v>50</v>
      </c>
      <c r="C31" s="1">
        <v>479</v>
      </c>
      <c r="D31" s="1">
        <v>431</v>
      </c>
      <c r="E31" s="1">
        <v>223</v>
      </c>
      <c r="F31" s="1">
        <v>194</v>
      </c>
    </row>
    <row r="32" spans="1:6" x14ac:dyDescent="0.3">
      <c r="A32" s="7" t="s">
        <v>15</v>
      </c>
      <c r="B32" s="7" t="s">
        <v>51</v>
      </c>
      <c r="C32" s="1">
        <v>266</v>
      </c>
      <c r="D32" s="1">
        <v>274</v>
      </c>
      <c r="E32" s="1">
        <v>132</v>
      </c>
      <c r="F32" s="1">
        <v>142</v>
      </c>
    </row>
    <row r="33" spans="1:6" x14ac:dyDescent="0.3">
      <c r="A33" s="7" t="s">
        <v>16</v>
      </c>
      <c r="B33" s="7" t="s">
        <v>46</v>
      </c>
      <c r="C33" s="1">
        <v>7</v>
      </c>
      <c r="D33" s="1">
        <v>5</v>
      </c>
      <c r="E33" s="1">
        <v>1</v>
      </c>
      <c r="F33" s="1">
        <v>0</v>
      </c>
    </row>
    <row r="34" spans="1:6" x14ac:dyDescent="0.3">
      <c r="A34" s="7" t="s">
        <v>16</v>
      </c>
      <c r="B34" s="7" t="s">
        <v>47</v>
      </c>
      <c r="C34" s="1">
        <v>51</v>
      </c>
      <c r="D34" s="1">
        <v>60</v>
      </c>
      <c r="E34" s="1">
        <v>22</v>
      </c>
      <c r="F34" s="1">
        <v>21</v>
      </c>
    </row>
    <row r="35" spans="1:6" x14ac:dyDescent="0.3">
      <c r="A35" s="7" t="s">
        <v>16</v>
      </c>
      <c r="B35" s="7" t="s">
        <v>48</v>
      </c>
      <c r="C35" s="1">
        <v>58</v>
      </c>
      <c r="D35" s="1">
        <v>85</v>
      </c>
      <c r="E35" s="1">
        <v>36</v>
      </c>
      <c r="F35" s="1">
        <v>36</v>
      </c>
    </row>
    <row r="36" spans="1:6" x14ac:dyDescent="0.3">
      <c r="A36" s="7" t="s">
        <v>16</v>
      </c>
      <c r="B36" s="7" t="s">
        <v>49</v>
      </c>
      <c r="C36" s="1">
        <v>24</v>
      </c>
      <c r="D36" s="1">
        <v>38</v>
      </c>
      <c r="E36" s="1">
        <v>25</v>
      </c>
      <c r="F36" s="1">
        <v>28</v>
      </c>
    </row>
    <row r="37" spans="1:6" x14ac:dyDescent="0.3">
      <c r="A37" s="7" t="s">
        <v>16</v>
      </c>
      <c r="B37" s="7" t="s">
        <v>50</v>
      </c>
      <c r="C37" s="1">
        <v>68</v>
      </c>
      <c r="D37" s="1">
        <v>67</v>
      </c>
      <c r="E37" s="1">
        <v>28</v>
      </c>
      <c r="F37" s="1">
        <v>30</v>
      </c>
    </row>
    <row r="38" spans="1:6" x14ac:dyDescent="0.3">
      <c r="A38" s="7" t="s">
        <v>16</v>
      </c>
      <c r="B38" s="7" t="s">
        <v>51</v>
      </c>
      <c r="C38" s="1">
        <v>38</v>
      </c>
      <c r="D38" s="1">
        <v>45</v>
      </c>
      <c r="E38" s="1">
        <v>28</v>
      </c>
      <c r="F38" s="1">
        <v>31</v>
      </c>
    </row>
    <row r="39" spans="1:6" x14ac:dyDescent="0.3">
      <c r="A39" s="10" t="s">
        <v>17</v>
      </c>
      <c r="B39" s="10" t="s">
        <v>17</v>
      </c>
      <c r="C39" s="5">
        <v>25307</v>
      </c>
      <c r="D39" s="5">
        <v>22713</v>
      </c>
      <c r="E39" s="5">
        <v>9117</v>
      </c>
      <c r="F39" s="5">
        <v>8447</v>
      </c>
    </row>
    <row r="40" spans="1:6" x14ac:dyDescent="0.3">
      <c r="A40" s="15"/>
      <c r="B40" s="15"/>
    </row>
    <row r="41" spans="1:6" x14ac:dyDescent="0.3">
      <c r="A41" s="15"/>
      <c r="B41" s="15"/>
    </row>
    <row r="42" spans="1:6" x14ac:dyDescent="0.3">
      <c r="A42" s="15"/>
      <c r="B42" s="15"/>
      <c r="C42" s="20" t="s">
        <v>35</v>
      </c>
      <c r="D42" s="21"/>
      <c r="E42" s="21"/>
      <c r="F42" s="21"/>
    </row>
    <row r="43" spans="1:6" x14ac:dyDescent="0.3">
      <c r="A43" s="9" t="s">
        <v>39</v>
      </c>
      <c r="B43" s="9" t="s">
        <v>39</v>
      </c>
      <c r="C43" s="4" t="s">
        <v>8</v>
      </c>
      <c r="D43" s="4" t="s">
        <v>9</v>
      </c>
      <c r="E43" s="4" t="s">
        <v>10</v>
      </c>
      <c r="F43" s="4" t="s">
        <v>11</v>
      </c>
    </row>
    <row r="44" spans="1:6" x14ac:dyDescent="0.3">
      <c r="A44" s="8" t="s">
        <v>12</v>
      </c>
      <c r="B44" s="8" t="s">
        <v>46</v>
      </c>
      <c r="C44" s="2">
        <v>1.6151583819487999E-2</v>
      </c>
      <c r="D44" s="2">
        <v>5.87157940099117E-3</v>
      </c>
      <c r="E44" s="2">
        <v>1.08298361987275E-3</v>
      </c>
      <c r="F44" s="2">
        <v>0</v>
      </c>
    </row>
    <row r="45" spans="1:6" x14ac:dyDescent="0.3">
      <c r="A45" s="8" t="s">
        <v>12</v>
      </c>
      <c r="B45" s="8" t="s">
        <v>47</v>
      </c>
      <c r="C45" s="2">
        <v>0.14107323658454299</v>
      </c>
      <c r="D45" s="2">
        <v>0.11608489549666</v>
      </c>
      <c r="E45" s="2">
        <v>4.4537701367266799E-2</v>
      </c>
      <c r="F45" s="2">
        <v>3.8529153237620899E-2</v>
      </c>
    </row>
    <row r="46" spans="1:6" x14ac:dyDescent="0.3">
      <c r="A46" s="8" t="s">
        <v>12</v>
      </c>
      <c r="B46" s="8" t="s">
        <v>48</v>
      </c>
      <c r="C46" s="2">
        <v>0.153753435224917</v>
      </c>
      <c r="D46" s="2">
        <v>0.152445593622064</v>
      </c>
      <c r="E46" s="2">
        <v>9.0564505211858701E-2</v>
      </c>
      <c r="F46" s="2">
        <v>8.57017286844418E-2</v>
      </c>
    </row>
    <row r="47" spans="1:6" x14ac:dyDescent="0.3">
      <c r="A47" s="8" t="s">
        <v>12</v>
      </c>
      <c r="B47" s="8" t="s">
        <v>49</v>
      </c>
      <c r="C47" s="2">
        <v>0.118702087652476</v>
      </c>
      <c r="D47" s="2">
        <v>0.111721611721612</v>
      </c>
      <c r="E47" s="2">
        <v>0.100582103695682</v>
      </c>
      <c r="F47" s="2">
        <v>9.1561675944916501E-2</v>
      </c>
    </row>
    <row r="48" spans="1:6" x14ac:dyDescent="0.3">
      <c r="A48" s="8" t="s">
        <v>12</v>
      </c>
      <c r="B48" s="8" t="s">
        <v>50</v>
      </c>
      <c r="C48" s="2">
        <v>0.32886553203799201</v>
      </c>
      <c r="D48" s="2">
        <v>0.34270631329454898</v>
      </c>
      <c r="E48" s="2">
        <v>0.42764315689725202</v>
      </c>
      <c r="F48" s="2">
        <v>0.39715792557867002</v>
      </c>
    </row>
    <row r="49" spans="1:6" x14ac:dyDescent="0.3">
      <c r="A49" s="8" t="s">
        <v>12</v>
      </c>
      <c r="B49" s="8" t="s">
        <v>51</v>
      </c>
      <c r="C49" s="2">
        <v>0.241454124680584</v>
      </c>
      <c r="D49" s="2">
        <v>0.27117000646412398</v>
      </c>
      <c r="E49" s="2">
        <v>0.33558954920806799</v>
      </c>
      <c r="F49" s="2">
        <v>0.38704951655435099</v>
      </c>
    </row>
    <row r="50" spans="1:6" x14ac:dyDescent="0.3">
      <c r="A50" s="8" t="s">
        <v>13</v>
      </c>
      <c r="B50" s="8" t="s">
        <v>46</v>
      </c>
      <c r="C50" s="2">
        <v>4.9934296977660997E-2</v>
      </c>
      <c r="D50" s="2">
        <v>1.6793893129771E-2</v>
      </c>
      <c r="E50" s="2">
        <v>7.4626865671641798E-3</v>
      </c>
      <c r="F50" s="2">
        <v>0</v>
      </c>
    </row>
    <row r="51" spans="1:6" x14ac:dyDescent="0.3">
      <c r="A51" s="8" t="s">
        <v>13</v>
      </c>
      <c r="B51" s="8" t="s">
        <v>47</v>
      </c>
      <c r="C51" s="2">
        <v>0.201051248357424</v>
      </c>
      <c r="D51" s="2">
        <v>0.172519083969466</v>
      </c>
      <c r="E51" s="2">
        <v>7.4626865671641798E-2</v>
      </c>
      <c r="F51" s="2">
        <v>7.1999999999999995E-2</v>
      </c>
    </row>
    <row r="52" spans="1:6" x14ac:dyDescent="0.3">
      <c r="A52" s="8" t="s">
        <v>13</v>
      </c>
      <c r="B52" s="8" t="s">
        <v>48</v>
      </c>
      <c r="C52" s="2">
        <v>9.9868593955321897E-2</v>
      </c>
      <c r="D52" s="2">
        <v>9.61832061068702E-2</v>
      </c>
      <c r="E52" s="2">
        <v>6.7164179104477598E-2</v>
      </c>
      <c r="F52" s="2">
        <v>7.1999999999999995E-2</v>
      </c>
    </row>
    <row r="53" spans="1:6" x14ac:dyDescent="0.3">
      <c r="A53" s="8" t="s">
        <v>13</v>
      </c>
      <c r="B53" s="8" t="s">
        <v>49</v>
      </c>
      <c r="C53" s="2">
        <v>8.2785808147174803E-2</v>
      </c>
      <c r="D53" s="2">
        <v>7.6335877862595394E-2</v>
      </c>
      <c r="E53" s="2">
        <v>7.0895522388059698E-2</v>
      </c>
      <c r="F53" s="2">
        <v>6.4000000000000001E-2</v>
      </c>
    </row>
    <row r="54" spans="1:6" x14ac:dyDescent="0.3">
      <c r="A54" s="8" t="s">
        <v>13</v>
      </c>
      <c r="B54" s="8" t="s">
        <v>50</v>
      </c>
      <c r="C54" s="2">
        <v>0.383705650459921</v>
      </c>
      <c r="D54" s="2">
        <v>0.41068702290076298</v>
      </c>
      <c r="E54" s="2">
        <v>0.5</v>
      </c>
      <c r="F54" s="2">
        <v>0.432</v>
      </c>
    </row>
    <row r="55" spans="1:6" x14ac:dyDescent="0.3">
      <c r="A55" s="8" t="s">
        <v>13</v>
      </c>
      <c r="B55" s="8" t="s">
        <v>51</v>
      </c>
      <c r="C55" s="2">
        <v>0.182654402102497</v>
      </c>
      <c r="D55" s="2">
        <v>0.227480916030534</v>
      </c>
      <c r="E55" s="2">
        <v>0.27985074626865702</v>
      </c>
      <c r="F55" s="2">
        <v>0.36</v>
      </c>
    </row>
    <row r="56" spans="1:6" x14ac:dyDescent="0.3">
      <c r="A56" s="8" t="s">
        <v>14</v>
      </c>
      <c r="B56" s="8" t="s">
        <v>46</v>
      </c>
      <c r="C56" s="2">
        <v>2.3312883435582799E-2</v>
      </c>
      <c r="D56" s="2">
        <v>7.7343039126478597E-3</v>
      </c>
      <c r="E56" s="2">
        <v>2.20507166482911E-3</v>
      </c>
      <c r="F56" s="2">
        <v>2.37529691211401E-3</v>
      </c>
    </row>
    <row r="57" spans="1:6" x14ac:dyDescent="0.3">
      <c r="A57" s="8" t="s">
        <v>14</v>
      </c>
      <c r="B57" s="8" t="s">
        <v>47</v>
      </c>
      <c r="C57" s="2">
        <v>0.12065439672801601</v>
      </c>
      <c r="D57" s="2">
        <v>0.100545950864422</v>
      </c>
      <c r="E57" s="2">
        <v>3.85887541345094E-2</v>
      </c>
      <c r="F57" s="2">
        <v>3.4441805225653203E-2</v>
      </c>
    </row>
    <row r="58" spans="1:6" x14ac:dyDescent="0.3">
      <c r="A58" s="8" t="s">
        <v>14</v>
      </c>
      <c r="B58" s="8" t="s">
        <v>48</v>
      </c>
      <c r="C58" s="2">
        <v>9.9795501022494904E-2</v>
      </c>
      <c r="D58" s="2">
        <v>9.6451319381255701E-2</v>
      </c>
      <c r="E58" s="2">
        <v>5.62293274531422E-2</v>
      </c>
      <c r="F58" s="2">
        <v>5.1068883610451303E-2</v>
      </c>
    </row>
    <row r="59" spans="1:6" x14ac:dyDescent="0.3">
      <c r="A59" s="8" t="s">
        <v>14</v>
      </c>
      <c r="B59" s="8" t="s">
        <v>49</v>
      </c>
      <c r="C59" s="2">
        <v>9.8568507157464194E-2</v>
      </c>
      <c r="D59" s="2">
        <v>9.2356687898089193E-2</v>
      </c>
      <c r="E59" s="2">
        <v>7.4972436604189605E-2</v>
      </c>
      <c r="F59" s="2">
        <v>6.5320665083135401E-2</v>
      </c>
    </row>
    <row r="60" spans="1:6" x14ac:dyDescent="0.3">
      <c r="A60" s="8" t="s">
        <v>14</v>
      </c>
      <c r="B60" s="8" t="s">
        <v>50</v>
      </c>
      <c r="C60" s="2">
        <v>0.46952965235173799</v>
      </c>
      <c r="D60" s="2">
        <v>0.48999090081892599</v>
      </c>
      <c r="E60" s="2">
        <v>0.551267916207277</v>
      </c>
      <c r="F60" s="2">
        <v>0.50356294536817103</v>
      </c>
    </row>
    <row r="61" spans="1:6" x14ac:dyDescent="0.3">
      <c r="A61" s="8" t="s">
        <v>14</v>
      </c>
      <c r="B61" s="8" t="s">
        <v>51</v>
      </c>
      <c r="C61" s="2">
        <v>0.18813905930470301</v>
      </c>
      <c r="D61" s="2">
        <v>0.21292083712465901</v>
      </c>
      <c r="E61" s="2">
        <v>0.27673649393605299</v>
      </c>
      <c r="F61" s="2">
        <v>0.34323040380047498</v>
      </c>
    </row>
    <row r="62" spans="1:6" x14ac:dyDescent="0.3">
      <c r="A62" s="8" t="s">
        <v>15</v>
      </c>
      <c r="B62" s="8" t="s">
        <v>46</v>
      </c>
      <c r="C62" s="2">
        <v>2.2441651705565498E-2</v>
      </c>
      <c r="D62" s="2">
        <v>7.0281124497992E-3</v>
      </c>
      <c r="E62" s="2">
        <v>0</v>
      </c>
      <c r="F62" s="2">
        <v>0</v>
      </c>
    </row>
    <row r="63" spans="1:6" x14ac:dyDescent="0.3">
      <c r="A63" s="8" t="s">
        <v>15</v>
      </c>
      <c r="B63" s="8" t="s">
        <v>47</v>
      </c>
      <c r="C63" s="2">
        <v>9.9640933572710894E-2</v>
      </c>
      <c r="D63" s="2">
        <v>8.9357429718875503E-2</v>
      </c>
      <c r="E63" s="2">
        <v>3.3734939759036103E-2</v>
      </c>
      <c r="F63" s="2">
        <v>1.8276762402088802E-2</v>
      </c>
    </row>
    <row r="64" spans="1:6" x14ac:dyDescent="0.3">
      <c r="A64" s="8" t="s">
        <v>15</v>
      </c>
      <c r="B64" s="8" t="s">
        <v>48</v>
      </c>
      <c r="C64" s="2">
        <v>0.10053859964093401</v>
      </c>
      <c r="D64" s="2">
        <v>9.5381526104417705E-2</v>
      </c>
      <c r="E64" s="2">
        <v>4.33734939759036E-2</v>
      </c>
      <c r="F64" s="2">
        <v>4.6997389033942599E-2</v>
      </c>
    </row>
    <row r="65" spans="1:6" x14ac:dyDescent="0.3">
      <c r="A65" s="8" t="s">
        <v>15</v>
      </c>
      <c r="B65" s="8" t="s">
        <v>49</v>
      </c>
      <c r="C65" s="2">
        <v>0.108617594254937</v>
      </c>
      <c r="D65" s="2">
        <v>0.100401606425703</v>
      </c>
      <c r="E65" s="2">
        <v>6.7469879518072304E-2</v>
      </c>
      <c r="F65" s="2">
        <v>5.7441253263707602E-2</v>
      </c>
    </row>
    <row r="66" spans="1:6" x14ac:dyDescent="0.3">
      <c r="A66" s="8" t="s">
        <v>15</v>
      </c>
      <c r="B66" s="8" t="s">
        <v>50</v>
      </c>
      <c r="C66" s="2">
        <v>0.42998204667863599</v>
      </c>
      <c r="D66" s="2">
        <v>0.432730923694779</v>
      </c>
      <c r="E66" s="2">
        <v>0.53734939759036104</v>
      </c>
      <c r="F66" s="2">
        <v>0.506527415143603</v>
      </c>
    </row>
    <row r="67" spans="1:6" x14ac:dyDescent="0.3">
      <c r="A67" s="8" t="s">
        <v>15</v>
      </c>
      <c r="B67" s="8" t="s">
        <v>51</v>
      </c>
      <c r="C67" s="2">
        <v>0.238779174147217</v>
      </c>
      <c r="D67" s="2">
        <v>0.27510040160642601</v>
      </c>
      <c r="E67" s="2">
        <v>0.318072289156626</v>
      </c>
      <c r="F67" s="2">
        <v>0.37075718015665798</v>
      </c>
    </row>
    <row r="68" spans="1:6" x14ac:dyDescent="0.3">
      <c r="A68" s="8" t="s">
        <v>16</v>
      </c>
      <c r="B68" s="8" t="s">
        <v>46</v>
      </c>
      <c r="C68" s="2">
        <v>2.8455284552845499E-2</v>
      </c>
      <c r="D68" s="2">
        <v>1.6666666666666701E-2</v>
      </c>
      <c r="E68" s="2">
        <v>7.14285714285714E-3</v>
      </c>
      <c r="F68" s="2">
        <v>0</v>
      </c>
    </row>
    <row r="69" spans="1:6" x14ac:dyDescent="0.3">
      <c r="A69" s="8" t="s">
        <v>16</v>
      </c>
      <c r="B69" s="8" t="s">
        <v>47</v>
      </c>
      <c r="C69" s="2">
        <v>0.207317073170732</v>
      </c>
      <c r="D69" s="2">
        <v>0.2</v>
      </c>
      <c r="E69" s="2">
        <v>0.157142857142857</v>
      </c>
      <c r="F69" s="2">
        <v>0.14383561643835599</v>
      </c>
    </row>
    <row r="70" spans="1:6" x14ac:dyDescent="0.3">
      <c r="A70" s="8" t="s">
        <v>16</v>
      </c>
      <c r="B70" s="8" t="s">
        <v>48</v>
      </c>
      <c r="C70" s="2">
        <v>0.23577235772357699</v>
      </c>
      <c r="D70" s="2">
        <v>0.28333333333333299</v>
      </c>
      <c r="E70" s="2">
        <v>0.25714285714285701</v>
      </c>
      <c r="F70" s="2">
        <v>0.24657534246575299</v>
      </c>
    </row>
    <row r="71" spans="1:6" x14ac:dyDescent="0.3">
      <c r="A71" s="8" t="s">
        <v>16</v>
      </c>
      <c r="B71" s="8" t="s">
        <v>49</v>
      </c>
      <c r="C71" s="2">
        <v>9.7560975609756101E-2</v>
      </c>
      <c r="D71" s="2">
        <v>0.12666666666666701</v>
      </c>
      <c r="E71" s="2">
        <v>0.17857142857142899</v>
      </c>
      <c r="F71" s="2">
        <v>0.19178082191780799</v>
      </c>
    </row>
    <row r="72" spans="1:6" x14ac:dyDescent="0.3">
      <c r="A72" s="8" t="s">
        <v>16</v>
      </c>
      <c r="B72" s="8" t="s">
        <v>50</v>
      </c>
      <c r="C72" s="2">
        <v>0.276422764227642</v>
      </c>
      <c r="D72" s="2">
        <v>0.223333333333333</v>
      </c>
      <c r="E72" s="2">
        <v>0.2</v>
      </c>
      <c r="F72" s="2">
        <v>0.20547945205479501</v>
      </c>
    </row>
    <row r="73" spans="1:6" x14ac:dyDescent="0.3">
      <c r="A73" s="8" t="s">
        <v>16</v>
      </c>
      <c r="B73" s="8" t="s">
        <v>51</v>
      </c>
      <c r="C73" s="2">
        <v>0.154471544715447</v>
      </c>
      <c r="D73" s="2">
        <v>0.15</v>
      </c>
      <c r="E73" s="2">
        <v>0.2</v>
      </c>
      <c r="F73" s="2">
        <v>0.21232876712328799</v>
      </c>
    </row>
    <row r="74" spans="1:6" x14ac:dyDescent="0.3">
      <c r="A74" s="15"/>
      <c r="B74" s="15"/>
    </row>
    <row r="75" spans="1:6" x14ac:dyDescent="0.3">
      <c r="A75" s="13" t="s">
        <v>40</v>
      </c>
      <c r="B75" s="15"/>
    </row>
    <row r="76" spans="1:6" x14ac:dyDescent="0.3">
      <c r="A76" s="14" t="s">
        <v>41</v>
      </c>
      <c r="B76" s="15"/>
    </row>
    <row r="77" spans="1:6" x14ac:dyDescent="0.3">
      <c r="A77" s="14" t="s">
        <v>42</v>
      </c>
      <c r="B77" s="15"/>
    </row>
    <row r="78" spans="1:6" x14ac:dyDescent="0.3">
      <c r="A78" s="14" t="s">
        <v>43</v>
      </c>
      <c r="B78" s="15"/>
    </row>
    <row r="79" spans="1:6" x14ac:dyDescent="0.3">
      <c r="A79" s="14" t="s">
        <v>44</v>
      </c>
      <c r="B79" s="15"/>
    </row>
    <row r="80" spans="1:6" x14ac:dyDescent="0.3">
      <c r="A80" s="14" t="s">
        <v>354</v>
      </c>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42:F4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F400"/>
  <sheetViews>
    <sheetView showGridLines="0" workbookViewId="0"/>
  </sheetViews>
  <sheetFormatPr defaultColWidth="10.88671875" defaultRowHeight="14.4" x14ac:dyDescent="0.3"/>
  <cols>
    <col min="1" max="1" width="21.77734375" customWidth="1"/>
    <col min="2" max="2" width="6.77734375" customWidth="1"/>
    <col min="3" max="14" width="10.5546875" customWidth="1"/>
  </cols>
  <sheetData>
    <row r="1" spans="1:6" ht="15.6" x14ac:dyDescent="0.3">
      <c r="A1" s="12" t="s">
        <v>357</v>
      </c>
      <c r="B1" s="15"/>
    </row>
    <row r="2" spans="1:6" ht="15.6" x14ac:dyDescent="0.3">
      <c r="A2" s="12" t="s">
        <v>352</v>
      </c>
      <c r="B2" s="15"/>
    </row>
    <row r="3" spans="1:6" ht="15.6" x14ac:dyDescent="0.3">
      <c r="A3" s="12" t="s">
        <v>353</v>
      </c>
      <c r="B3" s="15"/>
    </row>
    <row r="4" spans="1:6" ht="15.6" x14ac:dyDescent="0.3">
      <c r="A4" s="12" t="s">
        <v>77</v>
      </c>
      <c r="B4" s="15"/>
    </row>
    <row r="5" spans="1:6" x14ac:dyDescent="0.3">
      <c r="A5" s="15"/>
      <c r="B5" s="15"/>
    </row>
    <row r="6" spans="1:6" x14ac:dyDescent="0.3">
      <c r="A6" s="16" t="str">
        <f>HYPERLINK("#'Table of contents'!A136", "Back to contents")</f>
        <v>Back to contents</v>
      </c>
      <c r="B6" s="15"/>
    </row>
    <row r="7" spans="1:6" x14ac:dyDescent="0.3">
      <c r="A7" s="15"/>
      <c r="B7" s="15"/>
      <c r="C7" s="20" t="s">
        <v>34</v>
      </c>
      <c r="D7" s="21"/>
      <c r="E7" s="21"/>
      <c r="F7" s="21"/>
    </row>
    <row r="8" spans="1:6" x14ac:dyDescent="0.3">
      <c r="A8" s="9" t="s">
        <v>39</v>
      </c>
      <c r="B8" s="9" t="s">
        <v>39</v>
      </c>
      <c r="C8" s="4" t="s">
        <v>8</v>
      </c>
      <c r="D8" s="4" t="s">
        <v>9</v>
      </c>
      <c r="E8" s="4" t="s">
        <v>10</v>
      </c>
      <c r="F8" s="4" t="s">
        <v>11</v>
      </c>
    </row>
    <row r="9" spans="1:6" x14ac:dyDescent="0.3">
      <c r="A9" s="7" t="s">
        <v>12</v>
      </c>
      <c r="B9" s="7" t="s">
        <v>74</v>
      </c>
      <c r="C9" s="1">
        <v>13534</v>
      </c>
      <c r="D9" s="1">
        <v>12310</v>
      </c>
      <c r="E9" s="1">
        <v>5588</v>
      </c>
      <c r="F9" s="1">
        <v>5161</v>
      </c>
    </row>
    <row r="10" spans="1:6" x14ac:dyDescent="0.3">
      <c r="A10" s="7" t="s">
        <v>12</v>
      </c>
      <c r="B10" s="7" t="s">
        <v>75</v>
      </c>
      <c r="C10" s="1">
        <v>7207</v>
      </c>
      <c r="D10" s="1">
        <v>6254</v>
      </c>
      <c r="E10" s="1">
        <v>1799</v>
      </c>
      <c r="F10" s="1">
        <v>1665</v>
      </c>
    </row>
    <row r="11" spans="1:6" x14ac:dyDescent="0.3">
      <c r="A11" s="7" t="s">
        <v>13</v>
      </c>
      <c r="B11" s="7" t="s">
        <v>74</v>
      </c>
      <c r="C11" s="1">
        <v>615</v>
      </c>
      <c r="D11" s="1">
        <v>525</v>
      </c>
      <c r="E11" s="1">
        <v>216</v>
      </c>
      <c r="F11" s="1">
        <v>200</v>
      </c>
    </row>
    <row r="12" spans="1:6" x14ac:dyDescent="0.3">
      <c r="A12" s="7" t="s">
        <v>13</v>
      </c>
      <c r="B12" s="7" t="s">
        <v>75</v>
      </c>
      <c r="C12" s="1">
        <v>146</v>
      </c>
      <c r="D12" s="1">
        <v>130</v>
      </c>
      <c r="E12" s="1">
        <v>52</v>
      </c>
      <c r="F12" s="1">
        <v>50</v>
      </c>
    </row>
    <row r="13" spans="1:6" x14ac:dyDescent="0.3">
      <c r="A13" s="7" t="s">
        <v>14</v>
      </c>
      <c r="B13" s="7" t="s">
        <v>74</v>
      </c>
      <c r="C13" s="1">
        <v>2023</v>
      </c>
      <c r="D13" s="1">
        <v>1840</v>
      </c>
      <c r="E13" s="1">
        <v>805</v>
      </c>
      <c r="F13" s="1">
        <v>749</v>
      </c>
    </row>
    <row r="14" spans="1:6" x14ac:dyDescent="0.3">
      <c r="A14" s="7" t="s">
        <v>14</v>
      </c>
      <c r="B14" s="7" t="s">
        <v>75</v>
      </c>
      <c r="C14" s="1">
        <v>422</v>
      </c>
      <c r="D14" s="1">
        <v>358</v>
      </c>
      <c r="E14" s="1">
        <v>102</v>
      </c>
      <c r="F14" s="1">
        <v>93</v>
      </c>
    </row>
    <row r="15" spans="1:6" x14ac:dyDescent="0.3">
      <c r="A15" s="7" t="s">
        <v>15</v>
      </c>
      <c r="B15" s="7" t="s">
        <v>74</v>
      </c>
      <c r="C15" s="1">
        <v>827</v>
      </c>
      <c r="D15" s="1">
        <v>747</v>
      </c>
      <c r="E15" s="1">
        <v>340</v>
      </c>
      <c r="F15" s="1">
        <v>314</v>
      </c>
    </row>
    <row r="16" spans="1:6" x14ac:dyDescent="0.3">
      <c r="A16" s="7" t="s">
        <v>15</v>
      </c>
      <c r="B16" s="7" t="s">
        <v>75</v>
      </c>
      <c r="C16" s="1">
        <v>287</v>
      </c>
      <c r="D16" s="1">
        <v>249</v>
      </c>
      <c r="E16" s="1">
        <v>75</v>
      </c>
      <c r="F16" s="1">
        <v>69</v>
      </c>
    </row>
    <row r="17" spans="1:6" x14ac:dyDescent="0.3">
      <c r="A17" s="7" t="s">
        <v>16</v>
      </c>
      <c r="B17" s="7" t="s">
        <v>74</v>
      </c>
      <c r="C17" s="1">
        <v>138</v>
      </c>
      <c r="D17" s="1">
        <v>150</v>
      </c>
      <c r="E17" s="1">
        <v>67</v>
      </c>
      <c r="F17" s="1">
        <v>72</v>
      </c>
    </row>
    <row r="18" spans="1:6" x14ac:dyDescent="0.3">
      <c r="A18" s="7" t="s">
        <v>16</v>
      </c>
      <c r="B18" s="7" t="s">
        <v>75</v>
      </c>
      <c r="C18" s="1">
        <v>108</v>
      </c>
      <c r="D18" s="1">
        <v>150</v>
      </c>
      <c r="E18" s="1">
        <v>73</v>
      </c>
      <c r="F18" s="1">
        <v>74</v>
      </c>
    </row>
    <row r="19" spans="1:6" x14ac:dyDescent="0.3">
      <c r="A19" s="10" t="s">
        <v>17</v>
      </c>
      <c r="B19" s="10" t="s">
        <v>17</v>
      </c>
      <c r="C19" s="5">
        <v>25307</v>
      </c>
      <c r="D19" s="5">
        <v>22713</v>
      </c>
      <c r="E19" s="5">
        <v>9117</v>
      </c>
      <c r="F19" s="5">
        <v>8447</v>
      </c>
    </row>
    <row r="20" spans="1:6" x14ac:dyDescent="0.3">
      <c r="A20" s="15"/>
      <c r="B20" s="15"/>
    </row>
    <row r="21" spans="1:6" x14ac:dyDescent="0.3">
      <c r="A21" s="15"/>
      <c r="B21" s="15"/>
    </row>
    <row r="22" spans="1:6" x14ac:dyDescent="0.3">
      <c r="A22" s="15"/>
      <c r="B22" s="15"/>
      <c r="C22" s="20" t="s">
        <v>35</v>
      </c>
      <c r="D22" s="21"/>
      <c r="E22" s="21"/>
      <c r="F22" s="21"/>
    </row>
    <row r="23" spans="1:6" x14ac:dyDescent="0.3">
      <c r="A23" s="9" t="s">
        <v>39</v>
      </c>
      <c r="B23" s="9" t="s">
        <v>39</v>
      </c>
      <c r="C23" s="4" t="s">
        <v>8</v>
      </c>
      <c r="D23" s="4" t="s">
        <v>9</v>
      </c>
      <c r="E23" s="4" t="s">
        <v>10</v>
      </c>
      <c r="F23" s="4" t="s">
        <v>11</v>
      </c>
    </row>
    <row r="24" spans="1:6" x14ac:dyDescent="0.3">
      <c r="A24" s="8" t="s">
        <v>12</v>
      </c>
      <c r="B24" s="8" t="s">
        <v>74</v>
      </c>
      <c r="C24" s="2">
        <v>0.65252398630731401</v>
      </c>
      <c r="D24" s="2">
        <v>0.66311139840551603</v>
      </c>
      <c r="E24" s="2">
        <v>0.75646405848111498</v>
      </c>
      <c r="F24" s="2">
        <v>0.75607969528274199</v>
      </c>
    </row>
    <row r="25" spans="1:6" x14ac:dyDescent="0.3">
      <c r="A25" s="8" t="s">
        <v>12</v>
      </c>
      <c r="B25" s="8" t="s">
        <v>75</v>
      </c>
      <c r="C25" s="2">
        <v>0.34747601369268599</v>
      </c>
      <c r="D25" s="2">
        <v>0.33688860159448403</v>
      </c>
      <c r="E25" s="2">
        <v>0.243535941518885</v>
      </c>
      <c r="F25" s="2">
        <v>0.24392030471725801</v>
      </c>
    </row>
    <row r="26" spans="1:6" x14ac:dyDescent="0.3">
      <c r="A26" s="8" t="s">
        <v>13</v>
      </c>
      <c r="B26" s="8" t="s">
        <v>74</v>
      </c>
      <c r="C26" s="2">
        <v>0.80814717477003895</v>
      </c>
      <c r="D26" s="2">
        <v>0.80152671755725202</v>
      </c>
      <c r="E26" s="2">
        <v>0.80597014925373101</v>
      </c>
      <c r="F26" s="2">
        <v>0.8</v>
      </c>
    </row>
    <row r="27" spans="1:6" x14ac:dyDescent="0.3">
      <c r="A27" s="8" t="s">
        <v>13</v>
      </c>
      <c r="B27" s="8" t="s">
        <v>75</v>
      </c>
      <c r="C27" s="2">
        <v>0.191852825229961</v>
      </c>
      <c r="D27" s="2">
        <v>0.19847328244274801</v>
      </c>
      <c r="E27" s="2">
        <v>0.19402985074626899</v>
      </c>
      <c r="F27" s="2">
        <v>0.2</v>
      </c>
    </row>
    <row r="28" spans="1:6" x14ac:dyDescent="0.3">
      <c r="A28" s="8" t="s">
        <v>14</v>
      </c>
      <c r="B28" s="8" t="s">
        <v>74</v>
      </c>
      <c r="C28" s="2">
        <v>0.82740286298568499</v>
      </c>
      <c r="D28" s="2">
        <v>0.83712465878070996</v>
      </c>
      <c r="E28" s="2">
        <v>0.88754134509371596</v>
      </c>
      <c r="F28" s="2">
        <v>0.88954869358669797</v>
      </c>
    </row>
    <row r="29" spans="1:6" x14ac:dyDescent="0.3">
      <c r="A29" s="8" t="s">
        <v>14</v>
      </c>
      <c r="B29" s="8" t="s">
        <v>75</v>
      </c>
      <c r="C29" s="2">
        <v>0.17259713701431501</v>
      </c>
      <c r="D29" s="2">
        <v>0.16287534121929001</v>
      </c>
      <c r="E29" s="2">
        <v>0.112458654906284</v>
      </c>
      <c r="F29" s="2">
        <v>0.110451306413302</v>
      </c>
    </row>
    <row r="30" spans="1:6" x14ac:dyDescent="0.3">
      <c r="A30" s="8" t="s">
        <v>15</v>
      </c>
      <c r="B30" s="8" t="s">
        <v>74</v>
      </c>
      <c r="C30" s="2">
        <v>0.74236983842010795</v>
      </c>
      <c r="D30" s="2">
        <v>0.75</v>
      </c>
      <c r="E30" s="2">
        <v>0.81927710843373502</v>
      </c>
      <c r="F30" s="2">
        <v>0.81984334203655396</v>
      </c>
    </row>
    <row r="31" spans="1:6" x14ac:dyDescent="0.3">
      <c r="A31" s="8" t="s">
        <v>15</v>
      </c>
      <c r="B31" s="8" t="s">
        <v>75</v>
      </c>
      <c r="C31" s="2">
        <v>0.25763016157989199</v>
      </c>
      <c r="D31" s="2">
        <v>0.25</v>
      </c>
      <c r="E31" s="2">
        <v>0.180722891566265</v>
      </c>
      <c r="F31" s="2">
        <v>0.18015665796344599</v>
      </c>
    </row>
    <row r="32" spans="1:6" x14ac:dyDescent="0.3">
      <c r="A32" s="8" t="s">
        <v>16</v>
      </c>
      <c r="B32" s="8" t="s">
        <v>74</v>
      </c>
      <c r="C32" s="2">
        <v>0.56097560975609795</v>
      </c>
      <c r="D32" s="2">
        <v>0.5</v>
      </c>
      <c r="E32" s="2">
        <v>0.47857142857142898</v>
      </c>
      <c r="F32" s="2">
        <v>0.49315068493150699</v>
      </c>
    </row>
    <row r="33" spans="1:6" x14ac:dyDescent="0.3">
      <c r="A33" s="8" t="s">
        <v>16</v>
      </c>
      <c r="B33" s="8" t="s">
        <v>75</v>
      </c>
      <c r="C33" s="2">
        <v>0.439024390243902</v>
      </c>
      <c r="D33" s="2">
        <v>0.5</v>
      </c>
      <c r="E33" s="2">
        <v>0.52142857142857102</v>
      </c>
      <c r="F33" s="2">
        <v>0.50684931506849296</v>
      </c>
    </row>
    <row r="34" spans="1:6" x14ac:dyDescent="0.3">
      <c r="A34" s="15"/>
      <c r="B34" s="15"/>
    </row>
    <row r="35" spans="1:6" x14ac:dyDescent="0.3">
      <c r="A35" s="13" t="s">
        <v>40</v>
      </c>
      <c r="B35" s="15"/>
    </row>
    <row r="36" spans="1:6" x14ac:dyDescent="0.3">
      <c r="A36" s="14" t="s">
        <v>41</v>
      </c>
      <c r="B36" s="15"/>
    </row>
    <row r="37" spans="1:6" x14ac:dyDescent="0.3">
      <c r="A37" s="14" t="s">
        <v>42</v>
      </c>
      <c r="B37" s="15"/>
    </row>
    <row r="38" spans="1:6" x14ac:dyDescent="0.3">
      <c r="A38" s="14" t="s">
        <v>43</v>
      </c>
      <c r="B38" s="15"/>
    </row>
    <row r="39" spans="1:6" x14ac:dyDescent="0.3">
      <c r="A39" s="14" t="s">
        <v>44</v>
      </c>
      <c r="B39" s="15"/>
    </row>
    <row r="40" spans="1:6" x14ac:dyDescent="0.3">
      <c r="A40" s="14" t="s">
        <v>354</v>
      </c>
      <c r="B40" s="15"/>
    </row>
    <row r="41" spans="1:6" x14ac:dyDescent="0.3">
      <c r="A41" s="15"/>
      <c r="B41" s="15"/>
    </row>
    <row r="42" spans="1:6" x14ac:dyDescent="0.3">
      <c r="A42" s="15"/>
      <c r="B42" s="15"/>
    </row>
    <row r="43" spans="1:6" x14ac:dyDescent="0.3">
      <c r="A43" s="15"/>
      <c r="B43" s="15"/>
    </row>
    <row r="44" spans="1:6" x14ac:dyDescent="0.3">
      <c r="A44" s="15"/>
      <c r="B44" s="15"/>
    </row>
    <row r="45" spans="1:6" x14ac:dyDescent="0.3">
      <c r="A45" s="15"/>
      <c r="B45" s="15"/>
    </row>
    <row r="46" spans="1:6" x14ac:dyDescent="0.3">
      <c r="A46" s="15"/>
      <c r="B46" s="15"/>
    </row>
    <row r="47" spans="1:6" x14ac:dyDescent="0.3">
      <c r="A47" s="15"/>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2:F2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F400"/>
  <sheetViews>
    <sheetView showGridLines="0" workbookViewId="0"/>
  </sheetViews>
  <sheetFormatPr defaultColWidth="10.88671875" defaultRowHeight="14.4" x14ac:dyDescent="0.3"/>
  <cols>
    <col min="1" max="1" width="21.77734375" customWidth="1"/>
    <col min="2" max="2" width="22.77734375" customWidth="1"/>
    <col min="3" max="14" width="10.5546875" customWidth="1"/>
  </cols>
  <sheetData>
    <row r="1" spans="1:6" ht="15.6" x14ac:dyDescent="0.3">
      <c r="A1" s="12" t="s">
        <v>358</v>
      </c>
      <c r="B1" s="15"/>
    </row>
    <row r="2" spans="1:6" ht="15.6" x14ac:dyDescent="0.3">
      <c r="A2" s="12" t="s">
        <v>352</v>
      </c>
      <c r="B2" s="15"/>
    </row>
    <row r="3" spans="1:6" ht="15.6" x14ac:dyDescent="0.3">
      <c r="A3" s="12" t="s">
        <v>353</v>
      </c>
      <c r="B3" s="15"/>
    </row>
    <row r="4" spans="1:6" ht="15.6" x14ac:dyDescent="0.3">
      <c r="A4" s="12" t="s">
        <v>85</v>
      </c>
      <c r="B4" s="15"/>
    </row>
    <row r="5" spans="1:6" x14ac:dyDescent="0.3">
      <c r="A5" s="15"/>
      <c r="B5" s="15"/>
    </row>
    <row r="6" spans="1:6" x14ac:dyDescent="0.3">
      <c r="A6" s="16" t="str">
        <f>HYPERLINK("#'Table of contents'!A137", "Back to contents")</f>
        <v>Back to contents</v>
      </c>
      <c r="B6" s="15"/>
    </row>
    <row r="7" spans="1:6" x14ac:dyDescent="0.3">
      <c r="A7" s="15"/>
      <c r="B7" s="15"/>
      <c r="C7" s="20" t="s">
        <v>34</v>
      </c>
      <c r="D7" s="21"/>
      <c r="E7" s="21"/>
      <c r="F7" s="21"/>
    </row>
    <row r="8" spans="1:6" x14ac:dyDescent="0.3">
      <c r="A8" s="9" t="s">
        <v>39</v>
      </c>
      <c r="B8" s="9" t="s">
        <v>39</v>
      </c>
      <c r="C8" s="4" t="s">
        <v>8</v>
      </c>
      <c r="D8" s="4" t="s">
        <v>9</v>
      </c>
      <c r="E8" s="4" t="s">
        <v>10</v>
      </c>
      <c r="F8" s="4" t="s">
        <v>11</v>
      </c>
    </row>
    <row r="9" spans="1:6" x14ac:dyDescent="0.3">
      <c r="A9" s="7" t="s">
        <v>12</v>
      </c>
      <c r="B9" s="7" t="s">
        <v>79</v>
      </c>
      <c r="C9" s="1">
        <v>3817</v>
      </c>
      <c r="D9" s="1">
        <v>3259</v>
      </c>
      <c r="E9" s="1">
        <v>932</v>
      </c>
      <c r="F9" s="1">
        <v>876</v>
      </c>
    </row>
    <row r="10" spans="1:6" x14ac:dyDescent="0.3">
      <c r="A10" s="7" t="s">
        <v>12</v>
      </c>
      <c r="B10" s="7" t="s">
        <v>80</v>
      </c>
      <c r="C10" s="1">
        <v>606</v>
      </c>
      <c r="D10" s="1">
        <v>532</v>
      </c>
      <c r="E10" s="1">
        <v>171</v>
      </c>
      <c r="F10" s="1">
        <v>158</v>
      </c>
    </row>
    <row r="11" spans="1:6" x14ac:dyDescent="0.3">
      <c r="A11" s="7" t="s">
        <v>12</v>
      </c>
      <c r="B11" s="7" t="s">
        <v>81</v>
      </c>
      <c r="C11" s="1">
        <v>327</v>
      </c>
      <c r="D11" s="1">
        <v>279</v>
      </c>
      <c r="E11" s="1">
        <v>86</v>
      </c>
      <c r="F11" s="1">
        <v>85</v>
      </c>
    </row>
    <row r="12" spans="1:6" x14ac:dyDescent="0.3">
      <c r="A12" s="7" t="s">
        <v>12</v>
      </c>
      <c r="B12" s="7" t="s">
        <v>82</v>
      </c>
      <c r="C12" s="1">
        <v>12541</v>
      </c>
      <c r="D12" s="1">
        <v>11408</v>
      </c>
      <c r="E12" s="1">
        <v>5029</v>
      </c>
      <c r="F12" s="1">
        <v>4664</v>
      </c>
    </row>
    <row r="13" spans="1:6" x14ac:dyDescent="0.3">
      <c r="A13" s="7" t="s">
        <v>12</v>
      </c>
      <c r="B13" s="7" t="s">
        <v>16</v>
      </c>
      <c r="C13" s="1">
        <v>584</v>
      </c>
      <c r="D13" s="1">
        <v>489</v>
      </c>
      <c r="E13" s="1">
        <v>172</v>
      </c>
      <c r="F13" s="1">
        <v>162</v>
      </c>
    </row>
    <row r="14" spans="1:6" x14ac:dyDescent="0.3">
      <c r="A14" s="7" t="s">
        <v>12</v>
      </c>
      <c r="B14" s="7" t="s">
        <v>83</v>
      </c>
      <c r="C14" s="1">
        <v>2866</v>
      </c>
      <c r="D14" s="1">
        <v>2597</v>
      </c>
      <c r="E14" s="1">
        <v>997</v>
      </c>
      <c r="F14" s="1">
        <v>881</v>
      </c>
    </row>
    <row r="15" spans="1:6" x14ac:dyDescent="0.3">
      <c r="A15" s="7" t="s">
        <v>13</v>
      </c>
      <c r="B15" s="7" t="s">
        <v>79</v>
      </c>
      <c r="C15" s="1">
        <v>31</v>
      </c>
      <c r="D15" s="1">
        <v>23</v>
      </c>
      <c r="E15" s="1">
        <v>9</v>
      </c>
      <c r="F15" s="1">
        <v>7</v>
      </c>
    </row>
    <row r="16" spans="1:6" x14ac:dyDescent="0.3">
      <c r="A16" s="7" t="s">
        <v>13</v>
      </c>
      <c r="B16" s="7" t="s">
        <v>80</v>
      </c>
      <c r="C16" s="1">
        <v>6</v>
      </c>
      <c r="D16" s="1">
        <v>5</v>
      </c>
      <c r="E16" s="1">
        <v>4</v>
      </c>
      <c r="F16" s="1">
        <v>3</v>
      </c>
    </row>
    <row r="17" spans="1:6" x14ac:dyDescent="0.3">
      <c r="A17" s="7" t="s">
        <v>13</v>
      </c>
      <c r="B17" s="7" t="s">
        <v>81</v>
      </c>
      <c r="C17" s="1">
        <v>3</v>
      </c>
      <c r="D17" s="1">
        <v>2</v>
      </c>
      <c r="E17" s="1">
        <v>0</v>
      </c>
      <c r="F17" s="1">
        <v>0</v>
      </c>
    </row>
    <row r="18" spans="1:6" x14ac:dyDescent="0.3">
      <c r="A18" s="7" t="s">
        <v>13</v>
      </c>
      <c r="B18" s="7" t="s">
        <v>82</v>
      </c>
      <c r="C18" s="1">
        <v>612</v>
      </c>
      <c r="D18" s="1">
        <v>527</v>
      </c>
      <c r="E18" s="1">
        <v>222</v>
      </c>
      <c r="F18" s="1">
        <v>210</v>
      </c>
    </row>
    <row r="19" spans="1:6" x14ac:dyDescent="0.3">
      <c r="A19" s="7" t="s">
        <v>13</v>
      </c>
      <c r="B19" s="7" t="s">
        <v>16</v>
      </c>
      <c r="C19" s="1">
        <v>5</v>
      </c>
      <c r="D19" s="1">
        <v>4</v>
      </c>
      <c r="E19" s="1">
        <v>2</v>
      </c>
      <c r="F19" s="1">
        <v>2</v>
      </c>
    </row>
    <row r="20" spans="1:6" x14ac:dyDescent="0.3">
      <c r="A20" s="7" t="s">
        <v>13</v>
      </c>
      <c r="B20" s="7" t="s">
        <v>83</v>
      </c>
      <c r="C20" s="1">
        <v>104</v>
      </c>
      <c r="D20" s="1">
        <v>94</v>
      </c>
      <c r="E20" s="1">
        <v>31</v>
      </c>
      <c r="F20" s="1">
        <v>28</v>
      </c>
    </row>
    <row r="21" spans="1:6" x14ac:dyDescent="0.3">
      <c r="A21" s="7" t="s">
        <v>14</v>
      </c>
      <c r="B21" s="7" t="s">
        <v>79</v>
      </c>
      <c r="C21" s="1">
        <v>190</v>
      </c>
      <c r="D21" s="1">
        <v>163</v>
      </c>
      <c r="E21" s="1">
        <v>37</v>
      </c>
      <c r="F21" s="1">
        <v>38</v>
      </c>
    </row>
    <row r="22" spans="1:6" x14ac:dyDescent="0.3">
      <c r="A22" s="7" t="s">
        <v>14</v>
      </c>
      <c r="B22" s="7" t="s">
        <v>80</v>
      </c>
      <c r="C22" s="1">
        <v>29</v>
      </c>
      <c r="D22" s="1">
        <v>24</v>
      </c>
      <c r="E22" s="1">
        <v>9</v>
      </c>
      <c r="F22" s="1">
        <v>8</v>
      </c>
    </row>
    <row r="23" spans="1:6" x14ac:dyDescent="0.3">
      <c r="A23" s="7" t="s">
        <v>14</v>
      </c>
      <c r="B23" s="7" t="s">
        <v>81</v>
      </c>
      <c r="C23" s="1">
        <v>23</v>
      </c>
      <c r="D23" s="1">
        <v>17</v>
      </c>
      <c r="E23" s="1">
        <v>6</v>
      </c>
      <c r="F23" s="1">
        <v>5</v>
      </c>
    </row>
    <row r="24" spans="1:6" x14ac:dyDescent="0.3">
      <c r="A24" s="7" t="s">
        <v>14</v>
      </c>
      <c r="B24" s="7" t="s">
        <v>82</v>
      </c>
      <c r="C24" s="1">
        <v>1729</v>
      </c>
      <c r="D24" s="1">
        <v>1569</v>
      </c>
      <c r="E24" s="1">
        <v>710</v>
      </c>
      <c r="F24" s="1">
        <v>662</v>
      </c>
    </row>
    <row r="25" spans="1:6" x14ac:dyDescent="0.3">
      <c r="A25" s="7" t="s">
        <v>14</v>
      </c>
      <c r="B25" s="7" t="s">
        <v>16</v>
      </c>
      <c r="C25" s="1">
        <v>34</v>
      </c>
      <c r="D25" s="1">
        <v>28</v>
      </c>
      <c r="E25" s="1">
        <v>10</v>
      </c>
      <c r="F25" s="1">
        <v>9</v>
      </c>
    </row>
    <row r="26" spans="1:6" x14ac:dyDescent="0.3">
      <c r="A26" s="7" t="s">
        <v>14</v>
      </c>
      <c r="B26" s="7" t="s">
        <v>83</v>
      </c>
      <c r="C26" s="1">
        <v>440</v>
      </c>
      <c r="D26" s="1">
        <v>397</v>
      </c>
      <c r="E26" s="1">
        <v>135</v>
      </c>
      <c r="F26" s="1">
        <v>120</v>
      </c>
    </row>
    <row r="27" spans="1:6" x14ac:dyDescent="0.3">
      <c r="A27" s="7" t="s">
        <v>15</v>
      </c>
      <c r="B27" s="7" t="s">
        <v>79</v>
      </c>
      <c r="C27" s="1">
        <v>146</v>
      </c>
      <c r="D27" s="1">
        <v>128</v>
      </c>
      <c r="E27" s="1">
        <v>33</v>
      </c>
      <c r="F27" s="1">
        <v>29</v>
      </c>
    </row>
    <row r="28" spans="1:6" x14ac:dyDescent="0.3">
      <c r="A28" s="7" t="s">
        <v>15</v>
      </c>
      <c r="B28" s="7" t="s">
        <v>80</v>
      </c>
      <c r="C28" s="1">
        <v>22</v>
      </c>
      <c r="D28" s="1">
        <v>19</v>
      </c>
      <c r="E28" s="1">
        <v>8</v>
      </c>
      <c r="F28" s="1">
        <v>8</v>
      </c>
    </row>
    <row r="29" spans="1:6" x14ac:dyDescent="0.3">
      <c r="A29" s="7" t="s">
        <v>15</v>
      </c>
      <c r="B29" s="7" t="s">
        <v>81</v>
      </c>
      <c r="C29" s="1">
        <v>12</v>
      </c>
      <c r="D29" s="1">
        <v>10</v>
      </c>
      <c r="E29" s="1">
        <v>3</v>
      </c>
      <c r="F29" s="1">
        <v>1</v>
      </c>
    </row>
    <row r="30" spans="1:6" x14ac:dyDescent="0.3">
      <c r="A30" s="7" t="s">
        <v>15</v>
      </c>
      <c r="B30" s="7" t="s">
        <v>82</v>
      </c>
      <c r="C30" s="1">
        <v>697</v>
      </c>
      <c r="D30" s="1">
        <v>627</v>
      </c>
      <c r="E30" s="1">
        <v>297</v>
      </c>
      <c r="F30" s="1">
        <v>277</v>
      </c>
    </row>
    <row r="31" spans="1:6" x14ac:dyDescent="0.3">
      <c r="A31" s="7" t="s">
        <v>15</v>
      </c>
      <c r="B31" s="7" t="s">
        <v>16</v>
      </c>
      <c r="C31" s="1">
        <v>21</v>
      </c>
      <c r="D31" s="1">
        <v>20</v>
      </c>
      <c r="E31" s="1">
        <v>9</v>
      </c>
      <c r="F31" s="1">
        <v>7</v>
      </c>
    </row>
    <row r="32" spans="1:6" x14ac:dyDescent="0.3">
      <c r="A32" s="7" t="s">
        <v>15</v>
      </c>
      <c r="B32" s="7" t="s">
        <v>83</v>
      </c>
      <c r="C32" s="1">
        <v>216</v>
      </c>
      <c r="D32" s="1">
        <v>192</v>
      </c>
      <c r="E32" s="1">
        <v>65</v>
      </c>
      <c r="F32" s="1">
        <v>61</v>
      </c>
    </row>
    <row r="33" spans="1:6" x14ac:dyDescent="0.3">
      <c r="A33" s="7" t="s">
        <v>16</v>
      </c>
      <c r="B33" s="7" t="s">
        <v>79</v>
      </c>
      <c r="C33" s="1">
        <v>51</v>
      </c>
      <c r="D33" s="1">
        <v>66</v>
      </c>
      <c r="E33" s="1">
        <v>29</v>
      </c>
      <c r="F33" s="1">
        <v>32</v>
      </c>
    </row>
    <row r="34" spans="1:6" x14ac:dyDescent="0.3">
      <c r="A34" s="7" t="s">
        <v>16</v>
      </c>
      <c r="B34" s="7" t="s">
        <v>80</v>
      </c>
      <c r="C34" s="1">
        <v>11</v>
      </c>
      <c r="D34" s="1">
        <v>14</v>
      </c>
      <c r="E34" s="1">
        <v>8</v>
      </c>
      <c r="F34" s="1">
        <v>10</v>
      </c>
    </row>
    <row r="35" spans="1:6" x14ac:dyDescent="0.3">
      <c r="A35" s="7" t="s">
        <v>16</v>
      </c>
      <c r="B35" s="7" t="s">
        <v>81</v>
      </c>
      <c r="C35" s="1">
        <v>2</v>
      </c>
      <c r="D35" s="1">
        <v>2</v>
      </c>
      <c r="E35" s="1">
        <v>1</v>
      </c>
      <c r="F35" s="1">
        <v>2</v>
      </c>
    </row>
    <row r="36" spans="1:6" x14ac:dyDescent="0.3">
      <c r="A36" s="7" t="s">
        <v>16</v>
      </c>
      <c r="B36" s="7" t="s">
        <v>82</v>
      </c>
      <c r="C36" s="1">
        <v>144</v>
      </c>
      <c r="D36" s="1">
        <v>172</v>
      </c>
      <c r="E36" s="1">
        <v>78</v>
      </c>
      <c r="F36" s="1">
        <v>80</v>
      </c>
    </row>
    <row r="37" spans="1:6" x14ac:dyDescent="0.3">
      <c r="A37" s="7" t="s">
        <v>16</v>
      </c>
      <c r="B37" s="7" t="s">
        <v>16</v>
      </c>
      <c r="C37" s="1">
        <v>7</v>
      </c>
      <c r="D37" s="1">
        <v>4</v>
      </c>
      <c r="E37" s="1">
        <v>3</v>
      </c>
      <c r="F37" s="1">
        <v>3</v>
      </c>
    </row>
    <row r="38" spans="1:6" x14ac:dyDescent="0.3">
      <c r="A38" s="7" t="s">
        <v>16</v>
      </c>
      <c r="B38" s="7" t="s">
        <v>83</v>
      </c>
      <c r="C38" s="1">
        <v>31</v>
      </c>
      <c r="D38" s="1">
        <v>42</v>
      </c>
      <c r="E38" s="1">
        <v>21</v>
      </c>
      <c r="F38" s="1">
        <v>19</v>
      </c>
    </row>
    <row r="39" spans="1:6" x14ac:dyDescent="0.3">
      <c r="A39" s="10" t="s">
        <v>17</v>
      </c>
      <c r="B39" s="10" t="s">
        <v>17</v>
      </c>
      <c r="C39" s="5">
        <v>25307</v>
      </c>
      <c r="D39" s="5">
        <v>22713</v>
      </c>
      <c r="E39" s="5">
        <v>9117</v>
      </c>
      <c r="F39" s="5">
        <v>8447</v>
      </c>
    </row>
    <row r="40" spans="1:6" x14ac:dyDescent="0.3">
      <c r="A40" s="15"/>
      <c r="B40" s="15"/>
    </row>
    <row r="41" spans="1:6" x14ac:dyDescent="0.3">
      <c r="A41" s="15"/>
      <c r="B41" s="15"/>
    </row>
    <row r="42" spans="1:6" x14ac:dyDescent="0.3">
      <c r="A42" s="15"/>
      <c r="B42" s="15"/>
      <c r="C42" s="20" t="s">
        <v>35</v>
      </c>
      <c r="D42" s="21"/>
      <c r="E42" s="21"/>
      <c r="F42" s="21"/>
    </row>
    <row r="43" spans="1:6" x14ac:dyDescent="0.3">
      <c r="A43" s="9" t="s">
        <v>39</v>
      </c>
      <c r="B43" s="9" t="s">
        <v>39</v>
      </c>
      <c r="C43" s="4" t="s">
        <v>8</v>
      </c>
      <c r="D43" s="4" t="s">
        <v>9</v>
      </c>
      <c r="E43" s="4" t="s">
        <v>10</v>
      </c>
      <c r="F43" s="4" t="s">
        <v>11</v>
      </c>
    </row>
    <row r="44" spans="1:6" x14ac:dyDescent="0.3">
      <c r="A44" s="8" t="s">
        <v>12</v>
      </c>
      <c r="B44" s="8" t="s">
        <v>79</v>
      </c>
      <c r="C44" s="2">
        <v>0.18403162817607599</v>
      </c>
      <c r="D44" s="2">
        <v>0.17555483731954299</v>
      </c>
      <c r="E44" s="2">
        <v>0.126167591715175</v>
      </c>
      <c r="F44" s="2">
        <v>0.12833284500439501</v>
      </c>
    </row>
    <row r="45" spans="1:6" x14ac:dyDescent="0.3">
      <c r="A45" s="8" t="s">
        <v>12</v>
      </c>
      <c r="B45" s="8" t="s">
        <v>80</v>
      </c>
      <c r="C45" s="2">
        <v>2.9217491924208101E-2</v>
      </c>
      <c r="D45" s="2">
        <v>2.8657616892910999E-2</v>
      </c>
      <c r="E45" s="2">
        <v>2.3148774874779999E-2</v>
      </c>
      <c r="F45" s="2">
        <v>2.3146791678874901E-2</v>
      </c>
    </row>
    <row r="46" spans="1:6" x14ac:dyDescent="0.3">
      <c r="A46" s="8" t="s">
        <v>12</v>
      </c>
      <c r="B46" s="8" t="s">
        <v>81</v>
      </c>
      <c r="C46" s="2">
        <v>1.5765874355141998E-2</v>
      </c>
      <c r="D46" s="2">
        <v>1.5029088558500299E-2</v>
      </c>
      <c r="E46" s="2">
        <v>1.16420739136321E-2</v>
      </c>
      <c r="F46" s="2">
        <v>1.24523879285086E-2</v>
      </c>
    </row>
    <row r="47" spans="1:6" x14ac:dyDescent="0.3">
      <c r="A47" s="8" t="s">
        <v>12</v>
      </c>
      <c r="B47" s="8" t="s">
        <v>82</v>
      </c>
      <c r="C47" s="2">
        <v>0.60464779904536903</v>
      </c>
      <c r="D47" s="2">
        <v>0.61452273216979103</v>
      </c>
      <c r="E47" s="2">
        <v>0.68079057804250698</v>
      </c>
      <c r="F47" s="2">
        <v>0.68326985057134504</v>
      </c>
    </row>
    <row r="48" spans="1:6" x14ac:dyDescent="0.3">
      <c r="A48" s="8" t="s">
        <v>12</v>
      </c>
      <c r="B48" s="8" t="s">
        <v>16</v>
      </c>
      <c r="C48" s="2">
        <v>2.81567908972566E-2</v>
      </c>
      <c r="D48" s="2">
        <v>2.6341305753070501E-2</v>
      </c>
      <c r="E48" s="2">
        <v>2.3284147827264099E-2</v>
      </c>
      <c r="F48" s="2">
        <v>2.37327864049224E-2</v>
      </c>
    </row>
    <row r="49" spans="1:6" x14ac:dyDescent="0.3">
      <c r="A49" s="8" t="s">
        <v>12</v>
      </c>
      <c r="B49" s="8" t="s">
        <v>83</v>
      </c>
      <c r="C49" s="2">
        <v>0.13818041560194799</v>
      </c>
      <c r="D49" s="2">
        <v>0.13989441930618399</v>
      </c>
      <c r="E49" s="2">
        <v>0.134966833626641</v>
      </c>
      <c r="F49" s="2">
        <v>0.129065338411954</v>
      </c>
    </row>
    <row r="50" spans="1:6" x14ac:dyDescent="0.3">
      <c r="A50" s="8" t="s">
        <v>13</v>
      </c>
      <c r="B50" s="8" t="s">
        <v>79</v>
      </c>
      <c r="C50" s="2">
        <v>4.0735873850197099E-2</v>
      </c>
      <c r="D50" s="2">
        <v>3.5114503816793902E-2</v>
      </c>
      <c r="E50" s="2">
        <v>3.3582089552238799E-2</v>
      </c>
      <c r="F50" s="2">
        <v>2.8000000000000001E-2</v>
      </c>
    </row>
    <row r="51" spans="1:6" x14ac:dyDescent="0.3">
      <c r="A51" s="8" t="s">
        <v>13</v>
      </c>
      <c r="B51" s="8" t="s">
        <v>80</v>
      </c>
      <c r="C51" s="2">
        <v>7.8843626806833107E-3</v>
      </c>
      <c r="D51" s="2">
        <v>7.63358778625954E-3</v>
      </c>
      <c r="E51" s="2">
        <v>1.49253731343284E-2</v>
      </c>
      <c r="F51" s="2">
        <v>1.2E-2</v>
      </c>
    </row>
    <row r="52" spans="1:6" x14ac:dyDescent="0.3">
      <c r="A52" s="8" t="s">
        <v>13</v>
      </c>
      <c r="B52" s="8" t="s">
        <v>81</v>
      </c>
      <c r="C52" s="2">
        <v>3.9421813403416597E-3</v>
      </c>
      <c r="D52" s="2">
        <v>3.0534351145038198E-3</v>
      </c>
      <c r="E52" s="2">
        <v>0</v>
      </c>
      <c r="F52" s="2">
        <v>0</v>
      </c>
    </row>
    <row r="53" spans="1:6" x14ac:dyDescent="0.3">
      <c r="A53" s="8" t="s">
        <v>13</v>
      </c>
      <c r="B53" s="8" t="s">
        <v>82</v>
      </c>
      <c r="C53" s="2">
        <v>0.80420499342969798</v>
      </c>
      <c r="D53" s="2">
        <v>0.80458015267175598</v>
      </c>
      <c r="E53" s="2">
        <v>0.82835820895522405</v>
      </c>
      <c r="F53" s="2">
        <v>0.84</v>
      </c>
    </row>
    <row r="54" spans="1:6" x14ac:dyDescent="0.3">
      <c r="A54" s="8" t="s">
        <v>13</v>
      </c>
      <c r="B54" s="8" t="s">
        <v>16</v>
      </c>
      <c r="C54" s="2">
        <v>6.5703022339027601E-3</v>
      </c>
      <c r="D54" s="2">
        <v>6.1068702290076301E-3</v>
      </c>
      <c r="E54" s="2">
        <v>7.4626865671641798E-3</v>
      </c>
      <c r="F54" s="2">
        <v>8.0000000000000002E-3</v>
      </c>
    </row>
    <row r="55" spans="1:6" x14ac:dyDescent="0.3">
      <c r="A55" s="8" t="s">
        <v>13</v>
      </c>
      <c r="B55" s="8" t="s">
        <v>83</v>
      </c>
      <c r="C55" s="2">
        <v>0.136662286465177</v>
      </c>
      <c r="D55" s="2">
        <v>0.14351145038167901</v>
      </c>
      <c r="E55" s="2">
        <v>0.115671641791045</v>
      </c>
      <c r="F55" s="2">
        <v>0.112</v>
      </c>
    </row>
    <row r="56" spans="1:6" x14ac:dyDescent="0.3">
      <c r="A56" s="8" t="s">
        <v>14</v>
      </c>
      <c r="B56" s="8" t="s">
        <v>79</v>
      </c>
      <c r="C56" s="2">
        <v>7.7709611451942703E-2</v>
      </c>
      <c r="D56" s="2">
        <v>7.4158325750682402E-2</v>
      </c>
      <c r="E56" s="2">
        <v>4.0793825799338497E-2</v>
      </c>
      <c r="F56" s="2">
        <v>4.5130641330166303E-2</v>
      </c>
    </row>
    <row r="57" spans="1:6" x14ac:dyDescent="0.3">
      <c r="A57" s="8" t="s">
        <v>14</v>
      </c>
      <c r="B57" s="8" t="s">
        <v>80</v>
      </c>
      <c r="C57" s="2">
        <v>1.18609406952965E-2</v>
      </c>
      <c r="D57" s="2">
        <v>1.0919017288443999E-2</v>
      </c>
      <c r="E57" s="2">
        <v>9.9228224917309801E-3</v>
      </c>
      <c r="F57" s="2">
        <v>9.5011876484560592E-3</v>
      </c>
    </row>
    <row r="58" spans="1:6" x14ac:dyDescent="0.3">
      <c r="A58" s="8" t="s">
        <v>14</v>
      </c>
      <c r="B58" s="8" t="s">
        <v>81</v>
      </c>
      <c r="C58" s="2">
        <v>9.4069529652351692E-3</v>
      </c>
      <c r="D58" s="2">
        <v>7.7343039126478597E-3</v>
      </c>
      <c r="E58" s="2">
        <v>6.6152149944873201E-3</v>
      </c>
      <c r="F58" s="2">
        <v>5.9382422802850398E-3</v>
      </c>
    </row>
    <row r="59" spans="1:6" x14ac:dyDescent="0.3">
      <c r="A59" s="8" t="s">
        <v>14</v>
      </c>
      <c r="B59" s="8" t="s">
        <v>82</v>
      </c>
      <c r="C59" s="2">
        <v>0.707157464212679</v>
      </c>
      <c r="D59" s="2">
        <v>0.71383075523202899</v>
      </c>
      <c r="E59" s="2">
        <v>0.78280044101433299</v>
      </c>
      <c r="F59" s="2">
        <v>0.786223277909739</v>
      </c>
    </row>
    <row r="60" spans="1:6" x14ac:dyDescent="0.3">
      <c r="A60" s="8" t="s">
        <v>14</v>
      </c>
      <c r="B60" s="8" t="s">
        <v>16</v>
      </c>
      <c r="C60" s="2">
        <v>1.39059304703476E-2</v>
      </c>
      <c r="D60" s="2">
        <v>1.27388535031847E-2</v>
      </c>
      <c r="E60" s="2">
        <v>1.1025358324145499E-2</v>
      </c>
      <c r="F60" s="2">
        <v>1.06888361045131E-2</v>
      </c>
    </row>
    <row r="61" spans="1:6" x14ac:dyDescent="0.3">
      <c r="A61" s="8" t="s">
        <v>14</v>
      </c>
      <c r="B61" s="8" t="s">
        <v>83</v>
      </c>
      <c r="C61" s="2">
        <v>0.17995910020449901</v>
      </c>
      <c r="D61" s="2">
        <v>0.180618744313012</v>
      </c>
      <c r="E61" s="2">
        <v>0.148842337375965</v>
      </c>
      <c r="F61" s="2">
        <v>0.142517814726841</v>
      </c>
    </row>
    <row r="62" spans="1:6" x14ac:dyDescent="0.3">
      <c r="A62" s="8" t="s">
        <v>15</v>
      </c>
      <c r="B62" s="8" t="s">
        <v>79</v>
      </c>
      <c r="C62" s="2">
        <v>0.131059245960503</v>
      </c>
      <c r="D62" s="2">
        <v>0.1285140562249</v>
      </c>
      <c r="E62" s="2">
        <v>7.9518072289156597E-2</v>
      </c>
      <c r="F62" s="2">
        <v>7.5718015665796307E-2</v>
      </c>
    </row>
    <row r="63" spans="1:6" x14ac:dyDescent="0.3">
      <c r="A63" s="8" t="s">
        <v>15</v>
      </c>
      <c r="B63" s="8" t="s">
        <v>80</v>
      </c>
      <c r="C63" s="2">
        <v>1.97486535008977E-2</v>
      </c>
      <c r="D63" s="2">
        <v>1.9076305220883501E-2</v>
      </c>
      <c r="E63" s="2">
        <v>1.92771084337349E-2</v>
      </c>
      <c r="F63" s="2">
        <v>2.0887728459529999E-2</v>
      </c>
    </row>
    <row r="64" spans="1:6" x14ac:dyDescent="0.3">
      <c r="A64" s="8" t="s">
        <v>15</v>
      </c>
      <c r="B64" s="8" t="s">
        <v>81</v>
      </c>
      <c r="C64" s="2">
        <v>1.07719928186715E-2</v>
      </c>
      <c r="D64" s="2">
        <v>1.00401606425703E-2</v>
      </c>
      <c r="E64" s="2">
        <v>7.2289156626506E-3</v>
      </c>
      <c r="F64" s="2">
        <v>2.6109660574412498E-3</v>
      </c>
    </row>
    <row r="65" spans="1:6" x14ac:dyDescent="0.3">
      <c r="A65" s="8" t="s">
        <v>15</v>
      </c>
      <c r="B65" s="8" t="s">
        <v>82</v>
      </c>
      <c r="C65" s="2">
        <v>0.62567324955116699</v>
      </c>
      <c r="D65" s="2">
        <v>0.62951807228915702</v>
      </c>
      <c r="E65" s="2">
        <v>0.71566265060240997</v>
      </c>
      <c r="F65" s="2">
        <v>0.72323759791122699</v>
      </c>
    </row>
    <row r="66" spans="1:6" x14ac:dyDescent="0.3">
      <c r="A66" s="8" t="s">
        <v>15</v>
      </c>
      <c r="B66" s="8" t="s">
        <v>16</v>
      </c>
      <c r="C66" s="2">
        <v>1.8850987432675E-2</v>
      </c>
      <c r="D66" s="2">
        <v>2.00803212851406E-2</v>
      </c>
      <c r="E66" s="2">
        <v>2.16867469879518E-2</v>
      </c>
      <c r="F66" s="2">
        <v>1.8276762402088802E-2</v>
      </c>
    </row>
    <row r="67" spans="1:6" x14ac:dyDescent="0.3">
      <c r="A67" s="8" t="s">
        <v>15</v>
      </c>
      <c r="B67" s="8" t="s">
        <v>83</v>
      </c>
      <c r="C67" s="2">
        <v>0.193895870736086</v>
      </c>
      <c r="D67" s="2">
        <v>0.19277108433734899</v>
      </c>
      <c r="E67" s="2">
        <v>0.156626506024096</v>
      </c>
      <c r="F67" s="2">
        <v>0.159268929503916</v>
      </c>
    </row>
    <row r="68" spans="1:6" x14ac:dyDescent="0.3">
      <c r="A68" s="8" t="s">
        <v>16</v>
      </c>
      <c r="B68" s="8" t="s">
        <v>79</v>
      </c>
      <c r="C68" s="2">
        <v>0.207317073170732</v>
      </c>
      <c r="D68" s="2">
        <v>0.22</v>
      </c>
      <c r="E68" s="2">
        <v>0.20714285714285699</v>
      </c>
      <c r="F68" s="2">
        <v>0.219178082191781</v>
      </c>
    </row>
    <row r="69" spans="1:6" x14ac:dyDescent="0.3">
      <c r="A69" s="8" t="s">
        <v>16</v>
      </c>
      <c r="B69" s="8" t="s">
        <v>80</v>
      </c>
      <c r="C69" s="2">
        <v>4.4715447154471497E-2</v>
      </c>
      <c r="D69" s="2">
        <v>4.6666666666666697E-2</v>
      </c>
      <c r="E69" s="2">
        <v>5.7142857142857099E-2</v>
      </c>
      <c r="F69" s="2">
        <v>6.8493150684931503E-2</v>
      </c>
    </row>
    <row r="70" spans="1:6" x14ac:dyDescent="0.3">
      <c r="A70" s="8" t="s">
        <v>16</v>
      </c>
      <c r="B70" s="8" t="s">
        <v>81</v>
      </c>
      <c r="C70" s="2">
        <v>8.1300813008130107E-3</v>
      </c>
      <c r="D70" s="2">
        <v>6.6666666666666697E-3</v>
      </c>
      <c r="E70" s="2">
        <v>7.14285714285714E-3</v>
      </c>
      <c r="F70" s="2">
        <v>1.3698630136986301E-2</v>
      </c>
    </row>
    <row r="71" spans="1:6" x14ac:dyDescent="0.3">
      <c r="A71" s="8" t="s">
        <v>16</v>
      </c>
      <c r="B71" s="8" t="s">
        <v>82</v>
      </c>
      <c r="C71" s="2">
        <v>0.58536585365853699</v>
      </c>
      <c r="D71" s="2">
        <v>0.57333333333333303</v>
      </c>
      <c r="E71" s="2">
        <v>0.55714285714285705</v>
      </c>
      <c r="F71" s="2">
        <v>0.54794520547945202</v>
      </c>
    </row>
    <row r="72" spans="1:6" x14ac:dyDescent="0.3">
      <c r="A72" s="8" t="s">
        <v>16</v>
      </c>
      <c r="B72" s="8" t="s">
        <v>16</v>
      </c>
      <c r="C72" s="2">
        <v>2.8455284552845499E-2</v>
      </c>
      <c r="D72" s="2">
        <v>1.3333333333333299E-2</v>
      </c>
      <c r="E72" s="2">
        <v>2.1428571428571401E-2</v>
      </c>
      <c r="F72" s="2">
        <v>2.0547945205479499E-2</v>
      </c>
    </row>
    <row r="73" spans="1:6" x14ac:dyDescent="0.3">
      <c r="A73" s="8" t="s">
        <v>16</v>
      </c>
      <c r="B73" s="8" t="s">
        <v>83</v>
      </c>
      <c r="C73" s="2">
        <v>0.12601626016260201</v>
      </c>
      <c r="D73" s="2">
        <v>0.14000000000000001</v>
      </c>
      <c r="E73" s="2">
        <v>0.15</v>
      </c>
      <c r="F73" s="2">
        <v>0.13013698630136999</v>
      </c>
    </row>
    <row r="74" spans="1:6" x14ac:dyDescent="0.3">
      <c r="A74" s="15"/>
      <c r="B74" s="15"/>
    </row>
    <row r="75" spans="1:6" x14ac:dyDescent="0.3">
      <c r="A75" s="13" t="s">
        <v>40</v>
      </c>
      <c r="B75" s="15"/>
    </row>
    <row r="76" spans="1:6" x14ac:dyDescent="0.3">
      <c r="A76" s="14" t="s">
        <v>41</v>
      </c>
      <c r="B76" s="15"/>
    </row>
    <row r="77" spans="1:6" x14ac:dyDescent="0.3">
      <c r="A77" s="14" t="s">
        <v>42</v>
      </c>
      <c r="B77" s="15"/>
    </row>
    <row r="78" spans="1:6" x14ac:dyDescent="0.3">
      <c r="A78" s="14" t="s">
        <v>43</v>
      </c>
      <c r="B78" s="15"/>
    </row>
    <row r="79" spans="1:6" x14ac:dyDescent="0.3">
      <c r="A79" s="14" t="s">
        <v>44</v>
      </c>
      <c r="B79" s="15"/>
    </row>
    <row r="80" spans="1:6" x14ac:dyDescent="0.3">
      <c r="A80" s="14" t="s">
        <v>354</v>
      </c>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42:F4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F400"/>
  <sheetViews>
    <sheetView showGridLines="0" workbookViewId="0"/>
  </sheetViews>
  <sheetFormatPr defaultColWidth="10.88671875" defaultRowHeight="14.4" x14ac:dyDescent="0.3"/>
  <cols>
    <col min="1" max="1" width="21.77734375" customWidth="1"/>
    <col min="2" max="2" width="36.77734375" customWidth="1"/>
    <col min="3" max="14" width="10.5546875" customWidth="1"/>
  </cols>
  <sheetData>
    <row r="1" spans="1:6" ht="15.6" x14ac:dyDescent="0.3">
      <c r="A1" s="12" t="s">
        <v>364</v>
      </c>
      <c r="B1" s="15"/>
    </row>
    <row r="2" spans="1:6" ht="15.6" x14ac:dyDescent="0.3">
      <c r="A2" s="12" t="s">
        <v>352</v>
      </c>
      <c r="B2" s="15"/>
    </row>
    <row r="3" spans="1:6" ht="15.6" x14ac:dyDescent="0.3">
      <c r="A3" s="12" t="s">
        <v>353</v>
      </c>
      <c r="B3" s="15"/>
    </row>
    <row r="4" spans="1:6" ht="15.6" x14ac:dyDescent="0.3">
      <c r="A4" s="12" t="s">
        <v>365</v>
      </c>
      <c r="B4" s="15"/>
    </row>
    <row r="5" spans="1:6" x14ac:dyDescent="0.3">
      <c r="A5" s="15"/>
      <c r="B5" s="15"/>
    </row>
    <row r="6" spans="1:6" x14ac:dyDescent="0.3">
      <c r="A6" s="16" t="str">
        <f>HYPERLINK("#'Table of contents'!A138", "Back to contents")</f>
        <v>Back to contents</v>
      </c>
      <c r="B6" s="15"/>
    </row>
    <row r="7" spans="1:6" x14ac:dyDescent="0.3">
      <c r="A7" s="15"/>
      <c r="B7" s="15"/>
      <c r="C7" s="20" t="s">
        <v>34</v>
      </c>
      <c r="D7" s="21"/>
      <c r="E7" s="21"/>
      <c r="F7" s="21"/>
    </row>
    <row r="8" spans="1:6" x14ac:dyDescent="0.3">
      <c r="A8" s="9" t="s">
        <v>39</v>
      </c>
      <c r="B8" s="9" t="s">
        <v>39</v>
      </c>
      <c r="C8" s="4" t="s">
        <v>8</v>
      </c>
      <c r="D8" s="4" t="s">
        <v>9</v>
      </c>
      <c r="E8" s="4" t="s">
        <v>10</v>
      </c>
      <c r="F8" s="4" t="s">
        <v>11</v>
      </c>
    </row>
    <row r="9" spans="1:6" x14ac:dyDescent="0.3">
      <c r="A9" s="7" t="s">
        <v>12</v>
      </c>
      <c r="B9" s="7" t="s">
        <v>359</v>
      </c>
      <c r="C9" s="1">
        <v>6479</v>
      </c>
      <c r="D9" s="1">
        <v>6307</v>
      </c>
      <c r="E9" s="1">
        <v>3066</v>
      </c>
      <c r="F9" s="1">
        <v>2832</v>
      </c>
    </row>
    <row r="10" spans="1:6" x14ac:dyDescent="0.3">
      <c r="A10" s="7" t="s">
        <v>12</v>
      </c>
      <c r="B10" s="7" t="s">
        <v>360</v>
      </c>
      <c r="C10" s="1">
        <v>6877</v>
      </c>
      <c r="D10" s="1">
        <v>6116</v>
      </c>
      <c r="E10" s="1">
        <v>2578</v>
      </c>
      <c r="F10" s="1">
        <v>2393</v>
      </c>
    </row>
    <row r="11" spans="1:6" x14ac:dyDescent="0.3">
      <c r="A11" s="7" t="s">
        <v>12</v>
      </c>
      <c r="B11" s="7" t="s">
        <v>361</v>
      </c>
      <c r="C11" s="1">
        <v>181</v>
      </c>
      <c r="D11" s="1">
        <v>154</v>
      </c>
      <c r="E11" s="1">
        <v>87</v>
      </c>
      <c r="F11" s="1">
        <v>80</v>
      </c>
    </row>
    <row r="12" spans="1:6" x14ac:dyDescent="0.3">
      <c r="A12" s="7" t="s">
        <v>12</v>
      </c>
      <c r="B12" s="7" t="s">
        <v>362</v>
      </c>
      <c r="C12" s="1">
        <v>7181</v>
      </c>
      <c r="D12" s="1">
        <v>5980</v>
      </c>
      <c r="E12" s="1">
        <v>1655</v>
      </c>
      <c r="F12" s="1">
        <v>1520</v>
      </c>
    </row>
    <row r="13" spans="1:6" x14ac:dyDescent="0.3">
      <c r="A13" s="7" t="s">
        <v>12</v>
      </c>
      <c r="B13" s="7" t="s">
        <v>363</v>
      </c>
      <c r="C13" s="1">
        <v>23</v>
      </c>
      <c r="D13" s="1">
        <v>7</v>
      </c>
      <c r="E13" s="1">
        <v>1</v>
      </c>
      <c r="F13" s="1">
        <v>1</v>
      </c>
    </row>
    <row r="14" spans="1:6" x14ac:dyDescent="0.3">
      <c r="A14" s="7" t="s">
        <v>13</v>
      </c>
      <c r="B14" s="7" t="s">
        <v>359</v>
      </c>
      <c r="C14" s="1">
        <v>241</v>
      </c>
      <c r="D14" s="1">
        <v>234</v>
      </c>
      <c r="E14" s="1">
        <v>112</v>
      </c>
      <c r="F14" s="1">
        <v>105</v>
      </c>
    </row>
    <row r="15" spans="1:6" x14ac:dyDescent="0.3">
      <c r="A15" s="7" t="s">
        <v>13</v>
      </c>
      <c r="B15" s="7" t="s">
        <v>360</v>
      </c>
      <c r="C15" s="1">
        <v>237</v>
      </c>
      <c r="D15" s="1">
        <v>208</v>
      </c>
      <c r="E15" s="1">
        <v>93</v>
      </c>
      <c r="F15" s="1">
        <v>85</v>
      </c>
    </row>
    <row r="16" spans="1:6" x14ac:dyDescent="0.3">
      <c r="A16" s="7" t="s">
        <v>13</v>
      </c>
      <c r="B16" s="7" t="s">
        <v>361</v>
      </c>
      <c r="C16" s="1">
        <v>5</v>
      </c>
      <c r="D16" s="1">
        <v>5</v>
      </c>
      <c r="E16" s="1">
        <v>5</v>
      </c>
      <c r="F16" s="1">
        <v>5</v>
      </c>
    </row>
    <row r="17" spans="1:6" x14ac:dyDescent="0.3">
      <c r="A17" s="7" t="s">
        <v>13</v>
      </c>
      <c r="B17" s="7" t="s">
        <v>362</v>
      </c>
      <c r="C17" s="1">
        <v>277</v>
      </c>
      <c r="D17" s="1">
        <v>208</v>
      </c>
      <c r="E17" s="1">
        <v>58</v>
      </c>
      <c r="F17" s="1">
        <v>55</v>
      </c>
    </row>
    <row r="18" spans="1:6" x14ac:dyDescent="0.3">
      <c r="A18" s="7" t="s">
        <v>13</v>
      </c>
      <c r="B18" s="7" t="s">
        <v>363</v>
      </c>
      <c r="C18" s="1">
        <v>1</v>
      </c>
      <c r="D18" s="1">
        <v>0</v>
      </c>
      <c r="E18" s="1">
        <v>0</v>
      </c>
      <c r="F18" s="1">
        <v>0</v>
      </c>
    </row>
    <row r="19" spans="1:6" x14ac:dyDescent="0.3">
      <c r="A19" s="7" t="s">
        <v>14</v>
      </c>
      <c r="B19" s="7" t="s">
        <v>359</v>
      </c>
      <c r="C19" s="1">
        <v>884</v>
      </c>
      <c r="D19" s="1">
        <v>858</v>
      </c>
      <c r="E19" s="1">
        <v>430</v>
      </c>
      <c r="F19" s="1">
        <v>408</v>
      </c>
    </row>
    <row r="20" spans="1:6" x14ac:dyDescent="0.3">
      <c r="A20" s="7" t="s">
        <v>14</v>
      </c>
      <c r="B20" s="7" t="s">
        <v>360</v>
      </c>
      <c r="C20" s="1">
        <v>824</v>
      </c>
      <c r="D20" s="1">
        <v>741</v>
      </c>
      <c r="E20" s="1">
        <v>310</v>
      </c>
      <c r="F20" s="1">
        <v>279</v>
      </c>
    </row>
    <row r="21" spans="1:6" x14ac:dyDescent="0.3">
      <c r="A21" s="7" t="s">
        <v>14</v>
      </c>
      <c r="B21" s="7" t="s">
        <v>361</v>
      </c>
      <c r="C21" s="1">
        <v>26</v>
      </c>
      <c r="D21" s="1">
        <v>19</v>
      </c>
      <c r="E21" s="1">
        <v>10</v>
      </c>
      <c r="F21" s="1">
        <v>10</v>
      </c>
    </row>
    <row r="22" spans="1:6" x14ac:dyDescent="0.3">
      <c r="A22" s="7" t="s">
        <v>14</v>
      </c>
      <c r="B22" s="7" t="s">
        <v>362</v>
      </c>
      <c r="C22" s="1">
        <v>710</v>
      </c>
      <c r="D22" s="1">
        <v>578</v>
      </c>
      <c r="E22" s="1">
        <v>157</v>
      </c>
      <c r="F22" s="1">
        <v>145</v>
      </c>
    </row>
    <row r="23" spans="1:6" x14ac:dyDescent="0.3">
      <c r="A23" s="7" t="s">
        <v>14</v>
      </c>
      <c r="B23" s="7" t="s">
        <v>363</v>
      </c>
      <c r="C23" s="1">
        <v>1</v>
      </c>
      <c r="D23" s="1">
        <v>2</v>
      </c>
      <c r="E23" s="1">
        <v>0</v>
      </c>
      <c r="F23" s="1">
        <v>0</v>
      </c>
    </row>
    <row r="24" spans="1:6" x14ac:dyDescent="0.3">
      <c r="A24" s="7" t="s">
        <v>15</v>
      </c>
      <c r="B24" s="7" t="s">
        <v>359</v>
      </c>
      <c r="C24" s="1">
        <v>406</v>
      </c>
      <c r="D24" s="1">
        <v>378</v>
      </c>
      <c r="E24" s="1">
        <v>175</v>
      </c>
      <c r="F24" s="1">
        <v>169</v>
      </c>
    </row>
    <row r="25" spans="1:6" x14ac:dyDescent="0.3">
      <c r="A25" s="7" t="s">
        <v>15</v>
      </c>
      <c r="B25" s="7" t="s">
        <v>360</v>
      </c>
      <c r="C25" s="1">
        <v>372</v>
      </c>
      <c r="D25" s="1">
        <v>331</v>
      </c>
      <c r="E25" s="1">
        <v>149</v>
      </c>
      <c r="F25" s="1">
        <v>134</v>
      </c>
    </row>
    <row r="26" spans="1:6" x14ac:dyDescent="0.3">
      <c r="A26" s="7" t="s">
        <v>15</v>
      </c>
      <c r="B26" s="7" t="s">
        <v>361</v>
      </c>
      <c r="C26" s="1">
        <v>12</v>
      </c>
      <c r="D26" s="1">
        <v>13</v>
      </c>
      <c r="E26" s="1">
        <v>7</v>
      </c>
      <c r="F26" s="1">
        <v>8</v>
      </c>
    </row>
    <row r="27" spans="1:6" x14ac:dyDescent="0.3">
      <c r="A27" s="7" t="s">
        <v>15</v>
      </c>
      <c r="B27" s="7" t="s">
        <v>362</v>
      </c>
      <c r="C27" s="1">
        <v>324</v>
      </c>
      <c r="D27" s="1">
        <v>274</v>
      </c>
      <c r="E27" s="1">
        <v>84</v>
      </c>
      <c r="F27" s="1">
        <v>72</v>
      </c>
    </row>
    <row r="28" spans="1:6" x14ac:dyDescent="0.3">
      <c r="A28" s="7" t="s">
        <v>15</v>
      </c>
      <c r="B28" s="7" t="s">
        <v>363</v>
      </c>
      <c r="C28" s="1">
        <v>0</v>
      </c>
      <c r="D28" s="1">
        <v>0</v>
      </c>
      <c r="E28" s="1">
        <v>0</v>
      </c>
      <c r="F28" s="1">
        <v>0</v>
      </c>
    </row>
    <row r="29" spans="1:6" x14ac:dyDescent="0.3">
      <c r="A29" s="7" t="s">
        <v>16</v>
      </c>
      <c r="B29" s="7" t="s">
        <v>359</v>
      </c>
      <c r="C29" s="1">
        <v>44</v>
      </c>
      <c r="D29" s="1">
        <v>53</v>
      </c>
      <c r="E29" s="1">
        <v>23</v>
      </c>
      <c r="F29" s="1">
        <v>25</v>
      </c>
    </row>
    <row r="30" spans="1:6" x14ac:dyDescent="0.3">
      <c r="A30" s="7" t="s">
        <v>16</v>
      </c>
      <c r="B30" s="7" t="s">
        <v>360</v>
      </c>
      <c r="C30" s="1">
        <v>73</v>
      </c>
      <c r="D30" s="1">
        <v>92</v>
      </c>
      <c r="E30" s="1">
        <v>43</v>
      </c>
      <c r="F30" s="1">
        <v>48</v>
      </c>
    </row>
    <row r="31" spans="1:6" x14ac:dyDescent="0.3">
      <c r="A31" s="7" t="s">
        <v>16</v>
      </c>
      <c r="B31" s="7" t="s">
        <v>361</v>
      </c>
      <c r="C31" s="1">
        <v>0</v>
      </c>
      <c r="D31" s="1">
        <v>0</v>
      </c>
      <c r="E31" s="1">
        <v>1</v>
      </c>
      <c r="F31" s="1">
        <v>2</v>
      </c>
    </row>
    <row r="32" spans="1:6" x14ac:dyDescent="0.3">
      <c r="A32" s="7" t="s">
        <v>16</v>
      </c>
      <c r="B32" s="7" t="s">
        <v>362</v>
      </c>
      <c r="C32" s="1">
        <v>129</v>
      </c>
      <c r="D32" s="1">
        <v>155</v>
      </c>
      <c r="E32" s="1">
        <v>73</v>
      </c>
      <c r="F32" s="1">
        <v>71</v>
      </c>
    </row>
    <row r="33" spans="1:6" x14ac:dyDescent="0.3">
      <c r="A33" s="7" t="s">
        <v>16</v>
      </c>
      <c r="B33" s="7" t="s">
        <v>363</v>
      </c>
      <c r="C33" s="1">
        <v>0</v>
      </c>
      <c r="D33" s="1">
        <v>0</v>
      </c>
      <c r="E33" s="1">
        <v>0</v>
      </c>
      <c r="F33" s="1">
        <v>0</v>
      </c>
    </row>
    <row r="34" spans="1:6" x14ac:dyDescent="0.3">
      <c r="A34" s="10" t="s">
        <v>17</v>
      </c>
      <c r="B34" s="10" t="s">
        <v>17</v>
      </c>
      <c r="C34" s="5">
        <v>25307</v>
      </c>
      <c r="D34" s="5">
        <v>22713</v>
      </c>
      <c r="E34" s="5">
        <v>9117</v>
      </c>
      <c r="F34" s="5">
        <v>8447</v>
      </c>
    </row>
    <row r="35" spans="1:6" x14ac:dyDescent="0.3">
      <c r="A35" s="15"/>
      <c r="B35" s="15"/>
    </row>
    <row r="36" spans="1:6" x14ac:dyDescent="0.3">
      <c r="A36" s="15"/>
      <c r="B36" s="15"/>
    </row>
    <row r="37" spans="1:6" x14ac:dyDescent="0.3">
      <c r="A37" s="15"/>
      <c r="B37" s="15"/>
      <c r="C37" s="20" t="s">
        <v>35</v>
      </c>
      <c r="D37" s="21"/>
      <c r="E37" s="21"/>
      <c r="F37" s="21"/>
    </row>
    <row r="38" spans="1:6" x14ac:dyDescent="0.3">
      <c r="A38" s="9" t="s">
        <v>39</v>
      </c>
      <c r="B38" s="9" t="s">
        <v>39</v>
      </c>
      <c r="C38" s="4" t="s">
        <v>8</v>
      </c>
      <c r="D38" s="4" t="s">
        <v>9</v>
      </c>
      <c r="E38" s="4" t="s">
        <v>10</v>
      </c>
      <c r="F38" s="4" t="s">
        <v>11</v>
      </c>
    </row>
    <row r="39" spans="1:6" x14ac:dyDescent="0.3">
      <c r="A39" s="8" t="s">
        <v>12</v>
      </c>
      <c r="B39" s="8" t="s">
        <v>359</v>
      </c>
      <c r="C39" s="2">
        <v>0.31237645243720202</v>
      </c>
      <c r="D39" s="2">
        <v>0.33974358974358998</v>
      </c>
      <c r="E39" s="2">
        <v>0.41505347231623102</v>
      </c>
      <c r="F39" s="2">
        <v>0.414884266041606</v>
      </c>
    </row>
    <row r="40" spans="1:6" x14ac:dyDescent="0.3">
      <c r="A40" s="8" t="s">
        <v>12</v>
      </c>
      <c r="B40" s="8" t="s">
        <v>360</v>
      </c>
      <c r="C40" s="2">
        <v>0.33156549828841397</v>
      </c>
      <c r="D40" s="2">
        <v>0.32945485886662401</v>
      </c>
      <c r="E40" s="2">
        <v>0.34899147150399401</v>
      </c>
      <c r="F40" s="2">
        <v>0.35057134485789598</v>
      </c>
    </row>
    <row r="41" spans="1:6" x14ac:dyDescent="0.3">
      <c r="A41" s="8" t="s">
        <v>12</v>
      </c>
      <c r="B41" s="8" t="s">
        <v>361</v>
      </c>
      <c r="C41" s="2">
        <v>8.7266766308278301E-3</v>
      </c>
      <c r="D41" s="2">
        <v>8.2956259426847697E-3</v>
      </c>
      <c r="E41" s="2">
        <v>1.1777446866116099E-2</v>
      </c>
      <c r="F41" s="2">
        <v>1.1719894520949301E-2</v>
      </c>
    </row>
    <row r="42" spans="1:6" x14ac:dyDescent="0.3">
      <c r="A42" s="8" t="s">
        <v>12</v>
      </c>
      <c r="B42" s="8" t="s">
        <v>362</v>
      </c>
      <c r="C42" s="2">
        <v>0.34622245793356199</v>
      </c>
      <c r="D42" s="2">
        <v>0.32212885154061599</v>
      </c>
      <c r="E42" s="2">
        <v>0.22404223636117501</v>
      </c>
      <c r="F42" s="2">
        <v>0.222677995898037</v>
      </c>
    </row>
    <row r="43" spans="1:6" x14ac:dyDescent="0.3">
      <c r="A43" s="8" t="s">
        <v>12</v>
      </c>
      <c r="B43" s="8" t="s">
        <v>363</v>
      </c>
      <c r="C43" s="2">
        <v>1.1089147099947001E-3</v>
      </c>
      <c r="D43" s="2">
        <v>3.7707390648567099E-4</v>
      </c>
      <c r="E43" s="2">
        <v>1.3537295248409399E-4</v>
      </c>
      <c r="F43" s="2">
        <v>1.4649868151186599E-4</v>
      </c>
    </row>
    <row r="44" spans="1:6" x14ac:dyDescent="0.3">
      <c r="A44" s="8" t="s">
        <v>13</v>
      </c>
      <c r="B44" s="8" t="s">
        <v>359</v>
      </c>
      <c r="C44" s="2">
        <v>0.31668856767411302</v>
      </c>
      <c r="D44" s="2">
        <v>0.35725190839694698</v>
      </c>
      <c r="E44" s="2">
        <v>0.41791044776119401</v>
      </c>
      <c r="F44" s="2">
        <v>0.42</v>
      </c>
    </row>
    <row r="45" spans="1:6" x14ac:dyDescent="0.3">
      <c r="A45" s="8" t="s">
        <v>13</v>
      </c>
      <c r="B45" s="8" t="s">
        <v>360</v>
      </c>
      <c r="C45" s="2">
        <v>0.31143232588699099</v>
      </c>
      <c r="D45" s="2">
        <v>0.31755725190839701</v>
      </c>
      <c r="E45" s="2">
        <v>0.347014925373134</v>
      </c>
      <c r="F45" s="2">
        <v>0.34</v>
      </c>
    </row>
    <row r="46" spans="1:6" x14ac:dyDescent="0.3">
      <c r="A46" s="8" t="s">
        <v>13</v>
      </c>
      <c r="B46" s="8" t="s">
        <v>361</v>
      </c>
      <c r="C46" s="2">
        <v>6.5703022339027601E-3</v>
      </c>
      <c r="D46" s="2">
        <v>7.63358778625954E-3</v>
      </c>
      <c r="E46" s="2">
        <v>1.8656716417910401E-2</v>
      </c>
      <c r="F46" s="2">
        <v>0.02</v>
      </c>
    </row>
    <row r="47" spans="1:6" x14ac:dyDescent="0.3">
      <c r="A47" s="8" t="s">
        <v>13</v>
      </c>
      <c r="B47" s="8" t="s">
        <v>362</v>
      </c>
      <c r="C47" s="2">
        <v>0.363994743758213</v>
      </c>
      <c r="D47" s="2">
        <v>0.31755725190839701</v>
      </c>
      <c r="E47" s="2">
        <v>0.21641791044776101</v>
      </c>
      <c r="F47" s="2">
        <v>0.22</v>
      </c>
    </row>
    <row r="48" spans="1:6" x14ac:dyDescent="0.3">
      <c r="A48" s="8" t="s">
        <v>13</v>
      </c>
      <c r="B48" s="8" t="s">
        <v>363</v>
      </c>
      <c r="C48" s="2">
        <v>1.31406044678055E-3</v>
      </c>
      <c r="D48" s="2">
        <v>0</v>
      </c>
      <c r="E48" s="2">
        <v>0</v>
      </c>
      <c r="F48" s="2">
        <v>0</v>
      </c>
    </row>
    <row r="49" spans="1:6" x14ac:dyDescent="0.3">
      <c r="A49" s="8" t="s">
        <v>14</v>
      </c>
      <c r="B49" s="8" t="s">
        <v>359</v>
      </c>
      <c r="C49" s="2">
        <v>0.36155419222903901</v>
      </c>
      <c r="D49" s="2">
        <v>0.39035486806187403</v>
      </c>
      <c r="E49" s="2">
        <v>0.47409040793825802</v>
      </c>
      <c r="F49" s="2">
        <v>0.48456057007125902</v>
      </c>
    </row>
    <row r="50" spans="1:6" x14ac:dyDescent="0.3">
      <c r="A50" s="8" t="s">
        <v>14</v>
      </c>
      <c r="B50" s="8" t="s">
        <v>360</v>
      </c>
      <c r="C50" s="2">
        <v>0.33701431492842499</v>
      </c>
      <c r="D50" s="2">
        <v>0.33712465878071002</v>
      </c>
      <c r="E50" s="2">
        <v>0.34178610804851201</v>
      </c>
      <c r="F50" s="2">
        <v>0.33135391923990498</v>
      </c>
    </row>
    <row r="51" spans="1:6" x14ac:dyDescent="0.3">
      <c r="A51" s="8" t="s">
        <v>14</v>
      </c>
      <c r="B51" s="8" t="s">
        <v>361</v>
      </c>
      <c r="C51" s="2">
        <v>1.0633946830265801E-2</v>
      </c>
      <c r="D51" s="2">
        <v>8.6442220200182007E-3</v>
      </c>
      <c r="E51" s="2">
        <v>1.1025358324145499E-2</v>
      </c>
      <c r="F51" s="2">
        <v>1.18764845605701E-2</v>
      </c>
    </row>
    <row r="52" spans="1:6" x14ac:dyDescent="0.3">
      <c r="A52" s="8" t="s">
        <v>14</v>
      </c>
      <c r="B52" s="8" t="s">
        <v>362</v>
      </c>
      <c r="C52" s="2">
        <v>0.29038854805726</v>
      </c>
      <c r="D52" s="2">
        <v>0.26296633303002698</v>
      </c>
      <c r="E52" s="2">
        <v>0.173098125689085</v>
      </c>
      <c r="F52" s="2">
        <v>0.172209026128266</v>
      </c>
    </row>
    <row r="53" spans="1:6" x14ac:dyDescent="0.3">
      <c r="A53" s="8" t="s">
        <v>14</v>
      </c>
      <c r="B53" s="8" t="s">
        <v>363</v>
      </c>
      <c r="C53" s="2">
        <v>4.0899795501022501E-4</v>
      </c>
      <c r="D53" s="2">
        <v>9.0991810737033703E-4</v>
      </c>
      <c r="E53" s="2">
        <v>0</v>
      </c>
      <c r="F53" s="2">
        <v>0</v>
      </c>
    </row>
    <row r="54" spans="1:6" x14ac:dyDescent="0.3">
      <c r="A54" s="8" t="s">
        <v>15</v>
      </c>
      <c r="B54" s="8" t="s">
        <v>359</v>
      </c>
      <c r="C54" s="2">
        <v>0.36445242369838399</v>
      </c>
      <c r="D54" s="2">
        <v>0.37951807228915702</v>
      </c>
      <c r="E54" s="2">
        <v>0.421686746987952</v>
      </c>
      <c r="F54" s="2">
        <v>0.44125326370757201</v>
      </c>
    </row>
    <row r="55" spans="1:6" x14ac:dyDescent="0.3">
      <c r="A55" s="8" t="s">
        <v>15</v>
      </c>
      <c r="B55" s="8" t="s">
        <v>360</v>
      </c>
      <c r="C55" s="2">
        <v>0.33393177737881502</v>
      </c>
      <c r="D55" s="2">
        <v>0.332329317269076</v>
      </c>
      <c r="E55" s="2">
        <v>0.35903614457831301</v>
      </c>
      <c r="F55" s="2">
        <v>0.34986945169712802</v>
      </c>
    </row>
    <row r="56" spans="1:6" x14ac:dyDescent="0.3">
      <c r="A56" s="8" t="s">
        <v>15</v>
      </c>
      <c r="B56" s="8" t="s">
        <v>361</v>
      </c>
      <c r="C56" s="2">
        <v>1.07719928186715E-2</v>
      </c>
      <c r="D56" s="2">
        <v>1.3052208835341399E-2</v>
      </c>
      <c r="E56" s="2">
        <v>1.68674698795181E-2</v>
      </c>
      <c r="F56" s="2">
        <v>2.0887728459529999E-2</v>
      </c>
    </row>
    <row r="57" spans="1:6" x14ac:dyDescent="0.3">
      <c r="A57" s="8" t="s">
        <v>15</v>
      </c>
      <c r="B57" s="8" t="s">
        <v>362</v>
      </c>
      <c r="C57" s="2">
        <v>0.29084380610412902</v>
      </c>
      <c r="D57" s="2">
        <v>0.27510040160642601</v>
      </c>
      <c r="E57" s="2">
        <v>0.20240963855421701</v>
      </c>
      <c r="F57" s="2">
        <v>0.18798955613577001</v>
      </c>
    </row>
    <row r="58" spans="1:6" x14ac:dyDescent="0.3">
      <c r="A58" s="8" t="s">
        <v>15</v>
      </c>
      <c r="B58" s="8" t="s">
        <v>363</v>
      </c>
      <c r="C58" s="2">
        <v>0</v>
      </c>
      <c r="D58" s="2">
        <v>0</v>
      </c>
      <c r="E58" s="2">
        <v>0</v>
      </c>
      <c r="F58" s="2">
        <v>0</v>
      </c>
    </row>
    <row r="59" spans="1:6" x14ac:dyDescent="0.3">
      <c r="A59" s="8" t="s">
        <v>16</v>
      </c>
      <c r="B59" s="8" t="s">
        <v>359</v>
      </c>
      <c r="C59" s="2">
        <v>0.17886178861788599</v>
      </c>
      <c r="D59" s="2">
        <v>0.176666666666667</v>
      </c>
      <c r="E59" s="2">
        <v>0.16428571428571401</v>
      </c>
      <c r="F59" s="2">
        <v>0.17123287671232901</v>
      </c>
    </row>
    <row r="60" spans="1:6" x14ac:dyDescent="0.3">
      <c r="A60" s="8" t="s">
        <v>16</v>
      </c>
      <c r="B60" s="8" t="s">
        <v>360</v>
      </c>
      <c r="C60" s="2">
        <v>0.29674796747967502</v>
      </c>
      <c r="D60" s="2">
        <v>0.30666666666666698</v>
      </c>
      <c r="E60" s="2">
        <v>0.307142857142857</v>
      </c>
      <c r="F60" s="2">
        <v>0.32876712328767099</v>
      </c>
    </row>
    <row r="61" spans="1:6" x14ac:dyDescent="0.3">
      <c r="A61" s="8" t="s">
        <v>16</v>
      </c>
      <c r="B61" s="8" t="s">
        <v>361</v>
      </c>
      <c r="C61" s="2">
        <v>0</v>
      </c>
      <c r="D61" s="2">
        <v>0</v>
      </c>
      <c r="E61" s="2">
        <v>7.14285714285714E-3</v>
      </c>
      <c r="F61" s="2">
        <v>1.3698630136986301E-2</v>
      </c>
    </row>
    <row r="62" spans="1:6" x14ac:dyDescent="0.3">
      <c r="A62" s="8" t="s">
        <v>16</v>
      </c>
      <c r="B62" s="8" t="s">
        <v>362</v>
      </c>
      <c r="C62" s="2">
        <v>0.52439024390243905</v>
      </c>
      <c r="D62" s="2">
        <v>0.51666666666666705</v>
      </c>
      <c r="E62" s="2">
        <v>0.52142857142857102</v>
      </c>
      <c r="F62" s="2">
        <v>0.48630136986301398</v>
      </c>
    </row>
    <row r="63" spans="1:6" x14ac:dyDescent="0.3">
      <c r="A63" s="8" t="s">
        <v>16</v>
      </c>
      <c r="B63" s="8" t="s">
        <v>363</v>
      </c>
      <c r="C63" s="2">
        <v>0</v>
      </c>
      <c r="D63" s="2">
        <v>0</v>
      </c>
      <c r="E63" s="2">
        <v>0</v>
      </c>
      <c r="F63" s="2">
        <v>0</v>
      </c>
    </row>
    <row r="64" spans="1:6" x14ac:dyDescent="0.3">
      <c r="A64" s="15"/>
      <c r="B64" s="15"/>
    </row>
    <row r="65" spans="1:2" x14ac:dyDescent="0.3">
      <c r="A65" s="13" t="s">
        <v>40</v>
      </c>
      <c r="B65" s="15"/>
    </row>
    <row r="66" spans="1:2" x14ac:dyDescent="0.3">
      <c r="A66" s="14" t="s">
        <v>41</v>
      </c>
      <c r="B66" s="15"/>
    </row>
    <row r="67" spans="1:2" x14ac:dyDescent="0.3">
      <c r="A67" s="14" t="s">
        <v>42</v>
      </c>
      <c r="B67" s="15"/>
    </row>
    <row r="68" spans="1:2" x14ac:dyDescent="0.3">
      <c r="A68" s="14" t="s">
        <v>43</v>
      </c>
      <c r="B68" s="15"/>
    </row>
    <row r="69" spans="1:2" x14ac:dyDescent="0.3">
      <c r="A69" s="14" t="s">
        <v>44</v>
      </c>
      <c r="B69" s="15"/>
    </row>
    <row r="70" spans="1:2" x14ac:dyDescent="0.3">
      <c r="A70" s="14" t="s">
        <v>354</v>
      </c>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37:F3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10.44140625" customWidth="1"/>
    <col min="3" max="11" width="10.5546875" customWidth="1"/>
  </cols>
  <sheetData>
    <row r="1" spans="1:5" ht="15.6" x14ac:dyDescent="0.3">
      <c r="A1" s="12" t="s">
        <v>366</v>
      </c>
    </row>
    <row r="2" spans="1:5" ht="15.6" x14ac:dyDescent="0.3">
      <c r="A2" s="12" t="s">
        <v>352</v>
      </c>
    </row>
    <row r="3" spans="1:5" ht="15.6" x14ac:dyDescent="0.3">
      <c r="A3" s="12" t="s">
        <v>204</v>
      </c>
    </row>
    <row r="4" spans="1:5" x14ac:dyDescent="0.3">
      <c r="A4" s="15"/>
    </row>
    <row r="5" spans="1:5" x14ac:dyDescent="0.3">
      <c r="A5" s="15"/>
    </row>
    <row r="6" spans="1:5" x14ac:dyDescent="0.3">
      <c r="A6" s="16" t="str">
        <f>HYPERLINK("#'Table of contents'!A139", "Back to contents")</f>
        <v>Back to contents</v>
      </c>
    </row>
    <row r="7" spans="1:5" x14ac:dyDescent="0.3">
      <c r="A7" s="15"/>
      <c r="B7" s="20" t="s">
        <v>34</v>
      </c>
      <c r="C7" s="21"/>
      <c r="D7" s="21"/>
      <c r="E7" s="21"/>
    </row>
    <row r="8" spans="1:5" x14ac:dyDescent="0.3">
      <c r="A8" s="9" t="s">
        <v>39</v>
      </c>
      <c r="B8" s="4" t="s">
        <v>8</v>
      </c>
      <c r="C8" s="4" t="s">
        <v>9</v>
      </c>
      <c r="D8" s="4" t="s">
        <v>10</v>
      </c>
      <c r="E8" s="4" t="s">
        <v>11</v>
      </c>
    </row>
    <row r="9" spans="1:5" x14ac:dyDescent="0.3">
      <c r="A9" s="7" t="s">
        <v>196</v>
      </c>
      <c r="B9" s="1">
        <v>2035</v>
      </c>
      <c r="C9" s="1">
        <v>1820</v>
      </c>
      <c r="D9" s="1">
        <v>836</v>
      </c>
      <c r="E9" s="1">
        <v>769</v>
      </c>
    </row>
    <row r="10" spans="1:5" x14ac:dyDescent="0.3">
      <c r="A10" s="7" t="s">
        <v>197</v>
      </c>
      <c r="B10" s="1">
        <v>4628</v>
      </c>
      <c r="C10" s="1">
        <v>3987</v>
      </c>
      <c r="D10" s="1">
        <v>1328</v>
      </c>
      <c r="E10" s="1">
        <v>1239</v>
      </c>
    </row>
    <row r="11" spans="1:5" x14ac:dyDescent="0.3">
      <c r="A11" s="7" t="s">
        <v>198</v>
      </c>
      <c r="B11" s="1">
        <v>2992</v>
      </c>
      <c r="C11" s="1">
        <v>2696</v>
      </c>
      <c r="D11" s="1">
        <v>1055</v>
      </c>
      <c r="E11" s="1">
        <v>977</v>
      </c>
    </row>
    <row r="12" spans="1:5" x14ac:dyDescent="0.3">
      <c r="A12" s="7" t="s">
        <v>199</v>
      </c>
      <c r="B12" s="1">
        <v>2412</v>
      </c>
      <c r="C12" s="1">
        <v>2184</v>
      </c>
      <c r="D12" s="1">
        <v>1033</v>
      </c>
      <c r="E12" s="1">
        <v>937</v>
      </c>
    </row>
    <row r="13" spans="1:5" x14ac:dyDescent="0.3">
      <c r="A13" s="7" t="s">
        <v>200</v>
      </c>
      <c r="B13" s="1">
        <v>2176</v>
      </c>
      <c r="C13" s="1">
        <v>1923</v>
      </c>
      <c r="D13" s="1">
        <v>831</v>
      </c>
      <c r="E13" s="1">
        <v>766</v>
      </c>
    </row>
    <row r="14" spans="1:5" x14ac:dyDescent="0.3">
      <c r="A14" s="7" t="s">
        <v>201</v>
      </c>
      <c r="B14" s="1">
        <v>3447</v>
      </c>
      <c r="C14" s="1">
        <v>2966</v>
      </c>
      <c r="D14" s="1">
        <v>1351</v>
      </c>
      <c r="E14" s="1">
        <v>1253</v>
      </c>
    </row>
    <row r="15" spans="1:5" x14ac:dyDescent="0.3">
      <c r="A15" s="7" t="s">
        <v>202</v>
      </c>
      <c r="B15" s="1">
        <v>3051</v>
      </c>
      <c r="C15" s="1">
        <v>2988</v>
      </c>
      <c r="D15" s="1">
        <v>953</v>
      </c>
      <c r="E15" s="1">
        <v>885</v>
      </c>
    </row>
    <row r="16" spans="1:5" x14ac:dyDescent="0.3">
      <c r="A16" s="10" t="s">
        <v>17</v>
      </c>
      <c r="B16" s="5">
        <v>20741</v>
      </c>
      <c r="C16" s="5">
        <v>18564</v>
      </c>
      <c r="D16" s="5">
        <v>7387</v>
      </c>
      <c r="E16" s="5">
        <v>6826</v>
      </c>
    </row>
    <row r="17" spans="1:5" x14ac:dyDescent="0.3">
      <c r="A17" s="15"/>
    </row>
    <row r="18" spans="1:5" x14ac:dyDescent="0.3">
      <c r="A18" s="15"/>
    </row>
    <row r="19" spans="1:5" x14ac:dyDescent="0.3">
      <c r="A19" s="15"/>
      <c r="B19" s="20" t="s">
        <v>35</v>
      </c>
      <c r="C19" s="21"/>
      <c r="D19" s="21"/>
      <c r="E19" s="21"/>
    </row>
    <row r="20" spans="1:5" x14ac:dyDescent="0.3">
      <c r="A20" s="9" t="s">
        <v>39</v>
      </c>
      <c r="B20" s="4" t="s">
        <v>8</v>
      </c>
      <c r="C20" s="4" t="s">
        <v>9</v>
      </c>
      <c r="D20" s="4" t="s">
        <v>10</v>
      </c>
      <c r="E20" s="4" t="s">
        <v>11</v>
      </c>
    </row>
    <row r="21" spans="1:5" x14ac:dyDescent="0.3">
      <c r="A21" s="8" t="s">
        <v>196</v>
      </c>
      <c r="B21" s="2">
        <v>9.8114844993009001E-2</v>
      </c>
      <c r="C21" s="2">
        <v>9.8039215686274495E-2</v>
      </c>
      <c r="D21" s="2">
        <v>0.113171788276702</v>
      </c>
      <c r="E21" s="2">
        <v>0.11265748608262501</v>
      </c>
    </row>
    <row r="22" spans="1:5" x14ac:dyDescent="0.3">
      <c r="A22" s="8" t="s">
        <v>197</v>
      </c>
      <c r="B22" s="2">
        <v>0.22313292512415001</v>
      </c>
      <c r="C22" s="2">
        <v>0.21477052359405299</v>
      </c>
      <c r="D22" s="2">
        <v>0.17977528089887601</v>
      </c>
      <c r="E22" s="2">
        <v>0.18151186639320199</v>
      </c>
    </row>
    <row r="23" spans="1:5" x14ac:dyDescent="0.3">
      <c r="A23" s="8" t="s">
        <v>198</v>
      </c>
      <c r="B23" s="2">
        <v>0.144255339665397</v>
      </c>
      <c r="C23" s="2">
        <v>0.14522732169791</v>
      </c>
      <c r="D23" s="2">
        <v>0.142818464870719</v>
      </c>
      <c r="E23" s="2">
        <v>0.14312921183709301</v>
      </c>
    </row>
    <row r="24" spans="1:5" x14ac:dyDescent="0.3">
      <c r="A24" s="8" t="s">
        <v>199</v>
      </c>
      <c r="B24" s="2">
        <v>0.116291403500313</v>
      </c>
      <c r="C24" s="2">
        <v>0.11764705882352899</v>
      </c>
      <c r="D24" s="2">
        <v>0.13984025991606899</v>
      </c>
      <c r="E24" s="2">
        <v>0.137269264576619</v>
      </c>
    </row>
    <row r="25" spans="1:5" x14ac:dyDescent="0.3">
      <c r="A25" s="8" t="s">
        <v>200</v>
      </c>
      <c r="B25" s="2">
        <v>0.104912974302107</v>
      </c>
      <c r="C25" s="2">
        <v>0.10358758888170699</v>
      </c>
      <c r="D25" s="2">
        <v>0.112494923514282</v>
      </c>
      <c r="E25" s="2">
        <v>0.11221799003808999</v>
      </c>
    </row>
    <row r="26" spans="1:5" x14ac:dyDescent="0.3">
      <c r="A26" s="8" t="s">
        <v>201</v>
      </c>
      <c r="B26" s="2">
        <v>0.16619256545007499</v>
      </c>
      <c r="C26" s="2">
        <v>0.159771600948072</v>
      </c>
      <c r="D26" s="2">
        <v>0.182888858806011</v>
      </c>
      <c r="E26" s="2">
        <v>0.183562847934369</v>
      </c>
    </row>
    <row r="27" spans="1:5" x14ac:dyDescent="0.3">
      <c r="A27" s="8" t="s">
        <v>202</v>
      </c>
      <c r="B27" s="2">
        <v>0.14709994696494899</v>
      </c>
      <c r="C27" s="2">
        <v>0.160956690368455</v>
      </c>
      <c r="D27" s="2">
        <v>0.12901042371734101</v>
      </c>
      <c r="E27" s="2">
        <v>0.12965133313800201</v>
      </c>
    </row>
    <row r="28" spans="1:5" x14ac:dyDescent="0.3">
      <c r="A28" s="15"/>
    </row>
    <row r="29" spans="1:5" x14ac:dyDescent="0.3">
      <c r="A29" s="13" t="s">
        <v>40</v>
      </c>
    </row>
    <row r="30" spans="1:5" x14ac:dyDescent="0.3">
      <c r="A30" s="14" t="s">
        <v>41</v>
      </c>
    </row>
    <row r="31" spans="1:5" x14ac:dyDescent="0.3">
      <c r="A31" s="14" t="s">
        <v>42</v>
      </c>
    </row>
    <row r="32" spans="1:5" x14ac:dyDescent="0.3">
      <c r="A32" s="14" t="s">
        <v>354</v>
      </c>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2">
    <mergeCell ref="B7:E7"/>
    <mergeCell ref="B19:E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139</v>
      </c>
    </row>
    <row r="2" spans="1:13" ht="15.6" x14ac:dyDescent="0.3">
      <c r="A2" s="12" t="s">
        <v>140</v>
      </c>
    </row>
    <row r="3" spans="1:13" ht="15.6" x14ac:dyDescent="0.3">
      <c r="A3" s="12" t="s">
        <v>33</v>
      </c>
    </row>
    <row r="4" spans="1:13" x14ac:dyDescent="0.3">
      <c r="A4" s="15"/>
    </row>
    <row r="5" spans="1:13" x14ac:dyDescent="0.3">
      <c r="A5" s="15"/>
    </row>
    <row r="6" spans="1:13" x14ac:dyDescent="0.3">
      <c r="A6" s="16" t="str">
        <f>HYPERLINK("#'Table of contents'!A14",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12</v>
      </c>
      <c r="B9" s="1">
        <v>184397</v>
      </c>
      <c r="C9" s="1">
        <v>187722</v>
      </c>
      <c r="D9" s="1">
        <v>189134</v>
      </c>
      <c r="E9" s="1">
        <v>191339</v>
      </c>
      <c r="F9" s="1">
        <v>194925</v>
      </c>
      <c r="G9" s="1">
        <v>199918</v>
      </c>
      <c r="H9" s="1">
        <v>206391</v>
      </c>
      <c r="I9" s="1">
        <v>214033</v>
      </c>
      <c r="J9" s="1">
        <v>223123</v>
      </c>
      <c r="K9" s="1">
        <v>232068</v>
      </c>
      <c r="L9" s="1">
        <v>242573</v>
      </c>
      <c r="M9" s="1">
        <v>256111</v>
      </c>
    </row>
    <row r="10" spans="1:13" x14ac:dyDescent="0.3">
      <c r="A10" s="7" t="s">
        <v>13</v>
      </c>
      <c r="B10" s="1">
        <v>6123</v>
      </c>
      <c r="C10" s="1">
        <v>6195</v>
      </c>
      <c r="D10" s="1">
        <v>6232</v>
      </c>
      <c r="E10" s="1">
        <v>6248</v>
      </c>
      <c r="F10" s="1">
        <v>6424</v>
      </c>
      <c r="G10" s="1">
        <v>6550</v>
      </c>
      <c r="H10" s="1">
        <v>6742</v>
      </c>
      <c r="I10" s="1">
        <v>6957</v>
      </c>
      <c r="J10" s="1">
        <v>7243</v>
      </c>
      <c r="K10" s="1">
        <v>7450</v>
      </c>
      <c r="L10" s="1">
        <v>7714</v>
      </c>
      <c r="M10" s="1">
        <v>7870</v>
      </c>
    </row>
    <row r="11" spans="1:13" x14ac:dyDescent="0.3">
      <c r="A11" s="7" t="s">
        <v>14</v>
      </c>
      <c r="B11" s="1">
        <v>19665</v>
      </c>
      <c r="C11" s="1">
        <v>19939</v>
      </c>
      <c r="D11" s="1">
        <v>20002</v>
      </c>
      <c r="E11" s="1">
        <v>20031</v>
      </c>
      <c r="F11" s="1">
        <v>20411</v>
      </c>
      <c r="G11" s="1">
        <v>20675</v>
      </c>
      <c r="H11" s="1">
        <v>20976</v>
      </c>
      <c r="I11" s="1">
        <v>21456</v>
      </c>
      <c r="J11" s="1">
        <v>22084</v>
      </c>
      <c r="K11" s="1">
        <v>22675</v>
      </c>
      <c r="L11" s="1">
        <v>23484</v>
      </c>
      <c r="M11" s="1">
        <v>23772</v>
      </c>
    </row>
    <row r="12" spans="1:13" x14ac:dyDescent="0.3">
      <c r="A12" s="7" t="s">
        <v>15</v>
      </c>
      <c r="B12" s="1">
        <v>9849</v>
      </c>
      <c r="C12" s="1">
        <v>9887</v>
      </c>
      <c r="D12" s="1">
        <v>9810</v>
      </c>
      <c r="E12" s="1">
        <v>9779</v>
      </c>
      <c r="F12" s="1">
        <v>9929</v>
      </c>
      <c r="G12" s="1">
        <v>10129</v>
      </c>
      <c r="H12" s="1">
        <v>10347</v>
      </c>
      <c r="I12" s="1">
        <v>10677</v>
      </c>
      <c r="J12" s="1">
        <v>11095</v>
      </c>
      <c r="K12" s="1">
        <v>11683</v>
      </c>
      <c r="L12" s="1">
        <v>12373</v>
      </c>
      <c r="M12" s="1">
        <v>13052</v>
      </c>
    </row>
    <row r="13" spans="1:13" x14ac:dyDescent="0.3">
      <c r="A13" s="7" t="s">
        <v>16</v>
      </c>
      <c r="B13" s="1">
        <v>16210</v>
      </c>
      <c r="C13" s="1">
        <v>14518</v>
      </c>
      <c r="D13" s="1">
        <v>11743</v>
      </c>
      <c r="E13" s="1">
        <v>7335</v>
      </c>
      <c r="F13" s="1">
        <v>5550</v>
      </c>
      <c r="G13" s="1">
        <v>5370</v>
      </c>
      <c r="H13" s="1">
        <v>5754</v>
      </c>
      <c r="I13" s="1">
        <v>7197</v>
      </c>
      <c r="J13" s="1">
        <v>8710</v>
      </c>
      <c r="K13" s="1">
        <v>9787</v>
      </c>
      <c r="L13" s="1">
        <v>10038</v>
      </c>
      <c r="M13" s="1">
        <v>13024</v>
      </c>
    </row>
    <row r="14" spans="1:13" x14ac:dyDescent="0.3">
      <c r="A14" s="10" t="s">
        <v>17</v>
      </c>
      <c r="B14" s="5">
        <v>236244</v>
      </c>
      <c r="C14" s="5">
        <v>238261</v>
      </c>
      <c r="D14" s="5">
        <v>236921</v>
      </c>
      <c r="E14" s="5">
        <v>234732</v>
      </c>
      <c r="F14" s="5">
        <v>237239</v>
      </c>
      <c r="G14" s="5">
        <v>242642</v>
      </c>
      <c r="H14" s="5">
        <v>250210</v>
      </c>
      <c r="I14" s="5">
        <v>260320</v>
      </c>
      <c r="J14" s="5">
        <v>272255</v>
      </c>
      <c r="K14" s="5">
        <v>283663</v>
      </c>
      <c r="L14" s="5">
        <v>296182</v>
      </c>
      <c r="M14" s="5">
        <v>313829</v>
      </c>
    </row>
    <row r="15" spans="1:13" x14ac:dyDescent="0.3">
      <c r="A15" s="15"/>
    </row>
    <row r="16" spans="1:13" x14ac:dyDescent="0.3">
      <c r="A16" s="15"/>
    </row>
    <row r="17" spans="1:14" x14ac:dyDescent="0.3">
      <c r="A17" s="15"/>
      <c r="B17" s="20" t="s">
        <v>35</v>
      </c>
      <c r="C17" s="21"/>
      <c r="D17" s="21"/>
      <c r="E17" s="21"/>
      <c r="F17" s="21"/>
      <c r="G17" s="21"/>
      <c r="H17" s="21"/>
      <c r="I17" s="21"/>
      <c r="J17" s="21"/>
      <c r="K17" s="21"/>
      <c r="L17" s="21"/>
      <c r="M17" s="21"/>
    </row>
    <row r="18" spans="1:14" x14ac:dyDescent="0.3">
      <c r="A18" s="9" t="s">
        <v>39</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12</v>
      </c>
      <c r="B19" s="2">
        <v>0.78053622525863098</v>
      </c>
      <c r="C19" s="2">
        <v>0.78788387524605397</v>
      </c>
      <c r="D19" s="2">
        <v>0.798299855226004</v>
      </c>
      <c r="E19" s="2">
        <v>0.81513811495663102</v>
      </c>
      <c r="F19" s="2">
        <v>0.82163978098036194</v>
      </c>
      <c r="G19" s="2">
        <v>0.823921662366779</v>
      </c>
      <c r="H19" s="2">
        <v>0.82487110826905397</v>
      </c>
      <c r="I19" s="2">
        <v>0.82219191763982802</v>
      </c>
      <c r="J19" s="2">
        <v>0.81953683127949895</v>
      </c>
      <c r="K19" s="2">
        <v>0.81811163246528495</v>
      </c>
      <c r="L19" s="2">
        <v>0.81899980417446006</v>
      </c>
      <c r="M19" s="2">
        <v>0.81608455560193605</v>
      </c>
    </row>
    <row r="20" spans="1:14" x14ac:dyDescent="0.3">
      <c r="A20" s="8" t="s">
        <v>13</v>
      </c>
      <c r="B20" s="2">
        <v>2.59181185553919E-2</v>
      </c>
      <c r="C20" s="2">
        <v>2.6000898174690801E-2</v>
      </c>
      <c r="D20" s="2">
        <v>2.6304126692019699E-2</v>
      </c>
      <c r="E20" s="2">
        <v>2.6617589421127099E-2</v>
      </c>
      <c r="F20" s="2">
        <v>2.7078178545686001E-2</v>
      </c>
      <c r="G20" s="2">
        <v>2.6994502188409299E-2</v>
      </c>
      <c r="H20" s="2">
        <v>2.6945365892650199E-2</v>
      </c>
      <c r="I20" s="2">
        <v>2.6724800245851301E-2</v>
      </c>
      <c r="J20" s="2">
        <v>2.6603735468586399E-2</v>
      </c>
      <c r="K20" s="2">
        <v>2.6263559223444699E-2</v>
      </c>
      <c r="L20" s="2">
        <v>2.6044796780357999E-2</v>
      </c>
      <c r="M20" s="2">
        <v>2.5077351041490701E-2</v>
      </c>
    </row>
    <row r="21" spans="1:14" x14ac:dyDescent="0.3">
      <c r="A21" s="8" t="s">
        <v>14</v>
      </c>
      <c r="B21" s="2">
        <v>8.3240209275156199E-2</v>
      </c>
      <c r="C21" s="2">
        <v>8.3685538128354997E-2</v>
      </c>
      <c r="D21" s="2">
        <v>8.4424766061260897E-2</v>
      </c>
      <c r="E21" s="2">
        <v>8.5335616788507707E-2</v>
      </c>
      <c r="F21" s="2">
        <v>8.6035601229140196E-2</v>
      </c>
      <c r="G21" s="2">
        <v>8.5207837060360503E-2</v>
      </c>
      <c r="H21" s="2">
        <v>8.38335797929739E-2</v>
      </c>
      <c r="I21" s="2">
        <v>8.2421634910878894E-2</v>
      </c>
      <c r="J21" s="2">
        <v>8.1115131035242705E-2</v>
      </c>
      <c r="K21" s="2">
        <v>7.9936403408269699E-2</v>
      </c>
      <c r="L21" s="2">
        <v>7.9289085764833803E-2</v>
      </c>
      <c r="M21" s="2">
        <v>7.5748257809189104E-2</v>
      </c>
    </row>
    <row r="22" spans="1:14" x14ac:dyDescent="0.3">
      <c r="A22" s="8" t="s">
        <v>15</v>
      </c>
      <c r="B22" s="2">
        <v>4.1689947681211002E-2</v>
      </c>
      <c r="C22" s="2">
        <v>4.1496510129647703E-2</v>
      </c>
      <c r="D22" s="2">
        <v>4.1406207132335303E-2</v>
      </c>
      <c r="E22" s="2">
        <v>4.1660276400320398E-2</v>
      </c>
      <c r="F22" s="2">
        <v>4.1852309274613399E-2</v>
      </c>
      <c r="G22" s="2">
        <v>4.1744627887999597E-2</v>
      </c>
      <c r="H22" s="2">
        <v>4.1353263258862599E-2</v>
      </c>
      <c r="I22" s="2">
        <v>4.1014904732636803E-2</v>
      </c>
      <c r="J22" s="2">
        <v>4.0752235955262499E-2</v>
      </c>
      <c r="K22" s="2">
        <v>4.1186196296309402E-2</v>
      </c>
      <c r="L22" s="2">
        <v>4.17749897022777E-2</v>
      </c>
      <c r="M22" s="2">
        <v>4.1589528055087303E-2</v>
      </c>
    </row>
    <row r="23" spans="1:14" x14ac:dyDescent="0.3">
      <c r="A23" s="8" t="s">
        <v>16</v>
      </c>
      <c r="B23" s="2">
        <v>6.8615499229610105E-2</v>
      </c>
      <c r="C23" s="2">
        <v>6.0933178321252703E-2</v>
      </c>
      <c r="D23" s="2">
        <v>4.9565044888380497E-2</v>
      </c>
      <c r="E23" s="2">
        <v>3.12484024334134E-2</v>
      </c>
      <c r="F23" s="2">
        <v>2.3394129970198799E-2</v>
      </c>
      <c r="G23" s="2">
        <v>2.2131370496451599E-2</v>
      </c>
      <c r="H23" s="2">
        <v>2.2996682786459399E-2</v>
      </c>
      <c r="I23" s="2">
        <v>2.7646742470805199E-2</v>
      </c>
      <c r="J23" s="2">
        <v>3.1992066261409297E-2</v>
      </c>
      <c r="K23" s="2">
        <v>3.4502208606691703E-2</v>
      </c>
      <c r="L23" s="2">
        <v>3.3891323578070197E-2</v>
      </c>
      <c r="M23" s="2">
        <v>4.1500307492296801E-2</v>
      </c>
    </row>
    <row r="24" spans="1:14" x14ac:dyDescent="0.3">
      <c r="A24" s="15"/>
    </row>
    <row r="25" spans="1:14" x14ac:dyDescent="0.3">
      <c r="A25" s="15"/>
    </row>
    <row r="26" spans="1:14" x14ac:dyDescent="0.3">
      <c r="A26" s="15"/>
      <c r="B26" s="20" t="s">
        <v>36</v>
      </c>
      <c r="C26" s="20"/>
      <c r="D26" s="20"/>
      <c r="E26" s="20"/>
      <c r="F26" s="20"/>
      <c r="G26" s="20"/>
      <c r="H26" s="20"/>
      <c r="I26" s="20"/>
      <c r="J26" s="20"/>
      <c r="K26" s="20"/>
      <c r="L26" s="20"/>
      <c r="M26" s="6" t="s">
        <v>37</v>
      </c>
      <c r="N26" s="6" t="s">
        <v>38</v>
      </c>
    </row>
    <row r="27" spans="1:14" x14ac:dyDescent="0.3">
      <c r="A27" s="9" t="s">
        <v>39</v>
      </c>
      <c r="B27" s="4" t="s">
        <v>18</v>
      </c>
      <c r="C27" s="4" t="s">
        <v>19</v>
      </c>
      <c r="D27" s="4" t="s">
        <v>20</v>
      </c>
      <c r="E27" s="4" t="s">
        <v>21</v>
      </c>
      <c r="F27" s="4" t="s">
        <v>22</v>
      </c>
      <c r="G27" s="4" t="s">
        <v>23</v>
      </c>
      <c r="H27" s="4" t="s">
        <v>24</v>
      </c>
      <c r="I27" s="4" t="s">
        <v>25</v>
      </c>
      <c r="J27" s="4" t="s">
        <v>26</v>
      </c>
      <c r="K27" s="4" t="s">
        <v>27</v>
      </c>
      <c r="L27" s="4" t="s">
        <v>28</v>
      </c>
      <c r="M27" s="4" t="s">
        <v>29</v>
      </c>
      <c r="N27" s="4" t="s">
        <v>30</v>
      </c>
    </row>
    <row r="28" spans="1:14" x14ac:dyDescent="0.3">
      <c r="A28" s="8" t="s">
        <v>12</v>
      </c>
      <c r="B28" s="2">
        <v>1.80317467203913E-2</v>
      </c>
      <c r="C28" s="2">
        <v>7.5217609017589797E-3</v>
      </c>
      <c r="D28" s="2">
        <v>1.1658400922097601E-2</v>
      </c>
      <c r="E28" s="2">
        <v>1.8741605213782899E-2</v>
      </c>
      <c r="F28" s="2">
        <v>2.5614980120559201E-2</v>
      </c>
      <c r="G28" s="2">
        <v>3.2378275092787998E-2</v>
      </c>
      <c r="H28" s="2">
        <v>3.70268083395109E-2</v>
      </c>
      <c r="I28" s="2">
        <v>4.2470086388547601E-2</v>
      </c>
      <c r="J28" s="2">
        <v>4.0089995204438802E-2</v>
      </c>
      <c r="K28" s="2">
        <v>4.5266904527983202E-2</v>
      </c>
      <c r="L28" s="2">
        <v>5.5810003586549202E-2</v>
      </c>
      <c r="M28" s="3">
        <v>0.19659585204150801</v>
      </c>
      <c r="N28" s="3">
        <v>0.35412458891579501</v>
      </c>
    </row>
    <row r="29" spans="1:14" x14ac:dyDescent="0.3">
      <c r="A29" s="8" t="s">
        <v>13</v>
      </c>
      <c r="B29" s="2">
        <v>1.17589416952474E-2</v>
      </c>
      <c r="C29" s="2">
        <v>5.9725585149313998E-3</v>
      </c>
      <c r="D29" s="2">
        <v>2.56739409499358E-3</v>
      </c>
      <c r="E29" s="2">
        <v>2.8169014084507001E-2</v>
      </c>
      <c r="F29" s="2">
        <v>1.96139476961395E-2</v>
      </c>
      <c r="G29" s="2">
        <v>2.9312977099236599E-2</v>
      </c>
      <c r="H29" s="2">
        <v>3.1889646989024002E-2</v>
      </c>
      <c r="I29" s="2">
        <v>4.1109673709932397E-2</v>
      </c>
      <c r="J29" s="2">
        <v>2.8579317962170399E-2</v>
      </c>
      <c r="K29" s="2">
        <v>3.54362416107383E-2</v>
      </c>
      <c r="L29" s="2">
        <v>2.0222971221156301E-2</v>
      </c>
      <c r="M29" s="3">
        <v>0.13123472761247701</v>
      </c>
      <c r="N29" s="3">
        <v>0.26283697047496801</v>
      </c>
    </row>
    <row r="30" spans="1:14" x14ac:dyDescent="0.3">
      <c r="A30" s="8" t="s">
        <v>14</v>
      </c>
      <c r="B30" s="2">
        <v>1.39333841851004E-2</v>
      </c>
      <c r="C30" s="2">
        <v>3.1596368925221898E-3</v>
      </c>
      <c r="D30" s="2">
        <v>1.44985501449855E-3</v>
      </c>
      <c r="E30" s="2">
        <v>1.89705955768559E-2</v>
      </c>
      <c r="F30" s="2">
        <v>1.2934202145901699E-2</v>
      </c>
      <c r="G30" s="2">
        <v>1.4558645707376101E-2</v>
      </c>
      <c r="H30" s="2">
        <v>2.2883295194508001E-2</v>
      </c>
      <c r="I30" s="2">
        <v>2.9269202087993999E-2</v>
      </c>
      <c r="J30" s="2">
        <v>2.6761456257924299E-2</v>
      </c>
      <c r="K30" s="2">
        <v>3.5678059536935001E-2</v>
      </c>
      <c r="L30" s="2">
        <v>1.2263668880940199E-2</v>
      </c>
      <c r="M30" s="3">
        <v>0.107941834451902</v>
      </c>
      <c r="N30" s="3">
        <v>0.18848115188481199</v>
      </c>
    </row>
    <row r="31" spans="1:14" x14ac:dyDescent="0.3">
      <c r="A31" s="8" t="s">
        <v>15</v>
      </c>
      <c r="B31" s="2">
        <v>3.8582597217991701E-3</v>
      </c>
      <c r="C31" s="2">
        <v>-7.7880044502882601E-3</v>
      </c>
      <c r="D31" s="2">
        <v>-3.1600407747196702E-3</v>
      </c>
      <c r="E31" s="2">
        <v>1.53389917169445E-2</v>
      </c>
      <c r="F31" s="2">
        <v>2.01430154094068E-2</v>
      </c>
      <c r="G31" s="2">
        <v>2.1522361536183199E-2</v>
      </c>
      <c r="H31" s="2">
        <v>3.18933024064946E-2</v>
      </c>
      <c r="I31" s="2">
        <v>3.9149573850332499E-2</v>
      </c>
      <c r="J31" s="2">
        <v>5.2996845425867502E-2</v>
      </c>
      <c r="K31" s="2">
        <v>5.9060172900796001E-2</v>
      </c>
      <c r="L31" s="2">
        <v>5.4877555968641398E-2</v>
      </c>
      <c r="M31" s="3">
        <v>0.22244076051325301</v>
      </c>
      <c r="N31" s="3">
        <v>0.330479102956167</v>
      </c>
    </row>
    <row r="32" spans="1:14" x14ac:dyDescent="0.3">
      <c r="A32" s="8" t="s">
        <v>16</v>
      </c>
      <c r="B32" s="2">
        <v>-0.104380012338063</v>
      </c>
      <c r="C32" s="2">
        <v>-0.191142030582725</v>
      </c>
      <c r="D32" s="2">
        <v>-0.37537256237758698</v>
      </c>
      <c r="E32" s="2">
        <v>-0.243353783231084</v>
      </c>
      <c r="F32" s="2">
        <v>-3.24324324324324E-2</v>
      </c>
      <c r="G32" s="2">
        <v>7.1508379888268206E-2</v>
      </c>
      <c r="H32" s="2">
        <v>0.25078206465067798</v>
      </c>
      <c r="I32" s="2">
        <v>0.21022648325691301</v>
      </c>
      <c r="J32" s="2">
        <v>0.12365097588978199</v>
      </c>
      <c r="K32" s="2">
        <v>2.5646265454173901E-2</v>
      </c>
      <c r="L32" s="2">
        <v>0.29746961546124701</v>
      </c>
      <c r="M32" s="3">
        <v>0.80964290676670803</v>
      </c>
      <c r="N32" s="3">
        <v>0.10908626415736999</v>
      </c>
    </row>
    <row r="33" spans="1:14" x14ac:dyDescent="0.3">
      <c r="A33" s="11" t="s">
        <v>17</v>
      </c>
      <c r="B33" s="3">
        <v>8.53778297014951E-3</v>
      </c>
      <c r="C33" s="3">
        <v>-5.6240845123624898E-3</v>
      </c>
      <c r="D33" s="3">
        <v>-9.2393667087341293E-3</v>
      </c>
      <c r="E33" s="3">
        <v>1.06802651534516E-2</v>
      </c>
      <c r="F33" s="3">
        <v>2.277450166288E-2</v>
      </c>
      <c r="G33" s="3">
        <v>3.1189983597233802E-2</v>
      </c>
      <c r="H33" s="3">
        <v>4.04060589105152E-2</v>
      </c>
      <c r="I33" s="3">
        <v>4.5847418561770097E-2</v>
      </c>
      <c r="J33" s="3">
        <v>4.1901893445483097E-2</v>
      </c>
      <c r="K33" s="3">
        <v>4.41333554252758E-2</v>
      </c>
      <c r="L33" s="3">
        <v>5.9581608605519601E-2</v>
      </c>
      <c r="M33" s="3">
        <v>0.20555086047941001</v>
      </c>
      <c r="N33" s="3">
        <v>0.32461453395857698</v>
      </c>
    </row>
    <row r="34" spans="1:14" x14ac:dyDescent="0.3">
      <c r="A34" s="15"/>
    </row>
    <row r="35" spans="1:14" x14ac:dyDescent="0.3">
      <c r="A35" s="13" t="s">
        <v>40</v>
      </c>
    </row>
    <row r="36" spans="1:14" x14ac:dyDescent="0.3">
      <c r="A36" s="14" t="s">
        <v>41</v>
      </c>
    </row>
    <row r="37" spans="1:14" x14ac:dyDescent="0.3">
      <c r="A37" s="14" t="s">
        <v>42</v>
      </c>
    </row>
    <row r="38" spans="1:14" x14ac:dyDescent="0.3">
      <c r="A38" s="14" t="s">
        <v>43</v>
      </c>
    </row>
    <row r="39" spans="1:14" x14ac:dyDescent="0.3">
      <c r="A39" s="14" t="s">
        <v>44</v>
      </c>
    </row>
    <row r="40" spans="1:14" x14ac:dyDescent="0.3">
      <c r="A40" s="14" t="s">
        <v>45</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7:M17"/>
    <mergeCell ref="B26:L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F400"/>
  <sheetViews>
    <sheetView showGridLines="0" workbookViewId="0"/>
  </sheetViews>
  <sheetFormatPr defaultColWidth="10.88671875" defaultRowHeight="14.4" x14ac:dyDescent="0.3"/>
  <cols>
    <col min="1" max="1" width="21.77734375" customWidth="1"/>
    <col min="2" max="2" width="6.77734375" customWidth="1"/>
    <col min="3" max="14" width="10.5546875" customWidth="1"/>
  </cols>
  <sheetData>
    <row r="1" spans="1:6" ht="15.6" x14ac:dyDescent="0.3">
      <c r="A1" s="12" t="s">
        <v>367</v>
      </c>
      <c r="B1" s="15"/>
    </row>
    <row r="2" spans="1:6" ht="15.6" x14ac:dyDescent="0.3">
      <c r="A2" s="12" t="s">
        <v>352</v>
      </c>
      <c r="B2" s="15"/>
    </row>
    <row r="3" spans="1:6" ht="15.6" x14ac:dyDescent="0.3">
      <c r="A3" s="12" t="s">
        <v>204</v>
      </c>
      <c r="B3" s="15"/>
    </row>
    <row r="4" spans="1:6" ht="15.6" x14ac:dyDescent="0.3">
      <c r="A4" s="12" t="s">
        <v>58</v>
      </c>
      <c r="B4" s="15"/>
    </row>
    <row r="5" spans="1:6" x14ac:dyDescent="0.3">
      <c r="A5" s="15"/>
      <c r="B5" s="15"/>
    </row>
    <row r="6" spans="1:6" x14ac:dyDescent="0.3">
      <c r="A6" s="16" t="str">
        <f>HYPERLINK("#'Table of contents'!A140", "Back to contents")</f>
        <v>Back to contents</v>
      </c>
      <c r="B6" s="15"/>
    </row>
    <row r="7" spans="1:6" x14ac:dyDescent="0.3">
      <c r="A7" s="15"/>
      <c r="B7" s="15"/>
      <c r="C7" s="20" t="s">
        <v>34</v>
      </c>
      <c r="D7" s="21"/>
      <c r="E7" s="21"/>
      <c r="F7" s="21"/>
    </row>
    <row r="8" spans="1:6" x14ac:dyDescent="0.3">
      <c r="A8" s="9" t="s">
        <v>39</v>
      </c>
      <c r="B8" s="9" t="s">
        <v>39</v>
      </c>
      <c r="C8" s="4" t="s">
        <v>8</v>
      </c>
      <c r="D8" s="4" t="s">
        <v>9</v>
      </c>
      <c r="E8" s="4" t="s">
        <v>10</v>
      </c>
      <c r="F8" s="4" t="s">
        <v>11</v>
      </c>
    </row>
    <row r="9" spans="1:6" x14ac:dyDescent="0.3">
      <c r="A9" s="7" t="s">
        <v>196</v>
      </c>
      <c r="B9" s="7" t="s">
        <v>55</v>
      </c>
      <c r="C9" s="1">
        <v>744</v>
      </c>
      <c r="D9" s="1">
        <v>675</v>
      </c>
      <c r="E9" s="1">
        <v>307</v>
      </c>
      <c r="F9" s="1">
        <v>277</v>
      </c>
    </row>
    <row r="10" spans="1:6" x14ac:dyDescent="0.3">
      <c r="A10" s="7" t="s">
        <v>196</v>
      </c>
      <c r="B10" s="7" t="s">
        <v>56</v>
      </c>
      <c r="C10" s="1">
        <v>1291</v>
      </c>
      <c r="D10" s="1">
        <v>1145</v>
      </c>
      <c r="E10" s="1">
        <v>529</v>
      </c>
      <c r="F10" s="1">
        <v>492</v>
      </c>
    </row>
    <row r="11" spans="1:6" x14ac:dyDescent="0.3">
      <c r="A11" s="7" t="s">
        <v>197</v>
      </c>
      <c r="B11" s="7" t="s">
        <v>55</v>
      </c>
      <c r="C11" s="1">
        <v>1912</v>
      </c>
      <c r="D11" s="1">
        <v>1661</v>
      </c>
      <c r="E11" s="1">
        <v>517</v>
      </c>
      <c r="F11" s="1">
        <v>480</v>
      </c>
    </row>
    <row r="12" spans="1:6" x14ac:dyDescent="0.3">
      <c r="A12" s="7" t="s">
        <v>197</v>
      </c>
      <c r="B12" s="7" t="s">
        <v>56</v>
      </c>
      <c r="C12" s="1">
        <v>2716</v>
      </c>
      <c r="D12" s="1">
        <v>2326</v>
      </c>
      <c r="E12" s="1">
        <v>811</v>
      </c>
      <c r="F12" s="1">
        <v>759</v>
      </c>
    </row>
    <row r="13" spans="1:6" x14ac:dyDescent="0.3">
      <c r="A13" s="7" t="s">
        <v>198</v>
      </c>
      <c r="B13" s="7" t="s">
        <v>55</v>
      </c>
      <c r="C13" s="1">
        <v>1026</v>
      </c>
      <c r="D13" s="1">
        <v>933</v>
      </c>
      <c r="E13" s="1">
        <v>353</v>
      </c>
      <c r="F13" s="1">
        <v>322</v>
      </c>
    </row>
    <row r="14" spans="1:6" x14ac:dyDescent="0.3">
      <c r="A14" s="7" t="s">
        <v>198</v>
      </c>
      <c r="B14" s="7" t="s">
        <v>56</v>
      </c>
      <c r="C14" s="1">
        <v>1966</v>
      </c>
      <c r="D14" s="1">
        <v>1763</v>
      </c>
      <c r="E14" s="1">
        <v>702</v>
      </c>
      <c r="F14" s="1">
        <v>655</v>
      </c>
    </row>
    <row r="15" spans="1:6" x14ac:dyDescent="0.3">
      <c r="A15" s="7" t="s">
        <v>199</v>
      </c>
      <c r="B15" s="7" t="s">
        <v>55</v>
      </c>
      <c r="C15" s="1">
        <v>877</v>
      </c>
      <c r="D15" s="1">
        <v>784</v>
      </c>
      <c r="E15" s="1">
        <v>376</v>
      </c>
      <c r="F15" s="1">
        <v>339</v>
      </c>
    </row>
    <row r="16" spans="1:6" x14ac:dyDescent="0.3">
      <c r="A16" s="7" t="s">
        <v>199</v>
      </c>
      <c r="B16" s="7" t="s">
        <v>56</v>
      </c>
      <c r="C16" s="1">
        <v>1535</v>
      </c>
      <c r="D16" s="1">
        <v>1400</v>
      </c>
      <c r="E16" s="1">
        <v>657</v>
      </c>
      <c r="F16" s="1">
        <v>598</v>
      </c>
    </row>
    <row r="17" spans="1:6" x14ac:dyDescent="0.3">
      <c r="A17" s="7" t="s">
        <v>200</v>
      </c>
      <c r="B17" s="7" t="s">
        <v>55</v>
      </c>
      <c r="C17" s="1">
        <v>736</v>
      </c>
      <c r="D17" s="1">
        <v>661</v>
      </c>
      <c r="E17" s="1">
        <v>272</v>
      </c>
      <c r="F17" s="1">
        <v>245</v>
      </c>
    </row>
    <row r="18" spans="1:6" x14ac:dyDescent="0.3">
      <c r="A18" s="7" t="s">
        <v>200</v>
      </c>
      <c r="B18" s="7" t="s">
        <v>56</v>
      </c>
      <c r="C18" s="1">
        <v>1440</v>
      </c>
      <c r="D18" s="1">
        <v>1262</v>
      </c>
      <c r="E18" s="1">
        <v>559</v>
      </c>
      <c r="F18" s="1">
        <v>521</v>
      </c>
    </row>
    <row r="19" spans="1:6" x14ac:dyDescent="0.3">
      <c r="A19" s="7" t="s">
        <v>201</v>
      </c>
      <c r="B19" s="7" t="s">
        <v>55</v>
      </c>
      <c r="C19" s="1">
        <v>1394</v>
      </c>
      <c r="D19" s="1">
        <v>1183</v>
      </c>
      <c r="E19" s="1">
        <v>496</v>
      </c>
      <c r="F19" s="1">
        <v>462</v>
      </c>
    </row>
    <row r="20" spans="1:6" x14ac:dyDescent="0.3">
      <c r="A20" s="7" t="s">
        <v>201</v>
      </c>
      <c r="B20" s="7" t="s">
        <v>56</v>
      </c>
      <c r="C20" s="1">
        <v>2053</v>
      </c>
      <c r="D20" s="1">
        <v>1783</v>
      </c>
      <c r="E20" s="1">
        <v>855</v>
      </c>
      <c r="F20" s="1">
        <v>791</v>
      </c>
    </row>
    <row r="21" spans="1:6" x14ac:dyDescent="0.3">
      <c r="A21" s="7" t="s">
        <v>202</v>
      </c>
      <c r="B21" s="7" t="s">
        <v>55</v>
      </c>
      <c r="C21" s="1">
        <v>1140</v>
      </c>
      <c r="D21" s="1">
        <v>1127</v>
      </c>
      <c r="E21" s="1">
        <v>318</v>
      </c>
      <c r="F21" s="1">
        <v>297</v>
      </c>
    </row>
    <row r="22" spans="1:6" x14ac:dyDescent="0.3">
      <c r="A22" s="7" t="s">
        <v>202</v>
      </c>
      <c r="B22" s="7" t="s">
        <v>56</v>
      </c>
      <c r="C22" s="1">
        <v>1911</v>
      </c>
      <c r="D22" s="1">
        <v>1861</v>
      </c>
      <c r="E22" s="1">
        <v>635</v>
      </c>
      <c r="F22" s="1">
        <v>588</v>
      </c>
    </row>
    <row r="23" spans="1:6" x14ac:dyDescent="0.3">
      <c r="A23" s="10" t="s">
        <v>17</v>
      </c>
      <c r="B23" s="10" t="s">
        <v>17</v>
      </c>
      <c r="C23" s="5">
        <v>20741</v>
      </c>
      <c r="D23" s="5">
        <v>18564</v>
      </c>
      <c r="E23" s="5">
        <v>7387</v>
      </c>
      <c r="F23" s="5">
        <v>6826</v>
      </c>
    </row>
    <row r="24" spans="1:6" x14ac:dyDescent="0.3">
      <c r="A24" s="15"/>
      <c r="B24" s="15"/>
    </row>
    <row r="25" spans="1:6" x14ac:dyDescent="0.3">
      <c r="A25" s="15"/>
      <c r="B25" s="15"/>
    </row>
    <row r="26" spans="1:6" x14ac:dyDescent="0.3">
      <c r="A26" s="15"/>
      <c r="B26" s="15"/>
      <c r="C26" s="20" t="s">
        <v>35</v>
      </c>
      <c r="D26" s="21"/>
      <c r="E26" s="21"/>
      <c r="F26" s="21"/>
    </row>
    <row r="27" spans="1:6" x14ac:dyDescent="0.3">
      <c r="A27" s="9" t="s">
        <v>39</v>
      </c>
      <c r="B27" s="9" t="s">
        <v>39</v>
      </c>
      <c r="C27" s="4" t="s">
        <v>8</v>
      </c>
      <c r="D27" s="4" t="s">
        <v>9</v>
      </c>
      <c r="E27" s="4" t="s">
        <v>10</v>
      </c>
      <c r="F27" s="4" t="s">
        <v>11</v>
      </c>
    </row>
    <row r="28" spans="1:6" x14ac:dyDescent="0.3">
      <c r="A28" s="8" t="s">
        <v>196</v>
      </c>
      <c r="B28" s="8" t="s">
        <v>55</v>
      </c>
      <c r="C28" s="2">
        <v>0.36560196560196601</v>
      </c>
      <c r="D28" s="2">
        <v>0.370879120879121</v>
      </c>
      <c r="E28" s="2">
        <v>0.36722488038277501</v>
      </c>
      <c r="F28" s="2">
        <v>0.36020806241872599</v>
      </c>
    </row>
    <row r="29" spans="1:6" x14ac:dyDescent="0.3">
      <c r="A29" s="8" t="s">
        <v>196</v>
      </c>
      <c r="B29" s="8" t="s">
        <v>56</v>
      </c>
      <c r="C29" s="2">
        <v>0.63439803439803399</v>
      </c>
      <c r="D29" s="2">
        <v>0.629120879120879</v>
      </c>
      <c r="E29" s="2">
        <v>0.63277511961722499</v>
      </c>
      <c r="F29" s="2">
        <v>0.63979193758127395</v>
      </c>
    </row>
    <row r="30" spans="1:6" x14ac:dyDescent="0.3">
      <c r="A30" s="8" t="s">
        <v>197</v>
      </c>
      <c r="B30" s="8" t="s">
        <v>55</v>
      </c>
      <c r="C30" s="2">
        <v>0.41313742437337903</v>
      </c>
      <c r="D30" s="2">
        <v>0.41660396287935803</v>
      </c>
      <c r="E30" s="2">
        <v>0.389307228915663</v>
      </c>
      <c r="F30" s="2">
        <v>0.38740920096852299</v>
      </c>
    </row>
    <row r="31" spans="1:6" x14ac:dyDescent="0.3">
      <c r="A31" s="8" t="s">
        <v>197</v>
      </c>
      <c r="B31" s="8" t="s">
        <v>56</v>
      </c>
      <c r="C31" s="2">
        <v>0.58686257562662103</v>
      </c>
      <c r="D31" s="2">
        <v>0.58339603712064203</v>
      </c>
      <c r="E31" s="2">
        <v>0.61069277108433695</v>
      </c>
      <c r="F31" s="2">
        <v>0.61259079903147695</v>
      </c>
    </row>
    <row r="32" spans="1:6" x14ac:dyDescent="0.3">
      <c r="A32" s="8" t="s">
        <v>198</v>
      </c>
      <c r="B32" s="8" t="s">
        <v>55</v>
      </c>
      <c r="C32" s="2">
        <v>0.342914438502674</v>
      </c>
      <c r="D32" s="2">
        <v>0.34606824925815999</v>
      </c>
      <c r="E32" s="2">
        <v>0.334597156398104</v>
      </c>
      <c r="F32" s="2">
        <v>0.32958034800409403</v>
      </c>
    </row>
    <row r="33" spans="1:6" x14ac:dyDescent="0.3">
      <c r="A33" s="8" t="s">
        <v>198</v>
      </c>
      <c r="B33" s="8" t="s">
        <v>56</v>
      </c>
      <c r="C33" s="2">
        <v>0.657085561497326</v>
      </c>
      <c r="D33" s="2">
        <v>0.65393175074183996</v>
      </c>
      <c r="E33" s="2">
        <v>0.66540284360189605</v>
      </c>
      <c r="F33" s="2">
        <v>0.67041965199590603</v>
      </c>
    </row>
    <row r="34" spans="1:6" x14ac:dyDescent="0.3">
      <c r="A34" s="8" t="s">
        <v>199</v>
      </c>
      <c r="B34" s="8" t="s">
        <v>55</v>
      </c>
      <c r="C34" s="2">
        <v>0.36359867330016599</v>
      </c>
      <c r="D34" s="2">
        <v>0.35897435897435898</v>
      </c>
      <c r="E34" s="2">
        <v>0.36398838334946798</v>
      </c>
      <c r="F34" s="2">
        <v>0.36179295624333002</v>
      </c>
    </row>
    <row r="35" spans="1:6" x14ac:dyDescent="0.3">
      <c r="A35" s="8" t="s">
        <v>199</v>
      </c>
      <c r="B35" s="8" t="s">
        <v>56</v>
      </c>
      <c r="C35" s="2">
        <v>0.63640132669983396</v>
      </c>
      <c r="D35" s="2">
        <v>0.64102564102564097</v>
      </c>
      <c r="E35" s="2">
        <v>0.63601161665053196</v>
      </c>
      <c r="F35" s="2">
        <v>0.63820704375667003</v>
      </c>
    </row>
    <row r="36" spans="1:6" x14ac:dyDescent="0.3">
      <c r="A36" s="8" t="s">
        <v>200</v>
      </c>
      <c r="B36" s="8" t="s">
        <v>55</v>
      </c>
      <c r="C36" s="2">
        <v>0.33823529411764702</v>
      </c>
      <c r="D36" s="2">
        <v>0.34373374934997403</v>
      </c>
      <c r="E36" s="2">
        <v>0.32731648616125197</v>
      </c>
      <c r="F36" s="2">
        <v>0.31984334203655401</v>
      </c>
    </row>
    <row r="37" spans="1:6" x14ac:dyDescent="0.3">
      <c r="A37" s="8" t="s">
        <v>200</v>
      </c>
      <c r="B37" s="8" t="s">
        <v>56</v>
      </c>
      <c r="C37" s="2">
        <v>0.66176470588235303</v>
      </c>
      <c r="D37" s="2">
        <v>0.65626625065002597</v>
      </c>
      <c r="E37" s="2">
        <v>0.67268351383874803</v>
      </c>
      <c r="F37" s="2">
        <v>0.68015665796344604</v>
      </c>
    </row>
    <row r="38" spans="1:6" x14ac:dyDescent="0.3">
      <c r="A38" s="8" t="s">
        <v>201</v>
      </c>
      <c r="B38" s="8" t="s">
        <v>55</v>
      </c>
      <c r="C38" s="2">
        <v>0.40440963156367898</v>
      </c>
      <c r="D38" s="2">
        <v>0.398853674983142</v>
      </c>
      <c r="E38" s="2">
        <v>0.367135455218357</v>
      </c>
      <c r="F38" s="2">
        <v>0.36871508379888301</v>
      </c>
    </row>
    <row r="39" spans="1:6" x14ac:dyDescent="0.3">
      <c r="A39" s="8" t="s">
        <v>201</v>
      </c>
      <c r="B39" s="8" t="s">
        <v>56</v>
      </c>
      <c r="C39" s="2">
        <v>0.59559036843632096</v>
      </c>
      <c r="D39" s="2">
        <v>0.60114632501685805</v>
      </c>
      <c r="E39" s="2">
        <v>0.632864544781643</v>
      </c>
      <c r="F39" s="2">
        <v>0.63128491620111704</v>
      </c>
    </row>
    <row r="40" spans="1:6" x14ac:dyDescent="0.3">
      <c r="A40" s="8" t="s">
        <v>202</v>
      </c>
      <c r="B40" s="8" t="s">
        <v>55</v>
      </c>
      <c r="C40" s="2">
        <v>0.37364798426745299</v>
      </c>
      <c r="D40" s="2">
        <v>0.37717536813922398</v>
      </c>
      <c r="E40" s="2">
        <v>0.333683105981112</v>
      </c>
      <c r="F40" s="2">
        <v>0.33559322033898298</v>
      </c>
    </row>
    <row r="41" spans="1:6" x14ac:dyDescent="0.3">
      <c r="A41" s="8" t="s">
        <v>202</v>
      </c>
      <c r="B41" s="8" t="s">
        <v>56</v>
      </c>
      <c r="C41" s="2">
        <v>0.62635201573254695</v>
      </c>
      <c r="D41" s="2">
        <v>0.62282463186077597</v>
      </c>
      <c r="E41" s="2">
        <v>0.66631689401888805</v>
      </c>
      <c r="F41" s="2">
        <v>0.66440677966101702</v>
      </c>
    </row>
    <row r="42" spans="1:6" x14ac:dyDescent="0.3">
      <c r="A42" s="15"/>
      <c r="B42" s="15"/>
    </row>
    <row r="43" spans="1:6" x14ac:dyDescent="0.3">
      <c r="A43" s="13" t="s">
        <v>40</v>
      </c>
      <c r="B43" s="15"/>
    </row>
    <row r="44" spans="1:6" x14ac:dyDescent="0.3">
      <c r="A44" s="14" t="s">
        <v>41</v>
      </c>
      <c r="B44" s="15"/>
    </row>
    <row r="45" spans="1:6" x14ac:dyDescent="0.3">
      <c r="A45" s="14" t="s">
        <v>42</v>
      </c>
      <c r="B45" s="15"/>
    </row>
    <row r="46" spans="1:6" x14ac:dyDescent="0.3">
      <c r="A46" s="14" t="s">
        <v>354</v>
      </c>
      <c r="B46" s="15"/>
    </row>
    <row r="47" spans="1:6" x14ac:dyDescent="0.3">
      <c r="A47" s="15"/>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6:F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F400"/>
  <sheetViews>
    <sheetView showGridLines="0" workbookViewId="0"/>
  </sheetViews>
  <sheetFormatPr defaultColWidth="10.88671875" defaultRowHeight="14.4" x14ac:dyDescent="0.3"/>
  <cols>
    <col min="1" max="1" width="21.77734375" customWidth="1"/>
    <col min="2" max="2" width="10.77734375" customWidth="1"/>
    <col min="3" max="14" width="10.5546875" customWidth="1"/>
  </cols>
  <sheetData>
    <row r="1" spans="1:6" ht="15.6" x14ac:dyDescent="0.3">
      <c r="A1" s="12" t="s">
        <v>368</v>
      </c>
      <c r="B1" s="15"/>
    </row>
    <row r="2" spans="1:6" ht="15.6" x14ac:dyDescent="0.3">
      <c r="A2" s="12" t="s">
        <v>352</v>
      </c>
      <c r="B2" s="15"/>
    </row>
    <row r="3" spans="1:6" ht="15.6" x14ac:dyDescent="0.3">
      <c r="A3" s="12" t="s">
        <v>204</v>
      </c>
      <c r="B3" s="15"/>
    </row>
    <row r="4" spans="1:6" ht="15.6" x14ac:dyDescent="0.3">
      <c r="A4" s="12" t="s">
        <v>53</v>
      </c>
      <c r="B4" s="15"/>
    </row>
    <row r="5" spans="1:6" x14ac:dyDescent="0.3">
      <c r="A5" s="15"/>
      <c r="B5" s="15"/>
    </row>
    <row r="6" spans="1:6" x14ac:dyDescent="0.3">
      <c r="A6" s="16" t="str">
        <f>HYPERLINK("#'Table of contents'!A141", "Back to contents")</f>
        <v>Back to contents</v>
      </c>
      <c r="B6" s="15"/>
    </row>
    <row r="7" spans="1:6" x14ac:dyDescent="0.3">
      <c r="A7" s="15"/>
      <c r="B7" s="15"/>
      <c r="C7" s="20" t="s">
        <v>34</v>
      </c>
      <c r="D7" s="21"/>
      <c r="E7" s="21"/>
      <c r="F7" s="21"/>
    </row>
    <row r="8" spans="1:6" x14ac:dyDescent="0.3">
      <c r="A8" s="9" t="s">
        <v>39</v>
      </c>
      <c r="B8" s="9" t="s">
        <v>39</v>
      </c>
      <c r="C8" s="4" t="s">
        <v>8</v>
      </c>
      <c r="D8" s="4" t="s">
        <v>9</v>
      </c>
      <c r="E8" s="4" t="s">
        <v>10</v>
      </c>
      <c r="F8" s="4" t="s">
        <v>11</v>
      </c>
    </row>
    <row r="9" spans="1:6" x14ac:dyDescent="0.3">
      <c r="A9" s="7" t="s">
        <v>196</v>
      </c>
      <c r="B9" s="7" t="s">
        <v>46</v>
      </c>
      <c r="C9" s="1">
        <v>25</v>
      </c>
      <c r="D9" s="1">
        <v>6</v>
      </c>
      <c r="E9" s="1">
        <v>1</v>
      </c>
      <c r="F9" s="1">
        <v>0</v>
      </c>
    </row>
    <row r="10" spans="1:6" x14ac:dyDescent="0.3">
      <c r="A10" s="7" t="s">
        <v>196</v>
      </c>
      <c r="B10" s="7" t="s">
        <v>47</v>
      </c>
      <c r="C10" s="1">
        <v>278</v>
      </c>
      <c r="D10" s="1">
        <v>206</v>
      </c>
      <c r="E10" s="1">
        <v>26</v>
      </c>
      <c r="F10" s="1">
        <v>21</v>
      </c>
    </row>
    <row r="11" spans="1:6" x14ac:dyDescent="0.3">
      <c r="A11" s="7" t="s">
        <v>196</v>
      </c>
      <c r="B11" s="7" t="s">
        <v>48</v>
      </c>
      <c r="C11" s="1">
        <v>323</v>
      </c>
      <c r="D11" s="1">
        <v>271</v>
      </c>
      <c r="E11" s="1">
        <v>70</v>
      </c>
      <c r="F11" s="1">
        <v>62</v>
      </c>
    </row>
    <row r="12" spans="1:6" x14ac:dyDescent="0.3">
      <c r="A12" s="7" t="s">
        <v>196</v>
      </c>
      <c r="B12" s="7" t="s">
        <v>49</v>
      </c>
      <c r="C12" s="1">
        <v>240</v>
      </c>
      <c r="D12" s="1">
        <v>220</v>
      </c>
      <c r="E12" s="1">
        <v>85</v>
      </c>
      <c r="F12" s="1">
        <v>73</v>
      </c>
    </row>
    <row r="13" spans="1:6" x14ac:dyDescent="0.3">
      <c r="A13" s="7" t="s">
        <v>196</v>
      </c>
      <c r="B13" s="7" t="s">
        <v>50</v>
      </c>
      <c r="C13" s="1">
        <v>629</v>
      </c>
      <c r="D13" s="1">
        <v>578</v>
      </c>
      <c r="E13" s="1">
        <v>367</v>
      </c>
      <c r="F13" s="1">
        <v>305</v>
      </c>
    </row>
    <row r="14" spans="1:6" x14ac:dyDescent="0.3">
      <c r="A14" s="7" t="s">
        <v>196</v>
      </c>
      <c r="B14" s="7" t="s">
        <v>51</v>
      </c>
      <c r="C14" s="1">
        <v>540</v>
      </c>
      <c r="D14" s="1">
        <v>539</v>
      </c>
      <c r="E14" s="1">
        <v>287</v>
      </c>
      <c r="F14" s="1">
        <v>308</v>
      </c>
    </row>
    <row r="15" spans="1:6" x14ac:dyDescent="0.3">
      <c r="A15" s="7" t="s">
        <v>197</v>
      </c>
      <c r="B15" s="7" t="s">
        <v>46</v>
      </c>
      <c r="C15" s="1">
        <v>77</v>
      </c>
      <c r="D15" s="1">
        <v>28</v>
      </c>
      <c r="E15" s="1">
        <v>3</v>
      </c>
      <c r="F15" s="1">
        <v>0</v>
      </c>
    </row>
    <row r="16" spans="1:6" x14ac:dyDescent="0.3">
      <c r="A16" s="7" t="s">
        <v>197</v>
      </c>
      <c r="B16" s="7" t="s">
        <v>47</v>
      </c>
      <c r="C16" s="1">
        <v>995</v>
      </c>
      <c r="D16" s="1">
        <v>758</v>
      </c>
      <c r="E16" s="1">
        <v>108</v>
      </c>
      <c r="F16" s="1">
        <v>85</v>
      </c>
    </row>
    <row r="17" spans="1:6" x14ac:dyDescent="0.3">
      <c r="A17" s="7" t="s">
        <v>197</v>
      </c>
      <c r="B17" s="7" t="s">
        <v>48</v>
      </c>
      <c r="C17" s="1">
        <v>1027</v>
      </c>
      <c r="D17" s="1">
        <v>945</v>
      </c>
      <c r="E17" s="1">
        <v>214</v>
      </c>
      <c r="F17" s="1">
        <v>187</v>
      </c>
    </row>
    <row r="18" spans="1:6" x14ac:dyDescent="0.3">
      <c r="A18" s="7" t="s">
        <v>197</v>
      </c>
      <c r="B18" s="7" t="s">
        <v>49</v>
      </c>
      <c r="C18" s="1">
        <v>540</v>
      </c>
      <c r="D18" s="1">
        <v>467</v>
      </c>
      <c r="E18" s="1">
        <v>181</v>
      </c>
      <c r="F18" s="1">
        <v>174</v>
      </c>
    </row>
    <row r="19" spans="1:6" x14ac:dyDescent="0.3">
      <c r="A19" s="7" t="s">
        <v>197</v>
      </c>
      <c r="B19" s="7" t="s">
        <v>50</v>
      </c>
      <c r="C19" s="1">
        <v>796</v>
      </c>
      <c r="D19" s="1">
        <v>664</v>
      </c>
      <c r="E19" s="1">
        <v>311</v>
      </c>
      <c r="F19" s="1">
        <v>283</v>
      </c>
    </row>
    <row r="20" spans="1:6" x14ac:dyDescent="0.3">
      <c r="A20" s="7" t="s">
        <v>197</v>
      </c>
      <c r="B20" s="7" t="s">
        <v>51</v>
      </c>
      <c r="C20" s="1">
        <v>1193</v>
      </c>
      <c r="D20" s="1">
        <v>1125</v>
      </c>
      <c r="E20" s="1">
        <v>511</v>
      </c>
      <c r="F20" s="1">
        <v>510</v>
      </c>
    </row>
    <row r="21" spans="1:6" x14ac:dyDescent="0.3">
      <c r="A21" s="7" t="s">
        <v>198</v>
      </c>
      <c r="B21" s="7" t="s">
        <v>46</v>
      </c>
      <c r="C21" s="1">
        <v>43</v>
      </c>
      <c r="D21" s="1">
        <v>13</v>
      </c>
      <c r="E21" s="1">
        <v>0</v>
      </c>
      <c r="F21" s="1">
        <v>0</v>
      </c>
    </row>
    <row r="22" spans="1:6" x14ac:dyDescent="0.3">
      <c r="A22" s="7" t="s">
        <v>198</v>
      </c>
      <c r="B22" s="7" t="s">
        <v>47</v>
      </c>
      <c r="C22" s="1">
        <v>395</v>
      </c>
      <c r="D22" s="1">
        <v>271</v>
      </c>
      <c r="E22" s="1">
        <v>39</v>
      </c>
      <c r="F22" s="1">
        <v>31</v>
      </c>
    </row>
    <row r="23" spans="1:6" x14ac:dyDescent="0.3">
      <c r="A23" s="7" t="s">
        <v>198</v>
      </c>
      <c r="B23" s="7" t="s">
        <v>48</v>
      </c>
      <c r="C23" s="1">
        <v>493</v>
      </c>
      <c r="D23" s="1">
        <v>420</v>
      </c>
      <c r="E23" s="1">
        <v>95</v>
      </c>
      <c r="F23" s="1">
        <v>82</v>
      </c>
    </row>
    <row r="24" spans="1:6" x14ac:dyDescent="0.3">
      <c r="A24" s="7" t="s">
        <v>198</v>
      </c>
      <c r="B24" s="7" t="s">
        <v>49</v>
      </c>
      <c r="C24" s="1">
        <v>364</v>
      </c>
      <c r="D24" s="1">
        <v>323</v>
      </c>
      <c r="E24" s="1">
        <v>115</v>
      </c>
      <c r="F24" s="1">
        <v>85</v>
      </c>
    </row>
    <row r="25" spans="1:6" x14ac:dyDescent="0.3">
      <c r="A25" s="7" t="s">
        <v>198</v>
      </c>
      <c r="B25" s="7" t="s">
        <v>50</v>
      </c>
      <c r="C25" s="1">
        <v>996</v>
      </c>
      <c r="D25" s="1">
        <v>956</v>
      </c>
      <c r="E25" s="1">
        <v>484</v>
      </c>
      <c r="F25" s="1">
        <v>417</v>
      </c>
    </row>
    <row r="26" spans="1:6" x14ac:dyDescent="0.3">
      <c r="A26" s="7" t="s">
        <v>198</v>
      </c>
      <c r="B26" s="7" t="s">
        <v>51</v>
      </c>
      <c r="C26" s="1">
        <v>701</v>
      </c>
      <c r="D26" s="1">
        <v>713</v>
      </c>
      <c r="E26" s="1">
        <v>322</v>
      </c>
      <c r="F26" s="1">
        <v>362</v>
      </c>
    </row>
    <row r="27" spans="1:6" x14ac:dyDescent="0.3">
      <c r="A27" s="7" t="s">
        <v>199</v>
      </c>
      <c r="B27" s="7" t="s">
        <v>46</v>
      </c>
      <c r="C27" s="1">
        <v>44</v>
      </c>
      <c r="D27" s="1">
        <v>11</v>
      </c>
      <c r="E27" s="1">
        <v>1</v>
      </c>
      <c r="F27" s="1">
        <v>0</v>
      </c>
    </row>
    <row r="28" spans="1:6" x14ac:dyDescent="0.3">
      <c r="A28" s="7" t="s">
        <v>199</v>
      </c>
      <c r="B28" s="7" t="s">
        <v>47</v>
      </c>
      <c r="C28" s="1">
        <v>280</v>
      </c>
      <c r="D28" s="1">
        <v>194</v>
      </c>
      <c r="E28" s="1">
        <v>35</v>
      </c>
      <c r="F28" s="1">
        <v>31</v>
      </c>
    </row>
    <row r="29" spans="1:6" x14ac:dyDescent="0.3">
      <c r="A29" s="7" t="s">
        <v>199</v>
      </c>
      <c r="B29" s="7" t="s">
        <v>48</v>
      </c>
      <c r="C29" s="1">
        <v>291</v>
      </c>
      <c r="D29" s="1">
        <v>261</v>
      </c>
      <c r="E29" s="1">
        <v>63</v>
      </c>
      <c r="F29" s="1">
        <v>49</v>
      </c>
    </row>
    <row r="30" spans="1:6" x14ac:dyDescent="0.3">
      <c r="A30" s="7" t="s">
        <v>199</v>
      </c>
      <c r="B30" s="7" t="s">
        <v>49</v>
      </c>
      <c r="C30" s="1">
        <v>287</v>
      </c>
      <c r="D30" s="1">
        <v>244</v>
      </c>
      <c r="E30" s="1">
        <v>95</v>
      </c>
      <c r="F30" s="1">
        <v>65</v>
      </c>
    </row>
    <row r="31" spans="1:6" x14ac:dyDescent="0.3">
      <c r="A31" s="7" t="s">
        <v>199</v>
      </c>
      <c r="B31" s="7" t="s">
        <v>50</v>
      </c>
      <c r="C31" s="1">
        <v>972</v>
      </c>
      <c r="D31" s="1">
        <v>923</v>
      </c>
      <c r="E31" s="1">
        <v>567</v>
      </c>
      <c r="F31" s="1">
        <v>504</v>
      </c>
    </row>
    <row r="32" spans="1:6" x14ac:dyDescent="0.3">
      <c r="A32" s="7" t="s">
        <v>199</v>
      </c>
      <c r="B32" s="7" t="s">
        <v>51</v>
      </c>
      <c r="C32" s="1">
        <v>538</v>
      </c>
      <c r="D32" s="1">
        <v>551</v>
      </c>
      <c r="E32" s="1">
        <v>272</v>
      </c>
      <c r="F32" s="1">
        <v>288</v>
      </c>
    </row>
    <row r="33" spans="1:6" x14ac:dyDescent="0.3">
      <c r="A33" s="7" t="s">
        <v>200</v>
      </c>
      <c r="B33" s="7" t="s">
        <v>46</v>
      </c>
      <c r="C33" s="1">
        <v>41</v>
      </c>
      <c r="D33" s="1">
        <v>16</v>
      </c>
      <c r="E33" s="1">
        <v>1</v>
      </c>
      <c r="F33" s="1">
        <v>0</v>
      </c>
    </row>
    <row r="34" spans="1:6" x14ac:dyDescent="0.3">
      <c r="A34" s="7" t="s">
        <v>200</v>
      </c>
      <c r="B34" s="7" t="s">
        <v>47</v>
      </c>
      <c r="C34" s="1">
        <v>301</v>
      </c>
      <c r="D34" s="1">
        <v>220</v>
      </c>
      <c r="E34" s="1">
        <v>32</v>
      </c>
      <c r="F34" s="1">
        <v>25</v>
      </c>
    </row>
    <row r="35" spans="1:6" x14ac:dyDescent="0.3">
      <c r="A35" s="7" t="s">
        <v>200</v>
      </c>
      <c r="B35" s="7" t="s">
        <v>48</v>
      </c>
      <c r="C35" s="1">
        <v>319</v>
      </c>
      <c r="D35" s="1">
        <v>272</v>
      </c>
      <c r="E35" s="1">
        <v>63</v>
      </c>
      <c r="F35" s="1">
        <v>57</v>
      </c>
    </row>
    <row r="36" spans="1:6" x14ac:dyDescent="0.3">
      <c r="A36" s="7" t="s">
        <v>200</v>
      </c>
      <c r="B36" s="7" t="s">
        <v>49</v>
      </c>
      <c r="C36" s="1">
        <v>294</v>
      </c>
      <c r="D36" s="1">
        <v>239</v>
      </c>
      <c r="E36" s="1">
        <v>95</v>
      </c>
      <c r="F36" s="1">
        <v>78</v>
      </c>
    </row>
    <row r="37" spans="1:6" x14ac:dyDescent="0.3">
      <c r="A37" s="7" t="s">
        <v>200</v>
      </c>
      <c r="B37" s="7" t="s">
        <v>50</v>
      </c>
      <c r="C37" s="1">
        <v>667</v>
      </c>
      <c r="D37" s="1">
        <v>617</v>
      </c>
      <c r="E37" s="1">
        <v>374</v>
      </c>
      <c r="F37" s="1">
        <v>318</v>
      </c>
    </row>
    <row r="38" spans="1:6" x14ac:dyDescent="0.3">
      <c r="A38" s="7" t="s">
        <v>200</v>
      </c>
      <c r="B38" s="7" t="s">
        <v>51</v>
      </c>
      <c r="C38" s="1">
        <v>554</v>
      </c>
      <c r="D38" s="1">
        <v>559</v>
      </c>
      <c r="E38" s="1">
        <v>266</v>
      </c>
      <c r="F38" s="1">
        <v>288</v>
      </c>
    </row>
    <row r="39" spans="1:6" x14ac:dyDescent="0.3">
      <c r="A39" s="7" t="s">
        <v>201</v>
      </c>
      <c r="B39" s="7" t="s">
        <v>46</v>
      </c>
      <c r="C39" s="1">
        <v>54</v>
      </c>
      <c r="D39" s="1">
        <v>17</v>
      </c>
      <c r="E39" s="1">
        <v>1</v>
      </c>
      <c r="F39" s="1">
        <v>0</v>
      </c>
    </row>
    <row r="40" spans="1:6" x14ac:dyDescent="0.3">
      <c r="A40" s="7" t="s">
        <v>201</v>
      </c>
      <c r="B40" s="7" t="s">
        <v>47</v>
      </c>
      <c r="C40" s="1">
        <v>437</v>
      </c>
      <c r="D40" s="1">
        <v>321</v>
      </c>
      <c r="E40" s="1">
        <v>58</v>
      </c>
      <c r="F40" s="1">
        <v>50</v>
      </c>
    </row>
    <row r="41" spans="1:6" x14ac:dyDescent="0.3">
      <c r="A41" s="7" t="s">
        <v>201</v>
      </c>
      <c r="B41" s="7" t="s">
        <v>48</v>
      </c>
      <c r="C41" s="1">
        <v>511</v>
      </c>
      <c r="D41" s="1">
        <v>460</v>
      </c>
      <c r="E41" s="1">
        <v>124</v>
      </c>
      <c r="F41" s="1">
        <v>111</v>
      </c>
    </row>
    <row r="42" spans="1:6" x14ac:dyDescent="0.3">
      <c r="A42" s="7" t="s">
        <v>201</v>
      </c>
      <c r="B42" s="7" t="s">
        <v>49</v>
      </c>
      <c r="C42" s="1">
        <v>382</v>
      </c>
      <c r="D42" s="1">
        <v>308</v>
      </c>
      <c r="E42" s="1">
        <v>108</v>
      </c>
      <c r="F42" s="1">
        <v>93</v>
      </c>
    </row>
    <row r="43" spans="1:6" x14ac:dyDescent="0.3">
      <c r="A43" s="7" t="s">
        <v>201</v>
      </c>
      <c r="B43" s="7" t="s">
        <v>50</v>
      </c>
      <c r="C43" s="1">
        <v>1203</v>
      </c>
      <c r="D43" s="1">
        <v>993</v>
      </c>
      <c r="E43" s="1">
        <v>564</v>
      </c>
      <c r="F43" s="1">
        <v>468</v>
      </c>
    </row>
    <row r="44" spans="1:6" x14ac:dyDescent="0.3">
      <c r="A44" s="7" t="s">
        <v>201</v>
      </c>
      <c r="B44" s="7" t="s">
        <v>51</v>
      </c>
      <c r="C44" s="1">
        <v>860</v>
      </c>
      <c r="D44" s="1">
        <v>867</v>
      </c>
      <c r="E44" s="1">
        <v>496</v>
      </c>
      <c r="F44" s="1">
        <v>531</v>
      </c>
    </row>
    <row r="45" spans="1:6" x14ac:dyDescent="0.3">
      <c r="A45" s="7" t="s">
        <v>202</v>
      </c>
      <c r="B45" s="7" t="s">
        <v>46</v>
      </c>
      <c r="C45" s="1">
        <v>51</v>
      </c>
      <c r="D45" s="1">
        <v>18</v>
      </c>
      <c r="E45" s="1">
        <v>1</v>
      </c>
      <c r="F45" s="1">
        <v>0</v>
      </c>
    </row>
    <row r="46" spans="1:6" x14ac:dyDescent="0.3">
      <c r="A46" s="7" t="s">
        <v>202</v>
      </c>
      <c r="B46" s="7" t="s">
        <v>47</v>
      </c>
      <c r="C46" s="1">
        <v>240</v>
      </c>
      <c r="D46" s="1">
        <v>185</v>
      </c>
      <c r="E46" s="1">
        <v>31</v>
      </c>
      <c r="F46" s="1">
        <v>20</v>
      </c>
    </row>
    <row r="47" spans="1:6" x14ac:dyDescent="0.3">
      <c r="A47" s="7" t="s">
        <v>202</v>
      </c>
      <c r="B47" s="7" t="s">
        <v>48</v>
      </c>
      <c r="C47" s="1">
        <v>225</v>
      </c>
      <c r="D47" s="1">
        <v>201</v>
      </c>
      <c r="E47" s="1">
        <v>40</v>
      </c>
      <c r="F47" s="1">
        <v>37</v>
      </c>
    </row>
    <row r="48" spans="1:6" x14ac:dyDescent="0.3">
      <c r="A48" s="7" t="s">
        <v>202</v>
      </c>
      <c r="B48" s="7" t="s">
        <v>49</v>
      </c>
      <c r="C48" s="1">
        <v>355</v>
      </c>
      <c r="D48" s="1">
        <v>273</v>
      </c>
      <c r="E48" s="1">
        <v>64</v>
      </c>
      <c r="F48" s="1">
        <v>57</v>
      </c>
    </row>
    <row r="49" spans="1:6" x14ac:dyDescent="0.3">
      <c r="A49" s="7" t="s">
        <v>202</v>
      </c>
      <c r="B49" s="7" t="s">
        <v>50</v>
      </c>
      <c r="C49" s="1">
        <v>1558</v>
      </c>
      <c r="D49" s="1">
        <v>1631</v>
      </c>
      <c r="E49" s="1">
        <v>492</v>
      </c>
      <c r="F49" s="1">
        <v>416</v>
      </c>
    </row>
    <row r="50" spans="1:6" x14ac:dyDescent="0.3">
      <c r="A50" s="7" t="s">
        <v>202</v>
      </c>
      <c r="B50" s="7" t="s">
        <v>51</v>
      </c>
      <c r="C50" s="1">
        <v>622</v>
      </c>
      <c r="D50" s="1">
        <v>680</v>
      </c>
      <c r="E50" s="1">
        <v>325</v>
      </c>
      <c r="F50" s="1">
        <v>355</v>
      </c>
    </row>
    <row r="51" spans="1:6" x14ac:dyDescent="0.3">
      <c r="A51" s="10" t="s">
        <v>17</v>
      </c>
      <c r="B51" s="10" t="s">
        <v>17</v>
      </c>
      <c r="C51" s="5">
        <v>20741</v>
      </c>
      <c r="D51" s="5">
        <v>18564</v>
      </c>
      <c r="E51" s="5">
        <v>7387</v>
      </c>
      <c r="F51" s="5">
        <v>6826</v>
      </c>
    </row>
    <row r="52" spans="1:6" x14ac:dyDescent="0.3">
      <c r="A52" s="15"/>
      <c r="B52" s="15"/>
    </row>
    <row r="53" spans="1:6" x14ac:dyDescent="0.3">
      <c r="A53" s="15"/>
      <c r="B53" s="15"/>
    </row>
    <row r="54" spans="1:6" x14ac:dyDescent="0.3">
      <c r="A54" s="15"/>
      <c r="B54" s="15"/>
      <c r="C54" s="20" t="s">
        <v>35</v>
      </c>
      <c r="D54" s="21"/>
      <c r="E54" s="21"/>
      <c r="F54" s="21"/>
    </row>
    <row r="55" spans="1:6" x14ac:dyDescent="0.3">
      <c r="A55" s="9" t="s">
        <v>39</v>
      </c>
      <c r="B55" s="9" t="s">
        <v>39</v>
      </c>
      <c r="C55" s="4" t="s">
        <v>8</v>
      </c>
      <c r="D55" s="4" t="s">
        <v>9</v>
      </c>
      <c r="E55" s="4" t="s">
        <v>10</v>
      </c>
      <c r="F55" s="4" t="s">
        <v>11</v>
      </c>
    </row>
    <row r="56" spans="1:6" x14ac:dyDescent="0.3">
      <c r="A56" s="8" t="s">
        <v>196</v>
      </c>
      <c r="B56" s="8" t="s">
        <v>46</v>
      </c>
      <c r="C56" s="2">
        <v>1.22850122850123E-2</v>
      </c>
      <c r="D56" s="2">
        <v>3.2967032967033002E-3</v>
      </c>
      <c r="E56" s="2">
        <v>1.1961722488038301E-3</v>
      </c>
      <c r="F56" s="2">
        <v>0</v>
      </c>
    </row>
    <row r="57" spans="1:6" x14ac:dyDescent="0.3">
      <c r="A57" s="8" t="s">
        <v>196</v>
      </c>
      <c r="B57" s="8" t="s">
        <v>47</v>
      </c>
      <c r="C57" s="2">
        <v>0.136609336609337</v>
      </c>
      <c r="D57" s="2">
        <v>0.11318681318681301</v>
      </c>
      <c r="E57" s="2">
        <v>3.11004784688995E-2</v>
      </c>
      <c r="F57" s="2">
        <v>2.7308192457737301E-2</v>
      </c>
    </row>
    <row r="58" spans="1:6" x14ac:dyDescent="0.3">
      <c r="A58" s="8" t="s">
        <v>196</v>
      </c>
      <c r="B58" s="8" t="s">
        <v>48</v>
      </c>
      <c r="C58" s="2">
        <v>0.15872235872235901</v>
      </c>
      <c r="D58" s="2">
        <v>0.14890109890109901</v>
      </c>
      <c r="E58" s="2">
        <v>8.3732057416267894E-2</v>
      </c>
      <c r="F58" s="2">
        <v>8.0624187256176899E-2</v>
      </c>
    </row>
    <row r="59" spans="1:6" x14ac:dyDescent="0.3">
      <c r="A59" s="8" t="s">
        <v>196</v>
      </c>
      <c r="B59" s="8" t="s">
        <v>49</v>
      </c>
      <c r="C59" s="2">
        <v>0.117936117936118</v>
      </c>
      <c r="D59" s="2">
        <v>0.120879120879121</v>
      </c>
      <c r="E59" s="2">
        <v>0.101674641148325</v>
      </c>
      <c r="F59" s="2">
        <v>9.4928478543563094E-2</v>
      </c>
    </row>
    <row r="60" spans="1:6" x14ac:dyDescent="0.3">
      <c r="A60" s="8" t="s">
        <v>196</v>
      </c>
      <c r="B60" s="8" t="s">
        <v>50</v>
      </c>
      <c r="C60" s="2">
        <v>0.30909090909090903</v>
      </c>
      <c r="D60" s="2">
        <v>0.31758241758241801</v>
      </c>
      <c r="E60" s="2">
        <v>0.43899521531100499</v>
      </c>
      <c r="F60" s="2">
        <v>0.39661898569570903</v>
      </c>
    </row>
    <row r="61" spans="1:6" x14ac:dyDescent="0.3">
      <c r="A61" s="8" t="s">
        <v>196</v>
      </c>
      <c r="B61" s="8" t="s">
        <v>51</v>
      </c>
      <c r="C61" s="2">
        <v>0.265356265356265</v>
      </c>
      <c r="D61" s="2">
        <v>0.29615384615384599</v>
      </c>
      <c r="E61" s="2">
        <v>0.343301435406699</v>
      </c>
      <c r="F61" s="2">
        <v>0.40052015604681401</v>
      </c>
    </row>
    <row r="62" spans="1:6" x14ac:dyDescent="0.3">
      <c r="A62" s="8" t="s">
        <v>197</v>
      </c>
      <c r="B62" s="8" t="s">
        <v>46</v>
      </c>
      <c r="C62" s="2">
        <v>1.6637856525497E-2</v>
      </c>
      <c r="D62" s="2">
        <v>7.0228241785803896E-3</v>
      </c>
      <c r="E62" s="2">
        <v>2.2590361445783101E-3</v>
      </c>
      <c r="F62" s="2">
        <v>0</v>
      </c>
    </row>
    <row r="63" spans="1:6" x14ac:dyDescent="0.3">
      <c r="A63" s="8" t="s">
        <v>197</v>
      </c>
      <c r="B63" s="8" t="s">
        <v>47</v>
      </c>
      <c r="C63" s="2">
        <v>0.214995678478825</v>
      </c>
      <c r="D63" s="2">
        <v>0.19011788312014</v>
      </c>
      <c r="E63" s="2">
        <v>8.1325301204819303E-2</v>
      </c>
      <c r="F63" s="2">
        <v>6.8603712671509304E-2</v>
      </c>
    </row>
    <row r="64" spans="1:6" x14ac:dyDescent="0.3">
      <c r="A64" s="8" t="s">
        <v>197</v>
      </c>
      <c r="B64" s="8" t="s">
        <v>48</v>
      </c>
      <c r="C64" s="2">
        <v>0.22191011235955099</v>
      </c>
      <c r="D64" s="2">
        <v>0.23702031602708801</v>
      </c>
      <c r="E64" s="2">
        <v>0.16114457831325299</v>
      </c>
      <c r="F64" s="2">
        <v>0.15092816787732</v>
      </c>
    </row>
    <row r="65" spans="1:6" x14ac:dyDescent="0.3">
      <c r="A65" s="8" t="s">
        <v>197</v>
      </c>
      <c r="B65" s="8" t="s">
        <v>49</v>
      </c>
      <c r="C65" s="2">
        <v>0.11668107173725201</v>
      </c>
      <c r="D65" s="2">
        <v>0.117130674692751</v>
      </c>
      <c r="E65" s="2">
        <v>0.13629518072289201</v>
      </c>
      <c r="F65" s="2">
        <v>0.14043583535109</v>
      </c>
    </row>
    <row r="66" spans="1:6" x14ac:dyDescent="0.3">
      <c r="A66" s="8" t="s">
        <v>197</v>
      </c>
      <c r="B66" s="8" t="s">
        <v>50</v>
      </c>
      <c r="C66" s="2">
        <v>0.17199654278306001</v>
      </c>
      <c r="D66" s="2">
        <v>0.166541259092049</v>
      </c>
      <c r="E66" s="2">
        <v>0.234186746987952</v>
      </c>
      <c r="F66" s="2">
        <v>0.22841000807102499</v>
      </c>
    </row>
    <row r="67" spans="1:6" x14ac:dyDescent="0.3">
      <c r="A67" s="8" t="s">
        <v>197</v>
      </c>
      <c r="B67" s="8" t="s">
        <v>51</v>
      </c>
      <c r="C67" s="2">
        <v>0.25777873811581697</v>
      </c>
      <c r="D67" s="2">
        <v>0.28216704288939098</v>
      </c>
      <c r="E67" s="2">
        <v>0.38478915662650598</v>
      </c>
      <c r="F67" s="2">
        <v>0.41162227602905599</v>
      </c>
    </row>
    <row r="68" spans="1:6" x14ac:dyDescent="0.3">
      <c r="A68" s="8" t="s">
        <v>198</v>
      </c>
      <c r="B68" s="8" t="s">
        <v>46</v>
      </c>
      <c r="C68" s="2">
        <v>1.4371657754010701E-2</v>
      </c>
      <c r="D68" s="2">
        <v>4.8219584569732903E-3</v>
      </c>
      <c r="E68" s="2">
        <v>0</v>
      </c>
      <c r="F68" s="2">
        <v>0</v>
      </c>
    </row>
    <row r="69" spans="1:6" x14ac:dyDescent="0.3">
      <c r="A69" s="8" t="s">
        <v>198</v>
      </c>
      <c r="B69" s="8" t="s">
        <v>47</v>
      </c>
      <c r="C69" s="2">
        <v>0.13201871657754</v>
      </c>
      <c r="D69" s="2">
        <v>0.10051928783382801</v>
      </c>
      <c r="E69" s="2">
        <v>3.6966824644549798E-2</v>
      </c>
      <c r="F69" s="2">
        <v>3.1729785056294799E-2</v>
      </c>
    </row>
    <row r="70" spans="1:6" x14ac:dyDescent="0.3">
      <c r="A70" s="8" t="s">
        <v>198</v>
      </c>
      <c r="B70" s="8" t="s">
        <v>48</v>
      </c>
      <c r="C70" s="2">
        <v>0.16477272727272699</v>
      </c>
      <c r="D70" s="2">
        <v>0.155786350148368</v>
      </c>
      <c r="E70" s="2">
        <v>9.0047393364928896E-2</v>
      </c>
      <c r="F70" s="2">
        <v>8.3930399181166807E-2</v>
      </c>
    </row>
    <row r="71" spans="1:6" x14ac:dyDescent="0.3">
      <c r="A71" s="8" t="s">
        <v>198</v>
      </c>
      <c r="B71" s="8" t="s">
        <v>49</v>
      </c>
      <c r="C71" s="2">
        <v>0.12165775401069499</v>
      </c>
      <c r="D71" s="2">
        <v>0.119807121661721</v>
      </c>
      <c r="E71" s="2">
        <v>0.109004739336493</v>
      </c>
      <c r="F71" s="2">
        <v>8.7001023541453407E-2</v>
      </c>
    </row>
    <row r="72" spans="1:6" x14ac:dyDescent="0.3">
      <c r="A72" s="8" t="s">
        <v>198</v>
      </c>
      <c r="B72" s="8" t="s">
        <v>50</v>
      </c>
      <c r="C72" s="2">
        <v>0.33288770053475902</v>
      </c>
      <c r="D72" s="2">
        <v>0.35459940652819</v>
      </c>
      <c r="E72" s="2">
        <v>0.45876777251184803</v>
      </c>
      <c r="F72" s="2">
        <v>0.42681678607983597</v>
      </c>
    </row>
    <row r="73" spans="1:6" x14ac:dyDescent="0.3">
      <c r="A73" s="8" t="s">
        <v>198</v>
      </c>
      <c r="B73" s="8" t="s">
        <v>51</v>
      </c>
      <c r="C73" s="2">
        <v>0.23429144385026701</v>
      </c>
      <c r="D73" s="2">
        <v>0.26446587537091998</v>
      </c>
      <c r="E73" s="2">
        <v>0.30521327014218003</v>
      </c>
      <c r="F73" s="2">
        <v>0.37052200614124903</v>
      </c>
    </row>
    <row r="74" spans="1:6" x14ac:dyDescent="0.3">
      <c r="A74" s="8" t="s">
        <v>199</v>
      </c>
      <c r="B74" s="8" t="s">
        <v>46</v>
      </c>
      <c r="C74" s="2">
        <v>1.8242122719734698E-2</v>
      </c>
      <c r="D74" s="2">
        <v>5.0366300366300404E-3</v>
      </c>
      <c r="E74" s="2">
        <v>9.6805421103581804E-4</v>
      </c>
      <c r="F74" s="2">
        <v>0</v>
      </c>
    </row>
    <row r="75" spans="1:6" x14ac:dyDescent="0.3">
      <c r="A75" s="8" t="s">
        <v>199</v>
      </c>
      <c r="B75" s="8" t="s">
        <v>47</v>
      </c>
      <c r="C75" s="2">
        <v>0.11608623548922101</v>
      </c>
      <c r="D75" s="2">
        <v>8.8827838827838804E-2</v>
      </c>
      <c r="E75" s="2">
        <v>3.38818973862536E-2</v>
      </c>
      <c r="F75" s="2">
        <v>3.30843116328709E-2</v>
      </c>
    </row>
    <row r="76" spans="1:6" x14ac:dyDescent="0.3">
      <c r="A76" s="8" t="s">
        <v>199</v>
      </c>
      <c r="B76" s="8" t="s">
        <v>48</v>
      </c>
      <c r="C76" s="2">
        <v>0.120646766169154</v>
      </c>
      <c r="D76" s="2">
        <v>0.119505494505495</v>
      </c>
      <c r="E76" s="2">
        <v>6.0987415295256503E-2</v>
      </c>
      <c r="F76" s="2">
        <v>5.2294557097118499E-2</v>
      </c>
    </row>
    <row r="77" spans="1:6" x14ac:dyDescent="0.3">
      <c r="A77" s="8" t="s">
        <v>199</v>
      </c>
      <c r="B77" s="8" t="s">
        <v>49</v>
      </c>
      <c r="C77" s="2">
        <v>0.11898839137645099</v>
      </c>
      <c r="D77" s="2">
        <v>0.111721611721612</v>
      </c>
      <c r="E77" s="2">
        <v>9.1965150048402694E-2</v>
      </c>
      <c r="F77" s="2">
        <v>6.9370330843116307E-2</v>
      </c>
    </row>
    <row r="78" spans="1:6" x14ac:dyDescent="0.3">
      <c r="A78" s="8" t="s">
        <v>199</v>
      </c>
      <c r="B78" s="8" t="s">
        <v>50</v>
      </c>
      <c r="C78" s="2">
        <v>0.402985074626866</v>
      </c>
      <c r="D78" s="2">
        <v>0.422619047619048</v>
      </c>
      <c r="E78" s="2">
        <v>0.548886737657309</v>
      </c>
      <c r="F78" s="2">
        <v>0.53788687299893301</v>
      </c>
    </row>
    <row r="79" spans="1:6" x14ac:dyDescent="0.3">
      <c r="A79" s="8" t="s">
        <v>199</v>
      </c>
      <c r="B79" s="8" t="s">
        <v>51</v>
      </c>
      <c r="C79" s="2">
        <v>0.223051409618574</v>
      </c>
      <c r="D79" s="2">
        <v>0.252289377289377</v>
      </c>
      <c r="E79" s="2">
        <v>0.26331074540174199</v>
      </c>
      <c r="F79" s="2">
        <v>0.30736392742796198</v>
      </c>
    </row>
    <row r="80" spans="1:6" x14ac:dyDescent="0.3">
      <c r="A80" s="8" t="s">
        <v>200</v>
      </c>
      <c r="B80" s="8" t="s">
        <v>46</v>
      </c>
      <c r="C80" s="2">
        <v>1.8841911764705899E-2</v>
      </c>
      <c r="D80" s="2">
        <v>8.3203328133125299E-3</v>
      </c>
      <c r="E80" s="2">
        <v>1.20336943441637E-3</v>
      </c>
      <c r="F80" s="2">
        <v>0</v>
      </c>
    </row>
    <row r="81" spans="1:6" x14ac:dyDescent="0.3">
      <c r="A81" s="8" t="s">
        <v>200</v>
      </c>
      <c r="B81" s="8" t="s">
        <v>47</v>
      </c>
      <c r="C81" s="2">
        <v>0.138327205882353</v>
      </c>
      <c r="D81" s="2">
        <v>0.114404576183047</v>
      </c>
      <c r="E81" s="2">
        <v>3.8507821901323701E-2</v>
      </c>
      <c r="F81" s="2">
        <v>3.2637075718015697E-2</v>
      </c>
    </row>
    <row r="82" spans="1:6" x14ac:dyDescent="0.3">
      <c r="A82" s="8" t="s">
        <v>200</v>
      </c>
      <c r="B82" s="8" t="s">
        <v>48</v>
      </c>
      <c r="C82" s="2">
        <v>0.146599264705882</v>
      </c>
      <c r="D82" s="2">
        <v>0.14144565782631299</v>
      </c>
      <c r="E82" s="2">
        <v>7.5812274368231E-2</v>
      </c>
      <c r="F82" s="2">
        <v>7.4412532637075701E-2</v>
      </c>
    </row>
    <row r="83" spans="1:6" x14ac:dyDescent="0.3">
      <c r="A83" s="8" t="s">
        <v>200</v>
      </c>
      <c r="B83" s="8" t="s">
        <v>49</v>
      </c>
      <c r="C83" s="2">
        <v>0.135110294117647</v>
      </c>
      <c r="D83" s="2">
        <v>0.124284971398856</v>
      </c>
      <c r="E83" s="2">
        <v>0.114320096269555</v>
      </c>
      <c r="F83" s="2">
        <v>0.101827676240209</v>
      </c>
    </row>
    <row r="84" spans="1:6" x14ac:dyDescent="0.3">
      <c r="A84" s="8" t="s">
        <v>200</v>
      </c>
      <c r="B84" s="8" t="s">
        <v>50</v>
      </c>
      <c r="C84" s="2">
        <v>0.30652573529411797</v>
      </c>
      <c r="D84" s="2">
        <v>0.32085283411336502</v>
      </c>
      <c r="E84" s="2">
        <v>0.45006016847172098</v>
      </c>
      <c r="F84" s="2">
        <v>0.41514360313315901</v>
      </c>
    </row>
    <row r="85" spans="1:6" x14ac:dyDescent="0.3">
      <c r="A85" s="8" t="s">
        <v>200</v>
      </c>
      <c r="B85" s="8" t="s">
        <v>51</v>
      </c>
      <c r="C85" s="2">
        <v>0.25459558823529399</v>
      </c>
      <c r="D85" s="2">
        <v>0.29069162766510698</v>
      </c>
      <c r="E85" s="2">
        <v>0.32009626955475301</v>
      </c>
      <c r="F85" s="2">
        <v>0.37597911227154002</v>
      </c>
    </row>
    <row r="86" spans="1:6" x14ac:dyDescent="0.3">
      <c r="A86" s="8" t="s">
        <v>201</v>
      </c>
      <c r="B86" s="8" t="s">
        <v>46</v>
      </c>
      <c r="C86" s="2">
        <v>1.5665796344647501E-2</v>
      </c>
      <c r="D86" s="2">
        <v>5.7316250842886001E-3</v>
      </c>
      <c r="E86" s="2">
        <v>7.4019245003701002E-4</v>
      </c>
      <c r="F86" s="2">
        <v>0</v>
      </c>
    </row>
    <row r="87" spans="1:6" x14ac:dyDescent="0.3">
      <c r="A87" s="8" t="s">
        <v>201</v>
      </c>
      <c r="B87" s="8" t="s">
        <v>47</v>
      </c>
      <c r="C87" s="2">
        <v>0.12677690745575901</v>
      </c>
      <c r="D87" s="2">
        <v>0.108226567768038</v>
      </c>
      <c r="E87" s="2">
        <v>4.2931162102146599E-2</v>
      </c>
      <c r="F87" s="2">
        <v>3.9904229848363899E-2</v>
      </c>
    </row>
    <row r="88" spans="1:6" x14ac:dyDescent="0.3">
      <c r="A88" s="8" t="s">
        <v>201</v>
      </c>
      <c r="B88" s="8" t="s">
        <v>48</v>
      </c>
      <c r="C88" s="2">
        <v>0.14824485059472001</v>
      </c>
      <c r="D88" s="2">
        <v>0.15509103169251501</v>
      </c>
      <c r="E88" s="2">
        <v>9.1783863804589194E-2</v>
      </c>
      <c r="F88" s="2">
        <v>8.8587390263367899E-2</v>
      </c>
    </row>
    <row r="89" spans="1:6" x14ac:dyDescent="0.3">
      <c r="A89" s="8" t="s">
        <v>201</v>
      </c>
      <c r="B89" s="8" t="s">
        <v>49</v>
      </c>
      <c r="C89" s="2">
        <v>0.110821003771395</v>
      </c>
      <c r="D89" s="2">
        <v>0.103843560350641</v>
      </c>
      <c r="E89" s="2">
        <v>7.9940784603997006E-2</v>
      </c>
      <c r="F89" s="2">
        <v>7.4221867517956897E-2</v>
      </c>
    </row>
    <row r="90" spans="1:6" x14ac:dyDescent="0.3">
      <c r="A90" s="8" t="s">
        <v>201</v>
      </c>
      <c r="B90" s="8" t="s">
        <v>50</v>
      </c>
      <c r="C90" s="2">
        <v>0.34899912967798102</v>
      </c>
      <c r="D90" s="2">
        <v>0.33479433580579898</v>
      </c>
      <c r="E90" s="2">
        <v>0.41746854182087301</v>
      </c>
      <c r="F90" s="2">
        <v>0.37350359138068601</v>
      </c>
    </row>
    <row r="91" spans="1:6" x14ac:dyDescent="0.3">
      <c r="A91" s="8" t="s">
        <v>201</v>
      </c>
      <c r="B91" s="8" t="s">
        <v>51</v>
      </c>
      <c r="C91" s="2">
        <v>0.249492312155498</v>
      </c>
      <c r="D91" s="2">
        <v>0.29231287929871902</v>
      </c>
      <c r="E91" s="2">
        <v>0.367135455218357</v>
      </c>
      <c r="F91" s="2">
        <v>0.423782920989625</v>
      </c>
    </row>
    <row r="92" spans="1:6" x14ac:dyDescent="0.3">
      <c r="A92" s="8" t="s">
        <v>202</v>
      </c>
      <c r="B92" s="8" t="s">
        <v>46</v>
      </c>
      <c r="C92" s="2">
        <v>1.6715830875122899E-2</v>
      </c>
      <c r="D92" s="2">
        <v>6.0240963855421699E-3</v>
      </c>
      <c r="E92" s="2">
        <v>1.04931794333683E-3</v>
      </c>
      <c r="F92" s="2">
        <v>0</v>
      </c>
    </row>
    <row r="93" spans="1:6" x14ac:dyDescent="0.3">
      <c r="A93" s="8" t="s">
        <v>202</v>
      </c>
      <c r="B93" s="8" t="s">
        <v>47</v>
      </c>
      <c r="C93" s="2">
        <v>7.8662733529990203E-2</v>
      </c>
      <c r="D93" s="2">
        <v>6.1914323962516699E-2</v>
      </c>
      <c r="E93" s="2">
        <v>3.2528856243441803E-2</v>
      </c>
      <c r="F93" s="2">
        <v>2.2598870056497199E-2</v>
      </c>
    </row>
    <row r="94" spans="1:6" x14ac:dyDescent="0.3">
      <c r="A94" s="8" t="s">
        <v>202</v>
      </c>
      <c r="B94" s="8" t="s">
        <v>48</v>
      </c>
      <c r="C94" s="2">
        <v>7.3746312684365795E-2</v>
      </c>
      <c r="D94" s="2">
        <v>6.7269076305220901E-2</v>
      </c>
      <c r="E94" s="2">
        <v>4.1972717733473199E-2</v>
      </c>
      <c r="F94" s="2">
        <v>4.18079096045198E-2</v>
      </c>
    </row>
    <row r="95" spans="1:6" x14ac:dyDescent="0.3">
      <c r="A95" s="8" t="s">
        <v>202</v>
      </c>
      <c r="B95" s="8" t="s">
        <v>49</v>
      </c>
      <c r="C95" s="2">
        <v>0.116355293346444</v>
      </c>
      <c r="D95" s="2">
        <v>9.1365461847389598E-2</v>
      </c>
      <c r="E95" s="2">
        <v>6.7156348373557204E-2</v>
      </c>
      <c r="F95" s="2">
        <v>6.4406779661016905E-2</v>
      </c>
    </row>
    <row r="96" spans="1:6" x14ac:dyDescent="0.3">
      <c r="A96" s="8" t="s">
        <v>202</v>
      </c>
      <c r="B96" s="8" t="s">
        <v>50</v>
      </c>
      <c r="C96" s="2">
        <v>0.51065224516551999</v>
      </c>
      <c r="D96" s="2">
        <v>0.54585006693440397</v>
      </c>
      <c r="E96" s="2">
        <v>0.51626442812172102</v>
      </c>
      <c r="F96" s="2">
        <v>0.47005649717514097</v>
      </c>
    </row>
    <row r="97" spans="1:6" x14ac:dyDescent="0.3">
      <c r="A97" s="8" t="s">
        <v>202</v>
      </c>
      <c r="B97" s="8" t="s">
        <v>51</v>
      </c>
      <c r="C97" s="2">
        <v>0.20386758439855801</v>
      </c>
      <c r="D97" s="2">
        <v>0.22757697456492601</v>
      </c>
      <c r="E97" s="2">
        <v>0.34102833158446999</v>
      </c>
      <c r="F97" s="2">
        <v>0.40112994350282499</v>
      </c>
    </row>
    <row r="98" spans="1:6" x14ac:dyDescent="0.3">
      <c r="A98" s="15"/>
      <c r="B98" s="15"/>
    </row>
    <row r="99" spans="1:6" x14ac:dyDescent="0.3">
      <c r="A99" s="13" t="s">
        <v>40</v>
      </c>
      <c r="B99" s="15"/>
    </row>
    <row r="100" spans="1:6" x14ac:dyDescent="0.3">
      <c r="A100" s="14" t="s">
        <v>41</v>
      </c>
      <c r="B100" s="15"/>
    </row>
    <row r="101" spans="1:6" x14ac:dyDescent="0.3">
      <c r="A101" s="14" t="s">
        <v>42</v>
      </c>
      <c r="B101" s="15"/>
    </row>
    <row r="102" spans="1:6" x14ac:dyDescent="0.3">
      <c r="A102" s="14" t="s">
        <v>354</v>
      </c>
      <c r="B102" s="15"/>
    </row>
    <row r="103" spans="1:6" x14ac:dyDescent="0.3">
      <c r="A103" s="15"/>
      <c r="B103" s="15"/>
    </row>
    <row r="104" spans="1:6" x14ac:dyDescent="0.3">
      <c r="A104" s="15"/>
      <c r="B104" s="15"/>
    </row>
    <row r="105" spans="1:6" x14ac:dyDescent="0.3">
      <c r="A105" s="15"/>
      <c r="B105" s="15"/>
    </row>
    <row r="106" spans="1:6" x14ac:dyDescent="0.3">
      <c r="A106" s="15"/>
      <c r="B106" s="15"/>
    </row>
    <row r="107" spans="1:6" x14ac:dyDescent="0.3">
      <c r="A107" s="15"/>
      <c r="B107" s="15"/>
    </row>
    <row r="108" spans="1:6" x14ac:dyDescent="0.3">
      <c r="A108" s="15"/>
      <c r="B108" s="15"/>
    </row>
    <row r="109" spans="1:6" x14ac:dyDescent="0.3">
      <c r="A109" s="15"/>
      <c r="B109" s="15"/>
    </row>
    <row r="110" spans="1:6" x14ac:dyDescent="0.3">
      <c r="A110" s="15"/>
      <c r="B110" s="15"/>
    </row>
    <row r="111" spans="1:6" x14ac:dyDescent="0.3">
      <c r="A111" s="15"/>
      <c r="B111" s="15"/>
    </row>
    <row r="112" spans="1:6"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54:F5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F400"/>
  <sheetViews>
    <sheetView showGridLines="0" workbookViewId="0"/>
  </sheetViews>
  <sheetFormatPr defaultColWidth="10.88671875" defaultRowHeight="14.4" x14ac:dyDescent="0.3"/>
  <cols>
    <col min="1" max="1" width="21.77734375" customWidth="1"/>
    <col min="2" max="2" width="6.77734375" customWidth="1"/>
    <col min="3" max="14" width="10.5546875" customWidth="1"/>
  </cols>
  <sheetData>
    <row r="1" spans="1:6" ht="15.6" x14ac:dyDescent="0.3">
      <c r="A1" s="12" t="s">
        <v>369</v>
      </c>
      <c r="B1" s="15"/>
    </row>
    <row r="2" spans="1:6" ht="15.6" x14ac:dyDescent="0.3">
      <c r="A2" s="12" t="s">
        <v>352</v>
      </c>
      <c r="B2" s="15"/>
    </row>
    <row r="3" spans="1:6" ht="15.6" x14ac:dyDescent="0.3">
      <c r="A3" s="12" t="s">
        <v>204</v>
      </c>
      <c r="B3" s="15"/>
    </row>
    <row r="4" spans="1:6" ht="15.6" x14ac:dyDescent="0.3">
      <c r="A4" s="12" t="s">
        <v>77</v>
      </c>
      <c r="B4" s="15"/>
    </row>
    <row r="5" spans="1:6" x14ac:dyDescent="0.3">
      <c r="A5" s="15"/>
      <c r="B5" s="15"/>
    </row>
    <row r="6" spans="1:6" x14ac:dyDescent="0.3">
      <c r="A6" s="16" t="str">
        <f>HYPERLINK("#'Table of contents'!A142", "Back to contents")</f>
        <v>Back to contents</v>
      </c>
      <c r="B6" s="15"/>
    </row>
    <row r="7" spans="1:6" x14ac:dyDescent="0.3">
      <c r="A7" s="15"/>
      <c r="B7" s="15"/>
      <c r="C7" s="20" t="s">
        <v>34</v>
      </c>
      <c r="D7" s="21"/>
      <c r="E7" s="21"/>
      <c r="F7" s="21"/>
    </row>
    <row r="8" spans="1:6" x14ac:dyDescent="0.3">
      <c r="A8" s="9" t="s">
        <v>39</v>
      </c>
      <c r="B8" s="9" t="s">
        <v>39</v>
      </c>
      <c r="C8" s="4" t="s">
        <v>8</v>
      </c>
      <c r="D8" s="4" t="s">
        <v>9</v>
      </c>
      <c r="E8" s="4" t="s">
        <v>10</v>
      </c>
      <c r="F8" s="4" t="s">
        <v>11</v>
      </c>
    </row>
    <row r="9" spans="1:6" x14ac:dyDescent="0.3">
      <c r="A9" s="7" t="s">
        <v>196</v>
      </c>
      <c r="B9" s="7" t="s">
        <v>74</v>
      </c>
      <c r="C9" s="1">
        <v>1269</v>
      </c>
      <c r="D9" s="1">
        <v>1144</v>
      </c>
      <c r="E9" s="1">
        <v>624</v>
      </c>
      <c r="F9" s="1">
        <v>570</v>
      </c>
    </row>
    <row r="10" spans="1:6" x14ac:dyDescent="0.3">
      <c r="A10" s="7" t="s">
        <v>196</v>
      </c>
      <c r="B10" s="7" t="s">
        <v>75</v>
      </c>
      <c r="C10" s="1">
        <v>766</v>
      </c>
      <c r="D10" s="1">
        <v>676</v>
      </c>
      <c r="E10" s="1">
        <v>212</v>
      </c>
      <c r="F10" s="1">
        <v>199</v>
      </c>
    </row>
    <row r="11" spans="1:6" x14ac:dyDescent="0.3">
      <c r="A11" s="7" t="s">
        <v>197</v>
      </c>
      <c r="B11" s="7" t="s">
        <v>74</v>
      </c>
      <c r="C11" s="1">
        <v>2142</v>
      </c>
      <c r="D11" s="1">
        <v>1851</v>
      </c>
      <c r="E11" s="1">
        <v>764</v>
      </c>
      <c r="F11" s="1">
        <v>713</v>
      </c>
    </row>
    <row r="12" spans="1:6" x14ac:dyDescent="0.3">
      <c r="A12" s="7" t="s">
        <v>197</v>
      </c>
      <c r="B12" s="7" t="s">
        <v>75</v>
      </c>
      <c r="C12" s="1">
        <v>2486</v>
      </c>
      <c r="D12" s="1">
        <v>2136</v>
      </c>
      <c r="E12" s="1">
        <v>564</v>
      </c>
      <c r="F12" s="1">
        <v>526</v>
      </c>
    </row>
    <row r="13" spans="1:6" x14ac:dyDescent="0.3">
      <c r="A13" s="7" t="s">
        <v>198</v>
      </c>
      <c r="B13" s="7" t="s">
        <v>74</v>
      </c>
      <c r="C13" s="1">
        <v>1916</v>
      </c>
      <c r="D13" s="1">
        <v>1759</v>
      </c>
      <c r="E13" s="1">
        <v>793</v>
      </c>
      <c r="F13" s="1">
        <v>741</v>
      </c>
    </row>
    <row r="14" spans="1:6" x14ac:dyDescent="0.3">
      <c r="A14" s="7" t="s">
        <v>198</v>
      </c>
      <c r="B14" s="7" t="s">
        <v>75</v>
      </c>
      <c r="C14" s="1">
        <v>1076</v>
      </c>
      <c r="D14" s="1">
        <v>937</v>
      </c>
      <c r="E14" s="1">
        <v>262</v>
      </c>
      <c r="F14" s="1">
        <v>236</v>
      </c>
    </row>
    <row r="15" spans="1:6" x14ac:dyDescent="0.3">
      <c r="A15" s="7" t="s">
        <v>199</v>
      </c>
      <c r="B15" s="7" t="s">
        <v>74</v>
      </c>
      <c r="C15" s="1">
        <v>1687</v>
      </c>
      <c r="D15" s="1">
        <v>1557</v>
      </c>
      <c r="E15" s="1">
        <v>832</v>
      </c>
      <c r="F15" s="1">
        <v>754</v>
      </c>
    </row>
    <row r="16" spans="1:6" x14ac:dyDescent="0.3">
      <c r="A16" s="7" t="s">
        <v>199</v>
      </c>
      <c r="B16" s="7" t="s">
        <v>75</v>
      </c>
      <c r="C16" s="1">
        <v>725</v>
      </c>
      <c r="D16" s="1">
        <v>627</v>
      </c>
      <c r="E16" s="1">
        <v>201</v>
      </c>
      <c r="F16" s="1">
        <v>183</v>
      </c>
    </row>
    <row r="17" spans="1:6" x14ac:dyDescent="0.3">
      <c r="A17" s="7" t="s">
        <v>200</v>
      </c>
      <c r="B17" s="7" t="s">
        <v>74</v>
      </c>
      <c r="C17" s="1">
        <v>1376</v>
      </c>
      <c r="D17" s="1">
        <v>1235</v>
      </c>
      <c r="E17" s="1">
        <v>617</v>
      </c>
      <c r="F17" s="1">
        <v>562</v>
      </c>
    </row>
    <row r="18" spans="1:6" x14ac:dyDescent="0.3">
      <c r="A18" s="7" t="s">
        <v>200</v>
      </c>
      <c r="B18" s="7" t="s">
        <v>75</v>
      </c>
      <c r="C18" s="1">
        <v>800</v>
      </c>
      <c r="D18" s="1">
        <v>688</v>
      </c>
      <c r="E18" s="1">
        <v>214</v>
      </c>
      <c r="F18" s="1">
        <v>204</v>
      </c>
    </row>
    <row r="19" spans="1:6" x14ac:dyDescent="0.3">
      <c r="A19" s="7" t="s">
        <v>201</v>
      </c>
      <c r="B19" s="7" t="s">
        <v>74</v>
      </c>
      <c r="C19" s="1">
        <v>2478</v>
      </c>
      <c r="D19" s="1">
        <v>2138</v>
      </c>
      <c r="E19" s="1">
        <v>1094</v>
      </c>
      <c r="F19" s="1">
        <v>1019</v>
      </c>
    </row>
    <row r="20" spans="1:6" x14ac:dyDescent="0.3">
      <c r="A20" s="7" t="s">
        <v>201</v>
      </c>
      <c r="B20" s="7" t="s">
        <v>75</v>
      </c>
      <c r="C20" s="1">
        <v>969</v>
      </c>
      <c r="D20" s="1">
        <v>828</v>
      </c>
      <c r="E20" s="1">
        <v>257</v>
      </c>
      <c r="F20" s="1">
        <v>234</v>
      </c>
    </row>
    <row r="21" spans="1:6" x14ac:dyDescent="0.3">
      <c r="A21" s="7" t="s">
        <v>202</v>
      </c>
      <c r="B21" s="7" t="s">
        <v>74</v>
      </c>
      <c r="C21" s="1">
        <v>2666</v>
      </c>
      <c r="D21" s="1">
        <v>2626</v>
      </c>
      <c r="E21" s="1">
        <v>864</v>
      </c>
      <c r="F21" s="1">
        <v>802</v>
      </c>
    </row>
    <row r="22" spans="1:6" x14ac:dyDescent="0.3">
      <c r="A22" s="7" t="s">
        <v>202</v>
      </c>
      <c r="B22" s="7" t="s">
        <v>75</v>
      </c>
      <c r="C22" s="1">
        <v>385</v>
      </c>
      <c r="D22" s="1">
        <v>362</v>
      </c>
      <c r="E22" s="1">
        <v>89</v>
      </c>
      <c r="F22" s="1">
        <v>83</v>
      </c>
    </row>
    <row r="23" spans="1:6" x14ac:dyDescent="0.3">
      <c r="A23" s="10" t="s">
        <v>17</v>
      </c>
      <c r="B23" s="10" t="s">
        <v>17</v>
      </c>
      <c r="C23" s="5">
        <v>20741</v>
      </c>
      <c r="D23" s="5">
        <v>18564</v>
      </c>
      <c r="E23" s="5">
        <v>7387</v>
      </c>
      <c r="F23" s="5">
        <v>6826</v>
      </c>
    </row>
    <row r="24" spans="1:6" x14ac:dyDescent="0.3">
      <c r="A24" s="15"/>
      <c r="B24" s="15"/>
    </row>
    <row r="25" spans="1:6" x14ac:dyDescent="0.3">
      <c r="A25" s="15"/>
      <c r="B25" s="15"/>
    </row>
    <row r="26" spans="1:6" x14ac:dyDescent="0.3">
      <c r="A26" s="15"/>
      <c r="B26" s="15"/>
      <c r="C26" s="20" t="s">
        <v>35</v>
      </c>
      <c r="D26" s="21"/>
      <c r="E26" s="21"/>
      <c r="F26" s="21"/>
    </row>
    <row r="27" spans="1:6" x14ac:dyDescent="0.3">
      <c r="A27" s="9" t="s">
        <v>39</v>
      </c>
      <c r="B27" s="9" t="s">
        <v>39</v>
      </c>
      <c r="C27" s="4" t="s">
        <v>8</v>
      </c>
      <c r="D27" s="4" t="s">
        <v>9</v>
      </c>
      <c r="E27" s="4" t="s">
        <v>10</v>
      </c>
      <c r="F27" s="4" t="s">
        <v>11</v>
      </c>
    </row>
    <row r="28" spans="1:6" x14ac:dyDescent="0.3">
      <c r="A28" s="8" t="s">
        <v>196</v>
      </c>
      <c r="B28" s="8" t="s">
        <v>74</v>
      </c>
      <c r="C28" s="2">
        <v>0.62358722358722396</v>
      </c>
      <c r="D28" s="2">
        <v>0.628571428571429</v>
      </c>
      <c r="E28" s="2">
        <v>0.74641148325358897</v>
      </c>
      <c r="F28" s="2">
        <v>0.74122236671001296</v>
      </c>
    </row>
    <row r="29" spans="1:6" x14ac:dyDescent="0.3">
      <c r="A29" s="8" t="s">
        <v>196</v>
      </c>
      <c r="B29" s="8" t="s">
        <v>75</v>
      </c>
      <c r="C29" s="2">
        <v>0.37641277641277598</v>
      </c>
      <c r="D29" s="2">
        <v>0.371428571428571</v>
      </c>
      <c r="E29" s="2">
        <v>0.25358851674641097</v>
      </c>
      <c r="F29" s="2">
        <v>0.25877763328998699</v>
      </c>
    </row>
    <row r="30" spans="1:6" x14ac:dyDescent="0.3">
      <c r="A30" s="8" t="s">
        <v>197</v>
      </c>
      <c r="B30" s="8" t="s">
        <v>74</v>
      </c>
      <c r="C30" s="2">
        <v>0.46283491789109799</v>
      </c>
      <c r="D30" s="2">
        <v>0.46425884123401101</v>
      </c>
      <c r="E30" s="2">
        <v>0.57530120481927705</v>
      </c>
      <c r="F30" s="2">
        <v>0.57546408393866</v>
      </c>
    </row>
    <row r="31" spans="1:6" x14ac:dyDescent="0.3">
      <c r="A31" s="8" t="s">
        <v>197</v>
      </c>
      <c r="B31" s="8" t="s">
        <v>75</v>
      </c>
      <c r="C31" s="2">
        <v>0.53716508210890201</v>
      </c>
      <c r="D31" s="2">
        <v>0.53574115876598905</v>
      </c>
      <c r="E31" s="2">
        <v>0.42469879518072301</v>
      </c>
      <c r="F31" s="2">
        <v>0.42453591606134</v>
      </c>
    </row>
    <row r="32" spans="1:6" x14ac:dyDescent="0.3">
      <c r="A32" s="8" t="s">
        <v>198</v>
      </c>
      <c r="B32" s="8" t="s">
        <v>74</v>
      </c>
      <c r="C32" s="2">
        <v>0.64037433155080203</v>
      </c>
      <c r="D32" s="2">
        <v>0.65244807121661696</v>
      </c>
      <c r="E32" s="2">
        <v>0.75165876777251195</v>
      </c>
      <c r="F32" s="2">
        <v>0.75844421699078801</v>
      </c>
    </row>
    <row r="33" spans="1:6" x14ac:dyDescent="0.3">
      <c r="A33" s="8" t="s">
        <v>198</v>
      </c>
      <c r="B33" s="8" t="s">
        <v>75</v>
      </c>
      <c r="C33" s="2">
        <v>0.35962566844919802</v>
      </c>
      <c r="D33" s="2">
        <v>0.34755192878338298</v>
      </c>
      <c r="E33" s="2">
        <v>0.248341232227488</v>
      </c>
      <c r="F33" s="2">
        <v>0.24155578300921199</v>
      </c>
    </row>
    <row r="34" spans="1:6" x14ac:dyDescent="0.3">
      <c r="A34" s="8" t="s">
        <v>199</v>
      </c>
      <c r="B34" s="8" t="s">
        <v>74</v>
      </c>
      <c r="C34" s="2">
        <v>0.69941956882255396</v>
      </c>
      <c r="D34" s="2">
        <v>0.71291208791208804</v>
      </c>
      <c r="E34" s="2">
        <v>0.80542110358180097</v>
      </c>
      <c r="F34" s="2">
        <v>0.80469583778014897</v>
      </c>
    </row>
    <row r="35" spans="1:6" x14ac:dyDescent="0.3">
      <c r="A35" s="8" t="s">
        <v>199</v>
      </c>
      <c r="B35" s="8" t="s">
        <v>75</v>
      </c>
      <c r="C35" s="2">
        <v>0.30058043117744598</v>
      </c>
      <c r="D35" s="2">
        <v>0.28708791208791201</v>
      </c>
      <c r="E35" s="2">
        <v>0.194578896418199</v>
      </c>
      <c r="F35" s="2">
        <v>0.195304162219851</v>
      </c>
    </row>
    <row r="36" spans="1:6" x14ac:dyDescent="0.3">
      <c r="A36" s="8" t="s">
        <v>200</v>
      </c>
      <c r="B36" s="8" t="s">
        <v>74</v>
      </c>
      <c r="C36" s="2">
        <v>0.63235294117647101</v>
      </c>
      <c r="D36" s="2">
        <v>0.64222568902756105</v>
      </c>
      <c r="E36" s="2">
        <v>0.74247894103489798</v>
      </c>
      <c r="F36" s="2">
        <v>0.73368146214099195</v>
      </c>
    </row>
    <row r="37" spans="1:6" x14ac:dyDescent="0.3">
      <c r="A37" s="8" t="s">
        <v>200</v>
      </c>
      <c r="B37" s="8" t="s">
        <v>75</v>
      </c>
      <c r="C37" s="2">
        <v>0.36764705882352899</v>
      </c>
      <c r="D37" s="2">
        <v>0.357774310972439</v>
      </c>
      <c r="E37" s="2">
        <v>0.25752105896510202</v>
      </c>
      <c r="F37" s="2">
        <v>0.266318537859008</v>
      </c>
    </row>
    <row r="38" spans="1:6" x14ac:dyDescent="0.3">
      <c r="A38" s="8" t="s">
        <v>201</v>
      </c>
      <c r="B38" s="8" t="s">
        <v>74</v>
      </c>
      <c r="C38" s="2">
        <v>0.71888598781549196</v>
      </c>
      <c r="D38" s="2">
        <v>0.72083614295347298</v>
      </c>
      <c r="E38" s="2">
        <v>0.80977054034048901</v>
      </c>
      <c r="F38" s="2">
        <v>0.81324820430965705</v>
      </c>
    </row>
    <row r="39" spans="1:6" x14ac:dyDescent="0.3">
      <c r="A39" s="8" t="s">
        <v>201</v>
      </c>
      <c r="B39" s="8" t="s">
        <v>75</v>
      </c>
      <c r="C39" s="2">
        <v>0.28111401218450799</v>
      </c>
      <c r="D39" s="2">
        <v>0.27916385704652702</v>
      </c>
      <c r="E39" s="2">
        <v>0.19022945965951099</v>
      </c>
      <c r="F39" s="2">
        <v>0.186751795690343</v>
      </c>
    </row>
    <row r="40" spans="1:6" x14ac:dyDescent="0.3">
      <c r="A40" s="8" t="s">
        <v>202</v>
      </c>
      <c r="B40" s="8" t="s">
        <v>74</v>
      </c>
      <c r="C40" s="2">
        <v>0.87381186496230701</v>
      </c>
      <c r="D40" s="2">
        <v>0.87884872824631899</v>
      </c>
      <c r="E40" s="2">
        <v>0.90661070304302205</v>
      </c>
      <c r="F40" s="2">
        <v>0.90621468926553705</v>
      </c>
    </row>
    <row r="41" spans="1:6" x14ac:dyDescent="0.3">
      <c r="A41" s="8" t="s">
        <v>202</v>
      </c>
      <c r="B41" s="8" t="s">
        <v>75</v>
      </c>
      <c r="C41" s="2">
        <v>0.12618813503769299</v>
      </c>
      <c r="D41" s="2">
        <v>0.121151271753681</v>
      </c>
      <c r="E41" s="2">
        <v>9.3389296956977993E-2</v>
      </c>
      <c r="F41" s="2">
        <v>9.3785310734463306E-2</v>
      </c>
    </row>
    <row r="42" spans="1:6" x14ac:dyDescent="0.3">
      <c r="A42" s="15"/>
      <c r="B42" s="15"/>
    </row>
    <row r="43" spans="1:6" x14ac:dyDescent="0.3">
      <c r="A43" s="13" t="s">
        <v>40</v>
      </c>
      <c r="B43" s="15"/>
    </row>
    <row r="44" spans="1:6" x14ac:dyDescent="0.3">
      <c r="A44" s="14" t="s">
        <v>41</v>
      </c>
      <c r="B44" s="15"/>
    </row>
    <row r="45" spans="1:6" x14ac:dyDescent="0.3">
      <c r="A45" s="14" t="s">
        <v>42</v>
      </c>
      <c r="B45" s="15"/>
    </row>
    <row r="46" spans="1:6" x14ac:dyDescent="0.3">
      <c r="A46" s="14" t="s">
        <v>354</v>
      </c>
      <c r="B46" s="15"/>
    </row>
    <row r="47" spans="1:6" x14ac:dyDescent="0.3">
      <c r="A47" s="15"/>
      <c r="B47" s="15"/>
    </row>
    <row r="48" spans="1:6"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26:F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F400"/>
  <sheetViews>
    <sheetView showGridLines="0" workbookViewId="0"/>
  </sheetViews>
  <sheetFormatPr defaultColWidth="10.88671875" defaultRowHeight="14.4" x14ac:dyDescent="0.3"/>
  <cols>
    <col min="1" max="1" width="21.77734375" customWidth="1"/>
    <col min="2" max="2" width="22.77734375" customWidth="1"/>
    <col min="3" max="14" width="10.5546875" customWidth="1"/>
  </cols>
  <sheetData>
    <row r="1" spans="1:6" ht="15.6" x14ac:dyDescent="0.3">
      <c r="A1" s="12" t="s">
        <v>370</v>
      </c>
      <c r="B1" s="15"/>
    </row>
    <row r="2" spans="1:6" ht="15.6" x14ac:dyDescent="0.3">
      <c r="A2" s="12" t="s">
        <v>352</v>
      </c>
      <c r="B2" s="15"/>
    </row>
    <row r="3" spans="1:6" ht="15.6" x14ac:dyDescent="0.3">
      <c r="A3" s="12" t="s">
        <v>204</v>
      </c>
      <c r="B3" s="15"/>
    </row>
    <row r="4" spans="1:6" ht="15.6" x14ac:dyDescent="0.3">
      <c r="A4" s="12" t="s">
        <v>85</v>
      </c>
      <c r="B4" s="15"/>
    </row>
    <row r="5" spans="1:6" x14ac:dyDescent="0.3">
      <c r="A5" s="15"/>
      <c r="B5" s="15"/>
    </row>
    <row r="6" spans="1:6" x14ac:dyDescent="0.3">
      <c r="A6" s="16" t="str">
        <f>HYPERLINK("#'Table of contents'!A143", "Back to contents")</f>
        <v>Back to contents</v>
      </c>
      <c r="B6" s="15"/>
    </row>
    <row r="7" spans="1:6" x14ac:dyDescent="0.3">
      <c r="A7" s="15"/>
      <c r="B7" s="15"/>
      <c r="C7" s="20" t="s">
        <v>34</v>
      </c>
      <c r="D7" s="21"/>
      <c r="E7" s="21"/>
      <c r="F7" s="21"/>
    </row>
    <row r="8" spans="1:6" x14ac:dyDescent="0.3">
      <c r="A8" s="9" t="s">
        <v>39</v>
      </c>
      <c r="B8" s="9" t="s">
        <v>39</v>
      </c>
      <c r="C8" s="4" t="s">
        <v>8</v>
      </c>
      <c r="D8" s="4" t="s">
        <v>9</v>
      </c>
      <c r="E8" s="4" t="s">
        <v>10</v>
      </c>
      <c r="F8" s="4" t="s">
        <v>11</v>
      </c>
    </row>
    <row r="9" spans="1:6" x14ac:dyDescent="0.3">
      <c r="A9" s="7" t="s">
        <v>196</v>
      </c>
      <c r="B9" s="7" t="s">
        <v>79</v>
      </c>
      <c r="C9" s="1">
        <v>391</v>
      </c>
      <c r="D9" s="1">
        <v>350</v>
      </c>
      <c r="E9" s="1">
        <v>105</v>
      </c>
      <c r="F9" s="1">
        <v>98</v>
      </c>
    </row>
    <row r="10" spans="1:6" x14ac:dyDescent="0.3">
      <c r="A10" s="7" t="s">
        <v>196</v>
      </c>
      <c r="B10" s="7" t="s">
        <v>80</v>
      </c>
      <c r="C10" s="1">
        <v>77</v>
      </c>
      <c r="D10" s="1">
        <v>71</v>
      </c>
      <c r="E10" s="1">
        <v>27</v>
      </c>
      <c r="F10" s="1">
        <v>25</v>
      </c>
    </row>
    <row r="11" spans="1:6" x14ac:dyDescent="0.3">
      <c r="A11" s="7" t="s">
        <v>196</v>
      </c>
      <c r="B11" s="7" t="s">
        <v>81</v>
      </c>
      <c r="C11" s="1">
        <v>29</v>
      </c>
      <c r="D11" s="1">
        <v>27</v>
      </c>
      <c r="E11" s="1">
        <v>8</v>
      </c>
      <c r="F11" s="1">
        <v>9</v>
      </c>
    </row>
    <row r="12" spans="1:6" x14ac:dyDescent="0.3">
      <c r="A12" s="7" t="s">
        <v>196</v>
      </c>
      <c r="B12" s="7" t="s">
        <v>82</v>
      </c>
      <c r="C12" s="1">
        <v>1214</v>
      </c>
      <c r="D12" s="1">
        <v>1080</v>
      </c>
      <c r="E12" s="1">
        <v>564</v>
      </c>
      <c r="F12" s="1">
        <v>518</v>
      </c>
    </row>
    <row r="13" spans="1:6" x14ac:dyDescent="0.3">
      <c r="A13" s="7" t="s">
        <v>196</v>
      </c>
      <c r="B13" s="7" t="s">
        <v>16</v>
      </c>
      <c r="C13" s="1">
        <v>59</v>
      </c>
      <c r="D13" s="1">
        <v>45</v>
      </c>
      <c r="E13" s="1">
        <v>21</v>
      </c>
      <c r="F13" s="1">
        <v>21</v>
      </c>
    </row>
    <row r="14" spans="1:6" x14ac:dyDescent="0.3">
      <c r="A14" s="7" t="s">
        <v>196</v>
      </c>
      <c r="B14" s="7" t="s">
        <v>83</v>
      </c>
      <c r="C14" s="1">
        <v>265</v>
      </c>
      <c r="D14" s="1">
        <v>247</v>
      </c>
      <c r="E14" s="1">
        <v>111</v>
      </c>
      <c r="F14" s="1">
        <v>98</v>
      </c>
    </row>
    <row r="15" spans="1:6" x14ac:dyDescent="0.3">
      <c r="A15" s="7" t="s">
        <v>197</v>
      </c>
      <c r="B15" s="7" t="s">
        <v>79</v>
      </c>
      <c r="C15" s="1">
        <v>1113</v>
      </c>
      <c r="D15" s="1">
        <v>947</v>
      </c>
      <c r="E15" s="1">
        <v>271</v>
      </c>
      <c r="F15" s="1">
        <v>258</v>
      </c>
    </row>
    <row r="16" spans="1:6" x14ac:dyDescent="0.3">
      <c r="A16" s="7" t="s">
        <v>197</v>
      </c>
      <c r="B16" s="7" t="s">
        <v>80</v>
      </c>
      <c r="C16" s="1">
        <v>227</v>
      </c>
      <c r="D16" s="1">
        <v>188</v>
      </c>
      <c r="E16" s="1">
        <v>52</v>
      </c>
      <c r="F16" s="1">
        <v>48</v>
      </c>
    </row>
    <row r="17" spans="1:6" x14ac:dyDescent="0.3">
      <c r="A17" s="7" t="s">
        <v>197</v>
      </c>
      <c r="B17" s="7" t="s">
        <v>81</v>
      </c>
      <c r="C17" s="1">
        <v>111</v>
      </c>
      <c r="D17" s="1">
        <v>87</v>
      </c>
      <c r="E17" s="1">
        <v>23</v>
      </c>
      <c r="F17" s="1">
        <v>21</v>
      </c>
    </row>
    <row r="18" spans="1:6" x14ac:dyDescent="0.3">
      <c r="A18" s="7" t="s">
        <v>197</v>
      </c>
      <c r="B18" s="7" t="s">
        <v>82</v>
      </c>
      <c r="C18" s="1">
        <v>2249</v>
      </c>
      <c r="D18" s="1">
        <v>1958</v>
      </c>
      <c r="E18" s="1">
        <v>690</v>
      </c>
      <c r="F18" s="1">
        <v>650</v>
      </c>
    </row>
    <row r="19" spans="1:6" x14ac:dyDescent="0.3">
      <c r="A19" s="7" t="s">
        <v>197</v>
      </c>
      <c r="B19" s="7" t="s">
        <v>16</v>
      </c>
      <c r="C19" s="1">
        <v>196</v>
      </c>
      <c r="D19" s="1">
        <v>163</v>
      </c>
      <c r="E19" s="1">
        <v>66</v>
      </c>
      <c r="F19" s="1">
        <v>62</v>
      </c>
    </row>
    <row r="20" spans="1:6" x14ac:dyDescent="0.3">
      <c r="A20" s="7" t="s">
        <v>197</v>
      </c>
      <c r="B20" s="7" t="s">
        <v>83</v>
      </c>
      <c r="C20" s="1">
        <v>732</v>
      </c>
      <c r="D20" s="1">
        <v>644</v>
      </c>
      <c r="E20" s="1">
        <v>226</v>
      </c>
      <c r="F20" s="1">
        <v>200</v>
      </c>
    </row>
    <row r="21" spans="1:6" x14ac:dyDescent="0.3">
      <c r="A21" s="7" t="s">
        <v>198</v>
      </c>
      <c r="B21" s="7" t="s">
        <v>79</v>
      </c>
      <c r="C21" s="1">
        <v>762</v>
      </c>
      <c r="D21" s="1">
        <v>640</v>
      </c>
      <c r="E21" s="1">
        <v>162</v>
      </c>
      <c r="F21" s="1">
        <v>150</v>
      </c>
    </row>
    <row r="22" spans="1:6" x14ac:dyDescent="0.3">
      <c r="A22" s="7" t="s">
        <v>198</v>
      </c>
      <c r="B22" s="7" t="s">
        <v>80</v>
      </c>
      <c r="C22" s="1">
        <v>95</v>
      </c>
      <c r="D22" s="1">
        <v>85</v>
      </c>
      <c r="E22" s="1">
        <v>32</v>
      </c>
      <c r="F22" s="1">
        <v>29</v>
      </c>
    </row>
    <row r="23" spans="1:6" x14ac:dyDescent="0.3">
      <c r="A23" s="7" t="s">
        <v>198</v>
      </c>
      <c r="B23" s="7" t="s">
        <v>81</v>
      </c>
      <c r="C23" s="1">
        <v>38</v>
      </c>
      <c r="D23" s="1">
        <v>34</v>
      </c>
      <c r="E23" s="1">
        <v>13</v>
      </c>
      <c r="F23" s="1">
        <v>13</v>
      </c>
    </row>
    <row r="24" spans="1:6" x14ac:dyDescent="0.3">
      <c r="A24" s="7" t="s">
        <v>198</v>
      </c>
      <c r="B24" s="7" t="s">
        <v>82</v>
      </c>
      <c r="C24" s="1">
        <v>1648</v>
      </c>
      <c r="D24" s="1">
        <v>1530</v>
      </c>
      <c r="E24" s="1">
        <v>708</v>
      </c>
      <c r="F24" s="1">
        <v>666</v>
      </c>
    </row>
    <row r="25" spans="1:6" x14ac:dyDescent="0.3">
      <c r="A25" s="7" t="s">
        <v>198</v>
      </c>
      <c r="B25" s="7" t="s">
        <v>16</v>
      </c>
      <c r="C25" s="1">
        <v>81</v>
      </c>
      <c r="D25" s="1">
        <v>71</v>
      </c>
      <c r="E25" s="1">
        <v>21</v>
      </c>
      <c r="F25" s="1">
        <v>18</v>
      </c>
    </row>
    <row r="26" spans="1:6" x14ac:dyDescent="0.3">
      <c r="A26" s="7" t="s">
        <v>198</v>
      </c>
      <c r="B26" s="7" t="s">
        <v>83</v>
      </c>
      <c r="C26" s="1">
        <v>368</v>
      </c>
      <c r="D26" s="1">
        <v>336</v>
      </c>
      <c r="E26" s="1">
        <v>119</v>
      </c>
      <c r="F26" s="1">
        <v>101</v>
      </c>
    </row>
    <row r="27" spans="1:6" x14ac:dyDescent="0.3">
      <c r="A27" s="7" t="s">
        <v>199</v>
      </c>
      <c r="B27" s="7" t="s">
        <v>79</v>
      </c>
      <c r="C27" s="1">
        <v>428</v>
      </c>
      <c r="D27" s="1">
        <v>360</v>
      </c>
      <c r="E27" s="1">
        <v>114</v>
      </c>
      <c r="F27" s="1">
        <v>106</v>
      </c>
    </row>
    <row r="28" spans="1:6" x14ac:dyDescent="0.3">
      <c r="A28" s="7" t="s">
        <v>199</v>
      </c>
      <c r="B28" s="7" t="s">
        <v>80</v>
      </c>
      <c r="C28" s="1">
        <v>56</v>
      </c>
      <c r="D28" s="1">
        <v>54</v>
      </c>
      <c r="E28" s="1">
        <v>20</v>
      </c>
      <c r="F28" s="1">
        <v>18</v>
      </c>
    </row>
    <row r="29" spans="1:6" x14ac:dyDescent="0.3">
      <c r="A29" s="7" t="s">
        <v>199</v>
      </c>
      <c r="B29" s="7" t="s">
        <v>81</v>
      </c>
      <c r="C29" s="1">
        <v>43</v>
      </c>
      <c r="D29" s="1">
        <v>39</v>
      </c>
      <c r="E29" s="1">
        <v>12</v>
      </c>
      <c r="F29" s="1">
        <v>12</v>
      </c>
    </row>
    <row r="30" spans="1:6" x14ac:dyDescent="0.3">
      <c r="A30" s="7" t="s">
        <v>199</v>
      </c>
      <c r="B30" s="7" t="s">
        <v>82</v>
      </c>
      <c r="C30" s="1">
        <v>1545</v>
      </c>
      <c r="D30" s="1">
        <v>1420</v>
      </c>
      <c r="E30" s="1">
        <v>781</v>
      </c>
      <c r="F30" s="1">
        <v>703</v>
      </c>
    </row>
    <row r="31" spans="1:6" x14ac:dyDescent="0.3">
      <c r="A31" s="7" t="s">
        <v>199</v>
      </c>
      <c r="B31" s="7" t="s">
        <v>16</v>
      </c>
      <c r="C31" s="1">
        <v>64</v>
      </c>
      <c r="D31" s="1">
        <v>55</v>
      </c>
      <c r="E31" s="1">
        <v>11</v>
      </c>
      <c r="F31" s="1">
        <v>8</v>
      </c>
    </row>
    <row r="32" spans="1:6" x14ac:dyDescent="0.3">
      <c r="A32" s="7" t="s">
        <v>199</v>
      </c>
      <c r="B32" s="7" t="s">
        <v>83</v>
      </c>
      <c r="C32" s="1">
        <v>276</v>
      </c>
      <c r="D32" s="1">
        <v>256</v>
      </c>
      <c r="E32" s="1">
        <v>95</v>
      </c>
      <c r="F32" s="1">
        <v>90</v>
      </c>
    </row>
    <row r="33" spans="1:6" x14ac:dyDescent="0.3">
      <c r="A33" s="7" t="s">
        <v>200</v>
      </c>
      <c r="B33" s="7" t="s">
        <v>79</v>
      </c>
      <c r="C33" s="1">
        <v>494</v>
      </c>
      <c r="D33" s="1">
        <v>423</v>
      </c>
      <c r="E33" s="1">
        <v>127</v>
      </c>
      <c r="F33" s="1">
        <v>120</v>
      </c>
    </row>
    <row r="34" spans="1:6" x14ac:dyDescent="0.3">
      <c r="A34" s="7" t="s">
        <v>200</v>
      </c>
      <c r="B34" s="7" t="s">
        <v>80</v>
      </c>
      <c r="C34" s="1">
        <v>61</v>
      </c>
      <c r="D34" s="1">
        <v>52</v>
      </c>
      <c r="E34" s="1">
        <v>12</v>
      </c>
      <c r="F34" s="1">
        <v>11</v>
      </c>
    </row>
    <row r="35" spans="1:6" x14ac:dyDescent="0.3">
      <c r="A35" s="7" t="s">
        <v>200</v>
      </c>
      <c r="B35" s="7" t="s">
        <v>81</v>
      </c>
      <c r="C35" s="1">
        <v>31</v>
      </c>
      <c r="D35" s="1">
        <v>27</v>
      </c>
      <c r="E35" s="1">
        <v>9</v>
      </c>
      <c r="F35" s="1">
        <v>10</v>
      </c>
    </row>
    <row r="36" spans="1:6" x14ac:dyDescent="0.3">
      <c r="A36" s="7" t="s">
        <v>200</v>
      </c>
      <c r="B36" s="7" t="s">
        <v>82</v>
      </c>
      <c r="C36" s="1">
        <v>1232</v>
      </c>
      <c r="D36" s="1">
        <v>1112</v>
      </c>
      <c r="E36" s="1">
        <v>543</v>
      </c>
      <c r="F36" s="1">
        <v>499</v>
      </c>
    </row>
    <row r="37" spans="1:6" x14ac:dyDescent="0.3">
      <c r="A37" s="7" t="s">
        <v>200</v>
      </c>
      <c r="B37" s="7" t="s">
        <v>16</v>
      </c>
      <c r="C37" s="1">
        <v>77</v>
      </c>
      <c r="D37" s="1">
        <v>65</v>
      </c>
      <c r="E37" s="1">
        <v>24</v>
      </c>
      <c r="F37" s="1">
        <v>22</v>
      </c>
    </row>
    <row r="38" spans="1:6" x14ac:dyDescent="0.3">
      <c r="A38" s="7" t="s">
        <v>200</v>
      </c>
      <c r="B38" s="7" t="s">
        <v>83</v>
      </c>
      <c r="C38" s="1">
        <v>281</v>
      </c>
      <c r="D38" s="1">
        <v>244</v>
      </c>
      <c r="E38" s="1">
        <v>116</v>
      </c>
      <c r="F38" s="1">
        <v>104</v>
      </c>
    </row>
    <row r="39" spans="1:6" x14ac:dyDescent="0.3">
      <c r="A39" s="7" t="s">
        <v>201</v>
      </c>
      <c r="B39" s="7" t="s">
        <v>79</v>
      </c>
      <c r="C39" s="1">
        <v>480</v>
      </c>
      <c r="D39" s="1">
        <v>401</v>
      </c>
      <c r="E39" s="1">
        <v>124</v>
      </c>
      <c r="F39" s="1">
        <v>117</v>
      </c>
    </row>
    <row r="40" spans="1:6" x14ac:dyDescent="0.3">
      <c r="A40" s="7" t="s">
        <v>201</v>
      </c>
      <c r="B40" s="7" t="s">
        <v>80</v>
      </c>
      <c r="C40" s="1">
        <v>60</v>
      </c>
      <c r="D40" s="1">
        <v>54</v>
      </c>
      <c r="E40" s="1">
        <v>21</v>
      </c>
      <c r="F40" s="1">
        <v>20</v>
      </c>
    </row>
    <row r="41" spans="1:6" x14ac:dyDescent="0.3">
      <c r="A41" s="7" t="s">
        <v>201</v>
      </c>
      <c r="B41" s="7" t="s">
        <v>81</v>
      </c>
      <c r="C41" s="1">
        <v>48</v>
      </c>
      <c r="D41" s="1">
        <v>39</v>
      </c>
      <c r="E41" s="1">
        <v>16</v>
      </c>
      <c r="F41" s="1">
        <v>15</v>
      </c>
    </row>
    <row r="42" spans="1:6" x14ac:dyDescent="0.3">
      <c r="A42" s="7" t="s">
        <v>201</v>
      </c>
      <c r="B42" s="7" t="s">
        <v>82</v>
      </c>
      <c r="C42" s="1">
        <v>2254</v>
      </c>
      <c r="D42" s="1">
        <v>1937</v>
      </c>
      <c r="E42" s="1">
        <v>959</v>
      </c>
      <c r="F42" s="1">
        <v>891</v>
      </c>
    </row>
    <row r="43" spans="1:6" x14ac:dyDescent="0.3">
      <c r="A43" s="7" t="s">
        <v>201</v>
      </c>
      <c r="B43" s="7" t="s">
        <v>16</v>
      </c>
      <c r="C43" s="1">
        <v>75</v>
      </c>
      <c r="D43" s="1">
        <v>59</v>
      </c>
      <c r="E43" s="1">
        <v>20</v>
      </c>
      <c r="F43" s="1">
        <v>19</v>
      </c>
    </row>
    <row r="44" spans="1:6" x14ac:dyDescent="0.3">
      <c r="A44" s="7" t="s">
        <v>201</v>
      </c>
      <c r="B44" s="7" t="s">
        <v>83</v>
      </c>
      <c r="C44" s="1">
        <v>530</v>
      </c>
      <c r="D44" s="1">
        <v>476</v>
      </c>
      <c r="E44" s="1">
        <v>211</v>
      </c>
      <c r="F44" s="1">
        <v>191</v>
      </c>
    </row>
    <row r="45" spans="1:6" x14ac:dyDescent="0.3">
      <c r="A45" s="7" t="s">
        <v>202</v>
      </c>
      <c r="B45" s="7" t="s">
        <v>79</v>
      </c>
      <c r="C45" s="1">
        <v>149</v>
      </c>
      <c r="D45" s="1">
        <v>138</v>
      </c>
      <c r="E45" s="1">
        <v>29</v>
      </c>
      <c r="F45" s="1">
        <v>27</v>
      </c>
    </row>
    <row r="46" spans="1:6" x14ac:dyDescent="0.3">
      <c r="A46" s="7" t="s">
        <v>202</v>
      </c>
      <c r="B46" s="7" t="s">
        <v>80</v>
      </c>
      <c r="C46" s="1">
        <v>30</v>
      </c>
      <c r="D46" s="1">
        <v>28</v>
      </c>
      <c r="E46" s="1">
        <v>7</v>
      </c>
      <c r="F46" s="1">
        <v>7</v>
      </c>
    </row>
    <row r="47" spans="1:6" x14ac:dyDescent="0.3">
      <c r="A47" s="7" t="s">
        <v>202</v>
      </c>
      <c r="B47" s="7" t="s">
        <v>81</v>
      </c>
      <c r="C47" s="1">
        <v>27</v>
      </c>
      <c r="D47" s="1">
        <v>26</v>
      </c>
      <c r="E47" s="1">
        <v>5</v>
      </c>
      <c r="F47" s="1">
        <v>5</v>
      </c>
    </row>
    <row r="48" spans="1:6" x14ac:dyDescent="0.3">
      <c r="A48" s="7" t="s">
        <v>202</v>
      </c>
      <c r="B48" s="7" t="s">
        <v>82</v>
      </c>
      <c r="C48" s="1">
        <v>2399</v>
      </c>
      <c r="D48" s="1">
        <v>2371</v>
      </c>
      <c r="E48" s="1">
        <v>784</v>
      </c>
      <c r="F48" s="1">
        <v>737</v>
      </c>
    </row>
    <row r="49" spans="1:6" x14ac:dyDescent="0.3">
      <c r="A49" s="7" t="s">
        <v>202</v>
      </c>
      <c r="B49" s="7" t="s">
        <v>16</v>
      </c>
      <c r="C49" s="1">
        <v>32</v>
      </c>
      <c r="D49" s="1">
        <v>31</v>
      </c>
      <c r="E49" s="1">
        <v>9</v>
      </c>
      <c r="F49" s="1">
        <v>12</v>
      </c>
    </row>
    <row r="50" spans="1:6" x14ac:dyDescent="0.3">
      <c r="A50" s="7" t="s">
        <v>202</v>
      </c>
      <c r="B50" s="7" t="s">
        <v>83</v>
      </c>
      <c r="C50" s="1">
        <v>414</v>
      </c>
      <c r="D50" s="1">
        <v>394</v>
      </c>
      <c r="E50" s="1">
        <v>119</v>
      </c>
      <c r="F50" s="1">
        <v>97</v>
      </c>
    </row>
    <row r="51" spans="1:6" x14ac:dyDescent="0.3">
      <c r="A51" s="10" t="s">
        <v>17</v>
      </c>
      <c r="B51" s="10" t="s">
        <v>17</v>
      </c>
      <c r="C51" s="5">
        <v>20741</v>
      </c>
      <c r="D51" s="5">
        <v>18564</v>
      </c>
      <c r="E51" s="5">
        <v>7387</v>
      </c>
      <c r="F51" s="5">
        <v>6826</v>
      </c>
    </row>
    <row r="52" spans="1:6" x14ac:dyDescent="0.3">
      <c r="A52" s="15"/>
      <c r="B52" s="15"/>
    </row>
    <row r="53" spans="1:6" x14ac:dyDescent="0.3">
      <c r="A53" s="15"/>
      <c r="B53" s="15"/>
    </row>
    <row r="54" spans="1:6" x14ac:dyDescent="0.3">
      <c r="A54" s="15"/>
      <c r="B54" s="15"/>
      <c r="C54" s="20" t="s">
        <v>35</v>
      </c>
      <c r="D54" s="21"/>
      <c r="E54" s="21"/>
      <c r="F54" s="21"/>
    </row>
    <row r="55" spans="1:6" x14ac:dyDescent="0.3">
      <c r="A55" s="9" t="s">
        <v>39</v>
      </c>
      <c r="B55" s="9" t="s">
        <v>39</v>
      </c>
      <c r="C55" s="4" t="s">
        <v>8</v>
      </c>
      <c r="D55" s="4" t="s">
        <v>9</v>
      </c>
      <c r="E55" s="4" t="s">
        <v>10</v>
      </c>
      <c r="F55" s="4" t="s">
        <v>11</v>
      </c>
    </row>
    <row r="56" spans="1:6" x14ac:dyDescent="0.3">
      <c r="A56" s="8" t="s">
        <v>196</v>
      </c>
      <c r="B56" s="8" t="s">
        <v>79</v>
      </c>
      <c r="C56" s="2">
        <v>0.19213759213759199</v>
      </c>
      <c r="D56" s="2">
        <v>0.19230769230769201</v>
      </c>
      <c r="E56" s="2">
        <v>0.12559808612440199</v>
      </c>
      <c r="F56" s="2">
        <v>0.127438231469441</v>
      </c>
    </row>
    <row r="57" spans="1:6" x14ac:dyDescent="0.3">
      <c r="A57" s="8" t="s">
        <v>196</v>
      </c>
      <c r="B57" s="8" t="s">
        <v>80</v>
      </c>
      <c r="C57" s="2">
        <v>3.7837837837837798E-2</v>
      </c>
      <c r="D57" s="2">
        <v>3.9010989010988997E-2</v>
      </c>
      <c r="E57" s="2">
        <v>3.22966507177034E-2</v>
      </c>
      <c r="F57" s="2">
        <v>3.2509752925877801E-2</v>
      </c>
    </row>
    <row r="58" spans="1:6" x14ac:dyDescent="0.3">
      <c r="A58" s="8" t="s">
        <v>196</v>
      </c>
      <c r="B58" s="8" t="s">
        <v>81</v>
      </c>
      <c r="C58" s="2">
        <v>1.42506142506142E-2</v>
      </c>
      <c r="D58" s="2">
        <v>1.48351648351648E-2</v>
      </c>
      <c r="E58" s="2">
        <v>9.5693779904306199E-3</v>
      </c>
      <c r="F58" s="2">
        <v>1.1703511053316001E-2</v>
      </c>
    </row>
    <row r="59" spans="1:6" x14ac:dyDescent="0.3">
      <c r="A59" s="8" t="s">
        <v>196</v>
      </c>
      <c r="B59" s="8" t="s">
        <v>82</v>
      </c>
      <c r="C59" s="2">
        <v>0.59656019656019699</v>
      </c>
      <c r="D59" s="2">
        <v>0.59340659340659296</v>
      </c>
      <c r="E59" s="2">
        <v>0.67464114832535904</v>
      </c>
      <c r="F59" s="2">
        <v>0.67360208062418703</v>
      </c>
    </row>
    <row r="60" spans="1:6" x14ac:dyDescent="0.3">
      <c r="A60" s="8" t="s">
        <v>196</v>
      </c>
      <c r="B60" s="8" t="s">
        <v>16</v>
      </c>
      <c r="C60" s="2">
        <v>2.8992628992628999E-2</v>
      </c>
      <c r="D60" s="2">
        <v>2.47252747252747E-2</v>
      </c>
      <c r="E60" s="2">
        <v>2.5119617224880399E-2</v>
      </c>
      <c r="F60" s="2">
        <v>2.7308192457737301E-2</v>
      </c>
    </row>
    <row r="61" spans="1:6" x14ac:dyDescent="0.3">
      <c r="A61" s="8" t="s">
        <v>196</v>
      </c>
      <c r="B61" s="8" t="s">
        <v>83</v>
      </c>
      <c r="C61" s="2">
        <v>0.13022113022112999</v>
      </c>
      <c r="D61" s="2">
        <v>0.13571428571428601</v>
      </c>
      <c r="E61" s="2">
        <v>0.13277511961722499</v>
      </c>
      <c r="F61" s="2">
        <v>0.127438231469441</v>
      </c>
    </row>
    <row r="62" spans="1:6" x14ac:dyDescent="0.3">
      <c r="A62" s="8" t="s">
        <v>197</v>
      </c>
      <c r="B62" s="8" t="s">
        <v>79</v>
      </c>
      <c r="C62" s="2">
        <v>0.240492653414002</v>
      </c>
      <c r="D62" s="2">
        <v>0.23752194632555801</v>
      </c>
      <c r="E62" s="2">
        <v>0.204066265060241</v>
      </c>
      <c r="F62" s="2">
        <v>0.20823244552058101</v>
      </c>
    </row>
    <row r="63" spans="1:6" x14ac:dyDescent="0.3">
      <c r="A63" s="8" t="s">
        <v>197</v>
      </c>
      <c r="B63" s="8" t="s">
        <v>80</v>
      </c>
      <c r="C63" s="2">
        <v>4.9049265341400201E-2</v>
      </c>
      <c r="D63" s="2">
        <v>4.7153248056182602E-2</v>
      </c>
      <c r="E63" s="2">
        <v>3.9156626506024098E-2</v>
      </c>
      <c r="F63" s="2">
        <v>3.8740920096852302E-2</v>
      </c>
    </row>
    <row r="64" spans="1:6" x14ac:dyDescent="0.3">
      <c r="A64" s="8" t="s">
        <v>197</v>
      </c>
      <c r="B64" s="8" t="s">
        <v>81</v>
      </c>
      <c r="C64" s="2">
        <v>2.3984442523768398E-2</v>
      </c>
      <c r="D64" s="2">
        <v>2.1820917983446202E-2</v>
      </c>
      <c r="E64" s="2">
        <v>1.73192771084337E-2</v>
      </c>
      <c r="F64" s="2">
        <v>1.6949152542372899E-2</v>
      </c>
    </row>
    <row r="65" spans="1:6" x14ac:dyDescent="0.3">
      <c r="A65" s="8" t="s">
        <v>197</v>
      </c>
      <c r="B65" s="8" t="s">
        <v>82</v>
      </c>
      <c r="C65" s="2">
        <v>0.48595505617977502</v>
      </c>
      <c r="D65" s="2">
        <v>0.49109606220215701</v>
      </c>
      <c r="E65" s="2">
        <v>0.51957831325301196</v>
      </c>
      <c r="F65" s="2">
        <v>0.52461662631154204</v>
      </c>
    </row>
    <row r="66" spans="1:6" x14ac:dyDescent="0.3">
      <c r="A66" s="8" t="s">
        <v>197</v>
      </c>
      <c r="B66" s="8" t="s">
        <v>16</v>
      </c>
      <c r="C66" s="2">
        <v>4.2350907519446798E-2</v>
      </c>
      <c r="D66" s="2">
        <v>4.08828693253072E-2</v>
      </c>
      <c r="E66" s="2">
        <v>4.9698795180722899E-2</v>
      </c>
      <c r="F66" s="2">
        <v>5.0040355125100897E-2</v>
      </c>
    </row>
    <row r="67" spans="1:6" x14ac:dyDescent="0.3">
      <c r="A67" s="8" t="s">
        <v>197</v>
      </c>
      <c r="B67" s="8" t="s">
        <v>83</v>
      </c>
      <c r="C67" s="2">
        <v>0.158167675021608</v>
      </c>
      <c r="D67" s="2">
        <v>0.16152495610734899</v>
      </c>
      <c r="E67" s="2">
        <v>0.17018072289156599</v>
      </c>
      <c r="F67" s="2">
        <v>0.16142050040355099</v>
      </c>
    </row>
    <row r="68" spans="1:6" x14ac:dyDescent="0.3">
      <c r="A68" s="8" t="s">
        <v>198</v>
      </c>
      <c r="B68" s="8" t="s">
        <v>79</v>
      </c>
      <c r="C68" s="2">
        <v>0.25467914438502698</v>
      </c>
      <c r="D68" s="2">
        <v>0.23738872403560801</v>
      </c>
      <c r="E68" s="2">
        <v>0.153554502369668</v>
      </c>
      <c r="F68" s="2">
        <v>0.15353121801433001</v>
      </c>
    </row>
    <row r="69" spans="1:6" x14ac:dyDescent="0.3">
      <c r="A69" s="8" t="s">
        <v>198</v>
      </c>
      <c r="B69" s="8" t="s">
        <v>80</v>
      </c>
      <c r="C69" s="2">
        <v>3.1751336898395703E-2</v>
      </c>
      <c r="D69" s="2">
        <v>3.15281899109792E-2</v>
      </c>
      <c r="E69" s="2">
        <v>3.0331753554502398E-2</v>
      </c>
      <c r="F69" s="2">
        <v>2.96827021494371E-2</v>
      </c>
    </row>
    <row r="70" spans="1:6" x14ac:dyDescent="0.3">
      <c r="A70" s="8" t="s">
        <v>198</v>
      </c>
      <c r="B70" s="8" t="s">
        <v>81</v>
      </c>
      <c r="C70" s="2">
        <v>1.27005347593583E-2</v>
      </c>
      <c r="D70" s="2">
        <v>1.26112759643917E-2</v>
      </c>
      <c r="E70" s="2">
        <v>1.23222748815166E-2</v>
      </c>
      <c r="F70" s="2">
        <v>1.33060388945752E-2</v>
      </c>
    </row>
    <row r="71" spans="1:6" x14ac:dyDescent="0.3">
      <c r="A71" s="8" t="s">
        <v>198</v>
      </c>
      <c r="B71" s="8" t="s">
        <v>82</v>
      </c>
      <c r="C71" s="2">
        <v>0.55080213903743303</v>
      </c>
      <c r="D71" s="2">
        <v>0.56750741839762597</v>
      </c>
      <c r="E71" s="2">
        <v>0.67109004739336497</v>
      </c>
      <c r="F71" s="2">
        <v>0.68167860798362301</v>
      </c>
    </row>
    <row r="72" spans="1:6" x14ac:dyDescent="0.3">
      <c r="A72" s="8" t="s">
        <v>198</v>
      </c>
      <c r="B72" s="8" t="s">
        <v>16</v>
      </c>
      <c r="C72" s="2">
        <v>2.7072192513368998E-2</v>
      </c>
      <c r="D72" s="2">
        <v>2.6335311572700301E-2</v>
      </c>
      <c r="E72" s="2">
        <v>1.9905213270142198E-2</v>
      </c>
      <c r="F72" s="2">
        <v>1.84237461617195E-2</v>
      </c>
    </row>
    <row r="73" spans="1:6" x14ac:dyDescent="0.3">
      <c r="A73" s="8" t="s">
        <v>198</v>
      </c>
      <c r="B73" s="8" t="s">
        <v>83</v>
      </c>
      <c r="C73" s="2">
        <v>0.12299465240641699</v>
      </c>
      <c r="D73" s="2">
        <v>0.124629080118694</v>
      </c>
      <c r="E73" s="2">
        <v>0.11279620853080601</v>
      </c>
      <c r="F73" s="2">
        <v>0.103377686796315</v>
      </c>
    </row>
    <row r="74" spans="1:6" x14ac:dyDescent="0.3">
      <c r="A74" s="8" t="s">
        <v>199</v>
      </c>
      <c r="B74" s="8" t="s">
        <v>79</v>
      </c>
      <c r="C74" s="2">
        <v>0.17744610281923701</v>
      </c>
      <c r="D74" s="2">
        <v>0.164835164835165</v>
      </c>
      <c r="E74" s="2">
        <v>0.110358180058083</v>
      </c>
      <c r="F74" s="2">
        <v>0.113127001067236</v>
      </c>
    </row>
    <row r="75" spans="1:6" x14ac:dyDescent="0.3">
      <c r="A75" s="8" t="s">
        <v>199</v>
      </c>
      <c r="B75" s="8" t="s">
        <v>80</v>
      </c>
      <c r="C75" s="2">
        <v>2.3217247097844101E-2</v>
      </c>
      <c r="D75" s="2">
        <v>2.47252747252747E-2</v>
      </c>
      <c r="E75" s="2">
        <v>1.9361084220716401E-2</v>
      </c>
      <c r="F75" s="2">
        <v>1.9210245464247599E-2</v>
      </c>
    </row>
    <row r="76" spans="1:6" x14ac:dyDescent="0.3">
      <c r="A76" s="8" t="s">
        <v>199</v>
      </c>
      <c r="B76" s="8" t="s">
        <v>81</v>
      </c>
      <c r="C76" s="2">
        <v>1.7827529021558899E-2</v>
      </c>
      <c r="D76" s="2">
        <v>1.7857142857142901E-2</v>
      </c>
      <c r="E76" s="2">
        <v>1.1616650532429801E-2</v>
      </c>
      <c r="F76" s="2">
        <v>1.2806830309498401E-2</v>
      </c>
    </row>
    <row r="77" spans="1:6" x14ac:dyDescent="0.3">
      <c r="A77" s="8" t="s">
        <v>199</v>
      </c>
      <c r="B77" s="8" t="s">
        <v>82</v>
      </c>
      <c r="C77" s="2">
        <v>0.64054726368159198</v>
      </c>
      <c r="D77" s="2">
        <v>0.65018315018314998</v>
      </c>
      <c r="E77" s="2">
        <v>0.75605033881897399</v>
      </c>
      <c r="F77" s="2">
        <v>0.75026680896478104</v>
      </c>
    </row>
    <row r="78" spans="1:6" x14ac:dyDescent="0.3">
      <c r="A78" s="8" t="s">
        <v>199</v>
      </c>
      <c r="B78" s="8" t="s">
        <v>16</v>
      </c>
      <c r="C78" s="2">
        <v>2.6533996683250401E-2</v>
      </c>
      <c r="D78" s="2">
        <v>2.5183150183150201E-2</v>
      </c>
      <c r="E78" s="2">
        <v>1.0648596321394E-2</v>
      </c>
      <c r="F78" s="2">
        <v>8.5378868729989298E-3</v>
      </c>
    </row>
    <row r="79" spans="1:6" x14ac:dyDescent="0.3">
      <c r="A79" s="8" t="s">
        <v>199</v>
      </c>
      <c r="B79" s="8" t="s">
        <v>83</v>
      </c>
      <c r="C79" s="2">
        <v>0.114427860696517</v>
      </c>
      <c r="D79" s="2">
        <v>0.11721611721611699</v>
      </c>
      <c r="E79" s="2">
        <v>9.1965150048402694E-2</v>
      </c>
      <c r="F79" s="2">
        <v>9.6051227321237997E-2</v>
      </c>
    </row>
    <row r="80" spans="1:6" x14ac:dyDescent="0.3">
      <c r="A80" s="8" t="s">
        <v>200</v>
      </c>
      <c r="B80" s="8" t="s">
        <v>79</v>
      </c>
      <c r="C80" s="2">
        <v>0.22702205882352899</v>
      </c>
      <c r="D80" s="2">
        <v>0.21996879875195</v>
      </c>
      <c r="E80" s="2">
        <v>0.15282791817087801</v>
      </c>
      <c r="F80" s="2">
        <v>0.15665796344647501</v>
      </c>
    </row>
    <row r="81" spans="1:6" x14ac:dyDescent="0.3">
      <c r="A81" s="8" t="s">
        <v>200</v>
      </c>
      <c r="B81" s="8" t="s">
        <v>80</v>
      </c>
      <c r="C81" s="2">
        <v>2.8033088235294101E-2</v>
      </c>
      <c r="D81" s="2">
        <v>2.7041081643265699E-2</v>
      </c>
      <c r="E81" s="2">
        <v>1.4440433212996401E-2</v>
      </c>
      <c r="F81" s="2">
        <v>1.4360313315926901E-2</v>
      </c>
    </row>
    <row r="82" spans="1:6" x14ac:dyDescent="0.3">
      <c r="A82" s="8" t="s">
        <v>200</v>
      </c>
      <c r="B82" s="8" t="s">
        <v>81</v>
      </c>
      <c r="C82" s="2">
        <v>1.4246323529411801E-2</v>
      </c>
      <c r="D82" s="2">
        <v>1.4040561622464901E-2</v>
      </c>
      <c r="E82" s="2">
        <v>1.0830324909747301E-2</v>
      </c>
      <c r="F82" s="2">
        <v>1.30548302872063E-2</v>
      </c>
    </row>
    <row r="83" spans="1:6" x14ac:dyDescent="0.3">
      <c r="A83" s="8" t="s">
        <v>200</v>
      </c>
      <c r="B83" s="8" t="s">
        <v>82</v>
      </c>
      <c r="C83" s="2">
        <v>0.56617647058823495</v>
      </c>
      <c r="D83" s="2">
        <v>0.57826313052522105</v>
      </c>
      <c r="E83" s="2">
        <v>0.65342960288808705</v>
      </c>
      <c r="F83" s="2">
        <v>0.651436031331593</v>
      </c>
    </row>
    <row r="84" spans="1:6" x14ac:dyDescent="0.3">
      <c r="A84" s="8" t="s">
        <v>200</v>
      </c>
      <c r="B84" s="8" t="s">
        <v>16</v>
      </c>
      <c r="C84" s="2">
        <v>3.5386029411764698E-2</v>
      </c>
      <c r="D84" s="2">
        <v>3.3801352054082197E-2</v>
      </c>
      <c r="E84" s="2">
        <v>2.8880866425992802E-2</v>
      </c>
      <c r="F84" s="2">
        <v>2.8720626631853801E-2</v>
      </c>
    </row>
    <row r="85" spans="1:6" x14ac:dyDescent="0.3">
      <c r="A85" s="8" t="s">
        <v>200</v>
      </c>
      <c r="B85" s="8" t="s">
        <v>83</v>
      </c>
      <c r="C85" s="2">
        <v>0.129136029411765</v>
      </c>
      <c r="D85" s="2">
        <v>0.126885075403016</v>
      </c>
      <c r="E85" s="2">
        <v>0.13959085439229801</v>
      </c>
      <c r="F85" s="2">
        <v>0.13577023498694499</v>
      </c>
    </row>
    <row r="86" spans="1:6" x14ac:dyDescent="0.3">
      <c r="A86" s="8" t="s">
        <v>201</v>
      </c>
      <c r="B86" s="8" t="s">
        <v>79</v>
      </c>
      <c r="C86" s="2">
        <v>0.139251523063533</v>
      </c>
      <c r="D86" s="2">
        <v>0.13519892110586601</v>
      </c>
      <c r="E86" s="2">
        <v>9.1783863804589194E-2</v>
      </c>
      <c r="F86" s="2">
        <v>9.3375897845171599E-2</v>
      </c>
    </row>
    <row r="87" spans="1:6" x14ac:dyDescent="0.3">
      <c r="A87" s="8" t="s">
        <v>201</v>
      </c>
      <c r="B87" s="8" t="s">
        <v>80</v>
      </c>
      <c r="C87" s="2">
        <v>1.7406440382941701E-2</v>
      </c>
      <c r="D87" s="2">
        <v>1.8206338503034401E-2</v>
      </c>
      <c r="E87" s="2">
        <v>1.55440414507772E-2</v>
      </c>
      <c r="F87" s="2">
        <v>1.5961691939345601E-2</v>
      </c>
    </row>
    <row r="88" spans="1:6" x14ac:dyDescent="0.3">
      <c r="A88" s="8" t="s">
        <v>201</v>
      </c>
      <c r="B88" s="8" t="s">
        <v>81</v>
      </c>
      <c r="C88" s="2">
        <v>1.3925152306353401E-2</v>
      </c>
      <c r="D88" s="2">
        <v>1.31490222521915E-2</v>
      </c>
      <c r="E88" s="2">
        <v>1.18430792005922E-2</v>
      </c>
      <c r="F88" s="2">
        <v>1.1971268954509199E-2</v>
      </c>
    </row>
    <row r="89" spans="1:6" x14ac:dyDescent="0.3">
      <c r="A89" s="8" t="s">
        <v>201</v>
      </c>
      <c r="B89" s="8" t="s">
        <v>82</v>
      </c>
      <c r="C89" s="2">
        <v>0.65390194371917598</v>
      </c>
      <c r="D89" s="2">
        <v>0.65306810519217795</v>
      </c>
      <c r="E89" s="2">
        <v>0.70984455958549197</v>
      </c>
      <c r="F89" s="2">
        <v>0.71109337589784505</v>
      </c>
    </row>
    <row r="90" spans="1:6" x14ac:dyDescent="0.3">
      <c r="A90" s="8" t="s">
        <v>201</v>
      </c>
      <c r="B90" s="8" t="s">
        <v>16</v>
      </c>
      <c r="C90" s="2">
        <v>2.1758050478677099E-2</v>
      </c>
      <c r="D90" s="2">
        <v>1.9892110586648699E-2</v>
      </c>
      <c r="E90" s="2">
        <v>1.48038490007402E-2</v>
      </c>
      <c r="F90" s="2">
        <v>1.51636073423783E-2</v>
      </c>
    </row>
    <row r="91" spans="1:6" x14ac:dyDescent="0.3">
      <c r="A91" s="8" t="s">
        <v>201</v>
      </c>
      <c r="B91" s="8" t="s">
        <v>83</v>
      </c>
      <c r="C91" s="2">
        <v>0.153756890049318</v>
      </c>
      <c r="D91" s="2">
        <v>0.16048550236008099</v>
      </c>
      <c r="E91" s="2">
        <v>0.156180606957809</v>
      </c>
      <c r="F91" s="2">
        <v>0.15243415802075</v>
      </c>
    </row>
    <row r="92" spans="1:6" x14ac:dyDescent="0.3">
      <c r="A92" s="8" t="s">
        <v>202</v>
      </c>
      <c r="B92" s="8" t="s">
        <v>79</v>
      </c>
      <c r="C92" s="2">
        <v>4.8836447066535602E-2</v>
      </c>
      <c r="D92" s="2">
        <v>4.6184738955823298E-2</v>
      </c>
      <c r="E92" s="2">
        <v>3.0430220356768099E-2</v>
      </c>
      <c r="F92" s="2">
        <v>3.0508474576271202E-2</v>
      </c>
    </row>
    <row r="93" spans="1:6" x14ac:dyDescent="0.3">
      <c r="A93" s="8" t="s">
        <v>202</v>
      </c>
      <c r="B93" s="8" t="s">
        <v>80</v>
      </c>
      <c r="C93" s="2">
        <v>9.8328416912487702E-3</v>
      </c>
      <c r="D93" s="2">
        <v>9.3708165997322592E-3</v>
      </c>
      <c r="E93" s="2">
        <v>7.3452256033578198E-3</v>
      </c>
      <c r="F93" s="2">
        <v>7.9096045197740092E-3</v>
      </c>
    </row>
    <row r="94" spans="1:6" x14ac:dyDescent="0.3">
      <c r="A94" s="8" t="s">
        <v>202</v>
      </c>
      <c r="B94" s="8" t="s">
        <v>81</v>
      </c>
      <c r="C94" s="2">
        <v>8.8495575221238902E-3</v>
      </c>
      <c r="D94" s="2">
        <v>8.7014725568942408E-3</v>
      </c>
      <c r="E94" s="2">
        <v>5.2465897166841602E-3</v>
      </c>
      <c r="F94" s="2">
        <v>5.6497175141242903E-3</v>
      </c>
    </row>
    <row r="95" spans="1:6" x14ac:dyDescent="0.3">
      <c r="A95" s="8" t="s">
        <v>202</v>
      </c>
      <c r="B95" s="8" t="s">
        <v>82</v>
      </c>
      <c r="C95" s="2">
        <v>0.78629957391019301</v>
      </c>
      <c r="D95" s="2">
        <v>0.79350736278447098</v>
      </c>
      <c r="E95" s="2">
        <v>0.82266526757607505</v>
      </c>
      <c r="F95" s="2">
        <v>0.83276836158192102</v>
      </c>
    </row>
    <row r="96" spans="1:6" x14ac:dyDescent="0.3">
      <c r="A96" s="8" t="s">
        <v>202</v>
      </c>
      <c r="B96" s="8" t="s">
        <v>16</v>
      </c>
      <c r="C96" s="2">
        <v>1.0488364470665401E-2</v>
      </c>
      <c r="D96" s="2">
        <v>1.03748326639893E-2</v>
      </c>
      <c r="E96" s="2">
        <v>9.4438614900314802E-3</v>
      </c>
      <c r="F96" s="2">
        <v>1.3559322033898299E-2</v>
      </c>
    </row>
    <row r="97" spans="1:6" x14ac:dyDescent="0.3">
      <c r="A97" s="8" t="s">
        <v>202</v>
      </c>
      <c r="B97" s="8" t="s">
        <v>83</v>
      </c>
      <c r="C97" s="2">
        <v>0.13569321533923301</v>
      </c>
      <c r="D97" s="2">
        <v>0.13186077643909</v>
      </c>
      <c r="E97" s="2">
        <v>0.12486883525708301</v>
      </c>
      <c r="F97" s="2">
        <v>0.10960451977401101</v>
      </c>
    </row>
    <row r="98" spans="1:6" x14ac:dyDescent="0.3">
      <c r="A98" s="15"/>
      <c r="B98" s="15"/>
    </row>
    <row r="99" spans="1:6" x14ac:dyDescent="0.3">
      <c r="A99" s="13" t="s">
        <v>40</v>
      </c>
      <c r="B99" s="15"/>
    </row>
    <row r="100" spans="1:6" x14ac:dyDescent="0.3">
      <c r="A100" s="14" t="s">
        <v>41</v>
      </c>
      <c r="B100" s="15"/>
    </row>
    <row r="101" spans="1:6" x14ac:dyDescent="0.3">
      <c r="A101" s="14" t="s">
        <v>42</v>
      </c>
      <c r="B101" s="15"/>
    </row>
    <row r="102" spans="1:6" x14ac:dyDescent="0.3">
      <c r="A102" s="14" t="s">
        <v>354</v>
      </c>
      <c r="B102" s="15"/>
    </row>
    <row r="103" spans="1:6" x14ac:dyDescent="0.3">
      <c r="A103" s="15"/>
      <c r="B103" s="15"/>
    </row>
    <row r="104" spans="1:6" x14ac:dyDescent="0.3">
      <c r="A104" s="15"/>
      <c r="B104" s="15"/>
    </row>
    <row r="105" spans="1:6" x14ac:dyDescent="0.3">
      <c r="A105" s="15"/>
      <c r="B105" s="15"/>
    </row>
    <row r="106" spans="1:6" x14ac:dyDescent="0.3">
      <c r="A106" s="15"/>
      <c r="B106" s="15"/>
    </row>
    <row r="107" spans="1:6" x14ac:dyDescent="0.3">
      <c r="A107" s="15"/>
      <c r="B107" s="15"/>
    </row>
    <row r="108" spans="1:6" x14ac:dyDescent="0.3">
      <c r="A108" s="15"/>
      <c r="B108" s="15"/>
    </row>
    <row r="109" spans="1:6" x14ac:dyDescent="0.3">
      <c r="A109" s="15"/>
      <c r="B109" s="15"/>
    </row>
    <row r="110" spans="1:6" x14ac:dyDescent="0.3">
      <c r="A110" s="15"/>
      <c r="B110" s="15"/>
    </row>
    <row r="111" spans="1:6" x14ac:dyDescent="0.3">
      <c r="A111" s="15"/>
      <c r="B111" s="15"/>
    </row>
    <row r="112" spans="1:6"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54:F5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F400"/>
  <sheetViews>
    <sheetView showGridLines="0" workbookViewId="0"/>
  </sheetViews>
  <sheetFormatPr defaultColWidth="10.88671875" defaultRowHeight="14.4" x14ac:dyDescent="0.3"/>
  <cols>
    <col min="1" max="1" width="21.77734375" customWidth="1"/>
    <col min="2" max="2" width="36.77734375" customWidth="1"/>
    <col min="3" max="14" width="10.5546875" customWidth="1"/>
  </cols>
  <sheetData>
    <row r="1" spans="1:6" ht="15.6" x14ac:dyDescent="0.3">
      <c r="A1" s="12" t="s">
        <v>371</v>
      </c>
      <c r="B1" s="15"/>
    </row>
    <row r="2" spans="1:6" ht="15.6" x14ac:dyDescent="0.3">
      <c r="A2" s="12" t="s">
        <v>352</v>
      </c>
      <c r="B2" s="15"/>
    </row>
    <row r="3" spans="1:6" ht="15.6" x14ac:dyDescent="0.3">
      <c r="A3" s="12" t="s">
        <v>204</v>
      </c>
      <c r="B3" s="15"/>
    </row>
    <row r="4" spans="1:6" ht="15.6" x14ac:dyDescent="0.3">
      <c r="A4" s="12" t="s">
        <v>365</v>
      </c>
      <c r="B4" s="15"/>
    </row>
    <row r="5" spans="1:6" x14ac:dyDescent="0.3">
      <c r="A5" s="15"/>
      <c r="B5" s="15"/>
    </row>
    <row r="6" spans="1:6" x14ac:dyDescent="0.3">
      <c r="A6" s="16" t="str">
        <f>HYPERLINK("#'Table of contents'!A144", "Back to contents")</f>
        <v>Back to contents</v>
      </c>
      <c r="B6" s="15"/>
    </row>
    <row r="7" spans="1:6" x14ac:dyDescent="0.3">
      <c r="A7" s="15"/>
      <c r="B7" s="15"/>
      <c r="C7" s="20" t="s">
        <v>34</v>
      </c>
      <c r="D7" s="21"/>
      <c r="E7" s="21"/>
      <c r="F7" s="21"/>
    </row>
    <row r="8" spans="1:6" x14ac:dyDescent="0.3">
      <c r="A8" s="9" t="s">
        <v>39</v>
      </c>
      <c r="B8" s="9" t="s">
        <v>39</v>
      </c>
      <c r="C8" s="4" t="s">
        <v>8</v>
      </c>
      <c r="D8" s="4" t="s">
        <v>9</v>
      </c>
      <c r="E8" s="4" t="s">
        <v>10</v>
      </c>
      <c r="F8" s="4" t="s">
        <v>11</v>
      </c>
    </row>
    <row r="9" spans="1:6" x14ac:dyDescent="0.3">
      <c r="A9" s="7" t="s">
        <v>196</v>
      </c>
      <c r="B9" s="7" t="s">
        <v>359</v>
      </c>
      <c r="C9" s="1">
        <v>565</v>
      </c>
      <c r="D9" s="1">
        <v>557</v>
      </c>
      <c r="E9" s="1">
        <v>365</v>
      </c>
      <c r="F9" s="1">
        <v>338</v>
      </c>
    </row>
    <row r="10" spans="1:6" x14ac:dyDescent="0.3">
      <c r="A10" s="7" t="s">
        <v>196</v>
      </c>
      <c r="B10" s="7" t="s">
        <v>360</v>
      </c>
      <c r="C10" s="1">
        <v>712</v>
      </c>
      <c r="D10" s="1">
        <v>637</v>
      </c>
      <c r="E10" s="1">
        <v>290</v>
      </c>
      <c r="F10" s="1">
        <v>264</v>
      </c>
    </row>
    <row r="11" spans="1:6" x14ac:dyDescent="0.3">
      <c r="A11" s="7" t="s">
        <v>196</v>
      </c>
      <c r="B11" s="7" t="s">
        <v>361</v>
      </c>
      <c r="C11" s="1">
        <v>18</v>
      </c>
      <c r="D11" s="1">
        <v>13</v>
      </c>
      <c r="E11" s="1">
        <v>11</v>
      </c>
      <c r="F11" s="1">
        <v>10</v>
      </c>
    </row>
    <row r="12" spans="1:6" x14ac:dyDescent="0.3">
      <c r="A12" s="7" t="s">
        <v>196</v>
      </c>
      <c r="B12" s="7" t="s">
        <v>362</v>
      </c>
      <c r="C12" s="1">
        <v>738</v>
      </c>
      <c r="D12" s="1">
        <v>613</v>
      </c>
      <c r="E12" s="1">
        <v>170</v>
      </c>
      <c r="F12" s="1">
        <v>157</v>
      </c>
    </row>
    <row r="13" spans="1:6" x14ac:dyDescent="0.3">
      <c r="A13" s="7" t="s">
        <v>196</v>
      </c>
      <c r="B13" s="7" t="s">
        <v>363</v>
      </c>
      <c r="C13" s="1">
        <v>2</v>
      </c>
      <c r="D13" s="1">
        <v>0</v>
      </c>
      <c r="E13" s="1">
        <v>0</v>
      </c>
      <c r="F13" s="1">
        <v>0</v>
      </c>
    </row>
    <row r="14" spans="1:6" x14ac:dyDescent="0.3">
      <c r="A14" s="7" t="s">
        <v>197</v>
      </c>
      <c r="B14" s="7" t="s">
        <v>359</v>
      </c>
      <c r="C14" s="1">
        <v>730</v>
      </c>
      <c r="D14" s="1">
        <v>666</v>
      </c>
      <c r="E14" s="1">
        <v>295</v>
      </c>
      <c r="F14" s="1">
        <v>278</v>
      </c>
    </row>
    <row r="15" spans="1:6" x14ac:dyDescent="0.3">
      <c r="A15" s="7" t="s">
        <v>197</v>
      </c>
      <c r="B15" s="7" t="s">
        <v>360</v>
      </c>
      <c r="C15" s="1">
        <v>1525</v>
      </c>
      <c r="D15" s="1">
        <v>1312</v>
      </c>
      <c r="E15" s="1">
        <v>490</v>
      </c>
      <c r="F15" s="1">
        <v>465</v>
      </c>
    </row>
    <row r="16" spans="1:6" x14ac:dyDescent="0.3">
      <c r="A16" s="7" t="s">
        <v>197</v>
      </c>
      <c r="B16" s="7" t="s">
        <v>361</v>
      </c>
      <c r="C16" s="1">
        <v>25</v>
      </c>
      <c r="D16" s="1">
        <v>17</v>
      </c>
      <c r="E16" s="1">
        <v>9</v>
      </c>
      <c r="F16" s="1">
        <v>8</v>
      </c>
    </row>
    <row r="17" spans="1:6" x14ac:dyDescent="0.3">
      <c r="A17" s="7" t="s">
        <v>197</v>
      </c>
      <c r="B17" s="7" t="s">
        <v>362</v>
      </c>
      <c r="C17" s="1">
        <v>2341</v>
      </c>
      <c r="D17" s="1">
        <v>1990</v>
      </c>
      <c r="E17" s="1">
        <v>534</v>
      </c>
      <c r="F17" s="1">
        <v>488</v>
      </c>
    </row>
    <row r="18" spans="1:6" x14ac:dyDescent="0.3">
      <c r="A18" s="7" t="s">
        <v>197</v>
      </c>
      <c r="B18" s="7" t="s">
        <v>363</v>
      </c>
      <c r="C18" s="1">
        <v>7</v>
      </c>
      <c r="D18" s="1">
        <v>2</v>
      </c>
      <c r="E18" s="1">
        <v>0</v>
      </c>
      <c r="F18" s="1">
        <v>0</v>
      </c>
    </row>
    <row r="19" spans="1:6" x14ac:dyDescent="0.3">
      <c r="A19" s="7" t="s">
        <v>198</v>
      </c>
      <c r="B19" s="7" t="s">
        <v>359</v>
      </c>
      <c r="C19" s="1">
        <v>935</v>
      </c>
      <c r="D19" s="1">
        <v>935</v>
      </c>
      <c r="E19" s="1">
        <v>453</v>
      </c>
      <c r="F19" s="1">
        <v>423</v>
      </c>
    </row>
    <row r="20" spans="1:6" x14ac:dyDescent="0.3">
      <c r="A20" s="7" t="s">
        <v>198</v>
      </c>
      <c r="B20" s="7" t="s">
        <v>360</v>
      </c>
      <c r="C20" s="1">
        <v>1079</v>
      </c>
      <c r="D20" s="1">
        <v>962</v>
      </c>
      <c r="E20" s="1">
        <v>392</v>
      </c>
      <c r="F20" s="1">
        <v>361</v>
      </c>
    </row>
    <row r="21" spans="1:6" x14ac:dyDescent="0.3">
      <c r="A21" s="7" t="s">
        <v>198</v>
      </c>
      <c r="B21" s="7" t="s">
        <v>361</v>
      </c>
      <c r="C21" s="1">
        <v>24</v>
      </c>
      <c r="D21" s="1">
        <v>27</v>
      </c>
      <c r="E21" s="1">
        <v>11</v>
      </c>
      <c r="F21" s="1">
        <v>10</v>
      </c>
    </row>
    <row r="22" spans="1:6" x14ac:dyDescent="0.3">
      <c r="A22" s="7" t="s">
        <v>198</v>
      </c>
      <c r="B22" s="7" t="s">
        <v>362</v>
      </c>
      <c r="C22" s="1">
        <v>951</v>
      </c>
      <c r="D22" s="1">
        <v>772</v>
      </c>
      <c r="E22" s="1">
        <v>199</v>
      </c>
      <c r="F22" s="1">
        <v>183</v>
      </c>
    </row>
    <row r="23" spans="1:6" x14ac:dyDescent="0.3">
      <c r="A23" s="7" t="s">
        <v>198</v>
      </c>
      <c r="B23" s="7" t="s">
        <v>363</v>
      </c>
      <c r="C23" s="1">
        <v>3</v>
      </c>
      <c r="D23" s="1">
        <v>0</v>
      </c>
      <c r="E23" s="1">
        <v>0</v>
      </c>
      <c r="F23" s="1">
        <v>0</v>
      </c>
    </row>
    <row r="24" spans="1:6" x14ac:dyDescent="0.3">
      <c r="A24" s="7" t="s">
        <v>199</v>
      </c>
      <c r="B24" s="7" t="s">
        <v>359</v>
      </c>
      <c r="C24" s="1">
        <v>809</v>
      </c>
      <c r="D24" s="1">
        <v>812</v>
      </c>
      <c r="E24" s="1">
        <v>498</v>
      </c>
      <c r="F24" s="1">
        <v>453</v>
      </c>
    </row>
    <row r="25" spans="1:6" x14ac:dyDescent="0.3">
      <c r="A25" s="7" t="s">
        <v>199</v>
      </c>
      <c r="B25" s="7" t="s">
        <v>360</v>
      </c>
      <c r="C25" s="1">
        <v>915</v>
      </c>
      <c r="D25" s="1">
        <v>815</v>
      </c>
      <c r="E25" s="1">
        <v>363</v>
      </c>
      <c r="F25" s="1">
        <v>329</v>
      </c>
    </row>
    <row r="26" spans="1:6" x14ac:dyDescent="0.3">
      <c r="A26" s="7" t="s">
        <v>199</v>
      </c>
      <c r="B26" s="7" t="s">
        <v>361</v>
      </c>
      <c r="C26" s="1">
        <v>20</v>
      </c>
      <c r="D26" s="1">
        <v>19</v>
      </c>
      <c r="E26" s="1">
        <v>15</v>
      </c>
      <c r="F26" s="1">
        <v>14</v>
      </c>
    </row>
    <row r="27" spans="1:6" x14ac:dyDescent="0.3">
      <c r="A27" s="7" t="s">
        <v>199</v>
      </c>
      <c r="B27" s="7" t="s">
        <v>362</v>
      </c>
      <c r="C27" s="1">
        <v>662</v>
      </c>
      <c r="D27" s="1">
        <v>535</v>
      </c>
      <c r="E27" s="1">
        <v>156</v>
      </c>
      <c r="F27" s="1">
        <v>140</v>
      </c>
    </row>
    <row r="28" spans="1:6" x14ac:dyDescent="0.3">
      <c r="A28" s="7" t="s">
        <v>199</v>
      </c>
      <c r="B28" s="7" t="s">
        <v>363</v>
      </c>
      <c r="C28" s="1">
        <v>6</v>
      </c>
      <c r="D28" s="1">
        <v>3</v>
      </c>
      <c r="E28" s="1">
        <v>1</v>
      </c>
      <c r="F28" s="1">
        <v>1</v>
      </c>
    </row>
    <row r="29" spans="1:6" x14ac:dyDescent="0.3">
      <c r="A29" s="7" t="s">
        <v>200</v>
      </c>
      <c r="B29" s="7" t="s">
        <v>359</v>
      </c>
      <c r="C29" s="1">
        <v>629</v>
      </c>
      <c r="D29" s="1">
        <v>596</v>
      </c>
      <c r="E29" s="1">
        <v>356</v>
      </c>
      <c r="F29" s="1">
        <v>327</v>
      </c>
    </row>
    <row r="30" spans="1:6" x14ac:dyDescent="0.3">
      <c r="A30" s="7" t="s">
        <v>200</v>
      </c>
      <c r="B30" s="7" t="s">
        <v>360</v>
      </c>
      <c r="C30" s="1">
        <v>804</v>
      </c>
      <c r="D30" s="1">
        <v>720</v>
      </c>
      <c r="E30" s="1">
        <v>314</v>
      </c>
      <c r="F30" s="1">
        <v>289</v>
      </c>
    </row>
    <row r="31" spans="1:6" x14ac:dyDescent="0.3">
      <c r="A31" s="7" t="s">
        <v>200</v>
      </c>
      <c r="B31" s="7" t="s">
        <v>361</v>
      </c>
      <c r="C31" s="1">
        <v>16</v>
      </c>
      <c r="D31" s="1">
        <v>13</v>
      </c>
      <c r="E31" s="1">
        <v>9</v>
      </c>
      <c r="F31" s="1">
        <v>8</v>
      </c>
    </row>
    <row r="32" spans="1:6" x14ac:dyDescent="0.3">
      <c r="A32" s="7" t="s">
        <v>200</v>
      </c>
      <c r="B32" s="7" t="s">
        <v>362</v>
      </c>
      <c r="C32" s="1">
        <v>725</v>
      </c>
      <c r="D32" s="1">
        <v>593</v>
      </c>
      <c r="E32" s="1">
        <v>152</v>
      </c>
      <c r="F32" s="1">
        <v>142</v>
      </c>
    </row>
    <row r="33" spans="1:6" x14ac:dyDescent="0.3">
      <c r="A33" s="7" t="s">
        <v>200</v>
      </c>
      <c r="B33" s="7" t="s">
        <v>363</v>
      </c>
      <c r="C33" s="1">
        <v>2</v>
      </c>
      <c r="D33" s="1">
        <v>1</v>
      </c>
      <c r="E33" s="1">
        <v>0</v>
      </c>
      <c r="F33" s="1">
        <v>0</v>
      </c>
    </row>
    <row r="34" spans="1:6" x14ac:dyDescent="0.3">
      <c r="A34" s="7" t="s">
        <v>201</v>
      </c>
      <c r="B34" s="7" t="s">
        <v>359</v>
      </c>
      <c r="C34" s="1">
        <v>1094</v>
      </c>
      <c r="D34" s="1">
        <v>920</v>
      </c>
      <c r="E34" s="1">
        <v>606</v>
      </c>
      <c r="F34" s="1">
        <v>557</v>
      </c>
    </row>
    <row r="35" spans="1:6" x14ac:dyDescent="0.3">
      <c r="A35" s="7" t="s">
        <v>201</v>
      </c>
      <c r="B35" s="7" t="s">
        <v>360</v>
      </c>
      <c r="C35" s="1">
        <v>1164</v>
      </c>
      <c r="D35" s="1">
        <v>1047</v>
      </c>
      <c r="E35" s="1">
        <v>439</v>
      </c>
      <c r="F35" s="1">
        <v>412</v>
      </c>
    </row>
    <row r="36" spans="1:6" x14ac:dyDescent="0.3">
      <c r="A36" s="7" t="s">
        <v>201</v>
      </c>
      <c r="B36" s="7" t="s">
        <v>361</v>
      </c>
      <c r="C36" s="1">
        <v>36</v>
      </c>
      <c r="D36" s="1">
        <v>27</v>
      </c>
      <c r="E36" s="1">
        <v>13</v>
      </c>
      <c r="F36" s="1">
        <v>14</v>
      </c>
    </row>
    <row r="37" spans="1:6" x14ac:dyDescent="0.3">
      <c r="A37" s="7" t="s">
        <v>201</v>
      </c>
      <c r="B37" s="7" t="s">
        <v>362</v>
      </c>
      <c r="C37" s="1">
        <v>1152</v>
      </c>
      <c r="D37" s="1">
        <v>972</v>
      </c>
      <c r="E37" s="1">
        <v>293</v>
      </c>
      <c r="F37" s="1">
        <v>270</v>
      </c>
    </row>
    <row r="38" spans="1:6" x14ac:dyDescent="0.3">
      <c r="A38" s="7" t="s">
        <v>201</v>
      </c>
      <c r="B38" s="7" t="s">
        <v>363</v>
      </c>
      <c r="C38" s="1">
        <v>1</v>
      </c>
      <c r="D38" s="1">
        <v>0</v>
      </c>
      <c r="E38" s="1">
        <v>0</v>
      </c>
      <c r="F38" s="1">
        <v>0</v>
      </c>
    </row>
    <row r="39" spans="1:6" x14ac:dyDescent="0.3">
      <c r="A39" s="7" t="s">
        <v>202</v>
      </c>
      <c r="B39" s="7" t="s">
        <v>359</v>
      </c>
      <c r="C39" s="1">
        <v>1717</v>
      </c>
      <c r="D39" s="1">
        <v>1821</v>
      </c>
      <c r="E39" s="1">
        <v>493</v>
      </c>
      <c r="F39" s="1">
        <v>456</v>
      </c>
    </row>
    <row r="40" spans="1:6" x14ac:dyDescent="0.3">
      <c r="A40" s="7" t="s">
        <v>202</v>
      </c>
      <c r="B40" s="7" t="s">
        <v>360</v>
      </c>
      <c r="C40" s="1">
        <v>678</v>
      </c>
      <c r="D40" s="1">
        <v>623</v>
      </c>
      <c r="E40" s="1">
        <v>290</v>
      </c>
      <c r="F40" s="1">
        <v>273</v>
      </c>
    </row>
    <row r="41" spans="1:6" x14ac:dyDescent="0.3">
      <c r="A41" s="7" t="s">
        <v>202</v>
      </c>
      <c r="B41" s="7" t="s">
        <v>361</v>
      </c>
      <c r="C41" s="1">
        <v>42</v>
      </c>
      <c r="D41" s="1">
        <v>38</v>
      </c>
      <c r="E41" s="1">
        <v>19</v>
      </c>
      <c r="F41" s="1">
        <v>16</v>
      </c>
    </row>
    <row r="42" spans="1:6" x14ac:dyDescent="0.3">
      <c r="A42" s="7" t="s">
        <v>202</v>
      </c>
      <c r="B42" s="7" t="s">
        <v>362</v>
      </c>
      <c r="C42" s="1">
        <v>612</v>
      </c>
      <c r="D42" s="1">
        <v>505</v>
      </c>
      <c r="E42" s="1">
        <v>151</v>
      </c>
      <c r="F42" s="1">
        <v>140</v>
      </c>
    </row>
    <row r="43" spans="1:6" x14ac:dyDescent="0.3">
      <c r="A43" s="7" t="s">
        <v>202</v>
      </c>
      <c r="B43" s="7" t="s">
        <v>363</v>
      </c>
      <c r="C43" s="1">
        <v>2</v>
      </c>
      <c r="D43" s="1">
        <v>1</v>
      </c>
      <c r="E43" s="1">
        <v>0</v>
      </c>
      <c r="F43" s="1">
        <v>0</v>
      </c>
    </row>
    <row r="44" spans="1:6" x14ac:dyDescent="0.3">
      <c r="A44" s="10" t="s">
        <v>17</v>
      </c>
      <c r="B44" s="10" t="s">
        <v>17</v>
      </c>
      <c r="C44" s="5">
        <v>20741</v>
      </c>
      <c r="D44" s="5">
        <v>18564</v>
      </c>
      <c r="E44" s="5">
        <v>7387</v>
      </c>
      <c r="F44" s="5">
        <v>6826</v>
      </c>
    </row>
    <row r="45" spans="1:6" x14ac:dyDescent="0.3">
      <c r="A45" s="15"/>
      <c r="B45" s="15"/>
    </row>
    <row r="46" spans="1:6" x14ac:dyDescent="0.3">
      <c r="A46" s="15"/>
      <c r="B46" s="15"/>
    </row>
    <row r="47" spans="1:6" x14ac:dyDescent="0.3">
      <c r="A47" s="15"/>
      <c r="B47" s="15"/>
      <c r="C47" s="20" t="s">
        <v>35</v>
      </c>
      <c r="D47" s="21"/>
      <c r="E47" s="21"/>
      <c r="F47" s="21"/>
    </row>
    <row r="48" spans="1:6" x14ac:dyDescent="0.3">
      <c r="A48" s="9" t="s">
        <v>39</v>
      </c>
      <c r="B48" s="9" t="s">
        <v>39</v>
      </c>
      <c r="C48" s="4" t="s">
        <v>8</v>
      </c>
      <c r="D48" s="4" t="s">
        <v>9</v>
      </c>
      <c r="E48" s="4" t="s">
        <v>10</v>
      </c>
      <c r="F48" s="4" t="s">
        <v>11</v>
      </c>
    </row>
    <row r="49" spans="1:6" x14ac:dyDescent="0.3">
      <c r="A49" s="8" t="s">
        <v>196</v>
      </c>
      <c r="B49" s="8" t="s">
        <v>359</v>
      </c>
      <c r="C49" s="2">
        <v>0.27764127764127799</v>
      </c>
      <c r="D49" s="2">
        <v>0.30604395604395601</v>
      </c>
      <c r="E49" s="2">
        <v>0.43660287081339699</v>
      </c>
      <c r="F49" s="2">
        <v>0.439531859557867</v>
      </c>
    </row>
    <row r="50" spans="1:6" x14ac:dyDescent="0.3">
      <c r="A50" s="8" t="s">
        <v>196</v>
      </c>
      <c r="B50" s="8" t="s">
        <v>360</v>
      </c>
      <c r="C50" s="2">
        <v>0.34987714987715002</v>
      </c>
      <c r="D50" s="2">
        <v>0.35</v>
      </c>
      <c r="E50" s="2">
        <v>0.34688995215311003</v>
      </c>
      <c r="F50" s="2">
        <v>0.34330299089726901</v>
      </c>
    </row>
    <row r="51" spans="1:6" x14ac:dyDescent="0.3">
      <c r="A51" s="8" t="s">
        <v>196</v>
      </c>
      <c r="B51" s="8" t="s">
        <v>361</v>
      </c>
      <c r="C51" s="2">
        <v>8.8452088452088493E-3</v>
      </c>
      <c r="D51" s="2">
        <v>7.14285714285714E-3</v>
      </c>
      <c r="E51" s="2">
        <v>1.3157894736842099E-2</v>
      </c>
      <c r="F51" s="2">
        <v>1.30039011703511E-2</v>
      </c>
    </row>
    <row r="52" spans="1:6" x14ac:dyDescent="0.3">
      <c r="A52" s="8" t="s">
        <v>196</v>
      </c>
      <c r="B52" s="8" t="s">
        <v>362</v>
      </c>
      <c r="C52" s="2">
        <v>0.36265356265356302</v>
      </c>
      <c r="D52" s="2">
        <v>0.336813186813187</v>
      </c>
      <c r="E52" s="2">
        <v>0.203349282296651</v>
      </c>
      <c r="F52" s="2">
        <v>0.20416124837451199</v>
      </c>
    </row>
    <row r="53" spans="1:6" x14ac:dyDescent="0.3">
      <c r="A53" s="8" t="s">
        <v>196</v>
      </c>
      <c r="B53" s="8" t="s">
        <v>363</v>
      </c>
      <c r="C53" s="2">
        <v>9.8280098280098299E-4</v>
      </c>
      <c r="D53" s="2">
        <v>0</v>
      </c>
      <c r="E53" s="2">
        <v>0</v>
      </c>
      <c r="F53" s="2">
        <v>0</v>
      </c>
    </row>
    <row r="54" spans="1:6" x14ac:dyDescent="0.3">
      <c r="A54" s="8" t="s">
        <v>197</v>
      </c>
      <c r="B54" s="8" t="s">
        <v>359</v>
      </c>
      <c r="C54" s="2">
        <v>0.15773552290406201</v>
      </c>
      <c r="D54" s="2">
        <v>0.16704288939051901</v>
      </c>
      <c r="E54" s="2">
        <v>0.22213855421686701</v>
      </c>
      <c r="F54" s="2">
        <v>0.224374495560936</v>
      </c>
    </row>
    <row r="55" spans="1:6" x14ac:dyDescent="0.3">
      <c r="A55" s="8" t="s">
        <v>197</v>
      </c>
      <c r="B55" s="8" t="s">
        <v>360</v>
      </c>
      <c r="C55" s="2">
        <v>0.32951598962834899</v>
      </c>
      <c r="D55" s="2">
        <v>0.329069475796338</v>
      </c>
      <c r="E55" s="2">
        <v>0.36897590361445798</v>
      </c>
      <c r="F55" s="2">
        <v>0.37530266343825702</v>
      </c>
    </row>
    <row r="56" spans="1:6" x14ac:dyDescent="0.3">
      <c r="A56" s="8" t="s">
        <v>197</v>
      </c>
      <c r="B56" s="8" t="s">
        <v>361</v>
      </c>
      <c r="C56" s="2">
        <v>5.4019014693172003E-3</v>
      </c>
      <c r="D56" s="2">
        <v>4.2638575369952298E-3</v>
      </c>
      <c r="E56" s="2">
        <v>6.7771084337349399E-3</v>
      </c>
      <c r="F56" s="2">
        <v>6.4568200161420498E-3</v>
      </c>
    </row>
    <row r="57" spans="1:6" x14ac:dyDescent="0.3">
      <c r="A57" s="8" t="s">
        <v>197</v>
      </c>
      <c r="B57" s="8" t="s">
        <v>362</v>
      </c>
      <c r="C57" s="2">
        <v>0.50583405358686295</v>
      </c>
      <c r="D57" s="2">
        <v>0.49912214697767698</v>
      </c>
      <c r="E57" s="2">
        <v>0.40210843373493999</v>
      </c>
      <c r="F57" s="2">
        <v>0.393866020984665</v>
      </c>
    </row>
    <row r="58" spans="1:6" x14ac:dyDescent="0.3">
      <c r="A58" s="8" t="s">
        <v>197</v>
      </c>
      <c r="B58" s="8" t="s">
        <v>363</v>
      </c>
      <c r="C58" s="2">
        <v>1.51253241140882E-3</v>
      </c>
      <c r="D58" s="2">
        <v>5.0163029847002797E-4</v>
      </c>
      <c r="E58" s="2">
        <v>0</v>
      </c>
      <c r="F58" s="2">
        <v>0</v>
      </c>
    </row>
    <row r="59" spans="1:6" x14ac:dyDescent="0.3">
      <c r="A59" s="8" t="s">
        <v>198</v>
      </c>
      <c r="B59" s="8" t="s">
        <v>359</v>
      </c>
      <c r="C59" s="2">
        <v>0.3125</v>
      </c>
      <c r="D59" s="2">
        <v>0.34681008902077198</v>
      </c>
      <c r="E59" s="2">
        <v>0.429383886255924</v>
      </c>
      <c r="F59" s="2">
        <v>0.43295803480040901</v>
      </c>
    </row>
    <row r="60" spans="1:6" x14ac:dyDescent="0.3">
      <c r="A60" s="8" t="s">
        <v>198</v>
      </c>
      <c r="B60" s="8" t="s">
        <v>360</v>
      </c>
      <c r="C60" s="2">
        <v>0.360628342245989</v>
      </c>
      <c r="D60" s="2">
        <v>0.35682492581602399</v>
      </c>
      <c r="E60" s="2">
        <v>0.37156398104265398</v>
      </c>
      <c r="F60" s="2">
        <v>0.36949846468781999</v>
      </c>
    </row>
    <row r="61" spans="1:6" x14ac:dyDescent="0.3">
      <c r="A61" s="8" t="s">
        <v>198</v>
      </c>
      <c r="B61" s="8" t="s">
        <v>361</v>
      </c>
      <c r="C61" s="2">
        <v>8.0213903743315499E-3</v>
      </c>
      <c r="D61" s="2">
        <v>1.00148367952522E-2</v>
      </c>
      <c r="E61" s="2">
        <v>1.04265402843602E-2</v>
      </c>
      <c r="F61" s="2">
        <v>1.0235414534288599E-2</v>
      </c>
    </row>
    <row r="62" spans="1:6" x14ac:dyDescent="0.3">
      <c r="A62" s="8" t="s">
        <v>198</v>
      </c>
      <c r="B62" s="8" t="s">
        <v>362</v>
      </c>
      <c r="C62" s="2">
        <v>0.317847593582888</v>
      </c>
      <c r="D62" s="2">
        <v>0.28635014836795297</v>
      </c>
      <c r="E62" s="2">
        <v>0.188625592417062</v>
      </c>
      <c r="F62" s="2">
        <v>0.187308085977482</v>
      </c>
    </row>
    <row r="63" spans="1:6" x14ac:dyDescent="0.3">
      <c r="A63" s="8" t="s">
        <v>198</v>
      </c>
      <c r="B63" s="8" t="s">
        <v>363</v>
      </c>
      <c r="C63" s="2">
        <v>1.0026737967914401E-3</v>
      </c>
      <c r="D63" s="2">
        <v>0</v>
      </c>
      <c r="E63" s="2">
        <v>0</v>
      </c>
      <c r="F63" s="2">
        <v>0</v>
      </c>
    </row>
    <row r="64" spans="1:6" x14ac:dyDescent="0.3">
      <c r="A64" s="8" t="s">
        <v>199</v>
      </c>
      <c r="B64" s="8" t="s">
        <v>359</v>
      </c>
      <c r="C64" s="2">
        <v>0.33540630182421199</v>
      </c>
      <c r="D64" s="2">
        <v>0.37179487179487197</v>
      </c>
      <c r="E64" s="2">
        <v>0.48209099709583703</v>
      </c>
      <c r="F64" s="2">
        <v>0.48345784418356502</v>
      </c>
    </row>
    <row r="65" spans="1:6" x14ac:dyDescent="0.3">
      <c r="A65" s="8" t="s">
        <v>199</v>
      </c>
      <c r="B65" s="8" t="s">
        <v>360</v>
      </c>
      <c r="C65" s="2">
        <v>0.37935323383084602</v>
      </c>
      <c r="D65" s="2">
        <v>0.37316849816849801</v>
      </c>
      <c r="E65" s="2">
        <v>0.35140367860600202</v>
      </c>
      <c r="F65" s="2">
        <v>0.35112059765208098</v>
      </c>
    </row>
    <row r="66" spans="1:6" x14ac:dyDescent="0.3">
      <c r="A66" s="8" t="s">
        <v>199</v>
      </c>
      <c r="B66" s="8" t="s">
        <v>361</v>
      </c>
      <c r="C66" s="2">
        <v>8.2918739635157498E-3</v>
      </c>
      <c r="D66" s="2">
        <v>8.6996336996337E-3</v>
      </c>
      <c r="E66" s="2">
        <v>1.45208131655373E-2</v>
      </c>
      <c r="F66" s="2">
        <v>1.4941302027748101E-2</v>
      </c>
    </row>
    <row r="67" spans="1:6" x14ac:dyDescent="0.3">
      <c r="A67" s="8" t="s">
        <v>199</v>
      </c>
      <c r="B67" s="8" t="s">
        <v>362</v>
      </c>
      <c r="C67" s="2">
        <v>0.274461028192372</v>
      </c>
      <c r="D67" s="2">
        <v>0.24496336996337001</v>
      </c>
      <c r="E67" s="2">
        <v>0.15101645692158799</v>
      </c>
      <c r="F67" s="2">
        <v>0.14941302027748099</v>
      </c>
    </row>
    <row r="68" spans="1:6" x14ac:dyDescent="0.3">
      <c r="A68" s="8" t="s">
        <v>199</v>
      </c>
      <c r="B68" s="8" t="s">
        <v>363</v>
      </c>
      <c r="C68" s="2">
        <v>2.4875621890547298E-3</v>
      </c>
      <c r="D68" s="2">
        <v>1.37362637362637E-3</v>
      </c>
      <c r="E68" s="2">
        <v>9.6805421103581804E-4</v>
      </c>
      <c r="F68" s="2">
        <v>1.0672358591248699E-3</v>
      </c>
    </row>
    <row r="69" spans="1:6" x14ac:dyDescent="0.3">
      <c r="A69" s="8" t="s">
        <v>200</v>
      </c>
      <c r="B69" s="8" t="s">
        <v>359</v>
      </c>
      <c r="C69" s="2">
        <v>0.2890625</v>
      </c>
      <c r="D69" s="2">
        <v>0.309932397295892</v>
      </c>
      <c r="E69" s="2">
        <v>0.42839951865222597</v>
      </c>
      <c r="F69" s="2">
        <v>0.42689295039164499</v>
      </c>
    </row>
    <row r="70" spans="1:6" x14ac:dyDescent="0.3">
      <c r="A70" s="8" t="s">
        <v>200</v>
      </c>
      <c r="B70" s="8" t="s">
        <v>360</v>
      </c>
      <c r="C70" s="2">
        <v>0.36948529411764702</v>
      </c>
      <c r="D70" s="2">
        <v>0.37441497659906398</v>
      </c>
      <c r="E70" s="2">
        <v>0.377858002406739</v>
      </c>
      <c r="F70" s="2">
        <v>0.37728459530026098</v>
      </c>
    </row>
    <row r="71" spans="1:6" x14ac:dyDescent="0.3">
      <c r="A71" s="8" t="s">
        <v>200</v>
      </c>
      <c r="B71" s="8" t="s">
        <v>361</v>
      </c>
      <c r="C71" s="2">
        <v>7.3529411764705899E-3</v>
      </c>
      <c r="D71" s="2">
        <v>6.76027041081643E-3</v>
      </c>
      <c r="E71" s="2">
        <v>1.0830324909747301E-2</v>
      </c>
      <c r="F71" s="2">
        <v>1.0443864229764999E-2</v>
      </c>
    </row>
    <row r="72" spans="1:6" x14ac:dyDescent="0.3">
      <c r="A72" s="8" t="s">
        <v>200</v>
      </c>
      <c r="B72" s="8" t="s">
        <v>362</v>
      </c>
      <c r="C72" s="2">
        <v>0.33318014705882398</v>
      </c>
      <c r="D72" s="2">
        <v>0.30837233489339599</v>
      </c>
      <c r="E72" s="2">
        <v>0.18291215403128799</v>
      </c>
      <c r="F72" s="2">
        <v>0.18537859007832899</v>
      </c>
    </row>
    <row r="73" spans="1:6" x14ac:dyDescent="0.3">
      <c r="A73" s="8" t="s">
        <v>200</v>
      </c>
      <c r="B73" s="8" t="s">
        <v>363</v>
      </c>
      <c r="C73" s="2">
        <v>9.1911764705882395E-4</v>
      </c>
      <c r="D73" s="2">
        <v>5.2002080083203301E-4</v>
      </c>
      <c r="E73" s="2">
        <v>0</v>
      </c>
      <c r="F73" s="2">
        <v>0</v>
      </c>
    </row>
    <row r="74" spans="1:6" x14ac:dyDescent="0.3">
      <c r="A74" s="8" t="s">
        <v>201</v>
      </c>
      <c r="B74" s="8" t="s">
        <v>359</v>
      </c>
      <c r="C74" s="2">
        <v>0.31737742964896998</v>
      </c>
      <c r="D74" s="2">
        <v>0.31018206338503002</v>
      </c>
      <c r="E74" s="2">
        <v>0.44855662472242802</v>
      </c>
      <c r="F74" s="2">
        <v>0.44453312051077398</v>
      </c>
    </row>
    <row r="75" spans="1:6" x14ac:dyDescent="0.3">
      <c r="A75" s="8" t="s">
        <v>201</v>
      </c>
      <c r="B75" s="8" t="s">
        <v>360</v>
      </c>
      <c r="C75" s="2">
        <v>0.33768494342906902</v>
      </c>
      <c r="D75" s="2">
        <v>0.35300067430883297</v>
      </c>
      <c r="E75" s="2">
        <v>0.324944485566247</v>
      </c>
      <c r="F75" s="2">
        <v>0.32881085395051901</v>
      </c>
    </row>
    <row r="76" spans="1:6" x14ac:dyDescent="0.3">
      <c r="A76" s="8" t="s">
        <v>201</v>
      </c>
      <c r="B76" s="8" t="s">
        <v>361</v>
      </c>
      <c r="C76" s="2">
        <v>1.0443864229764999E-2</v>
      </c>
      <c r="D76" s="2">
        <v>9.1031692515172007E-3</v>
      </c>
      <c r="E76" s="2">
        <v>9.6225018504811303E-3</v>
      </c>
      <c r="F76" s="2">
        <v>1.11731843575419E-2</v>
      </c>
    </row>
    <row r="77" spans="1:6" x14ac:dyDescent="0.3">
      <c r="A77" s="8" t="s">
        <v>201</v>
      </c>
      <c r="B77" s="8" t="s">
        <v>362</v>
      </c>
      <c r="C77" s="2">
        <v>0.33420365535247998</v>
      </c>
      <c r="D77" s="2">
        <v>0.32771409305461902</v>
      </c>
      <c r="E77" s="2">
        <v>0.21687638786084401</v>
      </c>
      <c r="F77" s="2">
        <v>0.21548284118116501</v>
      </c>
    </row>
    <row r="78" spans="1:6" x14ac:dyDescent="0.3">
      <c r="A78" s="8" t="s">
        <v>201</v>
      </c>
      <c r="B78" s="8" t="s">
        <v>363</v>
      </c>
      <c r="C78" s="2">
        <v>2.9010733971569498E-4</v>
      </c>
      <c r="D78" s="2">
        <v>0</v>
      </c>
      <c r="E78" s="2">
        <v>0</v>
      </c>
      <c r="F78" s="2">
        <v>0</v>
      </c>
    </row>
    <row r="79" spans="1:6" x14ac:dyDescent="0.3">
      <c r="A79" s="8" t="s">
        <v>202</v>
      </c>
      <c r="B79" s="8" t="s">
        <v>359</v>
      </c>
      <c r="C79" s="2">
        <v>0.56276630612913803</v>
      </c>
      <c r="D79" s="2">
        <v>0.60943775100401598</v>
      </c>
      <c r="E79" s="2">
        <v>0.51731374606505798</v>
      </c>
      <c r="F79" s="2">
        <v>0.51525423728813602</v>
      </c>
    </row>
    <row r="80" spans="1:6" x14ac:dyDescent="0.3">
      <c r="A80" s="8" t="s">
        <v>202</v>
      </c>
      <c r="B80" s="8" t="s">
        <v>360</v>
      </c>
      <c r="C80" s="2">
        <v>0.22222222222222199</v>
      </c>
      <c r="D80" s="2">
        <v>0.20850066934404299</v>
      </c>
      <c r="E80" s="2">
        <v>0.30430220356768101</v>
      </c>
      <c r="F80" s="2">
        <v>0.30847457627118602</v>
      </c>
    </row>
    <row r="81" spans="1:6" x14ac:dyDescent="0.3">
      <c r="A81" s="8" t="s">
        <v>202</v>
      </c>
      <c r="B81" s="8" t="s">
        <v>361</v>
      </c>
      <c r="C81" s="2">
        <v>1.37659783677483E-2</v>
      </c>
      <c r="D81" s="2">
        <v>1.27175368139224E-2</v>
      </c>
      <c r="E81" s="2">
        <v>1.9937040923399801E-2</v>
      </c>
      <c r="F81" s="2">
        <v>1.8079096045197699E-2</v>
      </c>
    </row>
    <row r="82" spans="1:6" x14ac:dyDescent="0.3">
      <c r="A82" s="8" t="s">
        <v>202</v>
      </c>
      <c r="B82" s="8" t="s">
        <v>362</v>
      </c>
      <c r="C82" s="2">
        <v>0.20058997050147501</v>
      </c>
      <c r="D82" s="2">
        <v>0.1690093708166</v>
      </c>
      <c r="E82" s="2">
        <v>0.158447009443862</v>
      </c>
      <c r="F82" s="2">
        <v>0.15819209039547999</v>
      </c>
    </row>
    <row r="83" spans="1:6" x14ac:dyDescent="0.3">
      <c r="A83" s="8" t="s">
        <v>202</v>
      </c>
      <c r="B83" s="8" t="s">
        <v>363</v>
      </c>
      <c r="C83" s="2">
        <v>6.5552277941658495E-4</v>
      </c>
      <c r="D83" s="2">
        <v>3.3467202141900898E-4</v>
      </c>
      <c r="E83" s="2">
        <v>0</v>
      </c>
      <c r="F83" s="2">
        <v>0</v>
      </c>
    </row>
    <row r="84" spans="1:6" x14ac:dyDescent="0.3">
      <c r="A84" s="15"/>
      <c r="B84" s="15"/>
    </row>
    <row r="85" spans="1:6" x14ac:dyDescent="0.3">
      <c r="A85" s="13" t="s">
        <v>40</v>
      </c>
      <c r="B85" s="15"/>
    </row>
    <row r="86" spans="1:6" x14ac:dyDescent="0.3">
      <c r="A86" s="14" t="s">
        <v>41</v>
      </c>
      <c r="B86" s="15"/>
    </row>
    <row r="87" spans="1:6" x14ac:dyDescent="0.3">
      <c r="A87" s="14" t="s">
        <v>42</v>
      </c>
      <c r="B87" s="15"/>
    </row>
    <row r="88" spans="1:6" x14ac:dyDescent="0.3">
      <c r="A88" s="14" t="s">
        <v>354</v>
      </c>
      <c r="B88" s="15"/>
    </row>
    <row r="89" spans="1:6" x14ac:dyDescent="0.3">
      <c r="A89" s="15"/>
      <c r="B89" s="15"/>
    </row>
    <row r="90" spans="1:6" x14ac:dyDescent="0.3">
      <c r="A90" s="15"/>
      <c r="B90" s="15"/>
    </row>
    <row r="91" spans="1:6" x14ac:dyDescent="0.3">
      <c r="A91" s="15"/>
      <c r="B91" s="15"/>
    </row>
    <row r="92" spans="1:6" x14ac:dyDescent="0.3">
      <c r="A92" s="15"/>
      <c r="B92" s="15"/>
    </row>
    <row r="93" spans="1:6" x14ac:dyDescent="0.3">
      <c r="A93" s="15"/>
      <c r="B93" s="15"/>
    </row>
    <row r="94" spans="1:6" x14ac:dyDescent="0.3">
      <c r="A94" s="15"/>
      <c r="B94" s="15"/>
    </row>
    <row r="95" spans="1:6" x14ac:dyDescent="0.3">
      <c r="A95" s="15"/>
      <c r="B95" s="15"/>
    </row>
    <row r="96" spans="1:6"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F7"/>
    <mergeCell ref="C47:F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141</v>
      </c>
      <c r="B1" s="15"/>
    </row>
    <row r="2" spans="1:14" ht="15.6" x14ac:dyDescent="0.3">
      <c r="A2" s="12" t="s">
        <v>140</v>
      </c>
      <c r="B2" s="15"/>
    </row>
    <row r="3" spans="1:14" ht="15.6" x14ac:dyDescent="0.3">
      <c r="A3" s="12" t="s">
        <v>33</v>
      </c>
      <c r="B3" s="15"/>
    </row>
    <row r="4" spans="1:14" ht="15.6" x14ac:dyDescent="0.3">
      <c r="A4" s="12" t="s">
        <v>53</v>
      </c>
      <c r="B4" s="15"/>
    </row>
    <row r="5" spans="1:14" x14ac:dyDescent="0.3">
      <c r="A5" s="15"/>
      <c r="B5" s="15"/>
    </row>
    <row r="6" spans="1:14" x14ac:dyDescent="0.3">
      <c r="A6" s="16" t="str">
        <f>HYPERLINK("#'Table of contents'!A15",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46</v>
      </c>
      <c r="C9" s="1">
        <v>28194</v>
      </c>
      <c r="D9" s="1">
        <v>29350</v>
      </c>
      <c r="E9" s="1">
        <v>30037</v>
      </c>
      <c r="F9" s="1">
        <v>30314</v>
      </c>
      <c r="G9" s="1">
        <v>29963</v>
      </c>
      <c r="H9" s="1">
        <v>30065</v>
      </c>
      <c r="I9" s="1">
        <v>30641</v>
      </c>
      <c r="J9" s="1">
        <v>31716</v>
      </c>
      <c r="K9" s="1">
        <v>32661</v>
      </c>
      <c r="L9" s="1">
        <v>33664</v>
      </c>
      <c r="M9" s="1">
        <v>35535</v>
      </c>
      <c r="N9" s="1">
        <v>38020</v>
      </c>
    </row>
    <row r="10" spans="1:14" x14ac:dyDescent="0.3">
      <c r="A10" s="7" t="s">
        <v>12</v>
      </c>
      <c r="B10" s="7" t="s">
        <v>47</v>
      </c>
      <c r="C10" s="1">
        <v>58950</v>
      </c>
      <c r="D10" s="1">
        <v>59410</v>
      </c>
      <c r="E10" s="1">
        <v>59873</v>
      </c>
      <c r="F10" s="1">
        <v>60826</v>
      </c>
      <c r="G10" s="1">
        <v>62012</v>
      </c>
      <c r="H10" s="1">
        <v>63704</v>
      </c>
      <c r="I10" s="1">
        <v>66169</v>
      </c>
      <c r="J10" s="1">
        <v>69153</v>
      </c>
      <c r="K10" s="1">
        <v>72711</v>
      </c>
      <c r="L10" s="1">
        <v>76896</v>
      </c>
      <c r="M10" s="1">
        <v>81830</v>
      </c>
      <c r="N10" s="1">
        <v>87829</v>
      </c>
    </row>
    <row r="11" spans="1:14" x14ac:dyDescent="0.3">
      <c r="A11" s="7" t="s">
        <v>12</v>
      </c>
      <c r="B11" s="7" t="s">
        <v>48</v>
      </c>
      <c r="C11" s="1">
        <v>46736</v>
      </c>
      <c r="D11" s="1">
        <v>47827</v>
      </c>
      <c r="E11" s="1">
        <v>48740</v>
      </c>
      <c r="F11" s="1">
        <v>49718</v>
      </c>
      <c r="G11" s="1">
        <v>51318</v>
      </c>
      <c r="H11" s="1">
        <v>52896</v>
      </c>
      <c r="I11" s="1">
        <v>54805</v>
      </c>
      <c r="J11" s="1">
        <v>56676</v>
      </c>
      <c r="K11" s="1">
        <v>58555</v>
      </c>
      <c r="L11" s="1">
        <v>60354</v>
      </c>
      <c r="M11" s="1">
        <v>61847</v>
      </c>
      <c r="N11" s="1">
        <v>64157</v>
      </c>
    </row>
    <row r="12" spans="1:14" x14ac:dyDescent="0.3">
      <c r="A12" s="7" t="s">
        <v>12</v>
      </c>
      <c r="B12" s="7" t="s">
        <v>49</v>
      </c>
      <c r="C12" s="1">
        <v>32829</v>
      </c>
      <c r="D12" s="1">
        <v>33678</v>
      </c>
      <c r="E12" s="1">
        <v>34351</v>
      </c>
      <c r="F12" s="1">
        <v>35092</v>
      </c>
      <c r="G12" s="1">
        <v>35983</v>
      </c>
      <c r="H12" s="1">
        <v>36990</v>
      </c>
      <c r="I12" s="1">
        <v>37662</v>
      </c>
      <c r="J12" s="1">
        <v>38508</v>
      </c>
      <c r="K12" s="1">
        <v>39721</v>
      </c>
      <c r="L12" s="1">
        <v>40864</v>
      </c>
      <c r="M12" s="1">
        <v>42067</v>
      </c>
      <c r="N12" s="1">
        <v>43616</v>
      </c>
    </row>
    <row r="13" spans="1:14" x14ac:dyDescent="0.3">
      <c r="A13" s="7" t="s">
        <v>12</v>
      </c>
      <c r="B13" s="7" t="s">
        <v>50</v>
      </c>
      <c r="C13" s="1">
        <v>14113</v>
      </c>
      <c r="D13" s="1">
        <v>14035</v>
      </c>
      <c r="E13" s="1">
        <v>13190</v>
      </c>
      <c r="F13" s="1">
        <v>12916</v>
      </c>
      <c r="G13" s="1">
        <v>13134</v>
      </c>
      <c r="H13" s="1">
        <v>13537</v>
      </c>
      <c r="I13" s="1">
        <v>14099</v>
      </c>
      <c r="J13" s="1">
        <v>14792</v>
      </c>
      <c r="K13" s="1">
        <v>16036</v>
      </c>
      <c r="L13" s="1">
        <v>16767</v>
      </c>
      <c r="M13" s="1">
        <v>17627</v>
      </c>
      <c r="N13" s="1">
        <v>18570</v>
      </c>
    </row>
    <row r="14" spans="1:14" x14ac:dyDescent="0.3">
      <c r="A14" s="7" t="s">
        <v>12</v>
      </c>
      <c r="B14" s="7" t="s">
        <v>51</v>
      </c>
      <c r="C14" s="1">
        <v>3575</v>
      </c>
      <c r="D14" s="1">
        <v>3422</v>
      </c>
      <c r="E14" s="1">
        <v>2943</v>
      </c>
      <c r="F14" s="1">
        <v>2473</v>
      </c>
      <c r="G14" s="1">
        <v>2515</v>
      </c>
      <c r="H14" s="1">
        <v>2726</v>
      </c>
      <c r="I14" s="1">
        <v>3015</v>
      </c>
      <c r="J14" s="1">
        <v>3188</v>
      </c>
      <c r="K14" s="1">
        <v>3439</v>
      </c>
      <c r="L14" s="1">
        <v>3523</v>
      </c>
      <c r="M14" s="1">
        <v>3667</v>
      </c>
      <c r="N14" s="1">
        <v>3919</v>
      </c>
    </row>
    <row r="15" spans="1:14" x14ac:dyDescent="0.3">
      <c r="A15" s="7" t="s">
        <v>13</v>
      </c>
      <c r="B15" s="7" t="s">
        <v>46</v>
      </c>
      <c r="C15" s="1">
        <v>1366</v>
      </c>
      <c r="D15" s="1">
        <v>1405</v>
      </c>
      <c r="E15" s="1">
        <v>1401</v>
      </c>
      <c r="F15" s="1">
        <v>1364</v>
      </c>
      <c r="G15" s="1">
        <v>1411</v>
      </c>
      <c r="H15" s="1">
        <v>1337</v>
      </c>
      <c r="I15" s="1">
        <v>1315</v>
      </c>
      <c r="J15" s="1">
        <v>1281</v>
      </c>
      <c r="K15" s="1">
        <v>1275</v>
      </c>
      <c r="L15" s="1">
        <v>1209</v>
      </c>
      <c r="M15" s="1">
        <v>1176</v>
      </c>
      <c r="N15" s="1">
        <v>1145</v>
      </c>
    </row>
    <row r="16" spans="1:14" x14ac:dyDescent="0.3">
      <c r="A16" s="7" t="s">
        <v>13</v>
      </c>
      <c r="B16" s="7" t="s">
        <v>47</v>
      </c>
      <c r="C16" s="1">
        <v>1794</v>
      </c>
      <c r="D16" s="1">
        <v>1772</v>
      </c>
      <c r="E16" s="1">
        <v>1835</v>
      </c>
      <c r="F16" s="1">
        <v>1892</v>
      </c>
      <c r="G16" s="1">
        <v>1955</v>
      </c>
      <c r="H16" s="1">
        <v>2092</v>
      </c>
      <c r="I16" s="1">
        <v>2206</v>
      </c>
      <c r="J16" s="1">
        <v>2344</v>
      </c>
      <c r="K16" s="1">
        <v>2467</v>
      </c>
      <c r="L16" s="1">
        <v>2606</v>
      </c>
      <c r="M16" s="1">
        <v>2772</v>
      </c>
      <c r="N16" s="1">
        <v>2870</v>
      </c>
    </row>
    <row r="17" spans="1:14" x14ac:dyDescent="0.3">
      <c r="A17" s="7" t="s">
        <v>13</v>
      </c>
      <c r="B17" s="7" t="s">
        <v>48</v>
      </c>
      <c r="C17" s="1">
        <v>1382</v>
      </c>
      <c r="D17" s="1">
        <v>1413</v>
      </c>
      <c r="E17" s="1">
        <v>1423</v>
      </c>
      <c r="F17" s="1">
        <v>1427</v>
      </c>
      <c r="G17" s="1">
        <v>1442</v>
      </c>
      <c r="H17" s="1">
        <v>1460</v>
      </c>
      <c r="I17" s="1">
        <v>1548</v>
      </c>
      <c r="J17" s="1">
        <v>1647</v>
      </c>
      <c r="K17" s="1">
        <v>1746</v>
      </c>
      <c r="L17" s="1">
        <v>1811</v>
      </c>
      <c r="M17" s="1">
        <v>1869</v>
      </c>
      <c r="N17" s="1">
        <v>1897</v>
      </c>
    </row>
    <row r="18" spans="1:14" x14ac:dyDescent="0.3">
      <c r="A18" s="7" t="s">
        <v>13</v>
      </c>
      <c r="B18" s="7" t="s">
        <v>49</v>
      </c>
      <c r="C18" s="1">
        <v>1126</v>
      </c>
      <c r="D18" s="1">
        <v>1134</v>
      </c>
      <c r="E18" s="1">
        <v>1126</v>
      </c>
      <c r="F18" s="1">
        <v>1144</v>
      </c>
      <c r="G18" s="1">
        <v>1180</v>
      </c>
      <c r="H18" s="1">
        <v>1197</v>
      </c>
      <c r="I18" s="1">
        <v>1169</v>
      </c>
      <c r="J18" s="1">
        <v>1175</v>
      </c>
      <c r="K18" s="1">
        <v>1198</v>
      </c>
      <c r="L18" s="1">
        <v>1245</v>
      </c>
      <c r="M18" s="1">
        <v>1287</v>
      </c>
      <c r="N18" s="1">
        <v>1324</v>
      </c>
    </row>
    <row r="19" spans="1:14" x14ac:dyDescent="0.3">
      <c r="A19" s="7" t="s">
        <v>13</v>
      </c>
      <c r="B19" s="7" t="s">
        <v>50</v>
      </c>
      <c r="C19" s="1">
        <v>396</v>
      </c>
      <c r="D19" s="1">
        <v>406</v>
      </c>
      <c r="E19" s="1">
        <v>397</v>
      </c>
      <c r="F19" s="1">
        <v>387</v>
      </c>
      <c r="G19" s="1">
        <v>404</v>
      </c>
      <c r="H19" s="1">
        <v>422</v>
      </c>
      <c r="I19" s="1">
        <v>453</v>
      </c>
      <c r="J19" s="1">
        <v>462</v>
      </c>
      <c r="K19" s="1">
        <v>504</v>
      </c>
      <c r="L19" s="1">
        <v>518</v>
      </c>
      <c r="M19" s="1">
        <v>549</v>
      </c>
      <c r="N19" s="1">
        <v>565</v>
      </c>
    </row>
    <row r="20" spans="1:14" x14ac:dyDescent="0.3">
      <c r="A20" s="7" t="s">
        <v>13</v>
      </c>
      <c r="B20" s="7" t="s">
        <v>51</v>
      </c>
      <c r="C20" s="1">
        <v>59</v>
      </c>
      <c r="D20" s="1">
        <v>65</v>
      </c>
      <c r="E20" s="1">
        <v>50</v>
      </c>
      <c r="F20" s="1">
        <v>34</v>
      </c>
      <c r="G20" s="1">
        <v>32</v>
      </c>
      <c r="H20" s="1">
        <v>42</v>
      </c>
      <c r="I20" s="1">
        <v>51</v>
      </c>
      <c r="J20" s="1">
        <v>48</v>
      </c>
      <c r="K20" s="1">
        <v>53</v>
      </c>
      <c r="L20" s="1">
        <v>61</v>
      </c>
      <c r="M20" s="1">
        <v>61</v>
      </c>
      <c r="N20" s="1">
        <v>69</v>
      </c>
    </row>
    <row r="21" spans="1:14" x14ac:dyDescent="0.3">
      <c r="A21" s="7" t="s">
        <v>14</v>
      </c>
      <c r="B21" s="7" t="s">
        <v>46</v>
      </c>
      <c r="C21" s="1">
        <v>3577</v>
      </c>
      <c r="D21" s="1">
        <v>3741</v>
      </c>
      <c r="E21" s="1">
        <v>3761</v>
      </c>
      <c r="F21" s="1">
        <v>3765</v>
      </c>
      <c r="G21" s="1">
        <v>3822</v>
      </c>
      <c r="H21" s="1">
        <v>3819</v>
      </c>
      <c r="I21" s="1">
        <v>3834</v>
      </c>
      <c r="J21" s="1">
        <v>3856</v>
      </c>
      <c r="K21" s="1">
        <v>3975</v>
      </c>
      <c r="L21" s="1">
        <v>3944</v>
      </c>
      <c r="M21" s="1">
        <v>4082</v>
      </c>
      <c r="N21" s="1">
        <v>3987</v>
      </c>
    </row>
    <row r="22" spans="1:14" x14ac:dyDescent="0.3">
      <c r="A22" s="7" t="s">
        <v>14</v>
      </c>
      <c r="B22" s="7" t="s">
        <v>47</v>
      </c>
      <c r="C22" s="1">
        <v>5886</v>
      </c>
      <c r="D22" s="1">
        <v>5911</v>
      </c>
      <c r="E22" s="1">
        <v>5971</v>
      </c>
      <c r="F22" s="1">
        <v>5974</v>
      </c>
      <c r="G22" s="1">
        <v>6074</v>
      </c>
      <c r="H22" s="1">
        <v>6175</v>
      </c>
      <c r="I22" s="1">
        <v>6220</v>
      </c>
      <c r="J22" s="1">
        <v>6430</v>
      </c>
      <c r="K22" s="1">
        <v>6569</v>
      </c>
      <c r="L22" s="1">
        <v>6885</v>
      </c>
      <c r="M22" s="1">
        <v>7248</v>
      </c>
      <c r="N22" s="1">
        <v>7458</v>
      </c>
    </row>
    <row r="23" spans="1:14" x14ac:dyDescent="0.3">
      <c r="A23" s="7" t="s">
        <v>14</v>
      </c>
      <c r="B23" s="7" t="s">
        <v>48</v>
      </c>
      <c r="C23" s="1">
        <v>4959</v>
      </c>
      <c r="D23" s="1">
        <v>4975</v>
      </c>
      <c r="E23" s="1">
        <v>4993</v>
      </c>
      <c r="F23" s="1">
        <v>5038</v>
      </c>
      <c r="G23" s="1">
        <v>5127</v>
      </c>
      <c r="H23" s="1">
        <v>5162</v>
      </c>
      <c r="I23" s="1">
        <v>5296</v>
      </c>
      <c r="J23" s="1">
        <v>5392</v>
      </c>
      <c r="K23" s="1">
        <v>5580</v>
      </c>
      <c r="L23" s="1">
        <v>5701</v>
      </c>
      <c r="M23" s="1">
        <v>5845</v>
      </c>
      <c r="N23" s="1">
        <v>5917</v>
      </c>
    </row>
    <row r="24" spans="1:14" x14ac:dyDescent="0.3">
      <c r="A24" s="7" t="s">
        <v>14</v>
      </c>
      <c r="B24" s="7" t="s">
        <v>49</v>
      </c>
      <c r="C24" s="1">
        <v>3844</v>
      </c>
      <c r="D24" s="1">
        <v>3939</v>
      </c>
      <c r="E24" s="1">
        <v>3996</v>
      </c>
      <c r="F24" s="1">
        <v>4062</v>
      </c>
      <c r="G24" s="1">
        <v>4136</v>
      </c>
      <c r="H24" s="1">
        <v>4213</v>
      </c>
      <c r="I24" s="1">
        <v>4250</v>
      </c>
      <c r="J24" s="1">
        <v>4326</v>
      </c>
      <c r="K24" s="1">
        <v>4367</v>
      </c>
      <c r="L24" s="1">
        <v>4480</v>
      </c>
      <c r="M24" s="1">
        <v>4588</v>
      </c>
      <c r="N24" s="1">
        <v>4577</v>
      </c>
    </row>
    <row r="25" spans="1:14" x14ac:dyDescent="0.3">
      <c r="A25" s="7" t="s">
        <v>14</v>
      </c>
      <c r="B25" s="7" t="s">
        <v>50</v>
      </c>
      <c r="C25" s="1">
        <v>1204</v>
      </c>
      <c r="D25" s="1">
        <v>1178</v>
      </c>
      <c r="E25" s="1">
        <v>1134</v>
      </c>
      <c r="F25" s="1">
        <v>1102</v>
      </c>
      <c r="G25" s="1">
        <v>1159</v>
      </c>
      <c r="H25" s="1">
        <v>1203</v>
      </c>
      <c r="I25" s="1">
        <v>1260</v>
      </c>
      <c r="J25" s="1">
        <v>1325</v>
      </c>
      <c r="K25" s="1">
        <v>1458</v>
      </c>
      <c r="L25" s="1">
        <v>1500</v>
      </c>
      <c r="M25" s="1">
        <v>1535</v>
      </c>
      <c r="N25" s="1">
        <v>1628</v>
      </c>
    </row>
    <row r="26" spans="1:14" x14ac:dyDescent="0.3">
      <c r="A26" s="7" t="s">
        <v>14</v>
      </c>
      <c r="B26" s="7" t="s">
        <v>51</v>
      </c>
      <c r="C26" s="1">
        <v>195</v>
      </c>
      <c r="D26" s="1">
        <v>195</v>
      </c>
      <c r="E26" s="1">
        <v>147</v>
      </c>
      <c r="F26" s="1">
        <v>90</v>
      </c>
      <c r="G26" s="1">
        <v>93</v>
      </c>
      <c r="H26" s="1">
        <v>103</v>
      </c>
      <c r="I26" s="1">
        <v>116</v>
      </c>
      <c r="J26" s="1">
        <v>127</v>
      </c>
      <c r="K26" s="1">
        <v>135</v>
      </c>
      <c r="L26" s="1">
        <v>165</v>
      </c>
      <c r="M26" s="1">
        <v>186</v>
      </c>
      <c r="N26" s="1">
        <v>205</v>
      </c>
    </row>
    <row r="27" spans="1:14" x14ac:dyDescent="0.3">
      <c r="A27" s="7" t="s">
        <v>15</v>
      </c>
      <c r="B27" s="7" t="s">
        <v>46</v>
      </c>
      <c r="C27" s="1">
        <v>1513</v>
      </c>
      <c r="D27" s="1">
        <v>1576</v>
      </c>
      <c r="E27" s="1">
        <v>1556</v>
      </c>
      <c r="F27" s="1">
        <v>1523</v>
      </c>
      <c r="G27" s="1">
        <v>1514</v>
      </c>
      <c r="H27" s="1">
        <v>1519</v>
      </c>
      <c r="I27" s="1">
        <v>1613</v>
      </c>
      <c r="J27" s="1">
        <v>1634</v>
      </c>
      <c r="K27" s="1">
        <v>1611</v>
      </c>
      <c r="L27" s="1">
        <v>1700</v>
      </c>
      <c r="M27" s="1">
        <v>1773</v>
      </c>
      <c r="N27" s="1">
        <v>1921</v>
      </c>
    </row>
    <row r="28" spans="1:14" x14ac:dyDescent="0.3">
      <c r="A28" s="7" t="s">
        <v>15</v>
      </c>
      <c r="B28" s="7" t="s">
        <v>47</v>
      </c>
      <c r="C28" s="1">
        <v>2867</v>
      </c>
      <c r="D28" s="1">
        <v>2813</v>
      </c>
      <c r="E28" s="1">
        <v>2812</v>
      </c>
      <c r="F28" s="1">
        <v>2767</v>
      </c>
      <c r="G28" s="1">
        <v>2814</v>
      </c>
      <c r="H28" s="1">
        <v>2865</v>
      </c>
      <c r="I28" s="1">
        <v>2953</v>
      </c>
      <c r="J28" s="1">
        <v>3158</v>
      </c>
      <c r="K28" s="1">
        <v>3399</v>
      </c>
      <c r="L28" s="1">
        <v>3699</v>
      </c>
      <c r="M28" s="1">
        <v>4005</v>
      </c>
      <c r="N28" s="1">
        <v>4307</v>
      </c>
    </row>
    <row r="29" spans="1:14" x14ac:dyDescent="0.3">
      <c r="A29" s="7" t="s">
        <v>15</v>
      </c>
      <c r="B29" s="7" t="s">
        <v>48</v>
      </c>
      <c r="C29" s="1">
        <v>2583</v>
      </c>
      <c r="D29" s="1">
        <v>2603</v>
      </c>
      <c r="E29" s="1">
        <v>2581</v>
      </c>
      <c r="F29" s="1">
        <v>2584</v>
      </c>
      <c r="G29" s="1">
        <v>2651</v>
      </c>
      <c r="H29" s="1">
        <v>2702</v>
      </c>
      <c r="I29" s="1">
        <v>2701</v>
      </c>
      <c r="J29" s="1">
        <v>2724</v>
      </c>
      <c r="K29" s="1">
        <v>2791</v>
      </c>
      <c r="L29" s="1">
        <v>2880</v>
      </c>
      <c r="M29" s="1">
        <v>3050</v>
      </c>
      <c r="N29" s="1">
        <v>3157</v>
      </c>
    </row>
    <row r="30" spans="1:14" x14ac:dyDescent="0.3">
      <c r="A30" s="7" t="s">
        <v>15</v>
      </c>
      <c r="B30" s="7" t="s">
        <v>49</v>
      </c>
      <c r="C30" s="1">
        <v>1971</v>
      </c>
      <c r="D30" s="1">
        <v>1989</v>
      </c>
      <c r="E30" s="1">
        <v>2008</v>
      </c>
      <c r="F30" s="1">
        <v>2089</v>
      </c>
      <c r="G30" s="1">
        <v>2111</v>
      </c>
      <c r="H30" s="1">
        <v>2152</v>
      </c>
      <c r="I30" s="1">
        <v>2167</v>
      </c>
      <c r="J30" s="1">
        <v>2192</v>
      </c>
      <c r="K30" s="1">
        <v>2254</v>
      </c>
      <c r="L30" s="1">
        <v>2293</v>
      </c>
      <c r="M30" s="1">
        <v>2389</v>
      </c>
      <c r="N30" s="1">
        <v>2461</v>
      </c>
    </row>
    <row r="31" spans="1:14" x14ac:dyDescent="0.3">
      <c r="A31" s="7" t="s">
        <v>15</v>
      </c>
      <c r="B31" s="7" t="s">
        <v>50</v>
      </c>
      <c r="C31" s="1">
        <v>763</v>
      </c>
      <c r="D31" s="1">
        <v>759</v>
      </c>
      <c r="E31" s="1">
        <v>725</v>
      </c>
      <c r="F31" s="1">
        <v>712</v>
      </c>
      <c r="G31" s="1">
        <v>722</v>
      </c>
      <c r="H31" s="1">
        <v>760</v>
      </c>
      <c r="I31" s="1">
        <v>773</v>
      </c>
      <c r="J31" s="1">
        <v>818</v>
      </c>
      <c r="K31" s="1">
        <v>869</v>
      </c>
      <c r="L31" s="1">
        <v>937</v>
      </c>
      <c r="M31" s="1">
        <v>959</v>
      </c>
      <c r="N31" s="1">
        <v>992</v>
      </c>
    </row>
    <row r="32" spans="1:14" x14ac:dyDescent="0.3">
      <c r="A32" s="7" t="s">
        <v>15</v>
      </c>
      <c r="B32" s="7" t="s">
        <v>51</v>
      </c>
      <c r="C32" s="1">
        <v>152</v>
      </c>
      <c r="D32" s="1">
        <v>147</v>
      </c>
      <c r="E32" s="1">
        <v>128</v>
      </c>
      <c r="F32" s="1">
        <v>104</v>
      </c>
      <c r="G32" s="1">
        <v>117</v>
      </c>
      <c r="H32" s="1">
        <v>131</v>
      </c>
      <c r="I32" s="1">
        <v>140</v>
      </c>
      <c r="J32" s="1">
        <v>151</v>
      </c>
      <c r="K32" s="1">
        <v>171</v>
      </c>
      <c r="L32" s="1">
        <v>174</v>
      </c>
      <c r="M32" s="1">
        <v>197</v>
      </c>
      <c r="N32" s="1">
        <v>214</v>
      </c>
    </row>
    <row r="33" spans="1:14" x14ac:dyDescent="0.3">
      <c r="A33" s="7" t="s">
        <v>16</v>
      </c>
      <c r="B33" s="7" t="s">
        <v>46</v>
      </c>
      <c r="C33" s="1">
        <v>1039</v>
      </c>
      <c r="D33" s="1">
        <v>1017</v>
      </c>
      <c r="E33" s="1">
        <v>1036</v>
      </c>
      <c r="F33" s="1">
        <v>675</v>
      </c>
      <c r="G33" s="1">
        <v>579</v>
      </c>
      <c r="H33" s="1">
        <v>648</v>
      </c>
      <c r="I33" s="1">
        <v>848</v>
      </c>
      <c r="J33" s="1">
        <v>1606</v>
      </c>
      <c r="K33" s="1">
        <v>1696</v>
      </c>
      <c r="L33" s="1">
        <v>2130</v>
      </c>
      <c r="M33" s="1">
        <v>3193</v>
      </c>
      <c r="N33" s="1">
        <v>4504</v>
      </c>
    </row>
    <row r="34" spans="1:14" x14ac:dyDescent="0.3">
      <c r="A34" s="7" t="s">
        <v>16</v>
      </c>
      <c r="B34" s="7" t="s">
        <v>47</v>
      </c>
      <c r="C34" s="1">
        <v>4944</v>
      </c>
      <c r="D34" s="1">
        <v>4415</v>
      </c>
      <c r="E34" s="1">
        <v>3836</v>
      </c>
      <c r="F34" s="1">
        <v>2411</v>
      </c>
      <c r="G34" s="1">
        <v>1741</v>
      </c>
      <c r="H34" s="1">
        <v>1669</v>
      </c>
      <c r="I34" s="1">
        <v>1807</v>
      </c>
      <c r="J34" s="1">
        <v>2451</v>
      </c>
      <c r="K34" s="1">
        <v>3236</v>
      </c>
      <c r="L34" s="1">
        <v>3777</v>
      </c>
      <c r="M34" s="1">
        <v>3320</v>
      </c>
      <c r="N34" s="1">
        <v>4803</v>
      </c>
    </row>
    <row r="35" spans="1:14" x14ac:dyDescent="0.3">
      <c r="A35" s="7" t="s">
        <v>16</v>
      </c>
      <c r="B35" s="7" t="s">
        <v>48</v>
      </c>
      <c r="C35" s="1">
        <v>5287</v>
      </c>
      <c r="D35" s="1">
        <v>4698</v>
      </c>
      <c r="E35" s="1">
        <v>3626</v>
      </c>
      <c r="F35" s="1">
        <v>2258</v>
      </c>
      <c r="G35" s="1">
        <v>1624</v>
      </c>
      <c r="H35" s="1">
        <v>1522</v>
      </c>
      <c r="I35" s="1">
        <v>1591</v>
      </c>
      <c r="J35" s="1">
        <v>1594</v>
      </c>
      <c r="K35" s="1">
        <v>2002</v>
      </c>
      <c r="L35" s="1">
        <v>2074</v>
      </c>
      <c r="M35" s="1">
        <v>1830</v>
      </c>
      <c r="N35" s="1">
        <v>1965</v>
      </c>
    </row>
    <row r="36" spans="1:14" x14ac:dyDescent="0.3">
      <c r="A36" s="7" t="s">
        <v>16</v>
      </c>
      <c r="B36" s="7" t="s">
        <v>49</v>
      </c>
      <c r="C36" s="1">
        <v>3395</v>
      </c>
      <c r="D36" s="1">
        <v>3034</v>
      </c>
      <c r="E36" s="1">
        <v>2289</v>
      </c>
      <c r="F36" s="1">
        <v>1409</v>
      </c>
      <c r="G36" s="1">
        <v>1112</v>
      </c>
      <c r="H36" s="1">
        <v>1068</v>
      </c>
      <c r="I36" s="1">
        <v>1039</v>
      </c>
      <c r="J36" s="1">
        <v>1040</v>
      </c>
      <c r="K36" s="1">
        <v>1191</v>
      </c>
      <c r="L36" s="1">
        <v>1205</v>
      </c>
      <c r="M36" s="1">
        <v>1108</v>
      </c>
      <c r="N36" s="1">
        <v>1145</v>
      </c>
    </row>
    <row r="37" spans="1:14" x14ac:dyDescent="0.3">
      <c r="A37" s="7" t="s">
        <v>16</v>
      </c>
      <c r="B37" s="7" t="s">
        <v>50</v>
      </c>
      <c r="C37" s="1">
        <v>1311</v>
      </c>
      <c r="D37" s="1">
        <v>1142</v>
      </c>
      <c r="E37" s="1">
        <v>810</v>
      </c>
      <c r="F37" s="1">
        <v>512</v>
      </c>
      <c r="G37" s="1">
        <v>434</v>
      </c>
      <c r="H37" s="1">
        <v>407</v>
      </c>
      <c r="I37" s="1">
        <v>412</v>
      </c>
      <c r="J37" s="1">
        <v>438</v>
      </c>
      <c r="K37" s="1">
        <v>502</v>
      </c>
      <c r="L37" s="1">
        <v>522</v>
      </c>
      <c r="M37" s="1">
        <v>508</v>
      </c>
      <c r="N37" s="1">
        <v>524</v>
      </c>
    </row>
    <row r="38" spans="1:14" x14ac:dyDescent="0.3">
      <c r="A38" s="7" t="s">
        <v>16</v>
      </c>
      <c r="B38" s="7" t="s">
        <v>51</v>
      </c>
      <c r="C38" s="1">
        <v>234</v>
      </c>
      <c r="D38" s="1">
        <v>212</v>
      </c>
      <c r="E38" s="1">
        <v>146</v>
      </c>
      <c r="F38" s="1">
        <v>70</v>
      </c>
      <c r="G38" s="1">
        <v>60</v>
      </c>
      <c r="H38" s="1">
        <v>56</v>
      </c>
      <c r="I38" s="1">
        <v>57</v>
      </c>
      <c r="J38" s="1">
        <v>68</v>
      </c>
      <c r="K38" s="1">
        <v>83</v>
      </c>
      <c r="L38" s="1">
        <v>79</v>
      </c>
      <c r="M38" s="1">
        <v>79</v>
      </c>
      <c r="N38" s="1">
        <v>83</v>
      </c>
    </row>
    <row r="39" spans="1:14" x14ac:dyDescent="0.3">
      <c r="A39" s="10" t="s">
        <v>17</v>
      </c>
      <c r="B39" s="10" t="s">
        <v>17</v>
      </c>
      <c r="C39" s="5">
        <v>236244</v>
      </c>
      <c r="D39" s="5">
        <v>238261</v>
      </c>
      <c r="E39" s="5">
        <v>236921</v>
      </c>
      <c r="F39" s="5">
        <v>234732</v>
      </c>
      <c r="G39" s="5">
        <v>237239</v>
      </c>
      <c r="H39" s="5">
        <v>242642</v>
      </c>
      <c r="I39" s="5">
        <v>250210</v>
      </c>
      <c r="J39" s="5">
        <v>260320</v>
      </c>
      <c r="K39" s="5">
        <v>272255</v>
      </c>
      <c r="L39" s="5">
        <v>283663</v>
      </c>
      <c r="M39" s="5">
        <v>296182</v>
      </c>
      <c r="N39" s="5">
        <v>313829</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46</v>
      </c>
      <c r="C44" s="2">
        <v>0.15289836602547799</v>
      </c>
      <c r="D44" s="2">
        <v>0.15634821704435301</v>
      </c>
      <c r="E44" s="2">
        <v>0.158813328116573</v>
      </c>
      <c r="F44" s="2">
        <v>0.158430847866875</v>
      </c>
      <c r="G44" s="2">
        <v>0.15371553161472401</v>
      </c>
      <c r="H44" s="2">
        <v>0.150386658529997</v>
      </c>
      <c r="I44" s="2">
        <v>0.148460930951447</v>
      </c>
      <c r="J44" s="2">
        <v>0.148182756864596</v>
      </c>
      <c r="K44" s="2">
        <v>0.146381144032664</v>
      </c>
      <c r="L44" s="2">
        <v>0.14506093041694701</v>
      </c>
      <c r="M44" s="2">
        <v>0.14649198385640599</v>
      </c>
      <c r="N44" s="2">
        <v>0.148451257462585</v>
      </c>
    </row>
    <row r="45" spans="1:14" x14ac:dyDescent="0.3">
      <c r="A45" s="8" t="s">
        <v>12</v>
      </c>
      <c r="B45" s="8" t="s">
        <v>47</v>
      </c>
      <c r="C45" s="2">
        <v>0.31969066741866697</v>
      </c>
      <c r="D45" s="2">
        <v>0.31647862264412302</v>
      </c>
      <c r="E45" s="2">
        <v>0.31656391764568997</v>
      </c>
      <c r="F45" s="2">
        <v>0.31789650829156602</v>
      </c>
      <c r="G45" s="2">
        <v>0.31813261510837498</v>
      </c>
      <c r="H45" s="2">
        <v>0.31865064676517402</v>
      </c>
      <c r="I45" s="2">
        <v>0.32060021997083199</v>
      </c>
      <c r="J45" s="2">
        <v>0.32309503674667001</v>
      </c>
      <c r="K45" s="2">
        <v>0.325878551292337</v>
      </c>
      <c r="L45" s="2">
        <v>0.33135115569574403</v>
      </c>
      <c r="M45" s="2">
        <v>0.33734174866947297</v>
      </c>
      <c r="N45" s="2">
        <v>0.34293333749819399</v>
      </c>
    </row>
    <row r="46" spans="1:14" x14ac:dyDescent="0.3">
      <c r="A46" s="8" t="s">
        <v>12</v>
      </c>
      <c r="B46" s="8" t="s">
        <v>48</v>
      </c>
      <c r="C46" s="2">
        <v>0.25345314728547602</v>
      </c>
      <c r="D46" s="2">
        <v>0.254775678929481</v>
      </c>
      <c r="E46" s="2">
        <v>0.25770088931656898</v>
      </c>
      <c r="F46" s="2">
        <v>0.25984247853286602</v>
      </c>
      <c r="G46" s="2">
        <v>0.26327048864948099</v>
      </c>
      <c r="H46" s="2">
        <v>0.26458848127732398</v>
      </c>
      <c r="I46" s="2">
        <v>0.26553967954029001</v>
      </c>
      <c r="J46" s="2">
        <v>0.264800287806086</v>
      </c>
      <c r="K46" s="2">
        <v>0.26243372489613398</v>
      </c>
      <c r="L46" s="2">
        <v>0.26007032421531601</v>
      </c>
      <c r="M46" s="2">
        <v>0.254962423682768</v>
      </c>
      <c r="N46" s="2">
        <v>0.25050466399334698</v>
      </c>
    </row>
    <row r="47" spans="1:14" x14ac:dyDescent="0.3">
      <c r="A47" s="8" t="s">
        <v>12</v>
      </c>
      <c r="B47" s="8" t="s">
        <v>49</v>
      </c>
      <c r="C47" s="2">
        <v>0.17803434979961699</v>
      </c>
      <c r="D47" s="2">
        <v>0.17940358615399399</v>
      </c>
      <c r="E47" s="2">
        <v>0.18162255332198299</v>
      </c>
      <c r="F47" s="2">
        <v>0.18340223373175399</v>
      </c>
      <c r="G47" s="2">
        <v>0.184599204822368</v>
      </c>
      <c r="H47" s="2">
        <v>0.18502586060284701</v>
      </c>
      <c r="I47" s="2">
        <v>0.18247888716077701</v>
      </c>
      <c r="J47" s="2">
        <v>0.17991618114963601</v>
      </c>
      <c r="K47" s="2">
        <v>0.17802288423873799</v>
      </c>
      <c r="L47" s="2">
        <v>0.17608631952703499</v>
      </c>
      <c r="M47" s="2">
        <v>0.17341996017693601</v>
      </c>
      <c r="N47" s="2">
        <v>0.17030115848206401</v>
      </c>
    </row>
    <row r="48" spans="1:14" x14ac:dyDescent="0.3">
      <c r="A48" s="8" t="s">
        <v>12</v>
      </c>
      <c r="B48" s="8" t="s">
        <v>50</v>
      </c>
      <c r="C48" s="2">
        <v>7.6535952320265499E-2</v>
      </c>
      <c r="D48" s="2">
        <v>7.4764811796166702E-2</v>
      </c>
      <c r="E48" s="2">
        <v>6.9738915266424895E-2</v>
      </c>
      <c r="F48" s="2">
        <v>6.7503227256335605E-2</v>
      </c>
      <c r="G48" s="2">
        <v>6.7379761446710304E-2</v>
      </c>
      <c r="H48" s="2">
        <v>6.7712762232515294E-2</v>
      </c>
      <c r="I48" s="2">
        <v>6.8312087251866604E-2</v>
      </c>
      <c r="J48" s="2">
        <v>6.9110838048338299E-2</v>
      </c>
      <c r="K48" s="2">
        <v>7.1870672230115201E-2</v>
      </c>
      <c r="L48" s="2">
        <v>7.2250374890118402E-2</v>
      </c>
      <c r="M48" s="2">
        <v>7.2666784844149998E-2</v>
      </c>
      <c r="N48" s="2">
        <v>7.2507623647559097E-2</v>
      </c>
    </row>
    <row r="49" spans="1:14" x14ac:dyDescent="0.3">
      <c r="A49" s="8" t="s">
        <v>12</v>
      </c>
      <c r="B49" s="8" t="s">
        <v>51</v>
      </c>
      <c r="C49" s="2">
        <v>1.93875171504959E-2</v>
      </c>
      <c r="D49" s="2">
        <v>1.82290834318833E-2</v>
      </c>
      <c r="E49" s="2">
        <v>1.55603963327588E-2</v>
      </c>
      <c r="F49" s="2">
        <v>1.29247043206037E-2</v>
      </c>
      <c r="G49" s="2">
        <v>1.2902398358343E-2</v>
      </c>
      <c r="H49" s="2">
        <v>1.36355905921428E-2</v>
      </c>
      <c r="I49" s="2">
        <v>1.46081951247874E-2</v>
      </c>
      <c r="J49" s="2">
        <v>1.4894899384674301E-2</v>
      </c>
      <c r="K49" s="2">
        <v>1.54130233100129E-2</v>
      </c>
      <c r="L49" s="2">
        <v>1.5180895254839099E-2</v>
      </c>
      <c r="M49" s="2">
        <v>1.5117098770267101E-2</v>
      </c>
      <c r="N49" s="2">
        <v>1.5301958916251201E-2</v>
      </c>
    </row>
    <row r="50" spans="1:14" x14ac:dyDescent="0.3">
      <c r="A50" s="8" t="s">
        <v>13</v>
      </c>
      <c r="B50" s="8" t="s">
        <v>46</v>
      </c>
      <c r="C50" s="2">
        <v>0.22309325494038901</v>
      </c>
      <c r="D50" s="2">
        <v>0.22679580306698999</v>
      </c>
      <c r="E50" s="2">
        <v>0.22480744544287501</v>
      </c>
      <c r="F50" s="2">
        <v>0.21830985915493001</v>
      </c>
      <c r="G50" s="2">
        <v>0.21964508094645099</v>
      </c>
      <c r="H50" s="2">
        <v>0.20412213740457999</v>
      </c>
      <c r="I50" s="2">
        <v>0.19504598042124</v>
      </c>
      <c r="J50" s="2">
        <v>0.184131090987495</v>
      </c>
      <c r="K50" s="2">
        <v>0.17603203092641201</v>
      </c>
      <c r="L50" s="2">
        <v>0.162281879194631</v>
      </c>
      <c r="M50" s="2">
        <v>0.15245009074410201</v>
      </c>
      <c r="N50" s="2">
        <v>0.14548919949174099</v>
      </c>
    </row>
    <row r="51" spans="1:14" x14ac:dyDescent="0.3">
      <c r="A51" s="8" t="s">
        <v>13</v>
      </c>
      <c r="B51" s="8" t="s">
        <v>47</v>
      </c>
      <c r="C51" s="2">
        <v>0.29299363057324801</v>
      </c>
      <c r="D51" s="2">
        <v>0.28603712671509302</v>
      </c>
      <c r="E51" s="2">
        <v>0.29444801026957601</v>
      </c>
      <c r="F51" s="2">
        <v>0.30281690140845102</v>
      </c>
      <c r="G51" s="2">
        <v>0.30432752179327499</v>
      </c>
      <c r="H51" s="2">
        <v>0.31938931297709899</v>
      </c>
      <c r="I51" s="2">
        <v>0.32720261050133498</v>
      </c>
      <c r="J51" s="2">
        <v>0.33692683628000603</v>
      </c>
      <c r="K51" s="2">
        <v>0.340604721800359</v>
      </c>
      <c r="L51" s="2">
        <v>0.34979865771812102</v>
      </c>
      <c r="M51" s="2">
        <v>0.35934664246824</v>
      </c>
      <c r="N51" s="2">
        <v>0.36467598475222401</v>
      </c>
    </row>
    <row r="52" spans="1:14" x14ac:dyDescent="0.3">
      <c r="A52" s="8" t="s">
        <v>13</v>
      </c>
      <c r="B52" s="8" t="s">
        <v>48</v>
      </c>
      <c r="C52" s="2">
        <v>0.22570635309488801</v>
      </c>
      <c r="D52" s="2">
        <v>0.22808716707021801</v>
      </c>
      <c r="E52" s="2">
        <v>0.22833761232349201</v>
      </c>
      <c r="F52" s="2">
        <v>0.22839308578745199</v>
      </c>
      <c r="G52" s="2">
        <v>0.224470734744707</v>
      </c>
      <c r="H52" s="2">
        <v>0.22290076335877901</v>
      </c>
      <c r="I52" s="2">
        <v>0.22960545832097301</v>
      </c>
      <c r="J52" s="2">
        <v>0.236739974126779</v>
      </c>
      <c r="K52" s="2">
        <v>0.24106033411569799</v>
      </c>
      <c r="L52" s="2">
        <v>0.24308724832214801</v>
      </c>
      <c r="M52" s="2">
        <v>0.24228675136116201</v>
      </c>
      <c r="N52" s="2">
        <v>0.24104193138500599</v>
      </c>
    </row>
    <row r="53" spans="1:14" x14ac:dyDescent="0.3">
      <c r="A53" s="8" t="s">
        <v>13</v>
      </c>
      <c r="B53" s="8" t="s">
        <v>49</v>
      </c>
      <c r="C53" s="2">
        <v>0.18389678262289699</v>
      </c>
      <c r="D53" s="2">
        <v>0.18305084745762701</v>
      </c>
      <c r="E53" s="2">
        <v>0.18068035943517299</v>
      </c>
      <c r="F53" s="2">
        <v>0.183098591549296</v>
      </c>
      <c r="G53" s="2">
        <v>0.183686176836862</v>
      </c>
      <c r="H53" s="2">
        <v>0.182748091603053</v>
      </c>
      <c r="I53" s="2">
        <v>0.17339068525660001</v>
      </c>
      <c r="J53" s="2">
        <v>0.168894638493604</v>
      </c>
      <c r="K53" s="2">
        <v>0.165401076901836</v>
      </c>
      <c r="L53" s="2">
        <v>0.16711409395973201</v>
      </c>
      <c r="M53" s="2">
        <v>0.16683951257453999</v>
      </c>
      <c r="N53" s="2">
        <v>0.168233799237611</v>
      </c>
    </row>
    <row r="54" spans="1:14" x14ac:dyDescent="0.3">
      <c r="A54" s="8" t="s">
        <v>13</v>
      </c>
      <c r="B54" s="8" t="s">
        <v>50</v>
      </c>
      <c r="C54" s="2">
        <v>6.4674179323860895E-2</v>
      </c>
      <c r="D54" s="2">
        <v>6.5536723163841806E-2</v>
      </c>
      <c r="E54" s="2">
        <v>6.3703465982028196E-2</v>
      </c>
      <c r="F54" s="2">
        <v>6.1939820742637597E-2</v>
      </c>
      <c r="G54" s="2">
        <v>6.2889165628891699E-2</v>
      </c>
      <c r="H54" s="2">
        <v>6.4427480916030497E-2</v>
      </c>
      <c r="I54" s="2">
        <v>6.7190744586176201E-2</v>
      </c>
      <c r="J54" s="2">
        <v>6.6407934454506296E-2</v>
      </c>
      <c r="K54" s="2">
        <v>6.9584426342675698E-2</v>
      </c>
      <c r="L54" s="2">
        <v>6.9530201342281897E-2</v>
      </c>
      <c r="M54" s="2">
        <v>7.1169302566761697E-2</v>
      </c>
      <c r="N54" s="2">
        <v>7.1791613722998707E-2</v>
      </c>
    </row>
    <row r="55" spans="1:14" x14ac:dyDescent="0.3">
      <c r="A55" s="8" t="s">
        <v>13</v>
      </c>
      <c r="B55" s="8" t="s">
        <v>51</v>
      </c>
      <c r="C55" s="2">
        <v>9.6357994447166407E-3</v>
      </c>
      <c r="D55" s="2">
        <v>1.04923325262308E-2</v>
      </c>
      <c r="E55" s="2">
        <v>8.0231065468549401E-3</v>
      </c>
      <c r="F55" s="2">
        <v>5.4417413572343098E-3</v>
      </c>
      <c r="G55" s="2">
        <v>4.9813200498131996E-3</v>
      </c>
      <c r="H55" s="2">
        <v>6.4122137404580204E-3</v>
      </c>
      <c r="I55" s="2">
        <v>7.5645209136754703E-3</v>
      </c>
      <c r="J55" s="2">
        <v>6.8995256576110404E-3</v>
      </c>
      <c r="K55" s="2">
        <v>7.3174099130194703E-3</v>
      </c>
      <c r="L55" s="2">
        <v>8.1879194630872492E-3</v>
      </c>
      <c r="M55" s="2">
        <v>7.9077002851957508E-3</v>
      </c>
      <c r="N55" s="2">
        <v>8.7674714104193103E-3</v>
      </c>
    </row>
    <row r="56" spans="1:14" x14ac:dyDescent="0.3">
      <c r="A56" s="8" t="s">
        <v>14</v>
      </c>
      <c r="B56" s="8" t="s">
        <v>46</v>
      </c>
      <c r="C56" s="2">
        <v>0.181896770912789</v>
      </c>
      <c r="D56" s="2">
        <v>0.18762224785596099</v>
      </c>
      <c r="E56" s="2">
        <v>0.188031196880312</v>
      </c>
      <c r="F56" s="2">
        <v>0.18795866407069001</v>
      </c>
      <c r="G56" s="2">
        <v>0.18725197197589499</v>
      </c>
      <c r="H56" s="2">
        <v>0.184715840386941</v>
      </c>
      <c r="I56" s="2">
        <v>0.18278032036613301</v>
      </c>
      <c r="J56" s="2">
        <v>0.17971662938105901</v>
      </c>
      <c r="K56" s="2">
        <v>0.17999456620177501</v>
      </c>
      <c r="L56" s="2">
        <v>0.17393605292172001</v>
      </c>
      <c r="M56" s="2">
        <v>0.173820473513882</v>
      </c>
      <c r="N56" s="2">
        <v>0.16771832407874801</v>
      </c>
    </row>
    <row r="57" spans="1:14" x14ac:dyDescent="0.3">
      <c r="A57" s="8" t="s">
        <v>14</v>
      </c>
      <c r="B57" s="8" t="s">
        <v>47</v>
      </c>
      <c r="C57" s="2">
        <v>0.299313501144165</v>
      </c>
      <c r="D57" s="2">
        <v>0.29645418526505801</v>
      </c>
      <c r="E57" s="2">
        <v>0.29852014798520099</v>
      </c>
      <c r="F57" s="2">
        <v>0.29823773151615002</v>
      </c>
      <c r="G57" s="2">
        <v>0.29758463573563299</v>
      </c>
      <c r="H57" s="2">
        <v>0.29866989117291398</v>
      </c>
      <c r="I57" s="2">
        <v>0.29652936689550002</v>
      </c>
      <c r="J57" s="2">
        <v>0.29968307233407898</v>
      </c>
      <c r="K57" s="2">
        <v>0.29745517116464398</v>
      </c>
      <c r="L57" s="2">
        <v>0.30363836824696799</v>
      </c>
      <c r="M57" s="2">
        <v>0.308635666836995</v>
      </c>
      <c r="N57" s="2">
        <v>0.313730439172135</v>
      </c>
    </row>
    <row r="58" spans="1:14" x14ac:dyDescent="0.3">
      <c r="A58" s="8" t="s">
        <v>14</v>
      </c>
      <c r="B58" s="8" t="s">
        <v>48</v>
      </c>
      <c r="C58" s="2">
        <v>0.25217391304347803</v>
      </c>
      <c r="D58" s="2">
        <v>0.24951100857615699</v>
      </c>
      <c r="E58" s="2">
        <v>0.24962503749625001</v>
      </c>
      <c r="F58" s="2">
        <v>0.25151015925315801</v>
      </c>
      <c r="G58" s="2">
        <v>0.25118808485620497</v>
      </c>
      <c r="H58" s="2">
        <v>0.24967351874244301</v>
      </c>
      <c r="I58" s="2">
        <v>0.252479023646072</v>
      </c>
      <c r="J58" s="2">
        <v>0.25130499627143899</v>
      </c>
      <c r="K58" s="2">
        <v>0.25267161746060501</v>
      </c>
      <c r="L58" s="2">
        <v>0.251422271223815</v>
      </c>
      <c r="M58" s="2">
        <v>0.248892863226026</v>
      </c>
      <c r="N58" s="2">
        <v>0.248906276291435</v>
      </c>
    </row>
    <row r="59" spans="1:14" x14ac:dyDescent="0.3">
      <c r="A59" s="8" t="s">
        <v>14</v>
      </c>
      <c r="B59" s="8" t="s">
        <v>49</v>
      </c>
      <c r="C59" s="2">
        <v>0.19547419272819699</v>
      </c>
      <c r="D59" s="2">
        <v>0.197552535232459</v>
      </c>
      <c r="E59" s="2">
        <v>0.19978002199780001</v>
      </c>
      <c r="F59" s="2">
        <v>0.20278568219260101</v>
      </c>
      <c r="G59" s="2">
        <v>0.20263583361912699</v>
      </c>
      <c r="H59" s="2">
        <v>0.20377267230955301</v>
      </c>
      <c r="I59" s="2">
        <v>0.202612509534706</v>
      </c>
      <c r="J59" s="2">
        <v>0.20162192393736</v>
      </c>
      <c r="K59" s="2">
        <v>0.19774497373664199</v>
      </c>
      <c r="L59" s="2">
        <v>0.19757442116868801</v>
      </c>
      <c r="M59" s="2">
        <v>0.19536705842275601</v>
      </c>
      <c r="N59" s="2">
        <v>0.19253743900386999</v>
      </c>
    </row>
    <row r="60" spans="1:14" x14ac:dyDescent="0.3">
      <c r="A60" s="8" t="s">
        <v>14</v>
      </c>
      <c r="B60" s="8" t="s">
        <v>50</v>
      </c>
      <c r="C60" s="2">
        <v>6.1225527587083703E-2</v>
      </c>
      <c r="D60" s="2">
        <v>5.9080194593510202E-2</v>
      </c>
      <c r="E60" s="2">
        <v>5.6694330566943299E-2</v>
      </c>
      <c r="F60" s="2">
        <v>5.5014727172882E-2</v>
      </c>
      <c r="G60" s="2">
        <v>5.6783107148106401E-2</v>
      </c>
      <c r="H60" s="2">
        <v>5.8186215235792003E-2</v>
      </c>
      <c r="I60" s="2">
        <v>6.0068649885583497E-2</v>
      </c>
      <c r="J60" s="2">
        <v>6.1754287844891897E-2</v>
      </c>
      <c r="K60" s="2">
        <v>6.6020648433254794E-2</v>
      </c>
      <c r="L60" s="2">
        <v>6.6152149944873201E-2</v>
      </c>
      <c r="M60" s="2">
        <v>6.5363651848066806E-2</v>
      </c>
      <c r="N60" s="2">
        <v>6.8483930674743398E-2</v>
      </c>
    </row>
    <row r="61" spans="1:14" x14ac:dyDescent="0.3">
      <c r="A61" s="8" t="s">
        <v>14</v>
      </c>
      <c r="B61" s="8" t="s">
        <v>51</v>
      </c>
      <c r="C61" s="2">
        <v>9.9160945842867998E-3</v>
      </c>
      <c r="D61" s="2">
        <v>9.7798284768544092E-3</v>
      </c>
      <c r="E61" s="2">
        <v>7.3492650734926501E-3</v>
      </c>
      <c r="F61" s="2">
        <v>4.4930357945184999E-3</v>
      </c>
      <c r="G61" s="2">
        <v>4.5563666650335604E-3</v>
      </c>
      <c r="H61" s="2">
        <v>4.9818621523579198E-3</v>
      </c>
      <c r="I61" s="2">
        <v>5.5301296720061E-3</v>
      </c>
      <c r="J61" s="2">
        <v>5.9190902311707701E-3</v>
      </c>
      <c r="K61" s="2">
        <v>6.1130230030791502E-3</v>
      </c>
      <c r="L61" s="2">
        <v>7.2767364939360498E-3</v>
      </c>
      <c r="M61" s="2">
        <v>7.92028615227389E-3</v>
      </c>
      <c r="N61" s="2">
        <v>8.6235907790678107E-3</v>
      </c>
    </row>
    <row r="62" spans="1:14" x14ac:dyDescent="0.3">
      <c r="A62" s="8" t="s">
        <v>15</v>
      </c>
      <c r="B62" s="8" t="s">
        <v>46</v>
      </c>
      <c r="C62" s="2">
        <v>0.15361965681795101</v>
      </c>
      <c r="D62" s="2">
        <v>0.15940123394356201</v>
      </c>
      <c r="E62" s="2">
        <v>0.15861365953109099</v>
      </c>
      <c r="F62" s="2">
        <v>0.15574189589937601</v>
      </c>
      <c r="G62" s="2">
        <v>0.152482626649209</v>
      </c>
      <c r="H62" s="2">
        <v>0.14996544574982701</v>
      </c>
      <c r="I62" s="2">
        <v>0.155890596308109</v>
      </c>
      <c r="J62" s="2">
        <v>0.15303924323311799</v>
      </c>
      <c r="K62" s="2">
        <v>0.14520054078413699</v>
      </c>
      <c r="L62" s="2">
        <v>0.14551057091500499</v>
      </c>
      <c r="M62" s="2">
        <v>0.14329588620383099</v>
      </c>
      <c r="N62" s="2">
        <v>0.147180508734294</v>
      </c>
    </row>
    <row r="63" spans="1:14" x14ac:dyDescent="0.3">
      <c r="A63" s="8" t="s">
        <v>15</v>
      </c>
      <c r="B63" s="8" t="s">
        <v>47</v>
      </c>
      <c r="C63" s="2">
        <v>0.29109554269469001</v>
      </c>
      <c r="D63" s="2">
        <v>0.28451501972286802</v>
      </c>
      <c r="E63" s="2">
        <v>0.28664627930683001</v>
      </c>
      <c r="F63" s="2">
        <v>0.282953267205236</v>
      </c>
      <c r="G63" s="2">
        <v>0.283412226810353</v>
      </c>
      <c r="H63" s="2">
        <v>0.282851219271399</v>
      </c>
      <c r="I63" s="2">
        <v>0.28539673335266302</v>
      </c>
      <c r="J63" s="2">
        <v>0.29577596703193798</v>
      </c>
      <c r="K63" s="2">
        <v>0.30635421360973403</v>
      </c>
      <c r="L63" s="2">
        <v>0.31661388342035401</v>
      </c>
      <c r="M63" s="2">
        <v>0.323688676957892</v>
      </c>
      <c r="N63" s="2">
        <v>0.329987741342323</v>
      </c>
    </row>
    <row r="64" spans="1:14" x14ac:dyDescent="0.3">
      <c r="A64" s="8" t="s">
        <v>15</v>
      </c>
      <c r="B64" s="8" t="s">
        <v>48</v>
      </c>
      <c r="C64" s="2">
        <v>0.26226012793177</v>
      </c>
      <c r="D64" s="2">
        <v>0.26327500758571898</v>
      </c>
      <c r="E64" s="2">
        <v>0.26309887869520898</v>
      </c>
      <c r="F64" s="2">
        <v>0.26423969731056302</v>
      </c>
      <c r="G64" s="2">
        <v>0.266995669251687</v>
      </c>
      <c r="H64" s="2">
        <v>0.26675881133379398</v>
      </c>
      <c r="I64" s="2">
        <v>0.26104184787861201</v>
      </c>
      <c r="J64" s="2">
        <v>0.25512784490025298</v>
      </c>
      <c r="K64" s="2">
        <v>0.25155475439387098</v>
      </c>
      <c r="L64" s="2">
        <v>0.24651202602071401</v>
      </c>
      <c r="M64" s="2">
        <v>0.246504485573426</v>
      </c>
      <c r="N64" s="2">
        <v>0.241878639288998</v>
      </c>
    </row>
    <row r="65" spans="1:15" x14ac:dyDescent="0.3">
      <c r="A65" s="8" t="s">
        <v>15</v>
      </c>
      <c r="B65" s="8" t="s">
        <v>49</v>
      </c>
      <c r="C65" s="2">
        <v>0.20012183978068801</v>
      </c>
      <c r="D65" s="2">
        <v>0.20117325781329001</v>
      </c>
      <c r="E65" s="2">
        <v>0.20468909276248701</v>
      </c>
      <c r="F65" s="2">
        <v>0.213621024644647</v>
      </c>
      <c r="G65" s="2">
        <v>0.21260952764628899</v>
      </c>
      <c r="H65" s="2">
        <v>0.21245927534801101</v>
      </c>
      <c r="I65" s="2">
        <v>0.20943268580264801</v>
      </c>
      <c r="J65" s="2">
        <v>0.20530111454528399</v>
      </c>
      <c r="K65" s="2">
        <v>0.20315457413249199</v>
      </c>
      <c r="L65" s="2">
        <v>0.196268081828298</v>
      </c>
      <c r="M65" s="2">
        <v>0.193081710175382</v>
      </c>
      <c r="N65" s="2">
        <v>0.18855347839411599</v>
      </c>
    </row>
    <row r="66" spans="1:15" x14ac:dyDescent="0.3">
      <c r="A66" s="8" t="s">
        <v>15</v>
      </c>
      <c r="B66" s="8" t="s">
        <v>50</v>
      </c>
      <c r="C66" s="2">
        <v>7.7469793887704294E-2</v>
      </c>
      <c r="D66" s="2">
        <v>7.6767472438555695E-2</v>
      </c>
      <c r="E66" s="2">
        <v>7.3904179408766604E-2</v>
      </c>
      <c r="F66" s="2">
        <v>7.2809080683096397E-2</v>
      </c>
      <c r="G66" s="2">
        <v>7.2716285627958496E-2</v>
      </c>
      <c r="H66" s="2">
        <v>7.5032086089446101E-2</v>
      </c>
      <c r="I66" s="2">
        <v>7.4707644727940503E-2</v>
      </c>
      <c r="J66" s="2">
        <v>7.66132808841435E-2</v>
      </c>
      <c r="K66" s="2">
        <v>7.8323569175304197E-2</v>
      </c>
      <c r="L66" s="2">
        <v>8.0202002910211401E-2</v>
      </c>
      <c r="M66" s="2">
        <v>7.7507475955710003E-2</v>
      </c>
      <c r="N66" s="2">
        <v>7.6003677597303101E-2</v>
      </c>
    </row>
    <row r="67" spans="1:15" x14ac:dyDescent="0.3">
      <c r="A67" s="8" t="s">
        <v>15</v>
      </c>
      <c r="B67" s="8" t="s">
        <v>51</v>
      </c>
      <c r="C67" s="2">
        <v>1.5433038887196699E-2</v>
      </c>
      <c r="D67" s="2">
        <v>1.4868008496004901E-2</v>
      </c>
      <c r="E67" s="2">
        <v>1.3047910295616701E-2</v>
      </c>
      <c r="F67" s="2">
        <v>1.06350342570815E-2</v>
      </c>
      <c r="G67" s="2">
        <v>1.1783664014503E-2</v>
      </c>
      <c r="H67" s="2">
        <v>1.2933162207523E-2</v>
      </c>
      <c r="I67" s="2">
        <v>1.3530491930027999E-2</v>
      </c>
      <c r="J67" s="2">
        <v>1.41425494052637E-2</v>
      </c>
      <c r="K67" s="2">
        <v>1.54123479044615E-2</v>
      </c>
      <c r="L67" s="2">
        <v>1.48934349054181E-2</v>
      </c>
      <c r="M67" s="2">
        <v>1.5921765133759001E-2</v>
      </c>
      <c r="N67" s="2">
        <v>1.6395954642966601E-2</v>
      </c>
    </row>
    <row r="68" spans="1:15" x14ac:dyDescent="0.3">
      <c r="A68" s="8" t="s">
        <v>16</v>
      </c>
      <c r="B68" s="8" t="s">
        <v>46</v>
      </c>
      <c r="C68" s="2">
        <v>6.4096236890808095E-2</v>
      </c>
      <c r="D68" s="2">
        <v>7.0050971208155399E-2</v>
      </c>
      <c r="E68" s="2">
        <v>8.8222771012518103E-2</v>
      </c>
      <c r="F68" s="2">
        <v>9.2024539877300596E-2</v>
      </c>
      <c r="G68" s="2">
        <v>0.10432432432432399</v>
      </c>
      <c r="H68" s="2">
        <v>0.120670391061453</v>
      </c>
      <c r="I68" s="2">
        <v>0.14737573861661499</v>
      </c>
      <c r="J68" s="2">
        <v>0.22314853411143501</v>
      </c>
      <c r="K68" s="2">
        <v>0.194718714121699</v>
      </c>
      <c r="L68" s="2">
        <v>0.21763563911310899</v>
      </c>
      <c r="M68" s="2">
        <v>0.31809125323769699</v>
      </c>
      <c r="N68" s="2">
        <v>0.34582309582309601</v>
      </c>
    </row>
    <row r="69" spans="1:15" x14ac:dyDescent="0.3">
      <c r="A69" s="8" t="s">
        <v>16</v>
      </c>
      <c r="B69" s="8" t="s">
        <v>47</v>
      </c>
      <c r="C69" s="2">
        <v>0.30499691548426899</v>
      </c>
      <c r="D69" s="2">
        <v>0.30410524865684002</v>
      </c>
      <c r="E69" s="2">
        <v>0.32666269266797199</v>
      </c>
      <c r="F69" s="2">
        <v>0.328698023176551</v>
      </c>
      <c r="G69" s="2">
        <v>0.31369369369369399</v>
      </c>
      <c r="H69" s="2">
        <v>0.31080074487895698</v>
      </c>
      <c r="I69" s="2">
        <v>0.31404240528328098</v>
      </c>
      <c r="J69" s="2">
        <v>0.34055856606919499</v>
      </c>
      <c r="K69" s="2">
        <v>0.37152698048220401</v>
      </c>
      <c r="L69" s="2">
        <v>0.385920098089302</v>
      </c>
      <c r="M69" s="2">
        <v>0.33074317593146002</v>
      </c>
      <c r="N69" s="2">
        <v>0.36878071253071298</v>
      </c>
    </row>
    <row r="70" spans="1:15" x14ac:dyDescent="0.3">
      <c r="A70" s="8" t="s">
        <v>16</v>
      </c>
      <c r="B70" s="8" t="s">
        <v>48</v>
      </c>
      <c r="C70" s="2">
        <v>0.326156693399136</v>
      </c>
      <c r="D70" s="2">
        <v>0.32359829177572702</v>
      </c>
      <c r="E70" s="2">
        <v>0.30877969854381299</v>
      </c>
      <c r="F70" s="2">
        <v>0.30783912747102898</v>
      </c>
      <c r="G70" s="2">
        <v>0.29261261261261301</v>
      </c>
      <c r="H70" s="2">
        <v>0.28342644320297899</v>
      </c>
      <c r="I70" s="2">
        <v>0.27650330205074702</v>
      </c>
      <c r="J70" s="2">
        <v>0.22148117271085199</v>
      </c>
      <c r="K70" s="2">
        <v>0.22985074626865701</v>
      </c>
      <c r="L70" s="2">
        <v>0.21191376315520599</v>
      </c>
      <c r="M70" s="2">
        <v>0.18230723251643799</v>
      </c>
      <c r="N70" s="2">
        <v>0.150875307125307</v>
      </c>
    </row>
    <row r="71" spans="1:15" x14ac:dyDescent="0.3">
      <c r="A71" s="8" t="s">
        <v>16</v>
      </c>
      <c r="B71" s="8" t="s">
        <v>49</v>
      </c>
      <c r="C71" s="2">
        <v>0.209438618136952</v>
      </c>
      <c r="D71" s="2">
        <v>0.20898195343711301</v>
      </c>
      <c r="E71" s="2">
        <v>0.19492463595333401</v>
      </c>
      <c r="F71" s="2">
        <v>0.19209270620313601</v>
      </c>
      <c r="G71" s="2">
        <v>0.20036036036036001</v>
      </c>
      <c r="H71" s="2">
        <v>0.19888268156424599</v>
      </c>
      <c r="I71" s="2">
        <v>0.18057003823427201</v>
      </c>
      <c r="J71" s="2">
        <v>0.144504654717243</v>
      </c>
      <c r="K71" s="2">
        <v>0.13673938002296199</v>
      </c>
      <c r="L71" s="2">
        <v>0.12312250945131301</v>
      </c>
      <c r="M71" s="2">
        <v>0.11038055389519801</v>
      </c>
      <c r="N71" s="2">
        <v>8.7914619164619207E-2</v>
      </c>
    </row>
    <row r="72" spans="1:15" x14ac:dyDescent="0.3">
      <c r="A72" s="8" t="s">
        <v>16</v>
      </c>
      <c r="B72" s="8" t="s">
        <v>50</v>
      </c>
      <c r="C72" s="2">
        <v>8.0876002467612604E-2</v>
      </c>
      <c r="D72" s="2">
        <v>7.8660972585755606E-2</v>
      </c>
      <c r="E72" s="2">
        <v>6.8977263050327794E-2</v>
      </c>
      <c r="F72" s="2">
        <v>6.9802317655078397E-2</v>
      </c>
      <c r="G72" s="2">
        <v>7.8198198198198204E-2</v>
      </c>
      <c r="H72" s="2">
        <v>7.5791433891992596E-2</v>
      </c>
      <c r="I72" s="2">
        <v>7.1602363573166503E-2</v>
      </c>
      <c r="J72" s="2">
        <v>6.0858691121300497E-2</v>
      </c>
      <c r="K72" s="2">
        <v>5.7634902411021802E-2</v>
      </c>
      <c r="L72" s="2">
        <v>5.3336058036170399E-2</v>
      </c>
      <c r="M72" s="2">
        <v>5.0607690775054802E-2</v>
      </c>
      <c r="N72" s="2">
        <v>4.0233415233415198E-2</v>
      </c>
    </row>
    <row r="73" spans="1:15" x14ac:dyDescent="0.3">
      <c r="A73" s="8" t="s">
        <v>16</v>
      </c>
      <c r="B73" s="8" t="s">
        <v>51</v>
      </c>
      <c r="C73" s="2">
        <v>1.44355336212215E-2</v>
      </c>
      <c r="D73" s="2">
        <v>1.460256233641E-2</v>
      </c>
      <c r="E73" s="2">
        <v>1.2432938772034399E-2</v>
      </c>
      <c r="F73" s="2">
        <v>9.5432856169052494E-3</v>
      </c>
      <c r="G73" s="2">
        <v>1.0810810810810799E-2</v>
      </c>
      <c r="H73" s="2">
        <v>1.0428305400372401E-2</v>
      </c>
      <c r="I73" s="2">
        <v>9.9061522419186705E-3</v>
      </c>
      <c r="J73" s="2">
        <v>9.4483812699735995E-3</v>
      </c>
      <c r="K73" s="2">
        <v>9.5292766934557994E-3</v>
      </c>
      <c r="L73" s="2">
        <v>8.0719321548993594E-3</v>
      </c>
      <c r="M73" s="2">
        <v>7.8700936441522193E-3</v>
      </c>
      <c r="N73" s="2">
        <v>6.37285012285012E-3</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46</v>
      </c>
      <c r="C78" s="2">
        <v>4.1001631552812702E-2</v>
      </c>
      <c r="D78" s="2">
        <v>2.34071550255537E-2</v>
      </c>
      <c r="E78" s="2">
        <v>9.2219595831807399E-3</v>
      </c>
      <c r="F78" s="2">
        <v>-1.1578808471333401E-2</v>
      </c>
      <c r="G78" s="2">
        <v>3.4041985114975099E-3</v>
      </c>
      <c r="H78" s="2">
        <v>1.9158489938466701E-2</v>
      </c>
      <c r="I78" s="2">
        <v>3.5083711367122503E-2</v>
      </c>
      <c r="J78" s="2">
        <v>2.97956867196368E-2</v>
      </c>
      <c r="K78" s="2">
        <v>3.0709408774991599E-2</v>
      </c>
      <c r="L78" s="2">
        <v>5.5578659695817503E-2</v>
      </c>
      <c r="M78" s="2">
        <v>6.9931053890530503E-2</v>
      </c>
      <c r="N78" s="3">
        <v>0.198764030773111</v>
      </c>
      <c r="O78" s="3">
        <v>0.265772214269068</v>
      </c>
    </row>
    <row r="79" spans="1:15" x14ac:dyDescent="0.3">
      <c r="A79" s="8" t="s">
        <v>12</v>
      </c>
      <c r="B79" s="8" t="s">
        <v>47</v>
      </c>
      <c r="C79" s="2">
        <v>7.8032230703986398E-3</v>
      </c>
      <c r="D79" s="2">
        <v>7.7933007911126099E-3</v>
      </c>
      <c r="E79" s="2">
        <v>1.5917024368246099E-2</v>
      </c>
      <c r="F79" s="2">
        <v>1.9498240883832601E-2</v>
      </c>
      <c r="G79" s="2">
        <v>2.72850416048507E-2</v>
      </c>
      <c r="H79" s="2">
        <v>3.8694587467035003E-2</v>
      </c>
      <c r="I79" s="2">
        <v>4.5096646465867703E-2</v>
      </c>
      <c r="J79" s="2">
        <v>5.1451130102815497E-2</v>
      </c>
      <c r="K79" s="2">
        <v>5.75566282955811E-2</v>
      </c>
      <c r="L79" s="2">
        <v>6.4164585934248897E-2</v>
      </c>
      <c r="M79" s="2">
        <v>7.33105218135158E-2</v>
      </c>
      <c r="N79" s="3">
        <v>0.27006782062961798</v>
      </c>
      <c r="O79" s="3">
        <v>0.46692165082758502</v>
      </c>
    </row>
    <row r="80" spans="1:15" x14ac:dyDescent="0.3">
      <c r="A80" s="8" t="s">
        <v>12</v>
      </c>
      <c r="B80" s="8" t="s">
        <v>48</v>
      </c>
      <c r="C80" s="2">
        <v>2.3343889079082501E-2</v>
      </c>
      <c r="D80" s="2">
        <v>1.90896355615029E-2</v>
      </c>
      <c r="E80" s="2">
        <v>2.0065654493229401E-2</v>
      </c>
      <c r="F80" s="2">
        <v>3.2181503680759498E-2</v>
      </c>
      <c r="G80" s="2">
        <v>3.0749444639307798E-2</v>
      </c>
      <c r="H80" s="2">
        <v>3.6089685420447701E-2</v>
      </c>
      <c r="I80" s="2">
        <v>3.4139220874007802E-2</v>
      </c>
      <c r="J80" s="2">
        <v>3.3153362975509901E-2</v>
      </c>
      <c r="K80" s="2">
        <v>3.07232516437537E-2</v>
      </c>
      <c r="L80" s="2">
        <v>2.4737382774961101E-2</v>
      </c>
      <c r="M80" s="2">
        <v>3.7350235257975303E-2</v>
      </c>
      <c r="N80" s="3">
        <v>0.13199590655656701</v>
      </c>
      <c r="O80" s="3">
        <v>0.316311038161674</v>
      </c>
    </row>
    <row r="81" spans="1:15" x14ac:dyDescent="0.3">
      <c r="A81" s="8" t="s">
        <v>12</v>
      </c>
      <c r="B81" s="8" t="s">
        <v>49</v>
      </c>
      <c r="C81" s="2">
        <v>2.5861281184318699E-2</v>
      </c>
      <c r="D81" s="2">
        <v>1.9983371934200401E-2</v>
      </c>
      <c r="E81" s="2">
        <v>2.1571424412680899E-2</v>
      </c>
      <c r="F81" s="2">
        <v>2.5390402370910701E-2</v>
      </c>
      <c r="G81" s="2">
        <v>2.7985437567740301E-2</v>
      </c>
      <c r="H81" s="2">
        <v>1.8167072181670699E-2</v>
      </c>
      <c r="I81" s="2">
        <v>2.2462960012744899E-2</v>
      </c>
      <c r="J81" s="2">
        <v>3.1499948062740202E-2</v>
      </c>
      <c r="K81" s="2">
        <v>2.8775710581304601E-2</v>
      </c>
      <c r="L81" s="2">
        <v>2.9439115113547399E-2</v>
      </c>
      <c r="M81" s="2">
        <v>3.6822212185323402E-2</v>
      </c>
      <c r="N81" s="3">
        <v>0.13264776150410301</v>
      </c>
      <c r="O81" s="3">
        <v>0.26971558324357398</v>
      </c>
    </row>
    <row r="82" spans="1:15" x14ac:dyDescent="0.3">
      <c r="A82" s="8" t="s">
        <v>12</v>
      </c>
      <c r="B82" s="8" t="s">
        <v>50</v>
      </c>
      <c r="C82" s="2">
        <v>-5.5268192446680398E-3</v>
      </c>
      <c r="D82" s="2">
        <v>-6.0206626291414302E-2</v>
      </c>
      <c r="E82" s="2">
        <v>-2.0773313115996998E-2</v>
      </c>
      <c r="F82" s="2">
        <v>1.68782904924125E-2</v>
      </c>
      <c r="G82" s="2">
        <v>3.06837216384955E-2</v>
      </c>
      <c r="H82" s="2">
        <v>4.15158454605895E-2</v>
      </c>
      <c r="I82" s="2">
        <v>4.9152422157599802E-2</v>
      </c>
      <c r="J82" s="2">
        <v>8.40995132504056E-2</v>
      </c>
      <c r="K82" s="2">
        <v>4.5584933898727899E-2</v>
      </c>
      <c r="L82" s="2">
        <v>5.12912268145762E-2</v>
      </c>
      <c r="M82" s="2">
        <v>5.34974754637772E-2</v>
      </c>
      <c r="N82" s="3">
        <v>0.25540832882639303</v>
      </c>
      <c r="O82" s="3">
        <v>0.407884761182714</v>
      </c>
    </row>
    <row r="83" spans="1:15" x14ac:dyDescent="0.3">
      <c r="A83" s="8" t="s">
        <v>12</v>
      </c>
      <c r="B83" s="8" t="s">
        <v>51</v>
      </c>
      <c r="C83" s="2">
        <v>-4.2797202797202803E-2</v>
      </c>
      <c r="D83" s="2">
        <v>-0.13997662185856199</v>
      </c>
      <c r="E83" s="2">
        <v>-0.159700985389059</v>
      </c>
      <c r="F83" s="2">
        <v>1.6983420946219199E-2</v>
      </c>
      <c r="G83" s="2">
        <v>8.3896620278330003E-2</v>
      </c>
      <c r="H83" s="2">
        <v>0.106016140865737</v>
      </c>
      <c r="I83" s="2">
        <v>5.7379767827529002E-2</v>
      </c>
      <c r="J83" s="2">
        <v>7.8732747804266007E-2</v>
      </c>
      <c r="K83" s="2">
        <v>2.4425705146845E-2</v>
      </c>
      <c r="L83" s="2">
        <v>4.0874254896395103E-2</v>
      </c>
      <c r="M83" s="2">
        <v>6.8721025361330804E-2</v>
      </c>
      <c r="N83" s="3">
        <v>0.22929736511919699</v>
      </c>
      <c r="O83" s="3">
        <v>0.33163438668025802</v>
      </c>
    </row>
    <row r="84" spans="1:15" x14ac:dyDescent="0.3">
      <c r="A84" s="8" t="s">
        <v>13</v>
      </c>
      <c r="B84" s="8" t="s">
        <v>46</v>
      </c>
      <c r="C84" s="2">
        <v>2.85505124450952E-2</v>
      </c>
      <c r="D84" s="2">
        <v>-2.84697508896797E-3</v>
      </c>
      <c r="E84" s="2">
        <v>-2.64097073518915E-2</v>
      </c>
      <c r="F84" s="2">
        <v>3.44574780058651E-2</v>
      </c>
      <c r="G84" s="2">
        <v>-5.2445074415308303E-2</v>
      </c>
      <c r="H84" s="2">
        <v>-1.6454749439042599E-2</v>
      </c>
      <c r="I84" s="2">
        <v>-2.5855513307984801E-2</v>
      </c>
      <c r="J84" s="2">
        <v>-4.6838407494145199E-3</v>
      </c>
      <c r="K84" s="2">
        <v>-5.17647058823529E-2</v>
      </c>
      <c r="L84" s="2">
        <v>-2.72952853598015E-2</v>
      </c>
      <c r="M84" s="2">
        <v>-2.6360544217687101E-2</v>
      </c>
      <c r="N84" s="3">
        <v>-0.106167056986729</v>
      </c>
      <c r="O84" s="3">
        <v>-0.18272662384011401</v>
      </c>
    </row>
    <row r="85" spans="1:15" x14ac:dyDescent="0.3">
      <c r="A85" s="8" t="s">
        <v>13</v>
      </c>
      <c r="B85" s="8" t="s">
        <v>47</v>
      </c>
      <c r="C85" s="2">
        <v>-1.2263099219621E-2</v>
      </c>
      <c r="D85" s="2">
        <v>3.5553047404063197E-2</v>
      </c>
      <c r="E85" s="2">
        <v>3.10626702997275E-2</v>
      </c>
      <c r="F85" s="2">
        <v>3.3298097251585598E-2</v>
      </c>
      <c r="G85" s="2">
        <v>7.0076726342711004E-2</v>
      </c>
      <c r="H85" s="2">
        <v>5.4493307839388098E-2</v>
      </c>
      <c r="I85" s="2">
        <v>6.2556663644605603E-2</v>
      </c>
      <c r="J85" s="2">
        <v>5.2474402730375402E-2</v>
      </c>
      <c r="K85" s="2">
        <v>5.6343737332792902E-2</v>
      </c>
      <c r="L85" s="2">
        <v>6.3699155794320797E-2</v>
      </c>
      <c r="M85" s="2">
        <v>3.5353535353535401E-2</v>
      </c>
      <c r="N85" s="3">
        <v>0.22440273037542699</v>
      </c>
      <c r="O85" s="3">
        <v>0.56403269754768404</v>
      </c>
    </row>
    <row r="86" spans="1:15" x14ac:dyDescent="0.3">
      <c r="A86" s="8" t="s">
        <v>13</v>
      </c>
      <c r="B86" s="8" t="s">
        <v>48</v>
      </c>
      <c r="C86" s="2">
        <v>2.2431259044862501E-2</v>
      </c>
      <c r="D86" s="2">
        <v>7.0771408351026199E-3</v>
      </c>
      <c r="E86" s="2">
        <v>2.8109627547435001E-3</v>
      </c>
      <c r="F86" s="2">
        <v>1.05115627189909E-2</v>
      </c>
      <c r="G86" s="2">
        <v>1.2482662968099901E-2</v>
      </c>
      <c r="H86" s="2">
        <v>6.02739726027397E-2</v>
      </c>
      <c r="I86" s="2">
        <v>6.3953488372092998E-2</v>
      </c>
      <c r="J86" s="2">
        <v>6.0109289617486301E-2</v>
      </c>
      <c r="K86" s="2">
        <v>3.7227949599083598E-2</v>
      </c>
      <c r="L86" s="2">
        <v>3.2026504693539501E-2</v>
      </c>
      <c r="M86" s="2">
        <v>1.4981273408239701E-2</v>
      </c>
      <c r="N86" s="3">
        <v>0.15179113539769301</v>
      </c>
      <c r="O86" s="3">
        <v>0.33309908643710501</v>
      </c>
    </row>
    <row r="87" spans="1:15" x14ac:dyDescent="0.3">
      <c r="A87" s="8" t="s">
        <v>13</v>
      </c>
      <c r="B87" s="8" t="s">
        <v>49</v>
      </c>
      <c r="C87" s="2">
        <v>7.1047957371225597E-3</v>
      </c>
      <c r="D87" s="2">
        <v>-7.0546737213403902E-3</v>
      </c>
      <c r="E87" s="2">
        <v>1.59857904085258E-2</v>
      </c>
      <c r="F87" s="2">
        <v>3.1468531468531499E-2</v>
      </c>
      <c r="G87" s="2">
        <v>1.4406779661016901E-2</v>
      </c>
      <c r="H87" s="2">
        <v>-2.3391812865497099E-2</v>
      </c>
      <c r="I87" s="2">
        <v>5.1325919589392602E-3</v>
      </c>
      <c r="J87" s="2">
        <v>1.9574468085106399E-2</v>
      </c>
      <c r="K87" s="2">
        <v>3.92320534223706E-2</v>
      </c>
      <c r="L87" s="2">
        <v>3.3734939759036103E-2</v>
      </c>
      <c r="M87" s="2">
        <v>2.87490287490287E-2</v>
      </c>
      <c r="N87" s="3">
        <v>0.12680851063829801</v>
      </c>
      <c r="O87" s="3">
        <v>0.17584369449378301</v>
      </c>
    </row>
    <row r="88" spans="1:15" x14ac:dyDescent="0.3">
      <c r="A88" s="8" t="s">
        <v>13</v>
      </c>
      <c r="B88" s="8" t="s">
        <v>50</v>
      </c>
      <c r="C88" s="2">
        <v>2.5252525252525301E-2</v>
      </c>
      <c r="D88" s="2">
        <v>-2.2167487684729099E-2</v>
      </c>
      <c r="E88" s="2">
        <v>-2.5188916876574301E-2</v>
      </c>
      <c r="F88" s="2">
        <v>4.3927648578811401E-2</v>
      </c>
      <c r="G88" s="2">
        <v>4.4554455445544601E-2</v>
      </c>
      <c r="H88" s="2">
        <v>7.3459715639810394E-2</v>
      </c>
      <c r="I88" s="2">
        <v>1.9867549668874201E-2</v>
      </c>
      <c r="J88" s="2">
        <v>9.0909090909090898E-2</v>
      </c>
      <c r="K88" s="2">
        <v>2.7777777777777801E-2</v>
      </c>
      <c r="L88" s="2">
        <v>5.9845559845559802E-2</v>
      </c>
      <c r="M88" s="2">
        <v>2.9143897996356999E-2</v>
      </c>
      <c r="N88" s="3">
        <v>0.222943722943723</v>
      </c>
      <c r="O88" s="3">
        <v>0.42317380352644801</v>
      </c>
    </row>
    <row r="89" spans="1:15" x14ac:dyDescent="0.3">
      <c r="A89" s="8" t="s">
        <v>13</v>
      </c>
      <c r="B89" s="8" t="s">
        <v>51</v>
      </c>
      <c r="C89" s="2">
        <v>0.101694915254237</v>
      </c>
      <c r="D89" s="2">
        <v>-0.230769230769231</v>
      </c>
      <c r="E89" s="2">
        <v>-0.32</v>
      </c>
      <c r="F89" s="2">
        <v>-5.8823529411764698E-2</v>
      </c>
      <c r="G89" s="2">
        <v>0.3125</v>
      </c>
      <c r="H89" s="2">
        <v>0.214285714285714</v>
      </c>
      <c r="I89" s="2">
        <v>-5.8823529411764698E-2</v>
      </c>
      <c r="J89" s="2">
        <v>0.104166666666667</v>
      </c>
      <c r="K89" s="2">
        <v>0.15094339622641501</v>
      </c>
      <c r="L89" s="2">
        <v>0</v>
      </c>
      <c r="M89" s="2">
        <v>0.13114754098360701</v>
      </c>
      <c r="N89" s="3">
        <v>0.4375</v>
      </c>
      <c r="O89" s="3">
        <v>0.38</v>
      </c>
    </row>
    <row r="90" spans="1:15" x14ac:dyDescent="0.3">
      <c r="A90" s="8" t="s">
        <v>14</v>
      </c>
      <c r="B90" s="8" t="s">
        <v>46</v>
      </c>
      <c r="C90" s="2">
        <v>4.5848476376852097E-2</v>
      </c>
      <c r="D90" s="2">
        <v>5.3461641272387096E-3</v>
      </c>
      <c r="E90" s="2">
        <v>1.06354692900824E-3</v>
      </c>
      <c r="F90" s="2">
        <v>1.51394422310757E-2</v>
      </c>
      <c r="G90" s="2">
        <v>-7.8492935635792805E-4</v>
      </c>
      <c r="H90" s="2">
        <v>3.9277297721916696E-3</v>
      </c>
      <c r="I90" s="2">
        <v>5.7381324986958797E-3</v>
      </c>
      <c r="J90" s="2">
        <v>3.0860995850622401E-2</v>
      </c>
      <c r="K90" s="2">
        <v>-7.7987421383647797E-3</v>
      </c>
      <c r="L90" s="2">
        <v>3.4989858012170402E-2</v>
      </c>
      <c r="M90" s="2">
        <v>-2.3272905438510499E-2</v>
      </c>
      <c r="N90" s="3">
        <v>3.3973029045643199E-2</v>
      </c>
      <c r="O90" s="3">
        <v>6.0090401488965703E-2</v>
      </c>
    </row>
    <row r="91" spans="1:15" x14ac:dyDescent="0.3">
      <c r="A91" s="8" t="s">
        <v>14</v>
      </c>
      <c r="B91" s="8" t="s">
        <v>47</v>
      </c>
      <c r="C91" s="2">
        <v>4.2473666326877301E-3</v>
      </c>
      <c r="D91" s="2">
        <v>1.01505667399763E-2</v>
      </c>
      <c r="E91" s="2">
        <v>5.0242840395243701E-4</v>
      </c>
      <c r="F91" s="2">
        <v>1.6739203213926999E-2</v>
      </c>
      <c r="G91" s="2">
        <v>1.66282515640435E-2</v>
      </c>
      <c r="H91" s="2">
        <v>7.2874493927125496E-3</v>
      </c>
      <c r="I91" s="2">
        <v>3.3762057877813501E-2</v>
      </c>
      <c r="J91" s="2">
        <v>2.1617418351477499E-2</v>
      </c>
      <c r="K91" s="2">
        <v>4.8104734358349797E-2</v>
      </c>
      <c r="L91" s="2">
        <v>5.2723311546840998E-2</v>
      </c>
      <c r="M91" s="2">
        <v>2.8973509933774799E-2</v>
      </c>
      <c r="N91" s="3">
        <v>0.15987558320373199</v>
      </c>
      <c r="O91" s="3">
        <v>0.249037012225758</v>
      </c>
    </row>
    <row r="92" spans="1:15" x14ac:dyDescent="0.3">
      <c r="A92" s="8" t="s">
        <v>14</v>
      </c>
      <c r="B92" s="8" t="s">
        <v>48</v>
      </c>
      <c r="C92" s="2">
        <v>3.22645694696511E-3</v>
      </c>
      <c r="D92" s="2">
        <v>3.61809045226131E-3</v>
      </c>
      <c r="E92" s="2">
        <v>9.0126176647306201E-3</v>
      </c>
      <c r="F92" s="2">
        <v>1.7665740373163999E-2</v>
      </c>
      <c r="G92" s="2">
        <v>6.8266042519992201E-3</v>
      </c>
      <c r="H92" s="2">
        <v>2.5958930647035999E-2</v>
      </c>
      <c r="I92" s="2">
        <v>1.8126888217522698E-2</v>
      </c>
      <c r="J92" s="2">
        <v>3.4866468842730002E-2</v>
      </c>
      <c r="K92" s="2">
        <v>2.16845878136201E-2</v>
      </c>
      <c r="L92" s="2">
        <v>2.5258726539203601E-2</v>
      </c>
      <c r="M92" s="2">
        <v>1.23182207014542E-2</v>
      </c>
      <c r="N92" s="3">
        <v>9.7366468842729995E-2</v>
      </c>
      <c r="O92" s="3">
        <v>0.18505908271580199</v>
      </c>
    </row>
    <row r="93" spans="1:15" x14ac:dyDescent="0.3">
      <c r="A93" s="8" t="s">
        <v>14</v>
      </c>
      <c r="B93" s="8" t="s">
        <v>49</v>
      </c>
      <c r="C93" s="2">
        <v>2.4713839750260098E-2</v>
      </c>
      <c r="D93" s="2">
        <v>1.4470677837014501E-2</v>
      </c>
      <c r="E93" s="2">
        <v>1.6516516516516502E-2</v>
      </c>
      <c r="F93" s="2">
        <v>1.82176267848351E-2</v>
      </c>
      <c r="G93" s="2">
        <v>1.8617021276595699E-2</v>
      </c>
      <c r="H93" s="2">
        <v>8.7823403750296701E-3</v>
      </c>
      <c r="I93" s="2">
        <v>1.7882352941176499E-2</v>
      </c>
      <c r="J93" s="2">
        <v>9.4775774387424894E-3</v>
      </c>
      <c r="K93" s="2">
        <v>2.58758873368445E-2</v>
      </c>
      <c r="L93" s="2">
        <v>2.41071428571429E-2</v>
      </c>
      <c r="M93" s="2">
        <v>-2.39755884917175E-3</v>
      </c>
      <c r="N93" s="3">
        <v>5.8021266759130802E-2</v>
      </c>
      <c r="O93" s="3">
        <v>0.14539539539539501</v>
      </c>
    </row>
    <row r="94" spans="1:15" x14ac:dyDescent="0.3">
      <c r="A94" s="8" t="s">
        <v>14</v>
      </c>
      <c r="B94" s="8" t="s">
        <v>50</v>
      </c>
      <c r="C94" s="2">
        <v>-2.1594684385382101E-2</v>
      </c>
      <c r="D94" s="2">
        <v>-3.7351443123938899E-2</v>
      </c>
      <c r="E94" s="2">
        <v>-2.8218694885361599E-2</v>
      </c>
      <c r="F94" s="2">
        <v>5.1724137931034503E-2</v>
      </c>
      <c r="G94" s="2">
        <v>3.7963761863675602E-2</v>
      </c>
      <c r="H94" s="2">
        <v>4.7381546134663298E-2</v>
      </c>
      <c r="I94" s="2">
        <v>5.1587301587301598E-2</v>
      </c>
      <c r="J94" s="2">
        <v>0.100377358490566</v>
      </c>
      <c r="K94" s="2">
        <v>2.8806584362139901E-2</v>
      </c>
      <c r="L94" s="2">
        <v>2.33333333333333E-2</v>
      </c>
      <c r="M94" s="2">
        <v>6.0586319218241001E-2</v>
      </c>
      <c r="N94" s="3">
        <v>0.228679245283019</v>
      </c>
      <c r="O94" s="3">
        <v>0.43562610229276899</v>
      </c>
    </row>
    <row r="95" spans="1:15" x14ac:dyDescent="0.3">
      <c r="A95" s="8" t="s">
        <v>14</v>
      </c>
      <c r="B95" s="8" t="s">
        <v>51</v>
      </c>
      <c r="C95" s="2">
        <v>0</v>
      </c>
      <c r="D95" s="2">
        <v>-0.246153846153846</v>
      </c>
      <c r="E95" s="2">
        <v>-0.38775510204081598</v>
      </c>
      <c r="F95" s="2">
        <v>3.3333333333333298E-2</v>
      </c>
      <c r="G95" s="2">
        <v>0.10752688172043</v>
      </c>
      <c r="H95" s="2">
        <v>0.12621359223301001</v>
      </c>
      <c r="I95" s="2">
        <v>9.4827586206896505E-2</v>
      </c>
      <c r="J95" s="2">
        <v>6.2992125984251995E-2</v>
      </c>
      <c r="K95" s="2">
        <v>0.22222222222222199</v>
      </c>
      <c r="L95" s="2">
        <v>0.12727272727272701</v>
      </c>
      <c r="M95" s="2">
        <v>0.102150537634409</v>
      </c>
      <c r="N95" s="3">
        <v>0.61417322834645705</v>
      </c>
      <c r="O95" s="3">
        <v>0.39455782312925203</v>
      </c>
    </row>
    <row r="96" spans="1:15" x14ac:dyDescent="0.3">
      <c r="A96" s="8" t="s">
        <v>15</v>
      </c>
      <c r="B96" s="8" t="s">
        <v>46</v>
      </c>
      <c r="C96" s="2">
        <v>4.1639127561136802E-2</v>
      </c>
      <c r="D96" s="2">
        <v>-1.26903553299492E-2</v>
      </c>
      <c r="E96" s="2">
        <v>-2.12082262210797E-2</v>
      </c>
      <c r="F96" s="2">
        <v>-5.9093893630991498E-3</v>
      </c>
      <c r="G96" s="2">
        <v>3.3025099075297201E-3</v>
      </c>
      <c r="H96" s="2">
        <v>6.1882817643186303E-2</v>
      </c>
      <c r="I96" s="2">
        <v>1.3019218846869201E-2</v>
      </c>
      <c r="J96" s="2">
        <v>-1.40758873929009E-2</v>
      </c>
      <c r="K96" s="2">
        <v>5.5245189323401597E-2</v>
      </c>
      <c r="L96" s="2">
        <v>4.2941176470588198E-2</v>
      </c>
      <c r="M96" s="2">
        <v>8.3474337281443906E-2</v>
      </c>
      <c r="N96" s="3">
        <v>0.175642594859241</v>
      </c>
      <c r="O96" s="3">
        <v>0.234575835475578</v>
      </c>
    </row>
    <row r="97" spans="1:15" x14ac:dyDescent="0.3">
      <c r="A97" s="8" t="s">
        <v>15</v>
      </c>
      <c r="B97" s="8" t="s">
        <v>47</v>
      </c>
      <c r="C97" s="2">
        <v>-1.8835019183815801E-2</v>
      </c>
      <c r="D97" s="2">
        <v>-3.5549235691432601E-4</v>
      </c>
      <c r="E97" s="2">
        <v>-1.60028449502134E-2</v>
      </c>
      <c r="F97" s="2">
        <v>1.69859053126129E-2</v>
      </c>
      <c r="G97" s="2">
        <v>1.8123667377398699E-2</v>
      </c>
      <c r="H97" s="2">
        <v>3.0715532286212901E-2</v>
      </c>
      <c r="I97" s="2">
        <v>6.9420927869962706E-2</v>
      </c>
      <c r="J97" s="2">
        <v>7.6314122862571193E-2</v>
      </c>
      <c r="K97" s="2">
        <v>8.8261253309797005E-2</v>
      </c>
      <c r="L97" s="2">
        <v>8.2725060827250604E-2</v>
      </c>
      <c r="M97" s="2">
        <v>7.5405742821473207E-2</v>
      </c>
      <c r="N97" s="3">
        <v>0.36383787207093099</v>
      </c>
      <c r="O97" s="3">
        <v>0.53165007112375495</v>
      </c>
    </row>
    <row r="98" spans="1:15" x14ac:dyDescent="0.3">
      <c r="A98" s="8" t="s">
        <v>15</v>
      </c>
      <c r="B98" s="8" t="s">
        <v>48</v>
      </c>
      <c r="C98" s="2">
        <v>7.7429345722028597E-3</v>
      </c>
      <c r="D98" s="2">
        <v>-8.4517864003073404E-3</v>
      </c>
      <c r="E98" s="2">
        <v>1.1623401782254899E-3</v>
      </c>
      <c r="F98" s="2">
        <v>2.5928792569659399E-2</v>
      </c>
      <c r="G98" s="2">
        <v>1.9238023387401E-2</v>
      </c>
      <c r="H98" s="2">
        <v>-3.7009622501850501E-4</v>
      </c>
      <c r="I98" s="2">
        <v>8.5153646797482396E-3</v>
      </c>
      <c r="J98" s="2">
        <v>2.4596182085168901E-2</v>
      </c>
      <c r="K98" s="2">
        <v>3.1888212110354697E-2</v>
      </c>
      <c r="L98" s="2">
        <v>5.9027777777777797E-2</v>
      </c>
      <c r="M98" s="2">
        <v>3.5081967213114802E-2</v>
      </c>
      <c r="N98" s="3">
        <v>0.15895741556534501</v>
      </c>
      <c r="O98" s="3">
        <v>0.22316931421929501</v>
      </c>
    </row>
    <row r="99" spans="1:15" x14ac:dyDescent="0.3">
      <c r="A99" s="8" t="s">
        <v>15</v>
      </c>
      <c r="B99" s="8" t="s">
        <v>49</v>
      </c>
      <c r="C99" s="2">
        <v>9.1324200913242004E-3</v>
      </c>
      <c r="D99" s="2">
        <v>9.5525389643036692E-3</v>
      </c>
      <c r="E99" s="2">
        <v>4.0338645418326699E-2</v>
      </c>
      <c r="F99" s="2">
        <v>1.05313547151747E-2</v>
      </c>
      <c r="G99" s="2">
        <v>1.9422074846044499E-2</v>
      </c>
      <c r="H99" s="2">
        <v>6.9702602230483296E-3</v>
      </c>
      <c r="I99" s="2">
        <v>1.1536686663590199E-2</v>
      </c>
      <c r="J99" s="2">
        <v>2.8284671532846702E-2</v>
      </c>
      <c r="K99" s="2">
        <v>1.73025732031943E-2</v>
      </c>
      <c r="L99" s="2">
        <v>4.1866550370693402E-2</v>
      </c>
      <c r="M99" s="2">
        <v>3.0138133110087902E-2</v>
      </c>
      <c r="N99" s="3">
        <v>0.12271897810219</v>
      </c>
      <c r="O99" s="3">
        <v>0.22559760956175301</v>
      </c>
    </row>
    <row r="100" spans="1:15" x14ac:dyDescent="0.3">
      <c r="A100" s="8" t="s">
        <v>15</v>
      </c>
      <c r="B100" s="8" t="s">
        <v>50</v>
      </c>
      <c r="C100" s="2">
        <v>-5.2424639580602901E-3</v>
      </c>
      <c r="D100" s="2">
        <v>-4.4795783926218698E-2</v>
      </c>
      <c r="E100" s="2">
        <v>-1.7931034482758599E-2</v>
      </c>
      <c r="F100" s="2">
        <v>1.40449438202247E-2</v>
      </c>
      <c r="G100" s="2">
        <v>5.2631578947368397E-2</v>
      </c>
      <c r="H100" s="2">
        <v>1.71052631578947E-2</v>
      </c>
      <c r="I100" s="2">
        <v>5.82147477360931E-2</v>
      </c>
      <c r="J100" s="2">
        <v>6.2347188264058703E-2</v>
      </c>
      <c r="K100" s="2">
        <v>7.8250863060989606E-2</v>
      </c>
      <c r="L100" s="2">
        <v>2.34791889007471E-2</v>
      </c>
      <c r="M100" s="2">
        <v>3.4410844629822697E-2</v>
      </c>
      <c r="N100" s="3">
        <v>0.212713936430318</v>
      </c>
      <c r="O100" s="3">
        <v>0.36827586206896601</v>
      </c>
    </row>
    <row r="101" spans="1:15" x14ac:dyDescent="0.3">
      <c r="A101" s="8" t="s">
        <v>15</v>
      </c>
      <c r="B101" s="8" t="s">
        <v>51</v>
      </c>
      <c r="C101" s="2">
        <v>-3.2894736842105303E-2</v>
      </c>
      <c r="D101" s="2">
        <v>-0.129251700680272</v>
      </c>
      <c r="E101" s="2">
        <v>-0.1875</v>
      </c>
      <c r="F101" s="2">
        <v>0.125</v>
      </c>
      <c r="G101" s="2">
        <v>0.11965811965812</v>
      </c>
      <c r="H101" s="2">
        <v>6.8702290076335895E-2</v>
      </c>
      <c r="I101" s="2">
        <v>7.8571428571428598E-2</v>
      </c>
      <c r="J101" s="2">
        <v>0.13245033112582799</v>
      </c>
      <c r="K101" s="2">
        <v>1.7543859649122799E-2</v>
      </c>
      <c r="L101" s="2">
        <v>0.13218390804597699</v>
      </c>
      <c r="M101" s="2">
        <v>8.6294416243654803E-2</v>
      </c>
      <c r="N101" s="3">
        <v>0.41721854304635803</v>
      </c>
      <c r="O101" s="3">
        <v>0.671875</v>
      </c>
    </row>
    <row r="102" spans="1:15" x14ac:dyDescent="0.3">
      <c r="A102" s="8" t="s">
        <v>16</v>
      </c>
      <c r="B102" s="8" t="s">
        <v>46</v>
      </c>
      <c r="C102" s="2">
        <v>-2.1174205967276202E-2</v>
      </c>
      <c r="D102" s="2">
        <v>1.86823992133727E-2</v>
      </c>
      <c r="E102" s="2">
        <v>-0.34845559845559798</v>
      </c>
      <c r="F102" s="2">
        <v>-0.142222222222222</v>
      </c>
      <c r="G102" s="2">
        <v>0.119170984455959</v>
      </c>
      <c r="H102" s="2">
        <v>0.30864197530864201</v>
      </c>
      <c r="I102" s="2">
        <v>0.89386792452830199</v>
      </c>
      <c r="J102" s="2">
        <v>5.6039850560398501E-2</v>
      </c>
      <c r="K102" s="2">
        <v>0.25589622641509402</v>
      </c>
      <c r="L102" s="2">
        <v>0.49906103286385001</v>
      </c>
      <c r="M102" s="2">
        <v>0.41058565612276898</v>
      </c>
      <c r="N102" s="3">
        <v>1.80448318804483</v>
      </c>
      <c r="O102" s="3">
        <v>3.3474903474903499</v>
      </c>
    </row>
    <row r="103" spans="1:15" x14ac:dyDescent="0.3">
      <c r="A103" s="8" t="s">
        <v>16</v>
      </c>
      <c r="B103" s="8" t="s">
        <v>47</v>
      </c>
      <c r="C103" s="2">
        <v>-0.106998381877023</v>
      </c>
      <c r="D103" s="2">
        <v>-0.13114382785956999</v>
      </c>
      <c r="E103" s="2">
        <v>-0.37148070907195002</v>
      </c>
      <c r="F103" s="2">
        <v>-0.27789299046039001</v>
      </c>
      <c r="G103" s="2">
        <v>-4.1355542791499098E-2</v>
      </c>
      <c r="H103" s="2">
        <v>8.2684242061114396E-2</v>
      </c>
      <c r="I103" s="2">
        <v>0.35639180962922001</v>
      </c>
      <c r="J103" s="2">
        <v>0.320277437780498</v>
      </c>
      <c r="K103" s="2">
        <v>0.16718170580964201</v>
      </c>
      <c r="L103" s="2">
        <v>-0.12099549907333899</v>
      </c>
      <c r="M103" s="2">
        <v>0.44668674698795202</v>
      </c>
      <c r="N103" s="3">
        <v>0.95960832313341504</v>
      </c>
      <c r="O103" s="3">
        <v>0.25208550573514099</v>
      </c>
    </row>
    <row r="104" spans="1:15" x14ac:dyDescent="0.3">
      <c r="A104" s="8" t="s">
        <v>16</v>
      </c>
      <c r="B104" s="8" t="s">
        <v>48</v>
      </c>
      <c r="C104" s="2">
        <v>-0.111405333837715</v>
      </c>
      <c r="D104" s="2">
        <v>-0.228182205193699</v>
      </c>
      <c r="E104" s="2">
        <v>-0.37727523441809202</v>
      </c>
      <c r="F104" s="2">
        <v>-0.280779450841453</v>
      </c>
      <c r="G104" s="2">
        <v>-6.2807881773398994E-2</v>
      </c>
      <c r="H104" s="2">
        <v>4.5335085413928999E-2</v>
      </c>
      <c r="I104" s="2">
        <v>1.8856065367693299E-3</v>
      </c>
      <c r="J104" s="2">
        <v>0.25595984943538302</v>
      </c>
      <c r="K104" s="2">
        <v>3.5964035964036002E-2</v>
      </c>
      <c r="L104" s="2">
        <v>-0.11764705882352899</v>
      </c>
      <c r="M104" s="2">
        <v>7.3770491803278701E-2</v>
      </c>
      <c r="N104" s="3">
        <v>0.232747804265998</v>
      </c>
      <c r="O104" s="3">
        <v>-0.458080529509101</v>
      </c>
    </row>
    <row r="105" spans="1:15" x14ac:dyDescent="0.3">
      <c r="A105" s="8" t="s">
        <v>16</v>
      </c>
      <c r="B105" s="8" t="s">
        <v>49</v>
      </c>
      <c r="C105" s="2">
        <v>-0.106332842415317</v>
      </c>
      <c r="D105" s="2">
        <v>-0.245550428477258</v>
      </c>
      <c r="E105" s="2">
        <v>-0.384447356924421</v>
      </c>
      <c r="F105" s="2">
        <v>-0.21078779276082299</v>
      </c>
      <c r="G105" s="2">
        <v>-3.9568345323740997E-2</v>
      </c>
      <c r="H105" s="2">
        <v>-2.7153558052434499E-2</v>
      </c>
      <c r="I105" s="2">
        <v>9.6246390760346503E-4</v>
      </c>
      <c r="J105" s="2">
        <v>0.14519230769230801</v>
      </c>
      <c r="K105" s="2">
        <v>1.1754827875734701E-2</v>
      </c>
      <c r="L105" s="2">
        <v>-8.0497925311203297E-2</v>
      </c>
      <c r="M105" s="2">
        <v>3.3393501805054203E-2</v>
      </c>
      <c r="N105" s="3">
        <v>0.10096153846153801</v>
      </c>
      <c r="O105" s="3">
        <v>-0.499781564001748</v>
      </c>
    </row>
    <row r="106" spans="1:15" x14ac:dyDescent="0.3">
      <c r="A106" s="8" t="s">
        <v>16</v>
      </c>
      <c r="B106" s="8" t="s">
        <v>50</v>
      </c>
      <c r="C106" s="2">
        <v>-0.12890922959572801</v>
      </c>
      <c r="D106" s="2">
        <v>-0.29071803852889699</v>
      </c>
      <c r="E106" s="2">
        <v>-0.36790123456790103</v>
      </c>
      <c r="F106" s="2">
        <v>-0.15234375</v>
      </c>
      <c r="G106" s="2">
        <v>-6.2211981566820299E-2</v>
      </c>
      <c r="H106" s="2">
        <v>1.22850122850123E-2</v>
      </c>
      <c r="I106" s="2">
        <v>6.3106796116504896E-2</v>
      </c>
      <c r="J106" s="2">
        <v>0.14611872146118701</v>
      </c>
      <c r="K106" s="2">
        <v>3.9840637450199202E-2</v>
      </c>
      <c r="L106" s="2">
        <v>-2.68199233716475E-2</v>
      </c>
      <c r="M106" s="2">
        <v>3.1496062992125998E-2</v>
      </c>
      <c r="N106" s="3">
        <v>0.19634703196347</v>
      </c>
      <c r="O106" s="3">
        <v>-0.35308641975308602</v>
      </c>
    </row>
    <row r="107" spans="1:15" x14ac:dyDescent="0.3">
      <c r="A107" s="8" t="s">
        <v>16</v>
      </c>
      <c r="B107" s="8" t="s">
        <v>51</v>
      </c>
      <c r="C107" s="2">
        <v>-9.4017094017094002E-2</v>
      </c>
      <c r="D107" s="2">
        <v>-0.31132075471698101</v>
      </c>
      <c r="E107" s="2">
        <v>-0.52054794520547898</v>
      </c>
      <c r="F107" s="2">
        <v>-0.14285714285714299</v>
      </c>
      <c r="G107" s="2">
        <v>-6.6666666666666693E-2</v>
      </c>
      <c r="H107" s="2">
        <v>1.7857142857142901E-2</v>
      </c>
      <c r="I107" s="2">
        <v>0.19298245614035101</v>
      </c>
      <c r="J107" s="2">
        <v>0.220588235294118</v>
      </c>
      <c r="K107" s="2">
        <v>-4.81927710843374E-2</v>
      </c>
      <c r="L107" s="2">
        <v>0</v>
      </c>
      <c r="M107" s="2">
        <v>5.0632911392405097E-2</v>
      </c>
      <c r="N107" s="3">
        <v>0.220588235294118</v>
      </c>
      <c r="O107" s="3">
        <v>-0.431506849315068</v>
      </c>
    </row>
    <row r="108" spans="1:15" x14ac:dyDescent="0.3">
      <c r="A108" s="11" t="s">
        <v>17</v>
      </c>
      <c r="B108" s="11" t="s">
        <v>17</v>
      </c>
      <c r="C108" s="3">
        <v>8.53778297014951E-3</v>
      </c>
      <c r="D108" s="3">
        <v>-5.6240845123624898E-3</v>
      </c>
      <c r="E108" s="3">
        <v>-9.2393667087341293E-3</v>
      </c>
      <c r="F108" s="3">
        <v>1.06802651534516E-2</v>
      </c>
      <c r="G108" s="3">
        <v>2.277450166288E-2</v>
      </c>
      <c r="H108" s="3">
        <v>3.1189983597233802E-2</v>
      </c>
      <c r="I108" s="3">
        <v>4.04060589105152E-2</v>
      </c>
      <c r="J108" s="3">
        <v>4.5847418561770097E-2</v>
      </c>
      <c r="K108" s="3">
        <v>4.1901893445483097E-2</v>
      </c>
      <c r="L108" s="3">
        <v>4.41333554252758E-2</v>
      </c>
      <c r="M108" s="3">
        <v>5.9581608605519601E-2</v>
      </c>
      <c r="N108" s="3">
        <v>0.20555086047941001</v>
      </c>
      <c r="O108" s="3">
        <v>0.32461453395857698</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43</v>
      </c>
      <c r="B113" s="15"/>
    </row>
    <row r="114" spans="1:2" x14ac:dyDescent="0.3">
      <c r="A114" s="14" t="s">
        <v>44</v>
      </c>
      <c r="B114" s="15"/>
    </row>
    <row r="115" spans="1:2" x14ac:dyDescent="0.3">
      <c r="A115" s="14" t="s">
        <v>45</v>
      </c>
      <c r="B115" s="15"/>
    </row>
    <row r="116" spans="1:2" x14ac:dyDescent="0.3">
      <c r="A116" s="14" t="s">
        <v>54</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142</v>
      </c>
      <c r="B1" s="15"/>
    </row>
    <row r="2" spans="1:14" ht="15.6" x14ac:dyDescent="0.3">
      <c r="A2" s="12" t="s">
        <v>140</v>
      </c>
      <c r="B2" s="15"/>
    </row>
    <row r="3" spans="1:14" ht="15.6" x14ac:dyDescent="0.3">
      <c r="A3" s="12" t="s">
        <v>33</v>
      </c>
      <c r="B3" s="15"/>
    </row>
    <row r="4" spans="1:14" ht="15.6" x14ac:dyDescent="0.3">
      <c r="A4" s="12" t="s">
        <v>58</v>
      </c>
      <c r="B4" s="15"/>
    </row>
    <row r="5" spans="1:14" x14ac:dyDescent="0.3">
      <c r="A5" s="15"/>
      <c r="B5" s="15"/>
    </row>
    <row r="6" spans="1:14" x14ac:dyDescent="0.3">
      <c r="A6" s="16" t="str">
        <f>HYPERLINK("#'Table of contents'!A16",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55</v>
      </c>
      <c r="C9" s="1">
        <v>81312</v>
      </c>
      <c r="D9" s="1">
        <v>84096</v>
      </c>
      <c r="E9" s="1">
        <v>86017</v>
      </c>
      <c r="F9" s="1">
        <v>88330</v>
      </c>
      <c r="G9" s="1">
        <v>90963</v>
      </c>
      <c r="H9" s="1">
        <v>94142</v>
      </c>
      <c r="I9" s="1">
        <v>97831</v>
      </c>
      <c r="J9" s="1">
        <v>102105</v>
      </c>
      <c r="K9" s="1">
        <v>107090</v>
      </c>
      <c r="L9" s="1">
        <v>112306</v>
      </c>
      <c r="M9" s="1">
        <v>118211</v>
      </c>
      <c r="N9" s="1">
        <v>125902</v>
      </c>
    </row>
    <row r="10" spans="1:14" x14ac:dyDescent="0.3">
      <c r="A10" s="7" t="s">
        <v>12</v>
      </c>
      <c r="B10" s="7" t="s">
        <v>56</v>
      </c>
      <c r="C10" s="1">
        <v>103085</v>
      </c>
      <c r="D10" s="1">
        <v>103626</v>
      </c>
      <c r="E10" s="1">
        <v>103117</v>
      </c>
      <c r="F10" s="1">
        <v>103009</v>
      </c>
      <c r="G10" s="1">
        <v>103962</v>
      </c>
      <c r="H10" s="1">
        <v>105776</v>
      </c>
      <c r="I10" s="1">
        <v>108560</v>
      </c>
      <c r="J10" s="1">
        <v>111928</v>
      </c>
      <c r="K10" s="1">
        <v>116033</v>
      </c>
      <c r="L10" s="1">
        <v>119762</v>
      </c>
      <c r="M10" s="1">
        <v>124362</v>
      </c>
      <c r="N10" s="1">
        <v>130209</v>
      </c>
    </row>
    <row r="11" spans="1:14" x14ac:dyDescent="0.3">
      <c r="A11" s="7" t="s">
        <v>13</v>
      </c>
      <c r="B11" s="7" t="s">
        <v>55</v>
      </c>
      <c r="C11" s="1">
        <v>2908</v>
      </c>
      <c r="D11" s="1">
        <v>2980</v>
      </c>
      <c r="E11" s="1">
        <v>3081</v>
      </c>
      <c r="F11" s="1">
        <v>3125</v>
      </c>
      <c r="G11" s="1">
        <v>3219</v>
      </c>
      <c r="H11" s="1">
        <v>3291</v>
      </c>
      <c r="I11" s="1">
        <v>3425</v>
      </c>
      <c r="J11" s="1">
        <v>3567</v>
      </c>
      <c r="K11" s="1">
        <v>3721</v>
      </c>
      <c r="L11" s="1">
        <v>3862</v>
      </c>
      <c r="M11" s="1">
        <v>4078</v>
      </c>
      <c r="N11" s="1">
        <v>4196</v>
      </c>
    </row>
    <row r="12" spans="1:14" x14ac:dyDescent="0.3">
      <c r="A12" s="7" t="s">
        <v>13</v>
      </c>
      <c r="B12" s="7" t="s">
        <v>56</v>
      </c>
      <c r="C12" s="1">
        <v>3215</v>
      </c>
      <c r="D12" s="1">
        <v>3215</v>
      </c>
      <c r="E12" s="1">
        <v>3151</v>
      </c>
      <c r="F12" s="1">
        <v>3123</v>
      </c>
      <c r="G12" s="1">
        <v>3205</v>
      </c>
      <c r="H12" s="1">
        <v>3259</v>
      </c>
      <c r="I12" s="1">
        <v>3317</v>
      </c>
      <c r="J12" s="1">
        <v>3390</v>
      </c>
      <c r="K12" s="1">
        <v>3522</v>
      </c>
      <c r="L12" s="1">
        <v>3588</v>
      </c>
      <c r="M12" s="1">
        <v>3636</v>
      </c>
      <c r="N12" s="1">
        <v>3674</v>
      </c>
    </row>
    <row r="13" spans="1:14" x14ac:dyDescent="0.3">
      <c r="A13" s="7" t="s">
        <v>14</v>
      </c>
      <c r="B13" s="7" t="s">
        <v>55</v>
      </c>
      <c r="C13" s="1">
        <v>9602</v>
      </c>
      <c r="D13" s="1">
        <v>9857</v>
      </c>
      <c r="E13" s="1">
        <v>10080</v>
      </c>
      <c r="F13" s="1">
        <v>10197</v>
      </c>
      <c r="G13" s="1">
        <v>10465</v>
      </c>
      <c r="H13" s="1">
        <v>10738</v>
      </c>
      <c r="I13" s="1">
        <v>10981</v>
      </c>
      <c r="J13" s="1">
        <v>11331</v>
      </c>
      <c r="K13" s="1">
        <v>11687</v>
      </c>
      <c r="L13" s="1">
        <v>12082</v>
      </c>
      <c r="M13" s="1">
        <v>12600</v>
      </c>
      <c r="N13" s="1">
        <v>12865</v>
      </c>
    </row>
    <row r="14" spans="1:14" x14ac:dyDescent="0.3">
      <c r="A14" s="7" t="s">
        <v>14</v>
      </c>
      <c r="B14" s="7" t="s">
        <v>56</v>
      </c>
      <c r="C14" s="1">
        <v>10063</v>
      </c>
      <c r="D14" s="1">
        <v>10082</v>
      </c>
      <c r="E14" s="1">
        <v>9922</v>
      </c>
      <c r="F14" s="1">
        <v>9834</v>
      </c>
      <c r="G14" s="1">
        <v>9946</v>
      </c>
      <c r="H14" s="1">
        <v>9937</v>
      </c>
      <c r="I14" s="1">
        <v>9995</v>
      </c>
      <c r="J14" s="1">
        <v>10125</v>
      </c>
      <c r="K14" s="1">
        <v>10397</v>
      </c>
      <c r="L14" s="1">
        <v>10593</v>
      </c>
      <c r="M14" s="1">
        <v>10884</v>
      </c>
      <c r="N14" s="1">
        <v>10907</v>
      </c>
    </row>
    <row r="15" spans="1:14" x14ac:dyDescent="0.3">
      <c r="A15" s="7" t="s">
        <v>15</v>
      </c>
      <c r="B15" s="7" t="s">
        <v>55</v>
      </c>
      <c r="C15" s="1">
        <v>4116</v>
      </c>
      <c r="D15" s="1">
        <v>4180</v>
      </c>
      <c r="E15" s="1">
        <v>4262</v>
      </c>
      <c r="F15" s="1">
        <v>4339</v>
      </c>
      <c r="G15" s="1">
        <v>4414</v>
      </c>
      <c r="H15" s="1">
        <v>4564</v>
      </c>
      <c r="I15" s="1">
        <v>4709</v>
      </c>
      <c r="J15" s="1">
        <v>4848</v>
      </c>
      <c r="K15" s="1">
        <v>5064</v>
      </c>
      <c r="L15" s="1">
        <v>5389</v>
      </c>
      <c r="M15" s="1">
        <v>5774</v>
      </c>
      <c r="N15" s="1">
        <v>6119</v>
      </c>
    </row>
    <row r="16" spans="1:14" x14ac:dyDescent="0.3">
      <c r="A16" s="7" t="s">
        <v>15</v>
      </c>
      <c r="B16" s="7" t="s">
        <v>56</v>
      </c>
      <c r="C16" s="1">
        <v>5733</v>
      </c>
      <c r="D16" s="1">
        <v>5707</v>
      </c>
      <c r="E16" s="1">
        <v>5548</v>
      </c>
      <c r="F16" s="1">
        <v>5440</v>
      </c>
      <c r="G16" s="1">
        <v>5515</v>
      </c>
      <c r="H16" s="1">
        <v>5565</v>
      </c>
      <c r="I16" s="1">
        <v>5638</v>
      </c>
      <c r="J16" s="1">
        <v>5829</v>
      </c>
      <c r="K16" s="1">
        <v>6031</v>
      </c>
      <c r="L16" s="1">
        <v>6294</v>
      </c>
      <c r="M16" s="1">
        <v>6599</v>
      </c>
      <c r="N16" s="1">
        <v>6933</v>
      </c>
    </row>
    <row r="17" spans="1:14" x14ac:dyDescent="0.3">
      <c r="A17" s="7" t="s">
        <v>16</v>
      </c>
      <c r="B17" s="7" t="s">
        <v>55</v>
      </c>
      <c r="C17" s="1">
        <v>4890</v>
      </c>
      <c r="D17" s="1">
        <v>4466</v>
      </c>
      <c r="E17" s="1">
        <v>3806</v>
      </c>
      <c r="F17" s="1">
        <v>2393</v>
      </c>
      <c r="G17" s="1">
        <v>1837</v>
      </c>
      <c r="H17" s="1">
        <v>1840</v>
      </c>
      <c r="I17" s="1">
        <v>2060</v>
      </c>
      <c r="J17" s="1">
        <v>2670</v>
      </c>
      <c r="K17" s="1">
        <v>3371</v>
      </c>
      <c r="L17" s="1">
        <v>3862</v>
      </c>
      <c r="M17" s="1">
        <v>4200</v>
      </c>
      <c r="N17" s="1">
        <v>5744</v>
      </c>
    </row>
    <row r="18" spans="1:14" x14ac:dyDescent="0.3">
      <c r="A18" s="7" t="s">
        <v>16</v>
      </c>
      <c r="B18" s="7" t="s">
        <v>56</v>
      </c>
      <c r="C18" s="1">
        <v>11320</v>
      </c>
      <c r="D18" s="1">
        <v>10052</v>
      </c>
      <c r="E18" s="1">
        <v>7937</v>
      </c>
      <c r="F18" s="1">
        <v>4942</v>
      </c>
      <c r="G18" s="1">
        <v>3713</v>
      </c>
      <c r="H18" s="1">
        <v>3530</v>
      </c>
      <c r="I18" s="1">
        <v>3694</v>
      </c>
      <c r="J18" s="1">
        <v>4527</v>
      </c>
      <c r="K18" s="1">
        <v>5339</v>
      </c>
      <c r="L18" s="1">
        <v>5925</v>
      </c>
      <c r="M18" s="1">
        <v>5838</v>
      </c>
      <c r="N18" s="1">
        <v>7280</v>
      </c>
    </row>
    <row r="19" spans="1:14" x14ac:dyDescent="0.3">
      <c r="A19" s="10" t="s">
        <v>17</v>
      </c>
      <c r="B19" s="10" t="s">
        <v>17</v>
      </c>
      <c r="C19" s="5">
        <v>236244</v>
      </c>
      <c r="D19" s="5">
        <v>238261</v>
      </c>
      <c r="E19" s="5">
        <v>236921</v>
      </c>
      <c r="F19" s="5">
        <v>234732</v>
      </c>
      <c r="G19" s="5">
        <v>237239</v>
      </c>
      <c r="H19" s="5">
        <v>242642</v>
      </c>
      <c r="I19" s="5">
        <v>250210</v>
      </c>
      <c r="J19" s="5">
        <v>260320</v>
      </c>
      <c r="K19" s="5">
        <v>272255</v>
      </c>
      <c r="L19" s="5">
        <v>283663</v>
      </c>
      <c r="M19" s="5">
        <v>296182</v>
      </c>
      <c r="N19" s="5">
        <v>313829</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55</v>
      </c>
      <c r="C24" s="2">
        <v>0.44096162085066498</v>
      </c>
      <c r="D24" s="2">
        <v>0.44798158979767999</v>
      </c>
      <c r="E24" s="2">
        <v>0.45479395560819302</v>
      </c>
      <c r="F24" s="2">
        <v>0.46164137995913002</v>
      </c>
      <c r="G24" s="2">
        <v>0.46665640631011901</v>
      </c>
      <c r="H24" s="2">
        <v>0.47090307025880601</v>
      </c>
      <c r="I24" s="2">
        <v>0.47400807205740603</v>
      </c>
      <c r="J24" s="2">
        <v>0.477052604037695</v>
      </c>
      <c r="K24" s="2">
        <v>0.47995948423067097</v>
      </c>
      <c r="L24" s="2">
        <v>0.48393574297188802</v>
      </c>
      <c r="M24" s="2">
        <v>0.48732134244124398</v>
      </c>
      <c r="N24" s="2">
        <v>0.49159153648222798</v>
      </c>
    </row>
    <row r="25" spans="1:14" x14ac:dyDescent="0.3">
      <c r="A25" s="8" t="s">
        <v>12</v>
      </c>
      <c r="B25" s="8" t="s">
        <v>56</v>
      </c>
      <c r="C25" s="2">
        <v>0.55903837914933496</v>
      </c>
      <c r="D25" s="2">
        <v>0.55201841020232001</v>
      </c>
      <c r="E25" s="2">
        <v>0.54520604439180698</v>
      </c>
      <c r="F25" s="2">
        <v>0.53835862004086998</v>
      </c>
      <c r="G25" s="2">
        <v>0.53334359368988105</v>
      </c>
      <c r="H25" s="2">
        <v>0.52909692974119404</v>
      </c>
      <c r="I25" s="2">
        <v>0.52599192794259397</v>
      </c>
      <c r="J25" s="2">
        <v>0.522947395962305</v>
      </c>
      <c r="K25" s="2">
        <v>0.52004051576932897</v>
      </c>
      <c r="L25" s="2">
        <v>0.51606425702811198</v>
      </c>
      <c r="M25" s="2">
        <v>0.51267865755875597</v>
      </c>
      <c r="N25" s="2">
        <v>0.50840846351777202</v>
      </c>
    </row>
    <row r="26" spans="1:14" x14ac:dyDescent="0.3">
      <c r="A26" s="8" t="s">
        <v>13</v>
      </c>
      <c r="B26" s="8" t="s">
        <v>55</v>
      </c>
      <c r="C26" s="2">
        <v>0.47493058958027101</v>
      </c>
      <c r="D26" s="2">
        <v>0.48103309120258297</v>
      </c>
      <c r="E26" s="2">
        <v>0.49438382541720199</v>
      </c>
      <c r="F26" s="2">
        <v>0.50016005121638896</v>
      </c>
      <c r="G26" s="2">
        <v>0.50108966376089703</v>
      </c>
      <c r="H26" s="2">
        <v>0.50244274809160305</v>
      </c>
      <c r="I26" s="2">
        <v>0.50800949273212703</v>
      </c>
      <c r="J26" s="2">
        <v>0.51272100043122004</v>
      </c>
      <c r="K26" s="2">
        <v>0.51373740162915904</v>
      </c>
      <c r="L26" s="2">
        <v>0.51838926174496602</v>
      </c>
      <c r="M26" s="2">
        <v>0.52864920922997105</v>
      </c>
      <c r="N26" s="2">
        <v>0.53316391359593396</v>
      </c>
    </row>
    <row r="27" spans="1:14" x14ac:dyDescent="0.3">
      <c r="A27" s="8" t="s">
        <v>13</v>
      </c>
      <c r="B27" s="8" t="s">
        <v>56</v>
      </c>
      <c r="C27" s="2">
        <v>0.52506941041972899</v>
      </c>
      <c r="D27" s="2">
        <v>0.51896690879741703</v>
      </c>
      <c r="E27" s="2">
        <v>0.50561617458279895</v>
      </c>
      <c r="F27" s="2">
        <v>0.49983994878361099</v>
      </c>
      <c r="G27" s="2">
        <v>0.49891033623910302</v>
      </c>
      <c r="H27" s="2">
        <v>0.497557251908397</v>
      </c>
      <c r="I27" s="2">
        <v>0.49199050726787302</v>
      </c>
      <c r="J27" s="2">
        <v>0.48727899956878001</v>
      </c>
      <c r="K27" s="2">
        <v>0.48626259837084101</v>
      </c>
      <c r="L27" s="2">
        <v>0.48161073825503398</v>
      </c>
      <c r="M27" s="2">
        <v>0.471350790770029</v>
      </c>
      <c r="N27" s="2">
        <v>0.46683608640406599</v>
      </c>
    </row>
    <row r="28" spans="1:14" x14ac:dyDescent="0.3">
      <c r="A28" s="8" t="s">
        <v>14</v>
      </c>
      <c r="B28" s="8" t="s">
        <v>55</v>
      </c>
      <c r="C28" s="2">
        <v>0.48827866768370198</v>
      </c>
      <c r="D28" s="2">
        <v>0.494357791263353</v>
      </c>
      <c r="E28" s="2">
        <v>0.50394960503949604</v>
      </c>
      <c r="F28" s="2">
        <v>0.50906095551894603</v>
      </c>
      <c r="G28" s="2">
        <v>0.51271373279114196</v>
      </c>
      <c r="H28" s="2">
        <v>0.51937122128174096</v>
      </c>
      <c r="I28" s="2">
        <v>0.52350305110602602</v>
      </c>
      <c r="J28" s="2">
        <v>0.52810402684563795</v>
      </c>
      <c r="K28" s="2">
        <v>0.52920666545915596</v>
      </c>
      <c r="L28" s="2">
        <v>0.53283351708930504</v>
      </c>
      <c r="M28" s="2">
        <v>0.53653551354113405</v>
      </c>
      <c r="N28" s="2">
        <v>0.54118290425710902</v>
      </c>
    </row>
    <row r="29" spans="1:14" x14ac:dyDescent="0.3">
      <c r="A29" s="8" t="s">
        <v>14</v>
      </c>
      <c r="B29" s="8" t="s">
        <v>56</v>
      </c>
      <c r="C29" s="2">
        <v>0.51172133231629802</v>
      </c>
      <c r="D29" s="2">
        <v>0.505642208736647</v>
      </c>
      <c r="E29" s="2">
        <v>0.49605039496050402</v>
      </c>
      <c r="F29" s="2">
        <v>0.49093904448105402</v>
      </c>
      <c r="G29" s="2">
        <v>0.48728626720885798</v>
      </c>
      <c r="H29" s="2">
        <v>0.48062877871825899</v>
      </c>
      <c r="I29" s="2">
        <v>0.47649694889397398</v>
      </c>
      <c r="J29" s="2">
        <v>0.47189597315436199</v>
      </c>
      <c r="K29" s="2">
        <v>0.47079333454084399</v>
      </c>
      <c r="L29" s="2">
        <v>0.46716648291069501</v>
      </c>
      <c r="M29" s="2">
        <v>0.46346448645886601</v>
      </c>
      <c r="N29" s="2">
        <v>0.45881709574289098</v>
      </c>
    </row>
    <row r="30" spans="1:14" x14ac:dyDescent="0.3">
      <c r="A30" s="8" t="s">
        <v>15</v>
      </c>
      <c r="B30" s="8" t="s">
        <v>55</v>
      </c>
      <c r="C30" s="2">
        <v>0.41791044776119401</v>
      </c>
      <c r="D30" s="2">
        <v>0.42277738444421997</v>
      </c>
      <c r="E30" s="2">
        <v>0.43445463812436302</v>
      </c>
      <c r="F30" s="2">
        <v>0.44370590039881402</v>
      </c>
      <c r="G30" s="2">
        <v>0.44455635008560801</v>
      </c>
      <c r="H30" s="2">
        <v>0.45058742225293702</v>
      </c>
      <c r="I30" s="2">
        <v>0.455107760703586</v>
      </c>
      <c r="J30" s="2">
        <v>0.454060129249789</v>
      </c>
      <c r="K30" s="2">
        <v>0.45642181162685902</v>
      </c>
      <c r="L30" s="2">
        <v>0.461268509800565</v>
      </c>
      <c r="M30" s="2">
        <v>0.46666127859047901</v>
      </c>
      <c r="N30" s="2">
        <v>0.46881703953417098</v>
      </c>
    </row>
    <row r="31" spans="1:14" x14ac:dyDescent="0.3">
      <c r="A31" s="8" t="s">
        <v>15</v>
      </c>
      <c r="B31" s="8" t="s">
        <v>56</v>
      </c>
      <c r="C31" s="2">
        <v>0.58208955223880599</v>
      </c>
      <c r="D31" s="2">
        <v>0.57722261555578003</v>
      </c>
      <c r="E31" s="2">
        <v>0.56554536187563698</v>
      </c>
      <c r="F31" s="2">
        <v>0.55629409960118603</v>
      </c>
      <c r="G31" s="2">
        <v>0.55544364991439199</v>
      </c>
      <c r="H31" s="2">
        <v>0.54941257774706298</v>
      </c>
      <c r="I31" s="2">
        <v>0.54489223929641395</v>
      </c>
      <c r="J31" s="2">
        <v>0.545939870750211</v>
      </c>
      <c r="K31" s="2">
        <v>0.54357818837314098</v>
      </c>
      <c r="L31" s="2">
        <v>0.538731490199435</v>
      </c>
      <c r="M31" s="2">
        <v>0.53333872140952099</v>
      </c>
      <c r="N31" s="2">
        <v>0.53118296046582902</v>
      </c>
    </row>
    <row r="32" spans="1:14" x14ac:dyDescent="0.3">
      <c r="A32" s="8" t="s">
        <v>16</v>
      </c>
      <c r="B32" s="8" t="s">
        <v>55</v>
      </c>
      <c r="C32" s="2">
        <v>0.30166563849475603</v>
      </c>
      <c r="D32" s="2">
        <v>0.30761812921890103</v>
      </c>
      <c r="E32" s="2">
        <v>0.32410797922166401</v>
      </c>
      <c r="F32" s="2">
        <v>0.326244035446489</v>
      </c>
      <c r="G32" s="2">
        <v>0.330990990990991</v>
      </c>
      <c r="H32" s="2">
        <v>0.342644320297952</v>
      </c>
      <c r="I32" s="2">
        <v>0.35801181786583203</v>
      </c>
      <c r="J32" s="2">
        <v>0.37098791162984601</v>
      </c>
      <c r="K32" s="2">
        <v>0.38702640642939201</v>
      </c>
      <c r="L32" s="2">
        <v>0.39460508838254799</v>
      </c>
      <c r="M32" s="2">
        <v>0.418410041841004</v>
      </c>
      <c r="N32" s="2">
        <v>0.44103194103194099</v>
      </c>
    </row>
    <row r="33" spans="1:15" x14ac:dyDescent="0.3">
      <c r="A33" s="8" t="s">
        <v>16</v>
      </c>
      <c r="B33" s="8" t="s">
        <v>56</v>
      </c>
      <c r="C33" s="2">
        <v>0.69833436150524397</v>
      </c>
      <c r="D33" s="2">
        <v>0.69238187078109903</v>
      </c>
      <c r="E33" s="2">
        <v>0.67589202077833599</v>
      </c>
      <c r="F33" s="2">
        <v>0.67375596455351106</v>
      </c>
      <c r="G33" s="2">
        <v>0.66900900900900895</v>
      </c>
      <c r="H33" s="2">
        <v>0.657355679702048</v>
      </c>
      <c r="I33" s="2">
        <v>0.64198818213416797</v>
      </c>
      <c r="J33" s="2">
        <v>0.62901208837015399</v>
      </c>
      <c r="K33" s="2">
        <v>0.61297359357060899</v>
      </c>
      <c r="L33" s="2">
        <v>0.60539491161745196</v>
      </c>
      <c r="M33" s="2">
        <v>0.58158995815899595</v>
      </c>
      <c r="N33" s="2">
        <v>0.55896805896805901</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55</v>
      </c>
      <c r="C38" s="2">
        <v>3.4238488783943297E-2</v>
      </c>
      <c r="D38" s="2">
        <v>2.2842941400304399E-2</v>
      </c>
      <c r="E38" s="2">
        <v>2.6890033365497501E-2</v>
      </c>
      <c r="F38" s="2">
        <v>2.98086720253594E-2</v>
      </c>
      <c r="G38" s="2">
        <v>3.4948275672526202E-2</v>
      </c>
      <c r="H38" s="2">
        <v>3.91854857555608E-2</v>
      </c>
      <c r="I38" s="2">
        <v>4.3687583690241297E-2</v>
      </c>
      <c r="J38" s="2">
        <v>4.88222907790999E-2</v>
      </c>
      <c r="K38" s="2">
        <v>4.8706695303016197E-2</v>
      </c>
      <c r="L38" s="2">
        <v>5.2579559418018597E-2</v>
      </c>
      <c r="M38" s="2">
        <v>6.5061627090541502E-2</v>
      </c>
      <c r="N38" s="3">
        <v>0.23306400274227501</v>
      </c>
      <c r="O38" s="3">
        <v>0.46368741062813201</v>
      </c>
    </row>
    <row r="39" spans="1:15" x14ac:dyDescent="0.3">
      <c r="A39" s="8" t="s">
        <v>12</v>
      </c>
      <c r="B39" s="8" t="s">
        <v>56</v>
      </c>
      <c r="C39" s="2">
        <v>5.2480962312654597E-3</v>
      </c>
      <c r="D39" s="2">
        <v>-4.91189469824175E-3</v>
      </c>
      <c r="E39" s="2">
        <v>-1.04735397655091E-3</v>
      </c>
      <c r="F39" s="2">
        <v>9.2516187905911096E-3</v>
      </c>
      <c r="G39" s="2">
        <v>1.7448683172697699E-2</v>
      </c>
      <c r="H39" s="2">
        <v>2.6319770080169402E-2</v>
      </c>
      <c r="I39" s="2">
        <v>3.10243183492999E-2</v>
      </c>
      <c r="J39" s="2">
        <v>3.6675362733185599E-2</v>
      </c>
      <c r="K39" s="2">
        <v>3.2137409185318003E-2</v>
      </c>
      <c r="L39" s="2">
        <v>3.8409512199195098E-2</v>
      </c>
      <c r="M39" s="2">
        <v>4.7015969508370697E-2</v>
      </c>
      <c r="N39" s="3">
        <v>0.163328210992781</v>
      </c>
      <c r="O39" s="3">
        <v>0.262730684562196</v>
      </c>
    </row>
    <row r="40" spans="1:15" x14ac:dyDescent="0.3">
      <c r="A40" s="8" t="s">
        <v>13</v>
      </c>
      <c r="B40" s="8" t="s">
        <v>55</v>
      </c>
      <c r="C40" s="2">
        <v>2.4759284731774401E-2</v>
      </c>
      <c r="D40" s="2">
        <v>3.3892617449664403E-2</v>
      </c>
      <c r="E40" s="2">
        <v>1.42810775722168E-2</v>
      </c>
      <c r="F40" s="2">
        <v>3.0079999999999999E-2</v>
      </c>
      <c r="G40" s="2">
        <v>2.2367194780987899E-2</v>
      </c>
      <c r="H40" s="2">
        <v>4.0717107262230302E-2</v>
      </c>
      <c r="I40" s="2">
        <v>4.14598540145985E-2</v>
      </c>
      <c r="J40" s="2">
        <v>4.3173535183627702E-2</v>
      </c>
      <c r="K40" s="2">
        <v>3.7893039505509298E-2</v>
      </c>
      <c r="L40" s="2">
        <v>5.5929570170895899E-2</v>
      </c>
      <c r="M40" s="2">
        <v>2.8935752820009802E-2</v>
      </c>
      <c r="N40" s="3">
        <v>0.17633865993832401</v>
      </c>
      <c r="O40" s="3">
        <v>0.36189548847776698</v>
      </c>
    </row>
    <row r="41" spans="1:15" x14ac:dyDescent="0.3">
      <c r="A41" s="8" t="s">
        <v>13</v>
      </c>
      <c r="B41" s="8" t="s">
        <v>56</v>
      </c>
      <c r="C41" s="2">
        <v>0</v>
      </c>
      <c r="D41" s="2">
        <v>-1.9906687402799401E-2</v>
      </c>
      <c r="E41" s="2">
        <v>-8.8860679149476395E-3</v>
      </c>
      <c r="F41" s="2">
        <v>2.6256804354787101E-2</v>
      </c>
      <c r="G41" s="2">
        <v>1.6848673946957899E-2</v>
      </c>
      <c r="H41" s="2">
        <v>1.77968702055845E-2</v>
      </c>
      <c r="I41" s="2">
        <v>2.2007838408200201E-2</v>
      </c>
      <c r="J41" s="2">
        <v>3.8938053097345098E-2</v>
      </c>
      <c r="K41" s="2">
        <v>1.87393526405451E-2</v>
      </c>
      <c r="L41" s="2">
        <v>1.3377926421404699E-2</v>
      </c>
      <c r="M41" s="2">
        <v>1.04510451045105E-2</v>
      </c>
      <c r="N41" s="3">
        <v>8.3775811209439499E-2</v>
      </c>
      <c r="O41" s="3">
        <v>0.165979054268486</v>
      </c>
    </row>
    <row r="42" spans="1:15" x14ac:dyDescent="0.3">
      <c r="A42" s="8" t="s">
        <v>14</v>
      </c>
      <c r="B42" s="8" t="s">
        <v>55</v>
      </c>
      <c r="C42" s="2">
        <v>2.6556967298479499E-2</v>
      </c>
      <c r="D42" s="2">
        <v>2.2623516282844699E-2</v>
      </c>
      <c r="E42" s="2">
        <v>1.1607142857142899E-2</v>
      </c>
      <c r="F42" s="2">
        <v>2.6282239874472899E-2</v>
      </c>
      <c r="G42" s="2">
        <v>2.6086956521739101E-2</v>
      </c>
      <c r="H42" s="2">
        <v>2.2629912460420901E-2</v>
      </c>
      <c r="I42" s="2">
        <v>3.1873235588744199E-2</v>
      </c>
      <c r="J42" s="2">
        <v>3.1418233165651802E-2</v>
      </c>
      <c r="K42" s="2">
        <v>3.3798237357747903E-2</v>
      </c>
      <c r="L42" s="2">
        <v>4.2873696407879497E-2</v>
      </c>
      <c r="M42" s="2">
        <v>2.1031746031745999E-2</v>
      </c>
      <c r="N42" s="3">
        <v>0.135380813696938</v>
      </c>
      <c r="O42" s="3">
        <v>0.276289682539683</v>
      </c>
    </row>
    <row r="43" spans="1:15" x14ac:dyDescent="0.3">
      <c r="A43" s="8" t="s">
        <v>14</v>
      </c>
      <c r="B43" s="8" t="s">
        <v>56</v>
      </c>
      <c r="C43" s="2">
        <v>1.8881049388850199E-3</v>
      </c>
      <c r="D43" s="2">
        <v>-1.5869867089863099E-2</v>
      </c>
      <c r="E43" s="2">
        <v>-8.8691796008869197E-3</v>
      </c>
      <c r="F43" s="2">
        <v>1.13890583689241E-2</v>
      </c>
      <c r="G43" s="2">
        <v>-9.0488638648703002E-4</v>
      </c>
      <c r="H43" s="2">
        <v>5.8367716614672396E-3</v>
      </c>
      <c r="I43" s="2">
        <v>1.3006503251625799E-2</v>
      </c>
      <c r="J43" s="2">
        <v>2.6864197530864199E-2</v>
      </c>
      <c r="K43" s="2">
        <v>1.8851591805328499E-2</v>
      </c>
      <c r="L43" s="2">
        <v>2.7470971396205E-2</v>
      </c>
      <c r="M43" s="2">
        <v>2.1131936787945598E-3</v>
      </c>
      <c r="N43" s="3">
        <v>7.7234567901234605E-2</v>
      </c>
      <c r="O43" s="3">
        <v>9.9274339850836502E-2</v>
      </c>
    </row>
    <row r="44" spans="1:15" x14ac:dyDescent="0.3">
      <c r="A44" s="8" t="s">
        <v>15</v>
      </c>
      <c r="B44" s="8" t="s">
        <v>55</v>
      </c>
      <c r="C44" s="2">
        <v>1.55490767735666E-2</v>
      </c>
      <c r="D44" s="2">
        <v>1.96172248803828E-2</v>
      </c>
      <c r="E44" s="2">
        <v>1.8066635382449601E-2</v>
      </c>
      <c r="F44" s="2">
        <v>1.7285088730122099E-2</v>
      </c>
      <c r="G44" s="2">
        <v>3.3982782057091099E-2</v>
      </c>
      <c r="H44" s="2">
        <v>3.1770376862401403E-2</v>
      </c>
      <c r="I44" s="2">
        <v>2.9517944361860299E-2</v>
      </c>
      <c r="J44" s="2">
        <v>4.4554455445544601E-2</v>
      </c>
      <c r="K44" s="2">
        <v>6.4178515007898895E-2</v>
      </c>
      <c r="L44" s="2">
        <v>7.1441825941733206E-2</v>
      </c>
      <c r="M44" s="2">
        <v>5.9750606165569799E-2</v>
      </c>
      <c r="N44" s="3">
        <v>0.26216996699669998</v>
      </c>
      <c r="O44" s="3">
        <v>0.43571093383388099</v>
      </c>
    </row>
    <row r="45" spans="1:15" x14ac:dyDescent="0.3">
      <c r="A45" s="8" t="s">
        <v>15</v>
      </c>
      <c r="B45" s="8" t="s">
        <v>56</v>
      </c>
      <c r="C45" s="2">
        <v>-4.5351473922902504E-3</v>
      </c>
      <c r="D45" s="2">
        <v>-2.7860522165761299E-2</v>
      </c>
      <c r="E45" s="2">
        <v>-1.94664744051911E-2</v>
      </c>
      <c r="F45" s="2">
        <v>1.3786764705882399E-2</v>
      </c>
      <c r="G45" s="2">
        <v>9.0661831368993705E-3</v>
      </c>
      <c r="H45" s="2">
        <v>1.31176999101527E-2</v>
      </c>
      <c r="I45" s="2">
        <v>3.3877261440226999E-2</v>
      </c>
      <c r="J45" s="2">
        <v>3.4654314633727902E-2</v>
      </c>
      <c r="K45" s="2">
        <v>4.3608025203117198E-2</v>
      </c>
      <c r="L45" s="2">
        <v>4.8458849698125202E-2</v>
      </c>
      <c r="M45" s="2">
        <v>5.0613729352932298E-2</v>
      </c>
      <c r="N45" s="3">
        <v>0.18939783839423599</v>
      </c>
      <c r="O45" s="3">
        <v>0.24963950973323701</v>
      </c>
    </row>
    <row r="46" spans="1:15" x14ac:dyDescent="0.3">
      <c r="A46" s="8" t="s">
        <v>16</v>
      </c>
      <c r="B46" s="8" t="s">
        <v>55</v>
      </c>
      <c r="C46" s="2">
        <v>-8.6707566462167707E-2</v>
      </c>
      <c r="D46" s="2">
        <v>-0.147783251231527</v>
      </c>
      <c r="E46" s="2">
        <v>-0.37125591171833899</v>
      </c>
      <c r="F46" s="2">
        <v>-0.23234433765148299</v>
      </c>
      <c r="G46" s="2">
        <v>1.63309744148067E-3</v>
      </c>
      <c r="H46" s="2">
        <v>0.119565217391304</v>
      </c>
      <c r="I46" s="2">
        <v>0.29611650485436902</v>
      </c>
      <c r="J46" s="2">
        <v>0.26254681647940098</v>
      </c>
      <c r="K46" s="2">
        <v>0.145654108573124</v>
      </c>
      <c r="L46" s="2">
        <v>8.7519419989642702E-2</v>
      </c>
      <c r="M46" s="2">
        <v>0.36761904761904801</v>
      </c>
      <c r="N46" s="3">
        <v>1.1513108614232199</v>
      </c>
      <c r="O46" s="3">
        <v>0.50919600630583295</v>
      </c>
    </row>
    <row r="47" spans="1:15" x14ac:dyDescent="0.3">
      <c r="A47" s="8" t="s">
        <v>16</v>
      </c>
      <c r="B47" s="8" t="s">
        <v>56</v>
      </c>
      <c r="C47" s="2">
        <v>-0.112014134275618</v>
      </c>
      <c r="D47" s="2">
        <v>-0.21040588937524901</v>
      </c>
      <c r="E47" s="2">
        <v>-0.37734660451051999</v>
      </c>
      <c r="F47" s="2">
        <v>-0.24868474301902099</v>
      </c>
      <c r="G47" s="2">
        <v>-4.9286291408564498E-2</v>
      </c>
      <c r="H47" s="2">
        <v>4.6458923512747899E-2</v>
      </c>
      <c r="I47" s="2">
        <v>0.22550081212777501</v>
      </c>
      <c r="J47" s="2">
        <v>0.17936823503423899</v>
      </c>
      <c r="K47" s="2">
        <v>0.109758381719423</v>
      </c>
      <c r="L47" s="2">
        <v>-1.4683544303797501E-2</v>
      </c>
      <c r="M47" s="2">
        <v>0.24700239808153501</v>
      </c>
      <c r="N47" s="3">
        <v>0.60812900375524603</v>
      </c>
      <c r="O47" s="3">
        <v>-8.2776867834194301E-2</v>
      </c>
    </row>
    <row r="48" spans="1:15" x14ac:dyDescent="0.3">
      <c r="A48" s="11" t="s">
        <v>17</v>
      </c>
      <c r="B48" s="11" t="s">
        <v>17</v>
      </c>
      <c r="C48" s="3">
        <v>8.53778297014951E-3</v>
      </c>
      <c r="D48" s="3">
        <v>-5.6240845123624898E-3</v>
      </c>
      <c r="E48" s="3">
        <v>-9.2393667087341293E-3</v>
      </c>
      <c r="F48" s="3">
        <v>1.06802651534516E-2</v>
      </c>
      <c r="G48" s="3">
        <v>2.277450166288E-2</v>
      </c>
      <c r="H48" s="3">
        <v>3.1189983597233802E-2</v>
      </c>
      <c r="I48" s="3">
        <v>4.04060589105152E-2</v>
      </c>
      <c r="J48" s="3">
        <v>4.5847418561770097E-2</v>
      </c>
      <c r="K48" s="3">
        <v>4.1901893445483097E-2</v>
      </c>
      <c r="L48" s="3">
        <v>4.41333554252758E-2</v>
      </c>
      <c r="M48" s="3">
        <v>5.9581608605519601E-2</v>
      </c>
      <c r="N48" s="3">
        <v>0.20555086047941001</v>
      </c>
      <c r="O48" s="3">
        <v>0.32461453395857698</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43</v>
      </c>
      <c r="B53" s="15"/>
    </row>
    <row r="54" spans="1:2" x14ac:dyDescent="0.3">
      <c r="A54" s="14" t="s">
        <v>44</v>
      </c>
      <c r="B54" s="15"/>
    </row>
    <row r="55" spans="1:2" x14ac:dyDescent="0.3">
      <c r="A55" s="14" t="s">
        <v>45</v>
      </c>
      <c r="B55" s="15"/>
    </row>
    <row r="56" spans="1:2" x14ac:dyDescent="0.3">
      <c r="A56" s="14" t="s">
        <v>59</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143</v>
      </c>
      <c r="B1" s="15"/>
    </row>
    <row r="2" spans="1:14" ht="15.6" x14ac:dyDescent="0.3">
      <c r="A2" s="12" t="s">
        <v>140</v>
      </c>
      <c r="B2" s="15"/>
    </row>
    <row r="3" spans="1:14" ht="15.6" x14ac:dyDescent="0.3">
      <c r="A3" s="12" t="s">
        <v>33</v>
      </c>
      <c r="B3" s="15"/>
    </row>
    <row r="4" spans="1:14" ht="15.6" x14ac:dyDescent="0.3">
      <c r="A4" s="12" t="s">
        <v>58</v>
      </c>
      <c r="B4" s="15"/>
    </row>
    <row r="5" spans="1:14" ht="15.6" x14ac:dyDescent="0.3">
      <c r="A5" s="12" t="s">
        <v>53</v>
      </c>
      <c r="B5" s="15"/>
    </row>
    <row r="6" spans="1:14" x14ac:dyDescent="0.3">
      <c r="A6" s="16" t="str">
        <f>HYPERLINK("#'Table of contents'!A17",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60</v>
      </c>
      <c r="C9" s="1">
        <v>17209</v>
      </c>
      <c r="D9" s="1">
        <v>17630</v>
      </c>
      <c r="E9" s="1">
        <v>17685</v>
      </c>
      <c r="F9" s="1">
        <v>17578</v>
      </c>
      <c r="G9" s="1">
        <v>17231</v>
      </c>
      <c r="H9" s="1">
        <v>17078</v>
      </c>
      <c r="I9" s="1">
        <v>17133</v>
      </c>
      <c r="J9" s="1">
        <v>17559</v>
      </c>
      <c r="K9" s="1">
        <v>18083</v>
      </c>
      <c r="L9" s="1">
        <v>18718</v>
      </c>
      <c r="M9" s="1">
        <v>19911</v>
      </c>
      <c r="N9" s="1">
        <v>21692</v>
      </c>
    </row>
    <row r="10" spans="1:14" x14ac:dyDescent="0.3">
      <c r="A10" s="7" t="s">
        <v>12</v>
      </c>
      <c r="B10" s="7" t="s">
        <v>61</v>
      </c>
      <c r="C10" s="1">
        <v>29654</v>
      </c>
      <c r="D10" s="1">
        <v>30750</v>
      </c>
      <c r="E10" s="1">
        <v>31716</v>
      </c>
      <c r="F10" s="1">
        <v>33007</v>
      </c>
      <c r="G10" s="1">
        <v>34296</v>
      </c>
      <c r="H10" s="1">
        <v>35666</v>
      </c>
      <c r="I10" s="1">
        <v>37149</v>
      </c>
      <c r="J10" s="1">
        <v>38669</v>
      </c>
      <c r="K10" s="1">
        <v>40250</v>
      </c>
      <c r="L10" s="1">
        <v>42173</v>
      </c>
      <c r="M10" s="1">
        <v>44349</v>
      </c>
      <c r="N10" s="1">
        <v>47076</v>
      </c>
    </row>
    <row r="11" spans="1:14" x14ac:dyDescent="0.3">
      <c r="A11" s="7" t="s">
        <v>12</v>
      </c>
      <c r="B11" s="7" t="s">
        <v>62</v>
      </c>
      <c r="C11" s="1">
        <v>19715</v>
      </c>
      <c r="D11" s="1">
        <v>20412</v>
      </c>
      <c r="E11" s="1">
        <v>21093</v>
      </c>
      <c r="F11" s="1">
        <v>21728</v>
      </c>
      <c r="G11" s="1">
        <v>22615</v>
      </c>
      <c r="H11" s="1">
        <v>23711</v>
      </c>
      <c r="I11" s="1">
        <v>25055</v>
      </c>
      <c r="J11" s="1">
        <v>26393</v>
      </c>
      <c r="K11" s="1">
        <v>27908</v>
      </c>
      <c r="L11" s="1">
        <v>29409</v>
      </c>
      <c r="M11" s="1">
        <v>30779</v>
      </c>
      <c r="N11" s="1">
        <v>32591</v>
      </c>
    </row>
    <row r="12" spans="1:14" x14ac:dyDescent="0.3">
      <c r="A12" s="7" t="s">
        <v>12</v>
      </c>
      <c r="B12" s="7" t="s">
        <v>63</v>
      </c>
      <c r="C12" s="1">
        <v>10987</v>
      </c>
      <c r="D12" s="1">
        <v>11535</v>
      </c>
      <c r="E12" s="1">
        <v>12031</v>
      </c>
      <c r="F12" s="1">
        <v>12570</v>
      </c>
      <c r="G12" s="1">
        <v>13285</v>
      </c>
      <c r="H12" s="1">
        <v>13963</v>
      </c>
      <c r="I12" s="1">
        <v>14501</v>
      </c>
      <c r="J12" s="1">
        <v>15151</v>
      </c>
      <c r="K12" s="1">
        <v>16000</v>
      </c>
      <c r="L12" s="1">
        <v>16820</v>
      </c>
      <c r="M12" s="1">
        <v>17650</v>
      </c>
      <c r="N12" s="1">
        <v>18558</v>
      </c>
    </row>
    <row r="13" spans="1:14" x14ac:dyDescent="0.3">
      <c r="A13" s="7" t="s">
        <v>12</v>
      </c>
      <c r="B13" s="7" t="s">
        <v>64</v>
      </c>
      <c r="C13" s="1">
        <v>3171</v>
      </c>
      <c r="D13" s="1">
        <v>3224</v>
      </c>
      <c r="E13" s="1">
        <v>3039</v>
      </c>
      <c r="F13" s="1">
        <v>3057</v>
      </c>
      <c r="G13" s="1">
        <v>3137</v>
      </c>
      <c r="H13" s="1">
        <v>3287</v>
      </c>
      <c r="I13" s="1">
        <v>3503</v>
      </c>
      <c r="J13" s="1">
        <v>3805</v>
      </c>
      <c r="K13" s="1">
        <v>4270</v>
      </c>
      <c r="L13" s="1">
        <v>4596</v>
      </c>
      <c r="M13" s="1">
        <v>4893</v>
      </c>
      <c r="N13" s="1">
        <v>5299</v>
      </c>
    </row>
    <row r="14" spans="1:14" x14ac:dyDescent="0.3">
      <c r="A14" s="7" t="s">
        <v>12</v>
      </c>
      <c r="B14" s="7" t="s">
        <v>65</v>
      </c>
      <c r="C14" s="1">
        <v>576</v>
      </c>
      <c r="D14" s="1">
        <v>545</v>
      </c>
      <c r="E14" s="1">
        <v>453</v>
      </c>
      <c r="F14" s="1">
        <v>390</v>
      </c>
      <c r="G14" s="1">
        <v>399</v>
      </c>
      <c r="H14" s="1">
        <v>437</v>
      </c>
      <c r="I14" s="1">
        <v>490</v>
      </c>
      <c r="J14" s="1">
        <v>528</v>
      </c>
      <c r="K14" s="1">
        <v>579</v>
      </c>
      <c r="L14" s="1">
        <v>590</v>
      </c>
      <c r="M14" s="1">
        <v>629</v>
      </c>
      <c r="N14" s="1">
        <v>686</v>
      </c>
    </row>
    <row r="15" spans="1:14" x14ac:dyDescent="0.3">
      <c r="A15" s="7" t="s">
        <v>12</v>
      </c>
      <c r="B15" s="7" t="s">
        <v>66</v>
      </c>
      <c r="C15" s="1">
        <v>10985</v>
      </c>
      <c r="D15" s="1">
        <v>11720</v>
      </c>
      <c r="E15" s="1">
        <v>12352</v>
      </c>
      <c r="F15" s="1">
        <v>12736</v>
      </c>
      <c r="G15" s="1">
        <v>12732</v>
      </c>
      <c r="H15" s="1">
        <v>12987</v>
      </c>
      <c r="I15" s="1">
        <v>13508</v>
      </c>
      <c r="J15" s="1">
        <v>14157</v>
      </c>
      <c r="K15" s="1">
        <v>14578</v>
      </c>
      <c r="L15" s="1">
        <v>14946</v>
      </c>
      <c r="M15" s="1">
        <v>15624</v>
      </c>
      <c r="N15" s="1">
        <v>16328</v>
      </c>
    </row>
    <row r="16" spans="1:14" x14ac:dyDescent="0.3">
      <c r="A16" s="7" t="s">
        <v>12</v>
      </c>
      <c r="B16" s="7" t="s">
        <v>67</v>
      </c>
      <c r="C16" s="1">
        <v>29296</v>
      </c>
      <c r="D16" s="1">
        <v>28660</v>
      </c>
      <c r="E16" s="1">
        <v>28157</v>
      </c>
      <c r="F16" s="1">
        <v>27819</v>
      </c>
      <c r="G16" s="1">
        <v>27716</v>
      </c>
      <c r="H16" s="1">
        <v>28038</v>
      </c>
      <c r="I16" s="1">
        <v>29020</v>
      </c>
      <c r="J16" s="1">
        <v>30484</v>
      </c>
      <c r="K16" s="1">
        <v>32461</v>
      </c>
      <c r="L16" s="1">
        <v>34723</v>
      </c>
      <c r="M16" s="1">
        <v>37481</v>
      </c>
      <c r="N16" s="1">
        <v>40753</v>
      </c>
    </row>
    <row r="17" spans="1:14" x14ac:dyDescent="0.3">
      <c r="A17" s="7" t="s">
        <v>12</v>
      </c>
      <c r="B17" s="7" t="s">
        <v>68</v>
      </c>
      <c r="C17" s="1">
        <v>27021</v>
      </c>
      <c r="D17" s="1">
        <v>27415</v>
      </c>
      <c r="E17" s="1">
        <v>27647</v>
      </c>
      <c r="F17" s="1">
        <v>27990</v>
      </c>
      <c r="G17" s="1">
        <v>28703</v>
      </c>
      <c r="H17" s="1">
        <v>29185</v>
      </c>
      <c r="I17" s="1">
        <v>29750</v>
      </c>
      <c r="J17" s="1">
        <v>30283</v>
      </c>
      <c r="K17" s="1">
        <v>30647</v>
      </c>
      <c r="L17" s="1">
        <v>30945</v>
      </c>
      <c r="M17" s="1">
        <v>31068</v>
      </c>
      <c r="N17" s="1">
        <v>31566</v>
      </c>
    </row>
    <row r="18" spans="1:14" x14ac:dyDescent="0.3">
      <c r="A18" s="7" t="s">
        <v>12</v>
      </c>
      <c r="B18" s="7" t="s">
        <v>69</v>
      </c>
      <c r="C18" s="1">
        <v>21842</v>
      </c>
      <c r="D18" s="1">
        <v>22143</v>
      </c>
      <c r="E18" s="1">
        <v>22320</v>
      </c>
      <c r="F18" s="1">
        <v>22522</v>
      </c>
      <c r="G18" s="1">
        <v>22698</v>
      </c>
      <c r="H18" s="1">
        <v>23027</v>
      </c>
      <c r="I18" s="1">
        <v>23161</v>
      </c>
      <c r="J18" s="1">
        <v>23357</v>
      </c>
      <c r="K18" s="1">
        <v>23721</v>
      </c>
      <c r="L18" s="1">
        <v>24044</v>
      </c>
      <c r="M18" s="1">
        <v>24417</v>
      </c>
      <c r="N18" s="1">
        <v>25058</v>
      </c>
    </row>
    <row r="19" spans="1:14" x14ac:dyDescent="0.3">
      <c r="A19" s="7" t="s">
        <v>12</v>
      </c>
      <c r="B19" s="7" t="s">
        <v>70</v>
      </c>
      <c r="C19" s="1">
        <v>10942</v>
      </c>
      <c r="D19" s="1">
        <v>10811</v>
      </c>
      <c r="E19" s="1">
        <v>10151</v>
      </c>
      <c r="F19" s="1">
        <v>9859</v>
      </c>
      <c r="G19" s="1">
        <v>9997</v>
      </c>
      <c r="H19" s="1">
        <v>10250</v>
      </c>
      <c r="I19" s="1">
        <v>10596</v>
      </c>
      <c r="J19" s="1">
        <v>10987</v>
      </c>
      <c r="K19" s="1">
        <v>11766</v>
      </c>
      <c r="L19" s="1">
        <v>12171</v>
      </c>
      <c r="M19" s="1">
        <v>12734</v>
      </c>
      <c r="N19" s="1">
        <v>13271</v>
      </c>
    </row>
    <row r="20" spans="1:14" x14ac:dyDescent="0.3">
      <c r="A20" s="7" t="s">
        <v>12</v>
      </c>
      <c r="B20" s="7" t="s">
        <v>71</v>
      </c>
      <c r="C20" s="1">
        <v>2999</v>
      </c>
      <c r="D20" s="1">
        <v>2877</v>
      </c>
      <c r="E20" s="1">
        <v>2490</v>
      </c>
      <c r="F20" s="1">
        <v>2083</v>
      </c>
      <c r="G20" s="1">
        <v>2116</v>
      </c>
      <c r="H20" s="1">
        <v>2289</v>
      </c>
      <c r="I20" s="1">
        <v>2525</v>
      </c>
      <c r="J20" s="1">
        <v>2660</v>
      </c>
      <c r="K20" s="1">
        <v>2860</v>
      </c>
      <c r="L20" s="1">
        <v>2933</v>
      </c>
      <c r="M20" s="1">
        <v>3038</v>
      </c>
      <c r="N20" s="1">
        <v>3233</v>
      </c>
    </row>
    <row r="21" spans="1:14" x14ac:dyDescent="0.3">
      <c r="A21" s="7" t="s">
        <v>13</v>
      </c>
      <c r="B21" s="7" t="s">
        <v>60</v>
      </c>
      <c r="C21" s="1">
        <v>842</v>
      </c>
      <c r="D21" s="1">
        <v>847</v>
      </c>
      <c r="E21" s="1">
        <v>858</v>
      </c>
      <c r="F21" s="1">
        <v>817</v>
      </c>
      <c r="G21" s="1">
        <v>831</v>
      </c>
      <c r="H21" s="1">
        <v>773</v>
      </c>
      <c r="I21" s="1">
        <v>757</v>
      </c>
      <c r="J21" s="1">
        <v>749</v>
      </c>
      <c r="K21" s="1">
        <v>739</v>
      </c>
      <c r="L21" s="1">
        <v>723</v>
      </c>
      <c r="M21" s="1">
        <v>728</v>
      </c>
      <c r="N21" s="1">
        <v>723</v>
      </c>
    </row>
    <row r="22" spans="1:14" x14ac:dyDescent="0.3">
      <c r="A22" s="7" t="s">
        <v>13</v>
      </c>
      <c r="B22" s="7" t="s">
        <v>61</v>
      </c>
      <c r="C22" s="1">
        <v>962</v>
      </c>
      <c r="D22" s="1">
        <v>987</v>
      </c>
      <c r="E22" s="1">
        <v>1055</v>
      </c>
      <c r="F22" s="1">
        <v>1100</v>
      </c>
      <c r="G22" s="1">
        <v>1151</v>
      </c>
      <c r="H22" s="1">
        <v>1231</v>
      </c>
      <c r="I22" s="1">
        <v>1317</v>
      </c>
      <c r="J22" s="1">
        <v>1382</v>
      </c>
      <c r="K22" s="1">
        <v>1439</v>
      </c>
      <c r="L22" s="1">
        <v>1516</v>
      </c>
      <c r="M22" s="1">
        <v>1630</v>
      </c>
      <c r="N22" s="1">
        <v>1673</v>
      </c>
    </row>
    <row r="23" spans="1:14" x14ac:dyDescent="0.3">
      <c r="A23" s="7" t="s">
        <v>13</v>
      </c>
      <c r="B23" s="7" t="s">
        <v>62</v>
      </c>
      <c r="C23" s="1">
        <v>626</v>
      </c>
      <c r="D23" s="1">
        <v>641</v>
      </c>
      <c r="E23" s="1">
        <v>663</v>
      </c>
      <c r="F23" s="1">
        <v>685</v>
      </c>
      <c r="G23" s="1">
        <v>694</v>
      </c>
      <c r="H23" s="1">
        <v>711</v>
      </c>
      <c r="I23" s="1">
        <v>766</v>
      </c>
      <c r="J23" s="1">
        <v>824</v>
      </c>
      <c r="K23" s="1">
        <v>894</v>
      </c>
      <c r="L23" s="1">
        <v>936</v>
      </c>
      <c r="M23" s="1">
        <v>987</v>
      </c>
      <c r="N23" s="1">
        <v>1036</v>
      </c>
    </row>
    <row r="24" spans="1:14" x14ac:dyDescent="0.3">
      <c r="A24" s="7" t="s">
        <v>13</v>
      </c>
      <c r="B24" s="7" t="s">
        <v>63</v>
      </c>
      <c r="C24" s="1">
        <v>387</v>
      </c>
      <c r="D24" s="1">
        <v>396</v>
      </c>
      <c r="E24" s="1">
        <v>397</v>
      </c>
      <c r="F24" s="1">
        <v>424</v>
      </c>
      <c r="G24" s="1">
        <v>444</v>
      </c>
      <c r="H24" s="1">
        <v>465</v>
      </c>
      <c r="I24" s="1">
        <v>468</v>
      </c>
      <c r="J24" s="1">
        <v>477</v>
      </c>
      <c r="K24" s="1">
        <v>503</v>
      </c>
      <c r="L24" s="1">
        <v>541</v>
      </c>
      <c r="M24" s="1">
        <v>566</v>
      </c>
      <c r="N24" s="1">
        <v>585</v>
      </c>
    </row>
    <row r="25" spans="1:14" x14ac:dyDescent="0.3">
      <c r="A25" s="7" t="s">
        <v>13</v>
      </c>
      <c r="B25" s="7" t="s">
        <v>64</v>
      </c>
      <c r="C25" s="1">
        <v>83</v>
      </c>
      <c r="D25" s="1">
        <v>100</v>
      </c>
      <c r="E25" s="1">
        <v>98</v>
      </c>
      <c r="F25" s="1">
        <v>92</v>
      </c>
      <c r="G25" s="1">
        <v>91</v>
      </c>
      <c r="H25" s="1">
        <v>103</v>
      </c>
      <c r="I25" s="1">
        <v>109</v>
      </c>
      <c r="J25" s="1">
        <v>124</v>
      </c>
      <c r="K25" s="1">
        <v>133</v>
      </c>
      <c r="L25" s="1">
        <v>133</v>
      </c>
      <c r="M25" s="1">
        <v>154</v>
      </c>
      <c r="N25" s="1">
        <v>163</v>
      </c>
    </row>
    <row r="26" spans="1:14" x14ac:dyDescent="0.3">
      <c r="A26" s="7" t="s">
        <v>13</v>
      </c>
      <c r="B26" s="7" t="s">
        <v>65</v>
      </c>
      <c r="C26" s="1">
        <v>8</v>
      </c>
      <c r="D26" s="1">
        <v>9</v>
      </c>
      <c r="E26" s="1">
        <v>10</v>
      </c>
      <c r="F26" s="1">
        <v>7</v>
      </c>
      <c r="G26" s="1">
        <v>8</v>
      </c>
      <c r="H26" s="1">
        <v>8</v>
      </c>
      <c r="I26" s="1">
        <v>8</v>
      </c>
      <c r="J26" s="1">
        <v>11</v>
      </c>
      <c r="K26" s="1">
        <v>13</v>
      </c>
      <c r="L26" s="1">
        <v>13</v>
      </c>
      <c r="M26" s="1">
        <v>13</v>
      </c>
      <c r="N26" s="1">
        <v>16</v>
      </c>
    </row>
    <row r="27" spans="1:14" x14ac:dyDescent="0.3">
      <c r="A27" s="7" t="s">
        <v>13</v>
      </c>
      <c r="B27" s="7" t="s">
        <v>66</v>
      </c>
      <c r="C27" s="1">
        <v>524</v>
      </c>
      <c r="D27" s="1">
        <v>558</v>
      </c>
      <c r="E27" s="1">
        <v>543</v>
      </c>
      <c r="F27" s="1">
        <v>547</v>
      </c>
      <c r="G27" s="1">
        <v>580</v>
      </c>
      <c r="H27" s="1">
        <v>564</v>
      </c>
      <c r="I27" s="1">
        <v>558</v>
      </c>
      <c r="J27" s="1">
        <v>532</v>
      </c>
      <c r="K27" s="1">
        <v>536</v>
      </c>
      <c r="L27" s="1">
        <v>486</v>
      </c>
      <c r="M27" s="1">
        <v>448</v>
      </c>
      <c r="N27" s="1">
        <v>422</v>
      </c>
    </row>
    <row r="28" spans="1:14" x14ac:dyDescent="0.3">
      <c r="A28" s="7" t="s">
        <v>13</v>
      </c>
      <c r="B28" s="7" t="s">
        <v>67</v>
      </c>
      <c r="C28" s="1">
        <v>832</v>
      </c>
      <c r="D28" s="1">
        <v>785</v>
      </c>
      <c r="E28" s="1">
        <v>780</v>
      </c>
      <c r="F28" s="1">
        <v>792</v>
      </c>
      <c r="G28" s="1">
        <v>804</v>
      </c>
      <c r="H28" s="1">
        <v>861</v>
      </c>
      <c r="I28" s="1">
        <v>889</v>
      </c>
      <c r="J28" s="1">
        <v>962</v>
      </c>
      <c r="K28" s="1">
        <v>1028</v>
      </c>
      <c r="L28" s="1">
        <v>1090</v>
      </c>
      <c r="M28" s="1">
        <v>1142</v>
      </c>
      <c r="N28" s="1">
        <v>1197</v>
      </c>
    </row>
    <row r="29" spans="1:14" x14ac:dyDescent="0.3">
      <c r="A29" s="7" t="s">
        <v>13</v>
      </c>
      <c r="B29" s="7" t="s">
        <v>68</v>
      </c>
      <c r="C29" s="1">
        <v>756</v>
      </c>
      <c r="D29" s="1">
        <v>772</v>
      </c>
      <c r="E29" s="1">
        <v>760</v>
      </c>
      <c r="F29" s="1">
        <v>742</v>
      </c>
      <c r="G29" s="1">
        <v>748</v>
      </c>
      <c r="H29" s="1">
        <v>749</v>
      </c>
      <c r="I29" s="1">
        <v>782</v>
      </c>
      <c r="J29" s="1">
        <v>823</v>
      </c>
      <c r="K29" s="1">
        <v>852</v>
      </c>
      <c r="L29" s="1">
        <v>875</v>
      </c>
      <c r="M29" s="1">
        <v>882</v>
      </c>
      <c r="N29" s="1">
        <v>861</v>
      </c>
    </row>
    <row r="30" spans="1:14" x14ac:dyDescent="0.3">
      <c r="A30" s="7" t="s">
        <v>13</v>
      </c>
      <c r="B30" s="7" t="s">
        <v>69</v>
      </c>
      <c r="C30" s="1">
        <v>739</v>
      </c>
      <c r="D30" s="1">
        <v>738</v>
      </c>
      <c r="E30" s="1">
        <v>729</v>
      </c>
      <c r="F30" s="1">
        <v>720</v>
      </c>
      <c r="G30" s="1">
        <v>736</v>
      </c>
      <c r="H30" s="1">
        <v>732</v>
      </c>
      <c r="I30" s="1">
        <v>701</v>
      </c>
      <c r="J30" s="1">
        <v>698</v>
      </c>
      <c r="K30" s="1">
        <v>695</v>
      </c>
      <c r="L30" s="1">
        <v>704</v>
      </c>
      <c r="M30" s="1">
        <v>721</v>
      </c>
      <c r="N30" s="1">
        <v>739</v>
      </c>
    </row>
    <row r="31" spans="1:14" x14ac:dyDescent="0.3">
      <c r="A31" s="7" t="s">
        <v>13</v>
      </c>
      <c r="B31" s="7" t="s">
        <v>70</v>
      </c>
      <c r="C31" s="1">
        <v>313</v>
      </c>
      <c r="D31" s="1">
        <v>306</v>
      </c>
      <c r="E31" s="1">
        <v>299</v>
      </c>
      <c r="F31" s="1">
        <v>295</v>
      </c>
      <c r="G31" s="1">
        <v>313</v>
      </c>
      <c r="H31" s="1">
        <v>319</v>
      </c>
      <c r="I31" s="1">
        <v>344</v>
      </c>
      <c r="J31" s="1">
        <v>338</v>
      </c>
      <c r="K31" s="1">
        <v>371</v>
      </c>
      <c r="L31" s="1">
        <v>385</v>
      </c>
      <c r="M31" s="1">
        <v>395</v>
      </c>
      <c r="N31" s="1">
        <v>402</v>
      </c>
    </row>
    <row r="32" spans="1:14" x14ac:dyDescent="0.3">
      <c r="A32" s="7" t="s">
        <v>13</v>
      </c>
      <c r="B32" s="7" t="s">
        <v>71</v>
      </c>
      <c r="C32" s="1">
        <v>51</v>
      </c>
      <c r="D32" s="1">
        <v>56</v>
      </c>
      <c r="E32" s="1">
        <v>40</v>
      </c>
      <c r="F32" s="1">
        <v>27</v>
      </c>
      <c r="G32" s="1">
        <v>24</v>
      </c>
      <c r="H32" s="1">
        <v>34</v>
      </c>
      <c r="I32" s="1">
        <v>43</v>
      </c>
      <c r="J32" s="1">
        <v>37</v>
      </c>
      <c r="K32" s="1">
        <v>40</v>
      </c>
      <c r="L32" s="1">
        <v>48</v>
      </c>
      <c r="M32" s="1">
        <v>48</v>
      </c>
      <c r="N32" s="1">
        <v>53</v>
      </c>
    </row>
    <row r="33" spans="1:14" x14ac:dyDescent="0.3">
      <c r="A33" s="7" t="s">
        <v>14</v>
      </c>
      <c r="B33" s="7" t="s">
        <v>60</v>
      </c>
      <c r="C33" s="1">
        <v>2216</v>
      </c>
      <c r="D33" s="1">
        <v>2297</v>
      </c>
      <c r="E33" s="1">
        <v>2269</v>
      </c>
      <c r="F33" s="1">
        <v>2227</v>
      </c>
      <c r="G33" s="1">
        <v>2228</v>
      </c>
      <c r="H33" s="1">
        <v>2233</v>
      </c>
      <c r="I33" s="1">
        <v>2220</v>
      </c>
      <c r="J33" s="1">
        <v>2224</v>
      </c>
      <c r="K33" s="1">
        <v>2289</v>
      </c>
      <c r="L33" s="1">
        <v>2285</v>
      </c>
      <c r="M33" s="1">
        <v>2377</v>
      </c>
      <c r="N33" s="1">
        <v>2381</v>
      </c>
    </row>
    <row r="34" spans="1:14" x14ac:dyDescent="0.3">
      <c r="A34" s="7" t="s">
        <v>14</v>
      </c>
      <c r="B34" s="7" t="s">
        <v>61</v>
      </c>
      <c r="C34" s="1">
        <v>3178</v>
      </c>
      <c r="D34" s="1">
        <v>3286</v>
      </c>
      <c r="E34" s="1">
        <v>3432</v>
      </c>
      <c r="F34" s="1">
        <v>3497</v>
      </c>
      <c r="G34" s="1">
        <v>3607</v>
      </c>
      <c r="H34" s="1">
        <v>3714</v>
      </c>
      <c r="I34" s="1">
        <v>3746</v>
      </c>
      <c r="J34" s="1">
        <v>3900</v>
      </c>
      <c r="K34" s="1">
        <v>3931</v>
      </c>
      <c r="L34" s="1">
        <v>4106</v>
      </c>
      <c r="M34" s="1">
        <v>4301</v>
      </c>
      <c r="N34" s="1">
        <v>4369</v>
      </c>
    </row>
    <row r="35" spans="1:14" x14ac:dyDescent="0.3">
      <c r="A35" s="7" t="s">
        <v>14</v>
      </c>
      <c r="B35" s="7" t="s">
        <v>62</v>
      </c>
      <c r="C35" s="1">
        <v>2440</v>
      </c>
      <c r="D35" s="1">
        <v>2428</v>
      </c>
      <c r="E35" s="1">
        <v>2470</v>
      </c>
      <c r="F35" s="1">
        <v>2478</v>
      </c>
      <c r="G35" s="1">
        <v>2566</v>
      </c>
      <c r="H35" s="1">
        <v>2616</v>
      </c>
      <c r="I35" s="1">
        <v>2738</v>
      </c>
      <c r="J35" s="1">
        <v>2833</v>
      </c>
      <c r="K35" s="1">
        <v>2990</v>
      </c>
      <c r="L35" s="1">
        <v>3100</v>
      </c>
      <c r="M35" s="1">
        <v>3220</v>
      </c>
      <c r="N35" s="1">
        <v>3377</v>
      </c>
    </row>
    <row r="36" spans="1:14" x14ac:dyDescent="0.3">
      <c r="A36" s="7" t="s">
        <v>14</v>
      </c>
      <c r="B36" s="7" t="s">
        <v>63</v>
      </c>
      <c r="C36" s="1">
        <v>1482</v>
      </c>
      <c r="D36" s="1">
        <v>1551</v>
      </c>
      <c r="E36" s="1">
        <v>1618</v>
      </c>
      <c r="F36" s="1">
        <v>1723</v>
      </c>
      <c r="G36" s="1">
        <v>1778</v>
      </c>
      <c r="H36" s="1">
        <v>1858</v>
      </c>
      <c r="I36" s="1">
        <v>1921</v>
      </c>
      <c r="J36" s="1">
        <v>1991</v>
      </c>
      <c r="K36" s="1">
        <v>2042</v>
      </c>
      <c r="L36" s="1">
        <v>2124</v>
      </c>
      <c r="M36" s="1">
        <v>2198</v>
      </c>
      <c r="N36" s="1">
        <v>2191</v>
      </c>
    </row>
    <row r="37" spans="1:14" x14ac:dyDescent="0.3">
      <c r="A37" s="7" t="s">
        <v>14</v>
      </c>
      <c r="B37" s="7" t="s">
        <v>64</v>
      </c>
      <c r="C37" s="1">
        <v>257</v>
      </c>
      <c r="D37" s="1">
        <v>270</v>
      </c>
      <c r="E37" s="1">
        <v>271</v>
      </c>
      <c r="F37" s="1">
        <v>258</v>
      </c>
      <c r="G37" s="1">
        <v>270</v>
      </c>
      <c r="H37" s="1">
        <v>301</v>
      </c>
      <c r="I37" s="1">
        <v>342</v>
      </c>
      <c r="J37" s="1">
        <v>365</v>
      </c>
      <c r="K37" s="1">
        <v>419</v>
      </c>
      <c r="L37" s="1">
        <v>436</v>
      </c>
      <c r="M37" s="1">
        <v>470</v>
      </c>
      <c r="N37" s="1">
        <v>512</v>
      </c>
    </row>
    <row r="38" spans="1:14" x14ac:dyDescent="0.3">
      <c r="A38" s="7" t="s">
        <v>14</v>
      </c>
      <c r="B38" s="7" t="s">
        <v>65</v>
      </c>
      <c r="C38" s="1">
        <v>29</v>
      </c>
      <c r="D38" s="1">
        <v>25</v>
      </c>
      <c r="E38" s="1">
        <v>20</v>
      </c>
      <c r="F38" s="1">
        <v>14</v>
      </c>
      <c r="G38" s="1">
        <v>16</v>
      </c>
      <c r="H38" s="1">
        <v>16</v>
      </c>
      <c r="I38" s="1">
        <v>14</v>
      </c>
      <c r="J38" s="1">
        <v>18</v>
      </c>
      <c r="K38" s="1">
        <v>16</v>
      </c>
      <c r="L38" s="1">
        <v>31</v>
      </c>
      <c r="M38" s="1">
        <v>34</v>
      </c>
      <c r="N38" s="1">
        <v>35</v>
      </c>
    </row>
    <row r="39" spans="1:14" x14ac:dyDescent="0.3">
      <c r="A39" s="7" t="s">
        <v>14</v>
      </c>
      <c r="B39" s="7" t="s">
        <v>66</v>
      </c>
      <c r="C39" s="1">
        <v>1361</v>
      </c>
      <c r="D39" s="1">
        <v>1444</v>
      </c>
      <c r="E39" s="1">
        <v>1492</v>
      </c>
      <c r="F39" s="1">
        <v>1538</v>
      </c>
      <c r="G39" s="1">
        <v>1594</v>
      </c>
      <c r="H39" s="1">
        <v>1586</v>
      </c>
      <c r="I39" s="1">
        <v>1614</v>
      </c>
      <c r="J39" s="1">
        <v>1632</v>
      </c>
      <c r="K39" s="1">
        <v>1686</v>
      </c>
      <c r="L39" s="1">
        <v>1659</v>
      </c>
      <c r="M39" s="1">
        <v>1705</v>
      </c>
      <c r="N39" s="1">
        <v>1606</v>
      </c>
    </row>
    <row r="40" spans="1:14" x14ac:dyDescent="0.3">
      <c r="A40" s="7" t="s">
        <v>14</v>
      </c>
      <c r="B40" s="7" t="s">
        <v>67</v>
      </c>
      <c r="C40" s="1">
        <v>2708</v>
      </c>
      <c r="D40" s="1">
        <v>2625</v>
      </c>
      <c r="E40" s="1">
        <v>2539</v>
      </c>
      <c r="F40" s="1">
        <v>2477</v>
      </c>
      <c r="G40" s="1">
        <v>2467</v>
      </c>
      <c r="H40" s="1">
        <v>2461</v>
      </c>
      <c r="I40" s="1">
        <v>2474</v>
      </c>
      <c r="J40" s="1">
        <v>2530</v>
      </c>
      <c r="K40" s="1">
        <v>2638</v>
      </c>
      <c r="L40" s="1">
        <v>2779</v>
      </c>
      <c r="M40" s="1">
        <v>2947</v>
      </c>
      <c r="N40" s="1">
        <v>3089</v>
      </c>
    </row>
    <row r="41" spans="1:14" x14ac:dyDescent="0.3">
      <c r="A41" s="7" t="s">
        <v>14</v>
      </c>
      <c r="B41" s="7" t="s">
        <v>68</v>
      </c>
      <c r="C41" s="1">
        <v>2519</v>
      </c>
      <c r="D41" s="1">
        <v>2547</v>
      </c>
      <c r="E41" s="1">
        <v>2523</v>
      </c>
      <c r="F41" s="1">
        <v>2560</v>
      </c>
      <c r="G41" s="1">
        <v>2561</v>
      </c>
      <c r="H41" s="1">
        <v>2546</v>
      </c>
      <c r="I41" s="1">
        <v>2558</v>
      </c>
      <c r="J41" s="1">
        <v>2559</v>
      </c>
      <c r="K41" s="1">
        <v>2590</v>
      </c>
      <c r="L41" s="1">
        <v>2601</v>
      </c>
      <c r="M41" s="1">
        <v>2625</v>
      </c>
      <c r="N41" s="1">
        <v>2540</v>
      </c>
    </row>
    <row r="42" spans="1:14" x14ac:dyDescent="0.3">
      <c r="A42" s="7" t="s">
        <v>14</v>
      </c>
      <c r="B42" s="7" t="s">
        <v>69</v>
      </c>
      <c r="C42" s="1">
        <v>2362</v>
      </c>
      <c r="D42" s="1">
        <v>2388</v>
      </c>
      <c r="E42" s="1">
        <v>2378</v>
      </c>
      <c r="F42" s="1">
        <v>2339</v>
      </c>
      <c r="G42" s="1">
        <v>2358</v>
      </c>
      <c r="H42" s="1">
        <v>2355</v>
      </c>
      <c r="I42" s="1">
        <v>2329</v>
      </c>
      <c r="J42" s="1">
        <v>2335</v>
      </c>
      <c r="K42" s="1">
        <v>2325</v>
      </c>
      <c r="L42" s="1">
        <v>2356</v>
      </c>
      <c r="M42" s="1">
        <v>2390</v>
      </c>
      <c r="N42" s="1">
        <v>2386</v>
      </c>
    </row>
    <row r="43" spans="1:14" x14ac:dyDescent="0.3">
      <c r="A43" s="7" t="s">
        <v>14</v>
      </c>
      <c r="B43" s="7" t="s">
        <v>70</v>
      </c>
      <c r="C43" s="1">
        <v>947</v>
      </c>
      <c r="D43" s="1">
        <v>908</v>
      </c>
      <c r="E43" s="1">
        <v>863</v>
      </c>
      <c r="F43" s="1">
        <v>844</v>
      </c>
      <c r="G43" s="1">
        <v>889</v>
      </c>
      <c r="H43" s="1">
        <v>902</v>
      </c>
      <c r="I43" s="1">
        <v>918</v>
      </c>
      <c r="J43" s="1">
        <v>960</v>
      </c>
      <c r="K43" s="1">
        <v>1039</v>
      </c>
      <c r="L43" s="1">
        <v>1064</v>
      </c>
      <c r="M43" s="1">
        <v>1065</v>
      </c>
      <c r="N43" s="1">
        <v>1116</v>
      </c>
    </row>
    <row r="44" spans="1:14" x14ac:dyDescent="0.3">
      <c r="A44" s="7" t="s">
        <v>14</v>
      </c>
      <c r="B44" s="7" t="s">
        <v>71</v>
      </c>
      <c r="C44" s="1">
        <v>166</v>
      </c>
      <c r="D44" s="1">
        <v>170</v>
      </c>
      <c r="E44" s="1">
        <v>127</v>
      </c>
      <c r="F44" s="1">
        <v>76</v>
      </c>
      <c r="G44" s="1">
        <v>77</v>
      </c>
      <c r="H44" s="1">
        <v>87</v>
      </c>
      <c r="I44" s="1">
        <v>102</v>
      </c>
      <c r="J44" s="1">
        <v>109</v>
      </c>
      <c r="K44" s="1">
        <v>119</v>
      </c>
      <c r="L44" s="1">
        <v>134</v>
      </c>
      <c r="M44" s="1">
        <v>152</v>
      </c>
      <c r="N44" s="1">
        <v>170</v>
      </c>
    </row>
    <row r="45" spans="1:14" x14ac:dyDescent="0.3">
      <c r="A45" s="7" t="s">
        <v>15</v>
      </c>
      <c r="B45" s="7" t="s">
        <v>60</v>
      </c>
      <c r="C45" s="1">
        <v>917</v>
      </c>
      <c r="D45" s="1">
        <v>905</v>
      </c>
      <c r="E45" s="1">
        <v>885</v>
      </c>
      <c r="F45" s="1">
        <v>876</v>
      </c>
      <c r="G45" s="1">
        <v>843</v>
      </c>
      <c r="H45" s="1">
        <v>859</v>
      </c>
      <c r="I45" s="1">
        <v>884</v>
      </c>
      <c r="J45" s="1">
        <v>870</v>
      </c>
      <c r="K45" s="1">
        <v>876</v>
      </c>
      <c r="L45" s="1">
        <v>929</v>
      </c>
      <c r="M45" s="1">
        <v>990</v>
      </c>
      <c r="N45" s="1">
        <v>1084</v>
      </c>
    </row>
    <row r="46" spans="1:14" x14ac:dyDescent="0.3">
      <c r="A46" s="7" t="s">
        <v>15</v>
      </c>
      <c r="B46" s="7" t="s">
        <v>61</v>
      </c>
      <c r="C46" s="1">
        <v>1385</v>
      </c>
      <c r="D46" s="1">
        <v>1410</v>
      </c>
      <c r="E46" s="1">
        <v>1450</v>
      </c>
      <c r="F46" s="1">
        <v>1465</v>
      </c>
      <c r="G46" s="1">
        <v>1508</v>
      </c>
      <c r="H46" s="1">
        <v>1540</v>
      </c>
      <c r="I46" s="1">
        <v>1602</v>
      </c>
      <c r="J46" s="1">
        <v>1683</v>
      </c>
      <c r="K46" s="1">
        <v>1765</v>
      </c>
      <c r="L46" s="1">
        <v>1888</v>
      </c>
      <c r="M46" s="1">
        <v>2029</v>
      </c>
      <c r="N46" s="1">
        <v>2158</v>
      </c>
    </row>
    <row r="47" spans="1:14" x14ac:dyDescent="0.3">
      <c r="A47" s="7" t="s">
        <v>15</v>
      </c>
      <c r="B47" s="7" t="s">
        <v>62</v>
      </c>
      <c r="C47" s="1">
        <v>1047</v>
      </c>
      <c r="D47" s="1">
        <v>1066</v>
      </c>
      <c r="E47" s="1">
        <v>1098</v>
      </c>
      <c r="F47" s="1">
        <v>1113</v>
      </c>
      <c r="G47" s="1">
        <v>1152</v>
      </c>
      <c r="H47" s="1">
        <v>1199</v>
      </c>
      <c r="I47" s="1">
        <v>1213</v>
      </c>
      <c r="J47" s="1">
        <v>1264</v>
      </c>
      <c r="K47" s="1">
        <v>1311</v>
      </c>
      <c r="L47" s="1">
        <v>1388</v>
      </c>
      <c r="M47" s="1">
        <v>1498</v>
      </c>
      <c r="N47" s="1">
        <v>1578</v>
      </c>
    </row>
    <row r="48" spans="1:14" x14ac:dyDescent="0.3">
      <c r="A48" s="7" t="s">
        <v>15</v>
      </c>
      <c r="B48" s="7" t="s">
        <v>63</v>
      </c>
      <c r="C48" s="1">
        <v>621</v>
      </c>
      <c r="D48" s="1">
        <v>648</v>
      </c>
      <c r="E48" s="1">
        <v>676</v>
      </c>
      <c r="F48" s="1">
        <v>733</v>
      </c>
      <c r="G48" s="1">
        <v>742</v>
      </c>
      <c r="H48" s="1">
        <v>780</v>
      </c>
      <c r="I48" s="1">
        <v>815</v>
      </c>
      <c r="J48" s="1">
        <v>823</v>
      </c>
      <c r="K48" s="1">
        <v>880</v>
      </c>
      <c r="L48" s="1">
        <v>919</v>
      </c>
      <c r="M48" s="1">
        <v>970</v>
      </c>
      <c r="N48" s="1">
        <v>991</v>
      </c>
    </row>
    <row r="49" spans="1:14" x14ac:dyDescent="0.3">
      <c r="A49" s="7" t="s">
        <v>15</v>
      </c>
      <c r="B49" s="7" t="s">
        <v>64</v>
      </c>
      <c r="C49" s="1">
        <v>131</v>
      </c>
      <c r="D49" s="1">
        <v>131</v>
      </c>
      <c r="E49" s="1">
        <v>138</v>
      </c>
      <c r="F49" s="1">
        <v>144</v>
      </c>
      <c r="G49" s="1">
        <v>158</v>
      </c>
      <c r="H49" s="1">
        <v>172</v>
      </c>
      <c r="I49" s="1">
        <v>178</v>
      </c>
      <c r="J49" s="1">
        <v>192</v>
      </c>
      <c r="K49" s="1">
        <v>212</v>
      </c>
      <c r="L49" s="1">
        <v>244</v>
      </c>
      <c r="M49" s="1">
        <v>260</v>
      </c>
      <c r="N49" s="1">
        <v>276</v>
      </c>
    </row>
    <row r="50" spans="1:14" x14ac:dyDescent="0.3">
      <c r="A50" s="7" t="s">
        <v>15</v>
      </c>
      <c r="B50" s="7" t="s">
        <v>65</v>
      </c>
      <c r="C50" s="1">
        <v>15</v>
      </c>
      <c r="D50" s="1">
        <v>20</v>
      </c>
      <c r="E50" s="1">
        <v>15</v>
      </c>
      <c r="F50" s="1">
        <v>8</v>
      </c>
      <c r="G50" s="1">
        <v>11</v>
      </c>
      <c r="H50" s="1">
        <v>14</v>
      </c>
      <c r="I50" s="1">
        <v>17</v>
      </c>
      <c r="J50" s="1">
        <v>16</v>
      </c>
      <c r="K50" s="1">
        <v>20</v>
      </c>
      <c r="L50" s="1">
        <v>21</v>
      </c>
      <c r="M50" s="1">
        <v>27</v>
      </c>
      <c r="N50" s="1">
        <v>32</v>
      </c>
    </row>
    <row r="51" spans="1:14" x14ac:dyDescent="0.3">
      <c r="A51" s="7" t="s">
        <v>15</v>
      </c>
      <c r="B51" s="7" t="s">
        <v>66</v>
      </c>
      <c r="C51" s="1">
        <v>596</v>
      </c>
      <c r="D51" s="1">
        <v>671</v>
      </c>
      <c r="E51" s="1">
        <v>671</v>
      </c>
      <c r="F51" s="1">
        <v>647</v>
      </c>
      <c r="G51" s="1">
        <v>671</v>
      </c>
      <c r="H51" s="1">
        <v>660</v>
      </c>
      <c r="I51" s="1">
        <v>729</v>
      </c>
      <c r="J51" s="1">
        <v>764</v>
      </c>
      <c r="K51" s="1">
        <v>735</v>
      </c>
      <c r="L51" s="1">
        <v>771</v>
      </c>
      <c r="M51" s="1">
        <v>783</v>
      </c>
      <c r="N51" s="1">
        <v>837</v>
      </c>
    </row>
    <row r="52" spans="1:14" x14ac:dyDescent="0.3">
      <c r="A52" s="7" t="s">
        <v>15</v>
      </c>
      <c r="B52" s="7" t="s">
        <v>67</v>
      </c>
      <c r="C52" s="1">
        <v>1482</v>
      </c>
      <c r="D52" s="1">
        <v>1403</v>
      </c>
      <c r="E52" s="1">
        <v>1362</v>
      </c>
      <c r="F52" s="1">
        <v>1302</v>
      </c>
      <c r="G52" s="1">
        <v>1306</v>
      </c>
      <c r="H52" s="1">
        <v>1325</v>
      </c>
      <c r="I52" s="1">
        <v>1351</v>
      </c>
      <c r="J52" s="1">
        <v>1475</v>
      </c>
      <c r="K52" s="1">
        <v>1634</v>
      </c>
      <c r="L52" s="1">
        <v>1811</v>
      </c>
      <c r="M52" s="1">
        <v>1976</v>
      </c>
      <c r="N52" s="1">
        <v>2149</v>
      </c>
    </row>
    <row r="53" spans="1:14" x14ac:dyDescent="0.3">
      <c r="A53" s="7" t="s">
        <v>15</v>
      </c>
      <c r="B53" s="7" t="s">
        <v>68</v>
      </c>
      <c r="C53" s="1">
        <v>1536</v>
      </c>
      <c r="D53" s="1">
        <v>1537</v>
      </c>
      <c r="E53" s="1">
        <v>1483</v>
      </c>
      <c r="F53" s="1">
        <v>1471</v>
      </c>
      <c r="G53" s="1">
        <v>1499</v>
      </c>
      <c r="H53" s="1">
        <v>1503</v>
      </c>
      <c r="I53" s="1">
        <v>1488</v>
      </c>
      <c r="J53" s="1">
        <v>1460</v>
      </c>
      <c r="K53" s="1">
        <v>1480</v>
      </c>
      <c r="L53" s="1">
        <v>1492</v>
      </c>
      <c r="M53" s="1">
        <v>1552</v>
      </c>
      <c r="N53" s="1">
        <v>1579</v>
      </c>
    </row>
    <row r="54" spans="1:14" x14ac:dyDescent="0.3">
      <c r="A54" s="7" t="s">
        <v>15</v>
      </c>
      <c r="B54" s="7" t="s">
        <v>69</v>
      </c>
      <c r="C54" s="1">
        <v>1350</v>
      </c>
      <c r="D54" s="1">
        <v>1341</v>
      </c>
      <c r="E54" s="1">
        <v>1332</v>
      </c>
      <c r="F54" s="1">
        <v>1356</v>
      </c>
      <c r="G54" s="1">
        <v>1369</v>
      </c>
      <c r="H54" s="1">
        <v>1372</v>
      </c>
      <c r="I54" s="1">
        <v>1352</v>
      </c>
      <c r="J54" s="1">
        <v>1369</v>
      </c>
      <c r="K54" s="1">
        <v>1374</v>
      </c>
      <c r="L54" s="1">
        <v>1374</v>
      </c>
      <c r="M54" s="1">
        <v>1419</v>
      </c>
      <c r="N54" s="1">
        <v>1470</v>
      </c>
    </row>
    <row r="55" spans="1:14" x14ac:dyDescent="0.3">
      <c r="A55" s="7" t="s">
        <v>15</v>
      </c>
      <c r="B55" s="7" t="s">
        <v>70</v>
      </c>
      <c r="C55" s="1">
        <v>632</v>
      </c>
      <c r="D55" s="1">
        <v>628</v>
      </c>
      <c r="E55" s="1">
        <v>587</v>
      </c>
      <c r="F55" s="1">
        <v>568</v>
      </c>
      <c r="G55" s="1">
        <v>564</v>
      </c>
      <c r="H55" s="1">
        <v>588</v>
      </c>
      <c r="I55" s="1">
        <v>595</v>
      </c>
      <c r="J55" s="1">
        <v>626</v>
      </c>
      <c r="K55" s="1">
        <v>657</v>
      </c>
      <c r="L55" s="1">
        <v>693</v>
      </c>
      <c r="M55" s="1">
        <v>699</v>
      </c>
      <c r="N55" s="1">
        <v>716</v>
      </c>
    </row>
    <row r="56" spans="1:14" x14ac:dyDescent="0.3">
      <c r="A56" s="7" t="s">
        <v>15</v>
      </c>
      <c r="B56" s="7" t="s">
        <v>71</v>
      </c>
      <c r="C56" s="1">
        <v>137</v>
      </c>
      <c r="D56" s="1">
        <v>127</v>
      </c>
      <c r="E56" s="1">
        <v>113</v>
      </c>
      <c r="F56" s="1">
        <v>96</v>
      </c>
      <c r="G56" s="1">
        <v>106</v>
      </c>
      <c r="H56" s="1">
        <v>117</v>
      </c>
      <c r="I56" s="1">
        <v>123</v>
      </c>
      <c r="J56" s="1">
        <v>135</v>
      </c>
      <c r="K56" s="1">
        <v>151</v>
      </c>
      <c r="L56" s="1">
        <v>153</v>
      </c>
      <c r="M56" s="1">
        <v>170</v>
      </c>
      <c r="N56" s="1">
        <v>182</v>
      </c>
    </row>
    <row r="57" spans="1:14" x14ac:dyDescent="0.3">
      <c r="A57" s="7" t="s">
        <v>16</v>
      </c>
      <c r="B57" s="7" t="s">
        <v>60</v>
      </c>
      <c r="C57" s="1">
        <v>558</v>
      </c>
      <c r="D57" s="1">
        <v>547</v>
      </c>
      <c r="E57" s="1">
        <v>553</v>
      </c>
      <c r="F57" s="1">
        <v>359</v>
      </c>
      <c r="G57" s="1">
        <v>307</v>
      </c>
      <c r="H57" s="1">
        <v>328</v>
      </c>
      <c r="I57" s="1">
        <v>450</v>
      </c>
      <c r="J57" s="1">
        <v>787</v>
      </c>
      <c r="K57" s="1">
        <v>910</v>
      </c>
      <c r="L57" s="1">
        <v>1066</v>
      </c>
      <c r="M57" s="1">
        <v>1627</v>
      </c>
      <c r="N57" s="1">
        <v>2324</v>
      </c>
    </row>
    <row r="58" spans="1:14" x14ac:dyDescent="0.3">
      <c r="A58" s="7" t="s">
        <v>16</v>
      </c>
      <c r="B58" s="7" t="s">
        <v>61</v>
      </c>
      <c r="C58" s="1">
        <v>1989</v>
      </c>
      <c r="D58" s="1">
        <v>1783</v>
      </c>
      <c r="E58" s="1">
        <v>1579</v>
      </c>
      <c r="F58" s="1">
        <v>956</v>
      </c>
      <c r="G58" s="1">
        <v>706</v>
      </c>
      <c r="H58" s="1">
        <v>683</v>
      </c>
      <c r="I58" s="1">
        <v>764</v>
      </c>
      <c r="J58" s="1">
        <v>982</v>
      </c>
      <c r="K58" s="1">
        <v>1356</v>
      </c>
      <c r="L58" s="1">
        <v>1585</v>
      </c>
      <c r="M58" s="1">
        <v>1451</v>
      </c>
      <c r="N58" s="1">
        <v>2192</v>
      </c>
    </row>
    <row r="59" spans="1:14" x14ac:dyDescent="0.3">
      <c r="A59" s="7" t="s">
        <v>16</v>
      </c>
      <c r="B59" s="7" t="s">
        <v>62</v>
      </c>
      <c r="C59" s="1">
        <v>1444</v>
      </c>
      <c r="D59" s="1">
        <v>1304</v>
      </c>
      <c r="E59" s="1">
        <v>1027</v>
      </c>
      <c r="F59" s="1">
        <v>675</v>
      </c>
      <c r="G59" s="1">
        <v>477</v>
      </c>
      <c r="H59" s="1">
        <v>479</v>
      </c>
      <c r="I59" s="1">
        <v>482</v>
      </c>
      <c r="J59" s="1">
        <v>507</v>
      </c>
      <c r="K59" s="1">
        <v>681</v>
      </c>
      <c r="L59" s="1">
        <v>767</v>
      </c>
      <c r="M59" s="1">
        <v>692</v>
      </c>
      <c r="N59" s="1">
        <v>805</v>
      </c>
    </row>
    <row r="60" spans="1:14" x14ac:dyDescent="0.3">
      <c r="A60" s="7" t="s">
        <v>16</v>
      </c>
      <c r="B60" s="7" t="s">
        <v>63</v>
      </c>
      <c r="C60" s="1">
        <v>677</v>
      </c>
      <c r="D60" s="1">
        <v>645</v>
      </c>
      <c r="E60" s="1">
        <v>524</v>
      </c>
      <c r="F60" s="1">
        <v>316</v>
      </c>
      <c r="G60" s="1">
        <v>271</v>
      </c>
      <c r="H60" s="1">
        <v>265</v>
      </c>
      <c r="I60" s="1">
        <v>274</v>
      </c>
      <c r="J60" s="1">
        <v>296</v>
      </c>
      <c r="K60" s="1">
        <v>318</v>
      </c>
      <c r="L60" s="1">
        <v>332</v>
      </c>
      <c r="M60" s="1">
        <v>322</v>
      </c>
      <c r="N60" s="1">
        <v>321</v>
      </c>
    </row>
    <row r="61" spans="1:14" x14ac:dyDescent="0.3">
      <c r="A61" s="7" t="s">
        <v>16</v>
      </c>
      <c r="B61" s="7" t="s">
        <v>64</v>
      </c>
      <c r="C61" s="1">
        <v>196</v>
      </c>
      <c r="D61" s="1">
        <v>163</v>
      </c>
      <c r="E61" s="1">
        <v>106</v>
      </c>
      <c r="F61" s="1">
        <v>81</v>
      </c>
      <c r="G61" s="1">
        <v>66</v>
      </c>
      <c r="H61" s="1">
        <v>74</v>
      </c>
      <c r="I61" s="1">
        <v>78</v>
      </c>
      <c r="J61" s="1">
        <v>82</v>
      </c>
      <c r="K61" s="1">
        <v>92</v>
      </c>
      <c r="L61" s="1">
        <v>100</v>
      </c>
      <c r="M61" s="1">
        <v>94</v>
      </c>
      <c r="N61" s="1">
        <v>87</v>
      </c>
    </row>
    <row r="62" spans="1:14" x14ac:dyDescent="0.3">
      <c r="A62" s="7" t="s">
        <v>16</v>
      </c>
      <c r="B62" s="7" t="s">
        <v>65</v>
      </c>
      <c r="C62" s="1">
        <v>26</v>
      </c>
      <c r="D62" s="1">
        <v>24</v>
      </c>
      <c r="E62" s="1">
        <v>17</v>
      </c>
      <c r="F62" s="1">
        <v>6</v>
      </c>
      <c r="G62" s="1">
        <v>10</v>
      </c>
      <c r="H62" s="1">
        <v>11</v>
      </c>
      <c r="I62" s="1">
        <v>12</v>
      </c>
      <c r="J62" s="1">
        <v>16</v>
      </c>
      <c r="K62" s="1">
        <v>14</v>
      </c>
      <c r="L62" s="1">
        <v>12</v>
      </c>
      <c r="M62" s="1">
        <v>14</v>
      </c>
      <c r="N62" s="1">
        <v>15</v>
      </c>
    </row>
    <row r="63" spans="1:14" x14ac:dyDescent="0.3">
      <c r="A63" s="7" t="s">
        <v>16</v>
      </c>
      <c r="B63" s="7" t="s">
        <v>66</v>
      </c>
      <c r="C63" s="1">
        <v>481</v>
      </c>
      <c r="D63" s="1">
        <v>470</v>
      </c>
      <c r="E63" s="1">
        <v>483</v>
      </c>
      <c r="F63" s="1">
        <v>316</v>
      </c>
      <c r="G63" s="1">
        <v>272</v>
      </c>
      <c r="H63" s="1">
        <v>320</v>
      </c>
      <c r="I63" s="1">
        <v>398</v>
      </c>
      <c r="J63" s="1">
        <v>819</v>
      </c>
      <c r="K63" s="1">
        <v>786</v>
      </c>
      <c r="L63" s="1">
        <v>1064</v>
      </c>
      <c r="M63" s="1">
        <v>1566</v>
      </c>
      <c r="N63" s="1">
        <v>2180</v>
      </c>
    </row>
    <row r="64" spans="1:14" x14ac:dyDescent="0.3">
      <c r="A64" s="7" t="s">
        <v>16</v>
      </c>
      <c r="B64" s="7" t="s">
        <v>67</v>
      </c>
      <c r="C64" s="1">
        <v>2955</v>
      </c>
      <c r="D64" s="1">
        <v>2632</v>
      </c>
      <c r="E64" s="1">
        <v>2257</v>
      </c>
      <c r="F64" s="1">
        <v>1455</v>
      </c>
      <c r="G64" s="1">
        <v>1035</v>
      </c>
      <c r="H64" s="1">
        <v>986</v>
      </c>
      <c r="I64" s="1">
        <v>1043</v>
      </c>
      <c r="J64" s="1">
        <v>1469</v>
      </c>
      <c r="K64" s="1">
        <v>1880</v>
      </c>
      <c r="L64" s="1">
        <v>2192</v>
      </c>
      <c r="M64" s="1">
        <v>1869</v>
      </c>
      <c r="N64" s="1">
        <v>2611</v>
      </c>
    </row>
    <row r="65" spans="1:14" x14ac:dyDescent="0.3">
      <c r="A65" s="7" t="s">
        <v>16</v>
      </c>
      <c r="B65" s="7" t="s">
        <v>68</v>
      </c>
      <c r="C65" s="1">
        <v>3843</v>
      </c>
      <c r="D65" s="1">
        <v>3394</v>
      </c>
      <c r="E65" s="1">
        <v>2599</v>
      </c>
      <c r="F65" s="1">
        <v>1583</v>
      </c>
      <c r="G65" s="1">
        <v>1147</v>
      </c>
      <c r="H65" s="1">
        <v>1043</v>
      </c>
      <c r="I65" s="1">
        <v>1109</v>
      </c>
      <c r="J65" s="1">
        <v>1087</v>
      </c>
      <c r="K65" s="1">
        <v>1321</v>
      </c>
      <c r="L65" s="1">
        <v>1307</v>
      </c>
      <c r="M65" s="1">
        <v>1138</v>
      </c>
      <c r="N65" s="1">
        <v>1160</v>
      </c>
    </row>
    <row r="66" spans="1:14" x14ac:dyDescent="0.3">
      <c r="A66" s="7" t="s">
        <v>16</v>
      </c>
      <c r="B66" s="7" t="s">
        <v>69</v>
      </c>
      <c r="C66" s="1">
        <v>2718</v>
      </c>
      <c r="D66" s="1">
        <v>2389</v>
      </c>
      <c r="E66" s="1">
        <v>1765</v>
      </c>
      <c r="F66" s="1">
        <v>1093</v>
      </c>
      <c r="G66" s="1">
        <v>841</v>
      </c>
      <c r="H66" s="1">
        <v>803</v>
      </c>
      <c r="I66" s="1">
        <v>765</v>
      </c>
      <c r="J66" s="1">
        <v>744</v>
      </c>
      <c r="K66" s="1">
        <v>873</v>
      </c>
      <c r="L66" s="1">
        <v>873</v>
      </c>
      <c r="M66" s="1">
        <v>786</v>
      </c>
      <c r="N66" s="1">
        <v>824</v>
      </c>
    </row>
    <row r="67" spans="1:14" x14ac:dyDescent="0.3">
      <c r="A67" s="7" t="s">
        <v>16</v>
      </c>
      <c r="B67" s="7" t="s">
        <v>70</v>
      </c>
      <c r="C67" s="1">
        <v>1115</v>
      </c>
      <c r="D67" s="1">
        <v>979</v>
      </c>
      <c r="E67" s="1">
        <v>704</v>
      </c>
      <c r="F67" s="1">
        <v>431</v>
      </c>
      <c r="G67" s="1">
        <v>368</v>
      </c>
      <c r="H67" s="1">
        <v>333</v>
      </c>
      <c r="I67" s="1">
        <v>334</v>
      </c>
      <c r="J67" s="1">
        <v>356</v>
      </c>
      <c r="K67" s="1">
        <v>410</v>
      </c>
      <c r="L67" s="1">
        <v>422</v>
      </c>
      <c r="M67" s="1">
        <v>414</v>
      </c>
      <c r="N67" s="1">
        <v>437</v>
      </c>
    </row>
    <row r="68" spans="1:14" x14ac:dyDescent="0.3">
      <c r="A68" s="7" t="s">
        <v>16</v>
      </c>
      <c r="B68" s="7" t="s">
        <v>71</v>
      </c>
      <c r="C68" s="1">
        <v>208</v>
      </c>
      <c r="D68" s="1">
        <v>188</v>
      </c>
      <c r="E68" s="1">
        <v>129</v>
      </c>
      <c r="F68" s="1">
        <v>64</v>
      </c>
      <c r="G68" s="1">
        <v>50</v>
      </c>
      <c r="H68" s="1">
        <v>45</v>
      </c>
      <c r="I68" s="1">
        <v>45</v>
      </c>
      <c r="J68" s="1">
        <v>52</v>
      </c>
      <c r="K68" s="1">
        <v>69</v>
      </c>
      <c r="L68" s="1">
        <v>67</v>
      </c>
      <c r="M68" s="1">
        <v>65</v>
      </c>
      <c r="N68" s="1">
        <v>68</v>
      </c>
    </row>
    <row r="69" spans="1:14" x14ac:dyDescent="0.3">
      <c r="A69" s="10" t="s">
        <v>17</v>
      </c>
      <c r="B69" s="10" t="s">
        <v>17</v>
      </c>
      <c r="C69" s="5">
        <v>236244</v>
      </c>
      <c r="D69" s="5">
        <v>238261</v>
      </c>
      <c r="E69" s="5">
        <v>236921</v>
      </c>
      <c r="F69" s="5">
        <v>234732</v>
      </c>
      <c r="G69" s="5">
        <v>237239</v>
      </c>
      <c r="H69" s="5">
        <v>242642</v>
      </c>
      <c r="I69" s="5">
        <v>250210</v>
      </c>
      <c r="J69" s="5">
        <v>260320</v>
      </c>
      <c r="K69" s="5">
        <v>272255</v>
      </c>
      <c r="L69" s="5">
        <v>283663</v>
      </c>
      <c r="M69" s="5">
        <v>296182</v>
      </c>
      <c r="N69" s="5">
        <v>313829</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60</v>
      </c>
      <c r="C74" s="2">
        <v>0.61037809463006298</v>
      </c>
      <c r="D74" s="2">
        <v>0.60068143100511096</v>
      </c>
      <c r="E74" s="2">
        <v>0.58877384559043799</v>
      </c>
      <c r="F74" s="2">
        <v>0.57986408919971</v>
      </c>
      <c r="G74" s="2">
        <v>0.57507592697660403</v>
      </c>
      <c r="H74" s="2">
        <v>0.56803592216863497</v>
      </c>
      <c r="I74" s="2">
        <v>0.55915276916549705</v>
      </c>
      <c r="J74" s="2">
        <v>0.55363223609534595</v>
      </c>
      <c r="K74" s="2">
        <v>0.55365726707694196</v>
      </c>
      <c r="L74" s="2">
        <v>0.55602423954372604</v>
      </c>
      <c r="M74" s="2">
        <v>0.56032081046855198</v>
      </c>
      <c r="N74" s="2">
        <v>0.57054182009468701</v>
      </c>
    </row>
    <row r="75" spans="1:14" x14ac:dyDescent="0.3">
      <c r="A75" s="8" t="s">
        <v>12</v>
      </c>
      <c r="B75" s="8" t="s">
        <v>61</v>
      </c>
      <c r="C75" s="2">
        <v>0.50303647158608999</v>
      </c>
      <c r="D75" s="2">
        <v>0.51758963137518899</v>
      </c>
      <c r="E75" s="2">
        <v>0.52972124329831505</v>
      </c>
      <c r="F75" s="2">
        <v>0.54264623680662905</v>
      </c>
      <c r="G75" s="2">
        <v>0.553054247564987</v>
      </c>
      <c r="H75" s="2">
        <v>0.55987065176440998</v>
      </c>
      <c r="I75" s="2">
        <v>0.561426045429128</v>
      </c>
      <c r="J75" s="2">
        <v>0.55918036816913197</v>
      </c>
      <c r="K75" s="2">
        <v>0.55356135935415596</v>
      </c>
      <c r="L75" s="2">
        <v>0.54844205160216397</v>
      </c>
      <c r="M75" s="2">
        <v>0.54196504949285096</v>
      </c>
      <c r="N75" s="2">
        <v>0.53599608329822701</v>
      </c>
    </row>
    <row r="76" spans="1:14" x14ac:dyDescent="0.3">
      <c r="A76" s="8" t="s">
        <v>12</v>
      </c>
      <c r="B76" s="8" t="s">
        <v>62</v>
      </c>
      <c r="C76" s="2">
        <v>0.421837555631633</v>
      </c>
      <c r="D76" s="2">
        <v>0.42678821586133397</v>
      </c>
      <c r="E76" s="2">
        <v>0.432765695527288</v>
      </c>
      <c r="F76" s="2">
        <v>0.43702481998471399</v>
      </c>
      <c r="G76" s="2">
        <v>0.44068358080985198</v>
      </c>
      <c r="H76" s="2">
        <v>0.448256957047792</v>
      </c>
      <c r="I76" s="2">
        <v>0.45716631694188498</v>
      </c>
      <c r="J76" s="2">
        <v>0.46568212294445599</v>
      </c>
      <c r="K76" s="2">
        <v>0.47661173255913197</v>
      </c>
      <c r="L76" s="2">
        <v>0.48727507704543199</v>
      </c>
      <c r="M76" s="2">
        <v>0.49766358917975001</v>
      </c>
      <c r="N76" s="2">
        <v>0.50798821640662795</v>
      </c>
    </row>
    <row r="77" spans="1:14" x14ac:dyDescent="0.3">
      <c r="A77" s="8" t="s">
        <v>12</v>
      </c>
      <c r="B77" s="8" t="s">
        <v>63</v>
      </c>
      <c r="C77" s="2">
        <v>0.33467361174571297</v>
      </c>
      <c r="D77" s="2">
        <v>0.342508462497773</v>
      </c>
      <c r="E77" s="2">
        <v>0.35023725655730498</v>
      </c>
      <c r="F77" s="2">
        <v>0.358201299441468</v>
      </c>
      <c r="G77" s="2">
        <v>0.36920212322485602</v>
      </c>
      <c r="H77" s="2">
        <v>0.37748040010813699</v>
      </c>
      <c r="I77" s="2">
        <v>0.38503000371727503</v>
      </c>
      <c r="J77" s="2">
        <v>0.39345071154045902</v>
      </c>
      <c r="K77" s="2">
        <v>0.40280959693864699</v>
      </c>
      <c r="L77" s="2">
        <v>0.41160924040720398</v>
      </c>
      <c r="M77" s="2">
        <v>0.41956878313167101</v>
      </c>
      <c r="N77" s="2">
        <v>0.425486060161409</v>
      </c>
    </row>
    <row r="78" spans="1:14" x14ac:dyDescent="0.3">
      <c r="A78" s="8" t="s">
        <v>12</v>
      </c>
      <c r="B78" s="8" t="s">
        <v>64</v>
      </c>
      <c r="C78" s="2">
        <v>0.224686459292851</v>
      </c>
      <c r="D78" s="2">
        <v>0.22971143569647301</v>
      </c>
      <c r="E78" s="2">
        <v>0.230401819560273</v>
      </c>
      <c r="F78" s="2">
        <v>0.23668318364818799</v>
      </c>
      <c r="G78" s="2">
        <v>0.23884574387086899</v>
      </c>
      <c r="H78" s="2">
        <v>0.24281598581665101</v>
      </c>
      <c r="I78" s="2">
        <v>0.24845733739981599</v>
      </c>
      <c r="J78" s="2">
        <v>0.25723363980530001</v>
      </c>
      <c r="K78" s="2">
        <v>0.26627587927163898</v>
      </c>
      <c r="L78" s="2">
        <v>0.27410985865092102</v>
      </c>
      <c r="M78" s="2">
        <v>0.27758552221024602</v>
      </c>
      <c r="N78" s="2">
        <v>0.28535271943995699</v>
      </c>
    </row>
    <row r="79" spans="1:14" x14ac:dyDescent="0.3">
      <c r="A79" s="8" t="s">
        <v>12</v>
      </c>
      <c r="B79" s="8" t="s">
        <v>65</v>
      </c>
      <c r="C79" s="2">
        <v>0.16111888111888101</v>
      </c>
      <c r="D79" s="2">
        <v>0.15926358854471101</v>
      </c>
      <c r="E79" s="2">
        <v>0.153924566768603</v>
      </c>
      <c r="F79" s="2">
        <v>0.15770319450060699</v>
      </c>
      <c r="G79" s="2">
        <v>0.15864811133200801</v>
      </c>
      <c r="H79" s="2">
        <v>0.16030814380044001</v>
      </c>
      <c r="I79" s="2">
        <v>0.16252072968490899</v>
      </c>
      <c r="J79" s="2">
        <v>0.16562107904642401</v>
      </c>
      <c r="K79" s="2">
        <v>0.16836289619075301</v>
      </c>
      <c r="L79" s="2">
        <v>0.167470905478286</v>
      </c>
      <c r="M79" s="2">
        <v>0.171529860921734</v>
      </c>
      <c r="N79" s="2">
        <v>0.17504465424853299</v>
      </c>
    </row>
    <row r="80" spans="1:14" x14ac:dyDescent="0.3">
      <c r="A80" s="8" t="s">
        <v>12</v>
      </c>
      <c r="B80" s="8" t="s">
        <v>66</v>
      </c>
      <c r="C80" s="2">
        <v>0.38962190536993702</v>
      </c>
      <c r="D80" s="2">
        <v>0.39931856899488899</v>
      </c>
      <c r="E80" s="2">
        <v>0.41122615440956201</v>
      </c>
      <c r="F80" s="2">
        <v>0.42013591080029</v>
      </c>
      <c r="G80" s="2">
        <v>0.42492407302339602</v>
      </c>
      <c r="H80" s="2">
        <v>0.43196407783136498</v>
      </c>
      <c r="I80" s="2">
        <v>0.440847230834503</v>
      </c>
      <c r="J80" s="2">
        <v>0.44636776390465399</v>
      </c>
      <c r="K80" s="2">
        <v>0.44634273292305798</v>
      </c>
      <c r="L80" s="2">
        <v>0.44397576045627402</v>
      </c>
      <c r="M80" s="2">
        <v>0.43967918953144802</v>
      </c>
      <c r="N80" s="2">
        <v>0.42945817990531299</v>
      </c>
    </row>
    <row r="81" spans="1:14" x14ac:dyDescent="0.3">
      <c r="A81" s="8" t="s">
        <v>12</v>
      </c>
      <c r="B81" s="8" t="s">
        <v>67</v>
      </c>
      <c r="C81" s="2">
        <v>0.49696352841391001</v>
      </c>
      <c r="D81" s="2">
        <v>0.48241036862481101</v>
      </c>
      <c r="E81" s="2">
        <v>0.47027875670168501</v>
      </c>
      <c r="F81" s="2">
        <v>0.45735376319337101</v>
      </c>
      <c r="G81" s="2">
        <v>0.446945752435013</v>
      </c>
      <c r="H81" s="2">
        <v>0.44012934823559002</v>
      </c>
      <c r="I81" s="2">
        <v>0.438573954570872</v>
      </c>
      <c r="J81" s="2">
        <v>0.44081963183086798</v>
      </c>
      <c r="K81" s="2">
        <v>0.44643864064584399</v>
      </c>
      <c r="L81" s="2">
        <v>0.45155794839783597</v>
      </c>
      <c r="M81" s="2">
        <v>0.45803495050714899</v>
      </c>
      <c r="N81" s="2">
        <v>0.46400391670177299</v>
      </c>
    </row>
    <row r="82" spans="1:14" x14ac:dyDescent="0.3">
      <c r="A82" s="8" t="s">
        <v>12</v>
      </c>
      <c r="B82" s="8" t="s">
        <v>68</v>
      </c>
      <c r="C82" s="2">
        <v>0.57816244436836695</v>
      </c>
      <c r="D82" s="2">
        <v>0.57321178413866603</v>
      </c>
      <c r="E82" s="2">
        <v>0.56723430447271195</v>
      </c>
      <c r="F82" s="2">
        <v>0.56297518001528601</v>
      </c>
      <c r="G82" s="2">
        <v>0.55931641919014796</v>
      </c>
      <c r="H82" s="2">
        <v>0.551743042952208</v>
      </c>
      <c r="I82" s="2">
        <v>0.54283368305811497</v>
      </c>
      <c r="J82" s="2">
        <v>0.53431787705554401</v>
      </c>
      <c r="K82" s="2">
        <v>0.52338826744086797</v>
      </c>
      <c r="L82" s="2">
        <v>0.51272492295456795</v>
      </c>
      <c r="M82" s="2">
        <v>0.50233641082025005</v>
      </c>
      <c r="N82" s="2">
        <v>0.492011783593372</v>
      </c>
    </row>
    <row r="83" spans="1:14" x14ac:dyDescent="0.3">
      <c r="A83" s="8" t="s">
        <v>12</v>
      </c>
      <c r="B83" s="8" t="s">
        <v>69</v>
      </c>
      <c r="C83" s="2">
        <v>0.66532638825428703</v>
      </c>
      <c r="D83" s="2">
        <v>0.657491537502227</v>
      </c>
      <c r="E83" s="2">
        <v>0.64976274344269502</v>
      </c>
      <c r="F83" s="2">
        <v>0.64179870055853205</v>
      </c>
      <c r="G83" s="2">
        <v>0.63079787677514398</v>
      </c>
      <c r="H83" s="2">
        <v>0.62251959989186301</v>
      </c>
      <c r="I83" s="2">
        <v>0.61496999628272497</v>
      </c>
      <c r="J83" s="2">
        <v>0.60654928845954104</v>
      </c>
      <c r="K83" s="2">
        <v>0.59719040306135296</v>
      </c>
      <c r="L83" s="2">
        <v>0.58839075959279596</v>
      </c>
      <c r="M83" s="2">
        <v>0.58043121686832899</v>
      </c>
      <c r="N83" s="2">
        <v>0.574513939838591</v>
      </c>
    </row>
    <row r="84" spans="1:14" x14ac:dyDescent="0.3">
      <c r="A84" s="8" t="s">
        <v>12</v>
      </c>
      <c r="B84" s="8" t="s">
        <v>70</v>
      </c>
      <c r="C84" s="2">
        <v>0.77531354070714897</v>
      </c>
      <c r="D84" s="2">
        <v>0.77028856430352699</v>
      </c>
      <c r="E84" s="2">
        <v>0.76959818043972705</v>
      </c>
      <c r="F84" s="2">
        <v>0.76331681635181203</v>
      </c>
      <c r="G84" s="2">
        <v>0.76115425612913001</v>
      </c>
      <c r="H84" s="2">
        <v>0.75718401418334902</v>
      </c>
      <c r="I84" s="2">
        <v>0.75154266260018399</v>
      </c>
      <c r="J84" s="2">
        <v>0.74276636019469999</v>
      </c>
      <c r="K84" s="2">
        <v>0.73372412072836102</v>
      </c>
      <c r="L84" s="2">
        <v>0.72589014134907903</v>
      </c>
      <c r="M84" s="2">
        <v>0.72241447778975398</v>
      </c>
      <c r="N84" s="2">
        <v>0.71464728056004301</v>
      </c>
    </row>
    <row r="85" spans="1:14" x14ac:dyDescent="0.3">
      <c r="A85" s="8" t="s">
        <v>12</v>
      </c>
      <c r="B85" s="8" t="s">
        <v>71</v>
      </c>
      <c r="C85" s="2">
        <v>0.83888111888111905</v>
      </c>
      <c r="D85" s="2">
        <v>0.84073641145528899</v>
      </c>
      <c r="E85" s="2">
        <v>0.846075433231397</v>
      </c>
      <c r="F85" s="2">
        <v>0.84229680549939301</v>
      </c>
      <c r="G85" s="2">
        <v>0.84135188866799204</v>
      </c>
      <c r="H85" s="2">
        <v>0.83969185619955999</v>
      </c>
      <c r="I85" s="2">
        <v>0.83747927031509095</v>
      </c>
      <c r="J85" s="2">
        <v>0.83437892095357602</v>
      </c>
      <c r="K85" s="2">
        <v>0.83163710380924705</v>
      </c>
      <c r="L85" s="2">
        <v>0.83252909452171397</v>
      </c>
      <c r="M85" s="2">
        <v>0.82847013907826605</v>
      </c>
      <c r="N85" s="2">
        <v>0.82495534575146701</v>
      </c>
    </row>
    <row r="86" spans="1:14" x14ac:dyDescent="0.3">
      <c r="A86" s="8" t="s">
        <v>13</v>
      </c>
      <c r="B86" s="8" t="s">
        <v>60</v>
      </c>
      <c r="C86" s="2">
        <v>0.61639824304538804</v>
      </c>
      <c r="D86" s="2">
        <v>0.60284697508896801</v>
      </c>
      <c r="E86" s="2">
        <v>0.61241970021413294</v>
      </c>
      <c r="F86" s="2">
        <v>0.59897360703812297</v>
      </c>
      <c r="G86" s="2">
        <v>0.58894401133947605</v>
      </c>
      <c r="H86" s="2">
        <v>0.57816005983545204</v>
      </c>
      <c r="I86" s="2">
        <v>0.57566539923954396</v>
      </c>
      <c r="J86" s="2">
        <v>0.584699453551913</v>
      </c>
      <c r="K86" s="2">
        <v>0.579607843137255</v>
      </c>
      <c r="L86" s="2">
        <v>0.59801488833746896</v>
      </c>
      <c r="M86" s="2">
        <v>0.61904761904761896</v>
      </c>
      <c r="N86" s="2">
        <v>0.63144104803493495</v>
      </c>
    </row>
    <row r="87" spans="1:14" x14ac:dyDescent="0.3">
      <c r="A87" s="8" t="s">
        <v>13</v>
      </c>
      <c r="B87" s="8" t="s">
        <v>61</v>
      </c>
      <c r="C87" s="2">
        <v>0.53623188405797095</v>
      </c>
      <c r="D87" s="2">
        <v>0.55699774266365698</v>
      </c>
      <c r="E87" s="2">
        <v>0.57493188010899199</v>
      </c>
      <c r="F87" s="2">
        <v>0.581395348837209</v>
      </c>
      <c r="G87" s="2">
        <v>0.58874680306905403</v>
      </c>
      <c r="H87" s="2">
        <v>0.58843212237093701</v>
      </c>
      <c r="I87" s="2">
        <v>0.597008159564823</v>
      </c>
      <c r="J87" s="2">
        <v>0.58959044368600699</v>
      </c>
      <c r="K87" s="2">
        <v>0.583299554114309</v>
      </c>
      <c r="L87" s="2">
        <v>0.58173445894090603</v>
      </c>
      <c r="M87" s="2">
        <v>0.588023088023088</v>
      </c>
      <c r="N87" s="2">
        <v>0.58292682926829298</v>
      </c>
    </row>
    <row r="88" spans="1:14" x14ac:dyDescent="0.3">
      <c r="A88" s="8" t="s">
        <v>13</v>
      </c>
      <c r="B88" s="8" t="s">
        <v>62</v>
      </c>
      <c r="C88" s="2">
        <v>0.45296671490593299</v>
      </c>
      <c r="D88" s="2">
        <v>0.45364472753007801</v>
      </c>
      <c r="E88" s="2">
        <v>0.46591707659873499</v>
      </c>
      <c r="F88" s="2">
        <v>0.48002803083391699</v>
      </c>
      <c r="G88" s="2">
        <v>0.48127600554784999</v>
      </c>
      <c r="H88" s="2">
        <v>0.48698630136986298</v>
      </c>
      <c r="I88" s="2">
        <v>0.49483204134366898</v>
      </c>
      <c r="J88" s="2">
        <v>0.50030358227079497</v>
      </c>
      <c r="K88" s="2">
        <v>0.512027491408935</v>
      </c>
      <c r="L88" s="2">
        <v>0.51684152401987804</v>
      </c>
      <c r="M88" s="2">
        <v>0.52808988764044895</v>
      </c>
      <c r="N88" s="2">
        <v>0.54612546125461303</v>
      </c>
    </row>
    <row r="89" spans="1:14" x14ac:dyDescent="0.3">
      <c r="A89" s="8" t="s">
        <v>13</v>
      </c>
      <c r="B89" s="8" t="s">
        <v>63</v>
      </c>
      <c r="C89" s="2">
        <v>0.34369449378330402</v>
      </c>
      <c r="D89" s="2">
        <v>0.34920634920634902</v>
      </c>
      <c r="E89" s="2">
        <v>0.35257548845470699</v>
      </c>
      <c r="F89" s="2">
        <v>0.37062937062937101</v>
      </c>
      <c r="G89" s="2">
        <v>0.37627118644067797</v>
      </c>
      <c r="H89" s="2">
        <v>0.38847117794486202</v>
      </c>
      <c r="I89" s="2">
        <v>0.40034217279726297</v>
      </c>
      <c r="J89" s="2">
        <v>0.40595744680851098</v>
      </c>
      <c r="K89" s="2">
        <v>0.41986644407345602</v>
      </c>
      <c r="L89" s="2">
        <v>0.43453815261044199</v>
      </c>
      <c r="M89" s="2">
        <v>0.43978243978244003</v>
      </c>
      <c r="N89" s="2">
        <v>0.44184290030211498</v>
      </c>
    </row>
    <row r="90" spans="1:14" x14ac:dyDescent="0.3">
      <c r="A90" s="8" t="s">
        <v>13</v>
      </c>
      <c r="B90" s="8" t="s">
        <v>64</v>
      </c>
      <c r="C90" s="2">
        <v>0.20959595959596</v>
      </c>
      <c r="D90" s="2">
        <v>0.24630541871921199</v>
      </c>
      <c r="E90" s="2">
        <v>0.246851385390428</v>
      </c>
      <c r="F90" s="2">
        <v>0.23772609819121401</v>
      </c>
      <c r="G90" s="2">
        <v>0.225247524752475</v>
      </c>
      <c r="H90" s="2">
        <v>0.244075829383886</v>
      </c>
      <c r="I90" s="2">
        <v>0.24061810154525401</v>
      </c>
      <c r="J90" s="2">
        <v>0.26839826839826803</v>
      </c>
      <c r="K90" s="2">
        <v>0.26388888888888901</v>
      </c>
      <c r="L90" s="2">
        <v>0.25675675675675702</v>
      </c>
      <c r="M90" s="2">
        <v>0.28051001821493599</v>
      </c>
      <c r="N90" s="2">
        <v>0.28849557522123898</v>
      </c>
    </row>
    <row r="91" spans="1:14" x14ac:dyDescent="0.3">
      <c r="A91" s="8" t="s">
        <v>13</v>
      </c>
      <c r="B91" s="8" t="s">
        <v>65</v>
      </c>
      <c r="C91" s="2">
        <v>0.13559322033898299</v>
      </c>
      <c r="D91" s="2">
        <v>0.138461538461538</v>
      </c>
      <c r="E91" s="2">
        <v>0.2</v>
      </c>
      <c r="F91" s="2">
        <v>0.20588235294117599</v>
      </c>
      <c r="G91" s="2">
        <v>0.25</v>
      </c>
      <c r="H91" s="2">
        <v>0.19047619047618999</v>
      </c>
      <c r="I91" s="2">
        <v>0.15686274509803899</v>
      </c>
      <c r="J91" s="2">
        <v>0.22916666666666699</v>
      </c>
      <c r="K91" s="2">
        <v>0.245283018867925</v>
      </c>
      <c r="L91" s="2">
        <v>0.213114754098361</v>
      </c>
      <c r="M91" s="2">
        <v>0.213114754098361</v>
      </c>
      <c r="N91" s="2">
        <v>0.231884057971014</v>
      </c>
    </row>
    <row r="92" spans="1:14" x14ac:dyDescent="0.3">
      <c r="A92" s="8" t="s">
        <v>13</v>
      </c>
      <c r="B92" s="8" t="s">
        <v>66</v>
      </c>
      <c r="C92" s="2">
        <v>0.38360175695461202</v>
      </c>
      <c r="D92" s="2">
        <v>0.39715302491103199</v>
      </c>
      <c r="E92" s="2">
        <v>0.387580299785867</v>
      </c>
      <c r="F92" s="2">
        <v>0.40102639296187698</v>
      </c>
      <c r="G92" s="2">
        <v>0.41105598866052401</v>
      </c>
      <c r="H92" s="2">
        <v>0.42183994016454801</v>
      </c>
      <c r="I92" s="2">
        <v>0.42433460076045598</v>
      </c>
      <c r="J92" s="2">
        <v>0.415300546448087</v>
      </c>
      <c r="K92" s="2">
        <v>0.420392156862745</v>
      </c>
      <c r="L92" s="2">
        <v>0.40198511166253098</v>
      </c>
      <c r="M92" s="2">
        <v>0.38095238095238099</v>
      </c>
      <c r="N92" s="2">
        <v>0.368558951965065</v>
      </c>
    </row>
    <row r="93" spans="1:14" x14ac:dyDescent="0.3">
      <c r="A93" s="8" t="s">
        <v>13</v>
      </c>
      <c r="B93" s="8" t="s">
        <v>67</v>
      </c>
      <c r="C93" s="2">
        <v>0.46376811594202899</v>
      </c>
      <c r="D93" s="2">
        <v>0.44300225733634302</v>
      </c>
      <c r="E93" s="2">
        <v>0.42506811989100801</v>
      </c>
      <c r="F93" s="2">
        <v>0.418604651162791</v>
      </c>
      <c r="G93" s="2">
        <v>0.41125319693094597</v>
      </c>
      <c r="H93" s="2">
        <v>0.41156787762906299</v>
      </c>
      <c r="I93" s="2">
        <v>0.402991840435177</v>
      </c>
      <c r="J93" s="2">
        <v>0.41040955631399301</v>
      </c>
      <c r="K93" s="2">
        <v>0.416700445885691</v>
      </c>
      <c r="L93" s="2">
        <v>0.41826554105909403</v>
      </c>
      <c r="M93" s="2">
        <v>0.411976911976912</v>
      </c>
      <c r="N93" s="2">
        <v>0.41707317073170702</v>
      </c>
    </row>
    <row r="94" spans="1:14" x14ac:dyDescent="0.3">
      <c r="A94" s="8" t="s">
        <v>13</v>
      </c>
      <c r="B94" s="8" t="s">
        <v>68</v>
      </c>
      <c r="C94" s="2">
        <v>0.54703328509406701</v>
      </c>
      <c r="D94" s="2">
        <v>0.54635527246992199</v>
      </c>
      <c r="E94" s="2">
        <v>0.53408292340126495</v>
      </c>
      <c r="F94" s="2">
        <v>0.51997196916608301</v>
      </c>
      <c r="G94" s="2">
        <v>0.51872399445215001</v>
      </c>
      <c r="H94" s="2">
        <v>0.51301369863013702</v>
      </c>
      <c r="I94" s="2">
        <v>0.50516795865633102</v>
      </c>
      <c r="J94" s="2">
        <v>0.49969641772920498</v>
      </c>
      <c r="K94" s="2">
        <v>0.487972508591065</v>
      </c>
      <c r="L94" s="2">
        <v>0.48315847598012102</v>
      </c>
      <c r="M94" s="2">
        <v>0.47191011235955099</v>
      </c>
      <c r="N94" s="2">
        <v>0.45387453874538702</v>
      </c>
    </row>
    <row r="95" spans="1:14" x14ac:dyDescent="0.3">
      <c r="A95" s="8" t="s">
        <v>13</v>
      </c>
      <c r="B95" s="8" t="s">
        <v>69</v>
      </c>
      <c r="C95" s="2">
        <v>0.65630550621669603</v>
      </c>
      <c r="D95" s="2">
        <v>0.65079365079365104</v>
      </c>
      <c r="E95" s="2">
        <v>0.64742451154529301</v>
      </c>
      <c r="F95" s="2">
        <v>0.62937062937062904</v>
      </c>
      <c r="G95" s="2">
        <v>0.62372881355932197</v>
      </c>
      <c r="H95" s="2">
        <v>0.61152882205513803</v>
      </c>
      <c r="I95" s="2">
        <v>0.59965782720273697</v>
      </c>
      <c r="J95" s="2">
        <v>0.59404255319148902</v>
      </c>
      <c r="K95" s="2">
        <v>0.58013355592654403</v>
      </c>
      <c r="L95" s="2">
        <v>0.56546184738955796</v>
      </c>
      <c r="M95" s="2">
        <v>0.56021756021755997</v>
      </c>
      <c r="N95" s="2">
        <v>0.55815709969788496</v>
      </c>
    </row>
    <row r="96" spans="1:14" x14ac:dyDescent="0.3">
      <c r="A96" s="8" t="s">
        <v>13</v>
      </c>
      <c r="B96" s="8" t="s">
        <v>70</v>
      </c>
      <c r="C96" s="2">
        <v>0.79040404040404</v>
      </c>
      <c r="D96" s="2">
        <v>0.75369458128078803</v>
      </c>
      <c r="E96" s="2">
        <v>0.75314861460957205</v>
      </c>
      <c r="F96" s="2">
        <v>0.76227390180878596</v>
      </c>
      <c r="G96" s="2">
        <v>0.774752475247525</v>
      </c>
      <c r="H96" s="2">
        <v>0.75592417061611406</v>
      </c>
      <c r="I96" s="2">
        <v>0.75938189845474602</v>
      </c>
      <c r="J96" s="2">
        <v>0.73160173160173203</v>
      </c>
      <c r="K96" s="2">
        <v>0.73611111111111105</v>
      </c>
      <c r="L96" s="2">
        <v>0.74324324324324298</v>
      </c>
      <c r="M96" s="2">
        <v>0.71948998178506396</v>
      </c>
      <c r="N96" s="2">
        <v>0.71150442477876097</v>
      </c>
    </row>
    <row r="97" spans="1:14" x14ac:dyDescent="0.3">
      <c r="A97" s="8" t="s">
        <v>13</v>
      </c>
      <c r="B97" s="8" t="s">
        <v>71</v>
      </c>
      <c r="C97" s="2">
        <v>0.86440677966101698</v>
      </c>
      <c r="D97" s="2">
        <v>0.86153846153846203</v>
      </c>
      <c r="E97" s="2">
        <v>0.8</v>
      </c>
      <c r="F97" s="2">
        <v>0.79411764705882304</v>
      </c>
      <c r="G97" s="2">
        <v>0.75</v>
      </c>
      <c r="H97" s="2">
        <v>0.80952380952380998</v>
      </c>
      <c r="I97" s="2">
        <v>0.84313725490196101</v>
      </c>
      <c r="J97" s="2">
        <v>0.77083333333333304</v>
      </c>
      <c r="K97" s="2">
        <v>0.75471698113207597</v>
      </c>
      <c r="L97" s="2">
        <v>0.786885245901639</v>
      </c>
      <c r="M97" s="2">
        <v>0.786885245901639</v>
      </c>
      <c r="N97" s="2">
        <v>0.76811594202898503</v>
      </c>
    </row>
    <row r="98" spans="1:14" x14ac:dyDescent="0.3">
      <c r="A98" s="8" t="s">
        <v>14</v>
      </c>
      <c r="B98" s="8" t="s">
        <v>60</v>
      </c>
      <c r="C98" s="2">
        <v>0.61951355884819703</v>
      </c>
      <c r="D98" s="2">
        <v>0.61400695001336503</v>
      </c>
      <c r="E98" s="2">
        <v>0.60329699547992599</v>
      </c>
      <c r="F98" s="2">
        <v>0.59150066401062396</v>
      </c>
      <c r="G98" s="2">
        <v>0.58294086865515404</v>
      </c>
      <c r="H98" s="2">
        <v>0.5847080387536</v>
      </c>
      <c r="I98" s="2">
        <v>0.57902973395931101</v>
      </c>
      <c r="J98" s="2">
        <v>0.57676348547717804</v>
      </c>
      <c r="K98" s="2">
        <v>0.57584905660377395</v>
      </c>
      <c r="L98" s="2">
        <v>0.57936105476673405</v>
      </c>
      <c r="M98" s="2">
        <v>0.58231259186673201</v>
      </c>
      <c r="N98" s="2">
        <v>0.59719087032856799</v>
      </c>
    </row>
    <row r="99" spans="1:14" x14ac:dyDescent="0.3">
      <c r="A99" s="8" t="s">
        <v>14</v>
      </c>
      <c r="B99" s="8" t="s">
        <v>61</v>
      </c>
      <c r="C99" s="2">
        <v>0.53992524634726502</v>
      </c>
      <c r="D99" s="2">
        <v>0.55591270512603597</v>
      </c>
      <c r="E99" s="2">
        <v>0.57477809412158798</v>
      </c>
      <c r="F99" s="2">
        <v>0.58536993639102797</v>
      </c>
      <c r="G99" s="2">
        <v>0.59384260783668097</v>
      </c>
      <c r="H99" s="2">
        <v>0.60145748987854297</v>
      </c>
      <c r="I99" s="2">
        <v>0.60225080385852103</v>
      </c>
      <c r="J99" s="2">
        <v>0.60653188180404305</v>
      </c>
      <c r="K99" s="2">
        <v>0.59841680621099103</v>
      </c>
      <c r="L99" s="2">
        <v>0.59636891793754498</v>
      </c>
      <c r="M99" s="2">
        <v>0.59340507726269298</v>
      </c>
      <c r="N99" s="2">
        <v>0.58581389112362603</v>
      </c>
    </row>
    <row r="100" spans="1:14" x14ac:dyDescent="0.3">
      <c r="A100" s="8" t="s">
        <v>14</v>
      </c>
      <c r="B100" s="8" t="s">
        <v>62</v>
      </c>
      <c r="C100" s="2">
        <v>0.49203468441218001</v>
      </c>
      <c r="D100" s="2">
        <v>0.48804020100502499</v>
      </c>
      <c r="E100" s="2">
        <v>0.49469256959743602</v>
      </c>
      <c r="F100" s="2">
        <v>0.49186184994045301</v>
      </c>
      <c r="G100" s="2">
        <v>0.50048761458942803</v>
      </c>
      <c r="H100" s="2">
        <v>0.50678031770631504</v>
      </c>
      <c r="I100" s="2">
        <v>0.51699395770392798</v>
      </c>
      <c r="J100" s="2">
        <v>0.52540801186943598</v>
      </c>
      <c r="K100" s="2">
        <v>0.53584229390681004</v>
      </c>
      <c r="L100" s="2">
        <v>0.54376425188563404</v>
      </c>
      <c r="M100" s="2">
        <v>0.55089820359281405</v>
      </c>
      <c r="N100" s="2">
        <v>0.57072840966706095</v>
      </c>
    </row>
    <row r="101" spans="1:14" x14ac:dyDescent="0.3">
      <c r="A101" s="8" t="s">
        <v>14</v>
      </c>
      <c r="B101" s="8" t="s">
        <v>63</v>
      </c>
      <c r="C101" s="2">
        <v>0.38553590010405803</v>
      </c>
      <c r="D101" s="2">
        <v>0.39375476009139398</v>
      </c>
      <c r="E101" s="2">
        <v>0.40490490490490499</v>
      </c>
      <c r="F101" s="2">
        <v>0.424175283111768</v>
      </c>
      <c r="G101" s="2">
        <v>0.429883945841393</v>
      </c>
      <c r="H101" s="2">
        <v>0.44101590315689498</v>
      </c>
      <c r="I101" s="2">
        <v>0.45200000000000001</v>
      </c>
      <c r="J101" s="2">
        <v>0.46024040684234901</v>
      </c>
      <c r="K101" s="2">
        <v>0.46759789329058798</v>
      </c>
      <c r="L101" s="2">
        <v>0.474107142857143</v>
      </c>
      <c r="M101" s="2">
        <v>0.47907585004359199</v>
      </c>
      <c r="N101" s="2">
        <v>0.47869783701114299</v>
      </c>
    </row>
    <row r="102" spans="1:14" x14ac:dyDescent="0.3">
      <c r="A102" s="8" t="s">
        <v>14</v>
      </c>
      <c r="B102" s="8" t="s">
        <v>64</v>
      </c>
      <c r="C102" s="2">
        <v>0.213455149501661</v>
      </c>
      <c r="D102" s="2">
        <v>0.22920203735144301</v>
      </c>
      <c r="E102" s="2">
        <v>0.23897707231040599</v>
      </c>
      <c r="F102" s="2">
        <v>0.234119782214156</v>
      </c>
      <c r="G102" s="2">
        <v>0.232959447799827</v>
      </c>
      <c r="H102" s="2">
        <v>0.250207813798836</v>
      </c>
      <c r="I102" s="2">
        <v>0.27142857142857102</v>
      </c>
      <c r="J102" s="2">
        <v>0.27547169811320799</v>
      </c>
      <c r="K102" s="2">
        <v>0.28737997256515802</v>
      </c>
      <c r="L102" s="2">
        <v>0.29066666666666702</v>
      </c>
      <c r="M102" s="2">
        <v>0.30618892508143303</v>
      </c>
      <c r="N102" s="2">
        <v>0.31449631449631399</v>
      </c>
    </row>
    <row r="103" spans="1:14" x14ac:dyDescent="0.3">
      <c r="A103" s="8" t="s">
        <v>14</v>
      </c>
      <c r="B103" s="8" t="s">
        <v>65</v>
      </c>
      <c r="C103" s="2">
        <v>0.14871794871794899</v>
      </c>
      <c r="D103" s="2">
        <v>0.128205128205128</v>
      </c>
      <c r="E103" s="2">
        <v>0.136054421768707</v>
      </c>
      <c r="F103" s="2">
        <v>0.155555555555556</v>
      </c>
      <c r="G103" s="2">
        <v>0.17204301075268799</v>
      </c>
      <c r="H103" s="2">
        <v>0.15533980582524301</v>
      </c>
      <c r="I103" s="2">
        <v>0.12068965517241401</v>
      </c>
      <c r="J103" s="2">
        <v>0.14173228346456701</v>
      </c>
      <c r="K103" s="2">
        <v>0.11851851851851899</v>
      </c>
      <c r="L103" s="2">
        <v>0.18787878787878801</v>
      </c>
      <c r="M103" s="2">
        <v>0.18279569892473099</v>
      </c>
      <c r="N103" s="2">
        <v>0.17073170731707299</v>
      </c>
    </row>
    <row r="104" spans="1:14" x14ac:dyDescent="0.3">
      <c r="A104" s="8" t="s">
        <v>14</v>
      </c>
      <c r="B104" s="8" t="s">
        <v>66</v>
      </c>
      <c r="C104" s="2">
        <v>0.38048644115180302</v>
      </c>
      <c r="D104" s="2">
        <v>0.38599304998663497</v>
      </c>
      <c r="E104" s="2">
        <v>0.39670300452007401</v>
      </c>
      <c r="F104" s="2">
        <v>0.40849933598937599</v>
      </c>
      <c r="G104" s="2">
        <v>0.41705913134484601</v>
      </c>
      <c r="H104" s="2">
        <v>0.4152919612464</v>
      </c>
      <c r="I104" s="2">
        <v>0.42097026604068899</v>
      </c>
      <c r="J104" s="2">
        <v>0.42323651452282202</v>
      </c>
      <c r="K104" s="2">
        <v>0.424150943396226</v>
      </c>
      <c r="L104" s="2">
        <v>0.420638945233266</v>
      </c>
      <c r="M104" s="2">
        <v>0.41768740813326799</v>
      </c>
      <c r="N104" s="2">
        <v>0.40280912967143201</v>
      </c>
    </row>
    <row r="105" spans="1:14" x14ac:dyDescent="0.3">
      <c r="A105" s="8" t="s">
        <v>14</v>
      </c>
      <c r="B105" s="8" t="s">
        <v>67</v>
      </c>
      <c r="C105" s="2">
        <v>0.46007475365273498</v>
      </c>
      <c r="D105" s="2">
        <v>0.44408729487396398</v>
      </c>
      <c r="E105" s="2">
        <v>0.42522190587841202</v>
      </c>
      <c r="F105" s="2">
        <v>0.41463006360897198</v>
      </c>
      <c r="G105" s="2">
        <v>0.40615739216331898</v>
      </c>
      <c r="H105" s="2">
        <v>0.39854251012145703</v>
      </c>
      <c r="I105" s="2">
        <v>0.39774919614147902</v>
      </c>
      <c r="J105" s="2">
        <v>0.39346811819595601</v>
      </c>
      <c r="K105" s="2">
        <v>0.40158319378900897</v>
      </c>
      <c r="L105" s="2">
        <v>0.40363108206245502</v>
      </c>
      <c r="M105" s="2">
        <v>0.40659492273730702</v>
      </c>
      <c r="N105" s="2">
        <v>0.41418610887637403</v>
      </c>
    </row>
    <row r="106" spans="1:14" x14ac:dyDescent="0.3">
      <c r="A106" s="8" t="s">
        <v>14</v>
      </c>
      <c r="B106" s="8" t="s">
        <v>68</v>
      </c>
      <c r="C106" s="2">
        <v>0.50796531558781999</v>
      </c>
      <c r="D106" s="2">
        <v>0.51195979899497501</v>
      </c>
      <c r="E106" s="2">
        <v>0.50530743040256398</v>
      </c>
      <c r="F106" s="2">
        <v>0.50813815005954699</v>
      </c>
      <c r="G106" s="2">
        <v>0.49951238541057102</v>
      </c>
      <c r="H106" s="2">
        <v>0.49321968229368501</v>
      </c>
      <c r="I106" s="2">
        <v>0.48300604229607302</v>
      </c>
      <c r="J106" s="2">
        <v>0.47459198813056402</v>
      </c>
      <c r="K106" s="2">
        <v>0.46415770609319001</v>
      </c>
      <c r="L106" s="2">
        <v>0.45623574811436601</v>
      </c>
      <c r="M106" s="2">
        <v>0.449101796407186</v>
      </c>
      <c r="N106" s="2">
        <v>0.42927159033293899</v>
      </c>
    </row>
    <row r="107" spans="1:14" x14ac:dyDescent="0.3">
      <c r="A107" s="8" t="s">
        <v>14</v>
      </c>
      <c r="B107" s="8" t="s">
        <v>69</v>
      </c>
      <c r="C107" s="2">
        <v>0.61446409989594197</v>
      </c>
      <c r="D107" s="2">
        <v>0.60624523990860602</v>
      </c>
      <c r="E107" s="2">
        <v>0.59509509509509495</v>
      </c>
      <c r="F107" s="2">
        <v>0.575824716888232</v>
      </c>
      <c r="G107" s="2">
        <v>0.570116054158607</v>
      </c>
      <c r="H107" s="2">
        <v>0.55898409684310502</v>
      </c>
      <c r="I107" s="2">
        <v>0.54800000000000004</v>
      </c>
      <c r="J107" s="2">
        <v>0.53975959315765099</v>
      </c>
      <c r="K107" s="2">
        <v>0.53240210670941102</v>
      </c>
      <c r="L107" s="2">
        <v>0.52589285714285705</v>
      </c>
      <c r="M107" s="2">
        <v>0.52092414995640801</v>
      </c>
      <c r="N107" s="2">
        <v>0.52130216298885701</v>
      </c>
    </row>
    <row r="108" spans="1:14" x14ac:dyDescent="0.3">
      <c r="A108" s="8" t="s">
        <v>14</v>
      </c>
      <c r="B108" s="8" t="s">
        <v>70</v>
      </c>
      <c r="C108" s="2">
        <v>0.786544850498339</v>
      </c>
      <c r="D108" s="2">
        <v>0.77079796264855704</v>
      </c>
      <c r="E108" s="2">
        <v>0.76102292768959401</v>
      </c>
      <c r="F108" s="2">
        <v>0.76588021778584403</v>
      </c>
      <c r="G108" s="2">
        <v>0.76704055220017298</v>
      </c>
      <c r="H108" s="2">
        <v>0.74979218620116395</v>
      </c>
      <c r="I108" s="2">
        <v>0.72857142857142898</v>
      </c>
      <c r="J108" s="2">
        <v>0.72452830188679196</v>
      </c>
      <c r="K108" s="2">
        <v>0.71262002743484198</v>
      </c>
      <c r="L108" s="2">
        <v>0.70933333333333304</v>
      </c>
      <c r="M108" s="2">
        <v>0.69381107491856697</v>
      </c>
      <c r="N108" s="2">
        <v>0.68550368550368501</v>
      </c>
    </row>
    <row r="109" spans="1:14" x14ac:dyDescent="0.3">
      <c r="A109" s="8" t="s">
        <v>14</v>
      </c>
      <c r="B109" s="8" t="s">
        <v>71</v>
      </c>
      <c r="C109" s="2">
        <v>0.85128205128205103</v>
      </c>
      <c r="D109" s="2">
        <v>0.87179487179487203</v>
      </c>
      <c r="E109" s="2">
        <v>0.86394557823129203</v>
      </c>
      <c r="F109" s="2">
        <v>0.844444444444444</v>
      </c>
      <c r="G109" s="2">
        <v>0.82795698924731198</v>
      </c>
      <c r="H109" s="2">
        <v>0.84466019417475702</v>
      </c>
      <c r="I109" s="2">
        <v>0.87931034482758597</v>
      </c>
      <c r="J109" s="2">
        <v>0.85826771653543299</v>
      </c>
      <c r="K109" s="2">
        <v>0.88148148148148198</v>
      </c>
      <c r="L109" s="2">
        <v>0.81212121212121202</v>
      </c>
      <c r="M109" s="2">
        <v>0.81720430107526898</v>
      </c>
      <c r="N109" s="2">
        <v>0.82926829268292701</v>
      </c>
    </row>
    <row r="110" spans="1:14" x14ac:dyDescent="0.3">
      <c r="A110" s="8" t="s">
        <v>15</v>
      </c>
      <c r="B110" s="8" t="s">
        <v>60</v>
      </c>
      <c r="C110" s="2">
        <v>0.60608063450099103</v>
      </c>
      <c r="D110" s="2">
        <v>0.574238578680203</v>
      </c>
      <c r="E110" s="2">
        <v>0.56876606683804598</v>
      </c>
      <c r="F110" s="2">
        <v>0.57518056467498402</v>
      </c>
      <c r="G110" s="2">
        <v>0.55680317040951099</v>
      </c>
      <c r="H110" s="2">
        <v>0.56550362080315997</v>
      </c>
      <c r="I110" s="2">
        <v>0.54804711717297006</v>
      </c>
      <c r="J110" s="2">
        <v>0.53243574051407605</v>
      </c>
      <c r="K110" s="2">
        <v>0.54376163873370598</v>
      </c>
      <c r="L110" s="2">
        <v>0.54647058823529404</v>
      </c>
      <c r="M110" s="2">
        <v>0.55837563451776695</v>
      </c>
      <c r="N110" s="2">
        <v>0.564289432587194</v>
      </c>
    </row>
    <row r="111" spans="1:14" x14ac:dyDescent="0.3">
      <c r="A111" s="8" t="s">
        <v>15</v>
      </c>
      <c r="B111" s="8" t="s">
        <v>61</v>
      </c>
      <c r="C111" s="2">
        <v>0.48308336239972099</v>
      </c>
      <c r="D111" s="2">
        <v>0.50124422324920004</v>
      </c>
      <c r="E111" s="2">
        <v>0.51564722617354197</v>
      </c>
      <c r="F111" s="2">
        <v>0.52945428261655203</v>
      </c>
      <c r="G111" s="2">
        <v>0.53589196872778999</v>
      </c>
      <c r="H111" s="2">
        <v>0.53752181500872598</v>
      </c>
      <c r="I111" s="2">
        <v>0.542499153403319</v>
      </c>
      <c r="J111" s="2">
        <v>0.53293223559214697</v>
      </c>
      <c r="K111" s="2">
        <v>0.51927037363930595</v>
      </c>
      <c r="L111" s="2">
        <v>0.51040821843741602</v>
      </c>
      <c r="M111" s="2">
        <v>0.50661672908863897</v>
      </c>
      <c r="N111" s="2">
        <v>0.50104481077315999</v>
      </c>
    </row>
    <row r="112" spans="1:14" x14ac:dyDescent="0.3">
      <c r="A112" s="8" t="s">
        <v>15</v>
      </c>
      <c r="B112" s="8" t="s">
        <v>62</v>
      </c>
      <c r="C112" s="2">
        <v>0.40534262485481998</v>
      </c>
      <c r="D112" s="2">
        <v>0.409527468305801</v>
      </c>
      <c r="E112" s="2">
        <v>0.42541650523053098</v>
      </c>
      <c r="F112" s="2">
        <v>0.43072755417956698</v>
      </c>
      <c r="G112" s="2">
        <v>0.43455299886835203</v>
      </c>
      <c r="H112" s="2">
        <v>0.44374537379718698</v>
      </c>
      <c r="I112" s="2">
        <v>0.44909292854498301</v>
      </c>
      <c r="J112" s="2">
        <v>0.46402349486049899</v>
      </c>
      <c r="K112" s="2">
        <v>0.469724113221068</v>
      </c>
      <c r="L112" s="2">
        <v>0.48194444444444401</v>
      </c>
      <c r="M112" s="2">
        <v>0.49114754098360702</v>
      </c>
      <c r="N112" s="2">
        <v>0.49984162179284097</v>
      </c>
    </row>
    <row r="113" spans="1:14" x14ac:dyDescent="0.3">
      <c r="A113" s="8" t="s">
        <v>15</v>
      </c>
      <c r="B113" s="8" t="s">
        <v>63</v>
      </c>
      <c r="C113" s="2">
        <v>0.31506849315068503</v>
      </c>
      <c r="D113" s="2">
        <v>0.32579185520361997</v>
      </c>
      <c r="E113" s="2">
        <v>0.33665338645418302</v>
      </c>
      <c r="F113" s="2">
        <v>0.350885591191958</v>
      </c>
      <c r="G113" s="2">
        <v>0.35149218379914698</v>
      </c>
      <c r="H113" s="2">
        <v>0.36245353159851301</v>
      </c>
      <c r="I113" s="2">
        <v>0.376095985233041</v>
      </c>
      <c r="J113" s="2">
        <v>0.37545620437956201</v>
      </c>
      <c r="K113" s="2">
        <v>0.39041703637976899</v>
      </c>
      <c r="L113" s="2">
        <v>0.40078499781944998</v>
      </c>
      <c r="M113" s="2">
        <v>0.40602762662201802</v>
      </c>
      <c r="N113" s="2">
        <v>0.40268183665176799</v>
      </c>
    </row>
    <row r="114" spans="1:14" x14ac:dyDescent="0.3">
      <c r="A114" s="8" t="s">
        <v>15</v>
      </c>
      <c r="B114" s="8" t="s">
        <v>64</v>
      </c>
      <c r="C114" s="2">
        <v>0.17169069462647399</v>
      </c>
      <c r="D114" s="2">
        <v>0.172595520421607</v>
      </c>
      <c r="E114" s="2">
        <v>0.19034482758620699</v>
      </c>
      <c r="F114" s="2">
        <v>0.202247191011236</v>
      </c>
      <c r="G114" s="2">
        <v>0.21883656509695301</v>
      </c>
      <c r="H114" s="2">
        <v>0.226315789473684</v>
      </c>
      <c r="I114" s="2">
        <v>0.23027166882276801</v>
      </c>
      <c r="J114" s="2">
        <v>0.234718826405868</v>
      </c>
      <c r="K114" s="2">
        <v>0.24395857307249699</v>
      </c>
      <c r="L114" s="2">
        <v>0.260405549626467</v>
      </c>
      <c r="M114" s="2">
        <v>0.27111574556829998</v>
      </c>
      <c r="N114" s="2">
        <v>0.27822580645161299</v>
      </c>
    </row>
    <row r="115" spans="1:14" x14ac:dyDescent="0.3">
      <c r="A115" s="8" t="s">
        <v>15</v>
      </c>
      <c r="B115" s="8" t="s">
        <v>65</v>
      </c>
      <c r="C115" s="2">
        <v>9.8684210526315805E-2</v>
      </c>
      <c r="D115" s="2">
        <v>0.136054421768707</v>
      </c>
      <c r="E115" s="2">
        <v>0.1171875</v>
      </c>
      <c r="F115" s="2">
        <v>7.69230769230769E-2</v>
      </c>
      <c r="G115" s="2">
        <v>9.4017094017094002E-2</v>
      </c>
      <c r="H115" s="2">
        <v>0.106870229007634</v>
      </c>
      <c r="I115" s="2">
        <v>0.121428571428571</v>
      </c>
      <c r="J115" s="2">
        <v>0.105960264900662</v>
      </c>
      <c r="K115" s="2">
        <v>0.116959064327485</v>
      </c>
      <c r="L115" s="2">
        <v>0.12068965517241401</v>
      </c>
      <c r="M115" s="2">
        <v>0.13705583756345199</v>
      </c>
      <c r="N115" s="2">
        <v>0.14953271028037399</v>
      </c>
    </row>
    <row r="116" spans="1:14" x14ac:dyDescent="0.3">
      <c r="A116" s="8" t="s">
        <v>15</v>
      </c>
      <c r="B116" s="8" t="s">
        <v>66</v>
      </c>
      <c r="C116" s="2">
        <v>0.39391936549900902</v>
      </c>
      <c r="D116" s="2">
        <v>0.425761421319797</v>
      </c>
      <c r="E116" s="2">
        <v>0.43123393316195402</v>
      </c>
      <c r="F116" s="2">
        <v>0.42481943532501598</v>
      </c>
      <c r="G116" s="2">
        <v>0.44319682959048901</v>
      </c>
      <c r="H116" s="2">
        <v>0.43449637919683998</v>
      </c>
      <c r="I116" s="2">
        <v>0.45195288282703</v>
      </c>
      <c r="J116" s="2">
        <v>0.46756425948592401</v>
      </c>
      <c r="K116" s="2">
        <v>0.45623836126629402</v>
      </c>
      <c r="L116" s="2">
        <v>0.45352941176470601</v>
      </c>
      <c r="M116" s="2">
        <v>0.44162436548223299</v>
      </c>
      <c r="N116" s="2">
        <v>0.435710567412806</v>
      </c>
    </row>
    <row r="117" spans="1:14" x14ac:dyDescent="0.3">
      <c r="A117" s="8" t="s">
        <v>15</v>
      </c>
      <c r="B117" s="8" t="s">
        <v>67</v>
      </c>
      <c r="C117" s="2">
        <v>0.51691663760027895</v>
      </c>
      <c r="D117" s="2">
        <v>0.49875577675080002</v>
      </c>
      <c r="E117" s="2">
        <v>0.48435277382645803</v>
      </c>
      <c r="F117" s="2">
        <v>0.47054571738344803</v>
      </c>
      <c r="G117" s="2">
        <v>0.46410803127221001</v>
      </c>
      <c r="H117" s="2">
        <v>0.46247818499127402</v>
      </c>
      <c r="I117" s="2">
        <v>0.457500846596681</v>
      </c>
      <c r="J117" s="2">
        <v>0.46706776440785303</v>
      </c>
      <c r="K117" s="2">
        <v>0.480729626360694</v>
      </c>
      <c r="L117" s="2">
        <v>0.48959178156258398</v>
      </c>
      <c r="M117" s="2">
        <v>0.49338327091136103</v>
      </c>
      <c r="N117" s="2">
        <v>0.49895518922684001</v>
      </c>
    </row>
    <row r="118" spans="1:14" x14ac:dyDescent="0.3">
      <c r="A118" s="8" t="s">
        <v>15</v>
      </c>
      <c r="B118" s="8" t="s">
        <v>68</v>
      </c>
      <c r="C118" s="2">
        <v>0.59465737514518002</v>
      </c>
      <c r="D118" s="2">
        <v>0.590472531694199</v>
      </c>
      <c r="E118" s="2">
        <v>0.57458349476946902</v>
      </c>
      <c r="F118" s="2">
        <v>0.56927244582043302</v>
      </c>
      <c r="G118" s="2">
        <v>0.56544700113164803</v>
      </c>
      <c r="H118" s="2">
        <v>0.55625462620281296</v>
      </c>
      <c r="I118" s="2">
        <v>0.55090707145501705</v>
      </c>
      <c r="J118" s="2">
        <v>0.53597650513950101</v>
      </c>
      <c r="K118" s="2">
        <v>0.530275886778932</v>
      </c>
      <c r="L118" s="2">
        <v>0.51805555555555605</v>
      </c>
      <c r="M118" s="2">
        <v>0.50885245901639298</v>
      </c>
      <c r="N118" s="2">
        <v>0.50015837820715903</v>
      </c>
    </row>
    <row r="119" spans="1:14" x14ac:dyDescent="0.3">
      <c r="A119" s="8" t="s">
        <v>15</v>
      </c>
      <c r="B119" s="8" t="s">
        <v>69</v>
      </c>
      <c r="C119" s="2">
        <v>0.68493150684931503</v>
      </c>
      <c r="D119" s="2">
        <v>0.67420814479638003</v>
      </c>
      <c r="E119" s="2">
        <v>0.66334661354581703</v>
      </c>
      <c r="F119" s="2">
        <v>0.64911440880804205</v>
      </c>
      <c r="G119" s="2">
        <v>0.64850781620085296</v>
      </c>
      <c r="H119" s="2">
        <v>0.63754646840148699</v>
      </c>
      <c r="I119" s="2">
        <v>0.623904014766959</v>
      </c>
      <c r="J119" s="2">
        <v>0.62454379562043805</v>
      </c>
      <c r="K119" s="2">
        <v>0.60958296362023101</v>
      </c>
      <c r="L119" s="2">
        <v>0.59921500218054902</v>
      </c>
      <c r="M119" s="2">
        <v>0.59397237337798203</v>
      </c>
      <c r="N119" s="2">
        <v>0.59731816334823196</v>
      </c>
    </row>
    <row r="120" spans="1:14" x14ac:dyDescent="0.3">
      <c r="A120" s="8" t="s">
        <v>15</v>
      </c>
      <c r="B120" s="8" t="s">
        <v>70</v>
      </c>
      <c r="C120" s="2">
        <v>0.82830930537352598</v>
      </c>
      <c r="D120" s="2">
        <v>0.82740447957839303</v>
      </c>
      <c r="E120" s="2">
        <v>0.80965517241379303</v>
      </c>
      <c r="F120" s="2">
        <v>0.797752808988764</v>
      </c>
      <c r="G120" s="2">
        <v>0.78116343490304696</v>
      </c>
      <c r="H120" s="2">
        <v>0.77368421052631597</v>
      </c>
      <c r="I120" s="2">
        <v>0.76972833117723205</v>
      </c>
      <c r="J120" s="2">
        <v>0.76528117359413195</v>
      </c>
      <c r="K120" s="2">
        <v>0.75604142692750298</v>
      </c>
      <c r="L120" s="2">
        <v>0.739594450373533</v>
      </c>
      <c r="M120" s="2">
        <v>0.72888425443170002</v>
      </c>
      <c r="N120" s="2">
        <v>0.72177419354838701</v>
      </c>
    </row>
    <row r="121" spans="1:14" x14ac:dyDescent="0.3">
      <c r="A121" s="8" t="s">
        <v>15</v>
      </c>
      <c r="B121" s="8" t="s">
        <v>71</v>
      </c>
      <c r="C121" s="2">
        <v>0.90131578947368396</v>
      </c>
      <c r="D121" s="2">
        <v>0.86394557823129203</v>
      </c>
      <c r="E121" s="2">
        <v>0.8828125</v>
      </c>
      <c r="F121" s="2">
        <v>0.92307692307692302</v>
      </c>
      <c r="G121" s="2">
        <v>0.90598290598290598</v>
      </c>
      <c r="H121" s="2">
        <v>0.89312977099236601</v>
      </c>
      <c r="I121" s="2">
        <v>0.878571428571429</v>
      </c>
      <c r="J121" s="2">
        <v>0.89403973509933798</v>
      </c>
      <c r="K121" s="2">
        <v>0.88304093567251496</v>
      </c>
      <c r="L121" s="2">
        <v>0.87931034482758597</v>
      </c>
      <c r="M121" s="2">
        <v>0.86294416243654803</v>
      </c>
      <c r="N121" s="2">
        <v>0.85046728971962604</v>
      </c>
    </row>
    <row r="122" spans="1:14" x14ac:dyDescent="0.3">
      <c r="A122" s="8" t="s">
        <v>16</v>
      </c>
      <c r="B122" s="8" t="s">
        <v>60</v>
      </c>
      <c r="C122" s="2">
        <v>0.53705486044273298</v>
      </c>
      <c r="D122" s="2">
        <v>0.53785644051130799</v>
      </c>
      <c r="E122" s="2">
        <v>0.53378378378378399</v>
      </c>
      <c r="F122" s="2">
        <v>0.53185185185185202</v>
      </c>
      <c r="G122" s="2">
        <v>0.53022452504317796</v>
      </c>
      <c r="H122" s="2">
        <v>0.50617283950617298</v>
      </c>
      <c r="I122" s="2">
        <v>0.53066037735849103</v>
      </c>
      <c r="J122" s="2">
        <v>0.490037359900374</v>
      </c>
      <c r="K122" s="2">
        <v>0.53655660377358505</v>
      </c>
      <c r="L122" s="2">
        <v>0.50046948356807497</v>
      </c>
      <c r="M122" s="2">
        <v>0.50955214531788295</v>
      </c>
      <c r="N122" s="2">
        <v>0.51598579040852599</v>
      </c>
    </row>
    <row r="123" spans="1:14" x14ac:dyDescent="0.3">
      <c r="A123" s="8" t="s">
        <v>16</v>
      </c>
      <c r="B123" s="8" t="s">
        <v>61</v>
      </c>
      <c r="C123" s="2">
        <v>0.40230582524271802</v>
      </c>
      <c r="D123" s="2">
        <v>0.403850509626274</v>
      </c>
      <c r="E123" s="2">
        <v>0.41162669447340999</v>
      </c>
      <c r="F123" s="2">
        <v>0.39651596847781001</v>
      </c>
      <c r="G123" s="2">
        <v>0.4055140723722</v>
      </c>
      <c r="H123" s="2">
        <v>0.40922708208508102</v>
      </c>
      <c r="I123" s="2">
        <v>0.42280022136137202</v>
      </c>
      <c r="J123" s="2">
        <v>0.40065279477764199</v>
      </c>
      <c r="K123" s="2">
        <v>0.41903584672435101</v>
      </c>
      <c r="L123" s="2">
        <v>0.41964522107492702</v>
      </c>
      <c r="M123" s="2">
        <v>0.43704819277108398</v>
      </c>
      <c r="N123" s="2">
        <v>0.45638142827399503</v>
      </c>
    </row>
    <row r="124" spans="1:14" x14ac:dyDescent="0.3">
      <c r="A124" s="8" t="s">
        <v>16</v>
      </c>
      <c r="B124" s="8" t="s">
        <v>62</v>
      </c>
      <c r="C124" s="2">
        <v>0.27312275392472102</v>
      </c>
      <c r="D124" s="2">
        <v>0.27756492124308202</v>
      </c>
      <c r="E124" s="2">
        <v>0.28323221180364</v>
      </c>
      <c r="F124" s="2">
        <v>0.29893711248892801</v>
      </c>
      <c r="G124" s="2">
        <v>0.29371921182265998</v>
      </c>
      <c r="H124" s="2">
        <v>0.31471747700394198</v>
      </c>
      <c r="I124" s="2">
        <v>0.30295411690760499</v>
      </c>
      <c r="J124" s="2">
        <v>0.31806775407779198</v>
      </c>
      <c r="K124" s="2">
        <v>0.34015984015984002</v>
      </c>
      <c r="L124" s="2">
        <v>0.36981677917068501</v>
      </c>
      <c r="M124" s="2">
        <v>0.37814207650273202</v>
      </c>
      <c r="N124" s="2">
        <v>0.40966921119592897</v>
      </c>
    </row>
    <row r="125" spans="1:14" x14ac:dyDescent="0.3">
      <c r="A125" s="8" t="s">
        <v>16</v>
      </c>
      <c r="B125" s="8" t="s">
        <v>63</v>
      </c>
      <c r="C125" s="2">
        <v>0.199410898379971</v>
      </c>
      <c r="D125" s="2">
        <v>0.212590639419908</v>
      </c>
      <c r="E125" s="2">
        <v>0.22892092616863299</v>
      </c>
      <c r="F125" s="2">
        <v>0.22427253371185199</v>
      </c>
      <c r="G125" s="2">
        <v>0.24370503597122301</v>
      </c>
      <c r="H125" s="2">
        <v>0.24812734082397001</v>
      </c>
      <c r="I125" s="2">
        <v>0.26371511068334902</v>
      </c>
      <c r="J125" s="2">
        <v>0.28461538461538499</v>
      </c>
      <c r="K125" s="2">
        <v>0.26700251889168802</v>
      </c>
      <c r="L125" s="2">
        <v>0.27551867219916998</v>
      </c>
      <c r="M125" s="2">
        <v>0.29061371841155198</v>
      </c>
      <c r="N125" s="2">
        <v>0.28034934497816599</v>
      </c>
    </row>
    <row r="126" spans="1:14" x14ac:dyDescent="0.3">
      <c r="A126" s="8" t="s">
        <v>16</v>
      </c>
      <c r="B126" s="8" t="s">
        <v>64</v>
      </c>
      <c r="C126" s="2">
        <v>0.14950419527078601</v>
      </c>
      <c r="D126" s="2">
        <v>0.142732049036778</v>
      </c>
      <c r="E126" s="2">
        <v>0.13086419753086401</v>
      </c>
      <c r="F126" s="2">
        <v>0.158203125</v>
      </c>
      <c r="G126" s="2">
        <v>0.15207373271889399</v>
      </c>
      <c r="H126" s="2">
        <v>0.18181818181818199</v>
      </c>
      <c r="I126" s="2">
        <v>0.18932038834951501</v>
      </c>
      <c r="J126" s="2">
        <v>0.187214611872146</v>
      </c>
      <c r="K126" s="2">
        <v>0.18326693227091601</v>
      </c>
      <c r="L126" s="2">
        <v>0.19157088122605401</v>
      </c>
      <c r="M126" s="2">
        <v>0.18503937007874</v>
      </c>
      <c r="N126" s="2">
        <v>0.16603053435114501</v>
      </c>
    </row>
    <row r="127" spans="1:14" x14ac:dyDescent="0.3">
      <c r="A127" s="8" t="s">
        <v>16</v>
      </c>
      <c r="B127" s="8" t="s">
        <v>65</v>
      </c>
      <c r="C127" s="2">
        <v>0.11111111111111099</v>
      </c>
      <c r="D127" s="2">
        <v>0.113207547169811</v>
      </c>
      <c r="E127" s="2">
        <v>0.116438356164384</v>
      </c>
      <c r="F127" s="2">
        <v>8.5714285714285701E-2</v>
      </c>
      <c r="G127" s="2">
        <v>0.16666666666666699</v>
      </c>
      <c r="H127" s="2">
        <v>0.19642857142857101</v>
      </c>
      <c r="I127" s="2">
        <v>0.21052631578947401</v>
      </c>
      <c r="J127" s="2">
        <v>0.23529411764705899</v>
      </c>
      <c r="K127" s="2">
        <v>0.16867469879518099</v>
      </c>
      <c r="L127" s="2">
        <v>0.151898734177215</v>
      </c>
      <c r="M127" s="2">
        <v>0.177215189873418</v>
      </c>
      <c r="N127" s="2">
        <v>0.180722891566265</v>
      </c>
    </row>
    <row r="128" spans="1:14" x14ac:dyDescent="0.3">
      <c r="A128" s="8" t="s">
        <v>16</v>
      </c>
      <c r="B128" s="8" t="s">
        <v>66</v>
      </c>
      <c r="C128" s="2">
        <v>0.46294513955726702</v>
      </c>
      <c r="D128" s="2">
        <v>0.46214355948869201</v>
      </c>
      <c r="E128" s="2">
        <v>0.46621621621621601</v>
      </c>
      <c r="F128" s="2">
        <v>0.46814814814814798</v>
      </c>
      <c r="G128" s="2">
        <v>0.46977547495682198</v>
      </c>
      <c r="H128" s="2">
        <v>0.49382716049382702</v>
      </c>
      <c r="I128" s="2">
        <v>0.46933962264150902</v>
      </c>
      <c r="J128" s="2">
        <v>0.509962640099626</v>
      </c>
      <c r="K128" s="2">
        <v>0.46344339622641501</v>
      </c>
      <c r="L128" s="2">
        <v>0.49953051643192498</v>
      </c>
      <c r="M128" s="2">
        <v>0.49044785468211699</v>
      </c>
      <c r="N128" s="2">
        <v>0.48401420959147401</v>
      </c>
    </row>
    <row r="129" spans="1:15" x14ac:dyDescent="0.3">
      <c r="A129" s="8" t="s">
        <v>16</v>
      </c>
      <c r="B129" s="8" t="s">
        <v>67</v>
      </c>
      <c r="C129" s="2">
        <v>0.59769417475728204</v>
      </c>
      <c r="D129" s="2">
        <v>0.596149490373726</v>
      </c>
      <c r="E129" s="2">
        <v>0.58837330552658995</v>
      </c>
      <c r="F129" s="2">
        <v>0.60348403152218999</v>
      </c>
      <c r="G129" s="2">
        <v>0.59448592762779995</v>
      </c>
      <c r="H129" s="2">
        <v>0.59077291791491904</v>
      </c>
      <c r="I129" s="2">
        <v>0.57719977863862804</v>
      </c>
      <c r="J129" s="2">
        <v>0.59934720522235796</v>
      </c>
      <c r="K129" s="2">
        <v>0.58096415327564899</v>
      </c>
      <c r="L129" s="2">
        <v>0.58035477892507303</v>
      </c>
      <c r="M129" s="2">
        <v>0.56295180722891602</v>
      </c>
      <c r="N129" s="2">
        <v>0.54361857172600503</v>
      </c>
    </row>
    <row r="130" spans="1:15" x14ac:dyDescent="0.3">
      <c r="A130" s="8" t="s">
        <v>16</v>
      </c>
      <c r="B130" s="8" t="s">
        <v>68</v>
      </c>
      <c r="C130" s="2">
        <v>0.72687724607527904</v>
      </c>
      <c r="D130" s="2">
        <v>0.72243507875691804</v>
      </c>
      <c r="E130" s="2">
        <v>0.71676778819636</v>
      </c>
      <c r="F130" s="2">
        <v>0.70106288751107204</v>
      </c>
      <c r="G130" s="2">
        <v>0.70628078817733997</v>
      </c>
      <c r="H130" s="2">
        <v>0.68528252299605796</v>
      </c>
      <c r="I130" s="2">
        <v>0.69704588309239501</v>
      </c>
      <c r="J130" s="2">
        <v>0.68193224592220802</v>
      </c>
      <c r="K130" s="2">
        <v>0.65984015984015998</v>
      </c>
      <c r="L130" s="2">
        <v>0.63018322082931499</v>
      </c>
      <c r="M130" s="2">
        <v>0.62185792349726798</v>
      </c>
      <c r="N130" s="2">
        <v>0.59033078880407097</v>
      </c>
    </row>
    <row r="131" spans="1:15" x14ac:dyDescent="0.3">
      <c r="A131" s="8" t="s">
        <v>16</v>
      </c>
      <c r="B131" s="8" t="s">
        <v>69</v>
      </c>
      <c r="C131" s="2">
        <v>0.80058910162002905</v>
      </c>
      <c r="D131" s="2">
        <v>0.78740936058009203</v>
      </c>
      <c r="E131" s="2">
        <v>0.77107907383136698</v>
      </c>
      <c r="F131" s="2">
        <v>0.77572746628814804</v>
      </c>
      <c r="G131" s="2">
        <v>0.75629496402877705</v>
      </c>
      <c r="H131" s="2">
        <v>0.75187265917602997</v>
      </c>
      <c r="I131" s="2">
        <v>0.73628488931665104</v>
      </c>
      <c r="J131" s="2">
        <v>0.71538461538461495</v>
      </c>
      <c r="K131" s="2">
        <v>0.73299748110831198</v>
      </c>
      <c r="L131" s="2">
        <v>0.72448132780082997</v>
      </c>
      <c r="M131" s="2">
        <v>0.70938628158844796</v>
      </c>
      <c r="N131" s="2">
        <v>0.71965065502183401</v>
      </c>
    </row>
    <row r="132" spans="1:15" x14ac:dyDescent="0.3">
      <c r="A132" s="8" t="s">
        <v>16</v>
      </c>
      <c r="B132" s="8" t="s">
        <v>70</v>
      </c>
      <c r="C132" s="2">
        <v>0.85049580472921404</v>
      </c>
      <c r="D132" s="2">
        <v>0.85726795096322195</v>
      </c>
      <c r="E132" s="2">
        <v>0.86913580246913602</v>
      </c>
      <c r="F132" s="2">
        <v>0.841796875</v>
      </c>
      <c r="G132" s="2">
        <v>0.84792626728110598</v>
      </c>
      <c r="H132" s="2">
        <v>0.81818181818181801</v>
      </c>
      <c r="I132" s="2">
        <v>0.81067961165048497</v>
      </c>
      <c r="J132" s="2">
        <v>0.81278538812785395</v>
      </c>
      <c r="K132" s="2">
        <v>0.81673306772908405</v>
      </c>
      <c r="L132" s="2">
        <v>0.80842911877394596</v>
      </c>
      <c r="M132" s="2">
        <v>0.81496062992125995</v>
      </c>
      <c r="N132" s="2">
        <v>0.83396946564885499</v>
      </c>
    </row>
    <row r="133" spans="1:15" x14ac:dyDescent="0.3">
      <c r="A133" s="8" t="s">
        <v>16</v>
      </c>
      <c r="B133" s="8" t="s">
        <v>71</v>
      </c>
      <c r="C133" s="2">
        <v>0.88888888888888895</v>
      </c>
      <c r="D133" s="2">
        <v>0.88679245283018904</v>
      </c>
      <c r="E133" s="2">
        <v>0.88356164383561597</v>
      </c>
      <c r="F133" s="2">
        <v>0.91428571428571404</v>
      </c>
      <c r="G133" s="2">
        <v>0.83333333333333304</v>
      </c>
      <c r="H133" s="2">
        <v>0.80357142857142905</v>
      </c>
      <c r="I133" s="2">
        <v>0.78947368421052599</v>
      </c>
      <c r="J133" s="2">
        <v>0.76470588235294101</v>
      </c>
      <c r="K133" s="2">
        <v>0.83132530120481896</v>
      </c>
      <c r="L133" s="2">
        <v>0.848101265822785</v>
      </c>
      <c r="M133" s="2">
        <v>0.822784810126582</v>
      </c>
      <c r="N133" s="2">
        <v>0.81927710843373502</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60</v>
      </c>
      <c r="C138" s="2">
        <v>2.4463943285490199E-2</v>
      </c>
      <c r="D138" s="2">
        <v>3.1196823596142901E-3</v>
      </c>
      <c r="E138" s="2">
        <v>-6.0503251342946002E-3</v>
      </c>
      <c r="F138" s="2">
        <v>-1.97405848219365E-2</v>
      </c>
      <c r="G138" s="2">
        <v>-8.8793453659102798E-3</v>
      </c>
      <c r="H138" s="2">
        <v>3.2205176250146399E-3</v>
      </c>
      <c r="I138" s="2">
        <v>2.4864296970758201E-2</v>
      </c>
      <c r="J138" s="2">
        <v>2.9842246141579799E-2</v>
      </c>
      <c r="K138" s="2">
        <v>3.5115854670132202E-2</v>
      </c>
      <c r="L138" s="2">
        <v>6.3735441820707298E-2</v>
      </c>
      <c r="M138" s="2">
        <v>8.9448043794887203E-2</v>
      </c>
      <c r="N138" s="3">
        <v>0.23537786889914</v>
      </c>
      <c r="O138" s="3">
        <v>0.22657619451512601</v>
      </c>
    </row>
    <row r="139" spans="1:15" x14ac:dyDescent="0.3">
      <c r="A139" s="8" t="s">
        <v>12</v>
      </c>
      <c r="B139" s="8" t="s">
        <v>61</v>
      </c>
      <c r="C139" s="2">
        <v>3.6959600728400897E-2</v>
      </c>
      <c r="D139" s="2">
        <v>3.1414634146341498E-2</v>
      </c>
      <c r="E139" s="2">
        <v>4.0705006936561997E-2</v>
      </c>
      <c r="F139" s="2">
        <v>3.90523222346775E-2</v>
      </c>
      <c r="G139" s="2">
        <v>3.99463494285048E-2</v>
      </c>
      <c r="H139" s="2">
        <v>4.1580216452644002E-2</v>
      </c>
      <c r="I139" s="2">
        <v>4.0916309994885498E-2</v>
      </c>
      <c r="J139" s="2">
        <v>4.0885463808218503E-2</v>
      </c>
      <c r="K139" s="2">
        <v>4.7776397515528E-2</v>
      </c>
      <c r="L139" s="2">
        <v>5.1596993336969099E-2</v>
      </c>
      <c r="M139" s="2">
        <v>6.1489548806061001E-2</v>
      </c>
      <c r="N139" s="3">
        <v>0.21740929426672501</v>
      </c>
      <c r="O139" s="3">
        <v>0.48429814604616001</v>
      </c>
    </row>
    <row r="140" spans="1:15" x14ac:dyDescent="0.3">
      <c r="A140" s="8" t="s">
        <v>12</v>
      </c>
      <c r="B140" s="8" t="s">
        <v>62</v>
      </c>
      <c r="C140" s="2">
        <v>3.5353791529292397E-2</v>
      </c>
      <c r="D140" s="2">
        <v>3.3362727807172303E-2</v>
      </c>
      <c r="E140" s="2">
        <v>3.01047740956716E-2</v>
      </c>
      <c r="F140" s="2">
        <v>4.0822901325478597E-2</v>
      </c>
      <c r="G140" s="2">
        <v>4.84634092416538E-2</v>
      </c>
      <c r="H140" s="2">
        <v>5.6682552401838802E-2</v>
      </c>
      <c r="I140" s="2">
        <v>5.3402514468170001E-2</v>
      </c>
      <c r="J140" s="2">
        <v>5.7401583753267899E-2</v>
      </c>
      <c r="K140" s="2">
        <v>5.3783861258420503E-2</v>
      </c>
      <c r="L140" s="2">
        <v>4.6584378931619597E-2</v>
      </c>
      <c r="M140" s="2">
        <v>5.8871308359595802E-2</v>
      </c>
      <c r="N140" s="3">
        <v>0.23483499412723099</v>
      </c>
      <c r="O140" s="3">
        <v>0.54510975205044299</v>
      </c>
    </row>
    <row r="141" spans="1:15" x14ac:dyDescent="0.3">
      <c r="A141" s="8" t="s">
        <v>12</v>
      </c>
      <c r="B141" s="8" t="s">
        <v>63</v>
      </c>
      <c r="C141" s="2">
        <v>4.9877127514335103E-2</v>
      </c>
      <c r="D141" s="2">
        <v>4.2999566536627697E-2</v>
      </c>
      <c r="E141" s="2">
        <v>4.4800930928434901E-2</v>
      </c>
      <c r="F141" s="2">
        <v>5.6881463802704903E-2</v>
      </c>
      <c r="G141" s="2">
        <v>5.1035001881821598E-2</v>
      </c>
      <c r="H141" s="2">
        <v>3.8530401776122603E-2</v>
      </c>
      <c r="I141" s="2">
        <v>4.4824494862423299E-2</v>
      </c>
      <c r="J141" s="2">
        <v>5.6035905220777497E-2</v>
      </c>
      <c r="K141" s="2">
        <v>5.1249999999999997E-2</v>
      </c>
      <c r="L141" s="2">
        <v>4.9346016646848997E-2</v>
      </c>
      <c r="M141" s="2">
        <v>5.1444759206798897E-2</v>
      </c>
      <c r="N141" s="3">
        <v>0.224869645567949</v>
      </c>
      <c r="O141" s="3">
        <v>0.54251516914637199</v>
      </c>
    </row>
    <row r="142" spans="1:15" x14ac:dyDescent="0.3">
      <c r="A142" s="8" t="s">
        <v>12</v>
      </c>
      <c r="B142" s="8" t="s">
        <v>64</v>
      </c>
      <c r="C142" s="2">
        <v>1.67139703563545E-2</v>
      </c>
      <c r="D142" s="2">
        <v>-5.73821339950372E-2</v>
      </c>
      <c r="E142" s="2">
        <v>5.9230009871668304E-3</v>
      </c>
      <c r="F142" s="2">
        <v>2.61694471704285E-2</v>
      </c>
      <c r="G142" s="2">
        <v>4.7816385081287903E-2</v>
      </c>
      <c r="H142" s="2">
        <v>6.57134164891999E-2</v>
      </c>
      <c r="I142" s="2">
        <v>8.6211818441336005E-2</v>
      </c>
      <c r="J142" s="2">
        <v>0.12220762155059101</v>
      </c>
      <c r="K142" s="2">
        <v>7.6346604215456706E-2</v>
      </c>
      <c r="L142" s="2">
        <v>6.4621409921670994E-2</v>
      </c>
      <c r="M142" s="2">
        <v>8.2975679542203196E-2</v>
      </c>
      <c r="N142" s="3">
        <v>0.39264126149802903</v>
      </c>
      <c r="O142" s="3">
        <v>0.74366567949983498</v>
      </c>
    </row>
    <row r="143" spans="1:15" x14ac:dyDescent="0.3">
      <c r="A143" s="8" t="s">
        <v>12</v>
      </c>
      <c r="B143" s="8" t="s">
        <v>65</v>
      </c>
      <c r="C143" s="2">
        <v>-5.3819444444444399E-2</v>
      </c>
      <c r="D143" s="2">
        <v>-0.16880733944954099</v>
      </c>
      <c r="E143" s="2">
        <v>-0.139072847682119</v>
      </c>
      <c r="F143" s="2">
        <v>2.3076923076923099E-2</v>
      </c>
      <c r="G143" s="2">
        <v>9.5238095238095205E-2</v>
      </c>
      <c r="H143" s="2">
        <v>0.121281464530892</v>
      </c>
      <c r="I143" s="2">
        <v>7.7551020408163293E-2</v>
      </c>
      <c r="J143" s="2">
        <v>9.6590909090909102E-2</v>
      </c>
      <c r="K143" s="2">
        <v>1.8998272884283199E-2</v>
      </c>
      <c r="L143" s="2">
        <v>6.6101694915254194E-2</v>
      </c>
      <c r="M143" s="2">
        <v>9.0620031796502395E-2</v>
      </c>
      <c r="N143" s="3">
        <v>0.29924242424242398</v>
      </c>
      <c r="O143" s="3">
        <v>0.51434878587196498</v>
      </c>
    </row>
    <row r="144" spans="1:15" x14ac:dyDescent="0.3">
      <c r="A144" s="8" t="s">
        <v>12</v>
      </c>
      <c r="B144" s="8" t="s">
        <v>66</v>
      </c>
      <c r="C144" s="2">
        <v>6.6909421939007702E-2</v>
      </c>
      <c r="D144" s="2">
        <v>5.3924914675767897E-2</v>
      </c>
      <c r="E144" s="2">
        <v>3.10880829015544E-2</v>
      </c>
      <c r="F144" s="2">
        <v>-3.1407035175879397E-4</v>
      </c>
      <c r="G144" s="2">
        <v>2.0028275212064101E-2</v>
      </c>
      <c r="H144" s="2">
        <v>4.0117040117040099E-2</v>
      </c>
      <c r="I144" s="2">
        <v>4.80456026058632E-2</v>
      </c>
      <c r="J144" s="2">
        <v>2.9737938828847899E-2</v>
      </c>
      <c r="K144" s="2">
        <v>2.52435176293044E-2</v>
      </c>
      <c r="L144" s="2">
        <v>4.5363307908470499E-2</v>
      </c>
      <c r="M144" s="2">
        <v>4.5058883768561202E-2</v>
      </c>
      <c r="N144" s="3">
        <v>0.153351698806244</v>
      </c>
      <c r="O144" s="3">
        <v>0.32189119170984498</v>
      </c>
    </row>
    <row r="145" spans="1:15" x14ac:dyDescent="0.3">
      <c r="A145" s="8" t="s">
        <v>12</v>
      </c>
      <c r="B145" s="8" t="s">
        <v>67</v>
      </c>
      <c r="C145" s="2">
        <v>-2.17094483888585E-2</v>
      </c>
      <c r="D145" s="2">
        <v>-1.7550593161200299E-2</v>
      </c>
      <c r="E145" s="2">
        <v>-1.20041197570764E-2</v>
      </c>
      <c r="F145" s="2">
        <v>-3.70250548186491E-3</v>
      </c>
      <c r="G145" s="2">
        <v>1.16178380718718E-2</v>
      </c>
      <c r="H145" s="2">
        <v>3.5023896140951603E-2</v>
      </c>
      <c r="I145" s="2">
        <v>5.0447966919365997E-2</v>
      </c>
      <c r="J145" s="2">
        <v>6.4853693740978893E-2</v>
      </c>
      <c r="K145" s="2">
        <v>6.9683620344413305E-2</v>
      </c>
      <c r="L145" s="2">
        <v>7.9428620798894095E-2</v>
      </c>
      <c r="M145" s="2">
        <v>8.7297564099143604E-2</v>
      </c>
      <c r="N145" s="3">
        <v>0.33686524078204999</v>
      </c>
      <c r="O145" s="3">
        <v>0.44734879426075203</v>
      </c>
    </row>
    <row r="146" spans="1:15" x14ac:dyDescent="0.3">
      <c r="A146" s="8" t="s">
        <v>12</v>
      </c>
      <c r="B146" s="8" t="s">
        <v>68</v>
      </c>
      <c r="C146" s="2">
        <v>1.4581251619111101E-2</v>
      </c>
      <c r="D146" s="2">
        <v>8.4625205179646203E-3</v>
      </c>
      <c r="E146" s="2">
        <v>1.24064093753391E-2</v>
      </c>
      <c r="F146" s="2">
        <v>2.54733833511969E-2</v>
      </c>
      <c r="G146" s="2">
        <v>1.6792669755774699E-2</v>
      </c>
      <c r="H146" s="2">
        <v>1.9359259893781101E-2</v>
      </c>
      <c r="I146" s="2">
        <v>1.7915966386554599E-2</v>
      </c>
      <c r="J146" s="2">
        <v>1.2019945183766499E-2</v>
      </c>
      <c r="K146" s="2">
        <v>9.7236271086892697E-3</v>
      </c>
      <c r="L146" s="2">
        <v>3.9747939893359204E-3</v>
      </c>
      <c r="M146" s="2">
        <v>1.6029354963306298E-2</v>
      </c>
      <c r="N146" s="3">
        <v>4.2367004590034001E-2</v>
      </c>
      <c r="O146" s="3">
        <v>0.141751365428437</v>
      </c>
    </row>
    <row r="147" spans="1:15" x14ac:dyDescent="0.3">
      <c r="A147" s="8" t="s">
        <v>12</v>
      </c>
      <c r="B147" s="8" t="s">
        <v>69</v>
      </c>
      <c r="C147" s="2">
        <v>1.37807893050087E-2</v>
      </c>
      <c r="D147" s="2">
        <v>7.9934968161495708E-3</v>
      </c>
      <c r="E147" s="2">
        <v>9.0501792114695296E-3</v>
      </c>
      <c r="F147" s="2">
        <v>7.8145812982861208E-3</v>
      </c>
      <c r="G147" s="2">
        <v>1.4494669133844401E-2</v>
      </c>
      <c r="H147" s="2">
        <v>5.8192556564033498E-3</v>
      </c>
      <c r="I147" s="2">
        <v>8.4625016191010698E-3</v>
      </c>
      <c r="J147" s="2">
        <v>1.5584193175493401E-2</v>
      </c>
      <c r="K147" s="2">
        <v>1.3616626617764801E-2</v>
      </c>
      <c r="L147" s="2">
        <v>1.5513225752786601E-2</v>
      </c>
      <c r="M147" s="2">
        <v>2.6252201335135401E-2</v>
      </c>
      <c r="N147" s="3">
        <v>7.28261334931712E-2</v>
      </c>
      <c r="O147" s="3">
        <v>0.122670250896057</v>
      </c>
    </row>
    <row r="148" spans="1:15" x14ac:dyDescent="0.3">
      <c r="A148" s="8" t="s">
        <v>12</v>
      </c>
      <c r="B148" s="8" t="s">
        <v>70</v>
      </c>
      <c r="C148" s="2">
        <v>-1.1972217144946101E-2</v>
      </c>
      <c r="D148" s="2">
        <v>-6.1048931643696201E-2</v>
      </c>
      <c r="E148" s="2">
        <v>-2.8765638853314901E-2</v>
      </c>
      <c r="F148" s="2">
        <v>1.39973628157014E-2</v>
      </c>
      <c r="G148" s="2">
        <v>2.53075922776833E-2</v>
      </c>
      <c r="H148" s="2">
        <v>3.3756097560975598E-2</v>
      </c>
      <c r="I148" s="2">
        <v>3.69007172517931E-2</v>
      </c>
      <c r="J148" s="2">
        <v>7.0901975061436195E-2</v>
      </c>
      <c r="K148" s="2">
        <v>3.4421213666496697E-2</v>
      </c>
      <c r="L148" s="2">
        <v>4.6257497329718199E-2</v>
      </c>
      <c r="M148" s="2">
        <v>4.2170566986021701E-2</v>
      </c>
      <c r="N148" s="3">
        <v>0.20788204241376201</v>
      </c>
      <c r="O148" s="3">
        <v>0.30735888089843399</v>
      </c>
    </row>
    <row r="149" spans="1:15" x14ac:dyDescent="0.3">
      <c r="A149" s="8" t="s">
        <v>12</v>
      </c>
      <c r="B149" s="8" t="s">
        <v>71</v>
      </c>
      <c r="C149" s="2">
        <v>-4.0680226742247402E-2</v>
      </c>
      <c r="D149" s="2">
        <v>-0.13451511991657999</v>
      </c>
      <c r="E149" s="2">
        <v>-0.16345381526104399</v>
      </c>
      <c r="F149" s="2">
        <v>1.5842534805568902E-2</v>
      </c>
      <c r="G149" s="2">
        <v>8.1758034026465004E-2</v>
      </c>
      <c r="H149" s="2">
        <v>0.103101791175186</v>
      </c>
      <c r="I149" s="2">
        <v>5.3465346534653499E-2</v>
      </c>
      <c r="J149" s="2">
        <v>7.5187969924811998E-2</v>
      </c>
      <c r="K149" s="2">
        <v>2.5524475524475499E-2</v>
      </c>
      <c r="L149" s="2">
        <v>3.5799522673030999E-2</v>
      </c>
      <c r="M149" s="2">
        <v>6.4186965108624094E-2</v>
      </c>
      <c r="N149" s="3">
        <v>0.215413533834586</v>
      </c>
      <c r="O149" s="3">
        <v>0.29839357429718899</v>
      </c>
    </row>
    <row r="150" spans="1:15" x14ac:dyDescent="0.3">
      <c r="A150" s="8" t="s">
        <v>13</v>
      </c>
      <c r="B150" s="8" t="s">
        <v>60</v>
      </c>
      <c r="C150" s="2">
        <v>5.9382422802850398E-3</v>
      </c>
      <c r="D150" s="2">
        <v>1.2987012987013E-2</v>
      </c>
      <c r="E150" s="2">
        <v>-4.7785547785547798E-2</v>
      </c>
      <c r="F150" s="2">
        <v>1.7135862913096701E-2</v>
      </c>
      <c r="G150" s="2">
        <v>-6.9795427196149201E-2</v>
      </c>
      <c r="H150" s="2">
        <v>-2.0698576972833099E-2</v>
      </c>
      <c r="I150" s="2">
        <v>-1.05680317040951E-2</v>
      </c>
      <c r="J150" s="2">
        <v>-1.3351134846461899E-2</v>
      </c>
      <c r="K150" s="2">
        <v>-2.16508795669824E-2</v>
      </c>
      <c r="L150" s="2">
        <v>6.9156293222683296E-3</v>
      </c>
      <c r="M150" s="2">
        <v>-6.8681318681318698E-3</v>
      </c>
      <c r="N150" s="3">
        <v>-3.4712950600801103E-2</v>
      </c>
      <c r="O150" s="3">
        <v>-0.15734265734265701</v>
      </c>
    </row>
    <row r="151" spans="1:15" x14ac:dyDescent="0.3">
      <c r="A151" s="8" t="s">
        <v>13</v>
      </c>
      <c r="B151" s="8" t="s">
        <v>61</v>
      </c>
      <c r="C151" s="2">
        <v>2.5987525987525999E-2</v>
      </c>
      <c r="D151" s="2">
        <v>6.8895643363728498E-2</v>
      </c>
      <c r="E151" s="2">
        <v>4.2654028436019002E-2</v>
      </c>
      <c r="F151" s="2">
        <v>4.6363636363636399E-2</v>
      </c>
      <c r="G151" s="2">
        <v>6.9504778453518698E-2</v>
      </c>
      <c r="H151" s="2">
        <v>6.9861900893582393E-2</v>
      </c>
      <c r="I151" s="2">
        <v>4.9354593773728202E-2</v>
      </c>
      <c r="J151" s="2">
        <v>4.1244573082489099E-2</v>
      </c>
      <c r="K151" s="2">
        <v>5.3509381514940897E-2</v>
      </c>
      <c r="L151" s="2">
        <v>7.5197889182058095E-2</v>
      </c>
      <c r="M151" s="2">
        <v>2.6380368098159499E-2</v>
      </c>
      <c r="N151" s="3">
        <v>0.21056439942112901</v>
      </c>
      <c r="O151" s="3">
        <v>0.58578199052132696</v>
      </c>
    </row>
    <row r="152" spans="1:15" x14ac:dyDescent="0.3">
      <c r="A152" s="8" t="s">
        <v>13</v>
      </c>
      <c r="B152" s="8" t="s">
        <v>62</v>
      </c>
      <c r="C152" s="2">
        <v>2.3961661341852999E-2</v>
      </c>
      <c r="D152" s="2">
        <v>3.4321372854914198E-2</v>
      </c>
      <c r="E152" s="2">
        <v>3.31825037707391E-2</v>
      </c>
      <c r="F152" s="2">
        <v>1.31386861313869E-2</v>
      </c>
      <c r="G152" s="2">
        <v>2.4495677233429401E-2</v>
      </c>
      <c r="H152" s="2">
        <v>7.7355836849507698E-2</v>
      </c>
      <c r="I152" s="2">
        <v>7.5718015665796307E-2</v>
      </c>
      <c r="J152" s="2">
        <v>8.4951456310679602E-2</v>
      </c>
      <c r="K152" s="2">
        <v>4.6979865771812103E-2</v>
      </c>
      <c r="L152" s="2">
        <v>5.4487179487179502E-2</v>
      </c>
      <c r="M152" s="2">
        <v>4.9645390070922002E-2</v>
      </c>
      <c r="N152" s="3">
        <v>0.25728155339805803</v>
      </c>
      <c r="O152" s="3">
        <v>0.56259426847662097</v>
      </c>
    </row>
    <row r="153" spans="1:15" x14ac:dyDescent="0.3">
      <c r="A153" s="8" t="s">
        <v>13</v>
      </c>
      <c r="B153" s="8" t="s">
        <v>63</v>
      </c>
      <c r="C153" s="2">
        <v>2.32558139534884E-2</v>
      </c>
      <c r="D153" s="2">
        <v>2.5252525252525298E-3</v>
      </c>
      <c r="E153" s="2">
        <v>6.8010075566750594E-2</v>
      </c>
      <c r="F153" s="2">
        <v>4.71698113207547E-2</v>
      </c>
      <c r="G153" s="2">
        <v>4.72972972972973E-2</v>
      </c>
      <c r="H153" s="2">
        <v>6.4516129032258099E-3</v>
      </c>
      <c r="I153" s="2">
        <v>1.9230769230769201E-2</v>
      </c>
      <c r="J153" s="2">
        <v>5.4507337526205499E-2</v>
      </c>
      <c r="K153" s="2">
        <v>7.55467196819085E-2</v>
      </c>
      <c r="L153" s="2">
        <v>4.6210720887245801E-2</v>
      </c>
      <c r="M153" s="2">
        <v>3.3568904593639599E-2</v>
      </c>
      <c r="N153" s="3">
        <v>0.22641509433962301</v>
      </c>
      <c r="O153" s="3">
        <v>0.47355163727959698</v>
      </c>
    </row>
    <row r="154" spans="1:15" x14ac:dyDescent="0.3">
      <c r="A154" s="8" t="s">
        <v>13</v>
      </c>
      <c r="B154" s="8" t="s">
        <v>64</v>
      </c>
      <c r="C154" s="2">
        <v>0.20481927710843401</v>
      </c>
      <c r="D154" s="2">
        <v>-0.02</v>
      </c>
      <c r="E154" s="2">
        <v>-6.1224489795918401E-2</v>
      </c>
      <c r="F154" s="2">
        <v>-1.0869565217391301E-2</v>
      </c>
      <c r="G154" s="2">
        <v>0.13186813186813201</v>
      </c>
      <c r="H154" s="2">
        <v>5.8252427184466E-2</v>
      </c>
      <c r="I154" s="2">
        <v>0.13761467889908299</v>
      </c>
      <c r="J154" s="2">
        <v>7.25806451612903E-2</v>
      </c>
      <c r="K154" s="2">
        <v>0</v>
      </c>
      <c r="L154" s="2">
        <v>0.157894736842105</v>
      </c>
      <c r="M154" s="2">
        <v>5.8441558441558399E-2</v>
      </c>
      <c r="N154" s="3">
        <v>0.31451612903225801</v>
      </c>
      <c r="O154" s="3">
        <v>0.66326530612244905</v>
      </c>
    </row>
    <row r="155" spans="1:15" x14ac:dyDescent="0.3">
      <c r="A155" s="8" t="s">
        <v>13</v>
      </c>
      <c r="B155" s="8" t="s">
        <v>65</v>
      </c>
      <c r="C155" s="2">
        <v>0.125</v>
      </c>
      <c r="D155" s="2">
        <v>0.11111111111111099</v>
      </c>
      <c r="E155" s="2">
        <v>-0.3</v>
      </c>
      <c r="F155" s="2">
        <v>0.14285714285714299</v>
      </c>
      <c r="G155" s="2">
        <v>0</v>
      </c>
      <c r="H155" s="2">
        <v>0</v>
      </c>
      <c r="I155" s="2">
        <v>0.375</v>
      </c>
      <c r="J155" s="2">
        <v>0.18181818181818199</v>
      </c>
      <c r="K155" s="2">
        <v>0</v>
      </c>
      <c r="L155" s="2">
        <v>0</v>
      </c>
      <c r="M155" s="2">
        <v>0.230769230769231</v>
      </c>
      <c r="N155" s="3">
        <v>0.45454545454545497</v>
      </c>
      <c r="O155" s="3">
        <v>0.6</v>
      </c>
    </row>
    <row r="156" spans="1:15" x14ac:dyDescent="0.3">
      <c r="A156" s="8" t="s">
        <v>13</v>
      </c>
      <c r="B156" s="8" t="s">
        <v>66</v>
      </c>
      <c r="C156" s="2">
        <v>6.4885496183206104E-2</v>
      </c>
      <c r="D156" s="2">
        <v>-2.68817204301075E-2</v>
      </c>
      <c r="E156" s="2">
        <v>7.3664825046040501E-3</v>
      </c>
      <c r="F156" s="2">
        <v>6.0329067641681902E-2</v>
      </c>
      <c r="G156" s="2">
        <v>-2.7586206896551699E-2</v>
      </c>
      <c r="H156" s="2">
        <v>-1.0638297872340399E-2</v>
      </c>
      <c r="I156" s="2">
        <v>-4.6594982078853001E-2</v>
      </c>
      <c r="J156" s="2">
        <v>7.5187969924812E-3</v>
      </c>
      <c r="K156" s="2">
        <v>-9.3283582089552203E-2</v>
      </c>
      <c r="L156" s="2">
        <v>-7.8189300411522597E-2</v>
      </c>
      <c r="M156" s="2">
        <v>-5.8035714285714302E-2</v>
      </c>
      <c r="N156" s="3">
        <v>-0.20676691729323299</v>
      </c>
      <c r="O156" s="3">
        <v>-0.22283609576427299</v>
      </c>
    </row>
    <row r="157" spans="1:15" x14ac:dyDescent="0.3">
      <c r="A157" s="8" t="s">
        <v>13</v>
      </c>
      <c r="B157" s="8" t="s">
        <v>67</v>
      </c>
      <c r="C157" s="2">
        <v>-5.6490384615384602E-2</v>
      </c>
      <c r="D157" s="2">
        <v>-6.3694267515923596E-3</v>
      </c>
      <c r="E157" s="2">
        <v>1.5384615384615399E-2</v>
      </c>
      <c r="F157" s="2">
        <v>1.5151515151515201E-2</v>
      </c>
      <c r="G157" s="2">
        <v>7.0895522388059698E-2</v>
      </c>
      <c r="H157" s="2">
        <v>3.2520325203252001E-2</v>
      </c>
      <c r="I157" s="2">
        <v>8.2114735658042698E-2</v>
      </c>
      <c r="J157" s="2">
        <v>6.8607068607068597E-2</v>
      </c>
      <c r="K157" s="2">
        <v>6.0311284046692601E-2</v>
      </c>
      <c r="L157" s="2">
        <v>4.7706422018348599E-2</v>
      </c>
      <c r="M157" s="2">
        <v>4.8161120840630497E-2</v>
      </c>
      <c r="N157" s="3">
        <v>0.24428274428274399</v>
      </c>
      <c r="O157" s="3">
        <v>0.53461538461538505</v>
      </c>
    </row>
    <row r="158" spans="1:15" x14ac:dyDescent="0.3">
      <c r="A158" s="8" t="s">
        <v>13</v>
      </c>
      <c r="B158" s="8" t="s">
        <v>68</v>
      </c>
      <c r="C158" s="2">
        <v>2.1164021164021201E-2</v>
      </c>
      <c r="D158" s="2">
        <v>-1.55440414507772E-2</v>
      </c>
      <c r="E158" s="2">
        <v>-2.3684210526315801E-2</v>
      </c>
      <c r="F158" s="2">
        <v>8.0862533692722394E-3</v>
      </c>
      <c r="G158" s="2">
        <v>1.33689839572193E-3</v>
      </c>
      <c r="H158" s="2">
        <v>4.4058744993324399E-2</v>
      </c>
      <c r="I158" s="2">
        <v>5.24296675191816E-2</v>
      </c>
      <c r="J158" s="2">
        <v>3.5236938031591697E-2</v>
      </c>
      <c r="K158" s="2">
        <v>2.6995305164319201E-2</v>
      </c>
      <c r="L158" s="2">
        <v>8.0000000000000002E-3</v>
      </c>
      <c r="M158" s="2">
        <v>-2.3809523809523801E-2</v>
      </c>
      <c r="N158" s="3">
        <v>4.6172539489671899E-2</v>
      </c>
      <c r="O158" s="3">
        <v>0.13289473684210501</v>
      </c>
    </row>
    <row r="159" spans="1:15" x14ac:dyDescent="0.3">
      <c r="A159" s="8" t="s">
        <v>13</v>
      </c>
      <c r="B159" s="8" t="s">
        <v>69</v>
      </c>
      <c r="C159" s="2">
        <v>-1.3531799729364E-3</v>
      </c>
      <c r="D159" s="2">
        <v>-1.21951219512195E-2</v>
      </c>
      <c r="E159" s="2">
        <v>-1.2345679012345699E-2</v>
      </c>
      <c r="F159" s="2">
        <v>2.2222222222222199E-2</v>
      </c>
      <c r="G159" s="2">
        <v>-5.4347826086956503E-3</v>
      </c>
      <c r="H159" s="2">
        <v>-4.2349726775956303E-2</v>
      </c>
      <c r="I159" s="2">
        <v>-4.2796005706134104E-3</v>
      </c>
      <c r="J159" s="2">
        <v>-4.29799426934097E-3</v>
      </c>
      <c r="K159" s="2">
        <v>1.2949640287769799E-2</v>
      </c>
      <c r="L159" s="2">
        <v>2.41477272727273E-2</v>
      </c>
      <c r="M159" s="2">
        <v>2.4965325936199701E-2</v>
      </c>
      <c r="N159" s="3">
        <v>5.87392550143266E-2</v>
      </c>
      <c r="O159" s="3">
        <v>1.37174211248285E-2</v>
      </c>
    </row>
    <row r="160" spans="1:15" x14ac:dyDescent="0.3">
      <c r="A160" s="8" t="s">
        <v>13</v>
      </c>
      <c r="B160" s="8" t="s">
        <v>70</v>
      </c>
      <c r="C160" s="2">
        <v>-2.23642172523962E-2</v>
      </c>
      <c r="D160" s="2">
        <v>-2.2875816993464099E-2</v>
      </c>
      <c r="E160" s="2">
        <v>-1.3377926421404699E-2</v>
      </c>
      <c r="F160" s="2">
        <v>6.1016949152542403E-2</v>
      </c>
      <c r="G160" s="2">
        <v>1.91693290734824E-2</v>
      </c>
      <c r="H160" s="2">
        <v>7.8369905956112901E-2</v>
      </c>
      <c r="I160" s="2">
        <v>-1.74418604651163E-2</v>
      </c>
      <c r="J160" s="2">
        <v>9.7633136094674597E-2</v>
      </c>
      <c r="K160" s="2">
        <v>3.77358490566038E-2</v>
      </c>
      <c r="L160" s="2">
        <v>2.5974025974026E-2</v>
      </c>
      <c r="M160" s="2">
        <v>1.7721518987341801E-2</v>
      </c>
      <c r="N160" s="3">
        <v>0.189349112426035</v>
      </c>
      <c r="O160" s="3">
        <v>0.34448160535117101</v>
      </c>
    </row>
    <row r="161" spans="1:15" x14ac:dyDescent="0.3">
      <c r="A161" s="8" t="s">
        <v>13</v>
      </c>
      <c r="B161" s="8" t="s">
        <v>71</v>
      </c>
      <c r="C161" s="2">
        <v>9.8039215686274495E-2</v>
      </c>
      <c r="D161" s="2">
        <v>-0.28571428571428598</v>
      </c>
      <c r="E161" s="2">
        <v>-0.32500000000000001</v>
      </c>
      <c r="F161" s="2">
        <v>-0.11111111111111099</v>
      </c>
      <c r="G161" s="2">
        <v>0.41666666666666702</v>
      </c>
      <c r="H161" s="2">
        <v>0.26470588235294101</v>
      </c>
      <c r="I161" s="2">
        <v>-0.13953488372093001</v>
      </c>
      <c r="J161" s="2">
        <v>8.1081081081081099E-2</v>
      </c>
      <c r="K161" s="2">
        <v>0.2</v>
      </c>
      <c r="L161" s="2">
        <v>0</v>
      </c>
      <c r="M161" s="2">
        <v>0.104166666666667</v>
      </c>
      <c r="N161" s="3">
        <v>0.43243243243243201</v>
      </c>
      <c r="O161" s="3">
        <v>0.32500000000000001</v>
      </c>
    </row>
    <row r="162" spans="1:15" x14ac:dyDescent="0.3">
      <c r="A162" s="8" t="s">
        <v>14</v>
      </c>
      <c r="B162" s="8" t="s">
        <v>60</v>
      </c>
      <c r="C162" s="2">
        <v>3.6552346570397097E-2</v>
      </c>
      <c r="D162" s="2">
        <v>-1.2189812799303401E-2</v>
      </c>
      <c r="E162" s="2">
        <v>-1.8510356985456101E-2</v>
      </c>
      <c r="F162" s="2">
        <v>4.4903457566232598E-4</v>
      </c>
      <c r="G162" s="2">
        <v>2.24416517055655E-3</v>
      </c>
      <c r="H162" s="2">
        <v>-5.8217644424541004E-3</v>
      </c>
      <c r="I162" s="2">
        <v>1.8018018018018001E-3</v>
      </c>
      <c r="J162" s="2">
        <v>2.9226618705036001E-2</v>
      </c>
      <c r="K162" s="2">
        <v>-1.7474879860201E-3</v>
      </c>
      <c r="L162" s="2">
        <v>4.0262582056892801E-2</v>
      </c>
      <c r="M162" s="2">
        <v>1.6827934371055999E-3</v>
      </c>
      <c r="N162" s="3">
        <v>7.0593525179856106E-2</v>
      </c>
      <c r="O162" s="3">
        <v>4.9360951961216398E-2</v>
      </c>
    </row>
    <row r="163" spans="1:15" x14ac:dyDescent="0.3">
      <c r="A163" s="8" t="s">
        <v>14</v>
      </c>
      <c r="B163" s="8" t="s">
        <v>61</v>
      </c>
      <c r="C163" s="2">
        <v>3.39836375078666E-2</v>
      </c>
      <c r="D163" s="2">
        <v>4.4430919050517298E-2</v>
      </c>
      <c r="E163" s="2">
        <v>1.8939393939393898E-2</v>
      </c>
      <c r="F163" s="2">
        <v>3.1455533314269403E-2</v>
      </c>
      <c r="G163" s="2">
        <v>2.9664541169947298E-2</v>
      </c>
      <c r="H163" s="2">
        <v>8.6160473882606406E-3</v>
      </c>
      <c r="I163" s="2">
        <v>4.1110517885744803E-2</v>
      </c>
      <c r="J163" s="2">
        <v>7.9487179487179507E-3</v>
      </c>
      <c r="K163" s="2">
        <v>4.4517934367845298E-2</v>
      </c>
      <c r="L163" s="2">
        <v>4.7491475888943001E-2</v>
      </c>
      <c r="M163" s="2">
        <v>1.58102766798419E-2</v>
      </c>
      <c r="N163" s="3">
        <v>0.12025641025641</v>
      </c>
      <c r="O163" s="3">
        <v>0.273018648018648</v>
      </c>
    </row>
    <row r="164" spans="1:15" x14ac:dyDescent="0.3">
      <c r="A164" s="8" t="s">
        <v>14</v>
      </c>
      <c r="B164" s="8" t="s">
        <v>62</v>
      </c>
      <c r="C164" s="2">
        <v>-4.9180327868852498E-3</v>
      </c>
      <c r="D164" s="2">
        <v>1.72981878088962E-2</v>
      </c>
      <c r="E164" s="2">
        <v>3.23886639676113E-3</v>
      </c>
      <c r="F164" s="2">
        <v>3.5512510088781299E-2</v>
      </c>
      <c r="G164" s="2">
        <v>1.9485580670303999E-2</v>
      </c>
      <c r="H164" s="2">
        <v>4.6636085626911301E-2</v>
      </c>
      <c r="I164" s="2">
        <v>3.4696859021183302E-2</v>
      </c>
      <c r="J164" s="2">
        <v>5.5418284504059299E-2</v>
      </c>
      <c r="K164" s="2">
        <v>3.67892976588629E-2</v>
      </c>
      <c r="L164" s="2">
        <v>3.8709677419354799E-2</v>
      </c>
      <c r="M164" s="2">
        <v>4.8757763975155299E-2</v>
      </c>
      <c r="N164" s="3">
        <v>0.19202259089304599</v>
      </c>
      <c r="O164" s="3">
        <v>0.36720647773279402</v>
      </c>
    </row>
    <row r="165" spans="1:15" x14ac:dyDescent="0.3">
      <c r="A165" s="8" t="s">
        <v>14</v>
      </c>
      <c r="B165" s="8" t="s">
        <v>63</v>
      </c>
      <c r="C165" s="2">
        <v>4.6558704453441298E-2</v>
      </c>
      <c r="D165" s="2">
        <v>4.31979368149581E-2</v>
      </c>
      <c r="E165" s="2">
        <v>6.4894932014833095E-2</v>
      </c>
      <c r="F165" s="2">
        <v>3.1921067904817198E-2</v>
      </c>
      <c r="G165" s="2">
        <v>4.4994375703037097E-2</v>
      </c>
      <c r="H165" s="2">
        <v>3.3907427341227099E-2</v>
      </c>
      <c r="I165" s="2">
        <v>3.6439354502863099E-2</v>
      </c>
      <c r="J165" s="2">
        <v>2.56152687091914E-2</v>
      </c>
      <c r="K165" s="2">
        <v>4.0156709108716902E-2</v>
      </c>
      <c r="L165" s="2">
        <v>3.4839924670433099E-2</v>
      </c>
      <c r="M165" s="2">
        <v>-3.1847133757961798E-3</v>
      </c>
      <c r="N165" s="3">
        <v>0.100452034153692</v>
      </c>
      <c r="O165" s="3">
        <v>0.35414091470951797</v>
      </c>
    </row>
    <row r="166" spans="1:15" x14ac:dyDescent="0.3">
      <c r="A166" s="8" t="s">
        <v>14</v>
      </c>
      <c r="B166" s="8" t="s">
        <v>64</v>
      </c>
      <c r="C166" s="2">
        <v>5.0583657587548597E-2</v>
      </c>
      <c r="D166" s="2">
        <v>3.7037037037036999E-3</v>
      </c>
      <c r="E166" s="2">
        <v>-4.7970479704797099E-2</v>
      </c>
      <c r="F166" s="2">
        <v>4.6511627906976702E-2</v>
      </c>
      <c r="G166" s="2">
        <v>0.11481481481481499</v>
      </c>
      <c r="H166" s="2">
        <v>0.136212624584718</v>
      </c>
      <c r="I166" s="2">
        <v>6.7251461988304104E-2</v>
      </c>
      <c r="J166" s="2">
        <v>0.147945205479452</v>
      </c>
      <c r="K166" s="2">
        <v>4.0572792362768499E-2</v>
      </c>
      <c r="L166" s="2">
        <v>7.7981651376146793E-2</v>
      </c>
      <c r="M166" s="2">
        <v>8.9361702127659606E-2</v>
      </c>
      <c r="N166" s="3">
        <v>0.40273972602739699</v>
      </c>
      <c r="O166" s="3">
        <v>0.88929889298892995</v>
      </c>
    </row>
    <row r="167" spans="1:15" x14ac:dyDescent="0.3">
      <c r="A167" s="8" t="s">
        <v>14</v>
      </c>
      <c r="B167" s="8" t="s">
        <v>65</v>
      </c>
      <c r="C167" s="2">
        <v>-0.13793103448275901</v>
      </c>
      <c r="D167" s="2">
        <v>-0.2</v>
      </c>
      <c r="E167" s="2">
        <v>-0.3</v>
      </c>
      <c r="F167" s="2">
        <v>0.14285714285714299</v>
      </c>
      <c r="G167" s="2">
        <v>0</v>
      </c>
      <c r="H167" s="2">
        <v>-0.125</v>
      </c>
      <c r="I167" s="2">
        <v>0.28571428571428598</v>
      </c>
      <c r="J167" s="2">
        <v>-0.11111111111111099</v>
      </c>
      <c r="K167" s="2">
        <v>0.9375</v>
      </c>
      <c r="L167" s="2">
        <v>9.6774193548387094E-2</v>
      </c>
      <c r="M167" s="2">
        <v>2.9411764705882401E-2</v>
      </c>
      <c r="N167" s="3">
        <v>0.94444444444444398</v>
      </c>
      <c r="O167" s="3">
        <v>0.75</v>
      </c>
    </row>
    <row r="168" spans="1:15" x14ac:dyDescent="0.3">
      <c r="A168" s="8" t="s">
        <v>14</v>
      </c>
      <c r="B168" s="8" t="s">
        <v>66</v>
      </c>
      <c r="C168" s="2">
        <v>6.0984570168993397E-2</v>
      </c>
      <c r="D168" s="2">
        <v>3.3240997229916899E-2</v>
      </c>
      <c r="E168" s="2">
        <v>3.0831099195710501E-2</v>
      </c>
      <c r="F168" s="2">
        <v>3.6410923276983101E-2</v>
      </c>
      <c r="G168" s="2">
        <v>-5.0188205771643703E-3</v>
      </c>
      <c r="H168" s="2">
        <v>1.7654476670870101E-2</v>
      </c>
      <c r="I168" s="2">
        <v>1.11524163568773E-2</v>
      </c>
      <c r="J168" s="2">
        <v>3.3088235294117599E-2</v>
      </c>
      <c r="K168" s="2">
        <v>-1.6014234875444799E-2</v>
      </c>
      <c r="L168" s="2">
        <v>2.7727546714888501E-2</v>
      </c>
      <c r="M168" s="2">
        <v>-5.8064516129032302E-2</v>
      </c>
      <c r="N168" s="3">
        <v>-1.59313725490196E-2</v>
      </c>
      <c r="O168" s="3">
        <v>7.6407506702412906E-2</v>
      </c>
    </row>
    <row r="169" spans="1:15" x14ac:dyDescent="0.3">
      <c r="A169" s="8" t="s">
        <v>14</v>
      </c>
      <c r="B169" s="8" t="s">
        <v>67</v>
      </c>
      <c r="C169" s="2">
        <v>-3.0649926144756302E-2</v>
      </c>
      <c r="D169" s="2">
        <v>-3.2761904761904798E-2</v>
      </c>
      <c r="E169" s="2">
        <v>-2.4419062623079999E-2</v>
      </c>
      <c r="F169" s="2">
        <v>-4.0371417036738E-3</v>
      </c>
      <c r="G169" s="2">
        <v>-2.4321037697608398E-3</v>
      </c>
      <c r="H169" s="2">
        <v>5.2824055262088599E-3</v>
      </c>
      <c r="I169" s="2">
        <v>2.2635408245755901E-2</v>
      </c>
      <c r="J169" s="2">
        <v>4.2687747035573098E-2</v>
      </c>
      <c r="K169" s="2">
        <v>5.3449583017437401E-2</v>
      </c>
      <c r="L169" s="2">
        <v>6.0453400503778301E-2</v>
      </c>
      <c r="M169" s="2">
        <v>4.8184594502884301E-2</v>
      </c>
      <c r="N169" s="3">
        <v>0.22094861660079099</v>
      </c>
      <c r="O169" s="3">
        <v>0.216620716817645</v>
      </c>
    </row>
    <row r="170" spans="1:15" x14ac:dyDescent="0.3">
      <c r="A170" s="8" t="s">
        <v>14</v>
      </c>
      <c r="B170" s="8" t="s">
        <v>68</v>
      </c>
      <c r="C170" s="2">
        <v>1.11155220325526E-2</v>
      </c>
      <c r="D170" s="2">
        <v>-9.4228504122496996E-3</v>
      </c>
      <c r="E170" s="2">
        <v>1.4665081252477201E-2</v>
      </c>
      <c r="F170" s="2">
        <v>3.9062500000000002E-4</v>
      </c>
      <c r="G170" s="2">
        <v>-5.8570870753611899E-3</v>
      </c>
      <c r="H170" s="2">
        <v>4.7132757266300099E-3</v>
      </c>
      <c r="I170" s="2">
        <v>3.9093041438623903E-4</v>
      </c>
      <c r="J170" s="2">
        <v>1.2114107073075401E-2</v>
      </c>
      <c r="K170" s="2">
        <v>4.2471042471042501E-3</v>
      </c>
      <c r="L170" s="2">
        <v>9.22722029988466E-3</v>
      </c>
      <c r="M170" s="2">
        <v>-3.2380952380952399E-2</v>
      </c>
      <c r="N170" s="3">
        <v>-7.4247753028526802E-3</v>
      </c>
      <c r="O170" s="3">
        <v>6.73801030519223E-3</v>
      </c>
    </row>
    <row r="171" spans="1:15" x14ac:dyDescent="0.3">
      <c r="A171" s="8" t="s">
        <v>14</v>
      </c>
      <c r="B171" s="8" t="s">
        <v>69</v>
      </c>
      <c r="C171" s="2">
        <v>1.10076206604572E-2</v>
      </c>
      <c r="D171" s="2">
        <v>-4.18760469011725E-3</v>
      </c>
      <c r="E171" s="2">
        <v>-1.64003364171573E-2</v>
      </c>
      <c r="F171" s="2">
        <v>8.1231295425395495E-3</v>
      </c>
      <c r="G171" s="2">
        <v>-1.2722646310432599E-3</v>
      </c>
      <c r="H171" s="2">
        <v>-1.10403397027601E-2</v>
      </c>
      <c r="I171" s="2">
        <v>2.5762129669386E-3</v>
      </c>
      <c r="J171" s="2">
        <v>-4.2826552462526804E-3</v>
      </c>
      <c r="K171" s="2">
        <v>1.3333333333333299E-2</v>
      </c>
      <c r="L171" s="2">
        <v>1.4431239388794599E-2</v>
      </c>
      <c r="M171" s="2">
        <v>-1.6736401673640201E-3</v>
      </c>
      <c r="N171" s="3">
        <v>2.1841541755888601E-2</v>
      </c>
      <c r="O171" s="3">
        <v>3.3641715727502101E-3</v>
      </c>
    </row>
    <row r="172" spans="1:15" x14ac:dyDescent="0.3">
      <c r="A172" s="8" t="s">
        <v>14</v>
      </c>
      <c r="B172" s="8" t="s">
        <v>70</v>
      </c>
      <c r="C172" s="2">
        <v>-4.1182682154171098E-2</v>
      </c>
      <c r="D172" s="2">
        <v>-4.9559471365638798E-2</v>
      </c>
      <c r="E172" s="2">
        <v>-2.20162224797219E-2</v>
      </c>
      <c r="F172" s="2">
        <v>5.3317535545023699E-2</v>
      </c>
      <c r="G172" s="2">
        <v>1.4623172103487099E-2</v>
      </c>
      <c r="H172" s="2">
        <v>1.7738359201773801E-2</v>
      </c>
      <c r="I172" s="2">
        <v>4.5751633986928102E-2</v>
      </c>
      <c r="J172" s="2">
        <v>8.2291666666666693E-2</v>
      </c>
      <c r="K172" s="2">
        <v>2.40615976900866E-2</v>
      </c>
      <c r="L172" s="2">
        <v>9.3984962406015E-4</v>
      </c>
      <c r="M172" s="2">
        <v>4.7887323943661998E-2</v>
      </c>
      <c r="N172" s="3">
        <v>0.16250000000000001</v>
      </c>
      <c r="O172" s="3">
        <v>0.29316338354577098</v>
      </c>
    </row>
    <row r="173" spans="1:15" x14ac:dyDescent="0.3">
      <c r="A173" s="8" t="s">
        <v>14</v>
      </c>
      <c r="B173" s="8" t="s">
        <v>71</v>
      </c>
      <c r="C173" s="2">
        <v>2.40963855421687E-2</v>
      </c>
      <c r="D173" s="2">
        <v>-0.252941176470588</v>
      </c>
      <c r="E173" s="2">
        <v>-0.40157480314960597</v>
      </c>
      <c r="F173" s="2">
        <v>1.3157894736842099E-2</v>
      </c>
      <c r="G173" s="2">
        <v>0.12987012987013</v>
      </c>
      <c r="H173" s="2">
        <v>0.17241379310344801</v>
      </c>
      <c r="I173" s="2">
        <v>6.8627450980392204E-2</v>
      </c>
      <c r="J173" s="2">
        <v>9.1743119266055106E-2</v>
      </c>
      <c r="K173" s="2">
        <v>0.126050420168067</v>
      </c>
      <c r="L173" s="2">
        <v>0.134328358208955</v>
      </c>
      <c r="M173" s="2">
        <v>0.118421052631579</v>
      </c>
      <c r="N173" s="3">
        <v>0.55963302752293598</v>
      </c>
      <c r="O173" s="3">
        <v>0.33858267716535401</v>
      </c>
    </row>
    <row r="174" spans="1:15" x14ac:dyDescent="0.3">
      <c r="A174" s="8" t="s">
        <v>15</v>
      </c>
      <c r="B174" s="8" t="s">
        <v>60</v>
      </c>
      <c r="C174" s="2">
        <v>-1.30861504907306E-2</v>
      </c>
      <c r="D174" s="2">
        <v>-2.2099447513812199E-2</v>
      </c>
      <c r="E174" s="2">
        <v>-1.01694915254237E-2</v>
      </c>
      <c r="F174" s="2">
        <v>-3.7671232876712299E-2</v>
      </c>
      <c r="G174" s="2">
        <v>1.89798339264531E-2</v>
      </c>
      <c r="H174" s="2">
        <v>2.91036088474971E-2</v>
      </c>
      <c r="I174" s="2">
        <v>-1.58371040723982E-2</v>
      </c>
      <c r="J174" s="2">
        <v>6.8965517241379301E-3</v>
      </c>
      <c r="K174" s="2">
        <v>6.05022831050228E-2</v>
      </c>
      <c r="L174" s="2">
        <v>6.5662002152852506E-2</v>
      </c>
      <c r="M174" s="2">
        <v>9.4949494949495006E-2</v>
      </c>
      <c r="N174" s="3">
        <v>0.245977011494253</v>
      </c>
      <c r="O174" s="3">
        <v>0.224858757062147</v>
      </c>
    </row>
    <row r="175" spans="1:15" x14ac:dyDescent="0.3">
      <c r="A175" s="8" t="s">
        <v>15</v>
      </c>
      <c r="B175" s="8" t="s">
        <v>61</v>
      </c>
      <c r="C175" s="2">
        <v>1.8050541516245501E-2</v>
      </c>
      <c r="D175" s="2">
        <v>2.8368794326241099E-2</v>
      </c>
      <c r="E175" s="2">
        <v>1.03448275862069E-2</v>
      </c>
      <c r="F175" s="2">
        <v>2.93515358361775E-2</v>
      </c>
      <c r="G175" s="2">
        <v>2.1220159151193602E-2</v>
      </c>
      <c r="H175" s="2">
        <v>4.0259740259740301E-2</v>
      </c>
      <c r="I175" s="2">
        <v>5.0561797752809001E-2</v>
      </c>
      <c r="J175" s="2">
        <v>4.8722519310754601E-2</v>
      </c>
      <c r="K175" s="2">
        <v>6.96883852691218E-2</v>
      </c>
      <c r="L175" s="2">
        <v>7.4682203389830504E-2</v>
      </c>
      <c r="M175" s="2">
        <v>6.3578117299162101E-2</v>
      </c>
      <c r="N175" s="3">
        <v>0.28223410576351798</v>
      </c>
      <c r="O175" s="3">
        <v>0.488275862068966</v>
      </c>
    </row>
    <row r="176" spans="1:15" x14ac:dyDescent="0.3">
      <c r="A176" s="8" t="s">
        <v>15</v>
      </c>
      <c r="B176" s="8" t="s">
        <v>62</v>
      </c>
      <c r="C176" s="2">
        <v>1.8147086914995201E-2</v>
      </c>
      <c r="D176" s="2">
        <v>3.0018761726078799E-2</v>
      </c>
      <c r="E176" s="2">
        <v>1.3661202185792301E-2</v>
      </c>
      <c r="F176" s="2">
        <v>3.5040431266846403E-2</v>
      </c>
      <c r="G176" s="2">
        <v>4.0798611111111098E-2</v>
      </c>
      <c r="H176" s="2">
        <v>1.1676396997497901E-2</v>
      </c>
      <c r="I176" s="2">
        <v>4.2044517724649601E-2</v>
      </c>
      <c r="J176" s="2">
        <v>3.71835443037975E-2</v>
      </c>
      <c r="K176" s="2">
        <v>5.8733790999237201E-2</v>
      </c>
      <c r="L176" s="2">
        <v>7.9250720461095103E-2</v>
      </c>
      <c r="M176" s="2">
        <v>5.3404539385847799E-2</v>
      </c>
      <c r="N176" s="3">
        <v>0.248417721518987</v>
      </c>
      <c r="O176" s="3">
        <v>0.43715846994535501</v>
      </c>
    </row>
    <row r="177" spans="1:15" x14ac:dyDescent="0.3">
      <c r="A177" s="8" t="s">
        <v>15</v>
      </c>
      <c r="B177" s="8" t="s">
        <v>63</v>
      </c>
      <c r="C177" s="2">
        <v>4.3478260869565202E-2</v>
      </c>
      <c r="D177" s="2">
        <v>4.3209876543209902E-2</v>
      </c>
      <c r="E177" s="2">
        <v>8.4319526627218894E-2</v>
      </c>
      <c r="F177" s="2">
        <v>1.22783083219645E-2</v>
      </c>
      <c r="G177" s="2">
        <v>5.1212938005390798E-2</v>
      </c>
      <c r="H177" s="2">
        <v>4.48717948717949E-2</v>
      </c>
      <c r="I177" s="2">
        <v>9.8159509202453993E-3</v>
      </c>
      <c r="J177" s="2">
        <v>6.9258809234507904E-2</v>
      </c>
      <c r="K177" s="2">
        <v>4.4318181818181798E-2</v>
      </c>
      <c r="L177" s="2">
        <v>5.5495103373231797E-2</v>
      </c>
      <c r="M177" s="2">
        <v>2.1649484536082501E-2</v>
      </c>
      <c r="N177" s="3">
        <v>0.20413122721749699</v>
      </c>
      <c r="O177" s="3">
        <v>0.46597633136094702</v>
      </c>
    </row>
    <row r="178" spans="1:15" x14ac:dyDescent="0.3">
      <c r="A178" s="8" t="s">
        <v>15</v>
      </c>
      <c r="B178" s="8" t="s">
        <v>64</v>
      </c>
      <c r="C178" s="2">
        <v>0</v>
      </c>
      <c r="D178" s="2">
        <v>5.34351145038168E-2</v>
      </c>
      <c r="E178" s="2">
        <v>4.3478260869565202E-2</v>
      </c>
      <c r="F178" s="2">
        <v>9.7222222222222196E-2</v>
      </c>
      <c r="G178" s="2">
        <v>8.8607594936708903E-2</v>
      </c>
      <c r="H178" s="2">
        <v>3.4883720930232599E-2</v>
      </c>
      <c r="I178" s="2">
        <v>7.8651685393258397E-2</v>
      </c>
      <c r="J178" s="2">
        <v>0.104166666666667</v>
      </c>
      <c r="K178" s="2">
        <v>0.15094339622641501</v>
      </c>
      <c r="L178" s="2">
        <v>6.5573770491803296E-2</v>
      </c>
      <c r="M178" s="2">
        <v>6.15384615384615E-2</v>
      </c>
      <c r="N178" s="3">
        <v>0.4375</v>
      </c>
      <c r="O178" s="3">
        <v>1</v>
      </c>
    </row>
    <row r="179" spans="1:15" x14ac:dyDescent="0.3">
      <c r="A179" s="8" t="s">
        <v>15</v>
      </c>
      <c r="B179" s="8" t="s">
        <v>65</v>
      </c>
      <c r="C179" s="2">
        <v>0.33333333333333298</v>
      </c>
      <c r="D179" s="2">
        <v>-0.25</v>
      </c>
      <c r="E179" s="2">
        <v>-0.46666666666666701</v>
      </c>
      <c r="F179" s="2">
        <v>0.375</v>
      </c>
      <c r="G179" s="2">
        <v>0.27272727272727298</v>
      </c>
      <c r="H179" s="2">
        <v>0.214285714285714</v>
      </c>
      <c r="I179" s="2">
        <v>-5.8823529411764698E-2</v>
      </c>
      <c r="J179" s="2">
        <v>0.25</v>
      </c>
      <c r="K179" s="2">
        <v>0.05</v>
      </c>
      <c r="L179" s="2">
        <v>0.28571428571428598</v>
      </c>
      <c r="M179" s="2">
        <v>0.18518518518518501</v>
      </c>
      <c r="N179" s="3">
        <v>1</v>
      </c>
      <c r="O179" s="3">
        <v>1.13333333333333</v>
      </c>
    </row>
    <row r="180" spans="1:15" x14ac:dyDescent="0.3">
      <c r="A180" s="8" t="s">
        <v>15</v>
      </c>
      <c r="B180" s="8" t="s">
        <v>66</v>
      </c>
      <c r="C180" s="2">
        <v>0.12583892617449699</v>
      </c>
      <c r="D180" s="2">
        <v>0</v>
      </c>
      <c r="E180" s="2">
        <v>-3.5767511177347201E-2</v>
      </c>
      <c r="F180" s="2">
        <v>3.7094281298299801E-2</v>
      </c>
      <c r="G180" s="2">
        <v>-1.63934426229508E-2</v>
      </c>
      <c r="H180" s="2">
        <v>0.104545454545455</v>
      </c>
      <c r="I180" s="2">
        <v>4.8010973936899903E-2</v>
      </c>
      <c r="J180" s="2">
        <v>-3.7958115183246099E-2</v>
      </c>
      <c r="K180" s="2">
        <v>4.8979591836734698E-2</v>
      </c>
      <c r="L180" s="2">
        <v>1.5564202334630401E-2</v>
      </c>
      <c r="M180" s="2">
        <v>6.8965517241379296E-2</v>
      </c>
      <c r="N180" s="3">
        <v>9.5549738219895305E-2</v>
      </c>
      <c r="O180" s="3">
        <v>0.24739195230998501</v>
      </c>
    </row>
    <row r="181" spans="1:15" x14ac:dyDescent="0.3">
      <c r="A181" s="8" t="s">
        <v>15</v>
      </c>
      <c r="B181" s="8" t="s">
        <v>67</v>
      </c>
      <c r="C181" s="2">
        <v>-5.3306342780027001E-2</v>
      </c>
      <c r="D181" s="2">
        <v>-2.9223093371347101E-2</v>
      </c>
      <c r="E181" s="2">
        <v>-4.4052863436123399E-2</v>
      </c>
      <c r="F181" s="2">
        <v>3.07219662058372E-3</v>
      </c>
      <c r="G181" s="2">
        <v>1.45482388973966E-2</v>
      </c>
      <c r="H181" s="2">
        <v>1.9622641509434002E-2</v>
      </c>
      <c r="I181" s="2">
        <v>9.1783863804589194E-2</v>
      </c>
      <c r="J181" s="2">
        <v>0.107796610169492</v>
      </c>
      <c r="K181" s="2">
        <v>0.10832313341493301</v>
      </c>
      <c r="L181" s="2">
        <v>9.1109884041965794E-2</v>
      </c>
      <c r="M181" s="2">
        <v>8.75506072874494E-2</v>
      </c>
      <c r="N181" s="3">
        <v>0.456949152542373</v>
      </c>
      <c r="O181" s="3">
        <v>0.57782672540381796</v>
      </c>
    </row>
    <row r="182" spans="1:15" x14ac:dyDescent="0.3">
      <c r="A182" s="8" t="s">
        <v>15</v>
      </c>
      <c r="B182" s="8" t="s">
        <v>68</v>
      </c>
      <c r="C182" s="2">
        <v>6.5104166666666696E-4</v>
      </c>
      <c r="D182" s="2">
        <v>-3.5133376707872498E-2</v>
      </c>
      <c r="E182" s="2">
        <v>-8.0917060013486197E-3</v>
      </c>
      <c r="F182" s="2">
        <v>1.9034670292318201E-2</v>
      </c>
      <c r="G182" s="2">
        <v>2.66844563042028E-3</v>
      </c>
      <c r="H182" s="2">
        <v>-9.9800399201596807E-3</v>
      </c>
      <c r="I182" s="2">
        <v>-1.8817204301075301E-2</v>
      </c>
      <c r="J182" s="2">
        <v>1.3698630136986301E-2</v>
      </c>
      <c r="K182" s="2">
        <v>8.1081081081081103E-3</v>
      </c>
      <c r="L182" s="2">
        <v>4.0214477211796197E-2</v>
      </c>
      <c r="M182" s="2">
        <v>1.7396907216494801E-2</v>
      </c>
      <c r="N182" s="3">
        <v>8.1506849315068505E-2</v>
      </c>
      <c r="O182" s="3">
        <v>6.4733648010788902E-2</v>
      </c>
    </row>
    <row r="183" spans="1:15" x14ac:dyDescent="0.3">
      <c r="A183" s="8" t="s">
        <v>15</v>
      </c>
      <c r="B183" s="8" t="s">
        <v>69</v>
      </c>
      <c r="C183" s="2">
        <v>-6.6666666666666697E-3</v>
      </c>
      <c r="D183" s="2">
        <v>-6.7114093959731499E-3</v>
      </c>
      <c r="E183" s="2">
        <v>1.8018018018018001E-2</v>
      </c>
      <c r="F183" s="2">
        <v>9.5870206489675498E-3</v>
      </c>
      <c r="G183" s="2">
        <v>2.1913805697589498E-3</v>
      </c>
      <c r="H183" s="2">
        <v>-1.45772594752187E-2</v>
      </c>
      <c r="I183" s="2">
        <v>1.2573964497041399E-2</v>
      </c>
      <c r="J183" s="2">
        <v>3.6523009495982501E-3</v>
      </c>
      <c r="K183" s="2">
        <v>0</v>
      </c>
      <c r="L183" s="2">
        <v>3.2751091703056803E-2</v>
      </c>
      <c r="M183" s="2">
        <v>3.5940803382663797E-2</v>
      </c>
      <c r="N183" s="3">
        <v>7.3776479181884597E-2</v>
      </c>
      <c r="O183" s="3">
        <v>0.103603603603604</v>
      </c>
    </row>
    <row r="184" spans="1:15" x14ac:dyDescent="0.3">
      <c r="A184" s="8" t="s">
        <v>15</v>
      </c>
      <c r="B184" s="8" t="s">
        <v>70</v>
      </c>
      <c r="C184" s="2">
        <v>-6.3291139240506302E-3</v>
      </c>
      <c r="D184" s="2">
        <v>-6.5286624203821697E-2</v>
      </c>
      <c r="E184" s="2">
        <v>-3.23679727427598E-2</v>
      </c>
      <c r="F184" s="2">
        <v>-7.0422535211267599E-3</v>
      </c>
      <c r="G184" s="2">
        <v>4.2553191489361701E-2</v>
      </c>
      <c r="H184" s="2">
        <v>1.1904761904761901E-2</v>
      </c>
      <c r="I184" s="2">
        <v>5.2100840336134498E-2</v>
      </c>
      <c r="J184" s="2">
        <v>4.9520766773162903E-2</v>
      </c>
      <c r="K184" s="2">
        <v>5.4794520547945202E-2</v>
      </c>
      <c r="L184" s="2">
        <v>8.6580086580086597E-3</v>
      </c>
      <c r="M184" s="2">
        <v>2.4320457796852601E-2</v>
      </c>
      <c r="N184" s="3">
        <v>0.143769968051118</v>
      </c>
      <c r="O184" s="3">
        <v>0.219761499148211</v>
      </c>
    </row>
    <row r="185" spans="1:15" x14ac:dyDescent="0.3">
      <c r="A185" s="8" t="s">
        <v>15</v>
      </c>
      <c r="B185" s="8" t="s">
        <v>71</v>
      </c>
      <c r="C185" s="2">
        <v>-7.2992700729927001E-2</v>
      </c>
      <c r="D185" s="2">
        <v>-0.110236220472441</v>
      </c>
      <c r="E185" s="2">
        <v>-0.15044247787610601</v>
      </c>
      <c r="F185" s="2">
        <v>0.104166666666667</v>
      </c>
      <c r="G185" s="2">
        <v>0.10377358490565999</v>
      </c>
      <c r="H185" s="2">
        <v>5.1282051282051301E-2</v>
      </c>
      <c r="I185" s="2">
        <v>9.7560975609756101E-2</v>
      </c>
      <c r="J185" s="2">
        <v>0.11851851851851899</v>
      </c>
      <c r="K185" s="2">
        <v>1.3245033112582801E-2</v>
      </c>
      <c r="L185" s="2">
        <v>0.11111111111111099</v>
      </c>
      <c r="M185" s="2">
        <v>7.0588235294117604E-2</v>
      </c>
      <c r="N185" s="3">
        <v>0.34814814814814798</v>
      </c>
      <c r="O185" s="3">
        <v>0.61061946902654896</v>
      </c>
    </row>
    <row r="186" spans="1:15" x14ac:dyDescent="0.3">
      <c r="A186" s="8" t="s">
        <v>16</v>
      </c>
      <c r="B186" s="8" t="s">
        <v>60</v>
      </c>
      <c r="C186" s="2">
        <v>-1.9713261648745501E-2</v>
      </c>
      <c r="D186" s="2">
        <v>1.09689213893967E-2</v>
      </c>
      <c r="E186" s="2">
        <v>-0.35081374321880598</v>
      </c>
      <c r="F186" s="2">
        <v>-0.14484679665738201</v>
      </c>
      <c r="G186" s="2">
        <v>6.8403908794788304E-2</v>
      </c>
      <c r="H186" s="2">
        <v>0.37195121951219501</v>
      </c>
      <c r="I186" s="2">
        <v>0.74888888888888905</v>
      </c>
      <c r="J186" s="2">
        <v>0.15628970775095299</v>
      </c>
      <c r="K186" s="2">
        <v>0.17142857142857101</v>
      </c>
      <c r="L186" s="2">
        <v>0.52626641651031902</v>
      </c>
      <c r="M186" s="2">
        <v>0.42839582052858</v>
      </c>
      <c r="N186" s="3">
        <v>1.95298602287166</v>
      </c>
      <c r="O186" s="3">
        <v>3.20253164556962</v>
      </c>
    </row>
    <row r="187" spans="1:15" x14ac:dyDescent="0.3">
      <c r="A187" s="8" t="s">
        <v>16</v>
      </c>
      <c r="B187" s="8" t="s">
        <v>61</v>
      </c>
      <c r="C187" s="2">
        <v>-0.103569632981398</v>
      </c>
      <c r="D187" s="2">
        <v>-0.114413909141896</v>
      </c>
      <c r="E187" s="2">
        <v>-0.39455351488283702</v>
      </c>
      <c r="F187" s="2">
        <v>-0.26150627615062799</v>
      </c>
      <c r="G187" s="2">
        <v>-3.2577903682719497E-2</v>
      </c>
      <c r="H187" s="2">
        <v>0.118594436310395</v>
      </c>
      <c r="I187" s="2">
        <v>0.28534031413612598</v>
      </c>
      <c r="J187" s="2">
        <v>0.380855397148676</v>
      </c>
      <c r="K187" s="2">
        <v>0.168879056047198</v>
      </c>
      <c r="L187" s="2">
        <v>-8.4542586750788601E-2</v>
      </c>
      <c r="M187" s="2">
        <v>0.51068228807718796</v>
      </c>
      <c r="N187" s="3">
        <v>1.2321792260692499</v>
      </c>
      <c r="O187" s="3">
        <v>0.38822039265357799</v>
      </c>
    </row>
    <row r="188" spans="1:15" x14ac:dyDescent="0.3">
      <c r="A188" s="8" t="s">
        <v>16</v>
      </c>
      <c r="B188" s="8" t="s">
        <v>62</v>
      </c>
      <c r="C188" s="2">
        <v>-9.6952908587257594E-2</v>
      </c>
      <c r="D188" s="2">
        <v>-0.21242331288343599</v>
      </c>
      <c r="E188" s="2">
        <v>-0.34274586173320298</v>
      </c>
      <c r="F188" s="2">
        <v>-0.293333333333333</v>
      </c>
      <c r="G188" s="2">
        <v>4.1928721174004204E-3</v>
      </c>
      <c r="H188" s="2">
        <v>6.2630480167014599E-3</v>
      </c>
      <c r="I188" s="2">
        <v>5.18672199170125E-2</v>
      </c>
      <c r="J188" s="2">
        <v>0.34319526627218899</v>
      </c>
      <c r="K188" s="2">
        <v>0.126284875183554</v>
      </c>
      <c r="L188" s="2">
        <v>-9.7783572359843501E-2</v>
      </c>
      <c r="M188" s="2">
        <v>0.16329479768786101</v>
      </c>
      <c r="N188" s="3">
        <v>0.58777120315581899</v>
      </c>
      <c r="O188" s="3">
        <v>-0.21616358325219101</v>
      </c>
    </row>
    <row r="189" spans="1:15" x14ac:dyDescent="0.3">
      <c r="A189" s="8" t="s">
        <v>16</v>
      </c>
      <c r="B189" s="8" t="s">
        <v>63</v>
      </c>
      <c r="C189" s="2">
        <v>-4.7267355982274703E-2</v>
      </c>
      <c r="D189" s="2">
        <v>-0.18759689922480599</v>
      </c>
      <c r="E189" s="2">
        <v>-0.39694656488549601</v>
      </c>
      <c r="F189" s="2">
        <v>-0.142405063291139</v>
      </c>
      <c r="G189" s="2">
        <v>-2.2140221402214E-2</v>
      </c>
      <c r="H189" s="2">
        <v>3.3962264150943403E-2</v>
      </c>
      <c r="I189" s="2">
        <v>8.0291970802919693E-2</v>
      </c>
      <c r="J189" s="2">
        <v>7.4324324324324301E-2</v>
      </c>
      <c r="K189" s="2">
        <v>4.40251572327044E-2</v>
      </c>
      <c r="L189" s="2">
        <v>-3.0120481927710802E-2</v>
      </c>
      <c r="M189" s="2">
        <v>-3.1055900621118002E-3</v>
      </c>
      <c r="N189" s="3">
        <v>8.4459459459459499E-2</v>
      </c>
      <c r="O189" s="3">
        <v>-0.38740458015267198</v>
      </c>
    </row>
    <row r="190" spans="1:15" x14ac:dyDescent="0.3">
      <c r="A190" s="8" t="s">
        <v>16</v>
      </c>
      <c r="B190" s="8" t="s">
        <v>64</v>
      </c>
      <c r="C190" s="2">
        <v>-0.168367346938776</v>
      </c>
      <c r="D190" s="2">
        <v>-0.34969325153374198</v>
      </c>
      <c r="E190" s="2">
        <v>-0.235849056603774</v>
      </c>
      <c r="F190" s="2">
        <v>-0.18518518518518501</v>
      </c>
      <c r="G190" s="2">
        <v>0.12121212121212099</v>
      </c>
      <c r="H190" s="2">
        <v>5.4054054054054099E-2</v>
      </c>
      <c r="I190" s="2">
        <v>5.1282051282051301E-2</v>
      </c>
      <c r="J190" s="2">
        <v>0.12195121951219499</v>
      </c>
      <c r="K190" s="2">
        <v>8.6956521739130405E-2</v>
      </c>
      <c r="L190" s="2">
        <v>-0.06</v>
      </c>
      <c r="M190" s="2">
        <v>-7.4468085106383003E-2</v>
      </c>
      <c r="N190" s="3">
        <v>6.0975609756097601E-2</v>
      </c>
      <c r="O190" s="3">
        <v>-0.179245283018868</v>
      </c>
    </row>
    <row r="191" spans="1:15" x14ac:dyDescent="0.3">
      <c r="A191" s="8" t="s">
        <v>16</v>
      </c>
      <c r="B191" s="8" t="s">
        <v>65</v>
      </c>
      <c r="C191" s="2">
        <v>-7.69230769230769E-2</v>
      </c>
      <c r="D191" s="2">
        <v>-0.29166666666666702</v>
      </c>
      <c r="E191" s="2">
        <v>-0.64705882352941202</v>
      </c>
      <c r="F191" s="2">
        <v>0.66666666666666696</v>
      </c>
      <c r="G191" s="2">
        <v>0.1</v>
      </c>
      <c r="H191" s="2">
        <v>9.0909090909090898E-2</v>
      </c>
      <c r="I191" s="2">
        <v>0.33333333333333298</v>
      </c>
      <c r="J191" s="2">
        <v>-0.125</v>
      </c>
      <c r="K191" s="2">
        <v>-0.14285714285714299</v>
      </c>
      <c r="L191" s="2">
        <v>0.16666666666666699</v>
      </c>
      <c r="M191" s="2">
        <v>7.1428571428571397E-2</v>
      </c>
      <c r="N191" s="3">
        <v>-6.25E-2</v>
      </c>
      <c r="O191" s="3">
        <v>-0.11764705882352899</v>
      </c>
    </row>
    <row r="192" spans="1:15" x14ac:dyDescent="0.3">
      <c r="A192" s="8" t="s">
        <v>16</v>
      </c>
      <c r="B192" s="8" t="s">
        <v>66</v>
      </c>
      <c r="C192" s="2">
        <v>-2.2869022869022902E-2</v>
      </c>
      <c r="D192" s="2">
        <v>2.7659574468085101E-2</v>
      </c>
      <c r="E192" s="2">
        <v>-0.34575569358178099</v>
      </c>
      <c r="F192" s="2">
        <v>-0.139240506329114</v>
      </c>
      <c r="G192" s="2">
        <v>0.17647058823529399</v>
      </c>
      <c r="H192" s="2">
        <v>0.24374999999999999</v>
      </c>
      <c r="I192" s="2">
        <v>1.05778894472362</v>
      </c>
      <c r="J192" s="2">
        <v>-4.0293040293040303E-2</v>
      </c>
      <c r="K192" s="2">
        <v>0.353689567430025</v>
      </c>
      <c r="L192" s="2">
        <v>0.471804511278196</v>
      </c>
      <c r="M192" s="2">
        <v>0.39208173690932302</v>
      </c>
      <c r="N192" s="3">
        <v>1.6617826617826601</v>
      </c>
      <c r="O192" s="3">
        <v>3.51345755693582</v>
      </c>
    </row>
    <row r="193" spans="1:15" x14ac:dyDescent="0.3">
      <c r="A193" s="8" t="s">
        <v>16</v>
      </c>
      <c r="B193" s="8" t="s">
        <v>67</v>
      </c>
      <c r="C193" s="2">
        <v>-0.10930626057529599</v>
      </c>
      <c r="D193" s="2">
        <v>-0.14247720364741601</v>
      </c>
      <c r="E193" s="2">
        <v>-0.35533894550287998</v>
      </c>
      <c r="F193" s="2">
        <v>-0.28865979381443302</v>
      </c>
      <c r="G193" s="2">
        <v>-4.7342995169082101E-2</v>
      </c>
      <c r="H193" s="2">
        <v>5.7809330628803203E-2</v>
      </c>
      <c r="I193" s="2">
        <v>0.408437200383509</v>
      </c>
      <c r="J193" s="2">
        <v>0.27978216473791701</v>
      </c>
      <c r="K193" s="2">
        <v>0.16595744680851099</v>
      </c>
      <c r="L193" s="2">
        <v>-0.14735401459854</v>
      </c>
      <c r="M193" s="2">
        <v>0.39700374531835197</v>
      </c>
      <c r="N193" s="3">
        <v>0.77739959155888405</v>
      </c>
      <c r="O193" s="3">
        <v>0.15684536996012399</v>
      </c>
    </row>
    <row r="194" spans="1:15" x14ac:dyDescent="0.3">
      <c r="A194" s="8" t="s">
        <v>16</v>
      </c>
      <c r="B194" s="8" t="s">
        <v>68</v>
      </c>
      <c r="C194" s="2">
        <v>-0.11683580536039601</v>
      </c>
      <c r="D194" s="2">
        <v>-0.23423688862698899</v>
      </c>
      <c r="E194" s="2">
        <v>-0.39091958445556002</v>
      </c>
      <c r="F194" s="2">
        <v>-0.275426405559065</v>
      </c>
      <c r="G194" s="2">
        <v>-9.0671316477768105E-2</v>
      </c>
      <c r="H194" s="2">
        <v>6.3279002876318297E-2</v>
      </c>
      <c r="I194" s="2">
        <v>-1.9837691614066701E-2</v>
      </c>
      <c r="J194" s="2">
        <v>0.215271389144434</v>
      </c>
      <c r="K194" s="2">
        <v>-1.05980317940954E-2</v>
      </c>
      <c r="L194" s="2">
        <v>-0.129303749043611</v>
      </c>
      <c r="M194" s="2">
        <v>1.9332161687170502E-2</v>
      </c>
      <c r="N194" s="3">
        <v>6.7157313707451705E-2</v>
      </c>
      <c r="O194" s="3">
        <v>-0.55367449018853399</v>
      </c>
    </row>
    <row r="195" spans="1:15" x14ac:dyDescent="0.3">
      <c r="A195" s="8" t="s">
        <v>16</v>
      </c>
      <c r="B195" s="8" t="s">
        <v>69</v>
      </c>
      <c r="C195" s="2">
        <v>-0.12104488594554801</v>
      </c>
      <c r="D195" s="2">
        <v>-0.26119715362076201</v>
      </c>
      <c r="E195" s="2">
        <v>-0.38073654390934802</v>
      </c>
      <c r="F195" s="2">
        <v>-0.230558096980787</v>
      </c>
      <c r="G195" s="2">
        <v>-4.5184304399524401E-2</v>
      </c>
      <c r="H195" s="2">
        <v>-4.73225404732254E-2</v>
      </c>
      <c r="I195" s="2">
        <v>-2.7450980392156901E-2</v>
      </c>
      <c r="J195" s="2">
        <v>0.17338709677419401</v>
      </c>
      <c r="K195" s="2">
        <v>0</v>
      </c>
      <c r="L195" s="2">
        <v>-9.96563573883162E-2</v>
      </c>
      <c r="M195" s="2">
        <v>4.8346055979643802E-2</v>
      </c>
      <c r="N195" s="3">
        <v>0.10752688172043</v>
      </c>
      <c r="O195" s="3">
        <v>-0.53314447592068004</v>
      </c>
    </row>
    <row r="196" spans="1:15" x14ac:dyDescent="0.3">
      <c r="A196" s="8" t="s">
        <v>16</v>
      </c>
      <c r="B196" s="8" t="s">
        <v>70</v>
      </c>
      <c r="C196" s="2">
        <v>-0.121973094170404</v>
      </c>
      <c r="D196" s="2">
        <v>-0.28089887640449401</v>
      </c>
      <c r="E196" s="2">
        <v>-0.38778409090909099</v>
      </c>
      <c r="F196" s="2">
        <v>-0.14617169373549899</v>
      </c>
      <c r="G196" s="2">
        <v>-9.5108695652173905E-2</v>
      </c>
      <c r="H196" s="2">
        <v>3.0030030030029999E-3</v>
      </c>
      <c r="I196" s="2">
        <v>6.5868263473053898E-2</v>
      </c>
      <c r="J196" s="2">
        <v>0.151685393258427</v>
      </c>
      <c r="K196" s="2">
        <v>2.92682926829268E-2</v>
      </c>
      <c r="L196" s="2">
        <v>-1.8957345971564E-2</v>
      </c>
      <c r="M196" s="2">
        <v>5.5555555555555601E-2</v>
      </c>
      <c r="N196" s="3">
        <v>0.22752808988764001</v>
      </c>
      <c r="O196" s="3">
        <v>-0.37926136363636398</v>
      </c>
    </row>
    <row r="197" spans="1:15" x14ac:dyDescent="0.3">
      <c r="A197" s="8" t="s">
        <v>16</v>
      </c>
      <c r="B197" s="8" t="s">
        <v>71</v>
      </c>
      <c r="C197" s="2">
        <v>-9.6153846153846201E-2</v>
      </c>
      <c r="D197" s="2">
        <v>-0.31382978723404298</v>
      </c>
      <c r="E197" s="2">
        <v>-0.50387596899224796</v>
      </c>
      <c r="F197" s="2">
        <v>-0.21875</v>
      </c>
      <c r="G197" s="2">
        <v>-0.1</v>
      </c>
      <c r="H197" s="2">
        <v>0</v>
      </c>
      <c r="I197" s="2">
        <v>0.155555555555556</v>
      </c>
      <c r="J197" s="2">
        <v>0.32692307692307698</v>
      </c>
      <c r="K197" s="2">
        <v>-2.8985507246376802E-2</v>
      </c>
      <c r="L197" s="2">
        <v>-2.9850746268656699E-2</v>
      </c>
      <c r="M197" s="2">
        <v>4.6153846153846198E-2</v>
      </c>
      <c r="N197" s="3">
        <v>0.30769230769230799</v>
      </c>
      <c r="O197" s="3">
        <v>-0.47286821705426402</v>
      </c>
    </row>
    <row r="198" spans="1:15" x14ac:dyDescent="0.3">
      <c r="A198" s="11" t="s">
        <v>17</v>
      </c>
      <c r="B198" s="11" t="s">
        <v>17</v>
      </c>
      <c r="C198" s="3">
        <v>8.53778297014951E-3</v>
      </c>
      <c r="D198" s="3">
        <v>-5.6240845123624898E-3</v>
      </c>
      <c r="E198" s="3">
        <v>-9.2393667087341293E-3</v>
      </c>
      <c r="F198" s="3">
        <v>1.06802651534516E-2</v>
      </c>
      <c r="G198" s="3">
        <v>2.277450166288E-2</v>
      </c>
      <c r="H198" s="3">
        <v>3.1189983597233802E-2</v>
      </c>
      <c r="I198" s="3">
        <v>4.04060589105152E-2</v>
      </c>
      <c r="J198" s="3">
        <v>4.5847418561770097E-2</v>
      </c>
      <c r="K198" s="3">
        <v>4.1901893445483097E-2</v>
      </c>
      <c r="L198" s="3">
        <v>4.41333554252758E-2</v>
      </c>
      <c r="M198" s="3">
        <v>5.9581608605519601E-2</v>
      </c>
      <c r="N198" s="3">
        <v>0.20555086047941001</v>
      </c>
      <c r="O198" s="3">
        <v>0.32461453395857698</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73</v>
      </c>
      <c r="B203" s="15"/>
    </row>
    <row r="204" spans="1:15" x14ac:dyDescent="0.3">
      <c r="A204" s="14" t="s">
        <v>43</v>
      </c>
      <c r="B204" s="15"/>
    </row>
    <row r="205" spans="1:15" x14ac:dyDescent="0.3">
      <c r="A205" s="14" t="s">
        <v>44</v>
      </c>
      <c r="B205" s="15"/>
    </row>
    <row r="206" spans="1:15" x14ac:dyDescent="0.3">
      <c r="A206" s="14" t="s">
        <v>45</v>
      </c>
      <c r="B206" s="15"/>
    </row>
    <row r="207" spans="1:15" x14ac:dyDescent="0.3">
      <c r="A207" s="15"/>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144</v>
      </c>
      <c r="B1" s="15"/>
    </row>
    <row r="2" spans="1:14" ht="15.6" x14ac:dyDescent="0.3">
      <c r="A2" s="12" t="s">
        <v>140</v>
      </c>
      <c r="B2" s="15"/>
    </row>
    <row r="3" spans="1:14" ht="15.6" x14ac:dyDescent="0.3">
      <c r="A3" s="12" t="s">
        <v>33</v>
      </c>
      <c r="B3" s="15"/>
    </row>
    <row r="4" spans="1:14" ht="15.6" x14ac:dyDescent="0.3">
      <c r="A4" s="12" t="s">
        <v>77</v>
      </c>
      <c r="B4" s="15"/>
    </row>
    <row r="5" spans="1:14" x14ac:dyDescent="0.3">
      <c r="A5" s="15"/>
      <c r="B5" s="15"/>
    </row>
    <row r="6" spans="1:14" x14ac:dyDescent="0.3">
      <c r="A6" s="16" t="str">
        <f>HYPERLINK("#'Table of contents'!A18",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74</v>
      </c>
      <c r="C9" s="1">
        <v>121589</v>
      </c>
      <c r="D9" s="1">
        <v>124246</v>
      </c>
      <c r="E9" s="1">
        <v>125683</v>
      </c>
      <c r="F9" s="1">
        <v>127505</v>
      </c>
      <c r="G9" s="1">
        <v>129467</v>
      </c>
      <c r="H9" s="1">
        <v>132050</v>
      </c>
      <c r="I9" s="1">
        <v>134817</v>
      </c>
      <c r="J9" s="1">
        <v>137757</v>
      </c>
      <c r="K9" s="1">
        <v>141977</v>
      </c>
      <c r="L9" s="1">
        <v>144859</v>
      </c>
      <c r="M9" s="1">
        <v>147405</v>
      </c>
      <c r="N9" s="1">
        <v>151070</v>
      </c>
    </row>
    <row r="10" spans="1:14" x14ac:dyDescent="0.3">
      <c r="A10" s="7" t="s">
        <v>12</v>
      </c>
      <c r="B10" s="7" t="s">
        <v>75</v>
      </c>
      <c r="C10" s="1">
        <v>62808</v>
      </c>
      <c r="D10" s="1">
        <v>63476</v>
      </c>
      <c r="E10" s="1">
        <v>63451</v>
      </c>
      <c r="F10" s="1">
        <v>63834</v>
      </c>
      <c r="G10" s="1">
        <v>65458</v>
      </c>
      <c r="H10" s="1">
        <v>67868</v>
      </c>
      <c r="I10" s="1">
        <v>71574</v>
      </c>
      <c r="J10" s="1">
        <v>76276</v>
      </c>
      <c r="K10" s="1">
        <v>81146</v>
      </c>
      <c r="L10" s="1">
        <v>87209</v>
      </c>
      <c r="M10" s="1">
        <v>95168</v>
      </c>
      <c r="N10" s="1">
        <v>105041</v>
      </c>
    </row>
    <row r="11" spans="1:14" x14ac:dyDescent="0.3">
      <c r="A11" s="7" t="s">
        <v>13</v>
      </c>
      <c r="B11" s="7" t="s">
        <v>74</v>
      </c>
      <c r="C11" s="1">
        <v>5057</v>
      </c>
      <c r="D11" s="1">
        <v>5172</v>
      </c>
      <c r="E11" s="1">
        <v>5283</v>
      </c>
      <c r="F11" s="1">
        <v>5331</v>
      </c>
      <c r="G11" s="1">
        <v>5470</v>
      </c>
      <c r="H11" s="1">
        <v>5573</v>
      </c>
      <c r="I11" s="1">
        <v>5734</v>
      </c>
      <c r="J11" s="1">
        <v>5857</v>
      </c>
      <c r="K11" s="1">
        <v>6045</v>
      </c>
      <c r="L11" s="1">
        <v>6184</v>
      </c>
      <c r="M11" s="1">
        <v>6349</v>
      </c>
      <c r="N11" s="1">
        <v>6383</v>
      </c>
    </row>
    <row r="12" spans="1:14" x14ac:dyDescent="0.3">
      <c r="A12" s="7" t="s">
        <v>13</v>
      </c>
      <c r="B12" s="7" t="s">
        <v>75</v>
      </c>
      <c r="C12" s="1">
        <v>1066</v>
      </c>
      <c r="D12" s="1">
        <v>1023</v>
      </c>
      <c r="E12" s="1">
        <v>949</v>
      </c>
      <c r="F12" s="1">
        <v>917</v>
      </c>
      <c r="G12" s="1">
        <v>954</v>
      </c>
      <c r="H12" s="1">
        <v>977</v>
      </c>
      <c r="I12" s="1">
        <v>1008</v>
      </c>
      <c r="J12" s="1">
        <v>1100</v>
      </c>
      <c r="K12" s="1">
        <v>1198</v>
      </c>
      <c r="L12" s="1">
        <v>1266</v>
      </c>
      <c r="M12" s="1">
        <v>1365</v>
      </c>
      <c r="N12" s="1">
        <v>1487</v>
      </c>
    </row>
    <row r="13" spans="1:14" x14ac:dyDescent="0.3">
      <c r="A13" s="7" t="s">
        <v>14</v>
      </c>
      <c r="B13" s="7" t="s">
        <v>74</v>
      </c>
      <c r="C13" s="1">
        <v>16195</v>
      </c>
      <c r="D13" s="1">
        <v>16404</v>
      </c>
      <c r="E13" s="1">
        <v>16491</v>
      </c>
      <c r="F13" s="1">
        <v>16578</v>
      </c>
      <c r="G13" s="1">
        <v>16910</v>
      </c>
      <c r="H13" s="1">
        <v>17212</v>
      </c>
      <c r="I13" s="1">
        <v>17476</v>
      </c>
      <c r="J13" s="1">
        <v>17815</v>
      </c>
      <c r="K13" s="1">
        <v>18221</v>
      </c>
      <c r="L13" s="1">
        <v>18568</v>
      </c>
      <c r="M13" s="1">
        <v>18932</v>
      </c>
      <c r="N13" s="1">
        <v>18997</v>
      </c>
    </row>
    <row r="14" spans="1:14" x14ac:dyDescent="0.3">
      <c r="A14" s="7" t="s">
        <v>14</v>
      </c>
      <c r="B14" s="7" t="s">
        <v>75</v>
      </c>
      <c r="C14" s="1">
        <v>3470</v>
      </c>
      <c r="D14" s="1">
        <v>3535</v>
      </c>
      <c r="E14" s="1">
        <v>3511</v>
      </c>
      <c r="F14" s="1">
        <v>3453</v>
      </c>
      <c r="G14" s="1">
        <v>3501</v>
      </c>
      <c r="H14" s="1">
        <v>3463</v>
      </c>
      <c r="I14" s="1">
        <v>3500</v>
      </c>
      <c r="J14" s="1">
        <v>3641</v>
      </c>
      <c r="K14" s="1">
        <v>3863</v>
      </c>
      <c r="L14" s="1">
        <v>4107</v>
      </c>
      <c r="M14" s="1">
        <v>4552</v>
      </c>
      <c r="N14" s="1">
        <v>4775</v>
      </c>
    </row>
    <row r="15" spans="1:14" x14ac:dyDescent="0.3">
      <c r="A15" s="7" t="s">
        <v>15</v>
      </c>
      <c r="B15" s="7" t="s">
        <v>74</v>
      </c>
      <c r="C15" s="1">
        <v>6461</v>
      </c>
      <c r="D15" s="1">
        <v>6567</v>
      </c>
      <c r="E15" s="1">
        <v>6579</v>
      </c>
      <c r="F15" s="1">
        <v>6574</v>
      </c>
      <c r="G15" s="1">
        <v>6717</v>
      </c>
      <c r="H15" s="1">
        <v>6854</v>
      </c>
      <c r="I15" s="1">
        <v>7000</v>
      </c>
      <c r="J15" s="1">
        <v>7138</v>
      </c>
      <c r="K15" s="1">
        <v>7331</v>
      </c>
      <c r="L15" s="1">
        <v>7573</v>
      </c>
      <c r="M15" s="1">
        <v>7882</v>
      </c>
      <c r="N15" s="1">
        <v>8084</v>
      </c>
    </row>
    <row r="16" spans="1:14" x14ac:dyDescent="0.3">
      <c r="A16" s="7" t="s">
        <v>15</v>
      </c>
      <c r="B16" s="7" t="s">
        <v>75</v>
      </c>
      <c r="C16" s="1">
        <v>3388</v>
      </c>
      <c r="D16" s="1">
        <v>3320</v>
      </c>
      <c r="E16" s="1">
        <v>3231</v>
      </c>
      <c r="F16" s="1">
        <v>3205</v>
      </c>
      <c r="G16" s="1">
        <v>3212</v>
      </c>
      <c r="H16" s="1">
        <v>3275</v>
      </c>
      <c r="I16" s="1">
        <v>3347</v>
      </c>
      <c r="J16" s="1">
        <v>3539</v>
      </c>
      <c r="K16" s="1">
        <v>3764</v>
      </c>
      <c r="L16" s="1">
        <v>4110</v>
      </c>
      <c r="M16" s="1">
        <v>4491</v>
      </c>
      <c r="N16" s="1">
        <v>4968</v>
      </c>
    </row>
    <row r="17" spans="1:14" x14ac:dyDescent="0.3">
      <c r="A17" s="7" t="s">
        <v>16</v>
      </c>
      <c r="B17" s="7" t="s">
        <v>74</v>
      </c>
      <c r="C17" s="1">
        <v>2312</v>
      </c>
      <c r="D17" s="1">
        <v>2027</v>
      </c>
      <c r="E17" s="1">
        <v>1485</v>
      </c>
      <c r="F17" s="1">
        <v>1037</v>
      </c>
      <c r="G17" s="1">
        <v>949</v>
      </c>
      <c r="H17" s="1">
        <v>945</v>
      </c>
      <c r="I17" s="1">
        <v>918</v>
      </c>
      <c r="J17" s="1">
        <v>974</v>
      </c>
      <c r="K17" s="1">
        <v>1037</v>
      </c>
      <c r="L17" s="1">
        <v>989</v>
      </c>
      <c r="M17" s="1">
        <v>1001</v>
      </c>
      <c r="N17" s="1">
        <v>877</v>
      </c>
    </row>
    <row r="18" spans="1:14" x14ac:dyDescent="0.3">
      <c r="A18" s="7" t="s">
        <v>16</v>
      </c>
      <c r="B18" s="7" t="s">
        <v>75</v>
      </c>
      <c r="C18" s="1">
        <v>13898</v>
      </c>
      <c r="D18" s="1">
        <v>12491</v>
      </c>
      <c r="E18" s="1">
        <v>10258</v>
      </c>
      <c r="F18" s="1">
        <v>6298</v>
      </c>
      <c r="G18" s="1">
        <v>4601</v>
      </c>
      <c r="H18" s="1">
        <v>4425</v>
      </c>
      <c r="I18" s="1">
        <v>4836</v>
      </c>
      <c r="J18" s="1">
        <v>6223</v>
      </c>
      <c r="K18" s="1">
        <v>7673</v>
      </c>
      <c r="L18" s="1">
        <v>8798</v>
      </c>
      <c r="M18" s="1">
        <v>9037</v>
      </c>
      <c r="N18" s="1">
        <v>12147</v>
      </c>
    </row>
    <row r="19" spans="1:14" x14ac:dyDescent="0.3">
      <c r="A19" s="10" t="s">
        <v>17</v>
      </c>
      <c r="B19" s="10" t="s">
        <v>17</v>
      </c>
      <c r="C19" s="5">
        <v>236244</v>
      </c>
      <c r="D19" s="5">
        <v>238261</v>
      </c>
      <c r="E19" s="5">
        <v>236921</v>
      </c>
      <c r="F19" s="5">
        <v>234732</v>
      </c>
      <c r="G19" s="5">
        <v>237239</v>
      </c>
      <c r="H19" s="5">
        <v>242642</v>
      </c>
      <c r="I19" s="5">
        <v>250210</v>
      </c>
      <c r="J19" s="5">
        <v>260320</v>
      </c>
      <c r="K19" s="5">
        <v>272255</v>
      </c>
      <c r="L19" s="5">
        <v>283663</v>
      </c>
      <c r="M19" s="5">
        <v>296182</v>
      </c>
      <c r="N19" s="5">
        <v>313829</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74</v>
      </c>
      <c r="C24" s="2">
        <v>0.65938708330395801</v>
      </c>
      <c r="D24" s="2">
        <v>0.661861689093447</v>
      </c>
      <c r="E24" s="2">
        <v>0.66451827804625296</v>
      </c>
      <c r="F24" s="2">
        <v>0.66638270295130597</v>
      </c>
      <c r="G24" s="2">
        <v>0.66418879056047198</v>
      </c>
      <c r="H24" s="2">
        <v>0.66052081353354897</v>
      </c>
      <c r="I24" s="2">
        <v>0.65321162259982302</v>
      </c>
      <c r="J24" s="2">
        <v>0.64362504847383395</v>
      </c>
      <c r="K24" s="2">
        <v>0.63631718827731798</v>
      </c>
      <c r="L24" s="2">
        <v>0.62420928348587501</v>
      </c>
      <c r="M24" s="2">
        <v>0.60767274181380404</v>
      </c>
      <c r="N24" s="2">
        <v>0.58986142727176905</v>
      </c>
    </row>
    <row r="25" spans="1:14" x14ac:dyDescent="0.3">
      <c r="A25" s="8" t="s">
        <v>12</v>
      </c>
      <c r="B25" s="8" t="s">
        <v>75</v>
      </c>
      <c r="C25" s="2">
        <v>0.34061291669604199</v>
      </c>
      <c r="D25" s="2">
        <v>0.338138310906553</v>
      </c>
      <c r="E25" s="2">
        <v>0.33548172195374698</v>
      </c>
      <c r="F25" s="2">
        <v>0.33361729704869397</v>
      </c>
      <c r="G25" s="2">
        <v>0.33581120943952802</v>
      </c>
      <c r="H25" s="2">
        <v>0.33947918646645098</v>
      </c>
      <c r="I25" s="2">
        <v>0.34678837740017698</v>
      </c>
      <c r="J25" s="2">
        <v>0.35637495152616699</v>
      </c>
      <c r="K25" s="2">
        <v>0.36368281172268202</v>
      </c>
      <c r="L25" s="2">
        <v>0.37579071651412499</v>
      </c>
      <c r="M25" s="2">
        <v>0.39232725818619602</v>
      </c>
      <c r="N25" s="2">
        <v>0.41013857272823101</v>
      </c>
    </row>
    <row r="26" spans="1:14" x14ac:dyDescent="0.3">
      <c r="A26" s="8" t="s">
        <v>13</v>
      </c>
      <c r="B26" s="8" t="s">
        <v>74</v>
      </c>
      <c r="C26" s="2">
        <v>0.82590233545647596</v>
      </c>
      <c r="D26" s="2">
        <v>0.83486682808716695</v>
      </c>
      <c r="E26" s="2">
        <v>0.84772143774069297</v>
      </c>
      <c r="F26" s="2">
        <v>0.85323303457106303</v>
      </c>
      <c r="G26" s="2">
        <v>0.85149439601494403</v>
      </c>
      <c r="H26" s="2">
        <v>0.85083969465648901</v>
      </c>
      <c r="I26" s="2">
        <v>0.85048946900029698</v>
      </c>
      <c r="J26" s="2">
        <v>0.84188587034641404</v>
      </c>
      <c r="K26" s="2">
        <v>0.83459892309816397</v>
      </c>
      <c r="L26" s="2">
        <v>0.83006711409395995</v>
      </c>
      <c r="M26" s="2">
        <v>0.82304900181488205</v>
      </c>
      <c r="N26" s="2">
        <v>0.81105463786531096</v>
      </c>
    </row>
    <row r="27" spans="1:14" x14ac:dyDescent="0.3">
      <c r="A27" s="8" t="s">
        <v>13</v>
      </c>
      <c r="B27" s="8" t="s">
        <v>75</v>
      </c>
      <c r="C27" s="2">
        <v>0.17409766454352399</v>
      </c>
      <c r="D27" s="2">
        <v>0.165133171912833</v>
      </c>
      <c r="E27" s="2">
        <v>0.152278562259307</v>
      </c>
      <c r="F27" s="2">
        <v>0.146766965428937</v>
      </c>
      <c r="G27" s="2">
        <v>0.148505603985056</v>
      </c>
      <c r="H27" s="2">
        <v>0.14916030534351099</v>
      </c>
      <c r="I27" s="2">
        <v>0.14951053099970299</v>
      </c>
      <c r="J27" s="2">
        <v>0.15811412965358601</v>
      </c>
      <c r="K27" s="2">
        <v>0.165401076901836</v>
      </c>
      <c r="L27" s="2">
        <v>0.16993288590604</v>
      </c>
      <c r="M27" s="2">
        <v>0.176950998185118</v>
      </c>
      <c r="N27" s="2">
        <v>0.18894536213468899</v>
      </c>
    </row>
    <row r="28" spans="1:14" x14ac:dyDescent="0.3">
      <c r="A28" s="8" t="s">
        <v>14</v>
      </c>
      <c r="B28" s="8" t="s">
        <v>74</v>
      </c>
      <c r="C28" s="2">
        <v>0.82354436816679399</v>
      </c>
      <c r="D28" s="2">
        <v>0.82270926325292104</v>
      </c>
      <c r="E28" s="2">
        <v>0.82446755324467602</v>
      </c>
      <c r="F28" s="2">
        <v>0.82761719335030703</v>
      </c>
      <c r="G28" s="2">
        <v>0.82847484199696197</v>
      </c>
      <c r="H28" s="2">
        <v>0.83250302297460699</v>
      </c>
      <c r="I28" s="2">
        <v>0.83314263920671205</v>
      </c>
      <c r="J28" s="2">
        <v>0.83030387770320702</v>
      </c>
      <c r="K28" s="2">
        <v>0.82507697880818698</v>
      </c>
      <c r="L28" s="2">
        <v>0.81887541345093695</v>
      </c>
      <c r="M28" s="2">
        <v>0.80616590018736201</v>
      </c>
      <c r="N28" s="2">
        <v>0.79913343429244499</v>
      </c>
    </row>
    <row r="29" spans="1:14" x14ac:dyDescent="0.3">
      <c r="A29" s="8" t="s">
        <v>14</v>
      </c>
      <c r="B29" s="8" t="s">
        <v>75</v>
      </c>
      <c r="C29" s="2">
        <v>0.17645563183320601</v>
      </c>
      <c r="D29" s="2">
        <v>0.17729073674707899</v>
      </c>
      <c r="E29" s="2">
        <v>0.17553244675532401</v>
      </c>
      <c r="F29" s="2">
        <v>0.17238280664969299</v>
      </c>
      <c r="G29" s="2">
        <v>0.171525158003038</v>
      </c>
      <c r="H29" s="2">
        <v>0.16749697702539301</v>
      </c>
      <c r="I29" s="2">
        <v>0.166857360793288</v>
      </c>
      <c r="J29" s="2">
        <v>0.16969612229679301</v>
      </c>
      <c r="K29" s="2">
        <v>0.17492302119181299</v>
      </c>
      <c r="L29" s="2">
        <v>0.18112458654906299</v>
      </c>
      <c r="M29" s="2">
        <v>0.19383409981263799</v>
      </c>
      <c r="N29" s="2">
        <v>0.20086656570755501</v>
      </c>
    </row>
    <row r="30" spans="1:14" x14ac:dyDescent="0.3">
      <c r="A30" s="8" t="s">
        <v>15</v>
      </c>
      <c r="B30" s="8" t="s">
        <v>74</v>
      </c>
      <c r="C30" s="2">
        <v>0.65600568585643204</v>
      </c>
      <c r="D30" s="2">
        <v>0.664205522403156</v>
      </c>
      <c r="E30" s="2">
        <v>0.67064220183486201</v>
      </c>
      <c r="F30" s="2">
        <v>0.672256876981286</v>
      </c>
      <c r="G30" s="2">
        <v>0.67650317252492698</v>
      </c>
      <c r="H30" s="2">
        <v>0.67667094481192602</v>
      </c>
      <c r="I30" s="2">
        <v>0.67652459650140095</v>
      </c>
      <c r="J30" s="2">
        <v>0.66853985201835697</v>
      </c>
      <c r="K30" s="2">
        <v>0.66074808472284796</v>
      </c>
      <c r="L30" s="2">
        <v>0.64820679619960597</v>
      </c>
      <c r="M30" s="2">
        <v>0.63703224763598199</v>
      </c>
      <c r="N30" s="2">
        <v>0.619368679129635</v>
      </c>
    </row>
    <row r="31" spans="1:14" x14ac:dyDescent="0.3">
      <c r="A31" s="8" t="s">
        <v>15</v>
      </c>
      <c r="B31" s="8" t="s">
        <v>75</v>
      </c>
      <c r="C31" s="2">
        <v>0.34399431414356801</v>
      </c>
      <c r="D31" s="2">
        <v>0.335794477596844</v>
      </c>
      <c r="E31" s="2">
        <v>0.32935779816513799</v>
      </c>
      <c r="F31" s="2">
        <v>0.327743123018714</v>
      </c>
      <c r="G31" s="2">
        <v>0.32349682747507302</v>
      </c>
      <c r="H31" s="2">
        <v>0.32332905518807398</v>
      </c>
      <c r="I31" s="2">
        <v>0.32347540349859899</v>
      </c>
      <c r="J31" s="2">
        <v>0.33146014798164303</v>
      </c>
      <c r="K31" s="2">
        <v>0.33925191527715198</v>
      </c>
      <c r="L31" s="2">
        <v>0.35179320380039403</v>
      </c>
      <c r="M31" s="2">
        <v>0.36296775236401801</v>
      </c>
      <c r="N31" s="2">
        <v>0.380631320870365</v>
      </c>
    </row>
    <row r="32" spans="1:14" x14ac:dyDescent="0.3">
      <c r="A32" s="8" t="s">
        <v>16</v>
      </c>
      <c r="B32" s="8" t="s">
        <v>74</v>
      </c>
      <c r="C32" s="2">
        <v>0.14262800740283799</v>
      </c>
      <c r="D32" s="2">
        <v>0.139619782339165</v>
      </c>
      <c r="E32" s="2">
        <v>0.126458315592268</v>
      </c>
      <c r="F32" s="2">
        <v>0.14137695978186801</v>
      </c>
      <c r="G32" s="2">
        <v>0.17099099099099099</v>
      </c>
      <c r="H32" s="2">
        <v>0.17597765363128501</v>
      </c>
      <c r="I32" s="2">
        <v>0.159541188738269</v>
      </c>
      <c r="J32" s="2">
        <v>0.135334167014034</v>
      </c>
      <c r="K32" s="2">
        <v>0.119058553386912</v>
      </c>
      <c r="L32" s="2">
        <v>0.10105241647082901</v>
      </c>
      <c r="M32" s="2">
        <v>9.9721059972105994E-2</v>
      </c>
      <c r="N32" s="2">
        <v>6.7337223587223605E-2</v>
      </c>
    </row>
    <row r="33" spans="1:15" x14ac:dyDescent="0.3">
      <c r="A33" s="8" t="s">
        <v>16</v>
      </c>
      <c r="B33" s="8" t="s">
        <v>75</v>
      </c>
      <c r="C33" s="2">
        <v>0.85737199259716201</v>
      </c>
      <c r="D33" s="2">
        <v>0.86038021766083495</v>
      </c>
      <c r="E33" s="2">
        <v>0.87354168440773206</v>
      </c>
      <c r="F33" s="2">
        <v>0.85862304021813196</v>
      </c>
      <c r="G33" s="2">
        <v>0.82900900900900898</v>
      </c>
      <c r="H33" s="2">
        <v>0.82402234636871496</v>
      </c>
      <c r="I33" s="2">
        <v>0.84045881126173105</v>
      </c>
      <c r="J33" s="2">
        <v>0.864665832985966</v>
      </c>
      <c r="K33" s="2">
        <v>0.88094144661308804</v>
      </c>
      <c r="L33" s="2">
        <v>0.89894758352917103</v>
      </c>
      <c r="M33" s="2">
        <v>0.90027894002789399</v>
      </c>
      <c r="N33" s="2">
        <v>0.93266277641277595</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74</v>
      </c>
      <c r="C38" s="2">
        <v>2.18523057184449E-2</v>
      </c>
      <c r="D38" s="2">
        <v>1.15657646926259E-2</v>
      </c>
      <c r="E38" s="2">
        <v>1.4496789541942799E-2</v>
      </c>
      <c r="F38" s="2">
        <v>1.53876318575742E-2</v>
      </c>
      <c r="G38" s="2">
        <v>1.9951029992198801E-2</v>
      </c>
      <c r="H38" s="2">
        <v>2.0954184021204102E-2</v>
      </c>
      <c r="I38" s="2">
        <v>2.1807338837090299E-2</v>
      </c>
      <c r="J38" s="2">
        <v>3.06336520104242E-2</v>
      </c>
      <c r="K38" s="2">
        <v>2.0299062524211701E-2</v>
      </c>
      <c r="L38" s="2">
        <v>1.75757115539939E-2</v>
      </c>
      <c r="M38" s="2">
        <v>2.48634713883518E-2</v>
      </c>
      <c r="N38" s="3">
        <v>9.6641187017719593E-2</v>
      </c>
      <c r="O38" s="3">
        <v>0.201992313996324</v>
      </c>
    </row>
    <row r="39" spans="1:15" x14ac:dyDescent="0.3">
      <c r="A39" s="8" t="s">
        <v>12</v>
      </c>
      <c r="B39" s="8" t="s">
        <v>75</v>
      </c>
      <c r="C39" s="2">
        <v>1.06355878232072E-2</v>
      </c>
      <c r="D39" s="2">
        <v>-3.93849643959922E-4</v>
      </c>
      <c r="E39" s="2">
        <v>6.0361538825235202E-3</v>
      </c>
      <c r="F39" s="2">
        <v>2.5440987561487601E-2</v>
      </c>
      <c r="G39" s="2">
        <v>3.6817501298542603E-2</v>
      </c>
      <c r="H39" s="2">
        <v>5.4605999882124098E-2</v>
      </c>
      <c r="I39" s="2">
        <v>6.5694246514097304E-2</v>
      </c>
      <c r="J39" s="2">
        <v>6.3847081650846904E-2</v>
      </c>
      <c r="K39" s="2">
        <v>7.4717176447391107E-2</v>
      </c>
      <c r="L39" s="2">
        <v>9.1263516380190104E-2</v>
      </c>
      <c r="M39" s="2">
        <v>0.10374285474108901</v>
      </c>
      <c r="N39" s="3">
        <v>0.377117310818606</v>
      </c>
      <c r="O39" s="3">
        <v>0.65546642290901602</v>
      </c>
    </row>
    <row r="40" spans="1:15" x14ac:dyDescent="0.3">
      <c r="A40" s="8" t="s">
        <v>13</v>
      </c>
      <c r="B40" s="8" t="s">
        <v>74</v>
      </c>
      <c r="C40" s="2">
        <v>2.2740755388570299E-2</v>
      </c>
      <c r="D40" s="2">
        <v>2.1461716937355001E-2</v>
      </c>
      <c r="E40" s="2">
        <v>9.0857467348097708E-3</v>
      </c>
      <c r="F40" s="2">
        <v>2.6073907334458801E-2</v>
      </c>
      <c r="G40" s="2">
        <v>1.8829981718464301E-2</v>
      </c>
      <c r="H40" s="2">
        <v>2.8889287636820402E-2</v>
      </c>
      <c r="I40" s="2">
        <v>2.1450994070456898E-2</v>
      </c>
      <c r="J40" s="2">
        <v>3.2098343862045402E-2</v>
      </c>
      <c r="K40" s="2">
        <v>2.2994210090984301E-2</v>
      </c>
      <c r="L40" s="2">
        <v>2.6681759379042699E-2</v>
      </c>
      <c r="M40" s="2">
        <v>5.3551740431564002E-3</v>
      </c>
      <c r="N40" s="3">
        <v>8.9807068465084502E-2</v>
      </c>
      <c r="O40" s="3">
        <v>0.20821502933939101</v>
      </c>
    </row>
    <row r="41" spans="1:15" x14ac:dyDescent="0.3">
      <c r="A41" s="8" t="s">
        <v>13</v>
      </c>
      <c r="B41" s="8" t="s">
        <v>75</v>
      </c>
      <c r="C41" s="2">
        <v>-4.03377110694184E-2</v>
      </c>
      <c r="D41" s="2">
        <v>-7.2336265884653E-2</v>
      </c>
      <c r="E41" s="2">
        <v>-3.3719704952581697E-2</v>
      </c>
      <c r="F41" s="2">
        <v>4.03489640130862E-2</v>
      </c>
      <c r="G41" s="2">
        <v>2.4109014675052401E-2</v>
      </c>
      <c r="H41" s="2">
        <v>3.1729785056294799E-2</v>
      </c>
      <c r="I41" s="2">
        <v>9.1269841269841306E-2</v>
      </c>
      <c r="J41" s="2">
        <v>8.9090909090909096E-2</v>
      </c>
      <c r="K41" s="2">
        <v>5.67612687813022E-2</v>
      </c>
      <c r="L41" s="2">
        <v>7.8199052132701397E-2</v>
      </c>
      <c r="M41" s="2">
        <v>8.9377289377289407E-2</v>
      </c>
      <c r="N41" s="3">
        <v>0.35181818181818197</v>
      </c>
      <c r="O41" s="3">
        <v>0.56691253951527898</v>
      </c>
    </row>
    <row r="42" spans="1:15" x14ac:dyDescent="0.3">
      <c r="A42" s="8" t="s">
        <v>14</v>
      </c>
      <c r="B42" s="8" t="s">
        <v>74</v>
      </c>
      <c r="C42" s="2">
        <v>1.29052176597715E-2</v>
      </c>
      <c r="D42" s="2">
        <v>5.3035844915874202E-3</v>
      </c>
      <c r="E42" s="2">
        <v>5.2756048753865702E-3</v>
      </c>
      <c r="F42" s="2">
        <v>2.0026541199179598E-2</v>
      </c>
      <c r="G42" s="2">
        <v>1.7859254878769999E-2</v>
      </c>
      <c r="H42" s="2">
        <v>1.53381361840576E-2</v>
      </c>
      <c r="I42" s="2">
        <v>1.9398031586175299E-2</v>
      </c>
      <c r="J42" s="2">
        <v>2.2789783889980399E-2</v>
      </c>
      <c r="K42" s="2">
        <v>1.9043960265627598E-2</v>
      </c>
      <c r="L42" s="2">
        <v>1.9603619129685501E-2</v>
      </c>
      <c r="M42" s="2">
        <v>3.4333403760828198E-3</v>
      </c>
      <c r="N42" s="3">
        <v>6.6348582655065894E-2</v>
      </c>
      <c r="O42" s="3">
        <v>0.15196167606573299</v>
      </c>
    </row>
    <row r="43" spans="1:15" x14ac:dyDescent="0.3">
      <c r="A43" s="8" t="s">
        <v>14</v>
      </c>
      <c r="B43" s="8" t="s">
        <v>75</v>
      </c>
      <c r="C43" s="2">
        <v>1.8731988472622502E-2</v>
      </c>
      <c r="D43" s="2">
        <v>-6.7892503536067898E-3</v>
      </c>
      <c r="E43" s="2">
        <v>-1.6519510111079501E-2</v>
      </c>
      <c r="F43" s="2">
        <v>1.39009556907037E-2</v>
      </c>
      <c r="G43" s="2">
        <v>-1.08540417023708E-2</v>
      </c>
      <c r="H43" s="2">
        <v>1.0684377707190299E-2</v>
      </c>
      <c r="I43" s="2">
        <v>4.02857142857143E-2</v>
      </c>
      <c r="J43" s="2">
        <v>6.0972260368030801E-2</v>
      </c>
      <c r="K43" s="2">
        <v>6.3163344550867195E-2</v>
      </c>
      <c r="L43" s="2">
        <v>0.108351594838081</v>
      </c>
      <c r="M43" s="2">
        <v>4.8989455184534299E-2</v>
      </c>
      <c r="N43" s="3">
        <v>0.311452897555617</v>
      </c>
      <c r="O43" s="3">
        <v>0.36001139276559402</v>
      </c>
    </row>
    <row r="44" spans="1:15" x14ac:dyDescent="0.3">
      <c r="A44" s="8" t="s">
        <v>15</v>
      </c>
      <c r="B44" s="8" t="s">
        <v>74</v>
      </c>
      <c r="C44" s="2">
        <v>1.6406129082185399E-2</v>
      </c>
      <c r="D44" s="2">
        <v>1.82731841023298E-3</v>
      </c>
      <c r="E44" s="2">
        <v>-7.5999392004863996E-4</v>
      </c>
      <c r="F44" s="2">
        <v>2.1752357773045301E-2</v>
      </c>
      <c r="G44" s="2">
        <v>2.03960101235671E-2</v>
      </c>
      <c r="H44" s="2">
        <v>2.13014298220018E-2</v>
      </c>
      <c r="I44" s="2">
        <v>1.9714285714285702E-2</v>
      </c>
      <c r="J44" s="2">
        <v>2.7038386102549699E-2</v>
      </c>
      <c r="K44" s="2">
        <v>3.3010503341972398E-2</v>
      </c>
      <c r="L44" s="2">
        <v>4.0802852238214699E-2</v>
      </c>
      <c r="M44" s="2">
        <v>2.56280131946207E-2</v>
      </c>
      <c r="N44" s="3">
        <v>0.132530120481928</v>
      </c>
      <c r="O44" s="3">
        <v>0.22875816993464099</v>
      </c>
    </row>
    <row r="45" spans="1:15" x14ac:dyDescent="0.3">
      <c r="A45" s="8" t="s">
        <v>15</v>
      </c>
      <c r="B45" s="8" t="s">
        <v>75</v>
      </c>
      <c r="C45" s="2">
        <v>-2.00708382526564E-2</v>
      </c>
      <c r="D45" s="2">
        <v>-2.6807228915662701E-2</v>
      </c>
      <c r="E45" s="2">
        <v>-8.0470442587434205E-3</v>
      </c>
      <c r="F45" s="2">
        <v>2.1840873634945399E-3</v>
      </c>
      <c r="G45" s="2">
        <v>1.96139476961395E-2</v>
      </c>
      <c r="H45" s="2">
        <v>2.1984732824427498E-2</v>
      </c>
      <c r="I45" s="2">
        <v>5.7364804302360302E-2</v>
      </c>
      <c r="J45" s="2">
        <v>6.3577281717999395E-2</v>
      </c>
      <c r="K45" s="2">
        <v>9.1923485653559997E-2</v>
      </c>
      <c r="L45" s="2">
        <v>9.27007299270073E-2</v>
      </c>
      <c r="M45" s="2">
        <v>0.10621242484969901</v>
      </c>
      <c r="N45" s="3">
        <v>0.40378638033342801</v>
      </c>
      <c r="O45" s="3">
        <v>0.53760445682451297</v>
      </c>
    </row>
    <row r="46" spans="1:15" x14ac:dyDescent="0.3">
      <c r="A46" s="8" t="s">
        <v>16</v>
      </c>
      <c r="B46" s="8" t="s">
        <v>74</v>
      </c>
      <c r="C46" s="2">
        <v>-0.123269896193772</v>
      </c>
      <c r="D46" s="2">
        <v>-0.26739023186975802</v>
      </c>
      <c r="E46" s="2">
        <v>-0.301683501683502</v>
      </c>
      <c r="F46" s="2">
        <v>-8.4860173577627804E-2</v>
      </c>
      <c r="G46" s="2">
        <v>-4.2149631190727104E-3</v>
      </c>
      <c r="H46" s="2">
        <v>-2.8571428571428598E-2</v>
      </c>
      <c r="I46" s="2">
        <v>6.1002178649237501E-2</v>
      </c>
      <c r="J46" s="2">
        <v>6.4681724845995894E-2</v>
      </c>
      <c r="K46" s="2">
        <v>-4.6287367405978802E-2</v>
      </c>
      <c r="L46" s="2">
        <v>1.2133468149646101E-2</v>
      </c>
      <c r="M46" s="2">
        <v>-0.123876123876124</v>
      </c>
      <c r="N46" s="3">
        <v>-9.9589322381930204E-2</v>
      </c>
      <c r="O46" s="3">
        <v>-0.40942760942760897</v>
      </c>
    </row>
    <row r="47" spans="1:15" x14ac:dyDescent="0.3">
      <c r="A47" s="8" t="s">
        <v>16</v>
      </c>
      <c r="B47" s="8" t="s">
        <v>75</v>
      </c>
      <c r="C47" s="2">
        <v>-0.10123758814217899</v>
      </c>
      <c r="D47" s="2">
        <v>-0.17876871347370099</v>
      </c>
      <c r="E47" s="2">
        <v>-0.38604016377461498</v>
      </c>
      <c r="F47" s="2">
        <v>-0.26945061924420399</v>
      </c>
      <c r="G47" s="2">
        <v>-3.8252553792653798E-2</v>
      </c>
      <c r="H47" s="2">
        <v>9.2881355932203397E-2</v>
      </c>
      <c r="I47" s="2">
        <v>0.28680727874276302</v>
      </c>
      <c r="J47" s="2">
        <v>0.23300658846215699</v>
      </c>
      <c r="K47" s="2">
        <v>0.146618011208132</v>
      </c>
      <c r="L47" s="2">
        <v>2.7165264832916598E-2</v>
      </c>
      <c r="M47" s="2">
        <v>0.34414075467522398</v>
      </c>
      <c r="N47" s="3">
        <v>0.95195243451711398</v>
      </c>
      <c r="O47" s="3">
        <v>0.18414895691167901</v>
      </c>
    </row>
    <row r="48" spans="1:15" x14ac:dyDescent="0.3">
      <c r="A48" s="11" t="s">
        <v>17</v>
      </c>
      <c r="B48" s="11" t="s">
        <v>17</v>
      </c>
      <c r="C48" s="3">
        <v>8.53778297014951E-3</v>
      </c>
      <c r="D48" s="3">
        <v>-5.6240845123624898E-3</v>
      </c>
      <c r="E48" s="3">
        <v>-9.2393667087341293E-3</v>
      </c>
      <c r="F48" s="3">
        <v>1.06802651534516E-2</v>
      </c>
      <c r="G48" s="3">
        <v>2.277450166288E-2</v>
      </c>
      <c r="H48" s="3">
        <v>3.1189983597233802E-2</v>
      </c>
      <c r="I48" s="3">
        <v>4.04060589105152E-2</v>
      </c>
      <c r="J48" s="3">
        <v>4.5847418561770097E-2</v>
      </c>
      <c r="K48" s="3">
        <v>4.1901893445483097E-2</v>
      </c>
      <c r="L48" s="3">
        <v>4.41333554252758E-2</v>
      </c>
      <c r="M48" s="3">
        <v>5.9581608605519601E-2</v>
      </c>
      <c r="N48" s="3">
        <v>0.20555086047941001</v>
      </c>
      <c r="O48" s="3">
        <v>0.32461453395857698</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43</v>
      </c>
      <c r="B53" s="15"/>
    </row>
    <row r="54" spans="1:2" x14ac:dyDescent="0.3">
      <c r="A54" s="14" t="s">
        <v>44</v>
      </c>
      <c r="B54" s="15"/>
    </row>
    <row r="55" spans="1:2" x14ac:dyDescent="0.3">
      <c r="A55" s="14" t="s">
        <v>45</v>
      </c>
      <c r="B55" s="15"/>
    </row>
    <row r="56" spans="1:2" x14ac:dyDescent="0.3">
      <c r="A56" s="14" t="s">
        <v>78</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145</v>
      </c>
      <c r="B1" s="15"/>
    </row>
    <row r="2" spans="1:14" ht="15.6" x14ac:dyDescent="0.3">
      <c r="A2" s="12" t="s">
        <v>140</v>
      </c>
      <c r="B2" s="15"/>
    </row>
    <row r="3" spans="1:14" ht="15.6" x14ac:dyDescent="0.3">
      <c r="A3" s="12" t="s">
        <v>33</v>
      </c>
      <c r="B3" s="15"/>
    </row>
    <row r="4" spans="1:14" ht="15.6" x14ac:dyDescent="0.3">
      <c r="A4" s="12" t="s">
        <v>85</v>
      </c>
      <c r="B4" s="15"/>
    </row>
    <row r="5" spans="1:14" x14ac:dyDescent="0.3">
      <c r="A5" s="15"/>
      <c r="B5" s="15"/>
    </row>
    <row r="6" spans="1:14" x14ac:dyDescent="0.3">
      <c r="A6" s="16" t="str">
        <f>HYPERLINK("#'Table of contents'!A19",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79</v>
      </c>
      <c r="C9" s="1">
        <v>50087</v>
      </c>
      <c r="D9" s="1">
        <v>51145</v>
      </c>
      <c r="E9" s="1">
        <v>51939</v>
      </c>
      <c r="F9" s="1">
        <v>53248</v>
      </c>
      <c r="G9" s="1">
        <v>54975</v>
      </c>
      <c r="H9" s="1">
        <v>57136</v>
      </c>
      <c r="I9" s="1">
        <v>60206</v>
      </c>
      <c r="J9" s="1">
        <v>63876</v>
      </c>
      <c r="K9" s="1">
        <v>67719</v>
      </c>
      <c r="L9" s="1">
        <v>72427</v>
      </c>
      <c r="M9" s="1">
        <v>79093</v>
      </c>
      <c r="N9" s="1">
        <v>86963</v>
      </c>
    </row>
    <row r="10" spans="1:14" x14ac:dyDescent="0.3">
      <c r="A10" s="7" t="s">
        <v>12</v>
      </c>
      <c r="B10" s="7" t="s">
        <v>80</v>
      </c>
      <c r="C10" s="1">
        <v>6979</v>
      </c>
      <c r="D10" s="1">
        <v>7204</v>
      </c>
      <c r="E10" s="1">
        <v>7375</v>
      </c>
      <c r="F10" s="1">
        <v>7689</v>
      </c>
      <c r="G10" s="1">
        <v>8167</v>
      </c>
      <c r="H10" s="1">
        <v>8854</v>
      </c>
      <c r="I10" s="1">
        <v>9957</v>
      </c>
      <c r="J10" s="1">
        <v>11150</v>
      </c>
      <c r="K10" s="1">
        <v>12362</v>
      </c>
      <c r="L10" s="1">
        <v>13985</v>
      </c>
      <c r="M10" s="1">
        <v>16167</v>
      </c>
      <c r="N10" s="1">
        <v>18437</v>
      </c>
    </row>
    <row r="11" spans="1:14" x14ac:dyDescent="0.3">
      <c r="A11" s="7" t="s">
        <v>12</v>
      </c>
      <c r="B11" s="7" t="s">
        <v>81</v>
      </c>
      <c r="C11" s="1">
        <v>3920</v>
      </c>
      <c r="D11" s="1">
        <v>4139</v>
      </c>
      <c r="E11" s="1">
        <v>4331</v>
      </c>
      <c r="F11" s="1">
        <v>4584</v>
      </c>
      <c r="G11" s="1">
        <v>4790</v>
      </c>
      <c r="H11" s="1">
        <v>5052</v>
      </c>
      <c r="I11" s="1">
        <v>5346</v>
      </c>
      <c r="J11" s="1">
        <v>5686</v>
      </c>
      <c r="K11" s="1">
        <v>6097</v>
      </c>
      <c r="L11" s="1">
        <v>6461</v>
      </c>
      <c r="M11" s="1">
        <v>6883</v>
      </c>
      <c r="N11" s="1">
        <v>7371</v>
      </c>
    </row>
    <row r="12" spans="1:14" x14ac:dyDescent="0.3">
      <c r="A12" s="7" t="s">
        <v>12</v>
      </c>
      <c r="B12" s="7" t="s">
        <v>82</v>
      </c>
      <c r="C12" s="1">
        <v>100214</v>
      </c>
      <c r="D12" s="1">
        <v>102353</v>
      </c>
      <c r="E12" s="1">
        <v>103312</v>
      </c>
      <c r="F12" s="1">
        <v>104207</v>
      </c>
      <c r="G12" s="1">
        <v>105372</v>
      </c>
      <c r="H12" s="1">
        <v>106946</v>
      </c>
      <c r="I12" s="1">
        <v>108347</v>
      </c>
      <c r="J12" s="1">
        <v>109625</v>
      </c>
      <c r="K12" s="1">
        <v>111862</v>
      </c>
      <c r="L12" s="1">
        <v>112493</v>
      </c>
      <c r="M12" s="1">
        <v>113292</v>
      </c>
      <c r="N12" s="1">
        <v>114894</v>
      </c>
    </row>
    <row r="13" spans="1:14" x14ac:dyDescent="0.3">
      <c r="A13" s="7" t="s">
        <v>12</v>
      </c>
      <c r="B13" s="7" t="s">
        <v>16</v>
      </c>
      <c r="C13" s="1">
        <v>5742</v>
      </c>
      <c r="D13" s="1">
        <v>5961</v>
      </c>
      <c r="E13" s="1">
        <v>6210</v>
      </c>
      <c r="F13" s="1">
        <v>6540</v>
      </c>
      <c r="G13" s="1">
        <v>6940</v>
      </c>
      <c r="H13" s="1">
        <v>7427</v>
      </c>
      <c r="I13" s="1">
        <v>8156</v>
      </c>
      <c r="J13" s="1">
        <v>9248</v>
      </c>
      <c r="K13" s="1">
        <v>10395</v>
      </c>
      <c r="L13" s="1">
        <v>11803</v>
      </c>
      <c r="M13" s="1">
        <v>13462</v>
      </c>
      <c r="N13" s="1">
        <v>15347</v>
      </c>
    </row>
    <row r="14" spans="1:14" x14ac:dyDescent="0.3">
      <c r="A14" s="7" t="s">
        <v>12</v>
      </c>
      <c r="B14" s="7" t="s">
        <v>83</v>
      </c>
      <c r="C14" s="1">
        <v>17455</v>
      </c>
      <c r="D14" s="1">
        <v>16920</v>
      </c>
      <c r="E14" s="1">
        <v>15967</v>
      </c>
      <c r="F14" s="1">
        <v>15071</v>
      </c>
      <c r="G14" s="1">
        <v>14681</v>
      </c>
      <c r="H14" s="1">
        <v>14503</v>
      </c>
      <c r="I14" s="1">
        <v>14379</v>
      </c>
      <c r="J14" s="1">
        <v>14448</v>
      </c>
      <c r="K14" s="1">
        <v>14688</v>
      </c>
      <c r="L14" s="1">
        <v>14899</v>
      </c>
      <c r="M14" s="1">
        <v>13676</v>
      </c>
      <c r="N14" s="1">
        <v>13099</v>
      </c>
    </row>
    <row r="15" spans="1:14" x14ac:dyDescent="0.3">
      <c r="A15" s="7" t="s">
        <v>13</v>
      </c>
      <c r="B15" s="7" t="s">
        <v>79</v>
      </c>
      <c r="C15" s="1">
        <v>392</v>
      </c>
      <c r="D15" s="1">
        <v>362</v>
      </c>
      <c r="E15" s="1">
        <v>340</v>
      </c>
      <c r="F15" s="1">
        <v>333</v>
      </c>
      <c r="G15" s="1">
        <v>355</v>
      </c>
      <c r="H15" s="1">
        <v>366</v>
      </c>
      <c r="I15" s="1">
        <v>384</v>
      </c>
      <c r="J15" s="1">
        <v>424</v>
      </c>
      <c r="K15" s="1">
        <v>504</v>
      </c>
      <c r="L15" s="1">
        <v>552</v>
      </c>
      <c r="M15" s="1">
        <v>617</v>
      </c>
      <c r="N15" s="1">
        <v>684</v>
      </c>
    </row>
    <row r="16" spans="1:14" x14ac:dyDescent="0.3">
      <c r="A16" s="7" t="s">
        <v>13</v>
      </c>
      <c r="B16" s="7" t="s">
        <v>80</v>
      </c>
      <c r="C16" s="1">
        <v>54</v>
      </c>
      <c r="D16" s="1">
        <v>59</v>
      </c>
      <c r="E16" s="1">
        <v>53</v>
      </c>
      <c r="F16" s="1">
        <v>50</v>
      </c>
      <c r="G16" s="1">
        <v>62</v>
      </c>
      <c r="H16" s="1">
        <v>67</v>
      </c>
      <c r="I16" s="1">
        <v>76</v>
      </c>
      <c r="J16" s="1">
        <v>118</v>
      </c>
      <c r="K16" s="1">
        <v>136</v>
      </c>
      <c r="L16" s="1">
        <v>151</v>
      </c>
      <c r="M16" s="1">
        <v>164</v>
      </c>
      <c r="N16" s="1">
        <v>204</v>
      </c>
    </row>
    <row r="17" spans="1:14" x14ac:dyDescent="0.3">
      <c r="A17" s="7" t="s">
        <v>13</v>
      </c>
      <c r="B17" s="7" t="s">
        <v>81</v>
      </c>
      <c r="C17" s="1">
        <v>43</v>
      </c>
      <c r="D17" s="1">
        <v>46</v>
      </c>
      <c r="E17" s="1">
        <v>47</v>
      </c>
      <c r="F17" s="1">
        <v>48</v>
      </c>
      <c r="G17" s="1">
        <v>58</v>
      </c>
      <c r="H17" s="1">
        <v>61</v>
      </c>
      <c r="I17" s="1">
        <v>63</v>
      </c>
      <c r="J17" s="1">
        <v>79</v>
      </c>
      <c r="K17" s="1">
        <v>79</v>
      </c>
      <c r="L17" s="1">
        <v>88</v>
      </c>
      <c r="M17" s="1">
        <v>91</v>
      </c>
      <c r="N17" s="1">
        <v>91</v>
      </c>
    </row>
    <row r="18" spans="1:14" x14ac:dyDescent="0.3">
      <c r="A18" s="7" t="s">
        <v>13</v>
      </c>
      <c r="B18" s="7" t="s">
        <v>82</v>
      </c>
      <c r="C18" s="1">
        <v>4818</v>
      </c>
      <c r="D18" s="1">
        <v>4935</v>
      </c>
      <c r="E18" s="1">
        <v>5048</v>
      </c>
      <c r="F18" s="1">
        <v>5118</v>
      </c>
      <c r="G18" s="1">
        <v>5259</v>
      </c>
      <c r="H18" s="1">
        <v>5375</v>
      </c>
      <c r="I18" s="1">
        <v>5545</v>
      </c>
      <c r="J18" s="1">
        <v>5673</v>
      </c>
      <c r="K18" s="1">
        <v>5828</v>
      </c>
      <c r="L18" s="1">
        <v>5955</v>
      </c>
      <c r="M18" s="1">
        <v>6205</v>
      </c>
      <c r="N18" s="1">
        <v>6335</v>
      </c>
    </row>
    <row r="19" spans="1:14" x14ac:dyDescent="0.3">
      <c r="A19" s="7" t="s">
        <v>13</v>
      </c>
      <c r="B19" s="7" t="s">
        <v>16</v>
      </c>
      <c r="C19" s="1">
        <v>70</v>
      </c>
      <c r="D19" s="1">
        <v>72</v>
      </c>
      <c r="E19" s="1">
        <v>67</v>
      </c>
      <c r="F19" s="1">
        <v>71</v>
      </c>
      <c r="G19" s="1">
        <v>76</v>
      </c>
      <c r="H19" s="1">
        <v>82</v>
      </c>
      <c r="I19" s="1">
        <v>93</v>
      </c>
      <c r="J19" s="1">
        <v>100</v>
      </c>
      <c r="K19" s="1">
        <v>120</v>
      </c>
      <c r="L19" s="1">
        <v>129</v>
      </c>
      <c r="M19" s="1">
        <v>159</v>
      </c>
      <c r="N19" s="1">
        <v>164</v>
      </c>
    </row>
    <row r="20" spans="1:14" x14ac:dyDescent="0.3">
      <c r="A20" s="7" t="s">
        <v>13</v>
      </c>
      <c r="B20" s="7" t="s">
        <v>83</v>
      </c>
      <c r="C20" s="1">
        <v>746</v>
      </c>
      <c r="D20" s="1">
        <v>721</v>
      </c>
      <c r="E20" s="1">
        <v>677</v>
      </c>
      <c r="F20" s="1">
        <v>628</v>
      </c>
      <c r="G20" s="1">
        <v>614</v>
      </c>
      <c r="H20" s="1">
        <v>599</v>
      </c>
      <c r="I20" s="1">
        <v>581</v>
      </c>
      <c r="J20" s="1">
        <v>563</v>
      </c>
      <c r="K20" s="1">
        <v>576</v>
      </c>
      <c r="L20" s="1">
        <v>575</v>
      </c>
      <c r="M20" s="1">
        <v>478</v>
      </c>
      <c r="N20" s="1">
        <v>392</v>
      </c>
    </row>
    <row r="21" spans="1:14" x14ac:dyDescent="0.3">
      <c r="A21" s="7" t="s">
        <v>14</v>
      </c>
      <c r="B21" s="7" t="s">
        <v>79</v>
      </c>
      <c r="C21" s="1">
        <v>2275</v>
      </c>
      <c r="D21" s="1">
        <v>2332</v>
      </c>
      <c r="E21" s="1">
        <v>2371</v>
      </c>
      <c r="F21" s="1">
        <v>2375</v>
      </c>
      <c r="G21" s="1">
        <v>2435</v>
      </c>
      <c r="H21" s="1">
        <v>2466</v>
      </c>
      <c r="I21" s="1">
        <v>2524</v>
      </c>
      <c r="J21" s="1">
        <v>2641</v>
      </c>
      <c r="K21" s="1">
        <v>2841</v>
      </c>
      <c r="L21" s="1">
        <v>3071</v>
      </c>
      <c r="M21" s="1">
        <v>3411</v>
      </c>
      <c r="N21" s="1">
        <v>3646</v>
      </c>
    </row>
    <row r="22" spans="1:14" x14ac:dyDescent="0.3">
      <c r="A22" s="7" t="s">
        <v>14</v>
      </c>
      <c r="B22" s="7" t="s">
        <v>80</v>
      </c>
      <c r="C22" s="1">
        <v>282</v>
      </c>
      <c r="D22" s="1">
        <v>307</v>
      </c>
      <c r="E22" s="1">
        <v>317</v>
      </c>
      <c r="F22" s="1">
        <v>300</v>
      </c>
      <c r="G22" s="1">
        <v>317</v>
      </c>
      <c r="H22" s="1">
        <v>310</v>
      </c>
      <c r="I22" s="1">
        <v>327</v>
      </c>
      <c r="J22" s="1">
        <v>375</v>
      </c>
      <c r="K22" s="1">
        <v>424</v>
      </c>
      <c r="L22" s="1">
        <v>486</v>
      </c>
      <c r="M22" s="1">
        <v>596</v>
      </c>
      <c r="N22" s="1">
        <v>697</v>
      </c>
    </row>
    <row r="23" spans="1:14" x14ac:dyDescent="0.3">
      <c r="A23" s="7" t="s">
        <v>14</v>
      </c>
      <c r="B23" s="7" t="s">
        <v>81</v>
      </c>
      <c r="C23" s="1">
        <v>232</v>
      </c>
      <c r="D23" s="1">
        <v>252</v>
      </c>
      <c r="E23" s="1">
        <v>276</v>
      </c>
      <c r="F23" s="1">
        <v>300</v>
      </c>
      <c r="G23" s="1">
        <v>314</v>
      </c>
      <c r="H23" s="1">
        <v>329</v>
      </c>
      <c r="I23" s="1">
        <v>358</v>
      </c>
      <c r="J23" s="1">
        <v>381</v>
      </c>
      <c r="K23" s="1">
        <v>424</v>
      </c>
      <c r="L23" s="1">
        <v>469</v>
      </c>
      <c r="M23" s="1">
        <v>502</v>
      </c>
      <c r="N23" s="1">
        <v>521</v>
      </c>
    </row>
    <row r="24" spans="1:14" x14ac:dyDescent="0.3">
      <c r="A24" s="7" t="s">
        <v>14</v>
      </c>
      <c r="B24" s="7" t="s">
        <v>82</v>
      </c>
      <c r="C24" s="1">
        <v>13567</v>
      </c>
      <c r="D24" s="1">
        <v>13863</v>
      </c>
      <c r="E24" s="1">
        <v>13982</v>
      </c>
      <c r="F24" s="1">
        <v>14132</v>
      </c>
      <c r="G24" s="1">
        <v>14482</v>
      </c>
      <c r="H24" s="1">
        <v>14803</v>
      </c>
      <c r="I24" s="1">
        <v>15014</v>
      </c>
      <c r="J24" s="1">
        <v>15312</v>
      </c>
      <c r="K24" s="1">
        <v>15631</v>
      </c>
      <c r="L24" s="1">
        <v>15868</v>
      </c>
      <c r="M24" s="1">
        <v>16363</v>
      </c>
      <c r="N24" s="1">
        <v>16487</v>
      </c>
    </row>
    <row r="25" spans="1:14" x14ac:dyDescent="0.3">
      <c r="A25" s="7" t="s">
        <v>14</v>
      </c>
      <c r="B25" s="7" t="s">
        <v>16</v>
      </c>
      <c r="C25" s="1">
        <v>328</v>
      </c>
      <c r="D25" s="1">
        <v>344</v>
      </c>
      <c r="E25" s="1">
        <v>352</v>
      </c>
      <c r="F25" s="1">
        <v>351</v>
      </c>
      <c r="G25" s="1">
        <v>371</v>
      </c>
      <c r="H25" s="1">
        <v>360</v>
      </c>
      <c r="I25" s="1">
        <v>387</v>
      </c>
      <c r="J25" s="1">
        <v>422</v>
      </c>
      <c r="K25" s="1">
        <v>467</v>
      </c>
      <c r="L25" s="1">
        <v>474</v>
      </c>
      <c r="M25" s="1">
        <v>578</v>
      </c>
      <c r="N25" s="1">
        <v>609</v>
      </c>
    </row>
    <row r="26" spans="1:14" x14ac:dyDescent="0.3">
      <c r="A26" s="7" t="s">
        <v>14</v>
      </c>
      <c r="B26" s="7" t="s">
        <v>83</v>
      </c>
      <c r="C26" s="1">
        <v>2981</v>
      </c>
      <c r="D26" s="1">
        <v>2841</v>
      </c>
      <c r="E26" s="1">
        <v>2704</v>
      </c>
      <c r="F26" s="1">
        <v>2573</v>
      </c>
      <c r="G26" s="1">
        <v>2492</v>
      </c>
      <c r="H26" s="1">
        <v>2407</v>
      </c>
      <c r="I26" s="1">
        <v>2366</v>
      </c>
      <c r="J26" s="1">
        <v>2325</v>
      </c>
      <c r="K26" s="1">
        <v>2297</v>
      </c>
      <c r="L26" s="1">
        <v>2307</v>
      </c>
      <c r="M26" s="1">
        <v>2034</v>
      </c>
      <c r="N26" s="1">
        <v>1812</v>
      </c>
    </row>
    <row r="27" spans="1:14" x14ac:dyDescent="0.3">
      <c r="A27" s="7" t="s">
        <v>15</v>
      </c>
      <c r="B27" s="7" t="s">
        <v>79</v>
      </c>
      <c r="C27" s="1">
        <v>2231</v>
      </c>
      <c r="D27" s="1">
        <v>2238</v>
      </c>
      <c r="E27" s="1">
        <v>2193</v>
      </c>
      <c r="F27" s="1">
        <v>2185</v>
      </c>
      <c r="G27" s="1">
        <v>2211</v>
      </c>
      <c r="H27" s="1">
        <v>2274</v>
      </c>
      <c r="I27" s="1">
        <v>2338</v>
      </c>
      <c r="J27" s="1">
        <v>2438</v>
      </c>
      <c r="K27" s="1">
        <v>2542</v>
      </c>
      <c r="L27" s="1">
        <v>2776</v>
      </c>
      <c r="M27" s="1">
        <v>3065</v>
      </c>
      <c r="N27" s="1">
        <v>3460</v>
      </c>
    </row>
    <row r="28" spans="1:14" x14ac:dyDescent="0.3">
      <c r="A28" s="7" t="s">
        <v>15</v>
      </c>
      <c r="B28" s="7" t="s">
        <v>80</v>
      </c>
      <c r="C28" s="1">
        <v>221</v>
      </c>
      <c r="D28" s="1">
        <v>223</v>
      </c>
      <c r="E28" s="1">
        <v>215</v>
      </c>
      <c r="F28" s="1">
        <v>228</v>
      </c>
      <c r="G28" s="1">
        <v>243</v>
      </c>
      <c r="H28" s="1">
        <v>248</v>
      </c>
      <c r="I28" s="1">
        <v>276</v>
      </c>
      <c r="J28" s="1">
        <v>325</v>
      </c>
      <c r="K28" s="1">
        <v>407</v>
      </c>
      <c r="L28" s="1">
        <v>487</v>
      </c>
      <c r="M28" s="1">
        <v>555</v>
      </c>
      <c r="N28" s="1">
        <v>619</v>
      </c>
    </row>
    <row r="29" spans="1:14" x14ac:dyDescent="0.3">
      <c r="A29" s="7" t="s">
        <v>15</v>
      </c>
      <c r="B29" s="7" t="s">
        <v>81</v>
      </c>
      <c r="C29" s="1">
        <v>139</v>
      </c>
      <c r="D29" s="1">
        <v>147</v>
      </c>
      <c r="E29" s="1">
        <v>159</v>
      </c>
      <c r="F29" s="1">
        <v>168</v>
      </c>
      <c r="G29" s="1">
        <v>169</v>
      </c>
      <c r="H29" s="1">
        <v>183</v>
      </c>
      <c r="I29" s="1">
        <v>200</v>
      </c>
      <c r="J29" s="1">
        <v>224</v>
      </c>
      <c r="K29" s="1">
        <v>241</v>
      </c>
      <c r="L29" s="1">
        <v>266</v>
      </c>
      <c r="M29" s="1">
        <v>289</v>
      </c>
      <c r="N29" s="1">
        <v>303</v>
      </c>
    </row>
    <row r="30" spans="1:14" x14ac:dyDescent="0.3">
      <c r="A30" s="7" t="s">
        <v>15</v>
      </c>
      <c r="B30" s="7" t="s">
        <v>82</v>
      </c>
      <c r="C30" s="1">
        <v>5542</v>
      </c>
      <c r="D30" s="1">
        <v>5601</v>
      </c>
      <c r="E30" s="1">
        <v>5640</v>
      </c>
      <c r="F30" s="1">
        <v>5669</v>
      </c>
      <c r="G30" s="1">
        <v>5792</v>
      </c>
      <c r="H30" s="1">
        <v>5919</v>
      </c>
      <c r="I30" s="1">
        <v>6059</v>
      </c>
      <c r="J30" s="1">
        <v>6176</v>
      </c>
      <c r="K30" s="1">
        <v>6307</v>
      </c>
      <c r="L30" s="1">
        <v>6474</v>
      </c>
      <c r="M30" s="1">
        <v>6774</v>
      </c>
      <c r="N30" s="1">
        <v>6958</v>
      </c>
    </row>
    <row r="31" spans="1:14" x14ac:dyDescent="0.3">
      <c r="A31" s="7" t="s">
        <v>15</v>
      </c>
      <c r="B31" s="7" t="s">
        <v>16</v>
      </c>
      <c r="C31" s="1">
        <v>307</v>
      </c>
      <c r="D31" s="1">
        <v>303</v>
      </c>
      <c r="E31" s="1">
        <v>321</v>
      </c>
      <c r="F31" s="1">
        <v>320</v>
      </c>
      <c r="G31" s="1">
        <v>333</v>
      </c>
      <c r="H31" s="1">
        <v>356</v>
      </c>
      <c r="I31" s="1">
        <v>381</v>
      </c>
      <c r="J31" s="1">
        <v>436</v>
      </c>
      <c r="K31" s="1">
        <v>509</v>
      </c>
      <c r="L31" s="1">
        <v>587</v>
      </c>
      <c r="M31" s="1">
        <v>672</v>
      </c>
      <c r="N31" s="1">
        <v>765</v>
      </c>
    </row>
    <row r="32" spans="1:14" x14ac:dyDescent="0.3">
      <c r="A32" s="7" t="s">
        <v>15</v>
      </c>
      <c r="B32" s="7" t="s">
        <v>83</v>
      </c>
      <c r="C32" s="1">
        <v>1409</v>
      </c>
      <c r="D32" s="1">
        <v>1375</v>
      </c>
      <c r="E32" s="1">
        <v>1282</v>
      </c>
      <c r="F32" s="1">
        <v>1209</v>
      </c>
      <c r="G32" s="1">
        <v>1181</v>
      </c>
      <c r="H32" s="1">
        <v>1149</v>
      </c>
      <c r="I32" s="1">
        <v>1093</v>
      </c>
      <c r="J32" s="1">
        <v>1078</v>
      </c>
      <c r="K32" s="1">
        <v>1089</v>
      </c>
      <c r="L32" s="1">
        <v>1093</v>
      </c>
      <c r="M32" s="1">
        <v>1018</v>
      </c>
      <c r="N32" s="1">
        <v>947</v>
      </c>
    </row>
    <row r="33" spans="1:14" x14ac:dyDescent="0.3">
      <c r="A33" s="7" t="s">
        <v>16</v>
      </c>
      <c r="B33" s="7" t="s">
        <v>79</v>
      </c>
      <c r="C33" s="1">
        <v>2875</v>
      </c>
      <c r="D33" s="1">
        <v>2717</v>
      </c>
      <c r="E33" s="1">
        <v>2195</v>
      </c>
      <c r="F33" s="1">
        <v>1458</v>
      </c>
      <c r="G33" s="1">
        <v>1241</v>
      </c>
      <c r="H33" s="1">
        <v>1291</v>
      </c>
      <c r="I33" s="1">
        <v>1533</v>
      </c>
      <c r="J33" s="1">
        <v>2008</v>
      </c>
      <c r="K33" s="1">
        <v>2840</v>
      </c>
      <c r="L33" s="1">
        <v>3493</v>
      </c>
      <c r="M33" s="1">
        <v>4209</v>
      </c>
      <c r="N33" s="1">
        <v>6181</v>
      </c>
    </row>
    <row r="34" spans="1:14" x14ac:dyDescent="0.3">
      <c r="A34" s="7" t="s">
        <v>16</v>
      </c>
      <c r="B34" s="7" t="s">
        <v>80</v>
      </c>
      <c r="C34" s="1">
        <v>565</v>
      </c>
      <c r="D34" s="1">
        <v>523</v>
      </c>
      <c r="E34" s="1">
        <v>442</v>
      </c>
      <c r="F34" s="1">
        <v>275</v>
      </c>
      <c r="G34" s="1">
        <v>237</v>
      </c>
      <c r="H34" s="1">
        <v>260</v>
      </c>
      <c r="I34" s="1">
        <v>340</v>
      </c>
      <c r="J34" s="1">
        <v>799</v>
      </c>
      <c r="K34" s="1">
        <v>946</v>
      </c>
      <c r="L34" s="1">
        <v>1113</v>
      </c>
      <c r="M34" s="1">
        <v>1109</v>
      </c>
      <c r="N34" s="1">
        <v>1331</v>
      </c>
    </row>
    <row r="35" spans="1:14" x14ac:dyDescent="0.3">
      <c r="A35" s="7" t="s">
        <v>16</v>
      </c>
      <c r="B35" s="7" t="s">
        <v>81</v>
      </c>
      <c r="C35" s="1">
        <v>261</v>
      </c>
      <c r="D35" s="1">
        <v>250</v>
      </c>
      <c r="E35" s="1">
        <v>216</v>
      </c>
      <c r="F35" s="1">
        <v>150</v>
      </c>
      <c r="G35" s="1">
        <v>91</v>
      </c>
      <c r="H35" s="1">
        <v>97</v>
      </c>
      <c r="I35" s="1">
        <v>109</v>
      </c>
      <c r="J35" s="1">
        <v>142</v>
      </c>
      <c r="K35" s="1">
        <v>197</v>
      </c>
      <c r="L35" s="1">
        <v>217</v>
      </c>
      <c r="M35" s="1">
        <v>209</v>
      </c>
      <c r="N35" s="1">
        <v>278</v>
      </c>
    </row>
    <row r="36" spans="1:14" x14ac:dyDescent="0.3">
      <c r="A36" s="7" t="s">
        <v>16</v>
      </c>
      <c r="B36" s="7" t="s">
        <v>82</v>
      </c>
      <c r="C36" s="1">
        <v>7815</v>
      </c>
      <c r="D36" s="1">
        <v>7296</v>
      </c>
      <c r="E36" s="1">
        <v>6537</v>
      </c>
      <c r="F36" s="1">
        <v>4210</v>
      </c>
      <c r="G36" s="1">
        <v>3092</v>
      </c>
      <c r="H36" s="1">
        <v>2873</v>
      </c>
      <c r="I36" s="1">
        <v>2750</v>
      </c>
      <c r="J36" s="1">
        <v>2758</v>
      </c>
      <c r="K36" s="1">
        <v>3041</v>
      </c>
      <c r="L36" s="1">
        <v>2911</v>
      </c>
      <c r="M36" s="1">
        <v>2624</v>
      </c>
      <c r="N36" s="1">
        <v>2784</v>
      </c>
    </row>
    <row r="37" spans="1:14" x14ac:dyDescent="0.3">
      <c r="A37" s="7" t="s">
        <v>16</v>
      </c>
      <c r="B37" s="7" t="s">
        <v>16</v>
      </c>
      <c r="C37" s="1">
        <v>693</v>
      </c>
      <c r="D37" s="1">
        <v>682</v>
      </c>
      <c r="E37" s="1">
        <v>574</v>
      </c>
      <c r="F37" s="1">
        <v>385</v>
      </c>
      <c r="G37" s="1">
        <v>315</v>
      </c>
      <c r="H37" s="1">
        <v>365</v>
      </c>
      <c r="I37" s="1">
        <v>533</v>
      </c>
      <c r="J37" s="1">
        <v>905</v>
      </c>
      <c r="K37" s="1">
        <v>1040</v>
      </c>
      <c r="L37" s="1">
        <v>1339</v>
      </c>
      <c r="M37" s="1">
        <v>1207</v>
      </c>
      <c r="N37" s="1">
        <v>1714</v>
      </c>
    </row>
    <row r="38" spans="1:14" x14ac:dyDescent="0.3">
      <c r="A38" s="7" t="s">
        <v>16</v>
      </c>
      <c r="B38" s="7" t="s">
        <v>83</v>
      </c>
      <c r="C38" s="1">
        <v>4001</v>
      </c>
      <c r="D38" s="1">
        <v>3050</v>
      </c>
      <c r="E38" s="1">
        <v>1779</v>
      </c>
      <c r="F38" s="1">
        <v>857</v>
      </c>
      <c r="G38" s="1">
        <v>574</v>
      </c>
      <c r="H38" s="1">
        <v>484</v>
      </c>
      <c r="I38" s="1">
        <v>489</v>
      </c>
      <c r="J38" s="1">
        <v>585</v>
      </c>
      <c r="K38" s="1">
        <v>646</v>
      </c>
      <c r="L38" s="1">
        <v>714</v>
      </c>
      <c r="M38" s="1">
        <v>680</v>
      </c>
      <c r="N38" s="1">
        <v>736</v>
      </c>
    </row>
    <row r="39" spans="1:14" x14ac:dyDescent="0.3">
      <c r="A39" s="10" t="s">
        <v>17</v>
      </c>
      <c r="B39" s="10" t="s">
        <v>17</v>
      </c>
      <c r="C39" s="5">
        <v>236244</v>
      </c>
      <c r="D39" s="5">
        <v>238261</v>
      </c>
      <c r="E39" s="5">
        <v>236921</v>
      </c>
      <c r="F39" s="5">
        <v>234732</v>
      </c>
      <c r="G39" s="5">
        <v>237239</v>
      </c>
      <c r="H39" s="5">
        <v>242642</v>
      </c>
      <c r="I39" s="5">
        <v>250210</v>
      </c>
      <c r="J39" s="5">
        <v>260320</v>
      </c>
      <c r="K39" s="5">
        <v>272255</v>
      </c>
      <c r="L39" s="5">
        <v>283663</v>
      </c>
      <c r="M39" s="5">
        <v>296182</v>
      </c>
      <c r="N39" s="5">
        <v>313829</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79</v>
      </c>
      <c r="C44" s="2">
        <v>0.27162589413059901</v>
      </c>
      <c r="D44" s="2">
        <v>0.272450751643388</v>
      </c>
      <c r="E44" s="2">
        <v>0.274614823352755</v>
      </c>
      <c r="F44" s="2">
        <v>0.27829140948787201</v>
      </c>
      <c r="G44" s="2">
        <v>0.28203155059638302</v>
      </c>
      <c r="H44" s="2">
        <v>0.285797176842505</v>
      </c>
      <c r="I44" s="2">
        <v>0.29170845627958603</v>
      </c>
      <c r="J44" s="2">
        <v>0.29843996019305402</v>
      </c>
      <c r="K44" s="2">
        <v>0.303505241503565</v>
      </c>
      <c r="L44" s="2">
        <v>0.31209386903838499</v>
      </c>
      <c r="M44" s="2">
        <v>0.326058547323898</v>
      </c>
      <c r="N44" s="2">
        <v>0.33955199112884599</v>
      </c>
    </row>
    <row r="45" spans="1:14" x14ac:dyDescent="0.3">
      <c r="A45" s="8" t="s">
        <v>12</v>
      </c>
      <c r="B45" s="8" t="s">
        <v>80</v>
      </c>
      <c r="C45" s="2">
        <v>3.78476873268003E-2</v>
      </c>
      <c r="D45" s="2">
        <v>3.8375896272147103E-2</v>
      </c>
      <c r="E45" s="2">
        <v>3.8993517823342198E-2</v>
      </c>
      <c r="F45" s="2">
        <v>4.0185220995197002E-2</v>
      </c>
      <c r="G45" s="2">
        <v>4.1898165961267199E-2</v>
      </c>
      <c r="H45" s="2">
        <v>4.4288158144839399E-2</v>
      </c>
      <c r="I45" s="2">
        <v>4.82433827056412E-2</v>
      </c>
      <c r="J45" s="2">
        <v>5.2094770432596797E-2</v>
      </c>
      <c r="K45" s="2">
        <v>5.5404418190863301E-2</v>
      </c>
      <c r="L45" s="2">
        <v>6.02625092645259E-2</v>
      </c>
      <c r="M45" s="2">
        <v>6.6647978134417293E-2</v>
      </c>
      <c r="N45" s="2">
        <v>7.1988317565430601E-2</v>
      </c>
    </row>
    <row r="46" spans="1:14" x14ac:dyDescent="0.3">
      <c r="A46" s="8" t="s">
        <v>12</v>
      </c>
      <c r="B46" s="8" t="s">
        <v>81</v>
      </c>
      <c r="C46" s="2">
        <v>2.1258480344040299E-2</v>
      </c>
      <c r="D46" s="2">
        <v>2.20485611702411E-2</v>
      </c>
      <c r="E46" s="2">
        <v>2.2899108568528101E-2</v>
      </c>
      <c r="F46" s="2">
        <v>2.3957478611260598E-2</v>
      </c>
      <c r="G46" s="2">
        <v>2.4573553930999099E-2</v>
      </c>
      <c r="H46" s="2">
        <v>2.52703608479477E-2</v>
      </c>
      <c r="I46" s="2">
        <v>2.5902292251115601E-2</v>
      </c>
      <c r="J46" s="2">
        <v>2.65659968322642E-2</v>
      </c>
      <c r="K46" s="2">
        <v>2.7325735132639799E-2</v>
      </c>
      <c r="L46" s="2">
        <v>2.7840977644483501E-2</v>
      </c>
      <c r="M46" s="2">
        <v>2.8374963413075702E-2</v>
      </c>
      <c r="N46" s="2">
        <v>2.8780489709539999E-2</v>
      </c>
    </row>
    <row r="47" spans="1:14" x14ac:dyDescent="0.3">
      <c r="A47" s="8" t="s">
        <v>12</v>
      </c>
      <c r="B47" s="8" t="s">
        <v>82</v>
      </c>
      <c r="C47" s="2">
        <v>0.54346871153001397</v>
      </c>
      <c r="D47" s="2">
        <v>0.54523710593324204</v>
      </c>
      <c r="E47" s="2">
        <v>0.54623705943933898</v>
      </c>
      <c r="F47" s="2">
        <v>0.54461975864826295</v>
      </c>
      <c r="G47" s="2">
        <v>0.54057714505579102</v>
      </c>
      <c r="H47" s="2">
        <v>0.53494932922498195</v>
      </c>
      <c r="I47" s="2">
        <v>0.52495990619746002</v>
      </c>
      <c r="J47" s="2">
        <v>0.51218737297519501</v>
      </c>
      <c r="K47" s="2">
        <v>0.50134679078355904</v>
      </c>
      <c r="L47" s="2">
        <v>0.484741541272386</v>
      </c>
      <c r="M47" s="2">
        <v>0.46704291079386401</v>
      </c>
      <c r="N47" s="2">
        <v>0.44861017293283001</v>
      </c>
    </row>
    <row r="48" spans="1:14" x14ac:dyDescent="0.3">
      <c r="A48" s="8" t="s">
        <v>12</v>
      </c>
      <c r="B48" s="8" t="s">
        <v>16</v>
      </c>
      <c r="C48" s="2">
        <v>3.11393352386427E-2</v>
      </c>
      <c r="D48" s="2">
        <v>3.1754402787100101E-2</v>
      </c>
      <c r="E48" s="2">
        <v>3.2833863821417598E-2</v>
      </c>
      <c r="F48" s="2">
        <v>3.4180172364233097E-2</v>
      </c>
      <c r="G48" s="2">
        <v>3.5603437219443403E-2</v>
      </c>
      <c r="H48" s="2">
        <v>3.7150231594953897E-2</v>
      </c>
      <c r="I48" s="2">
        <v>3.9517227010867698E-2</v>
      </c>
      <c r="J48" s="2">
        <v>4.3208290310372703E-2</v>
      </c>
      <c r="K48" s="2">
        <v>4.6588652895488102E-2</v>
      </c>
      <c r="L48" s="2">
        <v>5.0860092731440799E-2</v>
      </c>
      <c r="M48" s="2">
        <v>5.5496695840015202E-2</v>
      </c>
      <c r="N48" s="2">
        <v>5.9923236409213203E-2</v>
      </c>
    </row>
    <row r="49" spans="1:14" x14ac:dyDescent="0.3">
      <c r="A49" s="8" t="s">
        <v>12</v>
      </c>
      <c r="B49" s="8" t="s">
        <v>83</v>
      </c>
      <c r="C49" s="2">
        <v>9.4659891429903997E-2</v>
      </c>
      <c r="D49" s="2">
        <v>9.0133282193882405E-2</v>
      </c>
      <c r="E49" s="2">
        <v>8.4421626994617596E-2</v>
      </c>
      <c r="F49" s="2">
        <v>7.8765959893173906E-2</v>
      </c>
      <c r="G49" s="2">
        <v>7.5316147236116501E-2</v>
      </c>
      <c r="H49" s="2">
        <v>7.2544743344771401E-2</v>
      </c>
      <c r="I49" s="2">
        <v>6.9668735555329403E-2</v>
      </c>
      <c r="J49" s="2">
        <v>6.7503609256516495E-2</v>
      </c>
      <c r="K49" s="2">
        <v>6.58291614938845E-2</v>
      </c>
      <c r="L49" s="2">
        <v>6.4201010048778803E-2</v>
      </c>
      <c r="M49" s="2">
        <v>5.6378904494729397E-2</v>
      </c>
      <c r="N49" s="2">
        <v>5.1145792254139802E-2</v>
      </c>
    </row>
    <row r="50" spans="1:14" x14ac:dyDescent="0.3">
      <c r="A50" s="8" t="s">
        <v>13</v>
      </c>
      <c r="B50" s="8" t="s">
        <v>79</v>
      </c>
      <c r="C50" s="2">
        <v>6.4020904785236005E-2</v>
      </c>
      <c r="D50" s="2">
        <v>5.8434221146085603E-2</v>
      </c>
      <c r="E50" s="2">
        <v>5.4557124518613602E-2</v>
      </c>
      <c r="F50" s="2">
        <v>5.3297055057618399E-2</v>
      </c>
      <c r="G50" s="2">
        <v>5.5261519302615199E-2</v>
      </c>
      <c r="H50" s="2">
        <v>5.5877862595419797E-2</v>
      </c>
      <c r="I50" s="2">
        <v>5.6956392761791798E-2</v>
      </c>
      <c r="J50" s="2">
        <v>6.0945809975564202E-2</v>
      </c>
      <c r="K50" s="2">
        <v>6.9584426342675698E-2</v>
      </c>
      <c r="L50" s="2">
        <v>7.4093959731543604E-2</v>
      </c>
      <c r="M50" s="2">
        <v>7.9984443868291399E-2</v>
      </c>
      <c r="N50" s="2">
        <v>8.6912325285895806E-2</v>
      </c>
    </row>
    <row r="51" spans="1:14" x14ac:dyDescent="0.3">
      <c r="A51" s="8" t="s">
        <v>13</v>
      </c>
      <c r="B51" s="8" t="s">
        <v>80</v>
      </c>
      <c r="C51" s="2">
        <v>8.8192062714355698E-3</v>
      </c>
      <c r="D51" s="2">
        <v>9.5238095238095195E-3</v>
      </c>
      <c r="E51" s="2">
        <v>8.5044929396662396E-3</v>
      </c>
      <c r="F51" s="2">
        <v>8.0025608194622296E-3</v>
      </c>
      <c r="G51" s="2">
        <v>9.6513075965130798E-3</v>
      </c>
      <c r="H51" s="2">
        <v>1.02290076335878E-2</v>
      </c>
      <c r="I51" s="2">
        <v>1.1272619400771299E-2</v>
      </c>
      <c r="J51" s="2">
        <v>1.69613339082938E-2</v>
      </c>
      <c r="K51" s="2">
        <v>1.87767499654839E-2</v>
      </c>
      <c r="L51" s="2">
        <v>2.0268456375838899E-2</v>
      </c>
      <c r="M51" s="2">
        <v>2.1260046668395101E-2</v>
      </c>
      <c r="N51" s="2">
        <v>2.59212198221093E-2</v>
      </c>
    </row>
    <row r="52" spans="1:14" x14ac:dyDescent="0.3">
      <c r="A52" s="8" t="s">
        <v>13</v>
      </c>
      <c r="B52" s="8" t="s">
        <v>81</v>
      </c>
      <c r="C52" s="2">
        <v>7.0227012902172098E-3</v>
      </c>
      <c r="D52" s="2">
        <v>7.4253430185633601E-3</v>
      </c>
      <c r="E52" s="2">
        <v>7.5417201540436503E-3</v>
      </c>
      <c r="F52" s="2">
        <v>7.6824583866837402E-3</v>
      </c>
      <c r="G52" s="2">
        <v>9.0286425902864308E-3</v>
      </c>
      <c r="H52" s="2">
        <v>9.3129770992366398E-3</v>
      </c>
      <c r="I52" s="2">
        <v>9.3444081874814594E-3</v>
      </c>
      <c r="J52" s="2">
        <v>1.13554693114848E-2</v>
      </c>
      <c r="K52" s="2">
        <v>1.0907082700538501E-2</v>
      </c>
      <c r="L52" s="2">
        <v>1.18120805369128E-2</v>
      </c>
      <c r="M52" s="2">
        <v>1.17967332123412E-2</v>
      </c>
      <c r="N52" s="2">
        <v>1.15628970775095E-2</v>
      </c>
    </row>
    <row r="53" spans="1:14" x14ac:dyDescent="0.3">
      <c r="A53" s="8" t="s">
        <v>13</v>
      </c>
      <c r="B53" s="8" t="s">
        <v>82</v>
      </c>
      <c r="C53" s="2">
        <v>0.78686918177363996</v>
      </c>
      <c r="D53" s="2">
        <v>0.79661016949152497</v>
      </c>
      <c r="E53" s="2">
        <v>0.81001283697047499</v>
      </c>
      <c r="F53" s="2">
        <v>0.81914212548015397</v>
      </c>
      <c r="G53" s="2">
        <v>0.81864881693648806</v>
      </c>
      <c r="H53" s="2">
        <v>0.82061068702290096</v>
      </c>
      <c r="I53" s="2">
        <v>0.82245624443785204</v>
      </c>
      <c r="J53" s="2">
        <v>0.81543768865890498</v>
      </c>
      <c r="K53" s="2">
        <v>0.80463896175617799</v>
      </c>
      <c r="L53" s="2">
        <v>0.79932885906040296</v>
      </c>
      <c r="M53" s="2">
        <v>0.80438164376458399</v>
      </c>
      <c r="N53" s="2">
        <v>0.80495552731893305</v>
      </c>
    </row>
    <row r="54" spans="1:14" x14ac:dyDescent="0.3">
      <c r="A54" s="8" t="s">
        <v>13</v>
      </c>
      <c r="B54" s="8" t="s">
        <v>16</v>
      </c>
      <c r="C54" s="2">
        <v>1.1432304425935E-2</v>
      </c>
      <c r="D54" s="2">
        <v>1.16222760290557E-2</v>
      </c>
      <c r="E54" s="2">
        <v>1.07509627727856E-2</v>
      </c>
      <c r="F54" s="2">
        <v>1.13636363636364E-2</v>
      </c>
      <c r="G54" s="2">
        <v>1.18306351183064E-2</v>
      </c>
      <c r="H54" s="2">
        <v>1.25190839694656E-2</v>
      </c>
      <c r="I54" s="2">
        <v>1.3794126371996399E-2</v>
      </c>
      <c r="J54" s="2">
        <v>1.43740117866897E-2</v>
      </c>
      <c r="K54" s="2">
        <v>1.65677205577799E-2</v>
      </c>
      <c r="L54" s="2">
        <v>1.73154362416107E-2</v>
      </c>
      <c r="M54" s="2">
        <v>2.0611874513870899E-2</v>
      </c>
      <c r="N54" s="2">
        <v>2.0838627700127101E-2</v>
      </c>
    </row>
    <row r="55" spans="1:14" x14ac:dyDescent="0.3">
      <c r="A55" s="8" t="s">
        <v>13</v>
      </c>
      <c r="B55" s="8" t="s">
        <v>83</v>
      </c>
      <c r="C55" s="2">
        <v>0.12183570145353601</v>
      </c>
      <c r="D55" s="2">
        <v>0.11638418079096</v>
      </c>
      <c r="E55" s="2">
        <v>0.108632862644416</v>
      </c>
      <c r="F55" s="2">
        <v>0.10051216389244599</v>
      </c>
      <c r="G55" s="2">
        <v>9.5579078455790806E-2</v>
      </c>
      <c r="H55" s="2">
        <v>9.1450381679389306E-2</v>
      </c>
      <c r="I55" s="2">
        <v>8.6176208840106794E-2</v>
      </c>
      <c r="J55" s="2">
        <v>8.0925686359062804E-2</v>
      </c>
      <c r="K55" s="2">
        <v>7.9525058677343594E-2</v>
      </c>
      <c r="L55" s="2">
        <v>7.7181208053691303E-2</v>
      </c>
      <c r="M55" s="2">
        <v>6.19652579725175E-2</v>
      </c>
      <c r="N55" s="2">
        <v>4.98094027954257E-2</v>
      </c>
    </row>
    <row r="56" spans="1:14" x14ac:dyDescent="0.3">
      <c r="A56" s="8" t="s">
        <v>14</v>
      </c>
      <c r="B56" s="8" t="s">
        <v>79</v>
      </c>
      <c r="C56" s="2">
        <v>0.115687770150013</v>
      </c>
      <c r="D56" s="2">
        <v>0.11695671798986899</v>
      </c>
      <c r="E56" s="2">
        <v>0.118538146185381</v>
      </c>
      <c r="F56" s="2">
        <v>0.118566222355349</v>
      </c>
      <c r="G56" s="2">
        <v>0.11929841751996501</v>
      </c>
      <c r="H56" s="2">
        <v>0.119274486094317</v>
      </c>
      <c r="I56" s="2">
        <v>0.120327993897788</v>
      </c>
      <c r="J56" s="2">
        <v>0.12308911260253499</v>
      </c>
      <c r="K56" s="2">
        <v>0.12864517297590999</v>
      </c>
      <c r="L56" s="2">
        <v>0.135435501653804</v>
      </c>
      <c r="M56" s="2">
        <v>0.145247828308636</v>
      </c>
      <c r="N56" s="2">
        <v>0.15337371697795699</v>
      </c>
    </row>
    <row r="57" spans="1:14" x14ac:dyDescent="0.3">
      <c r="A57" s="8" t="s">
        <v>14</v>
      </c>
      <c r="B57" s="8" t="s">
        <v>80</v>
      </c>
      <c r="C57" s="2">
        <v>1.4340198321891699E-2</v>
      </c>
      <c r="D57" s="2">
        <v>1.5396960730227199E-2</v>
      </c>
      <c r="E57" s="2">
        <v>1.5848415158484199E-2</v>
      </c>
      <c r="F57" s="2">
        <v>1.49767859817283E-2</v>
      </c>
      <c r="G57" s="2">
        <v>1.5530841213071399E-2</v>
      </c>
      <c r="H57" s="2">
        <v>1.4993954050786001E-2</v>
      </c>
      <c r="I57" s="2">
        <v>1.55892448512586E-2</v>
      </c>
      <c r="J57" s="2">
        <v>1.7477628635346801E-2</v>
      </c>
      <c r="K57" s="2">
        <v>1.9199420394856E-2</v>
      </c>
      <c r="L57" s="2">
        <v>2.1433296582138901E-2</v>
      </c>
      <c r="M57" s="2">
        <v>2.5378981434167901E-2</v>
      </c>
      <c r="N57" s="2">
        <v>2.9320208648830601E-2</v>
      </c>
    </row>
    <row r="58" spans="1:14" x14ac:dyDescent="0.3">
      <c r="A58" s="8" t="s">
        <v>14</v>
      </c>
      <c r="B58" s="8" t="s">
        <v>81</v>
      </c>
      <c r="C58" s="2">
        <v>1.17976099669464E-2</v>
      </c>
      <c r="D58" s="2">
        <v>1.2638547570088801E-2</v>
      </c>
      <c r="E58" s="2">
        <v>1.37986201379862E-2</v>
      </c>
      <c r="F58" s="2">
        <v>1.49767859817283E-2</v>
      </c>
      <c r="G58" s="2">
        <v>1.53838616432316E-2</v>
      </c>
      <c r="H58" s="2">
        <v>1.5912938331317999E-2</v>
      </c>
      <c r="I58" s="2">
        <v>1.7067124332570599E-2</v>
      </c>
      <c r="J58" s="2">
        <v>1.7757270693512298E-2</v>
      </c>
      <c r="K58" s="2">
        <v>1.9199420394856E-2</v>
      </c>
      <c r="L58" s="2">
        <v>2.0683572216096999E-2</v>
      </c>
      <c r="M58" s="2">
        <v>2.1376256174416599E-2</v>
      </c>
      <c r="N58" s="2">
        <v>2.1916540467777201E-2</v>
      </c>
    </row>
    <row r="59" spans="1:14" x14ac:dyDescent="0.3">
      <c r="A59" s="8" t="s">
        <v>14</v>
      </c>
      <c r="B59" s="8" t="s">
        <v>82</v>
      </c>
      <c r="C59" s="2">
        <v>0.68990592423086705</v>
      </c>
      <c r="D59" s="2">
        <v>0.69527057525452596</v>
      </c>
      <c r="E59" s="2">
        <v>0.69903009699030105</v>
      </c>
      <c r="F59" s="2">
        <v>0.70550646497928204</v>
      </c>
      <c r="G59" s="2">
        <v>0.70951937680662402</v>
      </c>
      <c r="H59" s="2">
        <v>0.71598548972188603</v>
      </c>
      <c r="I59" s="2">
        <v>0.71577040427154803</v>
      </c>
      <c r="J59" s="2">
        <v>0.71364653243847898</v>
      </c>
      <c r="K59" s="2">
        <v>0.70779750045281697</v>
      </c>
      <c r="L59" s="2">
        <v>0.699801543550165</v>
      </c>
      <c r="M59" s="2">
        <v>0.69677227048203005</v>
      </c>
      <c r="N59" s="2">
        <v>0.69354703011946806</v>
      </c>
    </row>
    <row r="60" spans="1:14" x14ac:dyDescent="0.3">
      <c r="A60" s="8" t="s">
        <v>14</v>
      </c>
      <c r="B60" s="8" t="s">
        <v>16</v>
      </c>
      <c r="C60" s="2">
        <v>1.6679379608441399E-2</v>
      </c>
      <c r="D60" s="2">
        <v>1.7252620492502101E-2</v>
      </c>
      <c r="E60" s="2">
        <v>1.75982401759824E-2</v>
      </c>
      <c r="F60" s="2">
        <v>1.7522839598622102E-2</v>
      </c>
      <c r="G60" s="2">
        <v>1.8176473470187599E-2</v>
      </c>
      <c r="H60" s="2">
        <v>1.7412333736396599E-2</v>
      </c>
      <c r="I60" s="2">
        <v>1.8449656750572099E-2</v>
      </c>
      <c r="J60" s="2">
        <v>1.9668158090976901E-2</v>
      </c>
      <c r="K60" s="2">
        <v>2.1146531425466401E-2</v>
      </c>
      <c r="L60" s="2">
        <v>2.0904079382579901E-2</v>
      </c>
      <c r="M60" s="2">
        <v>2.46125021291092E-2</v>
      </c>
      <c r="N60" s="2">
        <v>2.5618374558303899E-2</v>
      </c>
    </row>
    <row r="61" spans="1:14" x14ac:dyDescent="0.3">
      <c r="A61" s="8" t="s">
        <v>14</v>
      </c>
      <c r="B61" s="8" t="s">
        <v>83</v>
      </c>
      <c r="C61" s="2">
        <v>0.151589117721841</v>
      </c>
      <c r="D61" s="2">
        <v>0.14248457796278599</v>
      </c>
      <c r="E61" s="2">
        <v>0.13518648135186501</v>
      </c>
      <c r="F61" s="2">
        <v>0.12845090110328999</v>
      </c>
      <c r="G61" s="2">
        <v>0.122091029346921</v>
      </c>
      <c r="H61" s="2">
        <v>0.116420798065296</v>
      </c>
      <c r="I61" s="2">
        <v>0.112795575896262</v>
      </c>
      <c r="J61" s="2">
        <v>0.10836129753915</v>
      </c>
      <c r="K61" s="2">
        <v>0.104011954356095</v>
      </c>
      <c r="L61" s="2">
        <v>0.101742006615215</v>
      </c>
      <c r="M61" s="2">
        <v>8.6612161471640303E-2</v>
      </c>
      <c r="N61" s="2">
        <v>7.6224129227662807E-2</v>
      </c>
    </row>
    <row r="62" spans="1:14" x14ac:dyDescent="0.3">
      <c r="A62" s="8" t="s">
        <v>15</v>
      </c>
      <c r="B62" s="8" t="s">
        <v>79</v>
      </c>
      <c r="C62" s="2">
        <v>0.22652045892984099</v>
      </c>
      <c r="D62" s="2">
        <v>0.226357843633054</v>
      </c>
      <c r="E62" s="2">
        <v>0.22354740061162101</v>
      </c>
      <c r="F62" s="2">
        <v>0.22343797934349099</v>
      </c>
      <c r="G62" s="2">
        <v>0.22268103535099201</v>
      </c>
      <c r="H62" s="2">
        <v>0.22450389969394799</v>
      </c>
      <c r="I62" s="2">
        <v>0.225959215231468</v>
      </c>
      <c r="J62" s="2">
        <v>0.228341294371078</v>
      </c>
      <c r="K62" s="2">
        <v>0.22911221270842699</v>
      </c>
      <c r="L62" s="2">
        <v>0.23761020285885501</v>
      </c>
      <c r="M62" s="2">
        <v>0.24771680271558999</v>
      </c>
      <c r="N62" s="2">
        <v>0.26509347226478702</v>
      </c>
    </row>
    <row r="63" spans="1:14" x14ac:dyDescent="0.3">
      <c r="A63" s="8" t="s">
        <v>15</v>
      </c>
      <c r="B63" s="8" t="s">
        <v>80</v>
      </c>
      <c r="C63" s="2">
        <v>2.24388262767794E-2</v>
      </c>
      <c r="D63" s="2">
        <v>2.2554870031354299E-2</v>
      </c>
      <c r="E63" s="2">
        <v>2.1916411824668702E-2</v>
      </c>
      <c r="F63" s="2">
        <v>2.3315267409755602E-2</v>
      </c>
      <c r="G63" s="2">
        <v>2.4473763722429199E-2</v>
      </c>
      <c r="H63" s="2">
        <v>2.44841544081351E-2</v>
      </c>
      <c r="I63" s="2">
        <v>2.6674398376340999E-2</v>
      </c>
      <c r="J63" s="2">
        <v>3.04392619649714E-2</v>
      </c>
      <c r="K63" s="2">
        <v>3.6683190626408298E-2</v>
      </c>
      <c r="L63" s="2">
        <v>4.16844988444749E-2</v>
      </c>
      <c r="M63" s="2">
        <v>4.4855734260082401E-2</v>
      </c>
      <c r="N63" s="2">
        <v>4.7425681887833297E-2</v>
      </c>
    </row>
    <row r="64" spans="1:14" x14ac:dyDescent="0.3">
      <c r="A64" s="8" t="s">
        <v>15</v>
      </c>
      <c r="B64" s="8" t="s">
        <v>81</v>
      </c>
      <c r="C64" s="2">
        <v>1.41131079297391E-2</v>
      </c>
      <c r="D64" s="2">
        <v>1.4868008496004901E-2</v>
      </c>
      <c r="E64" s="2">
        <v>1.6207951070336402E-2</v>
      </c>
      <c r="F64" s="2">
        <v>1.71796707229778E-2</v>
      </c>
      <c r="G64" s="2">
        <v>1.7020848020948699E-2</v>
      </c>
      <c r="H64" s="2">
        <v>1.8066936518906101E-2</v>
      </c>
      <c r="I64" s="2">
        <v>1.9329274185754301E-2</v>
      </c>
      <c r="J64" s="2">
        <v>2.0979675938934201E-2</v>
      </c>
      <c r="K64" s="2">
        <v>2.17214961694457E-2</v>
      </c>
      <c r="L64" s="2">
        <v>2.27681246255243E-2</v>
      </c>
      <c r="M64" s="2">
        <v>2.3357310272367302E-2</v>
      </c>
      <c r="N64" s="2">
        <v>2.3214832975789201E-2</v>
      </c>
    </row>
    <row r="65" spans="1:15" x14ac:dyDescent="0.3">
      <c r="A65" s="8" t="s">
        <v>15</v>
      </c>
      <c r="B65" s="8" t="s">
        <v>82</v>
      </c>
      <c r="C65" s="2">
        <v>0.56269672047923602</v>
      </c>
      <c r="D65" s="2">
        <v>0.56650146657226697</v>
      </c>
      <c r="E65" s="2">
        <v>0.57492354740061202</v>
      </c>
      <c r="F65" s="2">
        <v>0.57971162695572098</v>
      </c>
      <c r="G65" s="2">
        <v>0.583341726256421</v>
      </c>
      <c r="H65" s="2">
        <v>0.58436173363609401</v>
      </c>
      <c r="I65" s="2">
        <v>0.58558036145742698</v>
      </c>
      <c r="J65" s="2">
        <v>0.57843963660204201</v>
      </c>
      <c r="K65" s="2">
        <v>0.56845425867507904</v>
      </c>
      <c r="L65" s="2">
        <v>0.55413849182573005</v>
      </c>
      <c r="M65" s="2">
        <v>0.54748242140143899</v>
      </c>
      <c r="N65" s="2">
        <v>0.53309837572785801</v>
      </c>
    </row>
    <row r="66" spans="1:15" x14ac:dyDescent="0.3">
      <c r="A66" s="8" t="s">
        <v>15</v>
      </c>
      <c r="B66" s="8" t="s">
        <v>16</v>
      </c>
      <c r="C66" s="2">
        <v>3.1170677226114302E-2</v>
      </c>
      <c r="D66" s="2">
        <v>3.0646303226459001E-2</v>
      </c>
      <c r="E66" s="2">
        <v>3.2721712538226297E-2</v>
      </c>
      <c r="F66" s="2">
        <v>3.2723182329481501E-2</v>
      </c>
      <c r="G66" s="2">
        <v>3.3538120656662299E-2</v>
      </c>
      <c r="H66" s="2">
        <v>3.5146608747161599E-2</v>
      </c>
      <c r="I66" s="2">
        <v>3.6822267323861999E-2</v>
      </c>
      <c r="J66" s="2">
        <v>4.0835440666854003E-2</v>
      </c>
      <c r="K66" s="2">
        <v>4.5876520955385303E-2</v>
      </c>
      <c r="L66" s="2">
        <v>5.0243944192416297E-2</v>
      </c>
      <c r="M66" s="2">
        <v>5.4311807968964697E-2</v>
      </c>
      <c r="N66" s="2">
        <v>5.8611707018081501E-2</v>
      </c>
    </row>
    <row r="67" spans="1:15" x14ac:dyDescent="0.3">
      <c r="A67" s="8" t="s">
        <v>15</v>
      </c>
      <c r="B67" s="8" t="s">
        <v>83</v>
      </c>
      <c r="C67" s="2">
        <v>0.14306020915829001</v>
      </c>
      <c r="D67" s="2">
        <v>0.13907150804086199</v>
      </c>
      <c r="E67" s="2">
        <v>0.13068297655453601</v>
      </c>
      <c r="F67" s="2">
        <v>0.123632273238572</v>
      </c>
      <c r="G67" s="2">
        <v>0.11894450599254699</v>
      </c>
      <c r="H67" s="2">
        <v>0.113436666995755</v>
      </c>
      <c r="I67" s="2">
        <v>0.105634483425147</v>
      </c>
      <c r="J67" s="2">
        <v>0.100964690456121</v>
      </c>
      <c r="K67" s="2">
        <v>9.8152320865254605E-2</v>
      </c>
      <c r="L67" s="2">
        <v>9.3554737653000097E-2</v>
      </c>
      <c r="M67" s="2">
        <v>8.2275923381556607E-2</v>
      </c>
      <c r="N67" s="2">
        <v>7.2555930125651202E-2</v>
      </c>
    </row>
    <row r="68" spans="1:15" x14ac:dyDescent="0.3">
      <c r="A68" s="8" t="s">
        <v>16</v>
      </c>
      <c r="B68" s="8" t="s">
        <v>79</v>
      </c>
      <c r="C68" s="2">
        <v>0.17735965453423799</v>
      </c>
      <c r="D68" s="2">
        <v>0.187146989943518</v>
      </c>
      <c r="E68" s="2">
        <v>0.186919867154901</v>
      </c>
      <c r="F68" s="2">
        <v>0.19877300613496901</v>
      </c>
      <c r="G68" s="2">
        <v>0.22360360360360401</v>
      </c>
      <c r="H68" s="2">
        <v>0.240409683426443</v>
      </c>
      <c r="I68" s="2">
        <v>0.26642335766423397</v>
      </c>
      <c r="J68" s="2">
        <v>0.279005141030985</v>
      </c>
      <c r="K68" s="2">
        <v>0.32606199770378902</v>
      </c>
      <c r="L68" s="2">
        <v>0.35690201287422102</v>
      </c>
      <c r="M68" s="2">
        <v>0.419306634787806</v>
      </c>
      <c r="N68" s="2">
        <v>0.47458538083538099</v>
      </c>
    </row>
    <row r="69" spans="1:15" x14ac:dyDescent="0.3">
      <c r="A69" s="8" t="s">
        <v>16</v>
      </c>
      <c r="B69" s="8" t="s">
        <v>80</v>
      </c>
      <c r="C69" s="2">
        <v>3.4855027760641602E-2</v>
      </c>
      <c r="D69" s="2">
        <v>3.6024245763879303E-2</v>
      </c>
      <c r="E69" s="2">
        <v>3.7639444775611E-2</v>
      </c>
      <c r="F69" s="2">
        <v>3.7491479209270602E-2</v>
      </c>
      <c r="G69" s="2">
        <v>4.2702702702702697E-2</v>
      </c>
      <c r="H69" s="2">
        <v>4.8417132216014902E-2</v>
      </c>
      <c r="I69" s="2">
        <v>5.9089329162321902E-2</v>
      </c>
      <c r="J69" s="2">
        <v>0.11101847992218999</v>
      </c>
      <c r="K69" s="2">
        <v>0.108610792192882</v>
      </c>
      <c r="L69" s="2">
        <v>0.113722284663329</v>
      </c>
      <c r="M69" s="2">
        <v>0.110480175333732</v>
      </c>
      <c r="N69" s="2">
        <v>0.102195945945946</v>
      </c>
    </row>
    <row r="70" spans="1:15" x14ac:dyDescent="0.3">
      <c r="A70" s="8" t="s">
        <v>16</v>
      </c>
      <c r="B70" s="8" t="s">
        <v>81</v>
      </c>
      <c r="C70" s="2">
        <v>1.6101172115977801E-2</v>
      </c>
      <c r="D70" s="2">
        <v>1.72200027552004E-2</v>
      </c>
      <c r="E70" s="2">
        <v>1.8393936813420799E-2</v>
      </c>
      <c r="F70" s="2">
        <v>2.04498977505112E-2</v>
      </c>
      <c r="G70" s="2">
        <v>1.6396396396396399E-2</v>
      </c>
      <c r="H70" s="2">
        <v>1.8063314711359399E-2</v>
      </c>
      <c r="I70" s="2">
        <v>1.8943343760862E-2</v>
      </c>
      <c r="J70" s="2">
        <v>1.9730443240238999E-2</v>
      </c>
      <c r="K70" s="2">
        <v>2.2617680826636E-2</v>
      </c>
      <c r="L70" s="2">
        <v>2.21722693368754E-2</v>
      </c>
      <c r="M70" s="2">
        <v>2.0820880653516598E-2</v>
      </c>
      <c r="N70" s="2">
        <v>2.13452088452088E-2</v>
      </c>
    </row>
    <row r="71" spans="1:15" x14ac:dyDescent="0.3">
      <c r="A71" s="8" t="s">
        <v>16</v>
      </c>
      <c r="B71" s="8" t="s">
        <v>82</v>
      </c>
      <c r="C71" s="2">
        <v>0.48210980876002502</v>
      </c>
      <c r="D71" s="2">
        <v>0.50254856040776996</v>
      </c>
      <c r="E71" s="2">
        <v>0.55667205995060898</v>
      </c>
      <c r="F71" s="2">
        <v>0.57396046353101604</v>
      </c>
      <c r="G71" s="2">
        <v>0.55711711711711698</v>
      </c>
      <c r="H71" s="2">
        <v>0.53500931098696503</v>
      </c>
      <c r="I71" s="2">
        <v>0.47792839763642703</v>
      </c>
      <c r="J71" s="2">
        <v>0.38321522856745899</v>
      </c>
      <c r="K71" s="2">
        <v>0.34913892078071201</v>
      </c>
      <c r="L71" s="2">
        <v>0.29743537345458299</v>
      </c>
      <c r="M71" s="2">
        <v>0.26140665471209401</v>
      </c>
      <c r="N71" s="2">
        <v>0.213759213759214</v>
      </c>
    </row>
    <row r="72" spans="1:15" x14ac:dyDescent="0.3">
      <c r="A72" s="8" t="s">
        <v>16</v>
      </c>
      <c r="B72" s="8" t="s">
        <v>16</v>
      </c>
      <c r="C72" s="2">
        <v>4.2751388032079E-2</v>
      </c>
      <c r="D72" s="2">
        <v>4.6976167516186801E-2</v>
      </c>
      <c r="E72" s="2">
        <v>4.8880183939368098E-2</v>
      </c>
      <c r="F72" s="2">
        <v>5.2488070892978897E-2</v>
      </c>
      <c r="G72" s="2">
        <v>5.6756756756756802E-2</v>
      </c>
      <c r="H72" s="2">
        <v>6.7970204841713205E-2</v>
      </c>
      <c r="I72" s="2">
        <v>9.2631213069169299E-2</v>
      </c>
      <c r="J72" s="2">
        <v>0.12574683896067801</v>
      </c>
      <c r="K72" s="2">
        <v>0.119402985074627</v>
      </c>
      <c r="L72" s="2">
        <v>0.136814141207725</v>
      </c>
      <c r="M72" s="2">
        <v>0.120243076310022</v>
      </c>
      <c r="N72" s="2">
        <v>0.13160319410319399</v>
      </c>
    </row>
    <row r="73" spans="1:15" x14ac:dyDescent="0.3">
      <c r="A73" s="8" t="s">
        <v>16</v>
      </c>
      <c r="B73" s="8" t="s">
        <v>83</v>
      </c>
      <c r="C73" s="2">
        <v>0.246822948797039</v>
      </c>
      <c r="D73" s="2">
        <v>0.21008403361344499</v>
      </c>
      <c r="E73" s="2">
        <v>0.15149450736608999</v>
      </c>
      <c r="F73" s="2">
        <v>0.116837082481254</v>
      </c>
      <c r="G73" s="2">
        <v>0.10342342342342301</v>
      </c>
      <c r="H73" s="2">
        <v>9.0130353817504699E-2</v>
      </c>
      <c r="I73" s="2">
        <v>8.4984358706986396E-2</v>
      </c>
      <c r="J73" s="2">
        <v>8.1283868278449398E-2</v>
      </c>
      <c r="K73" s="2">
        <v>7.41676234213548E-2</v>
      </c>
      <c r="L73" s="2">
        <v>7.2953918463267597E-2</v>
      </c>
      <c r="M73" s="2">
        <v>6.7742578202829307E-2</v>
      </c>
      <c r="N73" s="2">
        <v>5.65110565110565E-2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79</v>
      </c>
      <c r="C78" s="2">
        <v>2.1123245552738201E-2</v>
      </c>
      <c r="D78" s="2">
        <v>1.552448919738E-2</v>
      </c>
      <c r="E78" s="2">
        <v>2.5202641560291901E-2</v>
      </c>
      <c r="F78" s="2">
        <v>3.2433143028846201E-2</v>
      </c>
      <c r="G78" s="2">
        <v>3.9308776716689399E-2</v>
      </c>
      <c r="H78" s="2">
        <v>5.3731447773732899E-2</v>
      </c>
      <c r="I78" s="2">
        <v>6.0957379663156501E-2</v>
      </c>
      <c r="J78" s="2">
        <v>6.0163441668232197E-2</v>
      </c>
      <c r="K78" s="2">
        <v>6.9522585980300894E-2</v>
      </c>
      <c r="L78" s="2">
        <v>9.2037499827412397E-2</v>
      </c>
      <c r="M78" s="2">
        <v>9.9503116584274201E-2</v>
      </c>
      <c r="N78" s="3">
        <v>0.36143465464337199</v>
      </c>
      <c r="O78" s="3">
        <v>0.67432950191570895</v>
      </c>
    </row>
    <row r="79" spans="1:15" x14ac:dyDescent="0.3">
      <c r="A79" s="8" t="s">
        <v>12</v>
      </c>
      <c r="B79" s="8" t="s">
        <v>80</v>
      </c>
      <c r="C79" s="2">
        <v>3.2239575870468599E-2</v>
      </c>
      <c r="D79" s="2">
        <v>2.3736812881732398E-2</v>
      </c>
      <c r="E79" s="2">
        <v>4.2576271186440702E-2</v>
      </c>
      <c r="F79" s="2">
        <v>6.2166731694628698E-2</v>
      </c>
      <c r="G79" s="2">
        <v>8.4119015550385701E-2</v>
      </c>
      <c r="H79" s="2">
        <v>0.12457646261576701</v>
      </c>
      <c r="I79" s="2">
        <v>0.11981520538314799</v>
      </c>
      <c r="J79" s="2">
        <v>0.108699551569507</v>
      </c>
      <c r="K79" s="2">
        <v>0.13128943536644599</v>
      </c>
      <c r="L79" s="2">
        <v>0.15602431176260301</v>
      </c>
      <c r="M79" s="2">
        <v>0.140409476093276</v>
      </c>
      <c r="N79" s="3">
        <v>0.653542600896861</v>
      </c>
      <c r="O79" s="3">
        <v>1.4999322033898299</v>
      </c>
    </row>
    <row r="80" spans="1:15" x14ac:dyDescent="0.3">
      <c r="A80" s="8" t="s">
        <v>12</v>
      </c>
      <c r="B80" s="8" t="s">
        <v>81</v>
      </c>
      <c r="C80" s="2">
        <v>5.58673469387755E-2</v>
      </c>
      <c r="D80" s="2">
        <v>4.6388016429089199E-2</v>
      </c>
      <c r="E80" s="2">
        <v>5.8416070191641703E-2</v>
      </c>
      <c r="F80" s="2">
        <v>4.4938917975567198E-2</v>
      </c>
      <c r="G80" s="2">
        <v>5.4697286012526103E-2</v>
      </c>
      <c r="H80" s="2">
        <v>5.81947743467933E-2</v>
      </c>
      <c r="I80" s="2">
        <v>6.3598952487841406E-2</v>
      </c>
      <c r="J80" s="2">
        <v>7.2282799859303595E-2</v>
      </c>
      <c r="K80" s="2">
        <v>5.9701492537313397E-2</v>
      </c>
      <c r="L80" s="2">
        <v>6.5314966723417398E-2</v>
      </c>
      <c r="M80" s="2">
        <v>7.0899317158215902E-2</v>
      </c>
      <c r="N80" s="3">
        <v>0.29634189236721797</v>
      </c>
      <c r="O80" s="3">
        <v>0.701916416531979</v>
      </c>
    </row>
    <row r="81" spans="1:15" x14ac:dyDescent="0.3">
      <c r="A81" s="8" t="s">
        <v>12</v>
      </c>
      <c r="B81" s="8" t="s">
        <v>82</v>
      </c>
      <c r="C81" s="2">
        <v>2.13443231484623E-2</v>
      </c>
      <c r="D81" s="2">
        <v>9.3695348450949199E-3</v>
      </c>
      <c r="E81" s="2">
        <v>8.6630788291776391E-3</v>
      </c>
      <c r="F81" s="2">
        <v>1.1179671231299201E-2</v>
      </c>
      <c r="G81" s="2">
        <v>1.49375545685761E-2</v>
      </c>
      <c r="H81" s="2">
        <v>1.31000691937987E-2</v>
      </c>
      <c r="I81" s="2">
        <v>1.1795435037426E-2</v>
      </c>
      <c r="J81" s="2">
        <v>2.0405929304446999E-2</v>
      </c>
      <c r="K81" s="2">
        <v>5.6408789401226501E-3</v>
      </c>
      <c r="L81" s="2">
        <v>7.1026641657703097E-3</v>
      </c>
      <c r="M81" s="2">
        <v>1.4140451223387401E-2</v>
      </c>
      <c r="N81" s="3">
        <v>4.80638540478905E-2</v>
      </c>
      <c r="O81" s="3">
        <v>0.11210701564193901</v>
      </c>
    </row>
    <row r="82" spans="1:15" x14ac:dyDescent="0.3">
      <c r="A82" s="8" t="s">
        <v>12</v>
      </c>
      <c r="B82" s="8" t="s">
        <v>16</v>
      </c>
      <c r="C82" s="2">
        <v>3.8140020898641602E-2</v>
      </c>
      <c r="D82" s="2">
        <v>4.1771514846502301E-2</v>
      </c>
      <c r="E82" s="2">
        <v>5.3140096618357502E-2</v>
      </c>
      <c r="F82" s="2">
        <v>6.1162079510703397E-2</v>
      </c>
      <c r="G82" s="2">
        <v>7.0172910662824203E-2</v>
      </c>
      <c r="H82" s="2">
        <v>9.8155379022485501E-2</v>
      </c>
      <c r="I82" s="2">
        <v>0.13388916135360501</v>
      </c>
      <c r="J82" s="2">
        <v>0.124026816608997</v>
      </c>
      <c r="K82" s="2">
        <v>0.13544973544973499</v>
      </c>
      <c r="L82" s="2">
        <v>0.14055748538507201</v>
      </c>
      <c r="M82" s="2">
        <v>0.14002377061357901</v>
      </c>
      <c r="N82" s="3">
        <v>0.65949394463667799</v>
      </c>
      <c r="O82" s="3">
        <v>1.4713365539452501</v>
      </c>
    </row>
    <row r="83" spans="1:15" x14ac:dyDescent="0.3">
      <c r="A83" s="8" t="s">
        <v>12</v>
      </c>
      <c r="B83" s="8" t="s">
        <v>83</v>
      </c>
      <c r="C83" s="2">
        <v>-3.0650243483242599E-2</v>
      </c>
      <c r="D83" s="2">
        <v>-5.6323877068557897E-2</v>
      </c>
      <c r="E83" s="2">
        <v>-5.6115738711091601E-2</v>
      </c>
      <c r="F83" s="2">
        <v>-2.5877513104638001E-2</v>
      </c>
      <c r="G83" s="2">
        <v>-1.2124514678836599E-2</v>
      </c>
      <c r="H83" s="2">
        <v>-8.5499551816865492E-3</v>
      </c>
      <c r="I83" s="2">
        <v>4.7986647193824297E-3</v>
      </c>
      <c r="J83" s="2">
        <v>1.66112956810631E-2</v>
      </c>
      <c r="K83" s="2">
        <v>1.43654684095861E-2</v>
      </c>
      <c r="L83" s="2">
        <v>-8.2086046043358604E-2</v>
      </c>
      <c r="M83" s="2">
        <v>-4.2190699034805497E-2</v>
      </c>
      <c r="N83" s="3">
        <v>-9.3369324473975598E-2</v>
      </c>
      <c r="O83" s="3">
        <v>-0.17962046721362801</v>
      </c>
    </row>
    <row r="84" spans="1:15" x14ac:dyDescent="0.3">
      <c r="A84" s="8" t="s">
        <v>13</v>
      </c>
      <c r="B84" s="8" t="s">
        <v>79</v>
      </c>
      <c r="C84" s="2">
        <v>-7.6530612244898003E-2</v>
      </c>
      <c r="D84" s="2">
        <v>-6.0773480662983402E-2</v>
      </c>
      <c r="E84" s="2">
        <v>-2.0588235294117602E-2</v>
      </c>
      <c r="F84" s="2">
        <v>6.6066066066066104E-2</v>
      </c>
      <c r="G84" s="2">
        <v>3.0985915492957702E-2</v>
      </c>
      <c r="H84" s="2">
        <v>4.91803278688525E-2</v>
      </c>
      <c r="I84" s="2">
        <v>0.104166666666667</v>
      </c>
      <c r="J84" s="2">
        <v>0.18867924528301899</v>
      </c>
      <c r="K84" s="2">
        <v>9.5238095238095205E-2</v>
      </c>
      <c r="L84" s="2">
        <v>0.117753623188406</v>
      </c>
      <c r="M84" s="2">
        <v>0.108589951377634</v>
      </c>
      <c r="N84" s="3">
        <v>0.61320754716981096</v>
      </c>
      <c r="O84" s="3">
        <v>1.01176470588235</v>
      </c>
    </row>
    <row r="85" spans="1:15" x14ac:dyDescent="0.3">
      <c r="A85" s="8" t="s">
        <v>13</v>
      </c>
      <c r="B85" s="8" t="s">
        <v>80</v>
      </c>
      <c r="C85" s="2">
        <v>9.2592592592592601E-2</v>
      </c>
      <c r="D85" s="2">
        <v>-0.101694915254237</v>
      </c>
      <c r="E85" s="2">
        <v>-5.6603773584905703E-2</v>
      </c>
      <c r="F85" s="2">
        <v>0.24</v>
      </c>
      <c r="G85" s="2">
        <v>8.0645161290322606E-2</v>
      </c>
      <c r="H85" s="2">
        <v>0.134328358208955</v>
      </c>
      <c r="I85" s="2">
        <v>0.55263157894736803</v>
      </c>
      <c r="J85" s="2">
        <v>0.152542372881356</v>
      </c>
      <c r="K85" s="2">
        <v>0.110294117647059</v>
      </c>
      <c r="L85" s="2">
        <v>8.6092715231788103E-2</v>
      </c>
      <c r="M85" s="2">
        <v>0.24390243902438999</v>
      </c>
      <c r="N85" s="3">
        <v>0.72881355932203395</v>
      </c>
      <c r="O85" s="3">
        <v>2.8490566037735801</v>
      </c>
    </row>
    <row r="86" spans="1:15" x14ac:dyDescent="0.3">
      <c r="A86" s="8" t="s">
        <v>13</v>
      </c>
      <c r="B86" s="8" t="s">
        <v>81</v>
      </c>
      <c r="C86" s="2">
        <v>6.9767441860465101E-2</v>
      </c>
      <c r="D86" s="2">
        <v>2.1739130434782601E-2</v>
      </c>
      <c r="E86" s="2">
        <v>2.1276595744680899E-2</v>
      </c>
      <c r="F86" s="2">
        <v>0.20833333333333301</v>
      </c>
      <c r="G86" s="2">
        <v>5.1724137931034503E-2</v>
      </c>
      <c r="H86" s="2">
        <v>3.2786885245901599E-2</v>
      </c>
      <c r="I86" s="2">
        <v>0.25396825396825401</v>
      </c>
      <c r="J86" s="2">
        <v>0</v>
      </c>
      <c r="K86" s="2">
        <v>0.113924050632911</v>
      </c>
      <c r="L86" s="2">
        <v>3.4090909090909102E-2</v>
      </c>
      <c r="M86" s="2">
        <v>0</v>
      </c>
      <c r="N86" s="3">
        <v>0.151898734177215</v>
      </c>
      <c r="O86" s="3">
        <v>0.93617021276595702</v>
      </c>
    </row>
    <row r="87" spans="1:15" x14ac:dyDescent="0.3">
      <c r="A87" s="8" t="s">
        <v>13</v>
      </c>
      <c r="B87" s="8" t="s">
        <v>82</v>
      </c>
      <c r="C87" s="2">
        <v>2.4283935242839401E-2</v>
      </c>
      <c r="D87" s="2">
        <v>2.2897669706180301E-2</v>
      </c>
      <c r="E87" s="2">
        <v>1.3866877971473899E-2</v>
      </c>
      <c r="F87" s="2">
        <v>2.7549824150058601E-2</v>
      </c>
      <c r="G87" s="2">
        <v>2.2057425366039201E-2</v>
      </c>
      <c r="H87" s="2">
        <v>3.1627906976744197E-2</v>
      </c>
      <c r="I87" s="2">
        <v>2.3083859332732201E-2</v>
      </c>
      <c r="J87" s="2">
        <v>2.7322404371584699E-2</v>
      </c>
      <c r="K87" s="2">
        <v>2.17913520933425E-2</v>
      </c>
      <c r="L87" s="2">
        <v>4.1981528127623798E-2</v>
      </c>
      <c r="M87" s="2">
        <v>2.0950846091861399E-2</v>
      </c>
      <c r="N87" s="3">
        <v>0.116693107703155</v>
      </c>
      <c r="O87" s="3">
        <v>0.25495245641838399</v>
      </c>
    </row>
    <row r="88" spans="1:15" x14ac:dyDescent="0.3">
      <c r="A88" s="8" t="s">
        <v>13</v>
      </c>
      <c r="B88" s="8" t="s">
        <v>16</v>
      </c>
      <c r="C88" s="2">
        <v>2.8571428571428598E-2</v>
      </c>
      <c r="D88" s="2">
        <v>-6.9444444444444406E-2</v>
      </c>
      <c r="E88" s="2">
        <v>5.9701492537313397E-2</v>
      </c>
      <c r="F88" s="2">
        <v>7.0422535211267595E-2</v>
      </c>
      <c r="G88" s="2">
        <v>7.8947368421052599E-2</v>
      </c>
      <c r="H88" s="2">
        <v>0.134146341463415</v>
      </c>
      <c r="I88" s="2">
        <v>7.5268817204301106E-2</v>
      </c>
      <c r="J88" s="2">
        <v>0.2</v>
      </c>
      <c r="K88" s="2">
        <v>7.4999999999999997E-2</v>
      </c>
      <c r="L88" s="2">
        <v>0.232558139534884</v>
      </c>
      <c r="M88" s="2">
        <v>3.1446540880503103E-2</v>
      </c>
      <c r="N88" s="3">
        <v>0.64</v>
      </c>
      <c r="O88" s="3">
        <v>1.44776119402985</v>
      </c>
    </row>
    <row r="89" spans="1:15" x14ac:dyDescent="0.3">
      <c r="A89" s="8" t="s">
        <v>13</v>
      </c>
      <c r="B89" s="8" t="s">
        <v>83</v>
      </c>
      <c r="C89" s="2">
        <v>-3.3512064343163499E-2</v>
      </c>
      <c r="D89" s="2">
        <v>-6.1026352288488198E-2</v>
      </c>
      <c r="E89" s="2">
        <v>-7.2378138847858195E-2</v>
      </c>
      <c r="F89" s="2">
        <v>-2.2292993630573198E-2</v>
      </c>
      <c r="G89" s="2">
        <v>-2.4429967426710102E-2</v>
      </c>
      <c r="H89" s="2">
        <v>-3.0050083472454098E-2</v>
      </c>
      <c r="I89" s="2">
        <v>-3.0981067125645401E-2</v>
      </c>
      <c r="J89" s="2">
        <v>2.3090586145648299E-2</v>
      </c>
      <c r="K89" s="2">
        <v>-1.7361111111111099E-3</v>
      </c>
      <c r="L89" s="2">
        <v>-0.168695652173913</v>
      </c>
      <c r="M89" s="2">
        <v>-0.17991631799163199</v>
      </c>
      <c r="N89" s="3">
        <v>-0.30373001776198899</v>
      </c>
      <c r="O89" s="3">
        <v>-0.420974889217134</v>
      </c>
    </row>
    <row r="90" spans="1:15" x14ac:dyDescent="0.3">
      <c r="A90" s="8" t="s">
        <v>14</v>
      </c>
      <c r="B90" s="8" t="s">
        <v>79</v>
      </c>
      <c r="C90" s="2">
        <v>2.5054945054945099E-2</v>
      </c>
      <c r="D90" s="2">
        <v>1.6723842195540298E-2</v>
      </c>
      <c r="E90" s="2">
        <v>1.6870518768452099E-3</v>
      </c>
      <c r="F90" s="2">
        <v>2.52631578947368E-2</v>
      </c>
      <c r="G90" s="2">
        <v>1.27310061601643E-2</v>
      </c>
      <c r="H90" s="2">
        <v>2.3519870235198699E-2</v>
      </c>
      <c r="I90" s="2">
        <v>4.6354992076069697E-2</v>
      </c>
      <c r="J90" s="2">
        <v>7.5728890571753096E-2</v>
      </c>
      <c r="K90" s="2">
        <v>8.0957409362900398E-2</v>
      </c>
      <c r="L90" s="2">
        <v>0.11071312276131599</v>
      </c>
      <c r="M90" s="2">
        <v>6.8894752272061002E-2</v>
      </c>
      <c r="N90" s="3">
        <v>0.38053767512305903</v>
      </c>
      <c r="O90" s="3">
        <v>0.53774778574441195</v>
      </c>
    </row>
    <row r="91" spans="1:15" x14ac:dyDescent="0.3">
      <c r="A91" s="8" t="s">
        <v>14</v>
      </c>
      <c r="B91" s="8" t="s">
        <v>80</v>
      </c>
      <c r="C91" s="2">
        <v>8.8652482269503494E-2</v>
      </c>
      <c r="D91" s="2">
        <v>3.2573289902280103E-2</v>
      </c>
      <c r="E91" s="2">
        <v>-5.3627760252365902E-2</v>
      </c>
      <c r="F91" s="2">
        <v>5.6666666666666698E-2</v>
      </c>
      <c r="G91" s="2">
        <v>-2.20820189274448E-2</v>
      </c>
      <c r="H91" s="2">
        <v>5.4838709677419398E-2</v>
      </c>
      <c r="I91" s="2">
        <v>0.146788990825688</v>
      </c>
      <c r="J91" s="2">
        <v>0.13066666666666699</v>
      </c>
      <c r="K91" s="2">
        <v>0.14622641509434001</v>
      </c>
      <c r="L91" s="2">
        <v>0.226337448559671</v>
      </c>
      <c r="M91" s="2">
        <v>0.16946308724832199</v>
      </c>
      <c r="N91" s="3">
        <v>0.85866666666666702</v>
      </c>
      <c r="O91" s="3">
        <v>1.1987381703469999</v>
      </c>
    </row>
    <row r="92" spans="1:15" x14ac:dyDescent="0.3">
      <c r="A92" s="8" t="s">
        <v>14</v>
      </c>
      <c r="B92" s="8" t="s">
        <v>81</v>
      </c>
      <c r="C92" s="2">
        <v>8.6206896551724102E-2</v>
      </c>
      <c r="D92" s="2">
        <v>9.5238095238095205E-2</v>
      </c>
      <c r="E92" s="2">
        <v>8.6956521739130405E-2</v>
      </c>
      <c r="F92" s="2">
        <v>4.6666666666666697E-2</v>
      </c>
      <c r="G92" s="2">
        <v>4.7770700636942699E-2</v>
      </c>
      <c r="H92" s="2">
        <v>8.8145896656534994E-2</v>
      </c>
      <c r="I92" s="2">
        <v>6.4245810055865896E-2</v>
      </c>
      <c r="J92" s="2">
        <v>0.112860892388451</v>
      </c>
      <c r="K92" s="2">
        <v>0.10613207547169801</v>
      </c>
      <c r="L92" s="2">
        <v>7.0362473347547999E-2</v>
      </c>
      <c r="M92" s="2">
        <v>3.7848605577689202E-2</v>
      </c>
      <c r="N92" s="3">
        <v>0.36745406824146998</v>
      </c>
      <c r="O92" s="3">
        <v>0.88768115942029002</v>
      </c>
    </row>
    <row r="93" spans="1:15" x14ac:dyDescent="0.3">
      <c r="A93" s="8" t="s">
        <v>14</v>
      </c>
      <c r="B93" s="8" t="s">
        <v>82</v>
      </c>
      <c r="C93" s="2">
        <v>2.1817645758089501E-2</v>
      </c>
      <c r="D93" s="2">
        <v>8.5840005770756699E-3</v>
      </c>
      <c r="E93" s="2">
        <v>1.07280789586611E-2</v>
      </c>
      <c r="F93" s="2">
        <v>2.4766487404472098E-2</v>
      </c>
      <c r="G93" s="2">
        <v>2.2165446761496999E-2</v>
      </c>
      <c r="H93" s="2">
        <v>1.42538674592988E-2</v>
      </c>
      <c r="I93" s="2">
        <v>1.9848141734381201E-2</v>
      </c>
      <c r="J93" s="2">
        <v>2.0833333333333301E-2</v>
      </c>
      <c r="K93" s="2">
        <v>1.5162177723754101E-2</v>
      </c>
      <c r="L93" s="2">
        <v>3.1194857574993701E-2</v>
      </c>
      <c r="M93" s="2">
        <v>7.5780724805964697E-3</v>
      </c>
      <c r="N93" s="3">
        <v>7.6737199582027196E-2</v>
      </c>
      <c r="O93" s="3">
        <v>0.179158918609641</v>
      </c>
    </row>
    <row r="94" spans="1:15" x14ac:dyDescent="0.3">
      <c r="A94" s="8" t="s">
        <v>14</v>
      </c>
      <c r="B94" s="8" t="s">
        <v>16</v>
      </c>
      <c r="C94" s="2">
        <v>4.8780487804878099E-2</v>
      </c>
      <c r="D94" s="2">
        <v>2.32558139534884E-2</v>
      </c>
      <c r="E94" s="2">
        <v>-2.8409090909090901E-3</v>
      </c>
      <c r="F94" s="2">
        <v>5.6980056980057002E-2</v>
      </c>
      <c r="G94" s="2">
        <v>-2.9649595687331502E-2</v>
      </c>
      <c r="H94" s="2">
        <v>7.4999999999999997E-2</v>
      </c>
      <c r="I94" s="2">
        <v>9.0439276485788103E-2</v>
      </c>
      <c r="J94" s="2">
        <v>0.106635071090047</v>
      </c>
      <c r="K94" s="2">
        <v>1.49892933618844E-2</v>
      </c>
      <c r="L94" s="2">
        <v>0.21940928270042201</v>
      </c>
      <c r="M94" s="2">
        <v>5.3633217993079602E-2</v>
      </c>
      <c r="N94" s="3">
        <v>0.44312796208530802</v>
      </c>
      <c r="O94" s="3">
        <v>0.73011363636363602</v>
      </c>
    </row>
    <row r="95" spans="1:15" x14ac:dyDescent="0.3">
      <c r="A95" s="8" t="s">
        <v>14</v>
      </c>
      <c r="B95" s="8" t="s">
        <v>83</v>
      </c>
      <c r="C95" s="2">
        <v>-4.6964106004696402E-2</v>
      </c>
      <c r="D95" s="2">
        <v>-4.8222456881379799E-2</v>
      </c>
      <c r="E95" s="2">
        <v>-4.8446745562130203E-2</v>
      </c>
      <c r="F95" s="2">
        <v>-3.1480761756704202E-2</v>
      </c>
      <c r="G95" s="2">
        <v>-3.41091492776886E-2</v>
      </c>
      <c r="H95" s="2">
        <v>-1.7033651848774398E-2</v>
      </c>
      <c r="I95" s="2">
        <v>-1.7328825021132699E-2</v>
      </c>
      <c r="J95" s="2">
        <v>-1.20430107526882E-2</v>
      </c>
      <c r="K95" s="2">
        <v>4.3535045711797999E-3</v>
      </c>
      <c r="L95" s="2">
        <v>-0.11833550065019501</v>
      </c>
      <c r="M95" s="2">
        <v>-0.10914454277286099</v>
      </c>
      <c r="N95" s="3">
        <v>-0.22064516129032299</v>
      </c>
      <c r="O95" s="3">
        <v>-0.32988165680473402</v>
      </c>
    </row>
    <row r="96" spans="1:15" x14ac:dyDescent="0.3">
      <c r="A96" s="8" t="s">
        <v>15</v>
      </c>
      <c r="B96" s="8" t="s">
        <v>79</v>
      </c>
      <c r="C96" s="2">
        <v>3.1376064545047102E-3</v>
      </c>
      <c r="D96" s="2">
        <v>-2.0107238605898099E-2</v>
      </c>
      <c r="E96" s="2">
        <v>-3.6479708162334701E-3</v>
      </c>
      <c r="F96" s="2">
        <v>1.1899313501144201E-2</v>
      </c>
      <c r="G96" s="2">
        <v>2.8493894165536E-2</v>
      </c>
      <c r="H96" s="2">
        <v>2.8144239226033398E-2</v>
      </c>
      <c r="I96" s="2">
        <v>4.2771599657827203E-2</v>
      </c>
      <c r="J96" s="2">
        <v>4.2657916324856403E-2</v>
      </c>
      <c r="K96" s="2">
        <v>9.2053501180173095E-2</v>
      </c>
      <c r="L96" s="2">
        <v>0.10410662824207501</v>
      </c>
      <c r="M96" s="2">
        <v>0.12887438825448599</v>
      </c>
      <c r="N96" s="3">
        <v>0.41919606234618501</v>
      </c>
      <c r="O96" s="3">
        <v>0.57774737802097598</v>
      </c>
    </row>
    <row r="97" spans="1:15" x14ac:dyDescent="0.3">
      <c r="A97" s="8" t="s">
        <v>15</v>
      </c>
      <c r="B97" s="8" t="s">
        <v>80</v>
      </c>
      <c r="C97" s="2">
        <v>9.0497737556561094E-3</v>
      </c>
      <c r="D97" s="2">
        <v>-3.5874439461883401E-2</v>
      </c>
      <c r="E97" s="2">
        <v>6.0465116279069801E-2</v>
      </c>
      <c r="F97" s="2">
        <v>6.5789473684210495E-2</v>
      </c>
      <c r="G97" s="2">
        <v>2.0576131687242798E-2</v>
      </c>
      <c r="H97" s="2">
        <v>0.112903225806452</v>
      </c>
      <c r="I97" s="2">
        <v>0.17753623188405801</v>
      </c>
      <c r="J97" s="2">
        <v>0.25230769230769201</v>
      </c>
      <c r="K97" s="2">
        <v>0.19656019656019699</v>
      </c>
      <c r="L97" s="2">
        <v>0.13963039014373699</v>
      </c>
      <c r="M97" s="2">
        <v>0.115315315315315</v>
      </c>
      <c r="N97" s="3">
        <v>0.90461538461538504</v>
      </c>
      <c r="O97" s="3">
        <v>1.8790697674418599</v>
      </c>
    </row>
    <row r="98" spans="1:15" x14ac:dyDescent="0.3">
      <c r="A98" s="8" t="s">
        <v>15</v>
      </c>
      <c r="B98" s="8" t="s">
        <v>81</v>
      </c>
      <c r="C98" s="2">
        <v>5.7553956834532398E-2</v>
      </c>
      <c r="D98" s="2">
        <v>8.1632653061224497E-2</v>
      </c>
      <c r="E98" s="2">
        <v>5.6603773584905703E-2</v>
      </c>
      <c r="F98" s="2">
        <v>5.9523809523809503E-3</v>
      </c>
      <c r="G98" s="2">
        <v>8.2840236686390498E-2</v>
      </c>
      <c r="H98" s="2">
        <v>9.2896174863387998E-2</v>
      </c>
      <c r="I98" s="2">
        <v>0.12</v>
      </c>
      <c r="J98" s="2">
        <v>7.5892857142857095E-2</v>
      </c>
      <c r="K98" s="2">
        <v>0.103734439834025</v>
      </c>
      <c r="L98" s="2">
        <v>8.6466165413533802E-2</v>
      </c>
      <c r="M98" s="2">
        <v>4.8442906574394498E-2</v>
      </c>
      <c r="N98" s="3">
        <v>0.35267857142857101</v>
      </c>
      <c r="O98" s="3">
        <v>0.90566037735849103</v>
      </c>
    </row>
    <row r="99" spans="1:15" x14ac:dyDescent="0.3">
      <c r="A99" s="8" t="s">
        <v>15</v>
      </c>
      <c r="B99" s="8" t="s">
        <v>82</v>
      </c>
      <c r="C99" s="2">
        <v>1.0645976181883799E-2</v>
      </c>
      <c r="D99" s="2">
        <v>6.96304231387252E-3</v>
      </c>
      <c r="E99" s="2">
        <v>5.1418439716312096E-3</v>
      </c>
      <c r="F99" s="2">
        <v>2.1696948315399499E-2</v>
      </c>
      <c r="G99" s="2">
        <v>2.19267955801105E-2</v>
      </c>
      <c r="H99" s="2">
        <v>2.3652644027707399E-2</v>
      </c>
      <c r="I99" s="2">
        <v>1.9310117181053001E-2</v>
      </c>
      <c r="J99" s="2">
        <v>2.1211139896373101E-2</v>
      </c>
      <c r="K99" s="2">
        <v>2.64785159346758E-2</v>
      </c>
      <c r="L99" s="2">
        <v>4.6339202965709002E-2</v>
      </c>
      <c r="M99" s="2">
        <v>2.7162680838500101E-2</v>
      </c>
      <c r="N99" s="3">
        <v>0.12661917098445599</v>
      </c>
      <c r="O99" s="3">
        <v>0.23368794326241099</v>
      </c>
    </row>
    <row r="100" spans="1:15" x14ac:dyDescent="0.3">
      <c r="A100" s="8" t="s">
        <v>15</v>
      </c>
      <c r="B100" s="8" t="s">
        <v>16</v>
      </c>
      <c r="C100" s="2">
        <v>-1.30293159609121E-2</v>
      </c>
      <c r="D100" s="2">
        <v>5.9405940594059403E-2</v>
      </c>
      <c r="E100" s="2">
        <v>-3.1152647975077898E-3</v>
      </c>
      <c r="F100" s="2">
        <v>4.0625000000000001E-2</v>
      </c>
      <c r="G100" s="2">
        <v>6.9069069069069094E-2</v>
      </c>
      <c r="H100" s="2">
        <v>7.02247191011236E-2</v>
      </c>
      <c r="I100" s="2">
        <v>0.144356955380577</v>
      </c>
      <c r="J100" s="2">
        <v>0.16743119266055001</v>
      </c>
      <c r="K100" s="2">
        <v>0.153241650294695</v>
      </c>
      <c r="L100" s="2">
        <v>0.144804088586031</v>
      </c>
      <c r="M100" s="2">
        <v>0.13839285714285701</v>
      </c>
      <c r="N100" s="3">
        <v>0.75458715596330295</v>
      </c>
      <c r="O100" s="3">
        <v>1.3831775700934601</v>
      </c>
    </row>
    <row r="101" spans="1:15" x14ac:dyDescent="0.3">
      <c r="A101" s="8" t="s">
        <v>15</v>
      </c>
      <c r="B101" s="8" t="s">
        <v>83</v>
      </c>
      <c r="C101" s="2">
        <v>-2.4130589070262599E-2</v>
      </c>
      <c r="D101" s="2">
        <v>-6.7636363636363606E-2</v>
      </c>
      <c r="E101" s="2">
        <v>-5.6942277691107601E-2</v>
      </c>
      <c r="F101" s="2">
        <v>-2.3159636062861901E-2</v>
      </c>
      <c r="G101" s="2">
        <v>-2.70956816257409E-2</v>
      </c>
      <c r="H101" s="2">
        <v>-4.8738033072236703E-2</v>
      </c>
      <c r="I101" s="2">
        <v>-1.37236962488564E-2</v>
      </c>
      <c r="J101" s="2">
        <v>1.02040816326531E-2</v>
      </c>
      <c r="K101" s="2">
        <v>3.6730945821854899E-3</v>
      </c>
      <c r="L101" s="2">
        <v>-6.8618481244281798E-2</v>
      </c>
      <c r="M101" s="2">
        <v>-6.9744597249508794E-2</v>
      </c>
      <c r="N101" s="3">
        <v>-0.12152133580705</v>
      </c>
      <c r="O101" s="3">
        <v>-0.26131045241809697</v>
      </c>
    </row>
    <row r="102" spans="1:15" x14ac:dyDescent="0.3">
      <c r="A102" s="8" t="s">
        <v>16</v>
      </c>
      <c r="B102" s="8" t="s">
        <v>79</v>
      </c>
      <c r="C102" s="2">
        <v>-5.4956521739130397E-2</v>
      </c>
      <c r="D102" s="2">
        <v>-0.19212366580787599</v>
      </c>
      <c r="E102" s="2">
        <v>-0.33576309794988601</v>
      </c>
      <c r="F102" s="2">
        <v>-0.14883401920438999</v>
      </c>
      <c r="G102" s="2">
        <v>4.0290088638194999E-2</v>
      </c>
      <c r="H102" s="2">
        <v>0.187451587916344</v>
      </c>
      <c r="I102" s="2">
        <v>0.309849967384214</v>
      </c>
      <c r="J102" s="2">
        <v>0.41434262948207201</v>
      </c>
      <c r="K102" s="2">
        <v>0.22992957746478901</v>
      </c>
      <c r="L102" s="2">
        <v>0.20498139135413701</v>
      </c>
      <c r="M102" s="2">
        <v>0.46851983844143502</v>
      </c>
      <c r="N102" s="3">
        <v>2.0781872509960202</v>
      </c>
      <c r="O102" s="3">
        <v>1.8159453302961299</v>
      </c>
    </row>
    <row r="103" spans="1:15" x14ac:dyDescent="0.3">
      <c r="A103" s="8" t="s">
        <v>16</v>
      </c>
      <c r="B103" s="8" t="s">
        <v>80</v>
      </c>
      <c r="C103" s="2">
        <v>-7.4336283185840707E-2</v>
      </c>
      <c r="D103" s="2">
        <v>-0.15487571701720801</v>
      </c>
      <c r="E103" s="2">
        <v>-0.37782805429864302</v>
      </c>
      <c r="F103" s="2">
        <v>-0.13818181818181799</v>
      </c>
      <c r="G103" s="2">
        <v>9.7046413502109699E-2</v>
      </c>
      <c r="H103" s="2">
        <v>0.30769230769230799</v>
      </c>
      <c r="I103" s="2">
        <v>1.35</v>
      </c>
      <c r="J103" s="2">
        <v>0.18397997496871099</v>
      </c>
      <c r="K103" s="2">
        <v>0.17653276955602501</v>
      </c>
      <c r="L103" s="2">
        <v>-3.5938903863432202E-3</v>
      </c>
      <c r="M103" s="2">
        <v>0.20018034265103701</v>
      </c>
      <c r="N103" s="3">
        <v>0.66583229036295399</v>
      </c>
      <c r="O103" s="3">
        <v>2.0113122171945701</v>
      </c>
    </row>
    <row r="104" spans="1:15" x14ac:dyDescent="0.3">
      <c r="A104" s="8" t="s">
        <v>16</v>
      </c>
      <c r="B104" s="8" t="s">
        <v>81</v>
      </c>
      <c r="C104" s="2">
        <v>-4.2145593869731802E-2</v>
      </c>
      <c r="D104" s="2">
        <v>-0.13600000000000001</v>
      </c>
      <c r="E104" s="2">
        <v>-0.30555555555555602</v>
      </c>
      <c r="F104" s="2">
        <v>-0.39333333333333298</v>
      </c>
      <c r="G104" s="2">
        <v>6.5934065934065894E-2</v>
      </c>
      <c r="H104" s="2">
        <v>0.123711340206186</v>
      </c>
      <c r="I104" s="2">
        <v>0.302752293577982</v>
      </c>
      <c r="J104" s="2">
        <v>0.38732394366197198</v>
      </c>
      <c r="K104" s="2">
        <v>0.101522842639594</v>
      </c>
      <c r="L104" s="2">
        <v>-3.6866359447004601E-2</v>
      </c>
      <c r="M104" s="2">
        <v>0.33014354066985602</v>
      </c>
      <c r="N104" s="3">
        <v>0.95774647887323905</v>
      </c>
      <c r="O104" s="3">
        <v>0.28703703703703698</v>
      </c>
    </row>
    <row r="105" spans="1:15" x14ac:dyDescent="0.3">
      <c r="A105" s="8" t="s">
        <v>16</v>
      </c>
      <c r="B105" s="8" t="s">
        <v>82</v>
      </c>
      <c r="C105" s="2">
        <v>-6.6410748560460697E-2</v>
      </c>
      <c r="D105" s="2">
        <v>-0.10402960526315801</v>
      </c>
      <c r="E105" s="2">
        <v>-0.35597368823619402</v>
      </c>
      <c r="F105" s="2">
        <v>-0.265558194774347</v>
      </c>
      <c r="G105" s="2">
        <v>-7.0827943078913297E-2</v>
      </c>
      <c r="H105" s="2">
        <v>-4.2812391228680802E-2</v>
      </c>
      <c r="I105" s="2">
        <v>2.9090909090909102E-3</v>
      </c>
      <c r="J105" s="2">
        <v>0.102610587382161</v>
      </c>
      <c r="K105" s="2">
        <v>-4.2749095692206501E-2</v>
      </c>
      <c r="L105" s="2">
        <v>-9.85915492957746E-2</v>
      </c>
      <c r="M105" s="2">
        <v>6.0975609756097601E-2</v>
      </c>
      <c r="N105" s="3">
        <v>9.4271211022480105E-3</v>
      </c>
      <c r="O105" s="3">
        <v>-0.57411656723267601</v>
      </c>
    </row>
    <row r="106" spans="1:15" x14ac:dyDescent="0.3">
      <c r="A106" s="8" t="s">
        <v>16</v>
      </c>
      <c r="B106" s="8" t="s">
        <v>16</v>
      </c>
      <c r="C106" s="2">
        <v>-1.58730158730159E-2</v>
      </c>
      <c r="D106" s="2">
        <v>-0.15835777126099701</v>
      </c>
      <c r="E106" s="2">
        <v>-0.32926829268292701</v>
      </c>
      <c r="F106" s="2">
        <v>-0.18181818181818199</v>
      </c>
      <c r="G106" s="2">
        <v>0.158730158730159</v>
      </c>
      <c r="H106" s="2">
        <v>0.46027397260274</v>
      </c>
      <c r="I106" s="2">
        <v>0.697936210131332</v>
      </c>
      <c r="J106" s="2">
        <v>0.149171270718232</v>
      </c>
      <c r="K106" s="2">
        <v>0.28749999999999998</v>
      </c>
      <c r="L106" s="2">
        <v>-9.8581030619865603E-2</v>
      </c>
      <c r="M106" s="2">
        <v>0.42004971002485503</v>
      </c>
      <c r="N106" s="3">
        <v>0.89392265193370202</v>
      </c>
      <c r="O106" s="3">
        <v>1.9860627177700301</v>
      </c>
    </row>
    <row r="107" spans="1:15" x14ac:dyDescent="0.3">
      <c r="A107" s="8" t="s">
        <v>16</v>
      </c>
      <c r="B107" s="8" t="s">
        <v>83</v>
      </c>
      <c r="C107" s="2">
        <v>-0.23769057735566099</v>
      </c>
      <c r="D107" s="2">
        <v>-0.41672131147540997</v>
      </c>
      <c r="E107" s="2">
        <v>-0.51826869027543598</v>
      </c>
      <c r="F107" s="2">
        <v>-0.33022170361726999</v>
      </c>
      <c r="G107" s="2">
        <v>-0.156794425087108</v>
      </c>
      <c r="H107" s="2">
        <v>1.03305785123967E-2</v>
      </c>
      <c r="I107" s="2">
        <v>0.19631901840490801</v>
      </c>
      <c r="J107" s="2">
        <v>0.104273504273504</v>
      </c>
      <c r="K107" s="2">
        <v>0.105263157894737</v>
      </c>
      <c r="L107" s="2">
        <v>-4.7619047619047603E-2</v>
      </c>
      <c r="M107" s="2">
        <v>8.2352941176470601E-2</v>
      </c>
      <c r="N107" s="3">
        <v>0.25811965811965798</v>
      </c>
      <c r="O107" s="3">
        <v>-0.58628442945475001</v>
      </c>
    </row>
    <row r="108" spans="1:15" x14ac:dyDescent="0.3">
      <c r="A108" s="11" t="s">
        <v>17</v>
      </c>
      <c r="B108" s="11" t="s">
        <v>17</v>
      </c>
      <c r="C108" s="3">
        <v>8.53778297014951E-3</v>
      </c>
      <c r="D108" s="3">
        <v>-5.6240845123624898E-3</v>
      </c>
      <c r="E108" s="3">
        <v>-9.2393667087341293E-3</v>
      </c>
      <c r="F108" s="3">
        <v>1.06802651534516E-2</v>
      </c>
      <c r="G108" s="3">
        <v>2.277450166288E-2</v>
      </c>
      <c r="H108" s="3">
        <v>3.1189983597233802E-2</v>
      </c>
      <c r="I108" s="3">
        <v>4.04060589105152E-2</v>
      </c>
      <c r="J108" s="3">
        <v>4.5847418561770097E-2</v>
      </c>
      <c r="K108" s="3">
        <v>4.1901893445483097E-2</v>
      </c>
      <c r="L108" s="3">
        <v>4.41333554252758E-2</v>
      </c>
      <c r="M108" s="3">
        <v>5.9581608605519601E-2</v>
      </c>
      <c r="N108" s="3">
        <v>0.20555086047941001</v>
      </c>
      <c r="O108" s="3">
        <v>0.32461453395857698</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43</v>
      </c>
      <c r="B113" s="15"/>
    </row>
    <row r="114" spans="1:2" x14ac:dyDescent="0.3">
      <c r="A114" s="14" t="s">
        <v>44</v>
      </c>
      <c r="B114" s="15"/>
    </row>
    <row r="115" spans="1:2" x14ac:dyDescent="0.3">
      <c r="A115" s="14" t="s">
        <v>45</v>
      </c>
      <c r="B115" s="15"/>
    </row>
    <row r="116" spans="1:2" x14ac:dyDescent="0.3">
      <c r="A116" s="14" t="s">
        <v>86</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B144"/>
  <sheetViews>
    <sheetView showGridLines="0" topLeftCell="A9" workbookViewId="0"/>
  </sheetViews>
  <sheetFormatPr defaultColWidth="10.88671875" defaultRowHeight="14.4" x14ac:dyDescent="0.3"/>
  <sheetData>
    <row r="1" spans="1:2" ht="15.6" x14ac:dyDescent="0.3">
      <c r="A1" s="12" t="s">
        <v>373</v>
      </c>
    </row>
    <row r="2" spans="1:2" ht="15.6" x14ac:dyDescent="0.3">
      <c r="A2" s="12"/>
    </row>
    <row r="3" spans="1:2" x14ac:dyDescent="0.3">
      <c r="A3" s="16" t="str">
        <f>HYPERLINK("#'Table 1'!A1", "Table 1")</f>
        <v>Table 1</v>
      </c>
      <c r="B3" s="14" t="s">
        <v>372</v>
      </c>
    </row>
    <row r="4" spans="1:2" x14ac:dyDescent="0.3">
      <c r="A4" s="16" t="str">
        <f>HYPERLINK("#'Table 2'!A1", "Table 2")</f>
        <v>Table 2</v>
      </c>
      <c r="B4" s="14" t="s">
        <v>374</v>
      </c>
    </row>
    <row r="5" spans="1:2" x14ac:dyDescent="0.3">
      <c r="A5" s="16" t="str">
        <f>HYPERLINK("#'Table 3'!A1", "Table 3")</f>
        <v>Table 3</v>
      </c>
      <c r="B5" s="14" t="s">
        <v>375</v>
      </c>
    </row>
    <row r="6" spans="1:2" x14ac:dyDescent="0.3">
      <c r="A6" s="16" t="str">
        <f>HYPERLINK("#'Table 4'!A1", "Table 4")</f>
        <v>Table 4</v>
      </c>
      <c r="B6" s="14" t="s">
        <v>376</v>
      </c>
    </row>
    <row r="7" spans="1:2" x14ac:dyDescent="0.3">
      <c r="A7" s="16" t="str">
        <f>HYPERLINK("#'Table 5'!A1", "Table 5")</f>
        <v>Table 5</v>
      </c>
      <c r="B7" s="14" t="s">
        <v>377</v>
      </c>
    </row>
    <row r="8" spans="1:2" x14ac:dyDescent="0.3">
      <c r="A8" s="16" t="str">
        <f>HYPERLINK("#'Table 6'!A1", "Table 6")</f>
        <v>Table 6</v>
      </c>
      <c r="B8" s="14" t="s">
        <v>378</v>
      </c>
    </row>
    <row r="9" spans="1:2" x14ac:dyDescent="0.3">
      <c r="A9" s="16" t="str">
        <f>HYPERLINK("#'Table 7'!A1", "Table 7")</f>
        <v>Table 7</v>
      </c>
      <c r="B9" s="14" t="s">
        <v>379</v>
      </c>
    </row>
    <row r="10" spans="1:2" x14ac:dyDescent="0.3">
      <c r="A10" s="16" t="str">
        <f>HYPERLINK("#'Table 8'!A1", "Table 8")</f>
        <v>Table 8</v>
      </c>
      <c r="B10" s="14" t="s">
        <v>380</v>
      </c>
    </row>
    <row r="11" spans="1:2" x14ac:dyDescent="0.3">
      <c r="A11" s="16" t="str">
        <f>HYPERLINK("#'Table 9'!A1", "Table 9")</f>
        <v>Table 9</v>
      </c>
      <c r="B11" s="14" t="s">
        <v>381</v>
      </c>
    </row>
    <row r="12" spans="1:2" x14ac:dyDescent="0.3">
      <c r="A12" s="16" t="str">
        <f>HYPERLINK("#'Table 10'!A1", "Table 10")</f>
        <v>Table 10</v>
      </c>
      <c r="B12" s="14" t="s">
        <v>382</v>
      </c>
    </row>
    <row r="13" spans="1:2" x14ac:dyDescent="0.3">
      <c r="A13" s="16" t="str">
        <f>HYPERLINK("#'Table 11'!A1", "Table 11")</f>
        <v>Table 11</v>
      </c>
      <c r="B13" s="14" t="s">
        <v>383</v>
      </c>
    </row>
    <row r="14" spans="1:2" x14ac:dyDescent="0.3">
      <c r="A14" s="16" t="str">
        <f>HYPERLINK("#'Table 12'!A1", "Table 12")</f>
        <v>Table 12</v>
      </c>
      <c r="B14" s="14" t="s">
        <v>384</v>
      </c>
    </row>
    <row r="15" spans="1:2" x14ac:dyDescent="0.3">
      <c r="A15" s="16" t="str">
        <f>HYPERLINK("#'Table 13'!A1", "Table 13")</f>
        <v>Table 13</v>
      </c>
      <c r="B15" s="14" t="s">
        <v>385</v>
      </c>
    </row>
    <row r="16" spans="1:2" x14ac:dyDescent="0.3">
      <c r="A16" s="16" t="str">
        <f>HYPERLINK("#'Table 14'!A1", "Table 14")</f>
        <v>Table 14</v>
      </c>
      <c r="B16" s="14" t="s">
        <v>386</v>
      </c>
    </row>
    <row r="17" spans="1:2" x14ac:dyDescent="0.3">
      <c r="A17" s="16" t="str">
        <f>HYPERLINK("#'Table 15'!A1", "Table 15")</f>
        <v>Table 15</v>
      </c>
      <c r="B17" s="14" t="s">
        <v>387</v>
      </c>
    </row>
    <row r="18" spans="1:2" x14ac:dyDescent="0.3">
      <c r="A18" s="16" t="str">
        <f>HYPERLINK("#'Table 16'!A1", "Table 16")</f>
        <v>Table 16</v>
      </c>
      <c r="B18" s="14" t="s">
        <v>388</v>
      </c>
    </row>
    <row r="19" spans="1:2" x14ac:dyDescent="0.3">
      <c r="A19" s="16" t="str">
        <f>HYPERLINK("#'Table 17'!A1", "Table 17")</f>
        <v>Table 17</v>
      </c>
      <c r="B19" s="14" t="s">
        <v>389</v>
      </c>
    </row>
    <row r="20" spans="1:2" x14ac:dyDescent="0.3">
      <c r="A20" s="16" t="str">
        <f>HYPERLINK("#'Table 18'!A1", "Table 18")</f>
        <v>Table 18</v>
      </c>
      <c r="B20" s="14" t="s">
        <v>390</v>
      </c>
    </row>
    <row r="21" spans="1:2" x14ac:dyDescent="0.3">
      <c r="A21" s="16" t="str">
        <f>HYPERLINK("#'Table 19'!A1", "Table 19")</f>
        <v>Table 19</v>
      </c>
      <c r="B21" s="14" t="s">
        <v>391</v>
      </c>
    </row>
    <row r="22" spans="1:2" x14ac:dyDescent="0.3">
      <c r="A22" s="16" t="str">
        <f>HYPERLINK("#'Table 20'!A1", "Table 20")</f>
        <v>Table 20</v>
      </c>
      <c r="B22" s="14" t="s">
        <v>392</v>
      </c>
    </row>
    <row r="23" spans="1:2" x14ac:dyDescent="0.3">
      <c r="A23" s="16" t="str">
        <f>HYPERLINK("#'Table 21'!A1", "Table 21")</f>
        <v>Table 21</v>
      </c>
      <c r="B23" s="14" t="s">
        <v>393</v>
      </c>
    </row>
    <row r="24" spans="1:2" x14ac:dyDescent="0.3">
      <c r="A24" s="16" t="str">
        <f>HYPERLINK("#'Table 22'!A1", "Table 22")</f>
        <v>Table 22</v>
      </c>
      <c r="B24" s="14" t="s">
        <v>394</v>
      </c>
    </row>
    <row r="25" spans="1:2" x14ac:dyDescent="0.3">
      <c r="A25" s="16" t="str">
        <f>HYPERLINK("#'Table 23'!A1", "Table 23")</f>
        <v>Table 23</v>
      </c>
      <c r="B25" s="14" t="s">
        <v>395</v>
      </c>
    </row>
    <row r="26" spans="1:2" x14ac:dyDescent="0.3">
      <c r="A26" s="16" t="str">
        <f>HYPERLINK("#'Table 24'!A1", "Table 24")</f>
        <v>Table 24</v>
      </c>
      <c r="B26" s="14" t="s">
        <v>396</v>
      </c>
    </row>
    <row r="27" spans="1:2" x14ac:dyDescent="0.3">
      <c r="A27" s="16" t="str">
        <f>HYPERLINK("#'Table 25'!A1", "Table 25")</f>
        <v>Table 25</v>
      </c>
      <c r="B27" s="14" t="s">
        <v>397</v>
      </c>
    </row>
    <row r="28" spans="1:2" x14ac:dyDescent="0.3">
      <c r="A28" s="16" t="str">
        <f>HYPERLINK("#'Table 26'!A1", "Table 26")</f>
        <v>Table 26</v>
      </c>
      <c r="B28" s="14" t="s">
        <v>398</v>
      </c>
    </row>
    <row r="29" spans="1:2" x14ac:dyDescent="0.3">
      <c r="A29" s="16" t="str">
        <f>HYPERLINK("#'Table 27'!A1", "Table 27")</f>
        <v>Table 27</v>
      </c>
      <c r="B29" s="14" t="s">
        <v>399</v>
      </c>
    </row>
    <row r="30" spans="1:2" x14ac:dyDescent="0.3">
      <c r="A30" s="16" t="str">
        <f>HYPERLINK("#'Table 28'!A1", "Table 28")</f>
        <v>Table 28</v>
      </c>
      <c r="B30" s="14" t="s">
        <v>400</v>
      </c>
    </row>
    <row r="31" spans="1:2" x14ac:dyDescent="0.3">
      <c r="A31" s="16" t="str">
        <f>HYPERLINK("#'Table 29'!A1", "Table 29")</f>
        <v>Table 29</v>
      </c>
      <c r="B31" s="14" t="s">
        <v>401</v>
      </c>
    </row>
    <row r="32" spans="1:2" x14ac:dyDescent="0.3">
      <c r="A32" s="16" t="str">
        <f>HYPERLINK("#'Table 30'!A1", "Table 30")</f>
        <v>Table 30</v>
      </c>
      <c r="B32" s="14" t="s">
        <v>402</v>
      </c>
    </row>
    <row r="33" spans="1:2" x14ac:dyDescent="0.3">
      <c r="A33" s="16" t="str">
        <f>HYPERLINK("#'Table 31'!A1", "Table 31")</f>
        <v>Table 31</v>
      </c>
      <c r="B33" s="14" t="s">
        <v>403</v>
      </c>
    </row>
    <row r="34" spans="1:2" x14ac:dyDescent="0.3">
      <c r="A34" s="16" t="str">
        <f>HYPERLINK("#'Table 32'!A1", "Table 32")</f>
        <v>Table 32</v>
      </c>
      <c r="B34" s="14" t="s">
        <v>404</v>
      </c>
    </row>
    <row r="35" spans="1:2" x14ac:dyDescent="0.3">
      <c r="A35" s="16" t="str">
        <f>HYPERLINK("#'Table 33'!A1", "Table 33")</f>
        <v>Table 33</v>
      </c>
      <c r="B35" s="14" t="s">
        <v>405</v>
      </c>
    </row>
    <row r="36" spans="1:2" x14ac:dyDescent="0.3">
      <c r="A36" s="16" t="str">
        <f>HYPERLINK("#'Table 34'!A1", "Table 34")</f>
        <v>Table 34</v>
      </c>
      <c r="B36" s="14" t="s">
        <v>406</v>
      </c>
    </row>
    <row r="37" spans="1:2" x14ac:dyDescent="0.3">
      <c r="A37" s="16" t="str">
        <f>HYPERLINK("#'Table 35'!A1", "Table 35")</f>
        <v>Table 35</v>
      </c>
      <c r="B37" s="14" t="s">
        <v>407</v>
      </c>
    </row>
    <row r="38" spans="1:2" x14ac:dyDescent="0.3">
      <c r="A38" s="16" t="str">
        <f>HYPERLINK("#'Table 36'!A1", "Table 36")</f>
        <v>Table 36</v>
      </c>
      <c r="B38" s="14" t="s">
        <v>408</v>
      </c>
    </row>
    <row r="39" spans="1:2" x14ac:dyDescent="0.3">
      <c r="A39" s="16" t="str">
        <f>HYPERLINK("#'Table 37'!A1", "Table 37")</f>
        <v>Table 37</v>
      </c>
      <c r="B39" s="14" t="s">
        <v>409</v>
      </c>
    </row>
    <row r="40" spans="1:2" x14ac:dyDescent="0.3">
      <c r="A40" s="16" t="str">
        <f>HYPERLINK("#'Table 38'!A1", "Table 38")</f>
        <v>Table 38</v>
      </c>
      <c r="B40" s="14" t="s">
        <v>410</v>
      </c>
    </row>
    <row r="41" spans="1:2" x14ac:dyDescent="0.3">
      <c r="A41" s="16" t="str">
        <f>HYPERLINK("#'Table 39'!A1", "Table 39")</f>
        <v>Table 39</v>
      </c>
      <c r="B41" s="14" t="s">
        <v>411</v>
      </c>
    </row>
    <row r="42" spans="1:2" x14ac:dyDescent="0.3">
      <c r="A42" s="16" t="str">
        <f>HYPERLINK("#'Table 40'!A1", "Table 40")</f>
        <v>Table 40</v>
      </c>
      <c r="B42" s="14" t="s">
        <v>412</v>
      </c>
    </row>
    <row r="43" spans="1:2" x14ac:dyDescent="0.3">
      <c r="A43" s="16" t="str">
        <f>HYPERLINK("#'Table 41'!A1", "Table 41")</f>
        <v>Table 41</v>
      </c>
      <c r="B43" s="14" t="s">
        <v>413</v>
      </c>
    </row>
    <row r="44" spans="1:2" x14ac:dyDescent="0.3">
      <c r="A44" s="16" t="str">
        <f>HYPERLINK("#'Table 42'!A1", "Table 42")</f>
        <v>Table 42</v>
      </c>
      <c r="B44" s="14" t="s">
        <v>414</v>
      </c>
    </row>
    <row r="45" spans="1:2" x14ac:dyDescent="0.3">
      <c r="A45" s="16" t="str">
        <f>HYPERLINK("#'Table 43'!A1", "Table 43")</f>
        <v>Table 43</v>
      </c>
      <c r="B45" s="14" t="s">
        <v>415</v>
      </c>
    </row>
    <row r="46" spans="1:2" x14ac:dyDescent="0.3">
      <c r="A46" s="16" t="str">
        <f>HYPERLINK("#'Table 44'!A1", "Table 44")</f>
        <v>Table 44</v>
      </c>
      <c r="B46" s="14" t="s">
        <v>416</v>
      </c>
    </row>
    <row r="47" spans="1:2" x14ac:dyDescent="0.3">
      <c r="A47" s="16" t="str">
        <f>HYPERLINK("#'Table 45'!A1", "Table 45")</f>
        <v>Table 45</v>
      </c>
      <c r="B47" s="14" t="s">
        <v>417</v>
      </c>
    </row>
    <row r="48" spans="1:2" x14ac:dyDescent="0.3">
      <c r="A48" s="16" t="str">
        <f>HYPERLINK("#'Table 46'!A1", "Table 46")</f>
        <v>Table 46</v>
      </c>
      <c r="B48" s="14" t="s">
        <v>418</v>
      </c>
    </row>
    <row r="49" spans="1:2" x14ac:dyDescent="0.3">
      <c r="A49" s="16" t="str">
        <f>HYPERLINK("#'Table 47'!A1", "Table 47")</f>
        <v>Table 47</v>
      </c>
      <c r="B49" s="14" t="s">
        <v>419</v>
      </c>
    </row>
    <row r="50" spans="1:2" x14ac:dyDescent="0.3">
      <c r="A50" s="16" t="str">
        <f>HYPERLINK("#'Table 48'!A1", "Table 48")</f>
        <v>Table 48</v>
      </c>
      <c r="B50" s="14" t="s">
        <v>420</v>
      </c>
    </row>
    <row r="51" spans="1:2" x14ac:dyDescent="0.3">
      <c r="A51" s="16" t="str">
        <f>HYPERLINK("#'Table 49'!A1", "Table 49")</f>
        <v>Table 49</v>
      </c>
      <c r="B51" s="14" t="s">
        <v>421</v>
      </c>
    </row>
    <row r="52" spans="1:2" x14ac:dyDescent="0.3">
      <c r="A52" s="16" t="str">
        <f>HYPERLINK("#'Table 50'!A1", "Table 50")</f>
        <v>Table 50</v>
      </c>
      <c r="B52" s="14" t="s">
        <v>422</v>
      </c>
    </row>
    <row r="53" spans="1:2" x14ac:dyDescent="0.3">
      <c r="A53" s="16" t="str">
        <f>HYPERLINK("#'Table 51'!A1", "Table 51")</f>
        <v>Table 51</v>
      </c>
      <c r="B53" s="14" t="s">
        <v>423</v>
      </c>
    </row>
    <row r="54" spans="1:2" x14ac:dyDescent="0.3">
      <c r="A54" s="16" t="str">
        <f>HYPERLINK("#'Table 52'!A1", "Table 52")</f>
        <v>Table 52</v>
      </c>
      <c r="B54" s="14" t="s">
        <v>424</v>
      </c>
    </row>
    <row r="55" spans="1:2" x14ac:dyDescent="0.3">
      <c r="A55" s="16" t="str">
        <f>HYPERLINK("#'Table 53'!A1", "Table 53")</f>
        <v>Table 53</v>
      </c>
      <c r="B55" s="14" t="s">
        <v>425</v>
      </c>
    </row>
    <row r="56" spans="1:2" x14ac:dyDescent="0.3">
      <c r="A56" s="16" t="str">
        <f>HYPERLINK("#'Table 54'!A1", "Table 54")</f>
        <v>Table 54</v>
      </c>
      <c r="B56" s="14" t="s">
        <v>426</v>
      </c>
    </row>
    <row r="57" spans="1:2" x14ac:dyDescent="0.3">
      <c r="A57" s="16" t="str">
        <f>HYPERLINK("#'Table 55'!A1", "Table 55")</f>
        <v>Table 55</v>
      </c>
      <c r="B57" s="14" t="s">
        <v>427</v>
      </c>
    </row>
    <row r="58" spans="1:2" x14ac:dyDescent="0.3">
      <c r="A58" s="16" t="str">
        <f>HYPERLINK("#'Table 56'!A1", "Table 56")</f>
        <v>Table 56</v>
      </c>
      <c r="B58" s="14" t="s">
        <v>428</v>
      </c>
    </row>
    <row r="59" spans="1:2" x14ac:dyDescent="0.3">
      <c r="A59" s="16" t="str">
        <f>HYPERLINK("#'Table 57'!A1", "Table 57")</f>
        <v>Table 57</v>
      </c>
      <c r="B59" s="14" t="s">
        <v>429</v>
      </c>
    </row>
    <row r="60" spans="1:2" x14ac:dyDescent="0.3">
      <c r="A60" s="16" t="str">
        <f>HYPERLINK("#'Table 58'!A1", "Table 58")</f>
        <v>Table 58</v>
      </c>
      <c r="B60" s="14" t="s">
        <v>430</v>
      </c>
    </row>
    <row r="61" spans="1:2" x14ac:dyDescent="0.3">
      <c r="A61" s="16" t="str">
        <f>HYPERLINK("#'Table 59'!A1", "Table 59")</f>
        <v>Table 59</v>
      </c>
      <c r="B61" s="14" t="s">
        <v>431</v>
      </c>
    </row>
    <row r="62" spans="1:2" x14ac:dyDescent="0.3">
      <c r="A62" s="16" t="str">
        <f>HYPERLINK("#'Table 60'!A1", "Table 60")</f>
        <v>Table 60</v>
      </c>
      <c r="B62" s="14" t="s">
        <v>432</v>
      </c>
    </row>
    <row r="63" spans="1:2" x14ac:dyDescent="0.3">
      <c r="A63" s="16" t="str">
        <f>HYPERLINK("#'Table 61'!A1", "Table 61")</f>
        <v>Table 61</v>
      </c>
      <c r="B63" s="14" t="s">
        <v>433</v>
      </c>
    </row>
    <row r="64" spans="1:2" x14ac:dyDescent="0.3">
      <c r="A64" s="16" t="str">
        <f>HYPERLINK("#'Table 62'!A1", "Table 62")</f>
        <v>Table 62</v>
      </c>
      <c r="B64" s="14" t="s">
        <v>434</v>
      </c>
    </row>
    <row r="65" spans="1:2" x14ac:dyDescent="0.3">
      <c r="A65" s="16" t="str">
        <f>HYPERLINK("#'Table 63'!A1", "Table 63")</f>
        <v>Table 63</v>
      </c>
      <c r="B65" s="14" t="s">
        <v>435</v>
      </c>
    </row>
    <row r="66" spans="1:2" x14ac:dyDescent="0.3">
      <c r="A66" s="16" t="str">
        <f>HYPERLINK("#'Table 64'!A1", "Table 64")</f>
        <v>Table 64</v>
      </c>
      <c r="B66" s="14" t="s">
        <v>436</v>
      </c>
    </row>
    <row r="67" spans="1:2" x14ac:dyDescent="0.3">
      <c r="A67" s="16" t="str">
        <f>HYPERLINK("#'Table 65'!A1", "Table 65")</f>
        <v>Table 65</v>
      </c>
      <c r="B67" s="14" t="s">
        <v>437</v>
      </c>
    </row>
    <row r="68" spans="1:2" x14ac:dyDescent="0.3">
      <c r="A68" s="16" t="str">
        <f>HYPERLINK("#'Table 66'!A1", "Table 66")</f>
        <v>Table 66</v>
      </c>
      <c r="B68" s="14" t="s">
        <v>438</v>
      </c>
    </row>
    <row r="69" spans="1:2" x14ac:dyDescent="0.3">
      <c r="A69" s="16" t="str">
        <f>HYPERLINK("#'Table 67'!A1", "Table 67")</f>
        <v>Table 67</v>
      </c>
      <c r="B69" s="14" t="s">
        <v>439</v>
      </c>
    </row>
    <row r="70" spans="1:2" x14ac:dyDescent="0.3">
      <c r="A70" s="16" t="str">
        <f>HYPERLINK("#'Table 68'!A1", "Table 68")</f>
        <v>Table 68</v>
      </c>
      <c r="B70" s="14" t="s">
        <v>440</v>
      </c>
    </row>
    <row r="71" spans="1:2" x14ac:dyDescent="0.3">
      <c r="A71" s="16" t="str">
        <f>HYPERLINK("#'Table 69'!A1", "Table 69")</f>
        <v>Table 69</v>
      </c>
      <c r="B71" s="14" t="s">
        <v>441</v>
      </c>
    </row>
    <row r="72" spans="1:2" x14ac:dyDescent="0.3">
      <c r="A72" s="16" t="str">
        <f>HYPERLINK("#'Table 70'!A1", "Table 70")</f>
        <v>Table 70</v>
      </c>
      <c r="B72" s="14" t="s">
        <v>442</v>
      </c>
    </row>
    <row r="73" spans="1:2" x14ac:dyDescent="0.3">
      <c r="A73" s="16" t="str">
        <f>HYPERLINK("#'Table 71'!A1", "Table 71")</f>
        <v>Table 71</v>
      </c>
      <c r="B73" s="14" t="s">
        <v>443</v>
      </c>
    </row>
    <row r="74" spans="1:2" x14ac:dyDescent="0.3">
      <c r="A74" s="16" t="str">
        <f>HYPERLINK("#'Table 72'!A1", "Table 72")</f>
        <v>Table 72</v>
      </c>
      <c r="B74" s="14" t="s">
        <v>444</v>
      </c>
    </row>
    <row r="75" spans="1:2" x14ac:dyDescent="0.3">
      <c r="A75" s="16" t="str">
        <f>HYPERLINK("#'Table 73'!A1", "Table 73")</f>
        <v>Table 73</v>
      </c>
      <c r="B75" s="14" t="s">
        <v>445</v>
      </c>
    </row>
    <row r="76" spans="1:2" x14ac:dyDescent="0.3">
      <c r="A76" s="16" t="str">
        <f>HYPERLINK("#'Table 74'!A1", "Table 74")</f>
        <v>Table 74</v>
      </c>
      <c r="B76" s="14" t="s">
        <v>446</v>
      </c>
    </row>
    <row r="77" spans="1:2" x14ac:dyDescent="0.3">
      <c r="A77" s="16" t="str">
        <f>HYPERLINK("#'Table 75'!A1", "Table 75")</f>
        <v>Table 75</v>
      </c>
      <c r="B77" s="14" t="s">
        <v>447</v>
      </c>
    </row>
    <row r="78" spans="1:2" x14ac:dyDescent="0.3">
      <c r="A78" s="16" t="str">
        <f>HYPERLINK("#'Table 76'!A1", "Table 76")</f>
        <v>Table 76</v>
      </c>
      <c r="B78" s="14" t="s">
        <v>448</v>
      </c>
    </row>
    <row r="79" spans="1:2" x14ac:dyDescent="0.3">
      <c r="A79" s="16" t="str">
        <f>HYPERLINK("#'Table 77'!A1", "Table 77")</f>
        <v>Table 77</v>
      </c>
      <c r="B79" s="14" t="s">
        <v>449</v>
      </c>
    </row>
    <row r="80" spans="1:2" x14ac:dyDescent="0.3">
      <c r="A80" s="16" t="str">
        <f>HYPERLINK("#'Table 78'!A1", "Table 78")</f>
        <v>Table 78</v>
      </c>
      <c r="B80" s="14" t="s">
        <v>450</v>
      </c>
    </row>
    <row r="81" spans="1:2" x14ac:dyDescent="0.3">
      <c r="A81" s="16" t="str">
        <f>HYPERLINK("#'Table 79'!A1", "Table 79")</f>
        <v>Table 79</v>
      </c>
      <c r="B81" s="14" t="s">
        <v>451</v>
      </c>
    </row>
    <row r="82" spans="1:2" x14ac:dyDescent="0.3">
      <c r="A82" s="16" t="str">
        <f>HYPERLINK("#'Table 80'!A1", "Table 80")</f>
        <v>Table 80</v>
      </c>
      <c r="B82" s="14" t="s">
        <v>452</v>
      </c>
    </row>
    <row r="83" spans="1:2" x14ac:dyDescent="0.3">
      <c r="A83" s="16" t="str">
        <f>HYPERLINK("#'Table 81'!A1", "Table 81")</f>
        <v>Table 81</v>
      </c>
      <c r="B83" s="14" t="s">
        <v>453</v>
      </c>
    </row>
    <row r="84" spans="1:2" x14ac:dyDescent="0.3">
      <c r="A84" s="16" t="str">
        <f>HYPERLINK("#'Table 82'!A1", "Table 82")</f>
        <v>Table 82</v>
      </c>
      <c r="B84" s="14" t="s">
        <v>454</v>
      </c>
    </row>
    <row r="85" spans="1:2" x14ac:dyDescent="0.3">
      <c r="A85" s="16" t="str">
        <f>HYPERLINK("#'Table 83'!A1", "Table 83")</f>
        <v>Table 83</v>
      </c>
      <c r="B85" s="14" t="s">
        <v>455</v>
      </c>
    </row>
    <row r="86" spans="1:2" x14ac:dyDescent="0.3">
      <c r="A86" s="16" t="str">
        <f>HYPERLINK("#'Table 84'!A1", "Table 84")</f>
        <v>Table 84</v>
      </c>
      <c r="B86" s="14" t="s">
        <v>456</v>
      </c>
    </row>
    <row r="87" spans="1:2" x14ac:dyDescent="0.3">
      <c r="A87" s="16" t="str">
        <f>HYPERLINK("#'Table 85'!A1", "Table 85")</f>
        <v>Table 85</v>
      </c>
      <c r="B87" s="14" t="s">
        <v>457</v>
      </c>
    </row>
    <row r="88" spans="1:2" x14ac:dyDescent="0.3">
      <c r="A88" s="16" t="str">
        <f>HYPERLINK("#'Table 86'!A1", "Table 86")</f>
        <v>Table 86</v>
      </c>
      <c r="B88" s="14" t="s">
        <v>458</v>
      </c>
    </row>
    <row r="89" spans="1:2" x14ac:dyDescent="0.3">
      <c r="A89" s="16" t="str">
        <f>HYPERLINK("#'Table 87'!A1", "Table 87")</f>
        <v>Table 87</v>
      </c>
      <c r="B89" s="14" t="s">
        <v>459</v>
      </c>
    </row>
    <row r="90" spans="1:2" x14ac:dyDescent="0.3">
      <c r="A90" s="16" t="str">
        <f>HYPERLINK("#'Table 88'!A1", "Table 88")</f>
        <v>Table 88</v>
      </c>
      <c r="B90" s="14" t="s">
        <v>460</v>
      </c>
    </row>
    <row r="91" spans="1:2" x14ac:dyDescent="0.3">
      <c r="A91" s="16" t="str">
        <f>HYPERLINK("#'Table 89'!A1", "Table 89")</f>
        <v>Table 89</v>
      </c>
      <c r="B91" s="14" t="s">
        <v>461</v>
      </c>
    </row>
    <row r="92" spans="1:2" x14ac:dyDescent="0.3">
      <c r="A92" s="16" t="str">
        <f>HYPERLINK("#'Table 90'!A1", "Table 90")</f>
        <v>Table 90</v>
      </c>
      <c r="B92" s="14" t="s">
        <v>462</v>
      </c>
    </row>
    <row r="93" spans="1:2" x14ac:dyDescent="0.3">
      <c r="A93" s="16" t="str">
        <f>HYPERLINK("#'Table 91'!A1", "Table 91")</f>
        <v>Table 91</v>
      </c>
      <c r="B93" s="14" t="s">
        <v>463</v>
      </c>
    </row>
    <row r="94" spans="1:2" x14ac:dyDescent="0.3">
      <c r="A94" s="16" t="str">
        <f>HYPERLINK("#'Table 92'!A1", "Table 92")</f>
        <v>Table 92</v>
      </c>
      <c r="B94" s="14" t="s">
        <v>464</v>
      </c>
    </row>
    <row r="95" spans="1:2" x14ac:dyDescent="0.3">
      <c r="A95" s="16" t="str">
        <f>HYPERLINK("#'Table 93'!A1", "Table 93")</f>
        <v>Table 93</v>
      </c>
      <c r="B95" s="14" t="s">
        <v>465</v>
      </c>
    </row>
    <row r="96" spans="1:2" x14ac:dyDescent="0.3">
      <c r="A96" s="16" t="str">
        <f>HYPERLINK("#'Table 94'!A1", "Table 94")</f>
        <v>Table 94</v>
      </c>
      <c r="B96" s="14" t="s">
        <v>466</v>
      </c>
    </row>
    <row r="97" spans="1:2" x14ac:dyDescent="0.3">
      <c r="A97" s="16" t="str">
        <f>HYPERLINK("#'Table 95'!A1", "Table 95")</f>
        <v>Table 95</v>
      </c>
      <c r="B97" s="14" t="s">
        <v>467</v>
      </c>
    </row>
    <row r="98" spans="1:2" x14ac:dyDescent="0.3">
      <c r="A98" s="16" t="str">
        <f>HYPERLINK("#'Table 96'!A1", "Table 96")</f>
        <v>Table 96</v>
      </c>
      <c r="B98" s="14" t="s">
        <v>468</v>
      </c>
    </row>
    <row r="99" spans="1:2" x14ac:dyDescent="0.3">
      <c r="A99" s="16" t="str">
        <f>HYPERLINK("#'Table 97'!A1", "Table 97")</f>
        <v>Table 97</v>
      </c>
      <c r="B99" s="14" t="s">
        <v>469</v>
      </c>
    </row>
    <row r="100" spans="1:2" x14ac:dyDescent="0.3">
      <c r="A100" s="16" t="str">
        <f>HYPERLINK("#'Table 98'!A1", "Table 98")</f>
        <v>Table 98</v>
      </c>
      <c r="B100" s="14" t="s">
        <v>470</v>
      </c>
    </row>
    <row r="101" spans="1:2" x14ac:dyDescent="0.3">
      <c r="A101" s="16" t="str">
        <f>HYPERLINK("#'Table 99'!A1", "Table 99")</f>
        <v>Table 99</v>
      </c>
      <c r="B101" s="14" t="s">
        <v>471</v>
      </c>
    </row>
    <row r="102" spans="1:2" x14ac:dyDescent="0.3">
      <c r="A102" s="16" t="str">
        <f>HYPERLINK("#'Table 100'!A1", "Table 100")</f>
        <v>Table 100</v>
      </c>
      <c r="B102" s="14" t="s">
        <v>472</v>
      </c>
    </row>
    <row r="103" spans="1:2" x14ac:dyDescent="0.3">
      <c r="A103" s="16" t="str">
        <f>HYPERLINK("#'Table 101'!A1", "Table 101")</f>
        <v>Table 101</v>
      </c>
      <c r="B103" s="14" t="s">
        <v>473</v>
      </c>
    </row>
    <row r="104" spans="1:2" x14ac:dyDescent="0.3">
      <c r="A104" s="16" t="str">
        <f>HYPERLINK("#'Table 102'!A1", "Table 102")</f>
        <v>Table 102</v>
      </c>
      <c r="B104" s="14" t="s">
        <v>474</v>
      </c>
    </row>
    <row r="105" spans="1:2" x14ac:dyDescent="0.3">
      <c r="A105" s="16" t="str">
        <f>HYPERLINK("#'Table 103'!A1", "Table 103")</f>
        <v>Table 103</v>
      </c>
      <c r="B105" s="14" t="s">
        <v>475</v>
      </c>
    </row>
    <row r="106" spans="1:2" x14ac:dyDescent="0.3">
      <c r="A106" s="16" t="str">
        <f>HYPERLINK("#'Table 104'!A1", "Table 104")</f>
        <v>Table 104</v>
      </c>
      <c r="B106" s="14" t="s">
        <v>476</v>
      </c>
    </row>
    <row r="107" spans="1:2" x14ac:dyDescent="0.3">
      <c r="A107" s="16" t="str">
        <f>HYPERLINK("#'Table 105'!A1", "Table 105")</f>
        <v>Table 105</v>
      </c>
      <c r="B107" s="14" t="s">
        <v>477</v>
      </c>
    </row>
    <row r="108" spans="1:2" x14ac:dyDescent="0.3">
      <c r="A108" s="16" t="str">
        <f>HYPERLINK("#'Table 106'!A1", "Table 106")</f>
        <v>Table 106</v>
      </c>
      <c r="B108" s="14" t="s">
        <v>478</v>
      </c>
    </row>
    <row r="109" spans="1:2" x14ac:dyDescent="0.3">
      <c r="A109" s="16" t="str">
        <f>HYPERLINK("#'Table 107'!A1", "Table 107")</f>
        <v>Table 107</v>
      </c>
      <c r="B109" s="14" t="s">
        <v>479</v>
      </c>
    </row>
    <row r="110" spans="1:2" x14ac:dyDescent="0.3">
      <c r="A110" s="16" t="str">
        <f>HYPERLINK("#'Table 108'!A1", "Table 108")</f>
        <v>Table 108</v>
      </c>
      <c r="B110" s="14" t="s">
        <v>480</v>
      </c>
    </row>
    <row r="111" spans="1:2" x14ac:dyDescent="0.3">
      <c r="A111" s="16" t="str">
        <f>HYPERLINK("#'Table 109'!A1", "Table 109")</f>
        <v>Table 109</v>
      </c>
      <c r="B111" s="14" t="s">
        <v>481</v>
      </c>
    </row>
    <row r="112" spans="1:2" x14ac:dyDescent="0.3">
      <c r="A112" s="16" t="str">
        <f>HYPERLINK("#'Table 110'!A1", "Table 110")</f>
        <v>Table 110</v>
      </c>
      <c r="B112" s="14" t="s">
        <v>482</v>
      </c>
    </row>
    <row r="113" spans="1:2" x14ac:dyDescent="0.3">
      <c r="A113" s="16" t="str">
        <f>HYPERLINK("#'Table 111'!A1", "Table 111")</f>
        <v>Table 111</v>
      </c>
      <c r="B113" s="14" t="s">
        <v>483</v>
      </c>
    </row>
    <row r="114" spans="1:2" x14ac:dyDescent="0.3">
      <c r="A114" s="16" t="str">
        <f>HYPERLINK("#'Table 112'!A1", "Table 112")</f>
        <v>Table 112</v>
      </c>
      <c r="B114" s="14" t="s">
        <v>484</v>
      </c>
    </row>
    <row r="115" spans="1:2" x14ac:dyDescent="0.3">
      <c r="A115" s="16" t="str">
        <f>HYPERLINK("#'Table 113'!A1", "Table 113")</f>
        <v>Table 113</v>
      </c>
      <c r="B115" s="14" t="s">
        <v>485</v>
      </c>
    </row>
    <row r="116" spans="1:2" x14ac:dyDescent="0.3">
      <c r="A116" s="16" t="str">
        <f>HYPERLINK("#'Table 114'!A1", "Table 114")</f>
        <v>Table 114</v>
      </c>
      <c r="B116" s="14" t="s">
        <v>486</v>
      </c>
    </row>
    <row r="117" spans="1:2" x14ac:dyDescent="0.3">
      <c r="A117" s="16" t="str">
        <f>HYPERLINK("#'Table 115'!A1", "Table 115")</f>
        <v>Table 115</v>
      </c>
      <c r="B117" s="14" t="s">
        <v>487</v>
      </c>
    </row>
    <row r="118" spans="1:2" x14ac:dyDescent="0.3">
      <c r="A118" s="16" t="str">
        <f>HYPERLINK("#'Table 116'!A1", "Table 116")</f>
        <v>Table 116</v>
      </c>
      <c r="B118" s="14" t="s">
        <v>488</v>
      </c>
    </row>
    <row r="119" spans="1:2" x14ac:dyDescent="0.3">
      <c r="A119" s="16" t="str">
        <f>HYPERLINK("#'Table 117'!A1", "Table 117")</f>
        <v>Table 117</v>
      </c>
      <c r="B119" s="14" t="s">
        <v>489</v>
      </c>
    </row>
    <row r="120" spans="1:2" x14ac:dyDescent="0.3">
      <c r="A120" s="16" t="str">
        <f>HYPERLINK("#'Table 118'!A1", "Table 118")</f>
        <v>Table 118</v>
      </c>
      <c r="B120" s="14" t="s">
        <v>490</v>
      </c>
    </row>
    <row r="121" spans="1:2" x14ac:dyDescent="0.3">
      <c r="A121" s="16" t="str">
        <f>HYPERLINK("#'Table 119'!A1", "Table 119")</f>
        <v>Table 119</v>
      </c>
      <c r="B121" s="14" t="s">
        <v>491</v>
      </c>
    </row>
    <row r="122" spans="1:2" x14ac:dyDescent="0.3">
      <c r="A122" s="16" t="str">
        <f>HYPERLINK("#'Table 120'!A1", "Table 120")</f>
        <v>Table 120</v>
      </c>
      <c r="B122" s="14" t="s">
        <v>492</v>
      </c>
    </row>
    <row r="123" spans="1:2" x14ac:dyDescent="0.3">
      <c r="A123" s="16" t="str">
        <f>HYPERLINK("#'Table 121'!A1", "Table 121")</f>
        <v>Table 121</v>
      </c>
      <c r="B123" s="14" t="s">
        <v>493</v>
      </c>
    </row>
    <row r="124" spans="1:2" x14ac:dyDescent="0.3">
      <c r="A124" s="16" t="str">
        <f>HYPERLINK("#'Table 122'!A1", "Table 122")</f>
        <v>Table 122</v>
      </c>
      <c r="B124" s="14" t="s">
        <v>494</v>
      </c>
    </row>
    <row r="125" spans="1:2" x14ac:dyDescent="0.3">
      <c r="A125" s="16" t="str">
        <f>HYPERLINK("#'Table 123'!A1", "Table 123")</f>
        <v>Table 123</v>
      </c>
      <c r="B125" s="14" t="s">
        <v>495</v>
      </c>
    </row>
    <row r="126" spans="1:2" x14ac:dyDescent="0.3">
      <c r="A126" s="16" t="str">
        <f>HYPERLINK("#'Table 124'!A1", "Table 124")</f>
        <v>Table 124</v>
      </c>
      <c r="B126" s="14" t="s">
        <v>496</v>
      </c>
    </row>
    <row r="127" spans="1:2" x14ac:dyDescent="0.3">
      <c r="A127" s="16" t="str">
        <f>HYPERLINK("#'Table 125'!A1", "Table 125")</f>
        <v>Table 125</v>
      </c>
      <c r="B127" s="14" t="s">
        <v>497</v>
      </c>
    </row>
    <row r="128" spans="1:2" x14ac:dyDescent="0.3">
      <c r="A128" s="16" t="str">
        <f>HYPERLINK("#'Table 126'!A1", "Table 126")</f>
        <v>Table 126</v>
      </c>
      <c r="B128" s="14" t="s">
        <v>498</v>
      </c>
    </row>
    <row r="129" spans="1:2" x14ac:dyDescent="0.3">
      <c r="A129" s="16" t="str">
        <f>HYPERLINK("#'Table 127'!A1", "Table 127")</f>
        <v>Table 127</v>
      </c>
      <c r="B129" s="14" t="s">
        <v>499</v>
      </c>
    </row>
    <row r="130" spans="1:2" x14ac:dyDescent="0.3">
      <c r="A130" s="16" t="str">
        <f>HYPERLINK("#'Table 128'!A1", "Table 128")</f>
        <v>Table 128</v>
      </c>
      <c r="B130" s="14" t="s">
        <v>500</v>
      </c>
    </row>
    <row r="131" spans="1:2" x14ac:dyDescent="0.3">
      <c r="A131" s="16" t="str">
        <f>HYPERLINK("#'Table 129'!A1", "Table 129")</f>
        <v>Table 129</v>
      </c>
      <c r="B131" s="14" t="s">
        <v>501</v>
      </c>
    </row>
    <row r="132" spans="1:2" x14ac:dyDescent="0.3">
      <c r="A132" s="16" t="str">
        <f>HYPERLINK("#'Table 130'!A1", "Table 130")</f>
        <v>Table 130</v>
      </c>
      <c r="B132" s="14" t="s">
        <v>502</v>
      </c>
    </row>
    <row r="133" spans="1:2" x14ac:dyDescent="0.3">
      <c r="A133" s="16" t="str">
        <f>HYPERLINK("#'Table 131'!A1", "Table 131")</f>
        <v>Table 131</v>
      </c>
      <c r="B133" s="14" t="s">
        <v>503</v>
      </c>
    </row>
    <row r="134" spans="1:2" x14ac:dyDescent="0.3">
      <c r="A134" s="16" t="str">
        <f>HYPERLINK("#'Table 132'!A1", "Table 132")</f>
        <v>Table 132</v>
      </c>
      <c r="B134" s="14" t="s">
        <v>504</v>
      </c>
    </row>
    <row r="135" spans="1:2" x14ac:dyDescent="0.3">
      <c r="A135" s="16" t="str">
        <f>HYPERLINK("#'Table 133'!A1", "Table 133")</f>
        <v>Table 133</v>
      </c>
      <c r="B135" s="14" t="s">
        <v>505</v>
      </c>
    </row>
    <row r="136" spans="1:2" x14ac:dyDescent="0.3">
      <c r="A136" s="16" t="str">
        <f>HYPERLINK("#'Table 134'!A1", "Table 134")</f>
        <v>Table 134</v>
      </c>
      <c r="B136" s="14" t="s">
        <v>506</v>
      </c>
    </row>
    <row r="137" spans="1:2" x14ac:dyDescent="0.3">
      <c r="A137" s="16" t="str">
        <f>HYPERLINK("#'Table 135'!A1", "Table 135")</f>
        <v>Table 135</v>
      </c>
      <c r="B137" s="14" t="s">
        <v>507</v>
      </c>
    </row>
    <row r="138" spans="1:2" x14ac:dyDescent="0.3">
      <c r="A138" s="16" t="str">
        <f>HYPERLINK("#'Table 136'!A1", "Table 136")</f>
        <v>Table 136</v>
      </c>
      <c r="B138" s="14" t="s">
        <v>508</v>
      </c>
    </row>
    <row r="139" spans="1:2" x14ac:dyDescent="0.3">
      <c r="A139" s="16" t="str">
        <f>HYPERLINK("#'Table 137'!A1", "Table 137")</f>
        <v>Table 137</v>
      </c>
      <c r="B139" s="14" t="s">
        <v>509</v>
      </c>
    </row>
    <row r="140" spans="1:2" x14ac:dyDescent="0.3">
      <c r="A140" s="16" t="str">
        <f>HYPERLINK("#'Table 138'!A1", "Table 138")</f>
        <v>Table 138</v>
      </c>
      <c r="B140" s="14" t="s">
        <v>510</v>
      </c>
    </row>
    <row r="141" spans="1:2" x14ac:dyDescent="0.3">
      <c r="A141" s="16" t="str">
        <f>HYPERLINK("#'Table 139'!A1", "Table 139")</f>
        <v>Table 139</v>
      </c>
      <c r="B141" s="14" t="s">
        <v>511</v>
      </c>
    </row>
    <row r="142" spans="1:2" x14ac:dyDescent="0.3">
      <c r="A142" s="16" t="str">
        <f>HYPERLINK("#'Table 140'!A1", "Table 140")</f>
        <v>Table 140</v>
      </c>
      <c r="B142" s="14" t="s">
        <v>512</v>
      </c>
    </row>
    <row r="143" spans="1:2" x14ac:dyDescent="0.3">
      <c r="A143" s="16" t="str">
        <f>HYPERLINK("#'Table 141'!A1", "Table 141")</f>
        <v>Table 141</v>
      </c>
      <c r="B143" s="14" t="s">
        <v>513</v>
      </c>
    </row>
    <row r="144" spans="1:2" x14ac:dyDescent="0.3">
      <c r="A144" s="16" t="str">
        <f>HYPERLINK("#'Table 142'!A1", "Table 142")</f>
        <v>Table 142</v>
      </c>
      <c r="B144" s="14" t="s">
        <v>514</v>
      </c>
    </row>
  </sheetData>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region&amp;C&amp;R</oddHeader>
    <oddFooter>&amp;LGeneral Medical Council&amp;C&amp;R&amp;A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146</v>
      </c>
      <c r="B1" s="15"/>
    </row>
    <row r="2" spans="1:14" ht="15.6" x14ac:dyDescent="0.3">
      <c r="A2" s="12" t="s">
        <v>140</v>
      </c>
      <c r="B2" s="15"/>
    </row>
    <row r="3" spans="1:14" ht="15.6" x14ac:dyDescent="0.3">
      <c r="A3" s="12" t="s">
        <v>33</v>
      </c>
      <c r="B3" s="15"/>
    </row>
    <row r="4" spans="1:14" ht="15.6" x14ac:dyDescent="0.3">
      <c r="A4" s="12" t="s">
        <v>85</v>
      </c>
      <c r="B4" s="15"/>
    </row>
    <row r="5" spans="1:14" ht="15.6" x14ac:dyDescent="0.3">
      <c r="A5" s="12" t="s">
        <v>77</v>
      </c>
      <c r="B5" s="15"/>
    </row>
    <row r="6" spans="1:14" x14ac:dyDescent="0.3">
      <c r="A6" s="16" t="str">
        <f>HYPERLINK("#'Table of contents'!A20",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87</v>
      </c>
      <c r="C9" s="1">
        <v>19457</v>
      </c>
      <c r="D9" s="1">
        <v>20585</v>
      </c>
      <c r="E9" s="1">
        <v>21629</v>
      </c>
      <c r="F9" s="1">
        <v>22702</v>
      </c>
      <c r="G9" s="1">
        <v>23723</v>
      </c>
      <c r="H9" s="1">
        <v>24860</v>
      </c>
      <c r="I9" s="1">
        <v>26183</v>
      </c>
      <c r="J9" s="1">
        <v>27575</v>
      </c>
      <c r="K9" s="1">
        <v>29203</v>
      </c>
      <c r="L9" s="1">
        <v>30797</v>
      </c>
      <c r="M9" s="1">
        <v>32728</v>
      </c>
      <c r="N9" s="1">
        <v>34886</v>
      </c>
    </row>
    <row r="10" spans="1:14" x14ac:dyDescent="0.3">
      <c r="A10" s="7" t="s">
        <v>12</v>
      </c>
      <c r="B10" s="7" t="s">
        <v>88</v>
      </c>
      <c r="C10" s="1">
        <v>30630</v>
      </c>
      <c r="D10" s="1">
        <v>30560</v>
      </c>
      <c r="E10" s="1">
        <v>30310</v>
      </c>
      <c r="F10" s="1">
        <v>30546</v>
      </c>
      <c r="G10" s="1">
        <v>31252</v>
      </c>
      <c r="H10" s="1">
        <v>32276</v>
      </c>
      <c r="I10" s="1">
        <v>34023</v>
      </c>
      <c r="J10" s="1">
        <v>36301</v>
      </c>
      <c r="K10" s="1">
        <v>38516</v>
      </c>
      <c r="L10" s="1">
        <v>41630</v>
      </c>
      <c r="M10" s="1">
        <v>46365</v>
      </c>
      <c r="N10" s="1">
        <v>52077</v>
      </c>
    </row>
    <row r="11" spans="1:14" x14ac:dyDescent="0.3">
      <c r="A11" s="7" t="s">
        <v>12</v>
      </c>
      <c r="B11" s="7" t="s">
        <v>89</v>
      </c>
      <c r="C11" s="1">
        <v>1773</v>
      </c>
      <c r="D11" s="1">
        <v>1913</v>
      </c>
      <c r="E11" s="1">
        <v>2020</v>
      </c>
      <c r="F11" s="1">
        <v>2176</v>
      </c>
      <c r="G11" s="1">
        <v>2341</v>
      </c>
      <c r="H11" s="1">
        <v>2500</v>
      </c>
      <c r="I11" s="1">
        <v>2708</v>
      </c>
      <c r="J11" s="1">
        <v>2855</v>
      </c>
      <c r="K11" s="1">
        <v>3088</v>
      </c>
      <c r="L11" s="1">
        <v>3332</v>
      </c>
      <c r="M11" s="1">
        <v>3640</v>
      </c>
      <c r="N11" s="1">
        <v>3995</v>
      </c>
    </row>
    <row r="12" spans="1:14" x14ac:dyDescent="0.3">
      <c r="A12" s="7" t="s">
        <v>12</v>
      </c>
      <c r="B12" s="7" t="s">
        <v>90</v>
      </c>
      <c r="C12" s="1">
        <v>5206</v>
      </c>
      <c r="D12" s="1">
        <v>5291</v>
      </c>
      <c r="E12" s="1">
        <v>5355</v>
      </c>
      <c r="F12" s="1">
        <v>5513</v>
      </c>
      <c r="G12" s="1">
        <v>5826</v>
      </c>
      <c r="H12" s="1">
        <v>6354</v>
      </c>
      <c r="I12" s="1">
        <v>7249</v>
      </c>
      <c r="J12" s="1">
        <v>8295</v>
      </c>
      <c r="K12" s="1">
        <v>9274</v>
      </c>
      <c r="L12" s="1">
        <v>10653</v>
      </c>
      <c r="M12" s="1">
        <v>12527</v>
      </c>
      <c r="N12" s="1">
        <v>14442</v>
      </c>
    </row>
    <row r="13" spans="1:14" x14ac:dyDescent="0.3">
      <c r="A13" s="7" t="s">
        <v>12</v>
      </c>
      <c r="B13" s="7" t="s">
        <v>91</v>
      </c>
      <c r="C13" s="1">
        <v>2705</v>
      </c>
      <c r="D13" s="1">
        <v>2891</v>
      </c>
      <c r="E13" s="1">
        <v>3071</v>
      </c>
      <c r="F13" s="1">
        <v>3303</v>
      </c>
      <c r="G13" s="1">
        <v>3464</v>
      </c>
      <c r="H13" s="1">
        <v>3650</v>
      </c>
      <c r="I13" s="1">
        <v>3854</v>
      </c>
      <c r="J13" s="1">
        <v>4070</v>
      </c>
      <c r="K13" s="1">
        <v>4332</v>
      </c>
      <c r="L13" s="1">
        <v>4536</v>
      </c>
      <c r="M13" s="1">
        <v>4832</v>
      </c>
      <c r="N13" s="1">
        <v>5117</v>
      </c>
    </row>
    <row r="14" spans="1:14" x14ac:dyDescent="0.3">
      <c r="A14" s="7" t="s">
        <v>12</v>
      </c>
      <c r="B14" s="7" t="s">
        <v>92</v>
      </c>
      <c r="C14" s="1">
        <v>1215</v>
      </c>
      <c r="D14" s="1">
        <v>1248</v>
      </c>
      <c r="E14" s="1">
        <v>1260</v>
      </c>
      <c r="F14" s="1">
        <v>1281</v>
      </c>
      <c r="G14" s="1">
        <v>1326</v>
      </c>
      <c r="H14" s="1">
        <v>1402</v>
      </c>
      <c r="I14" s="1">
        <v>1492</v>
      </c>
      <c r="J14" s="1">
        <v>1616</v>
      </c>
      <c r="K14" s="1">
        <v>1765</v>
      </c>
      <c r="L14" s="1">
        <v>1925</v>
      </c>
      <c r="M14" s="1">
        <v>2051</v>
      </c>
      <c r="N14" s="1">
        <v>2254</v>
      </c>
    </row>
    <row r="15" spans="1:14" x14ac:dyDescent="0.3">
      <c r="A15" s="7" t="s">
        <v>12</v>
      </c>
      <c r="B15" s="7" t="s">
        <v>93</v>
      </c>
      <c r="C15" s="1">
        <v>84359</v>
      </c>
      <c r="D15" s="1">
        <v>85640</v>
      </c>
      <c r="E15" s="1">
        <v>86117</v>
      </c>
      <c r="F15" s="1">
        <v>86854</v>
      </c>
      <c r="G15" s="1">
        <v>87602</v>
      </c>
      <c r="H15" s="1">
        <v>88748</v>
      </c>
      <c r="I15" s="1">
        <v>89798</v>
      </c>
      <c r="J15" s="1">
        <v>90910</v>
      </c>
      <c r="K15" s="1">
        <v>92842</v>
      </c>
      <c r="L15" s="1">
        <v>93524</v>
      </c>
      <c r="M15" s="1">
        <v>94242</v>
      </c>
      <c r="N15" s="1">
        <v>95408</v>
      </c>
    </row>
    <row r="16" spans="1:14" x14ac:dyDescent="0.3">
      <c r="A16" s="7" t="s">
        <v>12</v>
      </c>
      <c r="B16" s="7" t="s">
        <v>94</v>
      </c>
      <c r="C16" s="1">
        <v>15855</v>
      </c>
      <c r="D16" s="1">
        <v>16713</v>
      </c>
      <c r="E16" s="1">
        <v>17195</v>
      </c>
      <c r="F16" s="1">
        <v>17353</v>
      </c>
      <c r="G16" s="1">
        <v>17770</v>
      </c>
      <c r="H16" s="1">
        <v>18198</v>
      </c>
      <c r="I16" s="1">
        <v>18549</v>
      </c>
      <c r="J16" s="1">
        <v>18715</v>
      </c>
      <c r="K16" s="1">
        <v>19020</v>
      </c>
      <c r="L16" s="1">
        <v>18969</v>
      </c>
      <c r="M16" s="1">
        <v>19050</v>
      </c>
      <c r="N16" s="1">
        <v>19486</v>
      </c>
    </row>
    <row r="17" spans="1:14" x14ac:dyDescent="0.3">
      <c r="A17" s="7" t="s">
        <v>12</v>
      </c>
      <c r="B17" s="7" t="s">
        <v>95</v>
      </c>
      <c r="C17" s="1">
        <v>1951</v>
      </c>
      <c r="D17" s="1">
        <v>2099</v>
      </c>
      <c r="E17" s="1">
        <v>2268</v>
      </c>
      <c r="F17" s="1">
        <v>2435</v>
      </c>
      <c r="G17" s="1">
        <v>2595</v>
      </c>
      <c r="H17" s="1">
        <v>2717</v>
      </c>
      <c r="I17" s="1">
        <v>2875</v>
      </c>
      <c r="J17" s="1">
        <v>3040</v>
      </c>
      <c r="K17" s="1">
        <v>3213</v>
      </c>
      <c r="L17" s="1">
        <v>3438</v>
      </c>
      <c r="M17" s="1">
        <v>3703</v>
      </c>
      <c r="N17" s="1">
        <v>4016</v>
      </c>
    </row>
    <row r="18" spans="1:14" x14ac:dyDescent="0.3">
      <c r="A18" s="7" t="s">
        <v>12</v>
      </c>
      <c r="B18" s="7" t="s">
        <v>96</v>
      </c>
      <c r="C18" s="1">
        <v>3791</v>
      </c>
      <c r="D18" s="1">
        <v>3862</v>
      </c>
      <c r="E18" s="1">
        <v>3942</v>
      </c>
      <c r="F18" s="1">
        <v>4105</v>
      </c>
      <c r="G18" s="1">
        <v>4345</v>
      </c>
      <c r="H18" s="1">
        <v>4710</v>
      </c>
      <c r="I18" s="1">
        <v>5281</v>
      </c>
      <c r="J18" s="1">
        <v>6208</v>
      </c>
      <c r="K18" s="1">
        <v>7182</v>
      </c>
      <c r="L18" s="1">
        <v>8365</v>
      </c>
      <c r="M18" s="1">
        <v>9759</v>
      </c>
      <c r="N18" s="1">
        <v>11331</v>
      </c>
    </row>
    <row r="19" spans="1:14" x14ac:dyDescent="0.3">
      <c r="A19" s="7" t="s">
        <v>12</v>
      </c>
      <c r="B19" s="7" t="s">
        <v>97</v>
      </c>
      <c r="C19" s="1">
        <v>11344</v>
      </c>
      <c r="D19" s="1">
        <v>11118</v>
      </c>
      <c r="E19" s="1">
        <v>10578</v>
      </c>
      <c r="F19" s="1">
        <v>10035</v>
      </c>
      <c r="G19" s="1">
        <v>9742</v>
      </c>
      <c r="H19" s="1">
        <v>9575</v>
      </c>
      <c r="I19" s="1">
        <v>9399</v>
      </c>
      <c r="J19" s="1">
        <v>9307</v>
      </c>
      <c r="K19" s="1">
        <v>9299</v>
      </c>
      <c r="L19" s="1">
        <v>9232</v>
      </c>
      <c r="M19" s="1">
        <v>8260</v>
      </c>
      <c r="N19" s="1">
        <v>7648</v>
      </c>
    </row>
    <row r="20" spans="1:14" x14ac:dyDescent="0.3">
      <c r="A20" s="7" t="s">
        <v>12</v>
      </c>
      <c r="B20" s="7" t="s">
        <v>98</v>
      </c>
      <c r="C20" s="1">
        <v>6111</v>
      </c>
      <c r="D20" s="1">
        <v>5802</v>
      </c>
      <c r="E20" s="1">
        <v>5389</v>
      </c>
      <c r="F20" s="1">
        <v>5036</v>
      </c>
      <c r="G20" s="1">
        <v>4939</v>
      </c>
      <c r="H20" s="1">
        <v>4928</v>
      </c>
      <c r="I20" s="1">
        <v>4980</v>
      </c>
      <c r="J20" s="1">
        <v>5141</v>
      </c>
      <c r="K20" s="1">
        <v>5389</v>
      </c>
      <c r="L20" s="1">
        <v>5667</v>
      </c>
      <c r="M20" s="1">
        <v>5416</v>
      </c>
      <c r="N20" s="1">
        <v>5451</v>
      </c>
    </row>
    <row r="21" spans="1:14" x14ac:dyDescent="0.3">
      <c r="A21" s="7" t="s">
        <v>13</v>
      </c>
      <c r="B21" s="7" t="s">
        <v>87</v>
      </c>
      <c r="C21" s="1">
        <v>110</v>
      </c>
      <c r="D21" s="1">
        <v>103</v>
      </c>
      <c r="E21" s="1">
        <v>104</v>
      </c>
      <c r="F21" s="1">
        <v>108</v>
      </c>
      <c r="G21" s="1">
        <v>125</v>
      </c>
      <c r="H21" s="1">
        <v>136</v>
      </c>
      <c r="I21" s="1">
        <v>142</v>
      </c>
      <c r="J21" s="1">
        <v>154</v>
      </c>
      <c r="K21" s="1">
        <v>187</v>
      </c>
      <c r="L21" s="1">
        <v>201</v>
      </c>
      <c r="M21" s="1">
        <v>208</v>
      </c>
      <c r="N21" s="1">
        <v>195</v>
      </c>
    </row>
    <row r="22" spans="1:14" x14ac:dyDescent="0.3">
      <c r="A22" s="7" t="s">
        <v>13</v>
      </c>
      <c r="B22" s="7" t="s">
        <v>88</v>
      </c>
      <c r="C22" s="1">
        <v>282</v>
      </c>
      <c r="D22" s="1">
        <v>259</v>
      </c>
      <c r="E22" s="1">
        <v>236</v>
      </c>
      <c r="F22" s="1">
        <v>225</v>
      </c>
      <c r="G22" s="1">
        <v>230</v>
      </c>
      <c r="H22" s="1">
        <v>230</v>
      </c>
      <c r="I22" s="1">
        <v>242</v>
      </c>
      <c r="J22" s="1">
        <v>270</v>
      </c>
      <c r="K22" s="1">
        <v>317</v>
      </c>
      <c r="L22" s="1">
        <v>351</v>
      </c>
      <c r="M22" s="1">
        <v>409</v>
      </c>
      <c r="N22" s="1">
        <v>489</v>
      </c>
    </row>
    <row r="23" spans="1:14" x14ac:dyDescent="0.3">
      <c r="A23" s="7" t="s">
        <v>13</v>
      </c>
      <c r="B23" s="7" t="s">
        <v>89</v>
      </c>
      <c r="C23" s="1">
        <v>8</v>
      </c>
      <c r="D23" s="1">
        <v>12</v>
      </c>
      <c r="E23" s="1">
        <v>10</v>
      </c>
      <c r="F23" s="1">
        <v>9</v>
      </c>
      <c r="G23" s="1">
        <v>12</v>
      </c>
      <c r="H23" s="1">
        <v>13</v>
      </c>
      <c r="I23" s="1">
        <v>14</v>
      </c>
      <c r="J23" s="1">
        <v>14</v>
      </c>
      <c r="K23" s="1">
        <v>17</v>
      </c>
      <c r="L23" s="1">
        <v>19</v>
      </c>
      <c r="M23" s="1">
        <v>18</v>
      </c>
      <c r="N23" s="1">
        <v>17</v>
      </c>
    </row>
    <row r="24" spans="1:14" x14ac:dyDescent="0.3">
      <c r="A24" s="7" t="s">
        <v>13</v>
      </c>
      <c r="B24" s="7" t="s">
        <v>90</v>
      </c>
      <c r="C24" s="1">
        <v>46</v>
      </c>
      <c r="D24" s="1">
        <v>47</v>
      </c>
      <c r="E24" s="1">
        <v>43</v>
      </c>
      <c r="F24" s="1">
        <v>41</v>
      </c>
      <c r="G24" s="1">
        <v>50</v>
      </c>
      <c r="H24" s="1">
        <v>54</v>
      </c>
      <c r="I24" s="1">
        <v>62</v>
      </c>
      <c r="J24" s="1">
        <v>104</v>
      </c>
      <c r="K24" s="1">
        <v>119</v>
      </c>
      <c r="L24" s="1">
        <v>132</v>
      </c>
      <c r="M24" s="1">
        <v>146</v>
      </c>
      <c r="N24" s="1">
        <v>187</v>
      </c>
    </row>
    <row r="25" spans="1:14" x14ac:dyDescent="0.3">
      <c r="A25" s="7" t="s">
        <v>13</v>
      </c>
      <c r="B25" s="7" t="s">
        <v>91</v>
      </c>
      <c r="C25" s="1">
        <v>26</v>
      </c>
      <c r="D25" s="1">
        <v>31</v>
      </c>
      <c r="E25" s="1">
        <v>32</v>
      </c>
      <c r="F25" s="1">
        <v>38</v>
      </c>
      <c r="G25" s="1">
        <v>41</v>
      </c>
      <c r="H25" s="1">
        <v>43</v>
      </c>
      <c r="I25" s="1">
        <v>42</v>
      </c>
      <c r="J25" s="1">
        <v>50</v>
      </c>
      <c r="K25" s="1">
        <v>49</v>
      </c>
      <c r="L25" s="1">
        <v>55</v>
      </c>
      <c r="M25" s="1">
        <v>58</v>
      </c>
      <c r="N25" s="1">
        <v>58</v>
      </c>
    </row>
    <row r="26" spans="1:14" x14ac:dyDescent="0.3">
      <c r="A26" s="7" t="s">
        <v>13</v>
      </c>
      <c r="B26" s="7" t="s">
        <v>92</v>
      </c>
      <c r="C26" s="1">
        <v>17</v>
      </c>
      <c r="D26" s="1">
        <v>15</v>
      </c>
      <c r="E26" s="1">
        <v>15</v>
      </c>
      <c r="F26" s="1">
        <v>10</v>
      </c>
      <c r="G26" s="1">
        <v>17</v>
      </c>
      <c r="H26" s="1">
        <v>18</v>
      </c>
      <c r="I26" s="1">
        <v>21</v>
      </c>
      <c r="J26" s="1">
        <v>29</v>
      </c>
      <c r="K26" s="1">
        <v>30</v>
      </c>
      <c r="L26" s="1">
        <v>33</v>
      </c>
      <c r="M26" s="1">
        <v>33</v>
      </c>
      <c r="N26" s="1">
        <v>33</v>
      </c>
    </row>
    <row r="27" spans="1:14" x14ac:dyDescent="0.3">
      <c r="A27" s="7" t="s">
        <v>13</v>
      </c>
      <c r="B27" s="7" t="s">
        <v>93</v>
      </c>
      <c r="C27" s="1">
        <v>4292</v>
      </c>
      <c r="D27" s="1">
        <v>4417</v>
      </c>
      <c r="E27" s="1">
        <v>4551</v>
      </c>
      <c r="F27" s="1">
        <v>4624</v>
      </c>
      <c r="G27" s="1">
        <v>4744</v>
      </c>
      <c r="H27" s="1">
        <v>4840</v>
      </c>
      <c r="I27" s="1">
        <v>5007</v>
      </c>
      <c r="J27" s="1">
        <v>5121</v>
      </c>
      <c r="K27" s="1">
        <v>5264</v>
      </c>
      <c r="L27" s="1">
        <v>5389</v>
      </c>
      <c r="M27" s="1">
        <v>5630</v>
      </c>
      <c r="N27" s="1">
        <v>5759</v>
      </c>
    </row>
    <row r="28" spans="1:14" x14ac:dyDescent="0.3">
      <c r="A28" s="7" t="s">
        <v>13</v>
      </c>
      <c r="B28" s="7" t="s">
        <v>94</v>
      </c>
      <c r="C28" s="1">
        <v>526</v>
      </c>
      <c r="D28" s="1">
        <v>518</v>
      </c>
      <c r="E28" s="1">
        <v>497</v>
      </c>
      <c r="F28" s="1">
        <v>494</v>
      </c>
      <c r="G28" s="1">
        <v>515</v>
      </c>
      <c r="H28" s="1">
        <v>535</v>
      </c>
      <c r="I28" s="1">
        <v>538</v>
      </c>
      <c r="J28" s="1">
        <v>552</v>
      </c>
      <c r="K28" s="1">
        <v>564</v>
      </c>
      <c r="L28" s="1">
        <v>566</v>
      </c>
      <c r="M28" s="1">
        <v>575</v>
      </c>
      <c r="N28" s="1">
        <v>576</v>
      </c>
    </row>
    <row r="29" spans="1:14" x14ac:dyDescent="0.3">
      <c r="A29" s="7" t="s">
        <v>13</v>
      </c>
      <c r="B29" s="7" t="s">
        <v>95</v>
      </c>
      <c r="C29" s="1">
        <v>35</v>
      </c>
      <c r="D29" s="1">
        <v>33</v>
      </c>
      <c r="E29" s="1">
        <v>34</v>
      </c>
      <c r="F29" s="1">
        <v>32</v>
      </c>
      <c r="G29" s="1">
        <v>33</v>
      </c>
      <c r="H29" s="1">
        <v>36</v>
      </c>
      <c r="I29" s="1">
        <v>33</v>
      </c>
      <c r="J29" s="1">
        <v>37</v>
      </c>
      <c r="K29" s="1">
        <v>42</v>
      </c>
      <c r="L29" s="1">
        <v>42</v>
      </c>
      <c r="M29" s="1">
        <v>43</v>
      </c>
      <c r="N29" s="1">
        <v>37</v>
      </c>
    </row>
    <row r="30" spans="1:14" x14ac:dyDescent="0.3">
      <c r="A30" s="7" t="s">
        <v>13</v>
      </c>
      <c r="B30" s="7" t="s">
        <v>96</v>
      </c>
      <c r="C30" s="1">
        <v>35</v>
      </c>
      <c r="D30" s="1">
        <v>39</v>
      </c>
      <c r="E30" s="1">
        <v>33</v>
      </c>
      <c r="F30" s="1">
        <v>39</v>
      </c>
      <c r="G30" s="1">
        <v>43</v>
      </c>
      <c r="H30" s="1">
        <v>46</v>
      </c>
      <c r="I30" s="1">
        <v>60</v>
      </c>
      <c r="J30" s="1">
        <v>63</v>
      </c>
      <c r="K30" s="1">
        <v>78</v>
      </c>
      <c r="L30" s="1">
        <v>87</v>
      </c>
      <c r="M30" s="1">
        <v>116</v>
      </c>
      <c r="N30" s="1">
        <v>127</v>
      </c>
    </row>
    <row r="31" spans="1:14" x14ac:dyDescent="0.3">
      <c r="A31" s="7" t="s">
        <v>13</v>
      </c>
      <c r="B31" s="7" t="s">
        <v>97</v>
      </c>
      <c r="C31" s="1">
        <v>586</v>
      </c>
      <c r="D31" s="1">
        <v>576</v>
      </c>
      <c r="E31" s="1">
        <v>552</v>
      </c>
      <c r="F31" s="1">
        <v>520</v>
      </c>
      <c r="G31" s="1">
        <v>515</v>
      </c>
      <c r="H31" s="1">
        <v>505</v>
      </c>
      <c r="I31" s="1">
        <v>496</v>
      </c>
      <c r="J31" s="1">
        <v>481</v>
      </c>
      <c r="K31" s="1">
        <v>486</v>
      </c>
      <c r="L31" s="1">
        <v>478</v>
      </c>
      <c r="M31" s="1">
        <v>392</v>
      </c>
      <c r="N31" s="1">
        <v>317</v>
      </c>
    </row>
    <row r="32" spans="1:14" x14ac:dyDescent="0.3">
      <c r="A32" s="7" t="s">
        <v>13</v>
      </c>
      <c r="B32" s="7" t="s">
        <v>98</v>
      </c>
      <c r="C32" s="1">
        <v>160</v>
      </c>
      <c r="D32" s="1">
        <v>145</v>
      </c>
      <c r="E32" s="1">
        <v>125</v>
      </c>
      <c r="F32" s="1">
        <v>108</v>
      </c>
      <c r="G32" s="1">
        <v>99</v>
      </c>
      <c r="H32" s="1">
        <v>94</v>
      </c>
      <c r="I32" s="1">
        <v>85</v>
      </c>
      <c r="J32" s="1">
        <v>82</v>
      </c>
      <c r="K32" s="1">
        <v>90</v>
      </c>
      <c r="L32" s="1">
        <v>97</v>
      </c>
      <c r="M32" s="1">
        <v>86</v>
      </c>
      <c r="N32" s="1">
        <v>75</v>
      </c>
    </row>
    <row r="33" spans="1:14" x14ac:dyDescent="0.3">
      <c r="A33" s="7" t="s">
        <v>14</v>
      </c>
      <c r="B33" s="7" t="s">
        <v>87</v>
      </c>
      <c r="C33" s="1">
        <v>902</v>
      </c>
      <c r="D33" s="1">
        <v>968</v>
      </c>
      <c r="E33" s="1">
        <v>1027</v>
      </c>
      <c r="F33" s="1">
        <v>1081</v>
      </c>
      <c r="G33" s="1">
        <v>1145</v>
      </c>
      <c r="H33" s="1">
        <v>1178</v>
      </c>
      <c r="I33" s="1">
        <v>1238</v>
      </c>
      <c r="J33" s="1">
        <v>1297</v>
      </c>
      <c r="K33" s="1">
        <v>1396</v>
      </c>
      <c r="L33" s="1">
        <v>1507</v>
      </c>
      <c r="M33" s="1">
        <v>1595</v>
      </c>
      <c r="N33" s="1">
        <v>1664</v>
      </c>
    </row>
    <row r="34" spans="1:14" x14ac:dyDescent="0.3">
      <c r="A34" s="7" t="s">
        <v>14</v>
      </c>
      <c r="B34" s="7" t="s">
        <v>88</v>
      </c>
      <c r="C34" s="1">
        <v>1373</v>
      </c>
      <c r="D34" s="1">
        <v>1364</v>
      </c>
      <c r="E34" s="1">
        <v>1344</v>
      </c>
      <c r="F34" s="1">
        <v>1294</v>
      </c>
      <c r="G34" s="1">
        <v>1290</v>
      </c>
      <c r="H34" s="1">
        <v>1288</v>
      </c>
      <c r="I34" s="1">
        <v>1286</v>
      </c>
      <c r="J34" s="1">
        <v>1344</v>
      </c>
      <c r="K34" s="1">
        <v>1445</v>
      </c>
      <c r="L34" s="1">
        <v>1564</v>
      </c>
      <c r="M34" s="1">
        <v>1816</v>
      </c>
      <c r="N34" s="1">
        <v>1982</v>
      </c>
    </row>
    <row r="35" spans="1:14" x14ac:dyDescent="0.3">
      <c r="A35" s="7" t="s">
        <v>14</v>
      </c>
      <c r="B35" s="7" t="s">
        <v>89</v>
      </c>
      <c r="C35" s="1">
        <v>59</v>
      </c>
      <c r="D35" s="1">
        <v>74</v>
      </c>
      <c r="E35" s="1">
        <v>81</v>
      </c>
      <c r="F35" s="1">
        <v>73</v>
      </c>
      <c r="G35" s="1">
        <v>79</v>
      </c>
      <c r="H35" s="1">
        <v>76</v>
      </c>
      <c r="I35" s="1">
        <v>84</v>
      </c>
      <c r="J35" s="1">
        <v>93</v>
      </c>
      <c r="K35" s="1">
        <v>101</v>
      </c>
      <c r="L35" s="1">
        <v>104</v>
      </c>
      <c r="M35" s="1">
        <v>109</v>
      </c>
      <c r="N35" s="1">
        <v>119</v>
      </c>
    </row>
    <row r="36" spans="1:14" x14ac:dyDescent="0.3">
      <c r="A36" s="7" t="s">
        <v>14</v>
      </c>
      <c r="B36" s="7" t="s">
        <v>90</v>
      </c>
      <c r="C36" s="1">
        <v>223</v>
      </c>
      <c r="D36" s="1">
        <v>233</v>
      </c>
      <c r="E36" s="1">
        <v>236</v>
      </c>
      <c r="F36" s="1">
        <v>227</v>
      </c>
      <c r="G36" s="1">
        <v>238</v>
      </c>
      <c r="H36" s="1">
        <v>234</v>
      </c>
      <c r="I36" s="1">
        <v>243</v>
      </c>
      <c r="J36" s="1">
        <v>282</v>
      </c>
      <c r="K36" s="1">
        <v>323</v>
      </c>
      <c r="L36" s="1">
        <v>382</v>
      </c>
      <c r="M36" s="1">
        <v>487</v>
      </c>
      <c r="N36" s="1">
        <v>578</v>
      </c>
    </row>
    <row r="37" spans="1:14" x14ac:dyDescent="0.3">
      <c r="A37" s="7" t="s">
        <v>14</v>
      </c>
      <c r="B37" s="7" t="s">
        <v>91</v>
      </c>
      <c r="C37" s="1">
        <v>181</v>
      </c>
      <c r="D37" s="1">
        <v>200</v>
      </c>
      <c r="E37" s="1">
        <v>227</v>
      </c>
      <c r="F37" s="1">
        <v>248</v>
      </c>
      <c r="G37" s="1">
        <v>266</v>
      </c>
      <c r="H37" s="1">
        <v>280</v>
      </c>
      <c r="I37" s="1">
        <v>301</v>
      </c>
      <c r="J37" s="1">
        <v>321</v>
      </c>
      <c r="K37" s="1">
        <v>356</v>
      </c>
      <c r="L37" s="1">
        <v>391</v>
      </c>
      <c r="M37" s="1">
        <v>415</v>
      </c>
      <c r="N37" s="1">
        <v>424</v>
      </c>
    </row>
    <row r="38" spans="1:14" x14ac:dyDescent="0.3">
      <c r="A38" s="7" t="s">
        <v>14</v>
      </c>
      <c r="B38" s="7" t="s">
        <v>92</v>
      </c>
      <c r="C38" s="1">
        <v>51</v>
      </c>
      <c r="D38" s="1">
        <v>52</v>
      </c>
      <c r="E38" s="1">
        <v>49</v>
      </c>
      <c r="F38" s="1">
        <v>52</v>
      </c>
      <c r="G38" s="1">
        <v>48</v>
      </c>
      <c r="H38" s="1">
        <v>49</v>
      </c>
      <c r="I38" s="1">
        <v>57</v>
      </c>
      <c r="J38" s="1">
        <v>60</v>
      </c>
      <c r="K38" s="1">
        <v>68</v>
      </c>
      <c r="L38" s="1">
        <v>78</v>
      </c>
      <c r="M38" s="1">
        <v>87</v>
      </c>
      <c r="N38" s="1">
        <v>97</v>
      </c>
    </row>
    <row r="39" spans="1:14" x14ac:dyDescent="0.3">
      <c r="A39" s="7" t="s">
        <v>14</v>
      </c>
      <c r="B39" s="7" t="s">
        <v>93</v>
      </c>
      <c r="C39" s="1">
        <v>12477</v>
      </c>
      <c r="D39" s="1">
        <v>12696</v>
      </c>
      <c r="E39" s="1">
        <v>12788</v>
      </c>
      <c r="F39" s="1">
        <v>12890</v>
      </c>
      <c r="G39" s="1">
        <v>13197</v>
      </c>
      <c r="H39" s="1">
        <v>13518</v>
      </c>
      <c r="I39" s="1">
        <v>13719</v>
      </c>
      <c r="J39" s="1">
        <v>13999</v>
      </c>
      <c r="K39" s="1">
        <v>14286</v>
      </c>
      <c r="L39" s="1">
        <v>14498</v>
      </c>
      <c r="M39" s="1">
        <v>14962</v>
      </c>
      <c r="N39" s="1">
        <v>15116</v>
      </c>
    </row>
    <row r="40" spans="1:14" x14ac:dyDescent="0.3">
      <c r="A40" s="7" t="s">
        <v>14</v>
      </c>
      <c r="B40" s="7" t="s">
        <v>94</v>
      </c>
      <c r="C40" s="1">
        <v>1090</v>
      </c>
      <c r="D40" s="1">
        <v>1167</v>
      </c>
      <c r="E40" s="1">
        <v>1194</v>
      </c>
      <c r="F40" s="1">
        <v>1242</v>
      </c>
      <c r="G40" s="1">
        <v>1285</v>
      </c>
      <c r="H40" s="1">
        <v>1285</v>
      </c>
      <c r="I40" s="1">
        <v>1295</v>
      </c>
      <c r="J40" s="1">
        <v>1313</v>
      </c>
      <c r="K40" s="1">
        <v>1345</v>
      </c>
      <c r="L40" s="1">
        <v>1370</v>
      </c>
      <c r="M40" s="1">
        <v>1401</v>
      </c>
      <c r="N40" s="1">
        <v>1371</v>
      </c>
    </row>
    <row r="41" spans="1:14" x14ac:dyDescent="0.3">
      <c r="A41" s="7" t="s">
        <v>14</v>
      </c>
      <c r="B41" s="7" t="s">
        <v>95</v>
      </c>
      <c r="C41" s="1">
        <v>115</v>
      </c>
      <c r="D41" s="1">
        <v>122</v>
      </c>
      <c r="E41" s="1">
        <v>126</v>
      </c>
      <c r="F41" s="1">
        <v>134</v>
      </c>
      <c r="G41" s="1">
        <v>147</v>
      </c>
      <c r="H41" s="1">
        <v>153</v>
      </c>
      <c r="I41" s="1">
        <v>168</v>
      </c>
      <c r="J41" s="1">
        <v>173</v>
      </c>
      <c r="K41" s="1">
        <v>172</v>
      </c>
      <c r="L41" s="1">
        <v>169</v>
      </c>
      <c r="M41" s="1">
        <v>197</v>
      </c>
      <c r="N41" s="1">
        <v>199</v>
      </c>
    </row>
    <row r="42" spans="1:14" x14ac:dyDescent="0.3">
      <c r="A42" s="7" t="s">
        <v>14</v>
      </c>
      <c r="B42" s="7" t="s">
        <v>96</v>
      </c>
      <c r="C42" s="1">
        <v>213</v>
      </c>
      <c r="D42" s="1">
        <v>222</v>
      </c>
      <c r="E42" s="1">
        <v>226</v>
      </c>
      <c r="F42" s="1">
        <v>217</v>
      </c>
      <c r="G42" s="1">
        <v>224</v>
      </c>
      <c r="H42" s="1">
        <v>207</v>
      </c>
      <c r="I42" s="1">
        <v>219</v>
      </c>
      <c r="J42" s="1">
        <v>249</v>
      </c>
      <c r="K42" s="1">
        <v>295</v>
      </c>
      <c r="L42" s="1">
        <v>305</v>
      </c>
      <c r="M42" s="1">
        <v>381</v>
      </c>
      <c r="N42" s="1">
        <v>410</v>
      </c>
    </row>
    <row r="43" spans="1:14" x14ac:dyDescent="0.3">
      <c r="A43" s="7" t="s">
        <v>14</v>
      </c>
      <c r="B43" s="7" t="s">
        <v>97</v>
      </c>
      <c r="C43" s="1">
        <v>2461</v>
      </c>
      <c r="D43" s="1">
        <v>2344</v>
      </c>
      <c r="E43" s="1">
        <v>2242</v>
      </c>
      <c r="F43" s="1">
        <v>2152</v>
      </c>
      <c r="G43" s="1">
        <v>2076</v>
      </c>
      <c r="H43" s="1">
        <v>2007</v>
      </c>
      <c r="I43" s="1">
        <v>1966</v>
      </c>
      <c r="J43" s="1">
        <v>1932</v>
      </c>
      <c r="K43" s="1">
        <v>1910</v>
      </c>
      <c r="L43" s="1">
        <v>1899</v>
      </c>
      <c r="M43" s="1">
        <v>1654</v>
      </c>
      <c r="N43" s="1">
        <v>1475</v>
      </c>
    </row>
    <row r="44" spans="1:14" x14ac:dyDescent="0.3">
      <c r="A44" s="7" t="s">
        <v>14</v>
      </c>
      <c r="B44" s="7" t="s">
        <v>98</v>
      </c>
      <c r="C44" s="1">
        <v>520</v>
      </c>
      <c r="D44" s="1">
        <v>497</v>
      </c>
      <c r="E44" s="1">
        <v>462</v>
      </c>
      <c r="F44" s="1">
        <v>421</v>
      </c>
      <c r="G44" s="1">
        <v>416</v>
      </c>
      <c r="H44" s="1">
        <v>400</v>
      </c>
      <c r="I44" s="1">
        <v>400</v>
      </c>
      <c r="J44" s="1">
        <v>393</v>
      </c>
      <c r="K44" s="1">
        <v>387</v>
      </c>
      <c r="L44" s="1">
        <v>408</v>
      </c>
      <c r="M44" s="1">
        <v>380</v>
      </c>
      <c r="N44" s="1">
        <v>337</v>
      </c>
    </row>
    <row r="45" spans="1:14" x14ac:dyDescent="0.3">
      <c r="A45" s="7" t="s">
        <v>15</v>
      </c>
      <c r="B45" s="7" t="s">
        <v>87</v>
      </c>
      <c r="C45" s="1">
        <v>418</v>
      </c>
      <c r="D45" s="1">
        <v>462</v>
      </c>
      <c r="E45" s="1">
        <v>480</v>
      </c>
      <c r="F45" s="1">
        <v>497</v>
      </c>
      <c r="G45" s="1">
        <v>509</v>
      </c>
      <c r="H45" s="1">
        <v>533</v>
      </c>
      <c r="I45" s="1">
        <v>574</v>
      </c>
      <c r="J45" s="1">
        <v>603</v>
      </c>
      <c r="K45" s="1">
        <v>657</v>
      </c>
      <c r="L45" s="1">
        <v>715</v>
      </c>
      <c r="M45" s="1">
        <v>815</v>
      </c>
      <c r="N45" s="1">
        <v>876</v>
      </c>
    </row>
    <row r="46" spans="1:14" x14ac:dyDescent="0.3">
      <c r="A46" s="7" t="s">
        <v>15</v>
      </c>
      <c r="B46" s="7" t="s">
        <v>88</v>
      </c>
      <c r="C46" s="1">
        <v>1813</v>
      </c>
      <c r="D46" s="1">
        <v>1776</v>
      </c>
      <c r="E46" s="1">
        <v>1713</v>
      </c>
      <c r="F46" s="1">
        <v>1688</v>
      </c>
      <c r="G46" s="1">
        <v>1702</v>
      </c>
      <c r="H46" s="1">
        <v>1741</v>
      </c>
      <c r="I46" s="1">
        <v>1764</v>
      </c>
      <c r="J46" s="1">
        <v>1835</v>
      </c>
      <c r="K46" s="1">
        <v>1885</v>
      </c>
      <c r="L46" s="1">
        <v>2061</v>
      </c>
      <c r="M46" s="1">
        <v>2250</v>
      </c>
      <c r="N46" s="1">
        <v>2584</v>
      </c>
    </row>
    <row r="47" spans="1:14" x14ac:dyDescent="0.3">
      <c r="A47" s="7" t="s">
        <v>15</v>
      </c>
      <c r="B47" s="7" t="s">
        <v>89</v>
      </c>
      <c r="C47" s="1">
        <v>37</v>
      </c>
      <c r="D47" s="1">
        <v>36</v>
      </c>
      <c r="E47" s="1">
        <v>44</v>
      </c>
      <c r="F47" s="1">
        <v>45</v>
      </c>
      <c r="G47" s="1">
        <v>46</v>
      </c>
      <c r="H47" s="1">
        <v>49</v>
      </c>
      <c r="I47" s="1">
        <v>48</v>
      </c>
      <c r="J47" s="1">
        <v>60</v>
      </c>
      <c r="K47" s="1">
        <v>75</v>
      </c>
      <c r="L47" s="1">
        <v>84</v>
      </c>
      <c r="M47" s="1">
        <v>90</v>
      </c>
      <c r="N47" s="1">
        <v>97</v>
      </c>
    </row>
    <row r="48" spans="1:14" x14ac:dyDescent="0.3">
      <c r="A48" s="7" t="s">
        <v>15</v>
      </c>
      <c r="B48" s="7" t="s">
        <v>90</v>
      </c>
      <c r="C48" s="1">
        <v>184</v>
      </c>
      <c r="D48" s="1">
        <v>187</v>
      </c>
      <c r="E48" s="1">
        <v>171</v>
      </c>
      <c r="F48" s="1">
        <v>183</v>
      </c>
      <c r="G48" s="1">
        <v>197</v>
      </c>
      <c r="H48" s="1">
        <v>199</v>
      </c>
      <c r="I48" s="1">
        <v>228</v>
      </c>
      <c r="J48" s="1">
        <v>265</v>
      </c>
      <c r="K48" s="1">
        <v>332</v>
      </c>
      <c r="L48" s="1">
        <v>403</v>
      </c>
      <c r="M48" s="1">
        <v>465</v>
      </c>
      <c r="N48" s="1">
        <v>522</v>
      </c>
    </row>
    <row r="49" spans="1:14" x14ac:dyDescent="0.3">
      <c r="A49" s="7" t="s">
        <v>15</v>
      </c>
      <c r="B49" s="7" t="s">
        <v>91</v>
      </c>
      <c r="C49" s="1">
        <v>89</v>
      </c>
      <c r="D49" s="1">
        <v>97</v>
      </c>
      <c r="E49" s="1">
        <v>105</v>
      </c>
      <c r="F49" s="1">
        <v>114</v>
      </c>
      <c r="G49" s="1">
        <v>115</v>
      </c>
      <c r="H49" s="1">
        <v>128</v>
      </c>
      <c r="I49" s="1">
        <v>141</v>
      </c>
      <c r="J49" s="1">
        <v>151</v>
      </c>
      <c r="K49" s="1">
        <v>168</v>
      </c>
      <c r="L49" s="1">
        <v>186</v>
      </c>
      <c r="M49" s="1">
        <v>196</v>
      </c>
      <c r="N49" s="1">
        <v>207</v>
      </c>
    </row>
    <row r="50" spans="1:14" x14ac:dyDescent="0.3">
      <c r="A50" s="7" t="s">
        <v>15</v>
      </c>
      <c r="B50" s="7" t="s">
        <v>92</v>
      </c>
      <c r="C50" s="1">
        <v>50</v>
      </c>
      <c r="D50" s="1">
        <v>50</v>
      </c>
      <c r="E50" s="1">
        <v>54</v>
      </c>
      <c r="F50" s="1">
        <v>54</v>
      </c>
      <c r="G50" s="1">
        <v>54</v>
      </c>
      <c r="H50" s="1">
        <v>55</v>
      </c>
      <c r="I50" s="1">
        <v>59</v>
      </c>
      <c r="J50" s="1">
        <v>73</v>
      </c>
      <c r="K50" s="1">
        <v>73</v>
      </c>
      <c r="L50" s="1">
        <v>80</v>
      </c>
      <c r="M50" s="1">
        <v>93</v>
      </c>
      <c r="N50" s="1">
        <v>96</v>
      </c>
    </row>
    <row r="51" spans="1:14" x14ac:dyDescent="0.3">
      <c r="A51" s="7" t="s">
        <v>15</v>
      </c>
      <c r="B51" s="7" t="s">
        <v>93</v>
      </c>
      <c r="C51" s="1">
        <v>4919</v>
      </c>
      <c r="D51" s="1">
        <v>4976</v>
      </c>
      <c r="E51" s="1">
        <v>4995</v>
      </c>
      <c r="F51" s="1">
        <v>5010</v>
      </c>
      <c r="G51" s="1">
        <v>5163</v>
      </c>
      <c r="H51" s="1">
        <v>5265</v>
      </c>
      <c r="I51" s="1">
        <v>5395</v>
      </c>
      <c r="J51" s="1">
        <v>5503</v>
      </c>
      <c r="K51" s="1">
        <v>5591</v>
      </c>
      <c r="L51" s="1">
        <v>5744</v>
      </c>
      <c r="M51" s="1">
        <v>6024</v>
      </c>
      <c r="N51" s="1">
        <v>6208</v>
      </c>
    </row>
    <row r="52" spans="1:14" x14ac:dyDescent="0.3">
      <c r="A52" s="7" t="s">
        <v>15</v>
      </c>
      <c r="B52" s="7" t="s">
        <v>94</v>
      </c>
      <c r="C52" s="1">
        <v>623</v>
      </c>
      <c r="D52" s="1">
        <v>625</v>
      </c>
      <c r="E52" s="1">
        <v>645</v>
      </c>
      <c r="F52" s="1">
        <v>659</v>
      </c>
      <c r="G52" s="1">
        <v>629</v>
      </c>
      <c r="H52" s="1">
        <v>654</v>
      </c>
      <c r="I52" s="1">
        <v>664</v>
      </c>
      <c r="J52" s="1">
        <v>673</v>
      </c>
      <c r="K52" s="1">
        <v>716</v>
      </c>
      <c r="L52" s="1">
        <v>730</v>
      </c>
      <c r="M52" s="1">
        <v>750</v>
      </c>
      <c r="N52" s="1">
        <v>750</v>
      </c>
    </row>
    <row r="53" spans="1:14" x14ac:dyDescent="0.3">
      <c r="A53" s="7" t="s">
        <v>15</v>
      </c>
      <c r="B53" s="7" t="s">
        <v>95</v>
      </c>
      <c r="C53" s="1">
        <v>78</v>
      </c>
      <c r="D53" s="1">
        <v>82</v>
      </c>
      <c r="E53" s="1">
        <v>88</v>
      </c>
      <c r="F53" s="1">
        <v>96</v>
      </c>
      <c r="G53" s="1">
        <v>95</v>
      </c>
      <c r="H53" s="1">
        <v>104</v>
      </c>
      <c r="I53" s="1">
        <v>108</v>
      </c>
      <c r="J53" s="1">
        <v>111</v>
      </c>
      <c r="K53" s="1">
        <v>129</v>
      </c>
      <c r="L53" s="1">
        <v>133</v>
      </c>
      <c r="M53" s="1">
        <v>130</v>
      </c>
      <c r="N53" s="1">
        <v>133</v>
      </c>
    </row>
    <row r="54" spans="1:14" x14ac:dyDescent="0.3">
      <c r="A54" s="7" t="s">
        <v>15</v>
      </c>
      <c r="B54" s="7" t="s">
        <v>96</v>
      </c>
      <c r="C54" s="1">
        <v>229</v>
      </c>
      <c r="D54" s="1">
        <v>221</v>
      </c>
      <c r="E54" s="1">
        <v>233</v>
      </c>
      <c r="F54" s="1">
        <v>224</v>
      </c>
      <c r="G54" s="1">
        <v>238</v>
      </c>
      <c r="H54" s="1">
        <v>252</v>
      </c>
      <c r="I54" s="1">
        <v>273</v>
      </c>
      <c r="J54" s="1">
        <v>325</v>
      </c>
      <c r="K54" s="1">
        <v>380</v>
      </c>
      <c r="L54" s="1">
        <v>454</v>
      </c>
      <c r="M54" s="1">
        <v>542</v>
      </c>
      <c r="N54" s="1">
        <v>632</v>
      </c>
    </row>
    <row r="55" spans="1:14" x14ac:dyDescent="0.3">
      <c r="A55" s="7" t="s">
        <v>15</v>
      </c>
      <c r="B55" s="7" t="s">
        <v>97</v>
      </c>
      <c r="C55" s="1">
        <v>920</v>
      </c>
      <c r="D55" s="1">
        <v>914</v>
      </c>
      <c r="E55" s="1">
        <v>867</v>
      </c>
      <c r="F55" s="1">
        <v>812</v>
      </c>
      <c r="G55" s="1">
        <v>789</v>
      </c>
      <c r="H55" s="1">
        <v>775</v>
      </c>
      <c r="I55" s="1">
        <v>734</v>
      </c>
      <c r="J55" s="1">
        <v>710</v>
      </c>
      <c r="K55" s="1">
        <v>711</v>
      </c>
      <c r="L55" s="1">
        <v>711</v>
      </c>
      <c r="M55" s="1">
        <v>627</v>
      </c>
      <c r="N55" s="1">
        <v>563</v>
      </c>
    </row>
    <row r="56" spans="1:14" x14ac:dyDescent="0.3">
      <c r="A56" s="7" t="s">
        <v>15</v>
      </c>
      <c r="B56" s="7" t="s">
        <v>98</v>
      </c>
      <c r="C56" s="1">
        <v>489</v>
      </c>
      <c r="D56" s="1">
        <v>461</v>
      </c>
      <c r="E56" s="1">
        <v>415</v>
      </c>
      <c r="F56" s="1">
        <v>397</v>
      </c>
      <c r="G56" s="1">
        <v>392</v>
      </c>
      <c r="H56" s="1">
        <v>374</v>
      </c>
      <c r="I56" s="1">
        <v>359</v>
      </c>
      <c r="J56" s="1">
        <v>368</v>
      </c>
      <c r="K56" s="1">
        <v>378</v>
      </c>
      <c r="L56" s="1">
        <v>382</v>
      </c>
      <c r="M56" s="1">
        <v>391</v>
      </c>
      <c r="N56" s="1">
        <v>384</v>
      </c>
    </row>
    <row r="57" spans="1:14" x14ac:dyDescent="0.3">
      <c r="A57" s="7" t="s">
        <v>16</v>
      </c>
      <c r="B57" s="7" t="s">
        <v>87</v>
      </c>
      <c r="C57" s="1">
        <v>341</v>
      </c>
      <c r="D57" s="1">
        <v>320</v>
      </c>
      <c r="E57" s="1">
        <v>248</v>
      </c>
      <c r="F57" s="1">
        <v>203</v>
      </c>
      <c r="G57" s="1">
        <v>193</v>
      </c>
      <c r="H57" s="1">
        <v>197</v>
      </c>
      <c r="I57" s="1">
        <v>214</v>
      </c>
      <c r="J57" s="1">
        <v>264</v>
      </c>
      <c r="K57" s="1">
        <v>301</v>
      </c>
      <c r="L57" s="1">
        <v>270</v>
      </c>
      <c r="M57" s="1">
        <v>234</v>
      </c>
      <c r="N57" s="1">
        <v>165</v>
      </c>
    </row>
    <row r="58" spans="1:14" x14ac:dyDescent="0.3">
      <c r="A58" s="7" t="s">
        <v>16</v>
      </c>
      <c r="B58" s="7" t="s">
        <v>88</v>
      </c>
      <c r="C58" s="1">
        <v>2534</v>
      </c>
      <c r="D58" s="1">
        <v>2397</v>
      </c>
      <c r="E58" s="1">
        <v>1947</v>
      </c>
      <c r="F58" s="1">
        <v>1255</v>
      </c>
      <c r="G58" s="1">
        <v>1048</v>
      </c>
      <c r="H58" s="1">
        <v>1094</v>
      </c>
      <c r="I58" s="1">
        <v>1319</v>
      </c>
      <c r="J58" s="1">
        <v>1744</v>
      </c>
      <c r="K58" s="1">
        <v>2539</v>
      </c>
      <c r="L58" s="1">
        <v>3223</v>
      </c>
      <c r="M58" s="1">
        <v>3975</v>
      </c>
      <c r="N58" s="1">
        <v>6016</v>
      </c>
    </row>
    <row r="59" spans="1:14" x14ac:dyDescent="0.3">
      <c r="A59" s="7" t="s">
        <v>16</v>
      </c>
      <c r="B59" s="7" t="s">
        <v>89</v>
      </c>
      <c r="C59" s="1">
        <v>22</v>
      </c>
      <c r="D59" s="1">
        <v>20</v>
      </c>
      <c r="E59" s="1">
        <v>22</v>
      </c>
      <c r="F59" s="1">
        <v>13</v>
      </c>
      <c r="G59" s="1">
        <v>10</v>
      </c>
      <c r="H59" s="1">
        <v>10</v>
      </c>
      <c r="I59" s="1">
        <v>9</v>
      </c>
      <c r="J59" s="1">
        <v>9</v>
      </c>
      <c r="K59" s="1">
        <v>11</v>
      </c>
      <c r="L59" s="1">
        <v>11</v>
      </c>
      <c r="M59" s="1">
        <v>12</v>
      </c>
      <c r="N59" s="1">
        <v>13</v>
      </c>
    </row>
    <row r="60" spans="1:14" x14ac:dyDescent="0.3">
      <c r="A60" s="7" t="s">
        <v>16</v>
      </c>
      <c r="B60" s="7" t="s">
        <v>90</v>
      </c>
      <c r="C60" s="1">
        <v>543</v>
      </c>
      <c r="D60" s="1">
        <v>503</v>
      </c>
      <c r="E60" s="1">
        <v>420</v>
      </c>
      <c r="F60" s="1">
        <v>262</v>
      </c>
      <c r="G60" s="1">
        <v>227</v>
      </c>
      <c r="H60" s="1">
        <v>250</v>
      </c>
      <c r="I60" s="1">
        <v>331</v>
      </c>
      <c r="J60" s="1">
        <v>790</v>
      </c>
      <c r="K60" s="1">
        <v>935</v>
      </c>
      <c r="L60" s="1">
        <v>1102</v>
      </c>
      <c r="M60" s="1">
        <v>1097</v>
      </c>
      <c r="N60" s="1">
        <v>1318</v>
      </c>
    </row>
    <row r="61" spans="1:14" x14ac:dyDescent="0.3">
      <c r="A61" s="7" t="s">
        <v>16</v>
      </c>
      <c r="B61" s="7" t="s">
        <v>91</v>
      </c>
      <c r="C61" s="1">
        <v>25</v>
      </c>
      <c r="D61" s="1">
        <v>27</v>
      </c>
      <c r="E61" s="1">
        <v>26</v>
      </c>
      <c r="F61" s="1">
        <v>21</v>
      </c>
      <c r="G61" s="1">
        <v>16</v>
      </c>
      <c r="H61" s="1">
        <v>11</v>
      </c>
      <c r="I61" s="1">
        <v>18</v>
      </c>
      <c r="J61" s="1">
        <v>18</v>
      </c>
      <c r="K61" s="1">
        <v>17</v>
      </c>
      <c r="L61" s="1">
        <v>15</v>
      </c>
      <c r="M61" s="1">
        <v>27</v>
      </c>
      <c r="N61" s="1">
        <v>27</v>
      </c>
    </row>
    <row r="62" spans="1:14" x14ac:dyDescent="0.3">
      <c r="A62" s="7" t="s">
        <v>16</v>
      </c>
      <c r="B62" s="7" t="s">
        <v>92</v>
      </c>
      <c r="C62" s="1">
        <v>236</v>
      </c>
      <c r="D62" s="1">
        <v>223</v>
      </c>
      <c r="E62" s="1">
        <v>190</v>
      </c>
      <c r="F62" s="1">
        <v>129</v>
      </c>
      <c r="G62" s="1">
        <v>75</v>
      </c>
      <c r="H62" s="1">
        <v>86</v>
      </c>
      <c r="I62" s="1">
        <v>91</v>
      </c>
      <c r="J62" s="1">
        <v>124</v>
      </c>
      <c r="K62" s="1">
        <v>180</v>
      </c>
      <c r="L62" s="1">
        <v>202</v>
      </c>
      <c r="M62" s="1">
        <v>182</v>
      </c>
      <c r="N62" s="1">
        <v>251</v>
      </c>
    </row>
    <row r="63" spans="1:14" x14ac:dyDescent="0.3">
      <c r="A63" s="7" t="s">
        <v>16</v>
      </c>
      <c r="B63" s="7" t="s">
        <v>93</v>
      </c>
      <c r="C63" s="1">
        <v>1149</v>
      </c>
      <c r="D63" s="1">
        <v>1035</v>
      </c>
      <c r="E63" s="1">
        <v>810</v>
      </c>
      <c r="F63" s="1">
        <v>597</v>
      </c>
      <c r="G63" s="1">
        <v>581</v>
      </c>
      <c r="H63" s="1">
        <v>582</v>
      </c>
      <c r="I63" s="1">
        <v>558</v>
      </c>
      <c r="J63" s="1">
        <v>564</v>
      </c>
      <c r="K63" s="1">
        <v>588</v>
      </c>
      <c r="L63" s="1">
        <v>574</v>
      </c>
      <c r="M63" s="1">
        <v>622</v>
      </c>
      <c r="N63" s="1">
        <v>577</v>
      </c>
    </row>
    <row r="64" spans="1:14" x14ac:dyDescent="0.3">
      <c r="A64" s="7" t="s">
        <v>16</v>
      </c>
      <c r="B64" s="7" t="s">
        <v>94</v>
      </c>
      <c r="C64" s="1">
        <v>6666</v>
      </c>
      <c r="D64" s="1">
        <v>6261</v>
      </c>
      <c r="E64" s="1">
        <v>5727</v>
      </c>
      <c r="F64" s="1">
        <v>3613</v>
      </c>
      <c r="G64" s="1">
        <v>2511</v>
      </c>
      <c r="H64" s="1">
        <v>2291</v>
      </c>
      <c r="I64" s="1">
        <v>2192</v>
      </c>
      <c r="J64" s="1">
        <v>2194</v>
      </c>
      <c r="K64" s="1">
        <v>2453</v>
      </c>
      <c r="L64" s="1">
        <v>2337</v>
      </c>
      <c r="M64" s="1">
        <v>2002</v>
      </c>
      <c r="N64" s="1">
        <v>2207</v>
      </c>
    </row>
    <row r="65" spans="1:14" x14ac:dyDescent="0.3">
      <c r="A65" s="7" t="s">
        <v>16</v>
      </c>
      <c r="B65" s="7" t="s">
        <v>95</v>
      </c>
      <c r="C65" s="1">
        <v>63</v>
      </c>
      <c r="D65" s="1">
        <v>63</v>
      </c>
      <c r="E65" s="1">
        <v>59</v>
      </c>
      <c r="F65" s="1">
        <v>35</v>
      </c>
      <c r="G65" s="1">
        <v>30</v>
      </c>
      <c r="H65" s="1">
        <v>39</v>
      </c>
      <c r="I65" s="1">
        <v>22</v>
      </c>
      <c r="J65" s="1">
        <v>24</v>
      </c>
      <c r="K65" s="1">
        <v>36</v>
      </c>
      <c r="L65" s="1">
        <v>35</v>
      </c>
      <c r="M65" s="1">
        <v>36</v>
      </c>
      <c r="N65" s="1">
        <v>32</v>
      </c>
    </row>
    <row r="66" spans="1:14" x14ac:dyDescent="0.3">
      <c r="A66" s="7" t="s">
        <v>16</v>
      </c>
      <c r="B66" s="7" t="s">
        <v>96</v>
      </c>
      <c r="C66" s="1">
        <v>630</v>
      </c>
      <c r="D66" s="1">
        <v>619</v>
      </c>
      <c r="E66" s="1">
        <v>515</v>
      </c>
      <c r="F66" s="1">
        <v>350</v>
      </c>
      <c r="G66" s="1">
        <v>285</v>
      </c>
      <c r="H66" s="1">
        <v>326</v>
      </c>
      <c r="I66" s="1">
        <v>511</v>
      </c>
      <c r="J66" s="1">
        <v>881</v>
      </c>
      <c r="K66" s="1">
        <v>1004</v>
      </c>
      <c r="L66" s="1">
        <v>1304</v>
      </c>
      <c r="M66" s="1">
        <v>1171</v>
      </c>
      <c r="N66" s="1">
        <v>1682</v>
      </c>
    </row>
    <row r="67" spans="1:14" x14ac:dyDescent="0.3">
      <c r="A67" s="7" t="s">
        <v>16</v>
      </c>
      <c r="B67" s="7" t="s">
        <v>97</v>
      </c>
      <c r="C67" s="1">
        <v>712</v>
      </c>
      <c r="D67" s="1">
        <v>562</v>
      </c>
      <c r="E67" s="1">
        <v>320</v>
      </c>
      <c r="F67" s="1">
        <v>168</v>
      </c>
      <c r="G67" s="1">
        <v>119</v>
      </c>
      <c r="H67" s="1">
        <v>106</v>
      </c>
      <c r="I67" s="1">
        <v>97</v>
      </c>
      <c r="J67" s="1">
        <v>95</v>
      </c>
      <c r="K67" s="1">
        <v>84</v>
      </c>
      <c r="L67" s="1">
        <v>84</v>
      </c>
      <c r="M67" s="1">
        <v>70</v>
      </c>
      <c r="N67" s="1">
        <v>63</v>
      </c>
    </row>
    <row r="68" spans="1:14" x14ac:dyDescent="0.3">
      <c r="A68" s="7" t="s">
        <v>16</v>
      </c>
      <c r="B68" s="7" t="s">
        <v>98</v>
      </c>
      <c r="C68" s="1">
        <v>3289</v>
      </c>
      <c r="D68" s="1">
        <v>2488</v>
      </c>
      <c r="E68" s="1">
        <v>1459</v>
      </c>
      <c r="F68" s="1">
        <v>689</v>
      </c>
      <c r="G68" s="1">
        <v>455</v>
      </c>
      <c r="H68" s="1">
        <v>378</v>
      </c>
      <c r="I68" s="1">
        <v>392</v>
      </c>
      <c r="J68" s="1">
        <v>490</v>
      </c>
      <c r="K68" s="1">
        <v>562</v>
      </c>
      <c r="L68" s="1">
        <v>630</v>
      </c>
      <c r="M68" s="1">
        <v>610</v>
      </c>
      <c r="N68" s="1">
        <v>673</v>
      </c>
    </row>
    <row r="69" spans="1:14" x14ac:dyDescent="0.3">
      <c r="A69" s="10" t="s">
        <v>17</v>
      </c>
      <c r="B69" s="10" t="s">
        <v>17</v>
      </c>
      <c r="C69" s="5">
        <v>236244</v>
      </c>
      <c r="D69" s="5">
        <v>238261</v>
      </c>
      <c r="E69" s="5">
        <v>236921</v>
      </c>
      <c r="F69" s="5">
        <v>234732</v>
      </c>
      <c r="G69" s="5">
        <v>237239</v>
      </c>
      <c r="H69" s="5">
        <v>242642</v>
      </c>
      <c r="I69" s="5">
        <v>250210</v>
      </c>
      <c r="J69" s="5">
        <v>260320</v>
      </c>
      <c r="K69" s="5">
        <v>272255</v>
      </c>
      <c r="L69" s="5">
        <v>283663</v>
      </c>
      <c r="M69" s="5">
        <v>296182</v>
      </c>
      <c r="N69" s="5">
        <v>313829</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87</v>
      </c>
      <c r="C74" s="2">
        <v>0.16002269942182301</v>
      </c>
      <c r="D74" s="2">
        <v>0.165679378008145</v>
      </c>
      <c r="E74" s="2">
        <v>0.172091691000374</v>
      </c>
      <c r="F74" s="2">
        <v>0.17804791968942399</v>
      </c>
      <c r="G74" s="2">
        <v>0.18323588250287701</v>
      </c>
      <c r="H74" s="2">
        <v>0.18826202196137801</v>
      </c>
      <c r="I74" s="2">
        <v>0.19421141250732499</v>
      </c>
      <c r="J74" s="2">
        <v>0.200171316158163</v>
      </c>
      <c r="K74" s="2">
        <v>0.20568824527916499</v>
      </c>
      <c r="L74" s="2">
        <v>0.212599838463609</v>
      </c>
      <c r="M74" s="2">
        <v>0.222027746684305</v>
      </c>
      <c r="N74" s="2">
        <v>0.23092606076653199</v>
      </c>
    </row>
    <row r="75" spans="1:14" x14ac:dyDescent="0.3">
      <c r="A75" s="8" t="s">
        <v>12</v>
      </c>
      <c r="B75" s="8" t="s">
        <v>88</v>
      </c>
      <c r="C75" s="2">
        <v>0.48767672907909798</v>
      </c>
      <c r="D75" s="2">
        <v>0.48144180477660797</v>
      </c>
      <c r="E75" s="2">
        <v>0.477691446943311</v>
      </c>
      <c r="F75" s="2">
        <v>0.478522417520444</v>
      </c>
      <c r="G75" s="2">
        <v>0.477435913104586</v>
      </c>
      <c r="H75" s="2">
        <v>0.47557022455354497</v>
      </c>
      <c r="I75" s="2">
        <v>0.475354178891776</v>
      </c>
      <c r="J75" s="2">
        <v>0.47591640883108699</v>
      </c>
      <c r="K75" s="2">
        <v>0.47465062972913002</v>
      </c>
      <c r="L75" s="2">
        <v>0.47735898817782602</v>
      </c>
      <c r="M75" s="2">
        <v>0.48719107262945499</v>
      </c>
      <c r="N75" s="2">
        <v>0.49577783912948298</v>
      </c>
    </row>
    <row r="76" spans="1:14" x14ac:dyDescent="0.3">
      <c r="A76" s="8" t="s">
        <v>12</v>
      </c>
      <c r="B76" s="8" t="s">
        <v>89</v>
      </c>
      <c r="C76" s="2">
        <v>1.45819111926243E-2</v>
      </c>
      <c r="D76" s="2">
        <v>1.5396873943628001E-2</v>
      </c>
      <c r="E76" s="2">
        <v>1.6072181599738999E-2</v>
      </c>
      <c r="F76" s="2">
        <v>1.70659974118662E-2</v>
      </c>
      <c r="G76" s="2">
        <v>1.80818278016792E-2</v>
      </c>
      <c r="H76" s="2">
        <v>1.8932222642938298E-2</v>
      </c>
      <c r="I76" s="2">
        <v>2.00864876091294E-2</v>
      </c>
      <c r="J76" s="2">
        <v>2.0724899642123401E-2</v>
      </c>
      <c r="K76" s="2">
        <v>2.1750001760848601E-2</v>
      </c>
      <c r="L76" s="2">
        <v>2.3001677493286601E-2</v>
      </c>
      <c r="M76" s="2">
        <v>2.46938706285404E-2</v>
      </c>
      <c r="N76" s="2">
        <v>2.64446945124777E-2</v>
      </c>
    </row>
    <row r="77" spans="1:14" x14ac:dyDescent="0.3">
      <c r="A77" s="8" t="s">
        <v>12</v>
      </c>
      <c r="B77" s="8" t="s">
        <v>90</v>
      </c>
      <c r="C77" s="2">
        <v>8.2887530250923394E-2</v>
      </c>
      <c r="D77" s="2">
        <v>8.3354338647677897E-2</v>
      </c>
      <c r="E77" s="2">
        <v>8.4395833004995993E-2</v>
      </c>
      <c r="F77" s="2">
        <v>8.6364633267537697E-2</v>
      </c>
      <c r="G77" s="2">
        <v>8.9003635919215396E-2</v>
      </c>
      <c r="H77" s="2">
        <v>9.3622915070430801E-2</v>
      </c>
      <c r="I77" s="2">
        <v>0.101279794338726</v>
      </c>
      <c r="J77" s="2">
        <v>0.10874980334574399</v>
      </c>
      <c r="K77" s="2">
        <v>0.114287826879945</v>
      </c>
      <c r="L77" s="2">
        <v>0.122154823470055</v>
      </c>
      <c r="M77" s="2">
        <v>0.13163037995964999</v>
      </c>
      <c r="N77" s="2">
        <v>0.13748917089517401</v>
      </c>
    </row>
    <row r="78" spans="1:14" x14ac:dyDescent="0.3">
      <c r="A78" s="8" t="s">
        <v>12</v>
      </c>
      <c r="B78" s="8" t="s">
        <v>91</v>
      </c>
      <c r="C78" s="2">
        <v>2.2247078271883099E-2</v>
      </c>
      <c r="D78" s="2">
        <v>2.3268354715644798E-2</v>
      </c>
      <c r="E78" s="2">
        <v>2.443448994693E-2</v>
      </c>
      <c r="F78" s="2">
        <v>2.59048664758245E-2</v>
      </c>
      <c r="G78" s="2">
        <v>2.6755852842809399E-2</v>
      </c>
      <c r="H78" s="2">
        <v>2.76410450586899E-2</v>
      </c>
      <c r="I78" s="2">
        <v>2.8586899278280901E-2</v>
      </c>
      <c r="J78" s="2">
        <v>2.9544778123797698E-2</v>
      </c>
      <c r="K78" s="2">
        <v>3.0511984335490999E-2</v>
      </c>
      <c r="L78" s="2">
        <v>3.13132080160708E-2</v>
      </c>
      <c r="M78" s="2">
        <v>3.2780434856348198E-2</v>
      </c>
      <c r="N78" s="2">
        <v>3.3871715098960697E-2</v>
      </c>
    </row>
    <row r="79" spans="1:14" x14ac:dyDescent="0.3">
      <c r="A79" s="8" t="s">
        <v>12</v>
      </c>
      <c r="B79" s="8" t="s">
        <v>92</v>
      </c>
      <c r="C79" s="2">
        <v>1.93446694688575E-2</v>
      </c>
      <c r="D79" s="2">
        <v>1.9660974226479298E-2</v>
      </c>
      <c r="E79" s="2">
        <v>1.9857843059999099E-2</v>
      </c>
      <c r="F79" s="2">
        <v>2.0067675533414799E-2</v>
      </c>
      <c r="G79" s="2">
        <v>2.0257264199944999E-2</v>
      </c>
      <c r="H79" s="2">
        <v>2.06577473919962E-2</v>
      </c>
      <c r="I79" s="2">
        <v>2.084555844301E-2</v>
      </c>
      <c r="J79" s="2">
        <v>2.11862184697677E-2</v>
      </c>
      <c r="K79" s="2">
        <v>2.17509180982427E-2</v>
      </c>
      <c r="L79" s="2">
        <v>2.20734098544875E-2</v>
      </c>
      <c r="M79" s="2">
        <v>2.1551361802286499E-2</v>
      </c>
      <c r="N79" s="2">
        <v>2.14582877162251E-2</v>
      </c>
    </row>
    <row r="80" spans="1:14" x14ac:dyDescent="0.3">
      <c r="A80" s="8" t="s">
        <v>12</v>
      </c>
      <c r="B80" s="8" t="s">
        <v>93</v>
      </c>
      <c r="C80" s="2">
        <v>0.69380453823947896</v>
      </c>
      <c r="D80" s="2">
        <v>0.68927772322650205</v>
      </c>
      <c r="E80" s="2">
        <v>0.68519211030926996</v>
      </c>
      <c r="F80" s="2">
        <v>0.68118113015175896</v>
      </c>
      <c r="G80" s="2">
        <v>0.67663574501610402</v>
      </c>
      <c r="H80" s="2">
        <v>0.67207875804619499</v>
      </c>
      <c r="I80" s="2">
        <v>0.66607326969150804</v>
      </c>
      <c r="J80" s="2">
        <v>0.65993016688807105</v>
      </c>
      <c r="K80" s="2">
        <v>0.65392281848468403</v>
      </c>
      <c r="L80" s="2">
        <v>0.64562091413029199</v>
      </c>
      <c r="M80" s="2">
        <v>0.63934059224585305</v>
      </c>
      <c r="N80" s="2">
        <v>0.63154828887270797</v>
      </c>
    </row>
    <row r="81" spans="1:14" x14ac:dyDescent="0.3">
      <c r="A81" s="8" t="s">
        <v>12</v>
      </c>
      <c r="B81" s="8" t="s">
        <v>94</v>
      </c>
      <c r="C81" s="2">
        <v>0.25243599541459699</v>
      </c>
      <c r="D81" s="2">
        <v>0.26329636398008699</v>
      </c>
      <c r="E81" s="2">
        <v>0.27099651699736799</v>
      </c>
      <c r="F81" s="2">
        <v>0.27184572484882702</v>
      </c>
      <c r="G81" s="2">
        <v>0.27147178343365203</v>
      </c>
      <c r="H81" s="2">
        <v>0.26813815052749501</v>
      </c>
      <c r="I81" s="2">
        <v>0.259158353592086</v>
      </c>
      <c r="J81" s="2">
        <v>0.245358959567885</v>
      </c>
      <c r="K81" s="2">
        <v>0.234392329874547</v>
      </c>
      <c r="L81" s="2">
        <v>0.217511954041441</v>
      </c>
      <c r="M81" s="2">
        <v>0.20017232683254901</v>
      </c>
      <c r="N81" s="2">
        <v>0.18550851572243199</v>
      </c>
    </row>
    <row r="82" spans="1:14" x14ac:dyDescent="0.3">
      <c r="A82" s="8" t="s">
        <v>12</v>
      </c>
      <c r="B82" s="8" t="s">
        <v>95</v>
      </c>
      <c r="C82" s="2">
        <v>1.60458594116244E-2</v>
      </c>
      <c r="D82" s="2">
        <v>1.6893904029103599E-2</v>
      </c>
      <c r="E82" s="2">
        <v>1.8045399934756502E-2</v>
      </c>
      <c r="F82" s="2">
        <v>1.9097290302341099E-2</v>
      </c>
      <c r="G82" s="2">
        <v>2.0043717704125399E-2</v>
      </c>
      <c r="H82" s="2">
        <v>2.0575539568345302E-2</v>
      </c>
      <c r="I82" s="2">
        <v>2.1325203794773699E-2</v>
      </c>
      <c r="J82" s="2">
        <v>2.2067844102296098E-2</v>
      </c>
      <c r="K82" s="2">
        <v>2.26304260549244E-2</v>
      </c>
      <c r="L82" s="2">
        <v>2.37334235359902E-2</v>
      </c>
      <c r="M82" s="2">
        <v>2.5121264543265201E-2</v>
      </c>
      <c r="N82" s="2">
        <v>2.65837029191765E-2</v>
      </c>
    </row>
    <row r="83" spans="1:14" x14ac:dyDescent="0.3">
      <c r="A83" s="8" t="s">
        <v>12</v>
      </c>
      <c r="B83" s="8" t="s">
        <v>96</v>
      </c>
      <c r="C83" s="2">
        <v>6.0358553050566803E-2</v>
      </c>
      <c r="D83" s="2">
        <v>6.0841892998928698E-2</v>
      </c>
      <c r="E83" s="2">
        <v>6.2126680430568501E-2</v>
      </c>
      <c r="F83" s="2">
        <v>6.4307422376789797E-2</v>
      </c>
      <c r="G83" s="2">
        <v>6.63784411378288E-2</v>
      </c>
      <c r="H83" s="2">
        <v>6.9399422408204195E-2</v>
      </c>
      <c r="I83" s="2">
        <v>7.3783776231592504E-2</v>
      </c>
      <c r="J83" s="2">
        <v>8.1388641250196694E-2</v>
      </c>
      <c r="K83" s="2">
        <v>8.8507135287013497E-2</v>
      </c>
      <c r="L83" s="2">
        <v>9.5918999185863801E-2</v>
      </c>
      <c r="M83" s="2">
        <v>0.102544973100202</v>
      </c>
      <c r="N83" s="2">
        <v>0.107872164202549</v>
      </c>
    </row>
    <row r="84" spans="1:14" x14ac:dyDescent="0.3">
      <c r="A84" s="8" t="s">
        <v>12</v>
      </c>
      <c r="B84" s="8" t="s">
        <v>97</v>
      </c>
      <c r="C84" s="2">
        <v>9.3297913462566495E-2</v>
      </c>
      <c r="D84" s="2">
        <v>8.9483766076976307E-2</v>
      </c>
      <c r="E84" s="2">
        <v>8.4164127208930406E-2</v>
      </c>
      <c r="F84" s="2">
        <v>7.8702795968785502E-2</v>
      </c>
      <c r="G84" s="2">
        <v>7.5246974132404401E-2</v>
      </c>
      <c r="H84" s="2">
        <v>7.2510412722453593E-2</v>
      </c>
      <c r="I84" s="2">
        <v>6.9716727118983496E-2</v>
      </c>
      <c r="J84" s="2">
        <v>6.7560995085549205E-2</v>
      </c>
      <c r="K84" s="2">
        <v>6.5496524084887001E-2</v>
      </c>
      <c r="L84" s="2">
        <v>6.3730938360750805E-2</v>
      </c>
      <c r="M84" s="2">
        <v>5.6036091041687899E-2</v>
      </c>
      <c r="N84" s="2">
        <v>5.0625537830145E-2</v>
      </c>
    </row>
    <row r="85" spans="1:14" x14ac:dyDescent="0.3">
      <c r="A85" s="8" t="s">
        <v>12</v>
      </c>
      <c r="B85" s="8" t="s">
        <v>98</v>
      </c>
      <c r="C85" s="2">
        <v>9.7296522735957194E-2</v>
      </c>
      <c r="D85" s="2">
        <v>9.1404625370218706E-2</v>
      </c>
      <c r="E85" s="2">
        <v>8.4931679563757898E-2</v>
      </c>
      <c r="F85" s="2">
        <v>7.8892126452987404E-2</v>
      </c>
      <c r="G85" s="2">
        <v>7.5452962204772503E-2</v>
      </c>
      <c r="H85" s="2">
        <v>7.2611540048329107E-2</v>
      </c>
      <c r="I85" s="2">
        <v>6.9578338502808298E-2</v>
      </c>
      <c r="J85" s="2">
        <v>6.7399968535319099E-2</v>
      </c>
      <c r="K85" s="2">
        <v>6.6411160131121694E-2</v>
      </c>
      <c r="L85" s="2">
        <v>6.4981825270327601E-2</v>
      </c>
      <c r="M85" s="2">
        <v>5.6909885675857398E-2</v>
      </c>
      <c r="N85" s="2">
        <v>5.1894022334136203E-2</v>
      </c>
    </row>
    <row r="86" spans="1:14" x14ac:dyDescent="0.3">
      <c r="A86" s="8" t="s">
        <v>13</v>
      </c>
      <c r="B86" s="8" t="s">
        <v>87</v>
      </c>
      <c r="C86" s="2">
        <v>2.17520268934151E-2</v>
      </c>
      <c r="D86" s="2">
        <v>1.9914926527455499E-2</v>
      </c>
      <c r="E86" s="2">
        <v>1.96857845920878E-2</v>
      </c>
      <c r="F86" s="2">
        <v>2.0258863252672999E-2</v>
      </c>
      <c r="G86" s="2">
        <v>2.2851919561243099E-2</v>
      </c>
      <c r="H86" s="2">
        <v>2.4403373407500401E-2</v>
      </c>
      <c r="I86" s="2">
        <v>2.4764562260202301E-2</v>
      </c>
      <c r="J86" s="2">
        <v>2.6293324227420201E-2</v>
      </c>
      <c r="K86" s="2">
        <v>3.0934656741108402E-2</v>
      </c>
      <c r="L86" s="2">
        <v>3.2503234152652001E-2</v>
      </c>
      <c r="M86" s="2">
        <v>3.2761064734603898E-2</v>
      </c>
      <c r="N86" s="2">
        <v>3.0549898167006099E-2</v>
      </c>
    </row>
    <row r="87" spans="1:14" x14ac:dyDescent="0.3">
      <c r="A87" s="8" t="s">
        <v>13</v>
      </c>
      <c r="B87" s="8" t="s">
        <v>88</v>
      </c>
      <c r="C87" s="2">
        <v>0.264540337711069</v>
      </c>
      <c r="D87" s="2">
        <v>0.25317693059628499</v>
      </c>
      <c r="E87" s="2">
        <v>0.24868282402528999</v>
      </c>
      <c r="F87" s="2">
        <v>0.24536532170120001</v>
      </c>
      <c r="G87" s="2">
        <v>0.24109014675052401</v>
      </c>
      <c r="H87" s="2">
        <v>0.23541453428863901</v>
      </c>
      <c r="I87" s="2">
        <v>0.240079365079365</v>
      </c>
      <c r="J87" s="2">
        <v>0.24545454545454501</v>
      </c>
      <c r="K87" s="2">
        <v>0.26460767946577601</v>
      </c>
      <c r="L87" s="2">
        <v>0.27725118483412298</v>
      </c>
      <c r="M87" s="2">
        <v>0.29963369963370001</v>
      </c>
      <c r="N87" s="2">
        <v>0.32885003362474802</v>
      </c>
    </row>
    <row r="88" spans="1:14" x14ac:dyDescent="0.3">
      <c r="A88" s="8" t="s">
        <v>13</v>
      </c>
      <c r="B88" s="8" t="s">
        <v>89</v>
      </c>
      <c r="C88" s="2">
        <v>1.58196559224837E-3</v>
      </c>
      <c r="D88" s="2">
        <v>2.32018561484919E-3</v>
      </c>
      <c r="E88" s="2">
        <v>1.89286390308537E-3</v>
      </c>
      <c r="F88" s="2">
        <v>1.6882386043894199E-3</v>
      </c>
      <c r="G88" s="2">
        <v>2.19378427787934E-3</v>
      </c>
      <c r="H88" s="2">
        <v>2.3326753992463701E-3</v>
      </c>
      <c r="I88" s="2">
        <v>2.4415765608650202E-3</v>
      </c>
      <c r="J88" s="2">
        <v>2.39030220249274E-3</v>
      </c>
      <c r="K88" s="2">
        <v>2.81224152191894E-3</v>
      </c>
      <c r="L88" s="2">
        <v>3.07244501940492E-3</v>
      </c>
      <c r="M88" s="2">
        <v>2.83509214049457E-3</v>
      </c>
      <c r="N88" s="2">
        <v>2.6633244555851498E-3</v>
      </c>
    </row>
    <row r="89" spans="1:14" x14ac:dyDescent="0.3">
      <c r="A89" s="8" t="s">
        <v>13</v>
      </c>
      <c r="B89" s="8" t="s">
        <v>90</v>
      </c>
      <c r="C89" s="2">
        <v>4.3151969981238297E-2</v>
      </c>
      <c r="D89" s="2">
        <v>4.5943304007820103E-2</v>
      </c>
      <c r="E89" s="2">
        <v>4.53108535300316E-2</v>
      </c>
      <c r="F89" s="2">
        <v>4.4711014176662997E-2</v>
      </c>
      <c r="G89" s="2">
        <v>5.2410901467505197E-2</v>
      </c>
      <c r="H89" s="2">
        <v>5.5271238485158601E-2</v>
      </c>
      <c r="I89" s="2">
        <v>6.1507936507936498E-2</v>
      </c>
      <c r="J89" s="2">
        <v>9.4545454545454502E-2</v>
      </c>
      <c r="K89" s="2">
        <v>9.9332220367278803E-2</v>
      </c>
      <c r="L89" s="2">
        <v>0.104265402843602</v>
      </c>
      <c r="M89" s="2">
        <v>0.106959706959707</v>
      </c>
      <c r="N89" s="2">
        <v>0.12575655682582401</v>
      </c>
    </row>
    <row r="90" spans="1:14" x14ac:dyDescent="0.3">
      <c r="A90" s="8" t="s">
        <v>13</v>
      </c>
      <c r="B90" s="8" t="s">
        <v>91</v>
      </c>
      <c r="C90" s="2">
        <v>5.1413881748072002E-3</v>
      </c>
      <c r="D90" s="2">
        <v>5.9938128383603996E-3</v>
      </c>
      <c r="E90" s="2">
        <v>6.0571644898731796E-3</v>
      </c>
      <c r="F90" s="2">
        <v>7.1281185518664398E-3</v>
      </c>
      <c r="G90" s="2">
        <v>7.4954296160877499E-3</v>
      </c>
      <c r="H90" s="2">
        <v>7.7157724744302903E-3</v>
      </c>
      <c r="I90" s="2">
        <v>7.3247296825950502E-3</v>
      </c>
      <c r="J90" s="2">
        <v>8.5367935803312301E-3</v>
      </c>
      <c r="K90" s="2">
        <v>8.1058726220016603E-3</v>
      </c>
      <c r="L90" s="2">
        <v>8.8939197930142308E-3</v>
      </c>
      <c r="M90" s="2">
        <v>9.1352968971491599E-3</v>
      </c>
      <c r="N90" s="2">
        <v>9.0866363778787408E-3</v>
      </c>
    </row>
    <row r="91" spans="1:14" x14ac:dyDescent="0.3">
      <c r="A91" s="8" t="s">
        <v>13</v>
      </c>
      <c r="B91" s="8" t="s">
        <v>92</v>
      </c>
      <c r="C91" s="2">
        <v>1.5947467166979399E-2</v>
      </c>
      <c r="D91" s="2">
        <v>1.46627565982405E-2</v>
      </c>
      <c r="E91" s="2">
        <v>1.5806111696522698E-2</v>
      </c>
      <c r="F91" s="2">
        <v>1.0905125408942199E-2</v>
      </c>
      <c r="G91" s="2">
        <v>1.7819706498951801E-2</v>
      </c>
      <c r="H91" s="2">
        <v>1.84237461617195E-2</v>
      </c>
      <c r="I91" s="2">
        <v>2.0833333333333301E-2</v>
      </c>
      <c r="J91" s="2">
        <v>2.6363636363636402E-2</v>
      </c>
      <c r="K91" s="2">
        <v>2.50417362270451E-2</v>
      </c>
      <c r="L91" s="2">
        <v>2.60663507109005E-2</v>
      </c>
      <c r="M91" s="2">
        <v>2.4175824175824201E-2</v>
      </c>
      <c r="N91" s="2">
        <v>2.2192333557498299E-2</v>
      </c>
    </row>
    <row r="92" spans="1:14" x14ac:dyDescent="0.3">
      <c r="A92" s="8" t="s">
        <v>13</v>
      </c>
      <c r="B92" s="8" t="s">
        <v>93</v>
      </c>
      <c r="C92" s="2">
        <v>0.84872454024124999</v>
      </c>
      <c r="D92" s="2">
        <v>0.85402165506573902</v>
      </c>
      <c r="E92" s="2">
        <v>0.86144236229415105</v>
      </c>
      <c r="F92" s="2">
        <v>0.86737947852185304</v>
      </c>
      <c r="G92" s="2">
        <v>0.86727605118829998</v>
      </c>
      <c r="H92" s="2">
        <v>0.86847299479633999</v>
      </c>
      <c r="I92" s="2">
        <v>0.87321241716079501</v>
      </c>
      <c r="J92" s="2">
        <v>0.87433839849752404</v>
      </c>
      <c r="K92" s="2">
        <v>0.87080231596360602</v>
      </c>
      <c r="L92" s="2">
        <v>0.87144243208279404</v>
      </c>
      <c r="M92" s="2">
        <v>0.88675381949913401</v>
      </c>
      <c r="N92" s="2">
        <v>0.90224032586558001</v>
      </c>
    </row>
    <row r="93" spans="1:14" x14ac:dyDescent="0.3">
      <c r="A93" s="8" t="s">
        <v>13</v>
      </c>
      <c r="B93" s="8" t="s">
        <v>94</v>
      </c>
      <c r="C93" s="2">
        <v>0.49343339587242002</v>
      </c>
      <c r="D93" s="2">
        <v>0.50635386119257098</v>
      </c>
      <c r="E93" s="2">
        <v>0.52370916754478403</v>
      </c>
      <c r="F93" s="2">
        <v>0.53871319520174499</v>
      </c>
      <c r="G93" s="2">
        <v>0.53983228511530401</v>
      </c>
      <c r="H93" s="2">
        <v>0.54759467758444202</v>
      </c>
      <c r="I93" s="2">
        <v>0.53373015873015905</v>
      </c>
      <c r="J93" s="2">
        <v>0.50181818181818205</v>
      </c>
      <c r="K93" s="2">
        <v>0.47078464106844697</v>
      </c>
      <c r="L93" s="2">
        <v>0.44707740916271699</v>
      </c>
      <c r="M93" s="2">
        <v>0.42124542124542103</v>
      </c>
      <c r="N93" s="2">
        <v>0.38735709482178898</v>
      </c>
    </row>
    <row r="94" spans="1:14" x14ac:dyDescent="0.3">
      <c r="A94" s="8" t="s">
        <v>13</v>
      </c>
      <c r="B94" s="8" t="s">
        <v>95</v>
      </c>
      <c r="C94" s="2">
        <v>6.9210994660866103E-3</v>
      </c>
      <c r="D94" s="2">
        <v>6.38051044083527E-3</v>
      </c>
      <c r="E94" s="2">
        <v>6.4357372704902504E-3</v>
      </c>
      <c r="F94" s="2">
        <v>6.0026261489401602E-3</v>
      </c>
      <c r="G94" s="2">
        <v>6.0329067641681899E-3</v>
      </c>
      <c r="H94" s="2">
        <v>6.4597164902207103E-3</v>
      </c>
      <c r="I94" s="2">
        <v>5.75514475061039E-3</v>
      </c>
      <c r="J94" s="2">
        <v>6.3172272494451103E-3</v>
      </c>
      <c r="K94" s="2">
        <v>6.9478908188585599E-3</v>
      </c>
      <c r="L94" s="2">
        <v>6.7917205692108696E-3</v>
      </c>
      <c r="M94" s="2">
        <v>6.7727201134036904E-3</v>
      </c>
      <c r="N94" s="2">
        <v>5.7966473445088497E-3</v>
      </c>
    </row>
    <row r="95" spans="1:14" x14ac:dyDescent="0.3">
      <c r="A95" s="8" t="s">
        <v>13</v>
      </c>
      <c r="B95" s="8" t="s">
        <v>96</v>
      </c>
      <c r="C95" s="2">
        <v>3.2833020637898697E-2</v>
      </c>
      <c r="D95" s="2">
        <v>3.81231671554252E-2</v>
      </c>
      <c r="E95" s="2">
        <v>3.4773445732349799E-2</v>
      </c>
      <c r="F95" s="2">
        <v>4.2529989094874598E-2</v>
      </c>
      <c r="G95" s="2">
        <v>4.5073375262054502E-2</v>
      </c>
      <c r="H95" s="2">
        <v>4.7082906857727702E-2</v>
      </c>
      <c r="I95" s="2">
        <v>5.95238095238095E-2</v>
      </c>
      <c r="J95" s="2">
        <v>5.7272727272727302E-2</v>
      </c>
      <c r="K95" s="2">
        <v>6.5108514190317199E-2</v>
      </c>
      <c r="L95" s="2">
        <v>6.8720379146919405E-2</v>
      </c>
      <c r="M95" s="2">
        <v>8.4981684981684999E-2</v>
      </c>
      <c r="N95" s="2">
        <v>8.5406859448554098E-2</v>
      </c>
    </row>
    <row r="96" spans="1:14" x14ac:dyDescent="0.3">
      <c r="A96" s="8" t="s">
        <v>13</v>
      </c>
      <c r="B96" s="8" t="s">
        <v>97</v>
      </c>
      <c r="C96" s="2">
        <v>0.115878979632193</v>
      </c>
      <c r="D96" s="2">
        <v>0.111368909512761</v>
      </c>
      <c r="E96" s="2">
        <v>0.104486087450312</v>
      </c>
      <c r="F96" s="2">
        <v>9.75426749202776E-2</v>
      </c>
      <c r="G96" s="2">
        <v>9.4149908592321793E-2</v>
      </c>
      <c r="H96" s="2">
        <v>9.0615467432262703E-2</v>
      </c>
      <c r="I96" s="2">
        <v>8.6501569584932006E-2</v>
      </c>
      <c r="J96" s="2">
        <v>8.2123954242786401E-2</v>
      </c>
      <c r="K96" s="2">
        <v>8.0397022332506202E-2</v>
      </c>
      <c r="L96" s="2">
        <v>7.7296248382923705E-2</v>
      </c>
      <c r="M96" s="2">
        <v>6.1742006615214999E-2</v>
      </c>
      <c r="N96" s="2">
        <v>4.9663167789440701E-2</v>
      </c>
    </row>
    <row r="97" spans="1:14" x14ac:dyDescent="0.3">
      <c r="A97" s="8" t="s">
        <v>13</v>
      </c>
      <c r="B97" s="8" t="s">
        <v>98</v>
      </c>
      <c r="C97" s="2">
        <v>0.15009380863039401</v>
      </c>
      <c r="D97" s="2">
        <v>0.14173998044965799</v>
      </c>
      <c r="E97" s="2">
        <v>0.13171759747102199</v>
      </c>
      <c r="F97" s="2">
        <v>0.11777535441657599</v>
      </c>
      <c r="G97" s="2">
        <v>0.10377358490565999</v>
      </c>
      <c r="H97" s="2">
        <v>9.6212896622313193E-2</v>
      </c>
      <c r="I97" s="2">
        <v>8.4325396825396803E-2</v>
      </c>
      <c r="J97" s="2">
        <v>7.4545454545454498E-2</v>
      </c>
      <c r="K97" s="2">
        <v>7.5125208681135203E-2</v>
      </c>
      <c r="L97" s="2">
        <v>7.6619273301737803E-2</v>
      </c>
      <c r="M97" s="2">
        <v>6.3003663003663002E-2</v>
      </c>
      <c r="N97" s="2">
        <v>5.0437121721587097E-2</v>
      </c>
    </row>
    <row r="98" spans="1:14" x14ac:dyDescent="0.3">
      <c r="A98" s="8" t="s">
        <v>14</v>
      </c>
      <c r="B98" s="8" t="s">
        <v>87</v>
      </c>
      <c r="C98" s="2">
        <v>5.5696202531645603E-2</v>
      </c>
      <c r="D98" s="2">
        <v>5.9009997561570299E-2</v>
      </c>
      <c r="E98" s="2">
        <v>6.2276393184161102E-2</v>
      </c>
      <c r="F98" s="2">
        <v>6.5206900711786697E-2</v>
      </c>
      <c r="G98" s="2">
        <v>6.7711413364872894E-2</v>
      </c>
      <c r="H98" s="2">
        <v>6.8440622821287503E-2</v>
      </c>
      <c r="I98" s="2">
        <v>7.0840009155413095E-2</v>
      </c>
      <c r="J98" s="2">
        <v>7.2803817008139204E-2</v>
      </c>
      <c r="K98" s="2">
        <v>7.6614894901487304E-2</v>
      </c>
      <c r="L98" s="2">
        <v>8.1161137440758299E-2</v>
      </c>
      <c r="M98" s="2">
        <v>8.4248890766955395E-2</v>
      </c>
      <c r="N98" s="2">
        <v>8.7592777807022196E-2</v>
      </c>
    </row>
    <row r="99" spans="1:14" x14ac:dyDescent="0.3">
      <c r="A99" s="8" t="s">
        <v>14</v>
      </c>
      <c r="B99" s="8" t="s">
        <v>88</v>
      </c>
      <c r="C99" s="2">
        <v>0.39567723342939498</v>
      </c>
      <c r="D99" s="2">
        <v>0.385855728429986</v>
      </c>
      <c r="E99" s="2">
        <v>0.38279692395329001</v>
      </c>
      <c r="F99" s="2">
        <v>0.37474659716188802</v>
      </c>
      <c r="G99" s="2">
        <v>0.36846615252784898</v>
      </c>
      <c r="H99" s="2">
        <v>0.37193185099624598</v>
      </c>
      <c r="I99" s="2">
        <v>0.36742857142857099</v>
      </c>
      <c r="J99" s="2">
        <v>0.36912936006591601</v>
      </c>
      <c r="K99" s="2">
        <v>0.37406161014755401</v>
      </c>
      <c r="L99" s="2">
        <v>0.38081324567811098</v>
      </c>
      <c r="M99" s="2">
        <v>0.39894551845342702</v>
      </c>
      <c r="N99" s="2">
        <v>0.41507853403141398</v>
      </c>
    </row>
    <row r="100" spans="1:14" x14ac:dyDescent="0.3">
      <c r="A100" s="8" t="s">
        <v>14</v>
      </c>
      <c r="B100" s="8" t="s">
        <v>89</v>
      </c>
      <c r="C100" s="2">
        <v>3.6430997221364599E-3</v>
      </c>
      <c r="D100" s="2">
        <v>4.5110948549134397E-3</v>
      </c>
      <c r="E100" s="2">
        <v>4.9117700563943998E-3</v>
      </c>
      <c r="F100" s="2">
        <v>4.40342622753046E-3</v>
      </c>
      <c r="G100" s="2">
        <v>4.6717918391484302E-3</v>
      </c>
      <c r="H100" s="2">
        <v>4.4155240529862904E-3</v>
      </c>
      <c r="I100" s="2">
        <v>4.8065918974593697E-3</v>
      </c>
      <c r="J100" s="2">
        <v>5.2203199550940197E-3</v>
      </c>
      <c r="K100" s="2">
        <v>5.5430547170846802E-3</v>
      </c>
      <c r="L100" s="2">
        <v>5.6010340370529904E-3</v>
      </c>
      <c r="M100" s="2">
        <v>5.7574477075850398E-3</v>
      </c>
      <c r="N100" s="2">
        <v>6.2641469705742997E-3</v>
      </c>
    </row>
    <row r="101" spans="1:14" x14ac:dyDescent="0.3">
      <c r="A101" s="8" t="s">
        <v>14</v>
      </c>
      <c r="B101" s="8" t="s">
        <v>90</v>
      </c>
      <c r="C101" s="2">
        <v>6.4265129682997094E-2</v>
      </c>
      <c r="D101" s="2">
        <v>6.5912305516265896E-2</v>
      </c>
      <c r="E101" s="2">
        <v>6.7217317003702606E-2</v>
      </c>
      <c r="F101" s="2">
        <v>6.5739936287286402E-2</v>
      </c>
      <c r="G101" s="2">
        <v>6.7980576978006302E-2</v>
      </c>
      <c r="H101" s="2">
        <v>6.7571469823852107E-2</v>
      </c>
      <c r="I101" s="2">
        <v>6.9428571428571395E-2</v>
      </c>
      <c r="J101" s="2">
        <v>7.7451249656687704E-2</v>
      </c>
      <c r="K101" s="2">
        <v>8.3613771680041402E-2</v>
      </c>
      <c r="L101" s="2">
        <v>9.3011930849768706E-2</v>
      </c>
      <c r="M101" s="2">
        <v>0.106985940246046</v>
      </c>
      <c r="N101" s="2">
        <v>0.12104712041884801</v>
      </c>
    </row>
    <row r="102" spans="1:14" x14ac:dyDescent="0.3">
      <c r="A102" s="8" t="s">
        <v>14</v>
      </c>
      <c r="B102" s="8" t="s">
        <v>91</v>
      </c>
      <c r="C102" s="2">
        <v>1.11762889780797E-2</v>
      </c>
      <c r="D102" s="2">
        <v>1.2192148256522799E-2</v>
      </c>
      <c r="E102" s="2">
        <v>1.37650839852041E-2</v>
      </c>
      <c r="F102" s="2">
        <v>1.49595849921583E-2</v>
      </c>
      <c r="G102" s="2">
        <v>1.57303370786517E-2</v>
      </c>
      <c r="H102" s="2">
        <v>1.6267720195212599E-2</v>
      </c>
      <c r="I102" s="2">
        <v>1.7223620965896101E-2</v>
      </c>
      <c r="J102" s="2">
        <v>1.8018523715969698E-2</v>
      </c>
      <c r="K102" s="2">
        <v>1.9537895834476699E-2</v>
      </c>
      <c r="L102" s="2">
        <v>2.1057733735458901E-2</v>
      </c>
      <c r="M102" s="2">
        <v>2.19205577857596E-2</v>
      </c>
      <c r="N102" s="2">
        <v>2.2319313575827799E-2</v>
      </c>
    </row>
    <row r="103" spans="1:14" x14ac:dyDescent="0.3">
      <c r="A103" s="8" t="s">
        <v>14</v>
      </c>
      <c r="B103" s="8" t="s">
        <v>92</v>
      </c>
      <c r="C103" s="2">
        <v>1.46974063400576E-2</v>
      </c>
      <c r="D103" s="2">
        <v>1.47100424328147E-2</v>
      </c>
      <c r="E103" s="2">
        <v>1.3956137852463701E-2</v>
      </c>
      <c r="F103" s="2">
        <v>1.5059368664929001E-2</v>
      </c>
      <c r="G103" s="2">
        <v>1.3710368466152501E-2</v>
      </c>
      <c r="H103" s="2">
        <v>1.4149581287900699E-2</v>
      </c>
      <c r="I103" s="2">
        <v>1.6285714285714299E-2</v>
      </c>
      <c r="J103" s="2">
        <v>1.6478989288657001E-2</v>
      </c>
      <c r="K103" s="2">
        <v>1.76028993010614E-2</v>
      </c>
      <c r="L103" s="2">
        <v>1.8991964937910898E-2</v>
      </c>
      <c r="M103" s="2">
        <v>1.9112478031634399E-2</v>
      </c>
      <c r="N103" s="2">
        <v>2.03141361256544E-2</v>
      </c>
    </row>
    <row r="104" spans="1:14" x14ac:dyDescent="0.3">
      <c r="A104" s="8" t="s">
        <v>14</v>
      </c>
      <c r="B104" s="8" t="s">
        <v>93</v>
      </c>
      <c r="C104" s="2">
        <v>0.77042297005248495</v>
      </c>
      <c r="D104" s="2">
        <v>0.77395757132406695</v>
      </c>
      <c r="E104" s="2">
        <v>0.775453277545328</v>
      </c>
      <c r="F104" s="2">
        <v>0.77753649414887205</v>
      </c>
      <c r="G104" s="2">
        <v>0.78042578356002401</v>
      </c>
      <c r="H104" s="2">
        <v>0.78538229142458704</v>
      </c>
      <c r="I104" s="2">
        <v>0.78501945525291805</v>
      </c>
      <c r="J104" s="2">
        <v>0.78579848442323896</v>
      </c>
      <c r="K104" s="2">
        <v>0.78404039295318595</v>
      </c>
      <c r="L104" s="2">
        <v>0.78080568720379195</v>
      </c>
      <c r="M104" s="2">
        <v>0.79030213395309501</v>
      </c>
      <c r="N104" s="2">
        <v>0.79570458493446306</v>
      </c>
    </row>
    <row r="105" spans="1:14" x14ac:dyDescent="0.3">
      <c r="A105" s="8" t="s">
        <v>14</v>
      </c>
      <c r="B105" s="8" t="s">
        <v>94</v>
      </c>
      <c r="C105" s="2">
        <v>0.31412103746397702</v>
      </c>
      <c r="D105" s="2">
        <v>0.33012729844413002</v>
      </c>
      <c r="E105" s="2">
        <v>0.34007405297636001</v>
      </c>
      <c r="F105" s="2">
        <v>0.359687228496959</v>
      </c>
      <c r="G105" s="2">
        <v>0.36703798914595798</v>
      </c>
      <c r="H105" s="2">
        <v>0.37106555010106801</v>
      </c>
      <c r="I105" s="2">
        <v>0.37</v>
      </c>
      <c r="J105" s="2">
        <v>0.36061521560011001</v>
      </c>
      <c r="K105" s="2">
        <v>0.34817499352834602</v>
      </c>
      <c r="L105" s="2">
        <v>0.33357682006330702</v>
      </c>
      <c r="M105" s="2">
        <v>0.30777680140597502</v>
      </c>
      <c r="N105" s="2">
        <v>0.28712041884816802</v>
      </c>
    </row>
    <row r="106" spans="1:14" x14ac:dyDescent="0.3">
      <c r="A106" s="8" t="s">
        <v>14</v>
      </c>
      <c r="B106" s="8" t="s">
        <v>95</v>
      </c>
      <c r="C106" s="2">
        <v>7.10095708552022E-3</v>
      </c>
      <c r="D106" s="2">
        <v>7.43721043647891E-3</v>
      </c>
      <c r="E106" s="2">
        <v>7.6405311988357299E-3</v>
      </c>
      <c r="F106" s="2">
        <v>8.0830015683435903E-3</v>
      </c>
      <c r="G106" s="2">
        <v>8.6930810171496203E-3</v>
      </c>
      <c r="H106" s="2">
        <v>8.8891471066697703E-3</v>
      </c>
      <c r="I106" s="2">
        <v>9.6131837949187497E-3</v>
      </c>
      <c r="J106" s="2">
        <v>9.7109177659275899E-3</v>
      </c>
      <c r="K106" s="2">
        <v>9.4396575380056007E-3</v>
      </c>
      <c r="L106" s="2">
        <v>9.1016803102111198E-3</v>
      </c>
      <c r="M106" s="2">
        <v>1.04056623705895E-2</v>
      </c>
      <c r="N106" s="2">
        <v>1.04753382112965E-2</v>
      </c>
    </row>
    <row r="107" spans="1:14" x14ac:dyDescent="0.3">
      <c r="A107" s="8" t="s">
        <v>14</v>
      </c>
      <c r="B107" s="8" t="s">
        <v>96</v>
      </c>
      <c r="C107" s="2">
        <v>6.1383285302593703E-2</v>
      </c>
      <c r="D107" s="2">
        <v>6.2800565770862807E-2</v>
      </c>
      <c r="E107" s="2">
        <v>6.4369125605240704E-2</v>
      </c>
      <c r="F107" s="2">
        <v>6.2843903851723101E-2</v>
      </c>
      <c r="G107" s="2">
        <v>6.3981719508711801E-2</v>
      </c>
      <c r="H107" s="2">
        <v>5.9774761767253798E-2</v>
      </c>
      <c r="I107" s="2">
        <v>6.2571428571428597E-2</v>
      </c>
      <c r="J107" s="2">
        <v>6.8387805547926395E-2</v>
      </c>
      <c r="K107" s="2">
        <v>7.6365519026663206E-2</v>
      </c>
      <c r="L107" s="2">
        <v>7.4263452641830999E-2</v>
      </c>
      <c r="M107" s="2">
        <v>8.3699472759226706E-2</v>
      </c>
      <c r="N107" s="2">
        <v>8.5863874345549707E-2</v>
      </c>
    </row>
    <row r="108" spans="1:14" x14ac:dyDescent="0.3">
      <c r="A108" s="8" t="s">
        <v>14</v>
      </c>
      <c r="B108" s="8" t="s">
        <v>97</v>
      </c>
      <c r="C108" s="2">
        <v>0.15196048163013301</v>
      </c>
      <c r="D108" s="2">
        <v>0.142891977566447</v>
      </c>
      <c r="E108" s="2">
        <v>0.13595294403007699</v>
      </c>
      <c r="F108" s="2">
        <v>0.12981059235130901</v>
      </c>
      <c r="G108" s="2">
        <v>0.12276759314015399</v>
      </c>
      <c r="H108" s="2">
        <v>0.116604694399256</v>
      </c>
      <c r="I108" s="2">
        <v>0.112497138933394</v>
      </c>
      <c r="J108" s="2">
        <v>0.10844793713163101</v>
      </c>
      <c r="K108" s="2">
        <v>0.10482410405576</v>
      </c>
      <c r="L108" s="2">
        <v>0.102272727272727</v>
      </c>
      <c r="M108" s="2">
        <v>8.7365307416015198E-2</v>
      </c>
      <c r="N108" s="2">
        <v>7.7643838500815895E-2</v>
      </c>
    </row>
    <row r="109" spans="1:14" x14ac:dyDescent="0.3">
      <c r="A109" s="8" t="s">
        <v>14</v>
      </c>
      <c r="B109" s="8" t="s">
        <v>98</v>
      </c>
      <c r="C109" s="2">
        <v>0.14985590778098001</v>
      </c>
      <c r="D109" s="2">
        <v>0.140594059405941</v>
      </c>
      <c r="E109" s="2">
        <v>0.13158644260894301</v>
      </c>
      <c r="F109" s="2">
        <v>0.121922965537214</v>
      </c>
      <c r="G109" s="2">
        <v>0.11882319337332201</v>
      </c>
      <c r="H109" s="2">
        <v>0.115506786023679</v>
      </c>
      <c r="I109" s="2">
        <v>0.114285714285714</v>
      </c>
      <c r="J109" s="2">
        <v>0.10793737984070299</v>
      </c>
      <c r="K109" s="2">
        <v>0.100181206316334</v>
      </c>
      <c r="L109" s="2">
        <v>9.9342585829072294E-2</v>
      </c>
      <c r="M109" s="2">
        <v>8.3479789103690694E-2</v>
      </c>
      <c r="N109" s="2">
        <v>7.0575916230366506E-2</v>
      </c>
    </row>
    <row r="110" spans="1:14" x14ac:dyDescent="0.3">
      <c r="A110" s="8" t="s">
        <v>15</v>
      </c>
      <c r="B110" s="8" t="s">
        <v>87</v>
      </c>
      <c r="C110" s="2">
        <v>6.4695867512768901E-2</v>
      </c>
      <c r="D110" s="2">
        <v>7.0351758793969807E-2</v>
      </c>
      <c r="E110" s="2">
        <v>7.2959416324669402E-2</v>
      </c>
      <c r="F110" s="2">
        <v>7.5600851840584099E-2</v>
      </c>
      <c r="G110" s="2">
        <v>7.5777877028435303E-2</v>
      </c>
      <c r="H110" s="2">
        <v>7.7764808870732394E-2</v>
      </c>
      <c r="I110" s="2">
        <v>8.2000000000000003E-2</v>
      </c>
      <c r="J110" s="2">
        <v>8.4477444662370393E-2</v>
      </c>
      <c r="K110" s="2">
        <v>8.9619424362297098E-2</v>
      </c>
      <c r="L110" s="2">
        <v>9.4414366829525906E-2</v>
      </c>
      <c r="M110" s="2">
        <v>0.103400152245623</v>
      </c>
      <c r="N110" s="2">
        <v>0.108362196932212</v>
      </c>
    </row>
    <row r="111" spans="1:14" x14ac:dyDescent="0.3">
      <c r="A111" s="8" t="s">
        <v>15</v>
      </c>
      <c r="B111" s="8" t="s">
        <v>88</v>
      </c>
      <c r="C111" s="2">
        <v>0.53512396694214903</v>
      </c>
      <c r="D111" s="2">
        <v>0.53493975903614499</v>
      </c>
      <c r="E111" s="2">
        <v>0.53017641597028797</v>
      </c>
      <c r="F111" s="2">
        <v>0.52667706708268303</v>
      </c>
      <c r="G111" s="2">
        <v>0.52988792029887899</v>
      </c>
      <c r="H111" s="2">
        <v>0.53160305343511405</v>
      </c>
      <c r="I111" s="2">
        <v>0.52703913952793502</v>
      </c>
      <c r="J111" s="2">
        <v>0.51850805312235104</v>
      </c>
      <c r="K111" s="2">
        <v>0.50079702444208296</v>
      </c>
      <c r="L111" s="2">
        <v>0.50145985401459903</v>
      </c>
      <c r="M111" s="2">
        <v>0.50100200400801598</v>
      </c>
      <c r="N111" s="2">
        <v>0.52012882447665099</v>
      </c>
    </row>
    <row r="112" spans="1:14" x14ac:dyDescent="0.3">
      <c r="A112" s="8" t="s">
        <v>15</v>
      </c>
      <c r="B112" s="8" t="s">
        <v>89</v>
      </c>
      <c r="C112" s="2">
        <v>5.7266676984986803E-3</v>
      </c>
      <c r="D112" s="2">
        <v>5.4819552306989497E-3</v>
      </c>
      <c r="E112" s="2">
        <v>6.6879464964280299E-3</v>
      </c>
      <c r="F112" s="2">
        <v>6.84514755095832E-3</v>
      </c>
      <c r="G112" s="2">
        <v>6.8482953699568298E-3</v>
      </c>
      <c r="H112" s="2">
        <v>7.1491100087540099E-3</v>
      </c>
      <c r="I112" s="2">
        <v>6.8571428571428603E-3</v>
      </c>
      <c r="J112" s="2">
        <v>8.4057158868030297E-3</v>
      </c>
      <c r="K112" s="2">
        <v>1.02305278952394E-2</v>
      </c>
      <c r="L112" s="2">
        <v>1.10920375016506E-2</v>
      </c>
      <c r="M112" s="2">
        <v>1.14184217203755E-2</v>
      </c>
      <c r="N112" s="2">
        <v>1.19990103908956E-2</v>
      </c>
    </row>
    <row r="113" spans="1:14" x14ac:dyDescent="0.3">
      <c r="A113" s="8" t="s">
        <v>15</v>
      </c>
      <c r="B113" s="8" t="s">
        <v>90</v>
      </c>
      <c r="C113" s="2">
        <v>5.4309327036599797E-2</v>
      </c>
      <c r="D113" s="2">
        <v>5.6325301204819302E-2</v>
      </c>
      <c r="E113" s="2">
        <v>5.2924791086351002E-2</v>
      </c>
      <c r="F113" s="2">
        <v>5.7098283931357303E-2</v>
      </c>
      <c r="G113" s="2">
        <v>6.1332503113324999E-2</v>
      </c>
      <c r="H113" s="2">
        <v>6.0763358778626E-2</v>
      </c>
      <c r="I113" s="2">
        <v>6.8120705109052895E-2</v>
      </c>
      <c r="J113" s="2">
        <v>7.4879909578977097E-2</v>
      </c>
      <c r="K113" s="2">
        <v>8.8204038257173198E-2</v>
      </c>
      <c r="L113" s="2">
        <v>9.8053527980535293E-2</v>
      </c>
      <c r="M113" s="2">
        <v>0.103540414161657</v>
      </c>
      <c r="N113" s="2">
        <v>0.10507246376811601</v>
      </c>
    </row>
    <row r="114" spans="1:14" x14ac:dyDescent="0.3">
      <c r="A114" s="8" t="s">
        <v>15</v>
      </c>
      <c r="B114" s="8" t="s">
        <v>91</v>
      </c>
      <c r="C114" s="2">
        <v>1.3774957436929299E-2</v>
      </c>
      <c r="D114" s="2">
        <v>1.47708238160499E-2</v>
      </c>
      <c r="E114" s="2">
        <v>1.59598723210214E-2</v>
      </c>
      <c r="F114" s="2">
        <v>1.7341040462427699E-2</v>
      </c>
      <c r="G114" s="2">
        <v>1.7120738424892101E-2</v>
      </c>
      <c r="H114" s="2">
        <v>1.8675226145316599E-2</v>
      </c>
      <c r="I114" s="2">
        <v>2.0142857142857101E-2</v>
      </c>
      <c r="J114" s="2">
        <v>2.1154384981787601E-2</v>
      </c>
      <c r="K114" s="2">
        <v>2.2916382485336201E-2</v>
      </c>
      <c r="L114" s="2">
        <v>2.45609401822263E-2</v>
      </c>
      <c r="M114" s="2">
        <v>2.4866785079929E-2</v>
      </c>
      <c r="N114" s="2">
        <v>2.5606135576447302E-2</v>
      </c>
    </row>
    <row r="115" spans="1:14" x14ac:dyDescent="0.3">
      <c r="A115" s="8" t="s">
        <v>15</v>
      </c>
      <c r="B115" s="8" t="s">
        <v>92</v>
      </c>
      <c r="C115" s="2">
        <v>1.4757969303423799E-2</v>
      </c>
      <c r="D115" s="2">
        <v>1.5060240963855401E-2</v>
      </c>
      <c r="E115" s="2">
        <v>1.67130919220056E-2</v>
      </c>
      <c r="F115" s="2">
        <v>1.6848673946957899E-2</v>
      </c>
      <c r="G115" s="2">
        <v>1.6811955168119602E-2</v>
      </c>
      <c r="H115" s="2">
        <v>1.6793893129771E-2</v>
      </c>
      <c r="I115" s="2">
        <v>1.7627726322079498E-2</v>
      </c>
      <c r="J115" s="2">
        <v>2.06272958462843E-2</v>
      </c>
      <c r="K115" s="2">
        <v>1.9394261424017002E-2</v>
      </c>
      <c r="L115" s="2">
        <v>1.9464720194647199E-2</v>
      </c>
      <c r="M115" s="2">
        <v>2.07080828323313E-2</v>
      </c>
      <c r="N115" s="2">
        <v>1.9323671497584499E-2</v>
      </c>
    </row>
    <row r="116" spans="1:14" x14ac:dyDescent="0.3">
      <c r="A116" s="8" t="s">
        <v>15</v>
      </c>
      <c r="B116" s="8" t="s">
        <v>93</v>
      </c>
      <c r="C116" s="2">
        <v>0.76133725429500099</v>
      </c>
      <c r="D116" s="2">
        <v>0.75772803410994405</v>
      </c>
      <c r="E116" s="2">
        <v>0.75923392612859097</v>
      </c>
      <c r="F116" s="2">
        <v>0.76209309400669301</v>
      </c>
      <c r="G116" s="2">
        <v>0.76864671728450196</v>
      </c>
      <c r="H116" s="2">
        <v>0.76816457543040595</v>
      </c>
      <c r="I116" s="2">
        <v>0.77071428571428602</v>
      </c>
      <c r="J116" s="2">
        <v>0.77094424208461798</v>
      </c>
      <c r="K116" s="2">
        <v>0.76265175283044595</v>
      </c>
      <c r="L116" s="2">
        <v>0.75848408820810798</v>
      </c>
      <c r="M116" s="2">
        <v>0.76427302715046896</v>
      </c>
      <c r="N116" s="2">
        <v>0.76793666501731805</v>
      </c>
    </row>
    <row r="117" spans="1:14" x14ac:dyDescent="0.3">
      <c r="A117" s="8" t="s">
        <v>15</v>
      </c>
      <c r="B117" s="8" t="s">
        <v>94</v>
      </c>
      <c r="C117" s="2">
        <v>0.18388429752066099</v>
      </c>
      <c r="D117" s="2">
        <v>0.188253012048193</v>
      </c>
      <c r="E117" s="2">
        <v>0.19962859795728899</v>
      </c>
      <c r="F117" s="2">
        <v>0.20561622464898599</v>
      </c>
      <c r="G117" s="2">
        <v>0.19582814445828101</v>
      </c>
      <c r="H117" s="2">
        <v>0.19969465648855</v>
      </c>
      <c r="I117" s="2">
        <v>0.198386614878996</v>
      </c>
      <c r="J117" s="2">
        <v>0.19016671376094901</v>
      </c>
      <c r="K117" s="2">
        <v>0.19022316684378299</v>
      </c>
      <c r="L117" s="2">
        <v>0.177615571776156</v>
      </c>
      <c r="M117" s="2">
        <v>0.16700066800267199</v>
      </c>
      <c r="N117" s="2">
        <v>0.15096618357487901</v>
      </c>
    </row>
    <row r="118" spans="1:14" x14ac:dyDescent="0.3">
      <c r="A118" s="8" t="s">
        <v>15</v>
      </c>
      <c r="B118" s="8" t="s">
        <v>95</v>
      </c>
      <c r="C118" s="2">
        <v>1.2072434607645901E-2</v>
      </c>
      <c r="D118" s="2">
        <v>1.24866758032587E-2</v>
      </c>
      <c r="E118" s="2">
        <v>1.33758929928561E-2</v>
      </c>
      <c r="F118" s="2">
        <v>1.46029814420444E-2</v>
      </c>
      <c r="G118" s="2">
        <v>1.4143218698823901E-2</v>
      </c>
      <c r="H118" s="2">
        <v>1.51736212430697E-2</v>
      </c>
      <c r="I118" s="2">
        <v>1.5428571428571399E-2</v>
      </c>
      <c r="J118" s="2">
        <v>1.55505743905856E-2</v>
      </c>
      <c r="K118" s="2">
        <v>1.7596507979811798E-2</v>
      </c>
      <c r="L118" s="2">
        <v>1.7562392710946801E-2</v>
      </c>
      <c r="M118" s="2">
        <v>1.6493275818320201E-2</v>
      </c>
      <c r="N118" s="2">
        <v>1.6452251360712499E-2</v>
      </c>
    </row>
    <row r="119" spans="1:14" x14ac:dyDescent="0.3">
      <c r="A119" s="8" t="s">
        <v>15</v>
      </c>
      <c r="B119" s="8" t="s">
        <v>96</v>
      </c>
      <c r="C119" s="2">
        <v>6.7591499409681205E-2</v>
      </c>
      <c r="D119" s="2">
        <v>6.6566265060241006E-2</v>
      </c>
      <c r="E119" s="2">
        <v>7.2113896626431404E-2</v>
      </c>
      <c r="F119" s="2">
        <v>6.9890795631825306E-2</v>
      </c>
      <c r="G119" s="2">
        <v>7.4097135740971404E-2</v>
      </c>
      <c r="H119" s="2">
        <v>7.6946564885496199E-2</v>
      </c>
      <c r="I119" s="2">
        <v>8.1565581117418601E-2</v>
      </c>
      <c r="J119" s="2">
        <v>9.18338513704436E-2</v>
      </c>
      <c r="K119" s="2">
        <v>0.100956429330499</v>
      </c>
      <c r="L119" s="2">
        <v>0.110462287104623</v>
      </c>
      <c r="M119" s="2">
        <v>0.12068581607659799</v>
      </c>
      <c r="N119" s="2">
        <v>0.12721417069243199</v>
      </c>
    </row>
    <row r="120" spans="1:14" x14ac:dyDescent="0.3">
      <c r="A120" s="8" t="s">
        <v>15</v>
      </c>
      <c r="B120" s="8" t="s">
        <v>97</v>
      </c>
      <c r="C120" s="2">
        <v>0.14239281844915599</v>
      </c>
      <c r="D120" s="2">
        <v>0.13918075224607901</v>
      </c>
      <c r="E120" s="2">
        <v>0.13178294573643401</v>
      </c>
      <c r="F120" s="2">
        <v>0.123516884697292</v>
      </c>
      <c r="G120" s="2">
        <v>0.11746315319339</v>
      </c>
      <c r="H120" s="2">
        <v>0.113072658301722</v>
      </c>
      <c r="I120" s="2">
        <v>0.104857142857143</v>
      </c>
      <c r="J120" s="2">
        <v>9.9467637993835803E-2</v>
      </c>
      <c r="K120" s="2">
        <v>9.6985404446869497E-2</v>
      </c>
      <c r="L120" s="2">
        <v>9.3886174567542599E-2</v>
      </c>
      <c r="M120" s="2">
        <v>7.9548337985282894E-2</v>
      </c>
      <c r="N120" s="2">
        <v>6.9643740722414693E-2</v>
      </c>
    </row>
    <row r="121" spans="1:14" x14ac:dyDescent="0.3">
      <c r="A121" s="8" t="s">
        <v>15</v>
      </c>
      <c r="B121" s="8" t="s">
        <v>98</v>
      </c>
      <c r="C121" s="2">
        <v>0.14433293978748499</v>
      </c>
      <c r="D121" s="2">
        <v>0.138855421686747</v>
      </c>
      <c r="E121" s="2">
        <v>0.12844320643763499</v>
      </c>
      <c r="F121" s="2">
        <v>0.12386895475819</v>
      </c>
      <c r="G121" s="2">
        <v>0.122042341220423</v>
      </c>
      <c r="H121" s="2">
        <v>0.11419847328244299</v>
      </c>
      <c r="I121" s="2">
        <v>0.107260233044517</v>
      </c>
      <c r="J121" s="2">
        <v>0.10398417632099501</v>
      </c>
      <c r="K121" s="2">
        <v>0.10042507970244401</v>
      </c>
      <c r="L121" s="2">
        <v>9.2944038929440406E-2</v>
      </c>
      <c r="M121" s="2">
        <v>8.7063014918726297E-2</v>
      </c>
      <c r="N121" s="2">
        <v>7.7294685990338202E-2</v>
      </c>
    </row>
    <row r="122" spans="1:14" x14ac:dyDescent="0.3">
      <c r="A122" s="8" t="s">
        <v>16</v>
      </c>
      <c r="B122" s="8" t="s">
        <v>87</v>
      </c>
      <c r="C122" s="2">
        <v>0.14749134948096901</v>
      </c>
      <c r="D122" s="2">
        <v>0.157868771583621</v>
      </c>
      <c r="E122" s="2">
        <v>0.16700336700336699</v>
      </c>
      <c r="F122" s="2">
        <v>0.19575699132111901</v>
      </c>
      <c r="G122" s="2">
        <v>0.20337197049525799</v>
      </c>
      <c r="H122" s="2">
        <v>0.20846560846560799</v>
      </c>
      <c r="I122" s="2">
        <v>0.233115468409586</v>
      </c>
      <c r="J122" s="2">
        <v>0.27104722792607799</v>
      </c>
      <c r="K122" s="2">
        <v>0.29026036644165898</v>
      </c>
      <c r="L122" s="2">
        <v>0.27300303336703702</v>
      </c>
      <c r="M122" s="2">
        <v>0.23376623376623401</v>
      </c>
      <c r="N122" s="2">
        <v>0.188141391106043</v>
      </c>
    </row>
    <row r="123" spans="1:14" x14ac:dyDescent="0.3">
      <c r="A123" s="8" t="s">
        <v>16</v>
      </c>
      <c r="B123" s="8" t="s">
        <v>88</v>
      </c>
      <c r="C123" s="2">
        <v>0.182328392574471</v>
      </c>
      <c r="D123" s="2">
        <v>0.19189816668001</v>
      </c>
      <c r="E123" s="2">
        <v>0.18980308052251901</v>
      </c>
      <c r="F123" s="2">
        <v>0.19926960939980901</v>
      </c>
      <c r="G123" s="2">
        <v>0.22777657031080201</v>
      </c>
      <c r="H123" s="2">
        <v>0.24723163841807899</v>
      </c>
      <c r="I123" s="2">
        <v>0.27274607113316801</v>
      </c>
      <c r="J123" s="2">
        <v>0.280250682950345</v>
      </c>
      <c r="K123" s="2">
        <v>0.33090056040662102</v>
      </c>
      <c r="L123" s="2">
        <v>0.36633325755853602</v>
      </c>
      <c r="M123" s="2">
        <v>0.43985836007524598</v>
      </c>
      <c r="N123" s="2">
        <v>0.49526632090228001</v>
      </c>
    </row>
    <row r="124" spans="1:14" x14ac:dyDescent="0.3">
      <c r="A124" s="8" t="s">
        <v>16</v>
      </c>
      <c r="B124" s="8" t="s">
        <v>89</v>
      </c>
      <c r="C124" s="2">
        <v>9.5155709342560606E-3</v>
      </c>
      <c r="D124" s="2">
        <v>9.8667982239763197E-3</v>
      </c>
      <c r="E124" s="2">
        <v>1.48148148148148E-2</v>
      </c>
      <c r="F124" s="2">
        <v>1.25361620057859E-2</v>
      </c>
      <c r="G124" s="2">
        <v>1.0537407797681799E-2</v>
      </c>
      <c r="H124" s="2">
        <v>1.0582010582010601E-2</v>
      </c>
      <c r="I124" s="2">
        <v>9.8039215686274508E-3</v>
      </c>
      <c r="J124" s="2">
        <v>9.2402464065708401E-3</v>
      </c>
      <c r="K124" s="2">
        <v>1.06075216972035E-2</v>
      </c>
      <c r="L124" s="2">
        <v>1.1122345803842301E-2</v>
      </c>
      <c r="M124" s="2">
        <v>1.1988011988012E-2</v>
      </c>
      <c r="N124" s="2">
        <v>1.48232611174458E-2</v>
      </c>
    </row>
    <row r="125" spans="1:14" x14ac:dyDescent="0.3">
      <c r="A125" s="8" t="s">
        <v>16</v>
      </c>
      <c r="B125" s="8" t="s">
        <v>90</v>
      </c>
      <c r="C125" s="2">
        <v>3.9070369837386702E-2</v>
      </c>
      <c r="D125" s="2">
        <v>4.0268993675446299E-2</v>
      </c>
      <c r="E125" s="2">
        <v>4.0943653733671301E-2</v>
      </c>
      <c r="F125" s="2">
        <v>4.1600508097808797E-2</v>
      </c>
      <c r="G125" s="2">
        <v>4.9337100630297802E-2</v>
      </c>
      <c r="H125" s="2">
        <v>5.6497175141242903E-2</v>
      </c>
      <c r="I125" s="2">
        <v>6.8444995864350697E-2</v>
      </c>
      <c r="J125" s="2">
        <v>0.12694841716214</v>
      </c>
      <c r="K125" s="2">
        <v>0.121855858204092</v>
      </c>
      <c r="L125" s="2">
        <v>0.125255739940896</v>
      </c>
      <c r="M125" s="2">
        <v>0.12138984176164699</v>
      </c>
      <c r="N125" s="2">
        <v>0.108504157405121</v>
      </c>
    </row>
    <row r="126" spans="1:14" x14ac:dyDescent="0.3">
      <c r="A126" s="8" t="s">
        <v>16</v>
      </c>
      <c r="B126" s="8" t="s">
        <v>91</v>
      </c>
      <c r="C126" s="2">
        <v>1.08131487889273E-2</v>
      </c>
      <c r="D126" s="2">
        <v>1.3320177602368E-2</v>
      </c>
      <c r="E126" s="2">
        <v>1.7508417508417501E-2</v>
      </c>
      <c r="F126" s="2">
        <v>2.02507232401157E-2</v>
      </c>
      <c r="G126" s="2">
        <v>1.68598524762908E-2</v>
      </c>
      <c r="H126" s="2">
        <v>1.16402116402116E-2</v>
      </c>
      <c r="I126" s="2">
        <v>1.9607843137254902E-2</v>
      </c>
      <c r="J126" s="2">
        <v>1.8480492813141701E-2</v>
      </c>
      <c r="K126" s="2">
        <v>1.63934426229508E-2</v>
      </c>
      <c r="L126" s="2">
        <v>1.51668351870576E-2</v>
      </c>
      <c r="M126" s="2">
        <v>2.6973026973027E-2</v>
      </c>
      <c r="N126" s="2">
        <v>3.0786773090079801E-2</v>
      </c>
    </row>
    <row r="127" spans="1:14" x14ac:dyDescent="0.3">
      <c r="A127" s="8" t="s">
        <v>16</v>
      </c>
      <c r="B127" s="8" t="s">
        <v>92</v>
      </c>
      <c r="C127" s="2">
        <v>1.69808605554756E-2</v>
      </c>
      <c r="D127" s="2">
        <v>1.7852854054919501E-2</v>
      </c>
      <c r="E127" s="2">
        <v>1.85221290699942E-2</v>
      </c>
      <c r="F127" s="2">
        <v>2.0482692918386801E-2</v>
      </c>
      <c r="G127" s="2">
        <v>1.63008041730059E-2</v>
      </c>
      <c r="H127" s="2">
        <v>1.9435028248587598E-2</v>
      </c>
      <c r="I127" s="2">
        <v>1.8817204301075301E-2</v>
      </c>
      <c r="J127" s="2">
        <v>1.9926080668487899E-2</v>
      </c>
      <c r="K127" s="2">
        <v>2.34588817933012E-2</v>
      </c>
      <c r="L127" s="2">
        <v>2.2959763582632398E-2</v>
      </c>
      <c r="M127" s="2">
        <v>2.0139426800929498E-2</v>
      </c>
      <c r="N127" s="2">
        <v>2.06635383222195E-2</v>
      </c>
    </row>
    <row r="128" spans="1:14" x14ac:dyDescent="0.3">
      <c r="A128" s="8" t="s">
        <v>16</v>
      </c>
      <c r="B128" s="8" t="s">
        <v>93</v>
      </c>
      <c r="C128" s="2">
        <v>0.49697231833909999</v>
      </c>
      <c r="D128" s="2">
        <v>0.51060680809077497</v>
      </c>
      <c r="E128" s="2">
        <v>0.54545454545454497</v>
      </c>
      <c r="F128" s="2">
        <v>0.57569913211186097</v>
      </c>
      <c r="G128" s="2">
        <v>0.61222339304531104</v>
      </c>
      <c r="H128" s="2">
        <v>0.61587301587301602</v>
      </c>
      <c r="I128" s="2">
        <v>0.60784313725490202</v>
      </c>
      <c r="J128" s="2">
        <v>0.57905544147843901</v>
      </c>
      <c r="K128" s="2">
        <v>0.56702025072324003</v>
      </c>
      <c r="L128" s="2">
        <v>0.58038422649140498</v>
      </c>
      <c r="M128" s="2">
        <v>0.62137862137862099</v>
      </c>
      <c r="N128" s="2">
        <v>0.657924743443558</v>
      </c>
    </row>
    <row r="129" spans="1:15" x14ac:dyDescent="0.3">
      <c r="A129" s="8" t="s">
        <v>16</v>
      </c>
      <c r="B129" s="8" t="s">
        <v>94</v>
      </c>
      <c r="C129" s="2">
        <v>0.47963735789322198</v>
      </c>
      <c r="D129" s="2">
        <v>0.50124089344327905</v>
      </c>
      <c r="E129" s="2">
        <v>0.55829596412556004</v>
      </c>
      <c r="F129" s="2">
        <v>0.57367418228008904</v>
      </c>
      <c r="G129" s="2">
        <v>0.54575092371223599</v>
      </c>
      <c r="H129" s="2">
        <v>0.51774011299434997</v>
      </c>
      <c r="I129" s="2">
        <v>0.45326716294458202</v>
      </c>
      <c r="J129" s="2">
        <v>0.35256307247308399</v>
      </c>
      <c r="K129" s="2">
        <v>0.319692427994266</v>
      </c>
      <c r="L129" s="2">
        <v>0.265628551943624</v>
      </c>
      <c r="M129" s="2">
        <v>0.221533694810225</v>
      </c>
      <c r="N129" s="2">
        <v>0.18169095249855899</v>
      </c>
    </row>
    <row r="130" spans="1:15" x14ac:dyDescent="0.3">
      <c r="A130" s="8" t="s">
        <v>16</v>
      </c>
      <c r="B130" s="8" t="s">
        <v>95</v>
      </c>
      <c r="C130" s="2">
        <v>2.7249134948096901E-2</v>
      </c>
      <c r="D130" s="2">
        <v>3.1080414405525399E-2</v>
      </c>
      <c r="E130" s="2">
        <v>3.97306397306397E-2</v>
      </c>
      <c r="F130" s="2">
        <v>3.3751205400192899E-2</v>
      </c>
      <c r="G130" s="2">
        <v>3.1612223393045299E-2</v>
      </c>
      <c r="H130" s="2">
        <v>4.1269841269841297E-2</v>
      </c>
      <c r="I130" s="2">
        <v>2.39651416122004E-2</v>
      </c>
      <c r="J130" s="2">
        <v>2.4640657084188899E-2</v>
      </c>
      <c r="K130" s="2">
        <v>3.4715525554484102E-2</v>
      </c>
      <c r="L130" s="2">
        <v>3.5389282103134502E-2</v>
      </c>
      <c r="M130" s="2">
        <v>3.5964035964036002E-2</v>
      </c>
      <c r="N130" s="2">
        <v>3.6488027366020498E-2</v>
      </c>
    </row>
    <row r="131" spans="1:15" x14ac:dyDescent="0.3">
      <c r="A131" s="8" t="s">
        <v>16</v>
      </c>
      <c r="B131" s="8" t="s">
        <v>96</v>
      </c>
      <c r="C131" s="2">
        <v>4.5330263347244201E-2</v>
      </c>
      <c r="D131" s="2">
        <v>4.95556800896646E-2</v>
      </c>
      <c r="E131" s="2">
        <v>5.0204718268668402E-2</v>
      </c>
      <c r="F131" s="2">
        <v>5.5573197840584301E-2</v>
      </c>
      <c r="G131" s="2">
        <v>6.1943055857422297E-2</v>
      </c>
      <c r="H131" s="2">
        <v>7.36723163841808E-2</v>
      </c>
      <c r="I131" s="2">
        <v>0.105665839536807</v>
      </c>
      <c r="J131" s="2">
        <v>0.14157158926562799</v>
      </c>
      <c r="K131" s="2">
        <v>0.13084842955819101</v>
      </c>
      <c r="L131" s="2">
        <v>0.148215503523528</v>
      </c>
      <c r="M131" s="2">
        <v>0.12957839991147499</v>
      </c>
      <c r="N131" s="2">
        <v>0.13847040421503301</v>
      </c>
    </row>
    <row r="132" spans="1:15" x14ac:dyDescent="0.3">
      <c r="A132" s="8" t="s">
        <v>16</v>
      </c>
      <c r="B132" s="8" t="s">
        <v>97</v>
      </c>
      <c r="C132" s="2">
        <v>0.30795847750865102</v>
      </c>
      <c r="D132" s="2">
        <v>0.27725703009373498</v>
      </c>
      <c r="E132" s="2">
        <v>0.21548821548821501</v>
      </c>
      <c r="F132" s="2">
        <v>0.16200578592092599</v>
      </c>
      <c r="G132" s="2">
        <v>0.12539515279241301</v>
      </c>
      <c r="H132" s="2">
        <v>0.112169312169312</v>
      </c>
      <c r="I132" s="2">
        <v>0.105664488017429</v>
      </c>
      <c r="J132" s="2">
        <v>9.7535934291581097E-2</v>
      </c>
      <c r="K132" s="2">
        <v>8.1002892960462897E-2</v>
      </c>
      <c r="L132" s="2">
        <v>8.4934277047522794E-2</v>
      </c>
      <c r="M132" s="2">
        <v>6.9930069930069894E-2</v>
      </c>
      <c r="N132" s="2">
        <v>7.1835803876852899E-2</v>
      </c>
    </row>
    <row r="133" spans="1:15" x14ac:dyDescent="0.3">
      <c r="A133" s="8" t="s">
        <v>16</v>
      </c>
      <c r="B133" s="8" t="s">
        <v>98</v>
      </c>
      <c r="C133" s="2">
        <v>0.23665275579219999</v>
      </c>
      <c r="D133" s="2">
        <v>0.199183412056681</v>
      </c>
      <c r="E133" s="2">
        <v>0.142230454279587</v>
      </c>
      <c r="F133" s="2">
        <v>0.10939980946332201</v>
      </c>
      <c r="G133" s="2">
        <v>9.8891545316235605E-2</v>
      </c>
      <c r="H133" s="2">
        <v>8.5423728813559294E-2</v>
      </c>
      <c r="I133" s="2">
        <v>8.1058726220016503E-2</v>
      </c>
      <c r="J133" s="2">
        <v>7.8740157480315001E-2</v>
      </c>
      <c r="K133" s="2">
        <v>7.3243842043529295E-2</v>
      </c>
      <c r="L133" s="2">
        <v>7.1607183450784304E-2</v>
      </c>
      <c r="M133" s="2">
        <v>6.7500276640478002E-2</v>
      </c>
      <c r="N133" s="2">
        <v>5.5404626656787699E-2</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87</v>
      </c>
      <c r="C138" s="2">
        <v>5.7973993935344602E-2</v>
      </c>
      <c r="D138" s="2">
        <v>5.07165411707554E-2</v>
      </c>
      <c r="E138" s="2">
        <v>4.96093208192704E-2</v>
      </c>
      <c r="F138" s="2">
        <v>4.4974011100343603E-2</v>
      </c>
      <c r="G138" s="2">
        <v>4.7928170973317002E-2</v>
      </c>
      <c r="H138" s="2">
        <v>5.3218020917135997E-2</v>
      </c>
      <c r="I138" s="2">
        <v>5.3164266890730602E-2</v>
      </c>
      <c r="J138" s="2">
        <v>5.9038984587488699E-2</v>
      </c>
      <c r="K138" s="2">
        <v>5.4583433208916898E-2</v>
      </c>
      <c r="L138" s="2">
        <v>6.2700912426535096E-2</v>
      </c>
      <c r="M138" s="2">
        <v>6.5937423612808604E-2</v>
      </c>
      <c r="N138" s="3">
        <v>0.26513145965548501</v>
      </c>
      <c r="O138" s="3">
        <v>0.61292708863100498</v>
      </c>
    </row>
    <row r="139" spans="1:15" x14ac:dyDescent="0.3">
      <c r="A139" s="8" t="s">
        <v>12</v>
      </c>
      <c r="B139" s="8" t="s">
        <v>88</v>
      </c>
      <c r="C139" s="2">
        <v>-2.28534116878877E-3</v>
      </c>
      <c r="D139" s="2">
        <v>-8.1806282722513106E-3</v>
      </c>
      <c r="E139" s="2">
        <v>7.7862091718904703E-3</v>
      </c>
      <c r="F139" s="2">
        <v>2.3112682511621799E-2</v>
      </c>
      <c r="G139" s="2">
        <v>3.2765902982209098E-2</v>
      </c>
      <c r="H139" s="2">
        <v>5.4126905440575003E-2</v>
      </c>
      <c r="I139" s="2">
        <v>6.6954707109896205E-2</v>
      </c>
      <c r="J139" s="2">
        <v>6.1017602820858899E-2</v>
      </c>
      <c r="K139" s="2">
        <v>8.0849517083809302E-2</v>
      </c>
      <c r="L139" s="2">
        <v>0.113740091280327</v>
      </c>
      <c r="M139" s="2">
        <v>0.123196376577159</v>
      </c>
      <c r="N139" s="3">
        <v>0.43458857882703</v>
      </c>
      <c r="O139" s="3">
        <v>0.71814582645991398</v>
      </c>
    </row>
    <row r="140" spans="1:15" x14ac:dyDescent="0.3">
      <c r="A140" s="8" t="s">
        <v>12</v>
      </c>
      <c r="B140" s="8" t="s">
        <v>89</v>
      </c>
      <c r="C140" s="2">
        <v>7.8962210941906405E-2</v>
      </c>
      <c r="D140" s="2">
        <v>5.5933089388395203E-2</v>
      </c>
      <c r="E140" s="2">
        <v>7.7227722772277199E-2</v>
      </c>
      <c r="F140" s="2">
        <v>7.5827205882352894E-2</v>
      </c>
      <c r="G140" s="2">
        <v>6.7919692439128598E-2</v>
      </c>
      <c r="H140" s="2">
        <v>8.3199999999999996E-2</v>
      </c>
      <c r="I140" s="2">
        <v>5.4283604135893601E-2</v>
      </c>
      <c r="J140" s="2">
        <v>8.1611208406304703E-2</v>
      </c>
      <c r="K140" s="2">
        <v>7.9015544041450794E-2</v>
      </c>
      <c r="L140" s="2">
        <v>9.2436974789915999E-2</v>
      </c>
      <c r="M140" s="2">
        <v>9.75274725274725E-2</v>
      </c>
      <c r="N140" s="3">
        <v>0.399299474605954</v>
      </c>
      <c r="O140" s="3">
        <v>0.97772277227722804</v>
      </c>
    </row>
    <row r="141" spans="1:15" x14ac:dyDescent="0.3">
      <c r="A141" s="8" t="s">
        <v>12</v>
      </c>
      <c r="B141" s="8" t="s">
        <v>90</v>
      </c>
      <c r="C141" s="2">
        <v>1.6327314636957399E-2</v>
      </c>
      <c r="D141" s="2">
        <v>1.2096012096012101E-2</v>
      </c>
      <c r="E141" s="2">
        <v>2.95051353874883E-2</v>
      </c>
      <c r="F141" s="2">
        <v>5.6774895701070201E-2</v>
      </c>
      <c r="G141" s="2">
        <v>9.0628218331616897E-2</v>
      </c>
      <c r="H141" s="2">
        <v>0.14085615360402901</v>
      </c>
      <c r="I141" s="2">
        <v>0.14429576493309401</v>
      </c>
      <c r="J141" s="2">
        <v>0.11802290536467799</v>
      </c>
      <c r="K141" s="2">
        <v>0.14869527711882699</v>
      </c>
      <c r="L141" s="2">
        <v>0.17591288838824701</v>
      </c>
      <c r="M141" s="2">
        <v>0.15286980122934499</v>
      </c>
      <c r="N141" s="3">
        <v>0.74104882459312804</v>
      </c>
      <c r="O141" s="3">
        <v>1.6969187675070001</v>
      </c>
    </row>
    <row r="142" spans="1:15" x14ac:dyDescent="0.3">
      <c r="A142" s="8" t="s">
        <v>12</v>
      </c>
      <c r="B142" s="8" t="s">
        <v>91</v>
      </c>
      <c r="C142" s="2">
        <v>6.8761552680221799E-2</v>
      </c>
      <c r="D142" s="2">
        <v>6.2262193012798298E-2</v>
      </c>
      <c r="E142" s="2">
        <v>7.5545424943015305E-2</v>
      </c>
      <c r="F142" s="2">
        <v>4.8743566454738103E-2</v>
      </c>
      <c r="G142" s="2">
        <v>5.3695150115473399E-2</v>
      </c>
      <c r="H142" s="2">
        <v>5.5890410958904103E-2</v>
      </c>
      <c r="I142" s="2">
        <v>5.6045666839647103E-2</v>
      </c>
      <c r="J142" s="2">
        <v>6.4373464373464404E-2</v>
      </c>
      <c r="K142" s="2">
        <v>4.7091412742382301E-2</v>
      </c>
      <c r="L142" s="2">
        <v>6.5255731922398599E-2</v>
      </c>
      <c r="M142" s="2">
        <v>5.8981788079470202E-2</v>
      </c>
      <c r="N142" s="3">
        <v>0.25724815724815697</v>
      </c>
      <c r="O142" s="3">
        <v>0.66623249755779901</v>
      </c>
    </row>
    <row r="143" spans="1:15" x14ac:dyDescent="0.3">
      <c r="A143" s="8" t="s">
        <v>12</v>
      </c>
      <c r="B143" s="8" t="s">
        <v>92</v>
      </c>
      <c r="C143" s="2">
        <v>2.7160493827160501E-2</v>
      </c>
      <c r="D143" s="2">
        <v>9.6153846153846194E-3</v>
      </c>
      <c r="E143" s="2">
        <v>1.6666666666666701E-2</v>
      </c>
      <c r="F143" s="2">
        <v>3.5128805620608897E-2</v>
      </c>
      <c r="G143" s="2">
        <v>5.7315233785821998E-2</v>
      </c>
      <c r="H143" s="2">
        <v>6.4194008559201099E-2</v>
      </c>
      <c r="I143" s="2">
        <v>8.3109919571045604E-2</v>
      </c>
      <c r="J143" s="2">
        <v>9.2202970297029702E-2</v>
      </c>
      <c r="K143" s="2">
        <v>9.0651558073654395E-2</v>
      </c>
      <c r="L143" s="2">
        <v>6.5454545454545501E-2</v>
      </c>
      <c r="M143" s="2">
        <v>9.8976109215017094E-2</v>
      </c>
      <c r="N143" s="3">
        <v>0.39480198019801999</v>
      </c>
      <c r="O143" s="3">
        <v>0.78888888888888897</v>
      </c>
    </row>
    <row r="144" spans="1:15" x14ac:dyDescent="0.3">
      <c r="A144" s="8" t="s">
        <v>12</v>
      </c>
      <c r="B144" s="8" t="s">
        <v>93</v>
      </c>
      <c r="C144" s="2">
        <v>1.51851017674463E-2</v>
      </c>
      <c r="D144" s="2">
        <v>5.5698271835590797E-3</v>
      </c>
      <c r="E144" s="2">
        <v>8.5581244121369793E-3</v>
      </c>
      <c r="F144" s="2">
        <v>8.6121537292467801E-3</v>
      </c>
      <c r="G144" s="2">
        <v>1.3081893107463299E-2</v>
      </c>
      <c r="H144" s="2">
        <v>1.1831252535268399E-2</v>
      </c>
      <c r="I144" s="2">
        <v>1.23833492950845E-2</v>
      </c>
      <c r="J144" s="2">
        <v>2.1251787482125199E-2</v>
      </c>
      <c r="K144" s="2">
        <v>7.3458133172486602E-3</v>
      </c>
      <c r="L144" s="2">
        <v>7.6771737735768404E-3</v>
      </c>
      <c r="M144" s="2">
        <v>1.23724029625857E-2</v>
      </c>
      <c r="N144" s="3">
        <v>4.9477505224947801E-2</v>
      </c>
      <c r="O144" s="3">
        <v>0.10788810571664099</v>
      </c>
    </row>
    <row r="145" spans="1:15" x14ac:dyDescent="0.3">
      <c r="A145" s="8" t="s">
        <v>12</v>
      </c>
      <c r="B145" s="8" t="s">
        <v>94</v>
      </c>
      <c r="C145" s="2">
        <v>5.4115421002838199E-2</v>
      </c>
      <c r="D145" s="2">
        <v>2.8839825285705702E-2</v>
      </c>
      <c r="E145" s="2">
        <v>9.1887176504797906E-3</v>
      </c>
      <c r="F145" s="2">
        <v>2.40304270155016E-2</v>
      </c>
      <c r="G145" s="2">
        <v>2.4085537422622399E-2</v>
      </c>
      <c r="H145" s="2">
        <v>1.9287833827893199E-2</v>
      </c>
      <c r="I145" s="2">
        <v>8.9492695023990505E-3</v>
      </c>
      <c r="J145" s="2">
        <v>1.62970878974085E-2</v>
      </c>
      <c r="K145" s="2">
        <v>-2.6813880126182999E-3</v>
      </c>
      <c r="L145" s="2">
        <v>4.2701249406927096E-3</v>
      </c>
      <c r="M145" s="2">
        <v>2.28871391076115E-2</v>
      </c>
      <c r="N145" s="3">
        <v>4.1196900881645702E-2</v>
      </c>
      <c r="O145" s="3">
        <v>0.13323640593195701</v>
      </c>
    </row>
    <row r="146" spans="1:15" x14ac:dyDescent="0.3">
      <c r="A146" s="8" t="s">
        <v>12</v>
      </c>
      <c r="B146" s="8" t="s">
        <v>95</v>
      </c>
      <c r="C146" s="2">
        <v>7.5858534085084597E-2</v>
      </c>
      <c r="D146" s="2">
        <v>8.0514530728918496E-2</v>
      </c>
      <c r="E146" s="2">
        <v>7.3633156966490296E-2</v>
      </c>
      <c r="F146" s="2">
        <v>6.5708418891170406E-2</v>
      </c>
      <c r="G146" s="2">
        <v>4.7013487475915203E-2</v>
      </c>
      <c r="H146" s="2">
        <v>5.81523739418476E-2</v>
      </c>
      <c r="I146" s="2">
        <v>5.7391304347826098E-2</v>
      </c>
      <c r="J146" s="2">
        <v>5.6907894736842102E-2</v>
      </c>
      <c r="K146" s="2">
        <v>7.0028011204481794E-2</v>
      </c>
      <c r="L146" s="2">
        <v>7.7079697498545693E-2</v>
      </c>
      <c r="M146" s="2">
        <v>8.45260599513908E-2</v>
      </c>
      <c r="N146" s="3">
        <v>0.32105263157894698</v>
      </c>
      <c r="O146" s="3">
        <v>0.77072310405643696</v>
      </c>
    </row>
    <row r="147" spans="1:15" x14ac:dyDescent="0.3">
      <c r="A147" s="8" t="s">
        <v>12</v>
      </c>
      <c r="B147" s="8" t="s">
        <v>96</v>
      </c>
      <c r="C147" s="2">
        <v>1.8728567660248E-2</v>
      </c>
      <c r="D147" s="2">
        <v>2.0714655618850299E-2</v>
      </c>
      <c r="E147" s="2">
        <v>4.1349568746828998E-2</v>
      </c>
      <c r="F147" s="2">
        <v>5.8465286236297202E-2</v>
      </c>
      <c r="G147" s="2">
        <v>8.4004602991944802E-2</v>
      </c>
      <c r="H147" s="2">
        <v>0.121231422505308</v>
      </c>
      <c r="I147" s="2">
        <v>0.17553493656504399</v>
      </c>
      <c r="J147" s="2">
        <v>0.15689432989690699</v>
      </c>
      <c r="K147" s="2">
        <v>0.16471734892787501</v>
      </c>
      <c r="L147" s="2">
        <v>0.16664674237895999</v>
      </c>
      <c r="M147" s="2">
        <v>0.161082078081771</v>
      </c>
      <c r="N147" s="3">
        <v>0.82522551546391798</v>
      </c>
      <c r="O147" s="3">
        <v>1.8744292237442901</v>
      </c>
    </row>
    <row r="148" spans="1:15" x14ac:dyDescent="0.3">
      <c r="A148" s="8" t="s">
        <v>12</v>
      </c>
      <c r="B148" s="8" t="s">
        <v>97</v>
      </c>
      <c r="C148" s="2">
        <v>-1.99224259520451E-2</v>
      </c>
      <c r="D148" s="2">
        <v>-4.8569886670264399E-2</v>
      </c>
      <c r="E148" s="2">
        <v>-5.1332955190017002E-2</v>
      </c>
      <c r="F148" s="2">
        <v>-2.9197807673144002E-2</v>
      </c>
      <c r="G148" s="2">
        <v>-1.7142270580989501E-2</v>
      </c>
      <c r="H148" s="2">
        <v>-1.8381201044386401E-2</v>
      </c>
      <c r="I148" s="2">
        <v>-9.78827534844132E-3</v>
      </c>
      <c r="J148" s="2">
        <v>-8.5956806704630905E-4</v>
      </c>
      <c r="K148" s="2">
        <v>-7.2050758146037196E-3</v>
      </c>
      <c r="L148" s="2">
        <v>-0.10528596187175</v>
      </c>
      <c r="M148" s="2">
        <v>-7.4092009685229998E-2</v>
      </c>
      <c r="N148" s="3">
        <v>-0.17825292790372799</v>
      </c>
      <c r="O148" s="3">
        <v>-0.27698997920211799</v>
      </c>
    </row>
    <row r="149" spans="1:15" x14ac:dyDescent="0.3">
      <c r="A149" s="8" t="s">
        <v>12</v>
      </c>
      <c r="B149" s="8" t="s">
        <v>98</v>
      </c>
      <c r="C149" s="2">
        <v>-5.0564555719194902E-2</v>
      </c>
      <c r="D149" s="2">
        <v>-7.1182350913478104E-2</v>
      </c>
      <c r="E149" s="2">
        <v>-6.5503804045277406E-2</v>
      </c>
      <c r="F149" s="2">
        <v>-1.9261318506751401E-2</v>
      </c>
      <c r="G149" s="2">
        <v>-2.2271714922049001E-3</v>
      </c>
      <c r="H149" s="2">
        <v>1.0551948051948101E-2</v>
      </c>
      <c r="I149" s="2">
        <v>3.2329317269076299E-2</v>
      </c>
      <c r="J149" s="2">
        <v>4.8239642092978E-2</v>
      </c>
      <c r="K149" s="2">
        <v>5.1586565225459298E-2</v>
      </c>
      <c r="L149" s="2">
        <v>-4.4291512263984499E-2</v>
      </c>
      <c r="M149" s="2">
        <v>6.4623338257016197E-3</v>
      </c>
      <c r="N149" s="3">
        <v>6.0299552616222503E-2</v>
      </c>
      <c r="O149" s="3">
        <v>1.1504917424382999E-2</v>
      </c>
    </row>
    <row r="150" spans="1:15" x14ac:dyDescent="0.3">
      <c r="A150" s="8" t="s">
        <v>13</v>
      </c>
      <c r="B150" s="8" t="s">
        <v>87</v>
      </c>
      <c r="C150" s="2">
        <v>-6.3636363636363602E-2</v>
      </c>
      <c r="D150" s="2">
        <v>9.7087378640776708E-3</v>
      </c>
      <c r="E150" s="2">
        <v>3.8461538461538498E-2</v>
      </c>
      <c r="F150" s="2">
        <v>0.157407407407407</v>
      </c>
      <c r="G150" s="2">
        <v>8.7999999999999995E-2</v>
      </c>
      <c r="H150" s="2">
        <v>4.4117647058823498E-2</v>
      </c>
      <c r="I150" s="2">
        <v>8.4507042253521097E-2</v>
      </c>
      <c r="J150" s="2">
        <v>0.214285714285714</v>
      </c>
      <c r="K150" s="2">
        <v>7.4866310160427801E-2</v>
      </c>
      <c r="L150" s="2">
        <v>3.4825870646766198E-2</v>
      </c>
      <c r="M150" s="2">
        <v>-6.25E-2</v>
      </c>
      <c r="N150" s="3">
        <v>0.26623376623376599</v>
      </c>
      <c r="O150" s="3">
        <v>0.875</v>
      </c>
    </row>
    <row r="151" spans="1:15" x14ac:dyDescent="0.3">
      <c r="A151" s="8" t="s">
        <v>13</v>
      </c>
      <c r="B151" s="8" t="s">
        <v>88</v>
      </c>
      <c r="C151" s="2">
        <v>-8.1560283687943297E-2</v>
      </c>
      <c r="D151" s="2">
        <v>-8.8803088803088806E-2</v>
      </c>
      <c r="E151" s="2">
        <v>-4.6610169491525397E-2</v>
      </c>
      <c r="F151" s="2">
        <v>2.2222222222222199E-2</v>
      </c>
      <c r="G151" s="2">
        <v>0</v>
      </c>
      <c r="H151" s="2">
        <v>5.21739130434783E-2</v>
      </c>
      <c r="I151" s="2">
        <v>0.11570247933884301</v>
      </c>
      <c r="J151" s="2">
        <v>0.17407407407407399</v>
      </c>
      <c r="K151" s="2">
        <v>0.107255520504732</v>
      </c>
      <c r="L151" s="2">
        <v>0.16524216524216501</v>
      </c>
      <c r="M151" s="2">
        <v>0.19559902200488999</v>
      </c>
      <c r="N151" s="3">
        <v>0.81111111111111101</v>
      </c>
      <c r="O151" s="3">
        <v>1.0720338983050799</v>
      </c>
    </row>
    <row r="152" spans="1:15" x14ac:dyDescent="0.3">
      <c r="A152" s="8" t="s">
        <v>13</v>
      </c>
      <c r="B152" s="8" t="s">
        <v>89</v>
      </c>
      <c r="C152" s="2">
        <v>0.5</v>
      </c>
      <c r="D152" s="2">
        <v>-0.16666666666666699</v>
      </c>
      <c r="E152" s="2">
        <v>-0.1</v>
      </c>
      <c r="F152" s="2">
        <v>0.33333333333333298</v>
      </c>
      <c r="G152" s="2">
        <v>8.3333333333333301E-2</v>
      </c>
      <c r="H152" s="2">
        <v>7.69230769230769E-2</v>
      </c>
      <c r="I152" s="2">
        <v>0</v>
      </c>
      <c r="J152" s="2">
        <v>0.214285714285714</v>
      </c>
      <c r="K152" s="2">
        <v>0.11764705882352899</v>
      </c>
      <c r="L152" s="2">
        <v>-5.2631578947368397E-2</v>
      </c>
      <c r="M152" s="2">
        <v>-5.5555555555555601E-2</v>
      </c>
      <c r="N152" s="3">
        <v>0.214285714285714</v>
      </c>
      <c r="O152" s="3">
        <v>0.7</v>
      </c>
    </row>
    <row r="153" spans="1:15" x14ac:dyDescent="0.3">
      <c r="A153" s="8" t="s">
        <v>13</v>
      </c>
      <c r="B153" s="8" t="s">
        <v>90</v>
      </c>
      <c r="C153" s="2">
        <v>2.1739130434782601E-2</v>
      </c>
      <c r="D153" s="2">
        <v>-8.5106382978723402E-2</v>
      </c>
      <c r="E153" s="2">
        <v>-4.6511627906976702E-2</v>
      </c>
      <c r="F153" s="2">
        <v>0.219512195121951</v>
      </c>
      <c r="G153" s="2">
        <v>0.08</v>
      </c>
      <c r="H153" s="2">
        <v>0.148148148148148</v>
      </c>
      <c r="I153" s="2">
        <v>0.67741935483870996</v>
      </c>
      <c r="J153" s="2">
        <v>0.144230769230769</v>
      </c>
      <c r="K153" s="2">
        <v>0.109243697478992</v>
      </c>
      <c r="L153" s="2">
        <v>0.10606060606060599</v>
      </c>
      <c r="M153" s="2">
        <v>0.28082191780821902</v>
      </c>
      <c r="N153" s="3">
        <v>0.79807692307692302</v>
      </c>
      <c r="O153" s="3">
        <v>3.3488372093023302</v>
      </c>
    </row>
    <row r="154" spans="1:15" x14ac:dyDescent="0.3">
      <c r="A154" s="8" t="s">
        <v>13</v>
      </c>
      <c r="B154" s="8" t="s">
        <v>91</v>
      </c>
      <c r="C154" s="2">
        <v>0.19230769230769201</v>
      </c>
      <c r="D154" s="2">
        <v>3.2258064516128997E-2</v>
      </c>
      <c r="E154" s="2">
        <v>0.1875</v>
      </c>
      <c r="F154" s="2">
        <v>7.8947368421052599E-2</v>
      </c>
      <c r="G154" s="2">
        <v>4.8780487804878099E-2</v>
      </c>
      <c r="H154" s="2">
        <v>-2.32558139534884E-2</v>
      </c>
      <c r="I154" s="2">
        <v>0.19047619047618999</v>
      </c>
      <c r="J154" s="2">
        <v>-0.02</v>
      </c>
      <c r="K154" s="2">
        <v>0.122448979591837</v>
      </c>
      <c r="L154" s="2">
        <v>5.4545454545454501E-2</v>
      </c>
      <c r="M154" s="2">
        <v>0</v>
      </c>
      <c r="N154" s="3">
        <v>0.16</v>
      </c>
      <c r="O154" s="3">
        <v>0.8125</v>
      </c>
    </row>
    <row r="155" spans="1:15" x14ac:dyDescent="0.3">
      <c r="A155" s="8" t="s">
        <v>13</v>
      </c>
      <c r="B155" s="8" t="s">
        <v>92</v>
      </c>
      <c r="C155" s="2">
        <v>-0.11764705882352899</v>
      </c>
      <c r="D155" s="2">
        <v>0</v>
      </c>
      <c r="E155" s="2">
        <v>-0.33333333333333298</v>
      </c>
      <c r="F155" s="2">
        <v>0.7</v>
      </c>
      <c r="G155" s="2">
        <v>5.8823529411764698E-2</v>
      </c>
      <c r="H155" s="2">
        <v>0.16666666666666699</v>
      </c>
      <c r="I155" s="2">
        <v>0.38095238095238099</v>
      </c>
      <c r="J155" s="2">
        <v>3.4482758620689703E-2</v>
      </c>
      <c r="K155" s="2">
        <v>0.1</v>
      </c>
      <c r="L155" s="2">
        <v>0</v>
      </c>
      <c r="M155" s="2">
        <v>0</v>
      </c>
      <c r="N155" s="3">
        <v>0.13793103448275901</v>
      </c>
      <c r="O155" s="3">
        <v>1.2</v>
      </c>
    </row>
    <row r="156" spans="1:15" x14ac:dyDescent="0.3">
      <c r="A156" s="8" t="s">
        <v>13</v>
      </c>
      <c r="B156" s="8" t="s">
        <v>93</v>
      </c>
      <c r="C156" s="2">
        <v>2.9123951537744601E-2</v>
      </c>
      <c r="D156" s="2">
        <v>3.03373330314693E-2</v>
      </c>
      <c r="E156" s="2">
        <v>1.6040430674577E-2</v>
      </c>
      <c r="F156" s="2">
        <v>2.5951557093425601E-2</v>
      </c>
      <c r="G156" s="2">
        <v>2.02360876897133E-2</v>
      </c>
      <c r="H156" s="2">
        <v>3.4504132231404999E-2</v>
      </c>
      <c r="I156" s="2">
        <v>2.27681246255243E-2</v>
      </c>
      <c r="J156" s="2">
        <v>2.79242335481351E-2</v>
      </c>
      <c r="K156" s="2">
        <v>2.3746200607902699E-2</v>
      </c>
      <c r="L156" s="2">
        <v>4.4720727407682299E-2</v>
      </c>
      <c r="M156" s="2">
        <v>2.2912966252220199E-2</v>
      </c>
      <c r="N156" s="3">
        <v>0.124585041983987</v>
      </c>
      <c r="O156" s="3">
        <v>0.26543616787519198</v>
      </c>
    </row>
    <row r="157" spans="1:15" x14ac:dyDescent="0.3">
      <c r="A157" s="8" t="s">
        <v>13</v>
      </c>
      <c r="B157" s="8" t="s">
        <v>94</v>
      </c>
      <c r="C157" s="2">
        <v>-1.5209125475285201E-2</v>
      </c>
      <c r="D157" s="2">
        <v>-4.0540540540540501E-2</v>
      </c>
      <c r="E157" s="2">
        <v>-6.0362173038229399E-3</v>
      </c>
      <c r="F157" s="2">
        <v>4.2510121457489898E-2</v>
      </c>
      <c r="G157" s="2">
        <v>3.8834951456310697E-2</v>
      </c>
      <c r="H157" s="2">
        <v>5.60747663551402E-3</v>
      </c>
      <c r="I157" s="2">
        <v>2.60223048327138E-2</v>
      </c>
      <c r="J157" s="2">
        <v>2.1739130434782601E-2</v>
      </c>
      <c r="K157" s="2">
        <v>3.54609929078014E-3</v>
      </c>
      <c r="L157" s="2">
        <v>1.5901060070671401E-2</v>
      </c>
      <c r="M157" s="2">
        <v>1.7391304347826101E-3</v>
      </c>
      <c r="N157" s="3">
        <v>4.3478260869565202E-2</v>
      </c>
      <c r="O157" s="3">
        <v>0.15895372233400401</v>
      </c>
    </row>
    <row r="158" spans="1:15" x14ac:dyDescent="0.3">
      <c r="A158" s="8" t="s">
        <v>13</v>
      </c>
      <c r="B158" s="8" t="s">
        <v>95</v>
      </c>
      <c r="C158" s="2">
        <v>-5.7142857142857099E-2</v>
      </c>
      <c r="D158" s="2">
        <v>3.03030303030303E-2</v>
      </c>
      <c r="E158" s="2">
        <v>-5.8823529411764698E-2</v>
      </c>
      <c r="F158" s="2">
        <v>3.125E-2</v>
      </c>
      <c r="G158" s="2">
        <v>9.0909090909090898E-2</v>
      </c>
      <c r="H158" s="2">
        <v>-8.3333333333333301E-2</v>
      </c>
      <c r="I158" s="2">
        <v>0.12121212121212099</v>
      </c>
      <c r="J158" s="2">
        <v>0.135135135135135</v>
      </c>
      <c r="K158" s="2">
        <v>0</v>
      </c>
      <c r="L158" s="2">
        <v>2.3809523809523801E-2</v>
      </c>
      <c r="M158" s="2">
        <v>-0.13953488372093001</v>
      </c>
      <c r="N158" s="3">
        <v>0</v>
      </c>
      <c r="O158" s="3">
        <v>8.8235294117647106E-2</v>
      </c>
    </row>
    <row r="159" spans="1:15" x14ac:dyDescent="0.3">
      <c r="A159" s="8" t="s">
        <v>13</v>
      </c>
      <c r="B159" s="8" t="s">
        <v>96</v>
      </c>
      <c r="C159" s="2">
        <v>0.114285714285714</v>
      </c>
      <c r="D159" s="2">
        <v>-0.15384615384615399</v>
      </c>
      <c r="E159" s="2">
        <v>0.18181818181818199</v>
      </c>
      <c r="F159" s="2">
        <v>0.102564102564103</v>
      </c>
      <c r="G159" s="2">
        <v>6.9767441860465101E-2</v>
      </c>
      <c r="H159" s="2">
        <v>0.30434782608695699</v>
      </c>
      <c r="I159" s="2">
        <v>0.05</v>
      </c>
      <c r="J159" s="2">
        <v>0.238095238095238</v>
      </c>
      <c r="K159" s="2">
        <v>0.115384615384615</v>
      </c>
      <c r="L159" s="2">
        <v>0.33333333333333298</v>
      </c>
      <c r="M159" s="2">
        <v>9.4827586206896505E-2</v>
      </c>
      <c r="N159" s="3">
        <v>1.01587301587302</v>
      </c>
      <c r="O159" s="3">
        <v>2.84848484848485</v>
      </c>
    </row>
    <row r="160" spans="1:15" x14ac:dyDescent="0.3">
      <c r="A160" s="8" t="s">
        <v>13</v>
      </c>
      <c r="B160" s="8" t="s">
        <v>97</v>
      </c>
      <c r="C160" s="2">
        <v>-1.7064846416382298E-2</v>
      </c>
      <c r="D160" s="2">
        <v>-4.1666666666666699E-2</v>
      </c>
      <c r="E160" s="2">
        <v>-5.7971014492753603E-2</v>
      </c>
      <c r="F160" s="2">
        <v>-9.6153846153846194E-3</v>
      </c>
      <c r="G160" s="2">
        <v>-1.94174757281553E-2</v>
      </c>
      <c r="H160" s="2">
        <v>-1.7821782178217799E-2</v>
      </c>
      <c r="I160" s="2">
        <v>-3.0241935483871E-2</v>
      </c>
      <c r="J160" s="2">
        <v>1.0395010395010401E-2</v>
      </c>
      <c r="K160" s="2">
        <v>-1.6460905349794198E-2</v>
      </c>
      <c r="L160" s="2">
        <v>-0.17991631799163199</v>
      </c>
      <c r="M160" s="2">
        <v>-0.191326530612245</v>
      </c>
      <c r="N160" s="3">
        <v>-0.34095634095634098</v>
      </c>
      <c r="O160" s="3">
        <v>-0.42572463768115898</v>
      </c>
    </row>
    <row r="161" spans="1:15" x14ac:dyDescent="0.3">
      <c r="A161" s="8" t="s">
        <v>13</v>
      </c>
      <c r="B161" s="8" t="s">
        <v>98</v>
      </c>
      <c r="C161" s="2">
        <v>-9.375E-2</v>
      </c>
      <c r="D161" s="2">
        <v>-0.13793103448275901</v>
      </c>
      <c r="E161" s="2">
        <v>-0.13600000000000001</v>
      </c>
      <c r="F161" s="2">
        <v>-8.3333333333333301E-2</v>
      </c>
      <c r="G161" s="2">
        <v>-5.0505050505050497E-2</v>
      </c>
      <c r="H161" s="2">
        <v>-9.5744680851063801E-2</v>
      </c>
      <c r="I161" s="2">
        <v>-3.5294117647058802E-2</v>
      </c>
      <c r="J161" s="2">
        <v>9.7560975609756101E-2</v>
      </c>
      <c r="K161" s="2">
        <v>7.7777777777777807E-2</v>
      </c>
      <c r="L161" s="2">
        <v>-0.11340206185567001</v>
      </c>
      <c r="M161" s="2">
        <v>-0.127906976744186</v>
      </c>
      <c r="N161" s="3">
        <v>-8.5365853658536606E-2</v>
      </c>
      <c r="O161" s="3">
        <v>-0.4</v>
      </c>
    </row>
    <row r="162" spans="1:15" x14ac:dyDescent="0.3">
      <c r="A162" s="8" t="s">
        <v>14</v>
      </c>
      <c r="B162" s="8" t="s">
        <v>87</v>
      </c>
      <c r="C162" s="2">
        <v>7.3170731707317097E-2</v>
      </c>
      <c r="D162" s="2">
        <v>6.0950413223140501E-2</v>
      </c>
      <c r="E162" s="2">
        <v>5.2580331061343702E-2</v>
      </c>
      <c r="F162" s="2">
        <v>5.9204440333025E-2</v>
      </c>
      <c r="G162" s="2">
        <v>2.8820960698690001E-2</v>
      </c>
      <c r="H162" s="2">
        <v>5.0933786078098502E-2</v>
      </c>
      <c r="I162" s="2">
        <v>4.7657512116316601E-2</v>
      </c>
      <c r="J162" s="2">
        <v>7.6329992289899798E-2</v>
      </c>
      <c r="K162" s="2">
        <v>7.9512893982808003E-2</v>
      </c>
      <c r="L162" s="2">
        <v>5.8394160583941597E-2</v>
      </c>
      <c r="M162" s="2">
        <v>4.32601880877743E-2</v>
      </c>
      <c r="N162" s="3">
        <v>0.28296067848882001</v>
      </c>
      <c r="O162" s="3">
        <v>0.620253164556962</v>
      </c>
    </row>
    <row r="163" spans="1:15" x14ac:dyDescent="0.3">
      <c r="A163" s="8" t="s">
        <v>14</v>
      </c>
      <c r="B163" s="8" t="s">
        <v>88</v>
      </c>
      <c r="C163" s="2">
        <v>-6.5549890750182102E-3</v>
      </c>
      <c r="D163" s="2">
        <v>-1.46627565982405E-2</v>
      </c>
      <c r="E163" s="2">
        <v>-3.7202380952381001E-2</v>
      </c>
      <c r="F163" s="2">
        <v>-3.0911901081916498E-3</v>
      </c>
      <c r="G163" s="2">
        <v>-1.55038759689922E-3</v>
      </c>
      <c r="H163" s="2">
        <v>-1.5527950310559001E-3</v>
      </c>
      <c r="I163" s="2">
        <v>4.5101088646967297E-2</v>
      </c>
      <c r="J163" s="2">
        <v>7.5148809523809507E-2</v>
      </c>
      <c r="K163" s="2">
        <v>8.2352941176470601E-2</v>
      </c>
      <c r="L163" s="2">
        <v>0.16112531969309499</v>
      </c>
      <c r="M163" s="2">
        <v>9.1409691629955894E-2</v>
      </c>
      <c r="N163" s="3">
        <v>0.47470238095238099</v>
      </c>
      <c r="O163" s="3">
        <v>0.47470238095238099</v>
      </c>
    </row>
    <row r="164" spans="1:15" x14ac:dyDescent="0.3">
      <c r="A164" s="8" t="s">
        <v>14</v>
      </c>
      <c r="B164" s="8" t="s">
        <v>89</v>
      </c>
      <c r="C164" s="2">
        <v>0.25423728813559299</v>
      </c>
      <c r="D164" s="2">
        <v>9.45945945945946E-2</v>
      </c>
      <c r="E164" s="2">
        <v>-9.8765432098765399E-2</v>
      </c>
      <c r="F164" s="2">
        <v>8.2191780821917804E-2</v>
      </c>
      <c r="G164" s="2">
        <v>-3.7974683544303799E-2</v>
      </c>
      <c r="H164" s="2">
        <v>0.105263157894737</v>
      </c>
      <c r="I164" s="2">
        <v>0.107142857142857</v>
      </c>
      <c r="J164" s="2">
        <v>8.6021505376344107E-2</v>
      </c>
      <c r="K164" s="2">
        <v>2.9702970297029702E-2</v>
      </c>
      <c r="L164" s="2">
        <v>4.80769230769231E-2</v>
      </c>
      <c r="M164" s="2">
        <v>9.1743119266055106E-2</v>
      </c>
      <c r="N164" s="3">
        <v>0.27956989247311798</v>
      </c>
      <c r="O164" s="3">
        <v>0.469135802469136</v>
      </c>
    </row>
    <row r="165" spans="1:15" x14ac:dyDescent="0.3">
      <c r="A165" s="8" t="s">
        <v>14</v>
      </c>
      <c r="B165" s="8" t="s">
        <v>90</v>
      </c>
      <c r="C165" s="2">
        <v>4.4843049327354299E-2</v>
      </c>
      <c r="D165" s="2">
        <v>1.28755364806867E-2</v>
      </c>
      <c r="E165" s="2">
        <v>-3.8135593220338999E-2</v>
      </c>
      <c r="F165" s="2">
        <v>4.8458149779735699E-2</v>
      </c>
      <c r="G165" s="2">
        <v>-1.6806722689075598E-2</v>
      </c>
      <c r="H165" s="2">
        <v>3.8461538461538498E-2</v>
      </c>
      <c r="I165" s="2">
        <v>0.16049382716049401</v>
      </c>
      <c r="J165" s="2">
        <v>0.145390070921986</v>
      </c>
      <c r="K165" s="2">
        <v>0.18266253869969001</v>
      </c>
      <c r="L165" s="2">
        <v>0.27486910994764402</v>
      </c>
      <c r="M165" s="2">
        <v>0.18685831622176599</v>
      </c>
      <c r="N165" s="3">
        <v>1.0496453900709199</v>
      </c>
      <c r="O165" s="3">
        <v>1.4491525423728799</v>
      </c>
    </row>
    <row r="166" spans="1:15" x14ac:dyDescent="0.3">
      <c r="A166" s="8" t="s">
        <v>14</v>
      </c>
      <c r="B166" s="8" t="s">
        <v>91</v>
      </c>
      <c r="C166" s="2">
        <v>0.10497237569060799</v>
      </c>
      <c r="D166" s="2">
        <v>0.13500000000000001</v>
      </c>
      <c r="E166" s="2">
        <v>9.2511013215859E-2</v>
      </c>
      <c r="F166" s="2">
        <v>7.25806451612903E-2</v>
      </c>
      <c r="G166" s="2">
        <v>5.2631578947368397E-2</v>
      </c>
      <c r="H166" s="2">
        <v>7.4999999999999997E-2</v>
      </c>
      <c r="I166" s="2">
        <v>6.6445182724252497E-2</v>
      </c>
      <c r="J166" s="2">
        <v>0.109034267912773</v>
      </c>
      <c r="K166" s="2">
        <v>9.8314606741572996E-2</v>
      </c>
      <c r="L166" s="2">
        <v>6.1381074168797997E-2</v>
      </c>
      <c r="M166" s="2">
        <v>2.16867469879518E-2</v>
      </c>
      <c r="N166" s="3">
        <v>0.32087227414330199</v>
      </c>
      <c r="O166" s="3">
        <v>0.86784140969163004</v>
      </c>
    </row>
    <row r="167" spans="1:15" x14ac:dyDescent="0.3">
      <c r="A167" s="8" t="s">
        <v>14</v>
      </c>
      <c r="B167" s="8" t="s">
        <v>92</v>
      </c>
      <c r="C167" s="2">
        <v>1.9607843137254902E-2</v>
      </c>
      <c r="D167" s="2">
        <v>-5.7692307692307702E-2</v>
      </c>
      <c r="E167" s="2">
        <v>6.1224489795918401E-2</v>
      </c>
      <c r="F167" s="2">
        <v>-7.69230769230769E-2</v>
      </c>
      <c r="G167" s="2">
        <v>2.0833333333333301E-2</v>
      </c>
      <c r="H167" s="2">
        <v>0.16326530612244899</v>
      </c>
      <c r="I167" s="2">
        <v>5.2631578947368397E-2</v>
      </c>
      <c r="J167" s="2">
        <v>0.133333333333333</v>
      </c>
      <c r="K167" s="2">
        <v>0.14705882352941199</v>
      </c>
      <c r="L167" s="2">
        <v>0.115384615384615</v>
      </c>
      <c r="M167" s="2">
        <v>0.114942528735632</v>
      </c>
      <c r="N167" s="3">
        <v>0.61666666666666703</v>
      </c>
      <c r="O167" s="3">
        <v>0.97959183673469397</v>
      </c>
    </row>
    <row r="168" spans="1:15" x14ac:dyDescent="0.3">
      <c r="A168" s="8" t="s">
        <v>14</v>
      </c>
      <c r="B168" s="8" t="s">
        <v>93</v>
      </c>
      <c r="C168" s="2">
        <v>1.7552296225054099E-2</v>
      </c>
      <c r="D168" s="2">
        <v>7.2463768115942004E-3</v>
      </c>
      <c r="E168" s="2">
        <v>7.9762277134813892E-3</v>
      </c>
      <c r="F168" s="2">
        <v>2.3816912335143499E-2</v>
      </c>
      <c r="G168" s="2">
        <v>2.4323709934075899E-2</v>
      </c>
      <c r="H168" s="2">
        <v>1.48690634709277E-2</v>
      </c>
      <c r="I168" s="2">
        <v>2.0409650849187298E-2</v>
      </c>
      <c r="J168" s="2">
        <v>2.0501464390313601E-2</v>
      </c>
      <c r="K168" s="2">
        <v>1.48397032059359E-2</v>
      </c>
      <c r="L168" s="2">
        <v>3.2004414401986502E-2</v>
      </c>
      <c r="M168" s="2">
        <v>1.02927416120839E-2</v>
      </c>
      <c r="N168" s="3">
        <v>7.9791413672405206E-2</v>
      </c>
      <c r="O168" s="3">
        <v>0.18204566781357501</v>
      </c>
    </row>
    <row r="169" spans="1:15" x14ac:dyDescent="0.3">
      <c r="A169" s="8" t="s">
        <v>14</v>
      </c>
      <c r="B169" s="8" t="s">
        <v>94</v>
      </c>
      <c r="C169" s="2">
        <v>7.0642201834862403E-2</v>
      </c>
      <c r="D169" s="2">
        <v>2.3136246786632401E-2</v>
      </c>
      <c r="E169" s="2">
        <v>4.0201005025125601E-2</v>
      </c>
      <c r="F169" s="2">
        <v>3.4621578099838998E-2</v>
      </c>
      <c r="G169" s="2">
        <v>0</v>
      </c>
      <c r="H169" s="2">
        <v>7.7821011673151804E-3</v>
      </c>
      <c r="I169" s="2">
        <v>1.3899613899613901E-2</v>
      </c>
      <c r="J169" s="2">
        <v>2.43716679360244E-2</v>
      </c>
      <c r="K169" s="2">
        <v>1.8587360594795502E-2</v>
      </c>
      <c r="L169" s="2">
        <v>2.2627737226277402E-2</v>
      </c>
      <c r="M169" s="2">
        <v>-2.1413276231263399E-2</v>
      </c>
      <c r="N169" s="3">
        <v>4.4173648134044202E-2</v>
      </c>
      <c r="O169" s="3">
        <v>0.14824120603015101</v>
      </c>
    </row>
    <row r="170" spans="1:15" x14ac:dyDescent="0.3">
      <c r="A170" s="8" t="s">
        <v>14</v>
      </c>
      <c r="B170" s="8" t="s">
        <v>95</v>
      </c>
      <c r="C170" s="2">
        <v>6.08695652173913E-2</v>
      </c>
      <c r="D170" s="2">
        <v>3.2786885245901599E-2</v>
      </c>
      <c r="E170" s="2">
        <v>6.3492063492063502E-2</v>
      </c>
      <c r="F170" s="2">
        <v>9.7014925373134303E-2</v>
      </c>
      <c r="G170" s="2">
        <v>4.08163265306122E-2</v>
      </c>
      <c r="H170" s="2">
        <v>9.8039215686274495E-2</v>
      </c>
      <c r="I170" s="2">
        <v>2.9761904761904798E-2</v>
      </c>
      <c r="J170" s="2">
        <v>-5.78034682080925E-3</v>
      </c>
      <c r="K170" s="2">
        <v>-1.74418604651163E-2</v>
      </c>
      <c r="L170" s="2">
        <v>0.165680473372781</v>
      </c>
      <c r="M170" s="2">
        <v>1.01522842639594E-2</v>
      </c>
      <c r="N170" s="3">
        <v>0.15028901734104</v>
      </c>
      <c r="O170" s="3">
        <v>0.57936507936507897</v>
      </c>
    </row>
    <row r="171" spans="1:15" x14ac:dyDescent="0.3">
      <c r="A171" s="8" t="s">
        <v>14</v>
      </c>
      <c r="B171" s="8" t="s">
        <v>96</v>
      </c>
      <c r="C171" s="2">
        <v>4.2253521126760597E-2</v>
      </c>
      <c r="D171" s="2">
        <v>1.8018018018018001E-2</v>
      </c>
      <c r="E171" s="2">
        <v>-3.9823008849557501E-2</v>
      </c>
      <c r="F171" s="2">
        <v>3.2258064516128997E-2</v>
      </c>
      <c r="G171" s="2">
        <v>-7.5892857142857095E-2</v>
      </c>
      <c r="H171" s="2">
        <v>5.7971014492753603E-2</v>
      </c>
      <c r="I171" s="2">
        <v>0.13698630136986301</v>
      </c>
      <c r="J171" s="2">
        <v>0.184738955823293</v>
      </c>
      <c r="K171" s="2">
        <v>3.3898305084745797E-2</v>
      </c>
      <c r="L171" s="2">
        <v>0.249180327868852</v>
      </c>
      <c r="M171" s="2">
        <v>7.6115485564304503E-2</v>
      </c>
      <c r="N171" s="3">
        <v>0.64658634538152604</v>
      </c>
      <c r="O171" s="3">
        <v>0.81415929203539805</v>
      </c>
    </row>
    <row r="172" spans="1:15" x14ac:dyDescent="0.3">
      <c r="A172" s="8" t="s">
        <v>14</v>
      </c>
      <c r="B172" s="8" t="s">
        <v>97</v>
      </c>
      <c r="C172" s="2">
        <v>-4.7541649735879703E-2</v>
      </c>
      <c r="D172" s="2">
        <v>-4.3515358361774698E-2</v>
      </c>
      <c r="E172" s="2">
        <v>-4.0142729705620002E-2</v>
      </c>
      <c r="F172" s="2">
        <v>-3.5315985130111499E-2</v>
      </c>
      <c r="G172" s="2">
        <v>-3.3236994219653197E-2</v>
      </c>
      <c r="H172" s="2">
        <v>-2.0428500249128099E-2</v>
      </c>
      <c r="I172" s="2">
        <v>-1.7293997965411999E-2</v>
      </c>
      <c r="J172" s="2">
        <v>-1.1387163561076601E-2</v>
      </c>
      <c r="K172" s="2">
        <v>-5.7591623036649204E-3</v>
      </c>
      <c r="L172" s="2">
        <v>-0.12901527119536599</v>
      </c>
      <c r="M172" s="2">
        <v>-0.108222490931076</v>
      </c>
      <c r="N172" s="3">
        <v>-0.23654244306418201</v>
      </c>
      <c r="O172" s="3">
        <v>-0.34210526315789502</v>
      </c>
    </row>
    <row r="173" spans="1:15" x14ac:dyDescent="0.3">
      <c r="A173" s="8" t="s">
        <v>14</v>
      </c>
      <c r="B173" s="8" t="s">
        <v>98</v>
      </c>
      <c r="C173" s="2">
        <v>-4.4230769230769199E-2</v>
      </c>
      <c r="D173" s="2">
        <v>-7.0422535211267595E-2</v>
      </c>
      <c r="E173" s="2">
        <v>-8.8744588744588807E-2</v>
      </c>
      <c r="F173" s="2">
        <v>-1.18764845605701E-2</v>
      </c>
      <c r="G173" s="2">
        <v>-3.8461538461538498E-2</v>
      </c>
      <c r="H173" s="2">
        <v>0</v>
      </c>
      <c r="I173" s="2">
        <v>-1.7500000000000002E-2</v>
      </c>
      <c r="J173" s="2">
        <v>-1.5267175572519101E-2</v>
      </c>
      <c r="K173" s="2">
        <v>5.4263565891472902E-2</v>
      </c>
      <c r="L173" s="2">
        <v>-6.8627450980392204E-2</v>
      </c>
      <c r="M173" s="2">
        <v>-0.113157894736842</v>
      </c>
      <c r="N173" s="3">
        <v>-0.142493638676845</v>
      </c>
      <c r="O173" s="3">
        <v>-0.270562770562771</v>
      </c>
    </row>
    <row r="174" spans="1:15" x14ac:dyDescent="0.3">
      <c r="A174" s="8" t="s">
        <v>15</v>
      </c>
      <c r="B174" s="8" t="s">
        <v>87</v>
      </c>
      <c r="C174" s="2">
        <v>0.105263157894737</v>
      </c>
      <c r="D174" s="2">
        <v>3.8961038961039002E-2</v>
      </c>
      <c r="E174" s="2">
        <v>3.54166666666667E-2</v>
      </c>
      <c r="F174" s="2">
        <v>2.41448692152917E-2</v>
      </c>
      <c r="G174" s="2">
        <v>4.7151277013752498E-2</v>
      </c>
      <c r="H174" s="2">
        <v>7.69230769230769E-2</v>
      </c>
      <c r="I174" s="2">
        <v>5.0522648083623702E-2</v>
      </c>
      <c r="J174" s="2">
        <v>8.9552238805970102E-2</v>
      </c>
      <c r="K174" s="2">
        <v>8.8280060882800604E-2</v>
      </c>
      <c r="L174" s="2">
        <v>0.13986013986014001</v>
      </c>
      <c r="M174" s="2">
        <v>7.4846625766871205E-2</v>
      </c>
      <c r="N174" s="3">
        <v>0.45273631840796003</v>
      </c>
      <c r="O174" s="3">
        <v>0.82499999999999996</v>
      </c>
    </row>
    <row r="175" spans="1:15" x14ac:dyDescent="0.3">
      <c r="A175" s="8" t="s">
        <v>15</v>
      </c>
      <c r="B175" s="8" t="s">
        <v>88</v>
      </c>
      <c r="C175" s="2">
        <v>-2.04081632653061E-2</v>
      </c>
      <c r="D175" s="2">
        <v>-3.5472972972972999E-2</v>
      </c>
      <c r="E175" s="2">
        <v>-1.45942790426153E-2</v>
      </c>
      <c r="F175" s="2">
        <v>8.2938388625592406E-3</v>
      </c>
      <c r="G175" s="2">
        <v>2.2914218566392499E-2</v>
      </c>
      <c r="H175" s="2">
        <v>1.32107983917289E-2</v>
      </c>
      <c r="I175" s="2">
        <v>4.0249433106575999E-2</v>
      </c>
      <c r="J175" s="2">
        <v>2.72479564032698E-2</v>
      </c>
      <c r="K175" s="2">
        <v>9.3368700265252E-2</v>
      </c>
      <c r="L175" s="2">
        <v>9.1703056768558999E-2</v>
      </c>
      <c r="M175" s="2">
        <v>0.14844444444444399</v>
      </c>
      <c r="N175" s="3">
        <v>0.40817438692098101</v>
      </c>
      <c r="O175" s="3">
        <v>0.50846468184471705</v>
      </c>
    </row>
    <row r="176" spans="1:15" x14ac:dyDescent="0.3">
      <c r="A176" s="8" t="s">
        <v>15</v>
      </c>
      <c r="B176" s="8" t="s">
        <v>89</v>
      </c>
      <c r="C176" s="2">
        <v>-2.7027027027027001E-2</v>
      </c>
      <c r="D176" s="2">
        <v>0.22222222222222199</v>
      </c>
      <c r="E176" s="2">
        <v>2.27272727272727E-2</v>
      </c>
      <c r="F176" s="2">
        <v>2.2222222222222199E-2</v>
      </c>
      <c r="G176" s="2">
        <v>6.5217391304347797E-2</v>
      </c>
      <c r="H176" s="2">
        <v>-2.04081632653061E-2</v>
      </c>
      <c r="I176" s="2">
        <v>0.25</v>
      </c>
      <c r="J176" s="2">
        <v>0.25</v>
      </c>
      <c r="K176" s="2">
        <v>0.12</v>
      </c>
      <c r="L176" s="2">
        <v>7.1428571428571397E-2</v>
      </c>
      <c r="M176" s="2">
        <v>7.7777777777777807E-2</v>
      </c>
      <c r="N176" s="3">
        <v>0.61666666666666703</v>
      </c>
      <c r="O176" s="3">
        <v>1.2045454545454499</v>
      </c>
    </row>
    <row r="177" spans="1:15" x14ac:dyDescent="0.3">
      <c r="A177" s="8" t="s">
        <v>15</v>
      </c>
      <c r="B177" s="8" t="s">
        <v>90</v>
      </c>
      <c r="C177" s="2">
        <v>1.6304347826087001E-2</v>
      </c>
      <c r="D177" s="2">
        <v>-8.5561497326203204E-2</v>
      </c>
      <c r="E177" s="2">
        <v>7.0175438596491196E-2</v>
      </c>
      <c r="F177" s="2">
        <v>7.6502732240437202E-2</v>
      </c>
      <c r="G177" s="2">
        <v>1.01522842639594E-2</v>
      </c>
      <c r="H177" s="2">
        <v>0.14572864321608001</v>
      </c>
      <c r="I177" s="2">
        <v>0.162280701754386</v>
      </c>
      <c r="J177" s="2">
        <v>0.252830188679245</v>
      </c>
      <c r="K177" s="2">
        <v>0.21385542168674701</v>
      </c>
      <c r="L177" s="2">
        <v>0.15384615384615399</v>
      </c>
      <c r="M177" s="2">
        <v>0.12258064516129</v>
      </c>
      <c r="N177" s="3">
        <v>0.96981132075471699</v>
      </c>
      <c r="O177" s="3">
        <v>2.0526315789473699</v>
      </c>
    </row>
    <row r="178" spans="1:15" x14ac:dyDescent="0.3">
      <c r="A178" s="8" t="s">
        <v>15</v>
      </c>
      <c r="B178" s="8" t="s">
        <v>91</v>
      </c>
      <c r="C178" s="2">
        <v>8.98876404494382E-2</v>
      </c>
      <c r="D178" s="2">
        <v>8.2474226804123696E-2</v>
      </c>
      <c r="E178" s="2">
        <v>8.5714285714285701E-2</v>
      </c>
      <c r="F178" s="2">
        <v>8.7719298245613996E-3</v>
      </c>
      <c r="G178" s="2">
        <v>0.11304347826087</v>
      </c>
      <c r="H178" s="2">
        <v>0.1015625</v>
      </c>
      <c r="I178" s="2">
        <v>7.09219858156028E-2</v>
      </c>
      <c r="J178" s="2">
        <v>0.112582781456954</v>
      </c>
      <c r="K178" s="2">
        <v>0.107142857142857</v>
      </c>
      <c r="L178" s="2">
        <v>5.3763440860215103E-2</v>
      </c>
      <c r="M178" s="2">
        <v>5.6122448979591802E-2</v>
      </c>
      <c r="N178" s="3">
        <v>0.370860927152318</v>
      </c>
      <c r="O178" s="3">
        <v>0.97142857142857097</v>
      </c>
    </row>
    <row r="179" spans="1:15" x14ac:dyDescent="0.3">
      <c r="A179" s="8" t="s">
        <v>15</v>
      </c>
      <c r="B179" s="8" t="s">
        <v>92</v>
      </c>
      <c r="C179" s="2">
        <v>0</v>
      </c>
      <c r="D179" s="2">
        <v>0.08</v>
      </c>
      <c r="E179" s="2">
        <v>0</v>
      </c>
      <c r="F179" s="2">
        <v>0</v>
      </c>
      <c r="G179" s="2">
        <v>1.85185185185185E-2</v>
      </c>
      <c r="H179" s="2">
        <v>7.2727272727272696E-2</v>
      </c>
      <c r="I179" s="2">
        <v>0.23728813559322001</v>
      </c>
      <c r="J179" s="2">
        <v>0</v>
      </c>
      <c r="K179" s="2">
        <v>9.5890410958904104E-2</v>
      </c>
      <c r="L179" s="2">
        <v>0.16250000000000001</v>
      </c>
      <c r="M179" s="2">
        <v>3.2258064516128997E-2</v>
      </c>
      <c r="N179" s="3">
        <v>0.31506849315068503</v>
      </c>
      <c r="O179" s="3">
        <v>0.77777777777777801</v>
      </c>
    </row>
    <row r="180" spans="1:15" x14ac:dyDescent="0.3">
      <c r="A180" s="8" t="s">
        <v>15</v>
      </c>
      <c r="B180" s="8" t="s">
        <v>93</v>
      </c>
      <c r="C180" s="2">
        <v>1.15877210815206E-2</v>
      </c>
      <c r="D180" s="2">
        <v>3.8183279742765299E-3</v>
      </c>
      <c r="E180" s="2">
        <v>3.0030030030029999E-3</v>
      </c>
      <c r="F180" s="2">
        <v>3.05389221556886E-2</v>
      </c>
      <c r="G180" s="2">
        <v>1.9755955839628098E-2</v>
      </c>
      <c r="H180" s="2">
        <v>2.4691358024691398E-2</v>
      </c>
      <c r="I180" s="2">
        <v>2.0018535681186299E-2</v>
      </c>
      <c r="J180" s="2">
        <v>1.5991277485008198E-2</v>
      </c>
      <c r="K180" s="2">
        <v>2.7365408692541601E-2</v>
      </c>
      <c r="L180" s="2">
        <v>4.8746518105849602E-2</v>
      </c>
      <c r="M180" s="2">
        <v>3.05444887118194E-2</v>
      </c>
      <c r="N180" s="3">
        <v>0.128111938942395</v>
      </c>
      <c r="O180" s="3">
        <v>0.24284284284284299</v>
      </c>
    </row>
    <row r="181" spans="1:15" x14ac:dyDescent="0.3">
      <c r="A181" s="8" t="s">
        <v>15</v>
      </c>
      <c r="B181" s="8" t="s">
        <v>94</v>
      </c>
      <c r="C181" s="2">
        <v>3.2102728731942202E-3</v>
      </c>
      <c r="D181" s="2">
        <v>3.2000000000000001E-2</v>
      </c>
      <c r="E181" s="2">
        <v>2.1705426356589098E-2</v>
      </c>
      <c r="F181" s="2">
        <v>-4.5523520485584203E-2</v>
      </c>
      <c r="G181" s="2">
        <v>3.9745627980922099E-2</v>
      </c>
      <c r="H181" s="2">
        <v>1.5290519877675801E-2</v>
      </c>
      <c r="I181" s="2">
        <v>1.3554216867469901E-2</v>
      </c>
      <c r="J181" s="2">
        <v>6.3893016344725106E-2</v>
      </c>
      <c r="K181" s="2">
        <v>1.95530726256983E-2</v>
      </c>
      <c r="L181" s="2">
        <v>2.7397260273972601E-2</v>
      </c>
      <c r="M181" s="2">
        <v>0</v>
      </c>
      <c r="N181" s="3">
        <v>0.114413075780089</v>
      </c>
      <c r="O181" s="3">
        <v>0.162790697674419</v>
      </c>
    </row>
    <row r="182" spans="1:15" x14ac:dyDescent="0.3">
      <c r="A182" s="8" t="s">
        <v>15</v>
      </c>
      <c r="B182" s="8" t="s">
        <v>95</v>
      </c>
      <c r="C182" s="2">
        <v>5.1282051282051301E-2</v>
      </c>
      <c r="D182" s="2">
        <v>7.3170731707317097E-2</v>
      </c>
      <c r="E182" s="2">
        <v>9.0909090909090898E-2</v>
      </c>
      <c r="F182" s="2">
        <v>-1.0416666666666701E-2</v>
      </c>
      <c r="G182" s="2">
        <v>9.4736842105263203E-2</v>
      </c>
      <c r="H182" s="2">
        <v>3.8461538461538498E-2</v>
      </c>
      <c r="I182" s="2">
        <v>2.7777777777777801E-2</v>
      </c>
      <c r="J182" s="2">
        <v>0.162162162162162</v>
      </c>
      <c r="K182" s="2">
        <v>3.1007751937984499E-2</v>
      </c>
      <c r="L182" s="2">
        <v>-2.2556390977443601E-2</v>
      </c>
      <c r="M182" s="2">
        <v>2.3076923076923099E-2</v>
      </c>
      <c r="N182" s="3">
        <v>0.19819819819819801</v>
      </c>
      <c r="O182" s="3">
        <v>0.51136363636363602</v>
      </c>
    </row>
    <row r="183" spans="1:15" x14ac:dyDescent="0.3">
      <c r="A183" s="8" t="s">
        <v>15</v>
      </c>
      <c r="B183" s="8" t="s">
        <v>96</v>
      </c>
      <c r="C183" s="2">
        <v>-3.4934497816593899E-2</v>
      </c>
      <c r="D183" s="2">
        <v>5.4298642533936702E-2</v>
      </c>
      <c r="E183" s="2">
        <v>-3.8626609442060103E-2</v>
      </c>
      <c r="F183" s="2">
        <v>6.25E-2</v>
      </c>
      <c r="G183" s="2">
        <v>5.8823529411764698E-2</v>
      </c>
      <c r="H183" s="2">
        <v>8.3333333333333301E-2</v>
      </c>
      <c r="I183" s="2">
        <v>0.19047619047618999</v>
      </c>
      <c r="J183" s="2">
        <v>0.16923076923076899</v>
      </c>
      <c r="K183" s="2">
        <v>0.19473684210526301</v>
      </c>
      <c r="L183" s="2">
        <v>0.19383259911894299</v>
      </c>
      <c r="M183" s="2">
        <v>0.166051660516605</v>
      </c>
      <c r="N183" s="3">
        <v>0.94461538461538497</v>
      </c>
      <c r="O183" s="3">
        <v>1.71244635193133</v>
      </c>
    </row>
    <row r="184" spans="1:15" x14ac:dyDescent="0.3">
      <c r="A184" s="8" t="s">
        <v>15</v>
      </c>
      <c r="B184" s="8" t="s">
        <v>97</v>
      </c>
      <c r="C184" s="2">
        <v>-6.5217391304347797E-3</v>
      </c>
      <c r="D184" s="2">
        <v>-5.1422319474835901E-2</v>
      </c>
      <c r="E184" s="2">
        <v>-6.3437139561707004E-2</v>
      </c>
      <c r="F184" s="2">
        <v>-2.8325123152709401E-2</v>
      </c>
      <c r="G184" s="2">
        <v>-1.7743979721165998E-2</v>
      </c>
      <c r="H184" s="2">
        <v>-5.2903225806451598E-2</v>
      </c>
      <c r="I184" s="2">
        <v>-3.2697547683923703E-2</v>
      </c>
      <c r="J184" s="2">
        <v>1.40845070422535E-3</v>
      </c>
      <c r="K184" s="2">
        <v>0</v>
      </c>
      <c r="L184" s="2">
        <v>-0.118143459915612</v>
      </c>
      <c r="M184" s="2">
        <v>-0.10207336523126</v>
      </c>
      <c r="N184" s="3">
        <v>-0.20704225352112701</v>
      </c>
      <c r="O184" s="3">
        <v>-0.35063437139561698</v>
      </c>
    </row>
    <row r="185" spans="1:15" x14ac:dyDescent="0.3">
      <c r="A185" s="8" t="s">
        <v>15</v>
      </c>
      <c r="B185" s="8" t="s">
        <v>98</v>
      </c>
      <c r="C185" s="2">
        <v>-5.72597137014315E-2</v>
      </c>
      <c r="D185" s="2">
        <v>-9.9783080260303705E-2</v>
      </c>
      <c r="E185" s="2">
        <v>-4.33734939759036E-2</v>
      </c>
      <c r="F185" s="2">
        <v>-1.2594458438287199E-2</v>
      </c>
      <c r="G185" s="2">
        <v>-4.5918367346938799E-2</v>
      </c>
      <c r="H185" s="2">
        <v>-4.0106951871657803E-2</v>
      </c>
      <c r="I185" s="2">
        <v>2.5069637883008401E-2</v>
      </c>
      <c r="J185" s="2">
        <v>2.7173913043478298E-2</v>
      </c>
      <c r="K185" s="2">
        <v>1.0582010582010601E-2</v>
      </c>
      <c r="L185" s="2">
        <v>2.3560209424083801E-2</v>
      </c>
      <c r="M185" s="2">
        <v>-1.7902813299232701E-2</v>
      </c>
      <c r="N185" s="3">
        <v>4.3478260869565202E-2</v>
      </c>
      <c r="O185" s="3">
        <v>-7.4698795180722893E-2</v>
      </c>
    </row>
    <row r="186" spans="1:15" x14ac:dyDescent="0.3">
      <c r="A186" s="8" t="s">
        <v>16</v>
      </c>
      <c r="B186" s="8" t="s">
        <v>87</v>
      </c>
      <c r="C186" s="2">
        <v>-6.1583577712609999E-2</v>
      </c>
      <c r="D186" s="2">
        <v>-0.22500000000000001</v>
      </c>
      <c r="E186" s="2">
        <v>-0.18145161290322601</v>
      </c>
      <c r="F186" s="2">
        <v>-4.9261083743842402E-2</v>
      </c>
      <c r="G186" s="2">
        <v>2.0725388601036301E-2</v>
      </c>
      <c r="H186" s="2">
        <v>8.6294416243654803E-2</v>
      </c>
      <c r="I186" s="2">
        <v>0.233644859813084</v>
      </c>
      <c r="J186" s="2">
        <v>0.140151515151515</v>
      </c>
      <c r="K186" s="2">
        <v>-0.102990033222591</v>
      </c>
      <c r="L186" s="2">
        <v>-0.133333333333333</v>
      </c>
      <c r="M186" s="2">
        <v>-0.29487179487179499</v>
      </c>
      <c r="N186" s="3">
        <v>-0.375</v>
      </c>
      <c r="O186" s="3">
        <v>-0.33467741935483902</v>
      </c>
    </row>
    <row r="187" spans="1:15" x14ac:dyDescent="0.3">
      <c r="A187" s="8" t="s">
        <v>16</v>
      </c>
      <c r="B187" s="8" t="s">
        <v>88</v>
      </c>
      <c r="C187" s="2">
        <v>-5.4064719810576201E-2</v>
      </c>
      <c r="D187" s="2">
        <v>-0.18773466833541899</v>
      </c>
      <c r="E187" s="2">
        <v>-0.35541859270672799</v>
      </c>
      <c r="F187" s="2">
        <v>-0.16494023904382499</v>
      </c>
      <c r="G187" s="2">
        <v>4.3893129770992398E-2</v>
      </c>
      <c r="H187" s="2">
        <v>0.20566727605118801</v>
      </c>
      <c r="I187" s="2">
        <v>0.32221379833206998</v>
      </c>
      <c r="J187" s="2">
        <v>0.45584862385321101</v>
      </c>
      <c r="K187" s="2">
        <v>0.26939740055139799</v>
      </c>
      <c r="L187" s="2">
        <v>0.23332299100217199</v>
      </c>
      <c r="M187" s="2">
        <v>0.51345911949685497</v>
      </c>
      <c r="N187" s="3">
        <v>2.4495412844036699</v>
      </c>
      <c r="O187" s="3">
        <v>2.0898818695428898</v>
      </c>
    </row>
    <row r="188" spans="1:15" x14ac:dyDescent="0.3">
      <c r="A188" s="8" t="s">
        <v>16</v>
      </c>
      <c r="B188" s="8" t="s">
        <v>89</v>
      </c>
      <c r="C188" s="2">
        <v>-9.0909090909090898E-2</v>
      </c>
      <c r="D188" s="2">
        <v>0.1</v>
      </c>
      <c r="E188" s="2">
        <v>-0.40909090909090901</v>
      </c>
      <c r="F188" s="2">
        <v>-0.230769230769231</v>
      </c>
      <c r="G188" s="2">
        <v>0</v>
      </c>
      <c r="H188" s="2">
        <v>-0.1</v>
      </c>
      <c r="I188" s="2">
        <v>0</v>
      </c>
      <c r="J188" s="2">
        <v>0.22222222222222199</v>
      </c>
      <c r="K188" s="2">
        <v>0</v>
      </c>
      <c r="L188" s="2">
        <v>9.0909090909090898E-2</v>
      </c>
      <c r="M188" s="2">
        <v>8.3333333333333301E-2</v>
      </c>
      <c r="N188" s="3">
        <v>0.44444444444444398</v>
      </c>
      <c r="O188" s="3">
        <v>-0.40909090909090901</v>
      </c>
    </row>
    <row r="189" spans="1:15" x14ac:dyDescent="0.3">
      <c r="A189" s="8" t="s">
        <v>16</v>
      </c>
      <c r="B189" s="8" t="s">
        <v>90</v>
      </c>
      <c r="C189" s="2">
        <v>-7.3664825046040494E-2</v>
      </c>
      <c r="D189" s="2">
        <v>-0.16500994035785299</v>
      </c>
      <c r="E189" s="2">
        <v>-0.37619047619047602</v>
      </c>
      <c r="F189" s="2">
        <v>-0.13358778625954201</v>
      </c>
      <c r="G189" s="2">
        <v>0.101321585903084</v>
      </c>
      <c r="H189" s="2">
        <v>0.32400000000000001</v>
      </c>
      <c r="I189" s="2">
        <v>1.3867069486404799</v>
      </c>
      <c r="J189" s="2">
        <v>0.183544303797468</v>
      </c>
      <c r="K189" s="2">
        <v>0.17860962566844901</v>
      </c>
      <c r="L189" s="2">
        <v>-4.53720508166969E-3</v>
      </c>
      <c r="M189" s="2">
        <v>0.20145852324521399</v>
      </c>
      <c r="N189" s="3">
        <v>0.66835443037974696</v>
      </c>
      <c r="O189" s="3">
        <v>2.1380952380952398</v>
      </c>
    </row>
    <row r="190" spans="1:15" x14ac:dyDescent="0.3">
      <c r="A190" s="8" t="s">
        <v>16</v>
      </c>
      <c r="B190" s="8" t="s">
        <v>91</v>
      </c>
      <c r="C190" s="2">
        <v>0.08</v>
      </c>
      <c r="D190" s="2">
        <v>-3.7037037037037E-2</v>
      </c>
      <c r="E190" s="2">
        <v>-0.19230769230769201</v>
      </c>
      <c r="F190" s="2">
        <v>-0.238095238095238</v>
      </c>
      <c r="G190" s="2">
        <v>-0.3125</v>
      </c>
      <c r="H190" s="2">
        <v>0.63636363636363602</v>
      </c>
      <c r="I190" s="2">
        <v>0</v>
      </c>
      <c r="J190" s="2">
        <v>-5.5555555555555601E-2</v>
      </c>
      <c r="K190" s="2">
        <v>-0.11764705882352899</v>
      </c>
      <c r="L190" s="2">
        <v>0.8</v>
      </c>
      <c r="M190" s="2">
        <v>0</v>
      </c>
      <c r="N190" s="3">
        <v>0.5</v>
      </c>
      <c r="O190" s="3">
        <v>3.8461538461538498E-2</v>
      </c>
    </row>
    <row r="191" spans="1:15" x14ac:dyDescent="0.3">
      <c r="A191" s="8" t="s">
        <v>16</v>
      </c>
      <c r="B191" s="8" t="s">
        <v>92</v>
      </c>
      <c r="C191" s="2">
        <v>-5.5084745762711898E-2</v>
      </c>
      <c r="D191" s="2">
        <v>-0.14798206278026901</v>
      </c>
      <c r="E191" s="2">
        <v>-0.32105263157894698</v>
      </c>
      <c r="F191" s="2">
        <v>-0.418604651162791</v>
      </c>
      <c r="G191" s="2">
        <v>0.146666666666667</v>
      </c>
      <c r="H191" s="2">
        <v>5.8139534883720902E-2</v>
      </c>
      <c r="I191" s="2">
        <v>0.36263736263736301</v>
      </c>
      <c r="J191" s="2">
        <v>0.45161290322580599</v>
      </c>
      <c r="K191" s="2">
        <v>0.122222222222222</v>
      </c>
      <c r="L191" s="2">
        <v>-9.9009900990099001E-2</v>
      </c>
      <c r="M191" s="2">
        <v>0.379120879120879</v>
      </c>
      <c r="N191" s="3">
        <v>1.0241935483871001</v>
      </c>
      <c r="O191" s="3">
        <v>0.32105263157894698</v>
      </c>
    </row>
    <row r="192" spans="1:15" x14ac:dyDescent="0.3">
      <c r="A192" s="8" t="s">
        <v>16</v>
      </c>
      <c r="B192" s="8" t="s">
        <v>93</v>
      </c>
      <c r="C192" s="2">
        <v>-9.9216710182767606E-2</v>
      </c>
      <c r="D192" s="2">
        <v>-0.217391304347826</v>
      </c>
      <c r="E192" s="2">
        <v>-0.26296296296296301</v>
      </c>
      <c r="F192" s="2">
        <v>-2.6800670016750398E-2</v>
      </c>
      <c r="G192" s="2">
        <v>1.72117039586919E-3</v>
      </c>
      <c r="H192" s="2">
        <v>-4.1237113402061903E-2</v>
      </c>
      <c r="I192" s="2">
        <v>1.0752688172042999E-2</v>
      </c>
      <c r="J192" s="2">
        <v>4.2553191489361701E-2</v>
      </c>
      <c r="K192" s="2">
        <v>-2.3809523809523801E-2</v>
      </c>
      <c r="L192" s="2">
        <v>8.3623693379790906E-2</v>
      </c>
      <c r="M192" s="2">
        <v>-7.2347266881028896E-2</v>
      </c>
      <c r="N192" s="3">
        <v>2.30496453900709E-2</v>
      </c>
      <c r="O192" s="3">
        <v>-0.28765432098765398</v>
      </c>
    </row>
    <row r="193" spans="1:15" x14ac:dyDescent="0.3">
      <c r="A193" s="8" t="s">
        <v>16</v>
      </c>
      <c r="B193" s="8" t="s">
        <v>94</v>
      </c>
      <c r="C193" s="2">
        <v>-6.07560756075608E-2</v>
      </c>
      <c r="D193" s="2">
        <v>-8.5289889793962598E-2</v>
      </c>
      <c r="E193" s="2">
        <v>-0.36912868866771398</v>
      </c>
      <c r="F193" s="2">
        <v>-0.30500968724052002</v>
      </c>
      <c r="G193" s="2">
        <v>-8.7614496216646798E-2</v>
      </c>
      <c r="H193" s="2">
        <v>-4.3212570929724997E-2</v>
      </c>
      <c r="I193" s="2">
        <v>9.1240875912408799E-4</v>
      </c>
      <c r="J193" s="2">
        <v>0.118049225159526</v>
      </c>
      <c r="K193" s="2">
        <v>-4.7289033836119002E-2</v>
      </c>
      <c r="L193" s="2">
        <v>-0.143346170303808</v>
      </c>
      <c r="M193" s="2">
        <v>0.102397602397602</v>
      </c>
      <c r="N193" s="3">
        <v>5.9252506836827701E-3</v>
      </c>
      <c r="O193" s="3">
        <v>-0.61463244281473695</v>
      </c>
    </row>
    <row r="194" spans="1:15" x14ac:dyDescent="0.3">
      <c r="A194" s="8" t="s">
        <v>16</v>
      </c>
      <c r="B194" s="8" t="s">
        <v>95</v>
      </c>
      <c r="C194" s="2">
        <v>0</v>
      </c>
      <c r="D194" s="2">
        <v>-6.3492063492063502E-2</v>
      </c>
      <c r="E194" s="2">
        <v>-0.40677966101694901</v>
      </c>
      <c r="F194" s="2">
        <v>-0.14285714285714299</v>
      </c>
      <c r="G194" s="2">
        <v>0.3</v>
      </c>
      <c r="H194" s="2">
        <v>-0.43589743589743601</v>
      </c>
      <c r="I194" s="2">
        <v>9.0909090909090898E-2</v>
      </c>
      <c r="J194" s="2">
        <v>0.5</v>
      </c>
      <c r="K194" s="2">
        <v>-2.7777777777777801E-2</v>
      </c>
      <c r="L194" s="2">
        <v>2.8571428571428598E-2</v>
      </c>
      <c r="M194" s="2">
        <v>-0.11111111111111099</v>
      </c>
      <c r="N194" s="3">
        <v>0.33333333333333298</v>
      </c>
      <c r="O194" s="3">
        <v>-0.45762711864406802</v>
      </c>
    </row>
    <row r="195" spans="1:15" x14ac:dyDescent="0.3">
      <c r="A195" s="8" t="s">
        <v>16</v>
      </c>
      <c r="B195" s="8" t="s">
        <v>96</v>
      </c>
      <c r="C195" s="2">
        <v>-1.7460317460317499E-2</v>
      </c>
      <c r="D195" s="2">
        <v>-0.16801292407108201</v>
      </c>
      <c r="E195" s="2">
        <v>-0.32038834951456302</v>
      </c>
      <c r="F195" s="2">
        <v>-0.185714285714286</v>
      </c>
      <c r="G195" s="2">
        <v>0.14385964912280699</v>
      </c>
      <c r="H195" s="2">
        <v>0.56748466257668695</v>
      </c>
      <c r="I195" s="2">
        <v>0.72407045009784698</v>
      </c>
      <c r="J195" s="2">
        <v>0.13961407491486899</v>
      </c>
      <c r="K195" s="2">
        <v>0.29880478087649398</v>
      </c>
      <c r="L195" s="2">
        <v>-0.10199386503067499</v>
      </c>
      <c r="M195" s="2">
        <v>0.43637916310845398</v>
      </c>
      <c r="N195" s="3">
        <v>0.90919409761634495</v>
      </c>
      <c r="O195" s="3">
        <v>2.26601941747573</v>
      </c>
    </row>
    <row r="196" spans="1:15" x14ac:dyDescent="0.3">
      <c r="A196" s="8" t="s">
        <v>16</v>
      </c>
      <c r="B196" s="8" t="s">
        <v>97</v>
      </c>
      <c r="C196" s="2">
        <v>-0.210674157303371</v>
      </c>
      <c r="D196" s="2">
        <v>-0.43060498220640597</v>
      </c>
      <c r="E196" s="2">
        <v>-0.47499999999999998</v>
      </c>
      <c r="F196" s="2">
        <v>-0.29166666666666702</v>
      </c>
      <c r="G196" s="2">
        <v>-0.109243697478992</v>
      </c>
      <c r="H196" s="2">
        <v>-8.4905660377358499E-2</v>
      </c>
      <c r="I196" s="2">
        <v>-2.06185567010309E-2</v>
      </c>
      <c r="J196" s="2">
        <v>-0.115789473684211</v>
      </c>
      <c r="K196" s="2">
        <v>0</v>
      </c>
      <c r="L196" s="2">
        <v>-0.16666666666666699</v>
      </c>
      <c r="M196" s="2">
        <v>-0.1</v>
      </c>
      <c r="N196" s="3">
        <v>-0.336842105263158</v>
      </c>
      <c r="O196" s="3">
        <v>-0.80312499999999998</v>
      </c>
    </row>
    <row r="197" spans="1:15" x14ac:dyDescent="0.3">
      <c r="A197" s="8" t="s">
        <v>16</v>
      </c>
      <c r="B197" s="8" t="s">
        <v>98</v>
      </c>
      <c r="C197" s="2">
        <v>-0.24353906962602601</v>
      </c>
      <c r="D197" s="2">
        <v>-0.41358520900321499</v>
      </c>
      <c r="E197" s="2">
        <v>-0.52775873886223401</v>
      </c>
      <c r="F197" s="2">
        <v>-0.339622641509434</v>
      </c>
      <c r="G197" s="2">
        <v>-0.16923076923076899</v>
      </c>
      <c r="H197" s="2">
        <v>3.7037037037037E-2</v>
      </c>
      <c r="I197" s="2">
        <v>0.25</v>
      </c>
      <c r="J197" s="2">
        <v>0.14693877551020401</v>
      </c>
      <c r="K197" s="2">
        <v>0.120996441281139</v>
      </c>
      <c r="L197" s="2">
        <v>-3.1746031746031703E-2</v>
      </c>
      <c r="M197" s="2">
        <v>0.10327868852459</v>
      </c>
      <c r="N197" s="3">
        <v>0.37346938775510202</v>
      </c>
      <c r="O197" s="3">
        <v>-0.53872515421521605</v>
      </c>
    </row>
    <row r="198" spans="1:15" x14ac:dyDescent="0.3">
      <c r="A198" s="11" t="s">
        <v>17</v>
      </c>
      <c r="B198" s="11" t="s">
        <v>17</v>
      </c>
      <c r="C198" s="3">
        <v>8.53778297014951E-3</v>
      </c>
      <c r="D198" s="3">
        <v>-5.6240845123624898E-3</v>
      </c>
      <c r="E198" s="3">
        <v>-9.2393667087341293E-3</v>
      </c>
      <c r="F198" s="3">
        <v>1.06802651534516E-2</v>
      </c>
      <c r="G198" s="3">
        <v>2.277450166288E-2</v>
      </c>
      <c r="H198" s="3">
        <v>3.1189983597233802E-2</v>
      </c>
      <c r="I198" s="3">
        <v>4.04060589105152E-2</v>
      </c>
      <c r="J198" s="3">
        <v>4.5847418561770097E-2</v>
      </c>
      <c r="K198" s="3">
        <v>4.1901893445483097E-2</v>
      </c>
      <c r="L198" s="3">
        <v>4.41333554252758E-2</v>
      </c>
      <c r="M198" s="3">
        <v>5.9581608605519601E-2</v>
      </c>
      <c r="N198" s="3">
        <v>0.20555086047941001</v>
      </c>
      <c r="O198" s="3">
        <v>0.32461453395857698</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100</v>
      </c>
      <c r="B203" s="15"/>
    </row>
    <row r="204" spans="1:15" x14ac:dyDescent="0.3">
      <c r="A204" s="14" t="s">
        <v>43</v>
      </c>
      <c r="B204" s="15"/>
    </row>
    <row r="205" spans="1:15" x14ac:dyDescent="0.3">
      <c r="A205" s="14" t="s">
        <v>44</v>
      </c>
      <c r="B205" s="15"/>
    </row>
    <row r="206" spans="1:15" x14ac:dyDescent="0.3">
      <c r="A206" s="14" t="s">
        <v>45</v>
      </c>
      <c r="B206" s="15"/>
    </row>
    <row r="207" spans="1:15" x14ac:dyDescent="0.3">
      <c r="A207" s="15"/>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147</v>
      </c>
      <c r="B1" s="15"/>
    </row>
    <row r="2" spans="1:14" ht="15.6" x14ac:dyDescent="0.3">
      <c r="A2" s="12" t="s">
        <v>140</v>
      </c>
      <c r="B2" s="15"/>
    </row>
    <row r="3" spans="1:14" ht="15.6" x14ac:dyDescent="0.3">
      <c r="A3" s="12" t="s">
        <v>33</v>
      </c>
      <c r="B3" s="15"/>
    </row>
    <row r="4" spans="1:14" ht="15.6" x14ac:dyDescent="0.3">
      <c r="A4" s="12" t="s">
        <v>111</v>
      </c>
      <c r="B4" s="15"/>
    </row>
    <row r="5" spans="1:14" x14ac:dyDescent="0.3">
      <c r="A5" s="15"/>
      <c r="B5" s="15"/>
    </row>
    <row r="6" spans="1:14" x14ac:dyDescent="0.3">
      <c r="A6" s="16" t="str">
        <f>HYPERLINK("#'Table of contents'!A21",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101</v>
      </c>
      <c r="C9" s="1">
        <v>1634</v>
      </c>
      <c r="D9" s="1">
        <v>1766</v>
      </c>
      <c r="E9" s="1">
        <v>1890</v>
      </c>
      <c r="F9" s="1">
        <v>2004</v>
      </c>
      <c r="G9" s="1">
        <v>2188</v>
      </c>
      <c r="H9" s="1">
        <v>2352</v>
      </c>
      <c r="I9" s="1">
        <v>2628</v>
      </c>
      <c r="J9" s="1">
        <v>2921</v>
      </c>
      <c r="K9" s="1">
        <v>3168</v>
      </c>
      <c r="L9" s="1">
        <v>3646</v>
      </c>
      <c r="M9" s="1">
        <v>4575</v>
      </c>
      <c r="N9" s="1">
        <v>5416</v>
      </c>
    </row>
    <row r="10" spans="1:14" x14ac:dyDescent="0.3">
      <c r="A10" s="7" t="s">
        <v>12</v>
      </c>
      <c r="B10" s="7" t="s">
        <v>102</v>
      </c>
      <c r="C10" s="1">
        <v>35928</v>
      </c>
      <c r="D10" s="1">
        <v>37658</v>
      </c>
      <c r="E10" s="1">
        <v>39056</v>
      </c>
      <c r="F10" s="1">
        <v>40563</v>
      </c>
      <c r="G10" s="1">
        <v>42266</v>
      </c>
      <c r="H10" s="1">
        <v>44440</v>
      </c>
      <c r="I10" s="1">
        <v>46666</v>
      </c>
      <c r="J10" s="1">
        <v>48747</v>
      </c>
      <c r="K10" s="1">
        <v>50782</v>
      </c>
      <c r="L10" s="1">
        <v>52672</v>
      </c>
      <c r="M10" s="1">
        <v>59475</v>
      </c>
      <c r="N10" s="1">
        <v>64854</v>
      </c>
    </row>
    <row r="11" spans="1:14" x14ac:dyDescent="0.3">
      <c r="A11" s="7" t="s">
        <v>12</v>
      </c>
      <c r="B11" s="7" t="s">
        <v>103</v>
      </c>
      <c r="C11" s="1">
        <v>11591</v>
      </c>
      <c r="D11" s="1">
        <v>11873</v>
      </c>
      <c r="E11" s="1">
        <v>12116</v>
      </c>
      <c r="F11" s="1">
        <v>12535</v>
      </c>
      <c r="G11" s="1">
        <v>13070</v>
      </c>
      <c r="H11" s="1">
        <v>13753</v>
      </c>
      <c r="I11" s="1">
        <v>14805</v>
      </c>
      <c r="J11" s="1">
        <v>15973</v>
      </c>
      <c r="K11" s="1">
        <v>17159</v>
      </c>
      <c r="L11" s="1">
        <v>18398</v>
      </c>
      <c r="M11" s="1">
        <v>21563</v>
      </c>
      <c r="N11" s="1">
        <v>24565</v>
      </c>
    </row>
    <row r="12" spans="1:14" x14ac:dyDescent="0.3">
      <c r="A12" s="7" t="s">
        <v>12</v>
      </c>
      <c r="B12" s="7" t="s">
        <v>104</v>
      </c>
      <c r="C12" s="1">
        <v>1262</v>
      </c>
      <c r="D12" s="1">
        <v>1295</v>
      </c>
      <c r="E12" s="1">
        <v>1332</v>
      </c>
      <c r="F12" s="1">
        <v>1340</v>
      </c>
      <c r="G12" s="1">
        <v>1367</v>
      </c>
      <c r="H12" s="1">
        <v>1406</v>
      </c>
      <c r="I12" s="1">
        <v>1464</v>
      </c>
      <c r="J12" s="1">
        <v>1474</v>
      </c>
      <c r="K12" s="1">
        <v>1527</v>
      </c>
      <c r="L12" s="1">
        <v>1519</v>
      </c>
      <c r="M12" s="1">
        <v>1690</v>
      </c>
      <c r="N12" s="1">
        <v>1794</v>
      </c>
    </row>
    <row r="13" spans="1:14" x14ac:dyDescent="0.3">
      <c r="A13" s="7" t="s">
        <v>12</v>
      </c>
      <c r="B13" s="7" t="s">
        <v>105</v>
      </c>
      <c r="C13" s="1">
        <v>12248</v>
      </c>
      <c r="D13" s="1">
        <v>13097</v>
      </c>
      <c r="E13" s="1">
        <v>13972</v>
      </c>
      <c r="F13" s="1">
        <v>14974</v>
      </c>
      <c r="G13" s="1">
        <v>16198</v>
      </c>
      <c r="H13" s="1">
        <v>17982</v>
      </c>
      <c r="I13" s="1">
        <v>20382</v>
      </c>
      <c r="J13" s="1">
        <v>23518</v>
      </c>
      <c r="K13" s="1">
        <v>26733</v>
      </c>
      <c r="L13" s="1">
        <v>30811</v>
      </c>
      <c r="M13" s="1">
        <v>37349</v>
      </c>
      <c r="N13" s="1">
        <v>44013</v>
      </c>
    </row>
    <row r="14" spans="1:14" x14ac:dyDescent="0.3">
      <c r="A14" s="7" t="s">
        <v>12</v>
      </c>
      <c r="B14" s="7" t="s">
        <v>106</v>
      </c>
      <c r="C14" s="1">
        <v>1209</v>
      </c>
      <c r="D14" s="1">
        <v>1270</v>
      </c>
      <c r="E14" s="1">
        <v>1333</v>
      </c>
      <c r="F14" s="1">
        <v>1407</v>
      </c>
      <c r="G14" s="1">
        <v>1481</v>
      </c>
      <c r="H14" s="1">
        <v>1584</v>
      </c>
      <c r="I14" s="1">
        <v>1688</v>
      </c>
      <c r="J14" s="1">
        <v>1788</v>
      </c>
      <c r="K14" s="1">
        <v>1913</v>
      </c>
      <c r="L14" s="1">
        <v>2045</v>
      </c>
      <c r="M14" s="1">
        <v>2390</v>
      </c>
      <c r="N14" s="1">
        <v>2654</v>
      </c>
    </row>
    <row r="15" spans="1:14" x14ac:dyDescent="0.3">
      <c r="A15" s="7" t="s">
        <v>12</v>
      </c>
      <c r="B15" s="7" t="s">
        <v>16</v>
      </c>
      <c r="C15" s="1">
        <v>1246</v>
      </c>
      <c r="D15" s="1">
        <v>1339</v>
      </c>
      <c r="E15" s="1">
        <v>1393</v>
      </c>
      <c r="F15" s="1">
        <v>1448</v>
      </c>
      <c r="G15" s="1">
        <v>1530</v>
      </c>
      <c r="H15" s="1">
        <v>1609</v>
      </c>
      <c r="I15" s="1">
        <v>1687</v>
      </c>
      <c r="J15" s="1">
        <v>1767</v>
      </c>
      <c r="K15" s="1">
        <v>1866</v>
      </c>
      <c r="L15" s="1">
        <v>1953</v>
      </c>
      <c r="M15" s="1">
        <v>2262</v>
      </c>
      <c r="N15" s="1">
        <v>2495</v>
      </c>
    </row>
    <row r="16" spans="1:14" x14ac:dyDescent="0.3">
      <c r="A16" s="7" t="s">
        <v>12</v>
      </c>
      <c r="B16" s="7" t="s">
        <v>107</v>
      </c>
      <c r="C16" s="1">
        <v>26572</v>
      </c>
      <c r="D16" s="1">
        <v>28586</v>
      </c>
      <c r="E16" s="1">
        <v>30645</v>
      </c>
      <c r="F16" s="1">
        <v>32763</v>
      </c>
      <c r="G16" s="1">
        <v>34617</v>
      </c>
      <c r="H16" s="1">
        <v>36942</v>
      </c>
      <c r="I16" s="1">
        <v>39241</v>
      </c>
      <c r="J16" s="1">
        <v>41545</v>
      </c>
      <c r="K16" s="1">
        <v>43998</v>
      </c>
      <c r="L16" s="1">
        <v>45761</v>
      </c>
      <c r="M16" s="1">
        <v>52156</v>
      </c>
      <c r="N16" s="1">
        <v>56618</v>
      </c>
    </row>
    <row r="17" spans="1:14" x14ac:dyDescent="0.3">
      <c r="A17" s="7" t="s">
        <v>12</v>
      </c>
      <c r="B17" s="7" t="s">
        <v>108</v>
      </c>
      <c r="C17" s="1">
        <v>11166</v>
      </c>
      <c r="D17" s="1">
        <v>11890</v>
      </c>
      <c r="E17" s="1">
        <v>12640</v>
      </c>
      <c r="F17" s="1">
        <v>13314</v>
      </c>
      <c r="G17" s="1">
        <v>13939</v>
      </c>
      <c r="H17" s="1">
        <v>14581</v>
      </c>
      <c r="I17" s="1">
        <v>15187</v>
      </c>
      <c r="J17" s="1">
        <v>15800</v>
      </c>
      <c r="K17" s="1">
        <v>16491</v>
      </c>
      <c r="L17" s="1">
        <v>16949</v>
      </c>
      <c r="M17" s="1">
        <v>19475</v>
      </c>
      <c r="N17" s="1">
        <v>21237</v>
      </c>
    </row>
    <row r="18" spans="1:14" x14ac:dyDescent="0.3">
      <c r="A18" s="7" t="s">
        <v>12</v>
      </c>
      <c r="B18" s="7" t="s">
        <v>109</v>
      </c>
      <c r="C18" s="1">
        <v>81541</v>
      </c>
      <c r="D18" s="1">
        <v>78948</v>
      </c>
      <c r="E18" s="1">
        <v>74757</v>
      </c>
      <c r="F18" s="1">
        <v>70991</v>
      </c>
      <c r="G18" s="1">
        <v>68269</v>
      </c>
      <c r="H18" s="1">
        <v>65269</v>
      </c>
      <c r="I18" s="1">
        <v>62643</v>
      </c>
      <c r="J18" s="1">
        <v>60500</v>
      </c>
      <c r="K18" s="1">
        <v>59486</v>
      </c>
      <c r="L18" s="1">
        <v>58314</v>
      </c>
      <c r="M18" s="1">
        <v>41638</v>
      </c>
      <c r="N18" s="1">
        <v>32465</v>
      </c>
    </row>
    <row r="19" spans="1:14" x14ac:dyDescent="0.3">
      <c r="A19" s="7" t="s">
        <v>13</v>
      </c>
      <c r="B19" s="7" t="s">
        <v>101</v>
      </c>
      <c r="C19" s="1">
        <v>15</v>
      </c>
      <c r="D19" s="1">
        <v>11</v>
      </c>
      <c r="E19" s="1">
        <v>12</v>
      </c>
      <c r="F19" s="1">
        <v>15</v>
      </c>
      <c r="G19" s="1">
        <v>16</v>
      </c>
      <c r="H19" s="1">
        <v>16</v>
      </c>
      <c r="I19" s="1">
        <v>23</v>
      </c>
      <c r="J19" s="1">
        <v>32</v>
      </c>
      <c r="K19" s="1">
        <v>40</v>
      </c>
      <c r="L19" s="1">
        <v>39</v>
      </c>
      <c r="M19" s="1">
        <v>43</v>
      </c>
      <c r="N19" s="1">
        <v>47</v>
      </c>
    </row>
    <row r="20" spans="1:14" x14ac:dyDescent="0.3">
      <c r="A20" s="7" t="s">
        <v>13</v>
      </c>
      <c r="B20" s="7" t="s">
        <v>102</v>
      </c>
      <c r="C20" s="1">
        <v>2542</v>
      </c>
      <c r="D20" s="1">
        <v>2661</v>
      </c>
      <c r="E20" s="1">
        <v>2802</v>
      </c>
      <c r="F20" s="1">
        <v>2919</v>
      </c>
      <c r="G20" s="1">
        <v>3074</v>
      </c>
      <c r="H20" s="1">
        <v>3199</v>
      </c>
      <c r="I20" s="1">
        <v>3365</v>
      </c>
      <c r="J20" s="1">
        <v>3544</v>
      </c>
      <c r="K20" s="1">
        <v>3674</v>
      </c>
      <c r="L20" s="1">
        <v>3789</v>
      </c>
      <c r="M20" s="1">
        <v>4251</v>
      </c>
      <c r="N20" s="1">
        <v>4528</v>
      </c>
    </row>
    <row r="21" spans="1:14" x14ac:dyDescent="0.3">
      <c r="A21" s="7" t="s">
        <v>13</v>
      </c>
      <c r="B21" s="7" t="s">
        <v>103</v>
      </c>
      <c r="C21" s="1">
        <v>93</v>
      </c>
      <c r="D21" s="1">
        <v>83</v>
      </c>
      <c r="E21" s="1">
        <v>74</v>
      </c>
      <c r="F21" s="1">
        <v>74</v>
      </c>
      <c r="G21" s="1">
        <v>74</v>
      </c>
      <c r="H21" s="1">
        <v>82</v>
      </c>
      <c r="I21" s="1">
        <v>86</v>
      </c>
      <c r="J21" s="1">
        <v>87</v>
      </c>
      <c r="K21" s="1">
        <v>104</v>
      </c>
      <c r="L21" s="1">
        <v>114</v>
      </c>
      <c r="M21" s="1">
        <v>128</v>
      </c>
      <c r="N21" s="1">
        <v>167</v>
      </c>
    </row>
    <row r="22" spans="1:14" x14ac:dyDescent="0.3">
      <c r="A22" s="7" t="s">
        <v>13</v>
      </c>
      <c r="B22" s="7" t="s">
        <v>104</v>
      </c>
      <c r="C22" s="1">
        <v>2</v>
      </c>
      <c r="D22" s="1">
        <v>2</v>
      </c>
      <c r="E22" s="1">
        <v>2</v>
      </c>
      <c r="F22" s="1">
        <v>1</v>
      </c>
      <c r="G22" s="1">
        <v>1</v>
      </c>
      <c r="H22" s="1">
        <v>2</v>
      </c>
      <c r="I22" s="1">
        <v>2</v>
      </c>
      <c r="J22" s="1">
        <v>2</v>
      </c>
      <c r="K22" s="1">
        <v>2</v>
      </c>
      <c r="L22" s="1">
        <v>3</v>
      </c>
      <c r="M22" s="1">
        <v>3</v>
      </c>
      <c r="N22" s="1">
        <v>3</v>
      </c>
    </row>
    <row r="23" spans="1:14" x14ac:dyDescent="0.3">
      <c r="A23" s="7" t="s">
        <v>13</v>
      </c>
      <c r="B23" s="7" t="s">
        <v>105</v>
      </c>
      <c r="C23" s="1">
        <v>117</v>
      </c>
      <c r="D23" s="1">
        <v>125</v>
      </c>
      <c r="E23" s="1">
        <v>116</v>
      </c>
      <c r="F23" s="1">
        <v>120</v>
      </c>
      <c r="G23" s="1">
        <v>130</v>
      </c>
      <c r="H23" s="1">
        <v>152</v>
      </c>
      <c r="I23" s="1">
        <v>177</v>
      </c>
      <c r="J23" s="1">
        <v>223</v>
      </c>
      <c r="K23" s="1">
        <v>279</v>
      </c>
      <c r="L23" s="1">
        <v>317</v>
      </c>
      <c r="M23" s="1">
        <v>396</v>
      </c>
      <c r="N23" s="1">
        <v>431</v>
      </c>
    </row>
    <row r="24" spans="1:14" x14ac:dyDescent="0.3">
      <c r="A24" s="7" t="s">
        <v>13</v>
      </c>
      <c r="B24" s="7" t="s">
        <v>106</v>
      </c>
      <c r="C24" s="1">
        <v>5</v>
      </c>
      <c r="D24" s="1">
        <v>5</v>
      </c>
      <c r="E24" s="1">
        <v>4</v>
      </c>
      <c r="F24" s="1">
        <v>5</v>
      </c>
      <c r="G24" s="1">
        <v>5</v>
      </c>
      <c r="H24" s="1">
        <v>4</v>
      </c>
      <c r="I24" s="1">
        <v>5</v>
      </c>
      <c r="J24" s="1">
        <v>5</v>
      </c>
      <c r="K24" s="1">
        <v>9</v>
      </c>
      <c r="L24" s="1">
        <v>10</v>
      </c>
      <c r="M24" s="1">
        <v>14</v>
      </c>
      <c r="N24" s="1">
        <v>13</v>
      </c>
    </row>
    <row r="25" spans="1:14" x14ac:dyDescent="0.3">
      <c r="A25" s="7" t="s">
        <v>13</v>
      </c>
      <c r="B25" s="7" t="s">
        <v>16</v>
      </c>
      <c r="C25" s="1">
        <v>18</v>
      </c>
      <c r="D25" s="1">
        <v>19</v>
      </c>
      <c r="E25" s="1">
        <v>22</v>
      </c>
      <c r="F25" s="1">
        <v>22</v>
      </c>
      <c r="G25" s="1">
        <v>24</v>
      </c>
      <c r="H25" s="1">
        <v>23</v>
      </c>
      <c r="I25" s="1">
        <v>27</v>
      </c>
      <c r="J25" s="1">
        <v>30</v>
      </c>
      <c r="K25" s="1">
        <v>33</v>
      </c>
      <c r="L25" s="1">
        <v>34</v>
      </c>
      <c r="M25" s="1">
        <v>34</v>
      </c>
      <c r="N25" s="1">
        <v>41</v>
      </c>
    </row>
    <row r="26" spans="1:14" x14ac:dyDescent="0.3">
      <c r="A26" s="7" t="s">
        <v>13</v>
      </c>
      <c r="B26" s="7" t="s">
        <v>107</v>
      </c>
      <c r="C26" s="1">
        <v>658</v>
      </c>
      <c r="D26" s="1">
        <v>712</v>
      </c>
      <c r="E26" s="1">
        <v>761</v>
      </c>
      <c r="F26" s="1">
        <v>790</v>
      </c>
      <c r="G26" s="1">
        <v>845</v>
      </c>
      <c r="H26" s="1">
        <v>895</v>
      </c>
      <c r="I26" s="1">
        <v>938</v>
      </c>
      <c r="J26" s="1">
        <v>991</v>
      </c>
      <c r="K26" s="1">
        <v>1056</v>
      </c>
      <c r="L26" s="1">
        <v>1106</v>
      </c>
      <c r="M26" s="1">
        <v>1240</v>
      </c>
      <c r="N26" s="1">
        <v>1308</v>
      </c>
    </row>
    <row r="27" spans="1:14" x14ac:dyDescent="0.3">
      <c r="A27" s="7" t="s">
        <v>13</v>
      </c>
      <c r="B27" s="7" t="s">
        <v>108</v>
      </c>
      <c r="C27" s="1">
        <v>338</v>
      </c>
      <c r="D27" s="1">
        <v>342</v>
      </c>
      <c r="E27" s="1">
        <v>357</v>
      </c>
      <c r="F27" s="1">
        <v>377</v>
      </c>
      <c r="G27" s="1">
        <v>387</v>
      </c>
      <c r="H27" s="1">
        <v>404</v>
      </c>
      <c r="I27" s="1">
        <v>410</v>
      </c>
      <c r="J27" s="1">
        <v>417</v>
      </c>
      <c r="K27" s="1">
        <v>425</v>
      </c>
      <c r="L27" s="1">
        <v>442</v>
      </c>
      <c r="M27" s="1">
        <v>494</v>
      </c>
      <c r="N27" s="1">
        <v>523</v>
      </c>
    </row>
    <row r="28" spans="1:14" x14ac:dyDescent="0.3">
      <c r="A28" s="7" t="s">
        <v>13</v>
      </c>
      <c r="B28" s="7" t="s">
        <v>109</v>
      </c>
      <c r="C28" s="1">
        <v>2335</v>
      </c>
      <c r="D28" s="1">
        <v>2235</v>
      </c>
      <c r="E28" s="1">
        <v>2082</v>
      </c>
      <c r="F28" s="1">
        <v>1925</v>
      </c>
      <c r="G28" s="1">
        <v>1868</v>
      </c>
      <c r="H28" s="1">
        <v>1773</v>
      </c>
      <c r="I28" s="1">
        <v>1709</v>
      </c>
      <c r="J28" s="1">
        <v>1626</v>
      </c>
      <c r="K28" s="1">
        <v>1621</v>
      </c>
      <c r="L28" s="1">
        <v>1596</v>
      </c>
      <c r="M28" s="1">
        <v>1111</v>
      </c>
      <c r="N28" s="1">
        <v>809</v>
      </c>
    </row>
    <row r="29" spans="1:14" x14ac:dyDescent="0.3">
      <c r="A29" s="7" t="s">
        <v>14</v>
      </c>
      <c r="B29" s="7" t="s">
        <v>101</v>
      </c>
      <c r="C29" s="1">
        <v>102</v>
      </c>
      <c r="D29" s="1">
        <v>97</v>
      </c>
      <c r="E29" s="1">
        <v>105</v>
      </c>
      <c r="F29" s="1">
        <v>124</v>
      </c>
      <c r="G29" s="1">
        <v>120</v>
      </c>
      <c r="H29" s="1">
        <v>136</v>
      </c>
      <c r="I29" s="1">
        <v>165</v>
      </c>
      <c r="J29" s="1">
        <v>177</v>
      </c>
      <c r="K29" s="1">
        <v>183</v>
      </c>
      <c r="L29" s="1">
        <v>211</v>
      </c>
      <c r="M29" s="1">
        <v>259</v>
      </c>
      <c r="N29" s="1">
        <v>297</v>
      </c>
    </row>
    <row r="30" spans="1:14" x14ac:dyDescent="0.3">
      <c r="A30" s="7" t="s">
        <v>14</v>
      </c>
      <c r="B30" s="7" t="s">
        <v>102</v>
      </c>
      <c r="C30" s="1">
        <v>4098</v>
      </c>
      <c r="D30" s="1">
        <v>4307</v>
      </c>
      <c r="E30" s="1">
        <v>4483</v>
      </c>
      <c r="F30" s="1">
        <v>4659</v>
      </c>
      <c r="G30" s="1">
        <v>4856</v>
      </c>
      <c r="H30" s="1">
        <v>5051</v>
      </c>
      <c r="I30" s="1">
        <v>5180</v>
      </c>
      <c r="J30" s="1">
        <v>5382</v>
      </c>
      <c r="K30" s="1">
        <v>5586</v>
      </c>
      <c r="L30" s="1">
        <v>5721</v>
      </c>
      <c r="M30" s="1">
        <v>6430</v>
      </c>
      <c r="N30" s="1">
        <v>6802</v>
      </c>
    </row>
    <row r="31" spans="1:14" x14ac:dyDescent="0.3">
      <c r="A31" s="7" t="s">
        <v>14</v>
      </c>
      <c r="B31" s="7" t="s">
        <v>103</v>
      </c>
      <c r="C31" s="1">
        <v>502</v>
      </c>
      <c r="D31" s="1">
        <v>501</v>
      </c>
      <c r="E31" s="1">
        <v>514</v>
      </c>
      <c r="F31" s="1">
        <v>515</v>
      </c>
      <c r="G31" s="1">
        <v>538</v>
      </c>
      <c r="H31" s="1">
        <v>546</v>
      </c>
      <c r="I31" s="1">
        <v>564</v>
      </c>
      <c r="J31" s="1">
        <v>599</v>
      </c>
      <c r="K31" s="1">
        <v>624</v>
      </c>
      <c r="L31" s="1">
        <v>676</v>
      </c>
      <c r="M31" s="1">
        <v>802</v>
      </c>
      <c r="N31" s="1">
        <v>860</v>
      </c>
    </row>
    <row r="32" spans="1:14" x14ac:dyDescent="0.3">
      <c r="A32" s="7" t="s">
        <v>14</v>
      </c>
      <c r="B32" s="7" t="s">
        <v>104</v>
      </c>
      <c r="C32" s="1">
        <v>41</v>
      </c>
      <c r="D32" s="1">
        <v>41</v>
      </c>
      <c r="E32" s="1">
        <v>39</v>
      </c>
      <c r="F32" s="1">
        <v>31</v>
      </c>
      <c r="G32" s="1">
        <v>37</v>
      </c>
      <c r="H32" s="1">
        <v>40</v>
      </c>
      <c r="I32" s="1">
        <v>38</v>
      </c>
      <c r="J32" s="1">
        <v>44</v>
      </c>
      <c r="K32" s="1">
        <v>47</v>
      </c>
      <c r="L32" s="1">
        <v>49</v>
      </c>
      <c r="M32" s="1">
        <v>54</v>
      </c>
      <c r="N32" s="1">
        <v>52</v>
      </c>
    </row>
    <row r="33" spans="1:14" x14ac:dyDescent="0.3">
      <c r="A33" s="7" t="s">
        <v>14</v>
      </c>
      <c r="B33" s="7" t="s">
        <v>105</v>
      </c>
      <c r="C33" s="1">
        <v>644</v>
      </c>
      <c r="D33" s="1">
        <v>687</v>
      </c>
      <c r="E33" s="1">
        <v>711</v>
      </c>
      <c r="F33" s="1">
        <v>727</v>
      </c>
      <c r="G33" s="1">
        <v>778</v>
      </c>
      <c r="H33" s="1">
        <v>785</v>
      </c>
      <c r="I33" s="1">
        <v>842</v>
      </c>
      <c r="J33" s="1">
        <v>919</v>
      </c>
      <c r="K33" s="1">
        <v>1080</v>
      </c>
      <c r="L33" s="1">
        <v>1203</v>
      </c>
      <c r="M33" s="1">
        <v>1525</v>
      </c>
      <c r="N33" s="1">
        <v>1720</v>
      </c>
    </row>
    <row r="34" spans="1:14" x14ac:dyDescent="0.3">
      <c r="A34" s="7" t="s">
        <v>14</v>
      </c>
      <c r="B34" s="7" t="s">
        <v>106</v>
      </c>
      <c r="C34" s="1">
        <v>37</v>
      </c>
      <c r="D34" s="1">
        <v>39</v>
      </c>
      <c r="E34" s="1">
        <v>38</v>
      </c>
      <c r="F34" s="1">
        <v>44</v>
      </c>
      <c r="G34" s="1">
        <v>49</v>
      </c>
      <c r="H34" s="1">
        <v>48</v>
      </c>
      <c r="I34" s="1">
        <v>50</v>
      </c>
      <c r="J34" s="1">
        <v>56</v>
      </c>
      <c r="K34" s="1">
        <v>59</v>
      </c>
      <c r="L34" s="1">
        <v>65</v>
      </c>
      <c r="M34" s="1">
        <v>68</v>
      </c>
      <c r="N34" s="1">
        <v>67</v>
      </c>
    </row>
    <row r="35" spans="1:14" x14ac:dyDescent="0.3">
      <c r="A35" s="7" t="s">
        <v>14</v>
      </c>
      <c r="B35" s="7" t="s">
        <v>16</v>
      </c>
      <c r="C35" s="1">
        <v>91</v>
      </c>
      <c r="D35" s="1">
        <v>93</v>
      </c>
      <c r="E35" s="1">
        <v>97</v>
      </c>
      <c r="F35" s="1">
        <v>108</v>
      </c>
      <c r="G35" s="1">
        <v>116</v>
      </c>
      <c r="H35" s="1">
        <v>124</v>
      </c>
      <c r="I35" s="1">
        <v>129</v>
      </c>
      <c r="J35" s="1">
        <v>133</v>
      </c>
      <c r="K35" s="1">
        <v>137</v>
      </c>
      <c r="L35" s="1">
        <v>141</v>
      </c>
      <c r="M35" s="1">
        <v>168</v>
      </c>
      <c r="N35" s="1">
        <v>174</v>
      </c>
    </row>
    <row r="36" spans="1:14" x14ac:dyDescent="0.3">
      <c r="A36" s="7" t="s">
        <v>14</v>
      </c>
      <c r="B36" s="7" t="s">
        <v>107</v>
      </c>
      <c r="C36" s="1">
        <v>3838</v>
      </c>
      <c r="D36" s="1">
        <v>4156</v>
      </c>
      <c r="E36" s="1">
        <v>4422</v>
      </c>
      <c r="F36" s="1">
        <v>4671</v>
      </c>
      <c r="G36" s="1">
        <v>5009</v>
      </c>
      <c r="H36" s="1">
        <v>5346</v>
      </c>
      <c r="I36" s="1">
        <v>5675</v>
      </c>
      <c r="J36" s="1">
        <v>6007</v>
      </c>
      <c r="K36" s="1">
        <v>6348</v>
      </c>
      <c r="L36" s="1">
        <v>6631</v>
      </c>
      <c r="M36" s="1">
        <v>7565</v>
      </c>
      <c r="N36" s="1">
        <v>8058</v>
      </c>
    </row>
    <row r="37" spans="1:14" x14ac:dyDescent="0.3">
      <c r="A37" s="7" t="s">
        <v>14</v>
      </c>
      <c r="B37" s="7" t="s">
        <v>108</v>
      </c>
      <c r="C37" s="1">
        <v>1182</v>
      </c>
      <c r="D37" s="1">
        <v>1258</v>
      </c>
      <c r="E37" s="1">
        <v>1300</v>
      </c>
      <c r="F37" s="1">
        <v>1360</v>
      </c>
      <c r="G37" s="1">
        <v>1395</v>
      </c>
      <c r="H37" s="1">
        <v>1444</v>
      </c>
      <c r="I37" s="1">
        <v>1522</v>
      </c>
      <c r="J37" s="1">
        <v>1564</v>
      </c>
      <c r="K37" s="1">
        <v>1594</v>
      </c>
      <c r="L37" s="1">
        <v>1626</v>
      </c>
      <c r="M37" s="1">
        <v>1843</v>
      </c>
      <c r="N37" s="1">
        <v>1960</v>
      </c>
    </row>
    <row r="38" spans="1:14" x14ac:dyDescent="0.3">
      <c r="A38" s="7" t="s">
        <v>14</v>
      </c>
      <c r="B38" s="7" t="s">
        <v>109</v>
      </c>
      <c r="C38" s="1">
        <v>9130</v>
      </c>
      <c r="D38" s="1">
        <v>8760</v>
      </c>
      <c r="E38" s="1">
        <v>8293</v>
      </c>
      <c r="F38" s="1">
        <v>7792</v>
      </c>
      <c r="G38" s="1">
        <v>7513</v>
      </c>
      <c r="H38" s="1">
        <v>7155</v>
      </c>
      <c r="I38" s="1">
        <v>6811</v>
      </c>
      <c r="J38" s="1">
        <v>6575</v>
      </c>
      <c r="K38" s="1">
        <v>6426</v>
      </c>
      <c r="L38" s="1">
        <v>6352</v>
      </c>
      <c r="M38" s="1">
        <v>4770</v>
      </c>
      <c r="N38" s="1">
        <v>3782</v>
      </c>
    </row>
    <row r="39" spans="1:14" x14ac:dyDescent="0.3">
      <c r="A39" s="7" t="s">
        <v>15</v>
      </c>
      <c r="B39" s="7" t="s">
        <v>101</v>
      </c>
      <c r="C39" s="1">
        <v>90</v>
      </c>
      <c r="D39" s="1">
        <v>94</v>
      </c>
      <c r="E39" s="1">
        <v>94</v>
      </c>
      <c r="F39" s="1">
        <v>90</v>
      </c>
      <c r="G39" s="1">
        <v>99</v>
      </c>
      <c r="H39" s="1">
        <v>118</v>
      </c>
      <c r="I39" s="1">
        <v>132</v>
      </c>
      <c r="J39" s="1">
        <v>148</v>
      </c>
      <c r="K39" s="1">
        <v>163</v>
      </c>
      <c r="L39" s="1">
        <v>187</v>
      </c>
      <c r="M39" s="1">
        <v>256</v>
      </c>
      <c r="N39" s="1">
        <v>302</v>
      </c>
    </row>
    <row r="40" spans="1:14" x14ac:dyDescent="0.3">
      <c r="A40" s="7" t="s">
        <v>15</v>
      </c>
      <c r="B40" s="7" t="s">
        <v>102</v>
      </c>
      <c r="C40" s="1">
        <v>1919</v>
      </c>
      <c r="D40" s="1">
        <v>2000</v>
      </c>
      <c r="E40" s="1">
        <v>2050</v>
      </c>
      <c r="F40" s="1">
        <v>2094</v>
      </c>
      <c r="G40" s="1">
        <v>2142</v>
      </c>
      <c r="H40" s="1">
        <v>2225</v>
      </c>
      <c r="I40" s="1">
        <v>2361</v>
      </c>
      <c r="J40" s="1">
        <v>2460</v>
      </c>
      <c r="K40" s="1">
        <v>2589</v>
      </c>
      <c r="L40" s="1">
        <v>2740</v>
      </c>
      <c r="M40" s="1">
        <v>3078</v>
      </c>
      <c r="N40" s="1">
        <v>3319</v>
      </c>
    </row>
    <row r="41" spans="1:14" x14ac:dyDescent="0.3">
      <c r="A41" s="7" t="s">
        <v>15</v>
      </c>
      <c r="B41" s="7" t="s">
        <v>103</v>
      </c>
      <c r="C41" s="1">
        <v>644</v>
      </c>
      <c r="D41" s="1">
        <v>654</v>
      </c>
      <c r="E41" s="1">
        <v>627</v>
      </c>
      <c r="F41" s="1">
        <v>641</v>
      </c>
      <c r="G41" s="1">
        <v>659</v>
      </c>
      <c r="H41" s="1">
        <v>702</v>
      </c>
      <c r="I41" s="1">
        <v>712</v>
      </c>
      <c r="J41" s="1">
        <v>752</v>
      </c>
      <c r="K41" s="1">
        <v>766</v>
      </c>
      <c r="L41" s="1">
        <v>819</v>
      </c>
      <c r="M41" s="1">
        <v>915</v>
      </c>
      <c r="N41" s="1">
        <v>1081</v>
      </c>
    </row>
    <row r="42" spans="1:14" x14ac:dyDescent="0.3">
      <c r="A42" s="7" t="s">
        <v>15</v>
      </c>
      <c r="B42" s="7" t="s">
        <v>104</v>
      </c>
      <c r="C42" s="1">
        <v>4</v>
      </c>
      <c r="D42" s="1">
        <v>4</v>
      </c>
      <c r="E42" s="1">
        <v>4</v>
      </c>
      <c r="F42" s="1">
        <v>6</v>
      </c>
      <c r="G42" s="1">
        <v>5</v>
      </c>
      <c r="H42" s="1">
        <v>5</v>
      </c>
      <c r="I42" s="1">
        <v>7</v>
      </c>
      <c r="J42" s="1">
        <v>7</v>
      </c>
      <c r="K42" s="1">
        <v>5</v>
      </c>
      <c r="L42" s="1">
        <v>5</v>
      </c>
      <c r="M42" s="1">
        <v>10</v>
      </c>
      <c r="N42" s="1">
        <v>12</v>
      </c>
    </row>
    <row r="43" spans="1:14" x14ac:dyDescent="0.3">
      <c r="A43" s="7" t="s">
        <v>15</v>
      </c>
      <c r="B43" s="7" t="s">
        <v>105</v>
      </c>
      <c r="C43" s="1">
        <v>628</v>
      </c>
      <c r="D43" s="1">
        <v>632</v>
      </c>
      <c r="E43" s="1">
        <v>674</v>
      </c>
      <c r="F43" s="1">
        <v>695</v>
      </c>
      <c r="G43" s="1">
        <v>724</v>
      </c>
      <c r="H43" s="1">
        <v>762</v>
      </c>
      <c r="I43" s="1">
        <v>829</v>
      </c>
      <c r="J43" s="1">
        <v>946</v>
      </c>
      <c r="K43" s="1">
        <v>1074</v>
      </c>
      <c r="L43" s="1">
        <v>1301</v>
      </c>
      <c r="M43" s="1">
        <v>1572</v>
      </c>
      <c r="N43" s="1">
        <v>1861</v>
      </c>
    </row>
    <row r="44" spans="1:14" x14ac:dyDescent="0.3">
      <c r="A44" s="7" t="s">
        <v>15</v>
      </c>
      <c r="B44" s="7" t="s">
        <v>106</v>
      </c>
      <c r="C44" s="1">
        <v>24</v>
      </c>
      <c r="D44" s="1">
        <v>30</v>
      </c>
      <c r="E44" s="1">
        <v>32</v>
      </c>
      <c r="F44" s="1">
        <v>27</v>
      </c>
      <c r="G44" s="1">
        <v>36</v>
      </c>
      <c r="H44" s="1">
        <v>33</v>
      </c>
      <c r="I44" s="1">
        <v>35</v>
      </c>
      <c r="J44" s="1">
        <v>39</v>
      </c>
      <c r="K44" s="1">
        <v>41</v>
      </c>
      <c r="L44" s="1">
        <v>44</v>
      </c>
      <c r="M44" s="1">
        <v>60</v>
      </c>
      <c r="N44" s="1">
        <v>67</v>
      </c>
    </row>
    <row r="45" spans="1:14" x14ac:dyDescent="0.3">
      <c r="A45" s="7" t="s">
        <v>15</v>
      </c>
      <c r="B45" s="7" t="s">
        <v>16</v>
      </c>
      <c r="C45" s="1">
        <v>58</v>
      </c>
      <c r="D45" s="1">
        <v>52</v>
      </c>
      <c r="E45" s="1">
        <v>57</v>
      </c>
      <c r="F45" s="1">
        <v>60</v>
      </c>
      <c r="G45" s="1">
        <v>61</v>
      </c>
      <c r="H45" s="1">
        <v>70</v>
      </c>
      <c r="I45" s="1">
        <v>74</v>
      </c>
      <c r="J45" s="1">
        <v>77</v>
      </c>
      <c r="K45" s="1">
        <v>82</v>
      </c>
      <c r="L45" s="1">
        <v>81</v>
      </c>
      <c r="M45" s="1">
        <v>95</v>
      </c>
      <c r="N45" s="1">
        <v>101</v>
      </c>
    </row>
    <row r="46" spans="1:14" x14ac:dyDescent="0.3">
      <c r="A46" s="7" t="s">
        <v>15</v>
      </c>
      <c r="B46" s="7" t="s">
        <v>107</v>
      </c>
      <c r="C46" s="1">
        <v>1496</v>
      </c>
      <c r="D46" s="1">
        <v>1609</v>
      </c>
      <c r="E46" s="1">
        <v>1687</v>
      </c>
      <c r="F46" s="1">
        <v>1783</v>
      </c>
      <c r="G46" s="1">
        <v>1936</v>
      </c>
      <c r="H46" s="1">
        <v>2091</v>
      </c>
      <c r="I46" s="1">
        <v>2249</v>
      </c>
      <c r="J46" s="1">
        <v>2358</v>
      </c>
      <c r="K46" s="1">
        <v>2525</v>
      </c>
      <c r="L46" s="1">
        <v>2678</v>
      </c>
      <c r="M46" s="1">
        <v>3145</v>
      </c>
      <c r="N46" s="1">
        <v>3467</v>
      </c>
    </row>
    <row r="47" spans="1:14" x14ac:dyDescent="0.3">
      <c r="A47" s="7" t="s">
        <v>15</v>
      </c>
      <c r="B47" s="7" t="s">
        <v>108</v>
      </c>
      <c r="C47" s="1">
        <v>569</v>
      </c>
      <c r="D47" s="1">
        <v>588</v>
      </c>
      <c r="E47" s="1">
        <v>619</v>
      </c>
      <c r="F47" s="1">
        <v>646</v>
      </c>
      <c r="G47" s="1">
        <v>674</v>
      </c>
      <c r="H47" s="1">
        <v>701</v>
      </c>
      <c r="I47" s="1">
        <v>721</v>
      </c>
      <c r="J47" s="1">
        <v>764</v>
      </c>
      <c r="K47" s="1">
        <v>776</v>
      </c>
      <c r="L47" s="1">
        <v>808</v>
      </c>
      <c r="M47" s="1">
        <v>970</v>
      </c>
      <c r="N47" s="1">
        <v>1046</v>
      </c>
    </row>
    <row r="48" spans="1:14" x14ac:dyDescent="0.3">
      <c r="A48" s="7" t="s">
        <v>15</v>
      </c>
      <c r="B48" s="7" t="s">
        <v>109</v>
      </c>
      <c r="C48" s="1">
        <v>4417</v>
      </c>
      <c r="D48" s="1">
        <v>4224</v>
      </c>
      <c r="E48" s="1">
        <v>3966</v>
      </c>
      <c r="F48" s="1">
        <v>3737</v>
      </c>
      <c r="G48" s="1">
        <v>3593</v>
      </c>
      <c r="H48" s="1">
        <v>3422</v>
      </c>
      <c r="I48" s="1">
        <v>3227</v>
      </c>
      <c r="J48" s="1">
        <v>3126</v>
      </c>
      <c r="K48" s="1">
        <v>3074</v>
      </c>
      <c r="L48" s="1">
        <v>3020</v>
      </c>
      <c r="M48" s="1">
        <v>2272</v>
      </c>
      <c r="N48" s="1">
        <v>1796</v>
      </c>
    </row>
    <row r="49" spans="1:14" x14ac:dyDescent="0.3">
      <c r="A49" s="7" t="s">
        <v>16</v>
      </c>
      <c r="B49" s="7" t="s">
        <v>101</v>
      </c>
      <c r="C49" s="1">
        <v>160</v>
      </c>
      <c r="D49" s="1">
        <v>138</v>
      </c>
      <c r="E49" s="1">
        <v>104</v>
      </c>
      <c r="F49" s="1">
        <v>73</v>
      </c>
      <c r="G49" s="1">
        <v>60</v>
      </c>
      <c r="H49" s="1">
        <v>64</v>
      </c>
      <c r="I49" s="1">
        <v>117</v>
      </c>
      <c r="J49" s="1">
        <v>183</v>
      </c>
      <c r="K49" s="1">
        <v>253</v>
      </c>
      <c r="L49" s="1">
        <v>335</v>
      </c>
      <c r="M49" s="1">
        <v>266</v>
      </c>
      <c r="N49" s="1">
        <v>353</v>
      </c>
    </row>
    <row r="50" spans="1:14" x14ac:dyDescent="0.3">
      <c r="A50" s="7" t="s">
        <v>16</v>
      </c>
      <c r="B50" s="7" t="s">
        <v>102</v>
      </c>
      <c r="C50" s="1">
        <v>3452</v>
      </c>
      <c r="D50" s="1">
        <v>3267</v>
      </c>
      <c r="E50" s="1">
        <v>2921</v>
      </c>
      <c r="F50" s="1">
        <v>2091</v>
      </c>
      <c r="G50" s="1">
        <v>1758</v>
      </c>
      <c r="H50" s="1">
        <v>1852</v>
      </c>
      <c r="I50" s="1">
        <v>1957</v>
      </c>
      <c r="J50" s="1">
        <v>2450</v>
      </c>
      <c r="K50" s="1">
        <v>2763</v>
      </c>
      <c r="L50" s="1">
        <v>2932</v>
      </c>
      <c r="M50" s="1">
        <v>2819</v>
      </c>
      <c r="N50" s="1">
        <v>3231</v>
      </c>
    </row>
    <row r="51" spans="1:14" x14ac:dyDescent="0.3">
      <c r="A51" s="7" t="s">
        <v>16</v>
      </c>
      <c r="B51" s="7" t="s">
        <v>103</v>
      </c>
      <c r="C51" s="1">
        <v>525</v>
      </c>
      <c r="D51" s="1">
        <v>514</v>
      </c>
      <c r="E51" s="1">
        <v>428</v>
      </c>
      <c r="F51" s="1">
        <v>306</v>
      </c>
      <c r="G51" s="1">
        <v>271</v>
      </c>
      <c r="H51" s="1">
        <v>301</v>
      </c>
      <c r="I51" s="1">
        <v>359</v>
      </c>
      <c r="J51" s="1">
        <v>516</v>
      </c>
      <c r="K51" s="1">
        <v>694</v>
      </c>
      <c r="L51" s="1">
        <v>881</v>
      </c>
      <c r="M51" s="1">
        <v>1132</v>
      </c>
      <c r="N51" s="1">
        <v>1743</v>
      </c>
    </row>
    <row r="52" spans="1:14" x14ac:dyDescent="0.3">
      <c r="A52" s="7" t="s">
        <v>16</v>
      </c>
      <c r="B52" s="7" t="s">
        <v>104</v>
      </c>
      <c r="C52" s="1">
        <v>96</v>
      </c>
      <c r="D52" s="1">
        <v>69</v>
      </c>
      <c r="E52" s="1">
        <v>49</v>
      </c>
      <c r="F52" s="1">
        <v>34</v>
      </c>
      <c r="G52" s="1">
        <v>39</v>
      </c>
      <c r="H52" s="1">
        <v>35</v>
      </c>
      <c r="I52" s="1">
        <v>36</v>
      </c>
      <c r="J52" s="1">
        <v>38</v>
      </c>
      <c r="K52" s="1">
        <v>44</v>
      </c>
      <c r="L52" s="1">
        <v>46</v>
      </c>
      <c r="M52" s="1">
        <v>41</v>
      </c>
      <c r="N52" s="1">
        <v>42</v>
      </c>
    </row>
    <row r="53" spans="1:14" x14ac:dyDescent="0.3">
      <c r="A53" s="7" t="s">
        <v>16</v>
      </c>
      <c r="B53" s="7" t="s">
        <v>105</v>
      </c>
      <c r="C53" s="1">
        <v>1570</v>
      </c>
      <c r="D53" s="1">
        <v>1532</v>
      </c>
      <c r="E53" s="1">
        <v>1297</v>
      </c>
      <c r="F53" s="1">
        <v>850</v>
      </c>
      <c r="G53" s="1">
        <v>788</v>
      </c>
      <c r="H53" s="1">
        <v>902</v>
      </c>
      <c r="I53" s="1">
        <v>1273</v>
      </c>
      <c r="J53" s="1">
        <v>2035</v>
      </c>
      <c r="K53" s="1">
        <v>2719</v>
      </c>
      <c r="L53" s="1">
        <v>3300</v>
      </c>
      <c r="M53" s="1">
        <v>3686</v>
      </c>
      <c r="N53" s="1">
        <v>5334</v>
      </c>
    </row>
    <row r="54" spans="1:14" x14ac:dyDescent="0.3">
      <c r="A54" s="7" t="s">
        <v>16</v>
      </c>
      <c r="B54" s="7" t="s">
        <v>106</v>
      </c>
      <c r="C54" s="1">
        <v>27</v>
      </c>
      <c r="D54" s="1">
        <v>21</v>
      </c>
      <c r="E54" s="1">
        <v>13</v>
      </c>
      <c r="F54" s="1">
        <v>13</v>
      </c>
      <c r="G54" s="1">
        <v>14</v>
      </c>
      <c r="H54" s="1">
        <v>18</v>
      </c>
      <c r="I54" s="1">
        <v>23</v>
      </c>
      <c r="J54" s="1">
        <v>30</v>
      </c>
      <c r="K54" s="1">
        <v>37</v>
      </c>
      <c r="L54" s="1">
        <v>43</v>
      </c>
      <c r="M54" s="1">
        <v>56</v>
      </c>
      <c r="N54" s="1">
        <v>72</v>
      </c>
    </row>
    <row r="55" spans="1:14" x14ac:dyDescent="0.3">
      <c r="A55" s="7" t="s">
        <v>16</v>
      </c>
      <c r="B55" s="7" t="s">
        <v>16</v>
      </c>
      <c r="C55" s="1">
        <v>107</v>
      </c>
      <c r="D55" s="1">
        <v>101</v>
      </c>
      <c r="E55" s="1">
        <v>90</v>
      </c>
      <c r="F55" s="1">
        <v>71</v>
      </c>
      <c r="G55" s="1">
        <v>53</v>
      </c>
      <c r="H55" s="1">
        <v>64</v>
      </c>
      <c r="I55" s="1">
        <v>54</v>
      </c>
      <c r="J55" s="1">
        <v>56</v>
      </c>
      <c r="K55" s="1">
        <v>68</v>
      </c>
      <c r="L55" s="1">
        <v>68</v>
      </c>
      <c r="M55" s="1">
        <v>86</v>
      </c>
      <c r="N55" s="1">
        <v>89</v>
      </c>
    </row>
    <row r="56" spans="1:14" x14ac:dyDescent="0.3">
      <c r="A56" s="7" t="s">
        <v>16</v>
      </c>
      <c r="B56" s="7" t="s">
        <v>107</v>
      </c>
      <c r="C56" s="1">
        <v>1136</v>
      </c>
      <c r="D56" s="1">
        <v>1078</v>
      </c>
      <c r="E56" s="1">
        <v>903</v>
      </c>
      <c r="F56" s="1">
        <v>679</v>
      </c>
      <c r="G56" s="1">
        <v>603</v>
      </c>
      <c r="H56" s="1">
        <v>656</v>
      </c>
      <c r="I56" s="1">
        <v>714</v>
      </c>
      <c r="J56" s="1">
        <v>798</v>
      </c>
      <c r="K56" s="1">
        <v>978</v>
      </c>
      <c r="L56" s="1">
        <v>1032</v>
      </c>
      <c r="M56" s="1">
        <v>1042</v>
      </c>
      <c r="N56" s="1">
        <v>1238</v>
      </c>
    </row>
    <row r="57" spans="1:14" x14ac:dyDescent="0.3">
      <c r="A57" s="7" t="s">
        <v>16</v>
      </c>
      <c r="B57" s="7" t="s">
        <v>108</v>
      </c>
      <c r="C57" s="1">
        <v>710</v>
      </c>
      <c r="D57" s="1">
        <v>668</v>
      </c>
      <c r="E57" s="1">
        <v>555</v>
      </c>
      <c r="F57" s="1">
        <v>414</v>
      </c>
      <c r="G57" s="1">
        <v>366</v>
      </c>
      <c r="H57" s="1">
        <v>357</v>
      </c>
      <c r="I57" s="1">
        <v>395</v>
      </c>
      <c r="J57" s="1">
        <v>415</v>
      </c>
      <c r="K57" s="1">
        <v>472</v>
      </c>
      <c r="L57" s="1">
        <v>551</v>
      </c>
      <c r="M57" s="1">
        <v>558</v>
      </c>
      <c r="N57" s="1">
        <v>677</v>
      </c>
    </row>
    <row r="58" spans="1:14" x14ac:dyDescent="0.3">
      <c r="A58" s="7" t="s">
        <v>16</v>
      </c>
      <c r="B58" s="7" t="s">
        <v>109</v>
      </c>
      <c r="C58" s="1">
        <v>8427</v>
      </c>
      <c r="D58" s="1">
        <v>7130</v>
      </c>
      <c r="E58" s="1">
        <v>5383</v>
      </c>
      <c r="F58" s="1">
        <v>2804</v>
      </c>
      <c r="G58" s="1">
        <v>1598</v>
      </c>
      <c r="H58" s="1">
        <v>1121</v>
      </c>
      <c r="I58" s="1">
        <v>826</v>
      </c>
      <c r="J58" s="1">
        <v>676</v>
      </c>
      <c r="K58" s="1">
        <v>682</v>
      </c>
      <c r="L58" s="1">
        <v>599</v>
      </c>
      <c r="M58" s="1">
        <v>352</v>
      </c>
      <c r="N58" s="1">
        <v>245</v>
      </c>
    </row>
    <row r="59" spans="1:14" x14ac:dyDescent="0.3">
      <c r="A59" s="10" t="s">
        <v>17</v>
      </c>
      <c r="B59" s="10" t="s">
        <v>17</v>
      </c>
      <c r="C59" s="5">
        <v>236244</v>
      </c>
      <c r="D59" s="5">
        <v>238261</v>
      </c>
      <c r="E59" s="5">
        <v>236921</v>
      </c>
      <c r="F59" s="5">
        <v>234732</v>
      </c>
      <c r="G59" s="5">
        <v>237239</v>
      </c>
      <c r="H59" s="5">
        <v>242642</v>
      </c>
      <c r="I59" s="5">
        <v>250210</v>
      </c>
      <c r="J59" s="5">
        <v>260320</v>
      </c>
      <c r="K59" s="5">
        <v>272255</v>
      </c>
      <c r="L59" s="5">
        <v>283663</v>
      </c>
      <c r="M59" s="5">
        <v>296182</v>
      </c>
      <c r="N59" s="5">
        <v>313829</v>
      </c>
    </row>
    <row r="60" spans="1:14" x14ac:dyDescent="0.3">
      <c r="A60" s="15"/>
      <c r="B60" s="15"/>
    </row>
    <row r="61" spans="1:14" x14ac:dyDescent="0.3">
      <c r="A61" s="15"/>
      <c r="B61" s="15"/>
    </row>
    <row r="62" spans="1:14" x14ac:dyDescent="0.3">
      <c r="A62" s="15"/>
      <c r="B62" s="15"/>
      <c r="C62" s="20" t="s">
        <v>35</v>
      </c>
      <c r="D62" s="21"/>
      <c r="E62" s="21"/>
      <c r="F62" s="21"/>
      <c r="G62" s="21"/>
      <c r="H62" s="21"/>
      <c r="I62" s="21"/>
      <c r="J62" s="21"/>
      <c r="K62" s="21"/>
      <c r="L62" s="21"/>
      <c r="M62" s="21"/>
      <c r="N62" s="21"/>
    </row>
    <row r="63" spans="1:14" x14ac:dyDescent="0.3">
      <c r="A63" s="9" t="s">
        <v>39</v>
      </c>
      <c r="B63" s="9" t="s">
        <v>39</v>
      </c>
      <c r="C63" s="4" t="s">
        <v>0</v>
      </c>
      <c r="D63" s="4" t="s">
        <v>1</v>
      </c>
      <c r="E63" s="4" t="s">
        <v>2</v>
      </c>
      <c r="F63" s="4" t="s">
        <v>3</v>
      </c>
      <c r="G63" s="4" t="s">
        <v>4</v>
      </c>
      <c r="H63" s="4" t="s">
        <v>5</v>
      </c>
      <c r="I63" s="4" t="s">
        <v>6</v>
      </c>
      <c r="J63" s="4" t="s">
        <v>7</v>
      </c>
      <c r="K63" s="4" t="s">
        <v>8</v>
      </c>
      <c r="L63" s="4" t="s">
        <v>9</v>
      </c>
      <c r="M63" s="4" t="s">
        <v>10</v>
      </c>
      <c r="N63" s="4" t="s">
        <v>11</v>
      </c>
    </row>
    <row r="64" spans="1:14" x14ac:dyDescent="0.3">
      <c r="A64" s="8" t="s">
        <v>12</v>
      </c>
      <c r="B64" s="8" t="s">
        <v>101</v>
      </c>
      <c r="C64" s="2">
        <v>8.8613155311637395E-3</v>
      </c>
      <c r="D64" s="2">
        <v>9.4075281533331206E-3</v>
      </c>
      <c r="E64" s="2">
        <v>9.9929150760836201E-3</v>
      </c>
      <c r="F64" s="2">
        <v>1.04735574033522E-2</v>
      </c>
      <c r="G64" s="2">
        <v>1.12248300628447E-2</v>
      </c>
      <c r="H64" s="2">
        <v>1.17648235776668E-2</v>
      </c>
      <c r="I64" s="2">
        <v>1.2733113362501301E-2</v>
      </c>
      <c r="J64" s="2">
        <v>1.36474282003242E-2</v>
      </c>
      <c r="K64" s="2">
        <v>1.4198446596720199E-2</v>
      </c>
      <c r="L64" s="2">
        <v>1.5710912318803099E-2</v>
      </c>
      <c r="M64" s="2">
        <v>1.8860301847279E-2</v>
      </c>
      <c r="N64" s="2">
        <v>2.1147080757952599E-2</v>
      </c>
    </row>
    <row r="65" spans="1:14" x14ac:dyDescent="0.3">
      <c r="A65" s="8" t="s">
        <v>12</v>
      </c>
      <c r="B65" s="8" t="s">
        <v>102</v>
      </c>
      <c r="C65" s="2">
        <v>0.194840480051194</v>
      </c>
      <c r="D65" s="2">
        <v>0.20060515016886701</v>
      </c>
      <c r="E65" s="2">
        <v>0.206499095879112</v>
      </c>
      <c r="F65" s="2">
        <v>0.21199546354898899</v>
      </c>
      <c r="G65" s="2">
        <v>0.216832114915993</v>
      </c>
      <c r="H65" s="2">
        <v>0.22229113936714101</v>
      </c>
      <c r="I65" s="2">
        <v>0.22610482046213301</v>
      </c>
      <c r="J65" s="2">
        <v>0.22775459858993699</v>
      </c>
      <c r="K65" s="2">
        <v>0.22759643783921901</v>
      </c>
      <c r="L65" s="2">
        <v>0.22696795766757999</v>
      </c>
      <c r="M65" s="2">
        <v>0.24518392401462699</v>
      </c>
      <c r="N65" s="2">
        <v>0.25322614022826001</v>
      </c>
    </row>
    <row r="66" spans="1:14" x14ac:dyDescent="0.3">
      <c r="A66" s="8" t="s">
        <v>12</v>
      </c>
      <c r="B66" s="8" t="s">
        <v>103</v>
      </c>
      <c r="C66" s="2">
        <v>6.2858940221370202E-2</v>
      </c>
      <c r="D66" s="2">
        <v>6.3247781293614996E-2</v>
      </c>
      <c r="E66" s="2">
        <v>6.4060401620015403E-2</v>
      </c>
      <c r="F66" s="2">
        <v>6.5511997031446806E-2</v>
      </c>
      <c r="G66" s="2">
        <v>6.7051430037193799E-2</v>
      </c>
      <c r="H66" s="2">
        <v>6.8793205214137801E-2</v>
      </c>
      <c r="I66" s="2">
        <v>7.1732779045597897E-2</v>
      </c>
      <c r="J66" s="2">
        <v>7.46286787551452E-2</v>
      </c>
      <c r="K66" s="2">
        <v>7.6903770566010707E-2</v>
      </c>
      <c r="L66" s="2">
        <v>7.9278487339917603E-2</v>
      </c>
      <c r="M66" s="2">
        <v>8.8892828138333602E-2</v>
      </c>
      <c r="N66" s="2">
        <v>9.5915442913424298E-2</v>
      </c>
    </row>
    <row r="67" spans="1:14" x14ac:dyDescent="0.3">
      <c r="A67" s="8" t="s">
        <v>12</v>
      </c>
      <c r="B67" s="8" t="s">
        <v>104</v>
      </c>
      <c r="C67" s="2">
        <v>6.8439291311680802E-3</v>
      </c>
      <c r="D67" s="2">
        <v>6.8984988440353298E-3</v>
      </c>
      <c r="E67" s="2">
        <v>7.0426258631446498E-3</v>
      </c>
      <c r="F67" s="2">
        <v>7.0032769064330798E-3</v>
      </c>
      <c r="G67" s="2">
        <v>7.0129537001410803E-3</v>
      </c>
      <c r="H67" s="2">
        <v>7.0328834822277102E-3</v>
      </c>
      <c r="I67" s="2">
        <v>7.09333255810573E-3</v>
      </c>
      <c r="J67" s="2">
        <v>6.8867884858876899E-3</v>
      </c>
      <c r="K67" s="2">
        <v>6.8437588236085001E-3</v>
      </c>
      <c r="L67" s="2">
        <v>6.5454952858644902E-3</v>
      </c>
      <c r="M67" s="2">
        <v>6.9669748900331001E-3</v>
      </c>
      <c r="N67" s="2">
        <v>7.00477527322138E-3</v>
      </c>
    </row>
    <row r="68" spans="1:14" x14ac:dyDescent="0.3">
      <c r="A68" s="8" t="s">
        <v>12</v>
      </c>
      <c r="B68" s="8" t="s">
        <v>105</v>
      </c>
      <c r="C68" s="2">
        <v>6.6421904911685106E-2</v>
      </c>
      <c r="D68" s="2">
        <v>6.9768061282108607E-2</v>
      </c>
      <c r="E68" s="2">
        <v>7.3873549969862604E-2</v>
      </c>
      <c r="F68" s="2">
        <v>7.8259006266364894E-2</v>
      </c>
      <c r="G68" s="2">
        <v>8.3098627677311798E-2</v>
      </c>
      <c r="H68" s="2">
        <v>8.9946878220070206E-2</v>
      </c>
      <c r="I68" s="2">
        <v>9.8754306147070398E-2</v>
      </c>
      <c r="J68" s="2">
        <v>0.109880252110656</v>
      </c>
      <c r="K68" s="2">
        <v>0.119812838658498</v>
      </c>
      <c r="L68" s="2">
        <v>0.13276711998207399</v>
      </c>
      <c r="M68" s="2">
        <v>0.153970145069732</v>
      </c>
      <c r="N68" s="2">
        <v>0.17185126761443301</v>
      </c>
    </row>
    <row r="69" spans="1:14" x14ac:dyDescent="0.3">
      <c r="A69" s="8" t="s">
        <v>12</v>
      </c>
      <c r="B69" s="8" t="s">
        <v>106</v>
      </c>
      <c r="C69" s="2">
        <v>6.5565057999859002E-3</v>
      </c>
      <c r="D69" s="2">
        <v>6.7653231906755701E-3</v>
      </c>
      <c r="E69" s="2">
        <v>7.04791311979866E-3</v>
      </c>
      <c r="F69" s="2">
        <v>7.3534407517547402E-3</v>
      </c>
      <c r="G69" s="2">
        <v>7.5977940233423096E-3</v>
      </c>
      <c r="H69" s="2">
        <v>7.9232485318980802E-3</v>
      </c>
      <c r="I69" s="2">
        <v>8.1786512008760106E-3</v>
      </c>
      <c r="J69" s="2">
        <v>8.3538519760971396E-3</v>
      </c>
      <c r="K69" s="2">
        <v>8.5737463192947401E-3</v>
      </c>
      <c r="L69" s="2">
        <v>8.8120723236292803E-3</v>
      </c>
      <c r="M69" s="2">
        <v>9.8527041344255092E-3</v>
      </c>
      <c r="N69" s="2">
        <v>1.03626943005181E-2</v>
      </c>
    </row>
    <row r="70" spans="1:14" x14ac:dyDescent="0.3">
      <c r="A70" s="8" t="s">
        <v>12</v>
      </c>
      <c r="B70" s="8" t="s">
        <v>16</v>
      </c>
      <c r="C70" s="2">
        <v>6.7571598236413804E-3</v>
      </c>
      <c r="D70" s="2">
        <v>7.1328879939485E-3</v>
      </c>
      <c r="E70" s="2">
        <v>7.3651485190394097E-3</v>
      </c>
      <c r="F70" s="2">
        <v>7.5677201197873901E-3</v>
      </c>
      <c r="G70" s="2">
        <v>7.8491727587533706E-3</v>
      </c>
      <c r="H70" s="2">
        <v>8.0482998029192E-3</v>
      </c>
      <c r="I70" s="2">
        <v>8.17380602836364E-3</v>
      </c>
      <c r="J70" s="2">
        <v>8.2557362649684895E-3</v>
      </c>
      <c r="K70" s="2">
        <v>8.3631001734469305E-3</v>
      </c>
      <c r="L70" s="2">
        <v>8.4156367961114795E-3</v>
      </c>
      <c r="M70" s="2">
        <v>9.3250279297366206E-3</v>
      </c>
      <c r="N70" s="2">
        <v>9.7418697361690808E-3</v>
      </c>
    </row>
    <row r="71" spans="1:14" x14ac:dyDescent="0.3">
      <c r="A71" s="8" t="s">
        <v>12</v>
      </c>
      <c r="B71" s="8" t="s">
        <v>107</v>
      </c>
      <c r="C71" s="2">
        <v>0.14410212747495901</v>
      </c>
      <c r="D71" s="2">
        <v>0.152278369077679</v>
      </c>
      <c r="E71" s="2">
        <v>0.16202798016221301</v>
      </c>
      <c r="F71" s="2">
        <v>0.17123012036228899</v>
      </c>
      <c r="G71" s="2">
        <v>0.17759138130050001</v>
      </c>
      <c r="H71" s="2">
        <v>0.18478576216248699</v>
      </c>
      <c r="I71" s="2">
        <v>0.19012941455780499</v>
      </c>
      <c r="J71" s="2">
        <v>0.194105581849528</v>
      </c>
      <c r="K71" s="2">
        <v>0.197191683510889</v>
      </c>
      <c r="L71" s="2">
        <v>0.19718789320371599</v>
      </c>
      <c r="M71" s="2">
        <v>0.21501156352932899</v>
      </c>
      <c r="N71" s="2">
        <v>0.221068208706381</v>
      </c>
    </row>
    <row r="72" spans="1:14" x14ac:dyDescent="0.3">
      <c r="A72" s="8" t="s">
        <v>12</v>
      </c>
      <c r="B72" s="8" t="s">
        <v>108</v>
      </c>
      <c r="C72" s="2">
        <v>6.0554130490192398E-2</v>
      </c>
      <c r="D72" s="2">
        <v>6.3338340737899707E-2</v>
      </c>
      <c r="E72" s="2">
        <v>6.6830924106717995E-2</v>
      </c>
      <c r="F72" s="2">
        <v>6.9583305024067205E-2</v>
      </c>
      <c r="G72" s="2">
        <v>7.1509554957034802E-2</v>
      </c>
      <c r="H72" s="2">
        <v>7.2934903310357194E-2</v>
      </c>
      <c r="I72" s="2">
        <v>7.3583634945322204E-2</v>
      </c>
      <c r="J72" s="2">
        <v>7.3820392182513905E-2</v>
      </c>
      <c r="K72" s="2">
        <v>7.3909906195237601E-2</v>
      </c>
      <c r="L72" s="2">
        <v>7.3034627781512304E-2</v>
      </c>
      <c r="M72" s="2">
        <v>8.0285110049346006E-2</v>
      </c>
      <c r="N72" s="2">
        <v>8.2921077189187495E-2</v>
      </c>
    </row>
    <row r="73" spans="1:14" x14ac:dyDescent="0.3">
      <c r="A73" s="8" t="s">
        <v>12</v>
      </c>
      <c r="B73" s="8" t="s">
        <v>109</v>
      </c>
      <c r="C73" s="2">
        <v>0.44220350656464003</v>
      </c>
      <c r="D73" s="2">
        <v>0.42055805925783901</v>
      </c>
      <c r="E73" s="2">
        <v>0.395259445684012</v>
      </c>
      <c r="F73" s="2">
        <v>0.37102211258551598</v>
      </c>
      <c r="G73" s="2">
        <v>0.35023214056688501</v>
      </c>
      <c r="H73" s="2">
        <v>0.32647885633109602</v>
      </c>
      <c r="I73" s="2">
        <v>0.30351614169222502</v>
      </c>
      <c r="J73" s="2">
        <v>0.28266669158494301</v>
      </c>
      <c r="K73" s="2">
        <v>0.26660631131707602</v>
      </c>
      <c r="L73" s="2">
        <v>0.25127979730079097</v>
      </c>
      <c r="M73" s="2">
        <v>0.171651420397159</v>
      </c>
      <c r="N73" s="2">
        <v>0.126761443280453</v>
      </c>
    </row>
    <row r="74" spans="1:14" x14ac:dyDescent="0.3">
      <c r="A74" s="8" t="s">
        <v>13</v>
      </c>
      <c r="B74" s="8" t="s">
        <v>101</v>
      </c>
      <c r="C74" s="2">
        <v>2.4497795198432102E-3</v>
      </c>
      <c r="D74" s="2">
        <v>1.77562550443906E-3</v>
      </c>
      <c r="E74" s="2">
        <v>1.9255455712451899E-3</v>
      </c>
      <c r="F74" s="2">
        <v>2.4007682458386699E-3</v>
      </c>
      <c r="G74" s="2">
        <v>2.4906600249065998E-3</v>
      </c>
      <c r="H74" s="2">
        <v>2.44274809160305E-3</v>
      </c>
      <c r="I74" s="2">
        <v>3.4114506081281502E-3</v>
      </c>
      <c r="J74" s="2">
        <v>4.5996837717406898E-3</v>
      </c>
      <c r="K74" s="2">
        <v>5.5225735192599799E-3</v>
      </c>
      <c r="L74" s="2">
        <v>5.2348993288590601E-3</v>
      </c>
      <c r="M74" s="2">
        <v>5.5742805289084804E-3</v>
      </c>
      <c r="N74" s="2">
        <v>5.9720457433291001E-3</v>
      </c>
    </row>
    <row r="75" spans="1:14" x14ac:dyDescent="0.3">
      <c r="A75" s="8" t="s">
        <v>13</v>
      </c>
      <c r="B75" s="8" t="s">
        <v>102</v>
      </c>
      <c r="C75" s="2">
        <v>0.41515596929609699</v>
      </c>
      <c r="D75" s="2">
        <v>0.42953995157385</v>
      </c>
      <c r="E75" s="2">
        <v>0.44961489088575102</v>
      </c>
      <c r="F75" s="2">
        <v>0.46718950064020498</v>
      </c>
      <c r="G75" s="2">
        <v>0.47851805728518099</v>
      </c>
      <c r="H75" s="2">
        <v>0.48839694656488503</v>
      </c>
      <c r="I75" s="2">
        <v>0.49911005636309702</v>
      </c>
      <c r="J75" s="2">
        <v>0.50941497772028199</v>
      </c>
      <c r="K75" s="2">
        <v>0.50724837774402898</v>
      </c>
      <c r="L75" s="2">
        <v>0.50859060402684597</v>
      </c>
      <c r="M75" s="2">
        <v>0.55107596577650997</v>
      </c>
      <c r="N75" s="2">
        <v>0.57534942820838597</v>
      </c>
    </row>
    <row r="76" spans="1:14" x14ac:dyDescent="0.3">
      <c r="A76" s="8" t="s">
        <v>13</v>
      </c>
      <c r="B76" s="8" t="s">
        <v>103</v>
      </c>
      <c r="C76" s="2">
        <v>1.5188633023027901E-2</v>
      </c>
      <c r="D76" s="2">
        <v>1.3397901533494801E-2</v>
      </c>
      <c r="E76" s="2">
        <v>1.1874197689345301E-2</v>
      </c>
      <c r="F76" s="2">
        <v>1.18437900128041E-2</v>
      </c>
      <c r="G76" s="2">
        <v>1.1519302615192999E-2</v>
      </c>
      <c r="H76" s="2">
        <v>1.25190839694656E-2</v>
      </c>
      <c r="I76" s="2">
        <v>1.2755858795609599E-2</v>
      </c>
      <c r="J76" s="2">
        <v>1.2505390254420001E-2</v>
      </c>
      <c r="K76" s="2">
        <v>1.4358691150075899E-2</v>
      </c>
      <c r="L76" s="2">
        <v>1.5302013422818801E-2</v>
      </c>
      <c r="M76" s="2">
        <v>1.6593207155820602E-2</v>
      </c>
      <c r="N76" s="2">
        <v>2.1219822109275699E-2</v>
      </c>
    </row>
    <row r="77" spans="1:14" x14ac:dyDescent="0.3">
      <c r="A77" s="8" t="s">
        <v>13</v>
      </c>
      <c r="B77" s="8" t="s">
        <v>104</v>
      </c>
      <c r="C77" s="2">
        <v>3.2663726931242898E-4</v>
      </c>
      <c r="D77" s="2">
        <v>3.2284100080710301E-4</v>
      </c>
      <c r="E77" s="2">
        <v>3.2092426187419799E-4</v>
      </c>
      <c r="F77" s="2">
        <v>1.6005121638924501E-4</v>
      </c>
      <c r="G77" s="2">
        <v>1.55666251556663E-4</v>
      </c>
      <c r="H77" s="2">
        <v>3.0534351145038201E-4</v>
      </c>
      <c r="I77" s="2">
        <v>2.9664787896766502E-4</v>
      </c>
      <c r="J77" s="2">
        <v>2.8748023573379301E-4</v>
      </c>
      <c r="K77" s="2">
        <v>2.76128675962999E-4</v>
      </c>
      <c r="L77" s="2">
        <v>4.0268456375838898E-4</v>
      </c>
      <c r="M77" s="2">
        <v>3.88903292714545E-4</v>
      </c>
      <c r="N77" s="2">
        <v>3.8119440914866602E-4</v>
      </c>
    </row>
    <row r="78" spans="1:14" x14ac:dyDescent="0.3">
      <c r="A78" s="8" t="s">
        <v>13</v>
      </c>
      <c r="B78" s="8" t="s">
        <v>105</v>
      </c>
      <c r="C78" s="2">
        <v>1.9108280254777101E-2</v>
      </c>
      <c r="D78" s="2">
        <v>2.0177562550443898E-2</v>
      </c>
      <c r="E78" s="2">
        <v>1.8613607188703502E-2</v>
      </c>
      <c r="F78" s="2">
        <v>1.92061459667093E-2</v>
      </c>
      <c r="G78" s="2">
        <v>2.02366127023661E-2</v>
      </c>
      <c r="H78" s="2">
        <v>2.3206106870229001E-2</v>
      </c>
      <c r="I78" s="2">
        <v>2.6253337288638399E-2</v>
      </c>
      <c r="J78" s="2">
        <v>3.2054046284318002E-2</v>
      </c>
      <c r="K78" s="2">
        <v>3.8519950296838301E-2</v>
      </c>
      <c r="L78" s="2">
        <v>4.2550335570469798E-2</v>
      </c>
      <c r="M78" s="2">
        <v>5.1335234638319897E-2</v>
      </c>
      <c r="N78" s="2">
        <v>5.4764930114358297E-2</v>
      </c>
    </row>
    <row r="79" spans="1:14" x14ac:dyDescent="0.3">
      <c r="A79" s="8" t="s">
        <v>13</v>
      </c>
      <c r="B79" s="8" t="s">
        <v>106</v>
      </c>
      <c r="C79" s="2">
        <v>8.1659317328107103E-4</v>
      </c>
      <c r="D79" s="2">
        <v>8.07102502017756E-4</v>
      </c>
      <c r="E79" s="2">
        <v>6.4184852374839501E-4</v>
      </c>
      <c r="F79" s="2">
        <v>8.0025608194622298E-4</v>
      </c>
      <c r="G79" s="2">
        <v>7.7833125778331298E-4</v>
      </c>
      <c r="H79" s="2">
        <v>6.1068702290076305E-4</v>
      </c>
      <c r="I79" s="2">
        <v>7.41619697419163E-4</v>
      </c>
      <c r="J79" s="2">
        <v>7.1870058933448298E-4</v>
      </c>
      <c r="K79" s="2">
        <v>1.24257904183349E-3</v>
      </c>
      <c r="L79" s="2">
        <v>1.3422818791946299E-3</v>
      </c>
      <c r="M79" s="2">
        <v>1.81488203266788E-3</v>
      </c>
      <c r="N79" s="2">
        <v>1.6518424396442201E-3</v>
      </c>
    </row>
    <row r="80" spans="1:14" x14ac:dyDescent="0.3">
      <c r="A80" s="8" t="s">
        <v>13</v>
      </c>
      <c r="B80" s="8" t="s">
        <v>16</v>
      </c>
      <c r="C80" s="2">
        <v>2.9397354238118599E-3</v>
      </c>
      <c r="D80" s="2">
        <v>3.0669895076674701E-3</v>
      </c>
      <c r="E80" s="2">
        <v>3.5301668806161702E-3</v>
      </c>
      <c r="F80" s="2">
        <v>3.5211267605633799E-3</v>
      </c>
      <c r="G80" s="2">
        <v>3.7359900373599001E-3</v>
      </c>
      <c r="H80" s="2">
        <v>3.5114503816793901E-3</v>
      </c>
      <c r="I80" s="2">
        <v>4.0047463660634799E-3</v>
      </c>
      <c r="J80" s="2">
        <v>4.3122035360069E-3</v>
      </c>
      <c r="K80" s="2">
        <v>4.5561231533894804E-3</v>
      </c>
      <c r="L80" s="2">
        <v>4.5637583892617403E-3</v>
      </c>
      <c r="M80" s="2">
        <v>4.40757065076484E-3</v>
      </c>
      <c r="N80" s="2">
        <v>5.2096569250317699E-3</v>
      </c>
    </row>
    <row r="81" spans="1:14" x14ac:dyDescent="0.3">
      <c r="A81" s="8" t="s">
        <v>13</v>
      </c>
      <c r="B81" s="8" t="s">
        <v>107</v>
      </c>
      <c r="C81" s="2">
        <v>0.10746366160378901</v>
      </c>
      <c r="D81" s="2">
        <v>0.114931396287328</v>
      </c>
      <c r="E81" s="2">
        <v>0.12211168164313201</v>
      </c>
      <c r="F81" s="2">
        <v>0.126440460947503</v>
      </c>
      <c r="G81" s="2">
        <v>0.13153798256537999</v>
      </c>
      <c r="H81" s="2">
        <v>0.136641221374046</v>
      </c>
      <c r="I81" s="2">
        <v>0.13912785523583501</v>
      </c>
      <c r="J81" s="2">
        <v>0.142446456806095</v>
      </c>
      <c r="K81" s="2">
        <v>0.14579594090846301</v>
      </c>
      <c r="L81" s="2">
        <v>0.14845637583892601</v>
      </c>
      <c r="M81" s="2">
        <v>0.160746694322012</v>
      </c>
      <c r="N81" s="2">
        <v>0.16620076238881801</v>
      </c>
    </row>
    <row r="82" spans="1:14" x14ac:dyDescent="0.3">
      <c r="A82" s="8" t="s">
        <v>13</v>
      </c>
      <c r="B82" s="8" t="s">
        <v>108</v>
      </c>
      <c r="C82" s="2">
        <v>5.5201698513800398E-2</v>
      </c>
      <c r="D82" s="2">
        <v>5.5205811138014503E-2</v>
      </c>
      <c r="E82" s="2">
        <v>5.72849807445443E-2</v>
      </c>
      <c r="F82" s="2">
        <v>6.0339308578745199E-2</v>
      </c>
      <c r="G82" s="2">
        <v>6.0242839352428398E-2</v>
      </c>
      <c r="H82" s="2">
        <v>6.1679389312977097E-2</v>
      </c>
      <c r="I82" s="2">
        <v>6.0812815188371401E-2</v>
      </c>
      <c r="J82" s="2">
        <v>5.9939629150495902E-2</v>
      </c>
      <c r="K82" s="2">
        <v>5.8677343642137197E-2</v>
      </c>
      <c r="L82" s="2">
        <v>5.9328859060402701E-2</v>
      </c>
      <c r="M82" s="2">
        <v>6.4039408866995107E-2</v>
      </c>
      <c r="N82" s="2">
        <v>6.6454891994917401E-2</v>
      </c>
    </row>
    <row r="83" spans="1:14" x14ac:dyDescent="0.3">
      <c r="A83" s="8" t="s">
        <v>13</v>
      </c>
      <c r="B83" s="8" t="s">
        <v>109</v>
      </c>
      <c r="C83" s="2">
        <v>0.38134901192226001</v>
      </c>
      <c r="D83" s="2">
        <v>0.36077481840193698</v>
      </c>
      <c r="E83" s="2">
        <v>0.33408215661104002</v>
      </c>
      <c r="F83" s="2">
        <v>0.30809859154929597</v>
      </c>
      <c r="G83" s="2">
        <v>0.29078455790784602</v>
      </c>
      <c r="H83" s="2">
        <v>0.27068702290076302</v>
      </c>
      <c r="I83" s="2">
        <v>0.25348561257787</v>
      </c>
      <c r="J83" s="2">
        <v>0.233721431651574</v>
      </c>
      <c r="K83" s="2">
        <v>0.22380229186801001</v>
      </c>
      <c r="L83" s="2">
        <v>0.21422818791946299</v>
      </c>
      <c r="M83" s="2">
        <v>0.14402385273528601</v>
      </c>
      <c r="N83" s="2">
        <v>0.10279542566709</v>
      </c>
    </row>
    <row r="84" spans="1:14" x14ac:dyDescent="0.3">
      <c r="A84" s="8" t="s">
        <v>14</v>
      </c>
      <c r="B84" s="8" t="s">
        <v>101</v>
      </c>
      <c r="C84" s="2">
        <v>5.1868802440884799E-3</v>
      </c>
      <c r="D84" s="2">
        <v>4.8648377551532198E-3</v>
      </c>
      <c r="E84" s="2">
        <v>5.2494750524947498E-3</v>
      </c>
      <c r="F84" s="2">
        <v>6.1904048724477096E-3</v>
      </c>
      <c r="G84" s="2">
        <v>5.8791827935916899E-3</v>
      </c>
      <c r="H84" s="2">
        <v>6.5779927448609398E-3</v>
      </c>
      <c r="I84" s="2">
        <v>7.8661327231121306E-3</v>
      </c>
      <c r="J84" s="2">
        <v>8.2494407158836703E-3</v>
      </c>
      <c r="K84" s="2">
        <v>8.2865422930628492E-3</v>
      </c>
      <c r="L84" s="2">
        <v>9.3054024255788299E-3</v>
      </c>
      <c r="M84" s="2">
        <v>1.1028785556123299E-2</v>
      </c>
      <c r="N84" s="2">
        <v>1.2493690055527499E-2</v>
      </c>
    </row>
    <row r="85" spans="1:14" x14ac:dyDescent="0.3">
      <c r="A85" s="8" t="s">
        <v>14</v>
      </c>
      <c r="B85" s="8" t="s">
        <v>102</v>
      </c>
      <c r="C85" s="2">
        <v>0.20839054157132</v>
      </c>
      <c r="D85" s="2">
        <v>0.21600882692211201</v>
      </c>
      <c r="E85" s="2">
        <v>0.22412758724127599</v>
      </c>
      <c r="F85" s="2">
        <v>0.23258948629624099</v>
      </c>
      <c r="G85" s="2">
        <v>0.23791093038067701</v>
      </c>
      <c r="H85" s="2">
        <v>0.24430471584038699</v>
      </c>
      <c r="I85" s="2">
        <v>0.246948893974066</v>
      </c>
      <c r="J85" s="2">
        <v>0.25083892617449699</v>
      </c>
      <c r="K85" s="2">
        <v>0.252943307371853</v>
      </c>
      <c r="L85" s="2">
        <v>0.25230429988974601</v>
      </c>
      <c r="M85" s="2">
        <v>0.27380344064043599</v>
      </c>
      <c r="N85" s="2">
        <v>0.28613494867911798</v>
      </c>
    </row>
    <row r="86" spans="1:14" x14ac:dyDescent="0.3">
      <c r="A86" s="8" t="s">
        <v>14</v>
      </c>
      <c r="B86" s="8" t="s">
        <v>103</v>
      </c>
      <c r="C86" s="2">
        <v>2.5527587083651201E-2</v>
      </c>
      <c r="D86" s="2">
        <v>2.5126636240533601E-2</v>
      </c>
      <c r="E86" s="2">
        <v>2.56974302569743E-2</v>
      </c>
      <c r="F86" s="2">
        <v>2.57101492686336E-2</v>
      </c>
      <c r="G86" s="2">
        <v>2.6358336191269399E-2</v>
      </c>
      <c r="H86" s="2">
        <v>2.64087061668682E-2</v>
      </c>
      <c r="I86" s="2">
        <v>2.6887871853546901E-2</v>
      </c>
      <c r="J86" s="2">
        <v>2.7917598806860601E-2</v>
      </c>
      <c r="K86" s="2">
        <v>2.8255750769788101E-2</v>
      </c>
      <c r="L86" s="2">
        <v>2.98125689084895E-2</v>
      </c>
      <c r="M86" s="2">
        <v>3.4150911258729301E-2</v>
      </c>
      <c r="N86" s="2">
        <v>3.61770149756016E-2</v>
      </c>
    </row>
    <row r="87" spans="1:14" x14ac:dyDescent="0.3">
      <c r="A87" s="8" t="s">
        <v>14</v>
      </c>
      <c r="B87" s="8" t="s">
        <v>104</v>
      </c>
      <c r="C87" s="2">
        <v>2.0849224510551701E-3</v>
      </c>
      <c r="D87" s="2">
        <v>2.05627162846682E-3</v>
      </c>
      <c r="E87" s="2">
        <v>1.9498050194980501E-3</v>
      </c>
      <c r="F87" s="2">
        <v>1.54760121811193E-3</v>
      </c>
      <c r="G87" s="2">
        <v>1.8127480280241001E-3</v>
      </c>
      <c r="H87" s="2">
        <v>1.93470374848851E-3</v>
      </c>
      <c r="I87" s="2">
        <v>1.8115942028985501E-3</v>
      </c>
      <c r="J87" s="2">
        <v>2.05070842654735E-3</v>
      </c>
      <c r="K87" s="2">
        <v>2.1282376381090398E-3</v>
      </c>
      <c r="L87" s="2">
        <v>2.1609702315325201E-3</v>
      </c>
      <c r="M87" s="2">
        <v>2.2994379151762899E-3</v>
      </c>
      <c r="N87" s="2">
        <v>2.1874474171293999E-3</v>
      </c>
    </row>
    <row r="88" spans="1:14" x14ac:dyDescent="0.3">
      <c r="A88" s="8" t="s">
        <v>14</v>
      </c>
      <c r="B88" s="8" t="s">
        <v>105</v>
      </c>
      <c r="C88" s="2">
        <v>3.2748538011695902E-2</v>
      </c>
      <c r="D88" s="2">
        <v>3.4455088018456301E-2</v>
      </c>
      <c r="E88" s="2">
        <v>3.5546445355464501E-2</v>
      </c>
      <c r="F88" s="2">
        <v>3.6293744695721601E-2</v>
      </c>
      <c r="G88" s="2">
        <v>3.8116701778452798E-2</v>
      </c>
      <c r="H88" s="2">
        <v>3.7968561064087102E-2</v>
      </c>
      <c r="I88" s="2">
        <v>4.0141113653699503E-2</v>
      </c>
      <c r="J88" s="2">
        <v>4.2831841909023102E-2</v>
      </c>
      <c r="K88" s="2">
        <v>4.8904184024633202E-2</v>
      </c>
      <c r="L88" s="2">
        <v>5.3054024255788299E-2</v>
      </c>
      <c r="M88" s="2">
        <v>6.4937830011923006E-2</v>
      </c>
      <c r="N88" s="2">
        <v>7.2354029951203103E-2</v>
      </c>
    </row>
    <row r="89" spans="1:14" x14ac:dyDescent="0.3">
      <c r="A89" s="8" t="s">
        <v>14</v>
      </c>
      <c r="B89" s="8" t="s">
        <v>106</v>
      </c>
      <c r="C89" s="2">
        <v>1.8815153826595499E-3</v>
      </c>
      <c r="D89" s="2">
        <v>1.9559656953708798E-3</v>
      </c>
      <c r="E89" s="2">
        <v>1.8998100189981E-3</v>
      </c>
      <c r="F89" s="2">
        <v>2.1965952773201499E-3</v>
      </c>
      <c r="G89" s="2">
        <v>2.40066630738327E-3</v>
      </c>
      <c r="H89" s="2">
        <v>2.32164449818622E-3</v>
      </c>
      <c r="I89" s="2">
        <v>2.3836765827612498E-3</v>
      </c>
      <c r="J89" s="2">
        <v>2.6099925428784499E-3</v>
      </c>
      <c r="K89" s="2">
        <v>2.6716174606049598E-3</v>
      </c>
      <c r="L89" s="2">
        <v>2.8665931642778402E-3</v>
      </c>
      <c r="M89" s="2">
        <v>2.8955884857775499E-3</v>
      </c>
      <c r="N89" s="2">
        <v>2.81844186437826E-3</v>
      </c>
    </row>
    <row r="90" spans="1:14" x14ac:dyDescent="0.3">
      <c r="A90" s="8" t="s">
        <v>14</v>
      </c>
      <c r="B90" s="8" t="s">
        <v>16</v>
      </c>
      <c r="C90" s="2">
        <v>4.6275108060005099E-3</v>
      </c>
      <c r="D90" s="2">
        <v>4.66422588896133E-3</v>
      </c>
      <c r="E90" s="2">
        <v>4.8495150484951502E-3</v>
      </c>
      <c r="F90" s="2">
        <v>5.3916429534222E-3</v>
      </c>
      <c r="G90" s="2">
        <v>5.6832100338052999E-3</v>
      </c>
      <c r="H90" s="2">
        <v>5.9975816203143902E-3</v>
      </c>
      <c r="I90" s="2">
        <v>6.1498855835240302E-3</v>
      </c>
      <c r="J90" s="2">
        <v>6.1987322893363199E-3</v>
      </c>
      <c r="K90" s="2">
        <v>6.2035863068284703E-3</v>
      </c>
      <c r="L90" s="2">
        <v>6.2183020948180798E-3</v>
      </c>
      <c r="M90" s="2">
        <v>7.1538068472151196E-3</v>
      </c>
      <c r="N90" s="2">
        <v>7.3195355880868304E-3</v>
      </c>
    </row>
    <row r="91" spans="1:14" x14ac:dyDescent="0.3">
      <c r="A91" s="8" t="s">
        <v>14</v>
      </c>
      <c r="B91" s="8" t="s">
        <v>107</v>
      </c>
      <c r="C91" s="2">
        <v>0.19516908212560399</v>
      </c>
      <c r="D91" s="2">
        <v>0.20843572897336901</v>
      </c>
      <c r="E91" s="2">
        <v>0.221077892210779</v>
      </c>
      <c r="F91" s="2">
        <v>0.23318855773551</v>
      </c>
      <c r="G91" s="2">
        <v>0.24540688844250599</v>
      </c>
      <c r="H91" s="2">
        <v>0.25857315598549002</v>
      </c>
      <c r="I91" s="2">
        <v>0.27054729214340201</v>
      </c>
      <c r="J91" s="2">
        <v>0.27996830723340799</v>
      </c>
      <c r="K91" s="2">
        <v>0.28744792610034398</v>
      </c>
      <c r="L91" s="2">
        <v>0.29243660418963602</v>
      </c>
      <c r="M91" s="2">
        <v>0.32213421904275302</v>
      </c>
      <c r="N91" s="2">
        <v>0.33897021706209002</v>
      </c>
    </row>
    <row r="92" spans="1:14" x14ac:dyDescent="0.3">
      <c r="A92" s="8" t="s">
        <v>14</v>
      </c>
      <c r="B92" s="8" t="s">
        <v>108</v>
      </c>
      <c r="C92" s="2">
        <v>6.0106788710907702E-2</v>
      </c>
      <c r="D92" s="2">
        <v>6.3092431917347896E-2</v>
      </c>
      <c r="E92" s="2">
        <v>6.4993500649935004E-2</v>
      </c>
      <c r="F92" s="2">
        <v>6.7894763117168397E-2</v>
      </c>
      <c r="G92" s="2">
        <v>6.8345499975503404E-2</v>
      </c>
      <c r="H92" s="2">
        <v>6.9842805320435297E-2</v>
      </c>
      <c r="I92" s="2">
        <v>7.2559115179252495E-2</v>
      </c>
      <c r="J92" s="2">
        <v>7.2893363161819505E-2</v>
      </c>
      <c r="K92" s="2">
        <v>7.2178953088208694E-2</v>
      </c>
      <c r="L92" s="2">
        <v>7.1708930540242605E-2</v>
      </c>
      <c r="M92" s="2">
        <v>7.8478964401294496E-2</v>
      </c>
      <c r="N92" s="2">
        <v>8.2449941107184899E-2</v>
      </c>
    </row>
    <row r="93" spans="1:14" x14ac:dyDescent="0.3">
      <c r="A93" s="8" t="s">
        <v>14</v>
      </c>
      <c r="B93" s="8" t="s">
        <v>109</v>
      </c>
      <c r="C93" s="2">
        <v>0.46427663361301802</v>
      </c>
      <c r="D93" s="2">
        <v>0.43933998696022902</v>
      </c>
      <c r="E93" s="2">
        <v>0.41460853914608498</v>
      </c>
      <c r="F93" s="2">
        <v>0.38899705456542399</v>
      </c>
      <c r="G93" s="2">
        <v>0.36808583606878598</v>
      </c>
      <c r="H93" s="2">
        <v>0.34607013301088302</v>
      </c>
      <c r="I93" s="2">
        <v>0.32470442410373801</v>
      </c>
      <c r="J93" s="2">
        <v>0.30644108873974601</v>
      </c>
      <c r="K93" s="2">
        <v>0.29097989494656801</v>
      </c>
      <c r="L93" s="2">
        <v>0.28013230429989</v>
      </c>
      <c r="M93" s="2">
        <v>0.20311701584057201</v>
      </c>
      <c r="N93" s="2">
        <v>0.15909473329967999</v>
      </c>
    </row>
    <row r="94" spans="1:14" x14ac:dyDescent="0.3">
      <c r="A94" s="8" t="s">
        <v>15</v>
      </c>
      <c r="B94" s="8" t="s">
        <v>101</v>
      </c>
      <c r="C94" s="2">
        <v>9.1379835516296106E-3</v>
      </c>
      <c r="D94" s="2">
        <v>9.5074340042479999E-3</v>
      </c>
      <c r="E94" s="2">
        <v>9.5820591233435302E-3</v>
      </c>
      <c r="F94" s="2">
        <v>9.2033950301666795E-3</v>
      </c>
      <c r="G94" s="2">
        <v>9.9707926276563601E-3</v>
      </c>
      <c r="H94" s="2">
        <v>1.1649718629677199E-2</v>
      </c>
      <c r="I94" s="2">
        <v>1.27573209625979E-2</v>
      </c>
      <c r="J94" s="2">
        <v>1.38615716025101E-2</v>
      </c>
      <c r="K94" s="2">
        <v>1.46913023884633E-2</v>
      </c>
      <c r="L94" s="2">
        <v>1.6006162800650502E-2</v>
      </c>
      <c r="M94" s="2">
        <v>2.0690212559605601E-2</v>
      </c>
      <c r="N94" s="2">
        <v>2.3138216365307999E-2</v>
      </c>
    </row>
    <row r="95" spans="1:14" x14ac:dyDescent="0.3">
      <c r="A95" s="8" t="s">
        <v>15</v>
      </c>
      <c r="B95" s="8" t="s">
        <v>102</v>
      </c>
      <c r="C95" s="2">
        <v>0.19484211595085801</v>
      </c>
      <c r="D95" s="2">
        <v>0.20228582987761701</v>
      </c>
      <c r="E95" s="2">
        <v>0.208970438328237</v>
      </c>
      <c r="F95" s="2">
        <v>0.21413232436854501</v>
      </c>
      <c r="G95" s="2">
        <v>0.21573169503474701</v>
      </c>
      <c r="H95" s="2">
        <v>0.21966630466976</v>
      </c>
      <c r="I95" s="2">
        <v>0.22818208176283</v>
      </c>
      <c r="J95" s="2">
        <v>0.230401798257938</v>
      </c>
      <c r="K95" s="2">
        <v>0.233348355114917</v>
      </c>
      <c r="L95" s="2">
        <v>0.23452880253359601</v>
      </c>
      <c r="M95" s="2">
        <v>0.24876747757213299</v>
      </c>
      <c r="N95" s="2">
        <v>0.25429053018694497</v>
      </c>
    </row>
    <row r="96" spans="1:14" x14ac:dyDescent="0.3">
      <c r="A96" s="8" t="s">
        <v>15</v>
      </c>
      <c r="B96" s="8" t="s">
        <v>103</v>
      </c>
      <c r="C96" s="2">
        <v>6.53873489694385E-2</v>
      </c>
      <c r="D96" s="2">
        <v>6.6147466369980798E-2</v>
      </c>
      <c r="E96" s="2">
        <v>6.3914373088685E-2</v>
      </c>
      <c r="F96" s="2">
        <v>6.5548624603742695E-2</v>
      </c>
      <c r="G96" s="2">
        <v>6.6371235773995396E-2</v>
      </c>
      <c r="H96" s="2">
        <v>6.9305953203672596E-2</v>
      </c>
      <c r="I96" s="2">
        <v>6.8812216101285406E-2</v>
      </c>
      <c r="J96" s="2">
        <v>7.04317692235647E-2</v>
      </c>
      <c r="K96" s="2">
        <v>6.9040108156827401E-2</v>
      </c>
      <c r="L96" s="2">
        <v>7.0101857399640505E-2</v>
      </c>
      <c r="M96" s="2">
        <v>7.3951345672027796E-2</v>
      </c>
      <c r="N96" s="2">
        <v>8.2822555930125594E-2</v>
      </c>
    </row>
    <row r="97" spans="1:14" x14ac:dyDescent="0.3">
      <c r="A97" s="8" t="s">
        <v>15</v>
      </c>
      <c r="B97" s="8" t="s">
        <v>104</v>
      </c>
      <c r="C97" s="2">
        <v>4.0613260229464902E-4</v>
      </c>
      <c r="D97" s="2">
        <v>4.0457165975523401E-4</v>
      </c>
      <c r="E97" s="2">
        <v>4.07747196738022E-4</v>
      </c>
      <c r="F97" s="2">
        <v>6.1355966867777901E-4</v>
      </c>
      <c r="G97" s="2">
        <v>5.0357538523516997E-4</v>
      </c>
      <c r="H97" s="2">
        <v>4.9363214532530402E-4</v>
      </c>
      <c r="I97" s="2">
        <v>6.7652459650140097E-4</v>
      </c>
      <c r="J97" s="2">
        <v>6.5561487309169204E-4</v>
      </c>
      <c r="K97" s="2">
        <v>4.50653447498873E-4</v>
      </c>
      <c r="L97" s="2">
        <v>4.27972267397073E-4</v>
      </c>
      <c r="M97" s="2">
        <v>8.08211428109593E-4</v>
      </c>
      <c r="N97" s="2">
        <v>9.1939932577382805E-4</v>
      </c>
    </row>
    <row r="98" spans="1:14" x14ac:dyDescent="0.3">
      <c r="A98" s="8" t="s">
        <v>15</v>
      </c>
      <c r="B98" s="8" t="s">
        <v>105</v>
      </c>
      <c r="C98" s="2">
        <v>6.3762818560259907E-2</v>
      </c>
      <c r="D98" s="2">
        <v>6.3922322241327004E-2</v>
      </c>
      <c r="E98" s="2">
        <v>6.8705402650356795E-2</v>
      </c>
      <c r="F98" s="2">
        <v>7.1070661621842696E-2</v>
      </c>
      <c r="G98" s="2">
        <v>7.2917715782052597E-2</v>
      </c>
      <c r="H98" s="2">
        <v>7.5229538947576294E-2</v>
      </c>
      <c r="I98" s="2">
        <v>8.0119841499951702E-2</v>
      </c>
      <c r="J98" s="2">
        <v>8.8601667134962994E-2</v>
      </c>
      <c r="K98" s="2">
        <v>9.6800360522758006E-2</v>
      </c>
      <c r="L98" s="2">
        <v>0.111358383976718</v>
      </c>
      <c r="M98" s="2">
        <v>0.12705083649882801</v>
      </c>
      <c r="N98" s="2">
        <v>0.142583512105424</v>
      </c>
    </row>
    <row r="99" spans="1:14" x14ac:dyDescent="0.3">
      <c r="A99" s="8" t="s">
        <v>15</v>
      </c>
      <c r="B99" s="8" t="s">
        <v>106</v>
      </c>
      <c r="C99" s="2">
        <v>2.4367956137679001E-3</v>
      </c>
      <c r="D99" s="2">
        <v>3.0342874481642601E-3</v>
      </c>
      <c r="E99" s="2">
        <v>3.2619775739041799E-3</v>
      </c>
      <c r="F99" s="2">
        <v>2.7610185090500001E-3</v>
      </c>
      <c r="G99" s="2">
        <v>3.6257427736932201E-3</v>
      </c>
      <c r="H99" s="2">
        <v>3.2579721591469999E-3</v>
      </c>
      <c r="I99" s="2">
        <v>3.3826229825070098E-3</v>
      </c>
      <c r="J99" s="2">
        <v>3.6527114357965702E-3</v>
      </c>
      <c r="K99" s="2">
        <v>3.6953582694907602E-3</v>
      </c>
      <c r="L99" s="2">
        <v>3.76615595309424E-3</v>
      </c>
      <c r="M99" s="2">
        <v>4.8492685686575597E-3</v>
      </c>
      <c r="N99" s="2">
        <v>5.1333129022372104E-3</v>
      </c>
    </row>
    <row r="100" spans="1:14" x14ac:dyDescent="0.3">
      <c r="A100" s="8" t="s">
        <v>15</v>
      </c>
      <c r="B100" s="8" t="s">
        <v>16</v>
      </c>
      <c r="C100" s="2">
        <v>5.8889227332724102E-3</v>
      </c>
      <c r="D100" s="2">
        <v>5.2594315768180397E-3</v>
      </c>
      <c r="E100" s="2">
        <v>5.8103975535168202E-3</v>
      </c>
      <c r="F100" s="2">
        <v>6.1355966867777901E-3</v>
      </c>
      <c r="G100" s="2">
        <v>6.1436196998690702E-3</v>
      </c>
      <c r="H100" s="2">
        <v>6.9108500345542497E-3</v>
      </c>
      <c r="I100" s="2">
        <v>7.1518314487290999E-3</v>
      </c>
      <c r="J100" s="2">
        <v>7.2117636040086204E-3</v>
      </c>
      <c r="K100" s="2">
        <v>7.3907165389815203E-3</v>
      </c>
      <c r="L100" s="2">
        <v>6.9331507318325797E-3</v>
      </c>
      <c r="M100" s="2">
        <v>7.6780085670411398E-3</v>
      </c>
      <c r="N100" s="2">
        <v>7.7382776585963797E-3</v>
      </c>
    </row>
    <row r="101" spans="1:14" x14ac:dyDescent="0.3">
      <c r="A101" s="8" t="s">
        <v>15</v>
      </c>
      <c r="B101" s="8" t="s">
        <v>107</v>
      </c>
      <c r="C101" s="2">
        <v>0.15189359325819901</v>
      </c>
      <c r="D101" s="2">
        <v>0.16273895013654299</v>
      </c>
      <c r="E101" s="2">
        <v>0.171967380224261</v>
      </c>
      <c r="F101" s="2">
        <v>0.18232948154208001</v>
      </c>
      <c r="G101" s="2">
        <v>0.19498438916305799</v>
      </c>
      <c r="H101" s="2">
        <v>0.20643696317504201</v>
      </c>
      <c r="I101" s="2">
        <v>0.21735768821880699</v>
      </c>
      <c r="J101" s="2">
        <v>0.22084855296431599</v>
      </c>
      <c r="K101" s="2">
        <v>0.22757999098693099</v>
      </c>
      <c r="L101" s="2">
        <v>0.229221946417872</v>
      </c>
      <c r="M101" s="2">
        <v>0.25418249414046701</v>
      </c>
      <c r="N101" s="2">
        <v>0.265629788538155</v>
      </c>
    </row>
    <row r="102" spans="1:14" x14ac:dyDescent="0.3">
      <c r="A102" s="8" t="s">
        <v>15</v>
      </c>
      <c r="B102" s="8" t="s">
        <v>108</v>
      </c>
      <c r="C102" s="2">
        <v>5.7772362676413801E-2</v>
      </c>
      <c r="D102" s="2">
        <v>5.9472033984019401E-2</v>
      </c>
      <c r="E102" s="2">
        <v>6.3098878695208999E-2</v>
      </c>
      <c r="F102" s="2">
        <v>6.6059924327640906E-2</v>
      </c>
      <c r="G102" s="2">
        <v>6.7881961929700904E-2</v>
      </c>
      <c r="H102" s="2">
        <v>6.9207226774607597E-2</v>
      </c>
      <c r="I102" s="2">
        <v>6.9682033439644298E-2</v>
      </c>
      <c r="J102" s="2">
        <v>7.1555680434578994E-2</v>
      </c>
      <c r="K102" s="2">
        <v>6.9941415051825107E-2</v>
      </c>
      <c r="L102" s="2">
        <v>6.9160318411366897E-2</v>
      </c>
      <c r="M102" s="2">
        <v>7.8396508526630604E-2</v>
      </c>
      <c r="N102" s="2">
        <v>8.0140974563285297E-2</v>
      </c>
    </row>
    <row r="103" spans="1:14" x14ac:dyDescent="0.3">
      <c r="A103" s="8" t="s">
        <v>15</v>
      </c>
      <c r="B103" s="8" t="s">
        <v>109</v>
      </c>
      <c r="C103" s="2">
        <v>0.44847192608386599</v>
      </c>
      <c r="D103" s="2">
        <v>0.42722767270152701</v>
      </c>
      <c r="E103" s="2">
        <v>0.40428134556574902</v>
      </c>
      <c r="F103" s="2">
        <v>0.38214541364147703</v>
      </c>
      <c r="G103" s="2">
        <v>0.36186927182999301</v>
      </c>
      <c r="H103" s="2">
        <v>0.33784184026063802</v>
      </c>
      <c r="I103" s="2">
        <v>0.31187783898714599</v>
      </c>
      <c r="J103" s="2">
        <v>0.29277887046923301</v>
      </c>
      <c r="K103" s="2">
        <v>0.277061739522307</v>
      </c>
      <c r="L103" s="2">
        <v>0.25849524950783198</v>
      </c>
      <c r="M103" s="2">
        <v>0.18362563646649999</v>
      </c>
      <c r="N103" s="2">
        <v>0.13760343242414999</v>
      </c>
    </row>
    <row r="104" spans="1:14" x14ac:dyDescent="0.3">
      <c r="A104" s="8" t="s">
        <v>16</v>
      </c>
      <c r="B104" s="8" t="s">
        <v>101</v>
      </c>
      <c r="C104" s="2">
        <v>9.8704503392967307E-3</v>
      </c>
      <c r="D104" s="2">
        <v>9.5054415208706399E-3</v>
      </c>
      <c r="E104" s="2">
        <v>8.8563399472025902E-3</v>
      </c>
      <c r="F104" s="2">
        <v>9.9522835719154708E-3</v>
      </c>
      <c r="G104" s="2">
        <v>1.0810810810810799E-2</v>
      </c>
      <c r="H104" s="2">
        <v>1.1918063314711401E-2</v>
      </c>
      <c r="I104" s="2">
        <v>2.0333680917622499E-2</v>
      </c>
      <c r="J104" s="2">
        <v>2.54272613588995E-2</v>
      </c>
      <c r="K104" s="2">
        <v>2.90470723306544E-2</v>
      </c>
      <c r="L104" s="2">
        <v>3.4229079391028899E-2</v>
      </c>
      <c r="M104" s="2">
        <v>2.6499302649930299E-2</v>
      </c>
      <c r="N104" s="2">
        <v>2.7103808353808399E-2</v>
      </c>
    </row>
    <row r="105" spans="1:14" x14ac:dyDescent="0.3">
      <c r="A105" s="8" t="s">
        <v>16</v>
      </c>
      <c r="B105" s="8" t="s">
        <v>102</v>
      </c>
      <c r="C105" s="2">
        <v>0.21295496607032699</v>
      </c>
      <c r="D105" s="2">
        <v>0.22503099600495899</v>
      </c>
      <c r="E105" s="2">
        <v>0.24874393255556501</v>
      </c>
      <c r="F105" s="2">
        <v>0.28507157464212701</v>
      </c>
      <c r="G105" s="2">
        <v>0.31675675675675702</v>
      </c>
      <c r="H105" s="2">
        <v>0.34487895716945999</v>
      </c>
      <c r="I105" s="2">
        <v>0.34011122697254098</v>
      </c>
      <c r="J105" s="2">
        <v>0.34041961928581399</v>
      </c>
      <c r="K105" s="2">
        <v>0.31722158438576298</v>
      </c>
      <c r="L105" s="2">
        <v>0.29958107693879599</v>
      </c>
      <c r="M105" s="2">
        <v>0.280832835226141</v>
      </c>
      <c r="N105" s="2">
        <v>0.248080466830467</v>
      </c>
    </row>
    <row r="106" spans="1:14" x14ac:dyDescent="0.3">
      <c r="A106" s="8" t="s">
        <v>16</v>
      </c>
      <c r="B106" s="8" t="s">
        <v>103</v>
      </c>
      <c r="C106" s="2">
        <v>3.2387415175817398E-2</v>
      </c>
      <c r="D106" s="2">
        <v>3.54043256646921E-2</v>
      </c>
      <c r="E106" s="2">
        <v>3.6447245167333699E-2</v>
      </c>
      <c r="F106" s="2">
        <v>4.1717791411042898E-2</v>
      </c>
      <c r="G106" s="2">
        <v>4.8828828828828802E-2</v>
      </c>
      <c r="H106" s="2">
        <v>5.60521415270019E-2</v>
      </c>
      <c r="I106" s="2">
        <v>6.2391379909628099E-2</v>
      </c>
      <c r="J106" s="2">
        <v>7.1696540225093794E-2</v>
      </c>
      <c r="K106" s="2">
        <v>7.9678530424799096E-2</v>
      </c>
      <c r="L106" s="2">
        <v>9.0017369980586501E-2</v>
      </c>
      <c r="M106" s="2">
        <v>0.112771468420004</v>
      </c>
      <c r="N106" s="2">
        <v>0.133829852579853</v>
      </c>
    </row>
    <row r="107" spans="1:14" x14ac:dyDescent="0.3">
      <c r="A107" s="8" t="s">
        <v>16</v>
      </c>
      <c r="B107" s="8" t="s">
        <v>104</v>
      </c>
      <c r="C107" s="2">
        <v>5.9222702035780402E-3</v>
      </c>
      <c r="D107" s="2">
        <v>4.75272076043532E-3</v>
      </c>
      <c r="E107" s="2">
        <v>4.1726986289704502E-3</v>
      </c>
      <c r="F107" s="2">
        <v>4.6353101567825497E-3</v>
      </c>
      <c r="G107" s="2">
        <v>7.0270270270270298E-3</v>
      </c>
      <c r="H107" s="2">
        <v>6.5176908752327704E-3</v>
      </c>
      <c r="I107" s="2">
        <v>6.2565172054223203E-3</v>
      </c>
      <c r="J107" s="2">
        <v>5.2799777685146598E-3</v>
      </c>
      <c r="K107" s="2">
        <v>5.05166475315729E-3</v>
      </c>
      <c r="L107" s="2">
        <v>4.7001123939920302E-3</v>
      </c>
      <c r="M107" s="2">
        <v>4.0844789798764698E-3</v>
      </c>
      <c r="N107" s="2">
        <v>3.2248157248157198E-3</v>
      </c>
    </row>
    <row r="108" spans="1:14" x14ac:dyDescent="0.3">
      <c r="A108" s="8" t="s">
        <v>16</v>
      </c>
      <c r="B108" s="8" t="s">
        <v>105</v>
      </c>
      <c r="C108" s="2">
        <v>9.6853793954349204E-2</v>
      </c>
      <c r="D108" s="2">
        <v>0.105524176883868</v>
      </c>
      <c r="E108" s="2">
        <v>0.11044877799540199</v>
      </c>
      <c r="F108" s="2">
        <v>0.115882753919564</v>
      </c>
      <c r="G108" s="2">
        <v>0.141981981981982</v>
      </c>
      <c r="H108" s="2">
        <v>0.16797020484171299</v>
      </c>
      <c r="I108" s="2">
        <v>0.221237400069517</v>
      </c>
      <c r="J108" s="2">
        <v>0.28275670418229798</v>
      </c>
      <c r="K108" s="2">
        <v>0.31216991963260599</v>
      </c>
      <c r="L108" s="2">
        <v>0.33718197609073303</v>
      </c>
      <c r="M108" s="2">
        <v>0.367204622434748</v>
      </c>
      <c r="N108" s="2">
        <v>0.40955159705159699</v>
      </c>
    </row>
    <row r="109" spans="1:14" x14ac:dyDescent="0.3">
      <c r="A109" s="8" t="s">
        <v>16</v>
      </c>
      <c r="B109" s="8" t="s">
        <v>106</v>
      </c>
      <c r="C109" s="2">
        <v>1.66563849475632E-3</v>
      </c>
      <c r="D109" s="2">
        <v>1.4464802314368399E-3</v>
      </c>
      <c r="E109" s="2">
        <v>1.1070424934003201E-3</v>
      </c>
      <c r="F109" s="2">
        <v>1.77232447171097E-3</v>
      </c>
      <c r="G109" s="2">
        <v>2.5225225225225202E-3</v>
      </c>
      <c r="H109" s="2">
        <v>3.3519553072625702E-3</v>
      </c>
      <c r="I109" s="2">
        <v>3.9972193256864802E-3</v>
      </c>
      <c r="J109" s="2">
        <v>4.1684035014589397E-3</v>
      </c>
      <c r="K109" s="2">
        <v>4.2479908151549896E-3</v>
      </c>
      <c r="L109" s="2">
        <v>4.3935833248186403E-3</v>
      </c>
      <c r="M109" s="2">
        <v>5.5788005578800599E-3</v>
      </c>
      <c r="N109" s="2">
        <v>5.5282555282555297E-3</v>
      </c>
    </row>
    <row r="110" spans="1:14" x14ac:dyDescent="0.3">
      <c r="A110" s="8" t="s">
        <v>16</v>
      </c>
      <c r="B110" s="8" t="s">
        <v>16</v>
      </c>
      <c r="C110" s="2">
        <v>6.6008636644046903E-3</v>
      </c>
      <c r="D110" s="2">
        <v>6.9568811131009798E-3</v>
      </c>
      <c r="E110" s="2">
        <v>7.6641403389253199E-3</v>
      </c>
      <c r="F110" s="2">
        <v>9.6796182685753192E-3</v>
      </c>
      <c r="G110" s="2">
        <v>9.5495495495495492E-3</v>
      </c>
      <c r="H110" s="2">
        <v>1.1918063314711401E-2</v>
      </c>
      <c r="I110" s="2">
        <v>9.3847758081334696E-3</v>
      </c>
      <c r="J110" s="2">
        <v>7.7810198693900202E-3</v>
      </c>
      <c r="K110" s="2">
        <v>7.8071182548794501E-3</v>
      </c>
      <c r="L110" s="2">
        <v>6.9479922345969097E-3</v>
      </c>
      <c r="M110" s="2">
        <v>8.5674437138872298E-3</v>
      </c>
      <c r="N110" s="2">
        <v>6.8335380835380802E-3</v>
      </c>
    </row>
    <row r="111" spans="1:14" x14ac:dyDescent="0.3">
      <c r="A111" s="8" t="s">
        <v>16</v>
      </c>
      <c r="B111" s="8" t="s">
        <v>107</v>
      </c>
      <c r="C111" s="2">
        <v>7.0080197409006798E-2</v>
      </c>
      <c r="D111" s="2">
        <v>7.4252651880424306E-2</v>
      </c>
      <c r="E111" s="2">
        <v>7.6896874733883999E-2</v>
      </c>
      <c r="F111" s="2">
        <v>9.2569870483980896E-2</v>
      </c>
      <c r="G111" s="2">
        <v>0.108648648648649</v>
      </c>
      <c r="H111" s="2">
        <v>0.122160148975791</v>
      </c>
      <c r="I111" s="2">
        <v>0.124087591240876</v>
      </c>
      <c r="J111" s="2">
        <v>0.110879533138808</v>
      </c>
      <c r="K111" s="2">
        <v>0.112284730195178</v>
      </c>
      <c r="L111" s="2">
        <v>0.10544599979564701</v>
      </c>
      <c r="M111" s="2">
        <v>0.103805538951982</v>
      </c>
      <c r="N111" s="2">
        <v>9.5055282555282603E-2</v>
      </c>
    </row>
    <row r="112" spans="1:14" x14ac:dyDescent="0.3">
      <c r="A112" s="8" t="s">
        <v>16</v>
      </c>
      <c r="B112" s="8" t="s">
        <v>108</v>
      </c>
      <c r="C112" s="2">
        <v>4.3800123380629198E-2</v>
      </c>
      <c r="D112" s="2">
        <v>4.6011847361895598E-2</v>
      </c>
      <c r="E112" s="2">
        <v>4.7262198756706099E-2</v>
      </c>
      <c r="F112" s="2">
        <v>5.6441717791411002E-2</v>
      </c>
      <c r="G112" s="2">
        <v>6.5945945945945994E-2</v>
      </c>
      <c r="H112" s="2">
        <v>6.6480446927374301E-2</v>
      </c>
      <c r="I112" s="2">
        <v>6.8647897115050399E-2</v>
      </c>
      <c r="J112" s="2">
        <v>5.76629151035154E-2</v>
      </c>
      <c r="K112" s="2">
        <v>5.4190585533869101E-2</v>
      </c>
      <c r="L112" s="2">
        <v>5.6299172371513197E-2</v>
      </c>
      <c r="M112" s="2">
        <v>5.55887627017334E-2</v>
      </c>
      <c r="N112" s="2">
        <v>5.1980958230958198E-2</v>
      </c>
    </row>
    <row r="113" spans="1:15" x14ac:dyDescent="0.3">
      <c r="A113" s="8" t="s">
        <v>16</v>
      </c>
      <c r="B113" s="8" t="s">
        <v>109</v>
      </c>
      <c r="C113" s="2">
        <v>0.51986428130783502</v>
      </c>
      <c r="D113" s="2">
        <v>0.49111447857831703</v>
      </c>
      <c r="E113" s="2">
        <v>0.45840074938261099</v>
      </c>
      <c r="F113" s="2">
        <v>0.38227675528289001</v>
      </c>
      <c r="G113" s="2">
        <v>0.28792792792792798</v>
      </c>
      <c r="H113" s="2">
        <v>0.20875232774674099</v>
      </c>
      <c r="I113" s="2">
        <v>0.14355231143552299</v>
      </c>
      <c r="J113" s="2">
        <v>9.3928025566208107E-2</v>
      </c>
      <c r="K113" s="2">
        <v>7.8300803673938005E-2</v>
      </c>
      <c r="L113" s="2">
        <v>6.1203637478287498E-2</v>
      </c>
      <c r="M113" s="2">
        <v>3.50667463638175E-2</v>
      </c>
      <c r="N113" s="2">
        <v>1.8811425061425101E-2</v>
      </c>
    </row>
    <row r="114" spans="1:15" x14ac:dyDescent="0.3">
      <c r="A114" s="15"/>
      <c r="B114" s="15"/>
    </row>
    <row r="115" spans="1:15" x14ac:dyDescent="0.3">
      <c r="A115" s="15"/>
      <c r="B115" s="15"/>
    </row>
    <row r="116" spans="1:15" x14ac:dyDescent="0.3">
      <c r="A116" s="15"/>
      <c r="B116" s="13"/>
      <c r="C116" s="20" t="s">
        <v>36</v>
      </c>
      <c r="D116" s="20"/>
      <c r="E116" s="20"/>
      <c r="F116" s="20"/>
      <c r="G116" s="20"/>
      <c r="H116" s="20"/>
      <c r="I116" s="20"/>
      <c r="J116" s="20"/>
      <c r="K116" s="20"/>
      <c r="L116" s="20"/>
      <c r="M116" s="20"/>
      <c r="N116" s="6" t="s">
        <v>37</v>
      </c>
      <c r="O116" s="6" t="s">
        <v>38</v>
      </c>
    </row>
    <row r="117" spans="1:15" x14ac:dyDescent="0.3">
      <c r="A117" s="9" t="s">
        <v>39</v>
      </c>
      <c r="B117" s="9" t="s">
        <v>39</v>
      </c>
      <c r="C117" s="4" t="s">
        <v>18</v>
      </c>
      <c r="D117" s="4" t="s">
        <v>19</v>
      </c>
      <c r="E117" s="4" t="s">
        <v>20</v>
      </c>
      <c r="F117" s="4" t="s">
        <v>21</v>
      </c>
      <c r="G117" s="4" t="s">
        <v>22</v>
      </c>
      <c r="H117" s="4" t="s">
        <v>23</v>
      </c>
      <c r="I117" s="4" t="s">
        <v>24</v>
      </c>
      <c r="J117" s="4" t="s">
        <v>25</v>
      </c>
      <c r="K117" s="4" t="s">
        <v>26</v>
      </c>
      <c r="L117" s="4" t="s">
        <v>27</v>
      </c>
      <c r="M117" s="4" t="s">
        <v>28</v>
      </c>
      <c r="N117" s="4" t="s">
        <v>29</v>
      </c>
      <c r="O117" s="4" t="s">
        <v>30</v>
      </c>
    </row>
    <row r="118" spans="1:15" x14ac:dyDescent="0.3">
      <c r="A118" s="8" t="s">
        <v>12</v>
      </c>
      <c r="B118" s="8" t="s">
        <v>101</v>
      </c>
      <c r="C118" s="2">
        <v>8.0783353733170096E-2</v>
      </c>
      <c r="D118" s="2">
        <v>7.0215175537938906E-2</v>
      </c>
      <c r="E118" s="2">
        <v>6.0317460317460297E-2</v>
      </c>
      <c r="F118" s="2">
        <v>9.1816367265469101E-2</v>
      </c>
      <c r="G118" s="2">
        <v>7.4954296160877495E-2</v>
      </c>
      <c r="H118" s="2">
        <v>0.11734693877551</v>
      </c>
      <c r="I118" s="2">
        <v>0.111491628614916</v>
      </c>
      <c r="J118" s="2">
        <v>8.4560082163642594E-2</v>
      </c>
      <c r="K118" s="2">
        <v>0.15088383838383801</v>
      </c>
      <c r="L118" s="2">
        <v>0.25479978058145902</v>
      </c>
      <c r="M118" s="2">
        <v>0.18382513661202199</v>
      </c>
      <c r="N118" s="3">
        <v>0.85415953440602499</v>
      </c>
      <c r="O118" s="3">
        <v>1.8656084656084699</v>
      </c>
    </row>
    <row r="119" spans="1:15" x14ac:dyDescent="0.3">
      <c r="A119" s="8" t="s">
        <v>12</v>
      </c>
      <c r="B119" s="8" t="s">
        <v>102</v>
      </c>
      <c r="C119" s="2">
        <v>4.81518592741038E-2</v>
      </c>
      <c r="D119" s="2">
        <v>3.7123585957831003E-2</v>
      </c>
      <c r="E119" s="2">
        <v>3.8585620647275699E-2</v>
      </c>
      <c r="F119" s="2">
        <v>4.19840741562508E-2</v>
      </c>
      <c r="G119" s="2">
        <v>5.1436142525907301E-2</v>
      </c>
      <c r="H119" s="2">
        <v>5.0090009000900097E-2</v>
      </c>
      <c r="I119" s="2">
        <v>4.4593494192774197E-2</v>
      </c>
      <c r="J119" s="2">
        <v>4.1746158737973597E-2</v>
      </c>
      <c r="K119" s="2">
        <v>3.7217911858532501E-2</v>
      </c>
      <c r="L119" s="2">
        <v>0.129157806804374</v>
      </c>
      <c r="M119" s="2">
        <v>9.0441361916771795E-2</v>
      </c>
      <c r="N119" s="3">
        <v>0.33042033355898798</v>
      </c>
      <c r="O119" s="3">
        <v>0.66053871364195005</v>
      </c>
    </row>
    <row r="120" spans="1:15" x14ac:dyDescent="0.3">
      <c r="A120" s="8" t="s">
        <v>12</v>
      </c>
      <c r="B120" s="8" t="s">
        <v>103</v>
      </c>
      <c r="C120" s="2">
        <v>2.4329220947286699E-2</v>
      </c>
      <c r="D120" s="2">
        <v>2.04666049018782E-2</v>
      </c>
      <c r="E120" s="2">
        <v>3.4582370419280299E-2</v>
      </c>
      <c r="F120" s="2">
        <v>4.2680494615077801E-2</v>
      </c>
      <c r="G120" s="2">
        <v>5.2257077276205099E-2</v>
      </c>
      <c r="H120" s="2">
        <v>7.6492401657820105E-2</v>
      </c>
      <c r="I120" s="2">
        <v>7.8892266126308702E-2</v>
      </c>
      <c r="J120" s="2">
        <v>7.4250297376823399E-2</v>
      </c>
      <c r="K120" s="2">
        <v>7.2207005070225497E-2</v>
      </c>
      <c r="L120" s="2">
        <v>0.172029568431351</v>
      </c>
      <c r="M120" s="2">
        <v>0.13921996011686699</v>
      </c>
      <c r="N120" s="3">
        <v>0.53790771927627901</v>
      </c>
      <c r="O120" s="3">
        <v>1.02748431825685</v>
      </c>
    </row>
    <row r="121" spans="1:15" x14ac:dyDescent="0.3">
      <c r="A121" s="8" t="s">
        <v>12</v>
      </c>
      <c r="B121" s="8" t="s">
        <v>104</v>
      </c>
      <c r="C121" s="2">
        <v>2.6148969889065E-2</v>
      </c>
      <c r="D121" s="2">
        <v>2.8571428571428598E-2</v>
      </c>
      <c r="E121" s="2">
        <v>6.0060060060060103E-3</v>
      </c>
      <c r="F121" s="2">
        <v>2.0149253731343301E-2</v>
      </c>
      <c r="G121" s="2">
        <v>2.8529626920263399E-2</v>
      </c>
      <c r="H121" s="2">
        <v>4.1251778093883397E-2</v>
      </c>
      <c r="I121" s="2">
        <v>6.8306010928961703E-3</v>
      </c>
      <c r="J121" s="2">
        <v>3.5956580732700097E-2</v>
      </c>
      <c r="K121" s="2">
        <v>-5.2390307793058304E-3</v>
      </c>
      <c r="L121" s="2">
        <v>0.112574061882818</v>
      </c>
      <c r="M121" s="2">
        <v>6.15384615384615E-2</v>
      </c>
      <c r="N121" s="3">
        <v>0.217096336499322</v>
      </c>
      <c r="O121" s="3">
        <v>0.34684684684684702</v>
      </c>
    </row>
    <row r="122" spans="1:15" x14ac:dyDescent="0.3">
      <c r="A122" s="8" t="s">
        <v>12</v>
      </c>
      <c r="B122" s="8" t="s">
        <v>105</v>
      </c>
      <c r="C122" s="2">
        <v>6.9317439581972604E-2</v>
      </c>
      <c r="D122" s="2">
        <v>6.6809192944949206E-2</v>
      </c>
      <c r="E122" s="2">
        <v>7.1714858288004599E-2</v>
      </c>
      <c r="F122" s="2">
        <v>8.1741685588353194E-2</v>
      </c>
      <c r="G122" s="2">
        <v>0.110137053957279</v>
      </c>
      <c r="H122" s="2">
        <v>0.13346680013346701</v>
      </c>
      <c r="I122" s="2">
        <v>0.153861250122657</v>
      </c>
      <c r="J122" s="2">
        <v>0.13670380134365201</v>
      </c>
      <c r="K122" s="2">
        <v>0.152545542961882</v>
      </c>
      <c r="L122" s="2">
        <v>0.21219694265035199</v>
      </c>
      <c r="M122" s="2">
        <v>0.17842512517068701</v>
      </c>
      <c r="N122" s="3">
        <v>0.87146015817671596</v>
      </c>
      <c r="O122" s="3">
        <v>2.15008588605783</v>
      </c>
    </row>
    <row r="123" spans="1:15" x14ac:dyDescent="0.3">
      <c r="A123" s="8" t="s">
        <v>12</v>
      </c>
      <c r="B123" s="8" t="s">
        <v>106</v>
      </c>
      <c r="C123" s="2">
        <v>5.0454921422663397E-2</v>
      </c>
      <c r="D123" s="2">
        <v>4.9606299212598397E-2</v>
      </c>
      <c r="E123" s="2">
        <v>5.5513878469617403E-2</v>
      </c>
      <c r="F123" s="2">
        <v>5.2594171997157102E-2</v>
      </c>
      <c r="G123" s="2">
        <v>6.95476029709656E-2</v>
      </c>
      <c r="H123" s="2">
        <v>6.5656565656565705E-2</v>
      </c>
      <c r="I123" s="2">
        <v>5.92417061611374E-2</v>
      </c>
      <c r="J123" s="2">
        <v>6.9910514541386998E-2</v>
      </c>
      <c r="K123" s="2">
        <v>6.9001568217459494E-2</v>
      </c>
      <c r="L123" s="2">
        <v>0.16870415647921799</v>
      </c>
      <c r="M123" s="2">
        <v>0.110460251046025</v>
      </c>
      <c r="N123" s="3">
        <v>0.48434004474272901</v>
      </c>
      <c r="O123" s="3">
        <v>0.99099774943735897</v>
      </c>
    </row>
    <row r="124" spans="1:15" x14ac:dyDescent="0.3">
      <c r="A124" s="8" t="s">
        <v>12</v>
      </c>
      <c r="B124" s="8" t="s">
        <v>16</v>
      </c>
      <c r="C124" s="2">
        <v>7.4638844301765594E-2</v>
      </c>
      <c r="D124" s="2">
        <v>4.0328603435399603E-2</v>
      </c>
      <c r="E124" s="2">
        <v>3.9483129935391201E-2</v>
      </c>
      <c r="F124" s="2">
        <v>5.6629834254143599E-2</v>
      </c>
      <c r="G124" s="2">
        <v>5.16339869281046E-2</v>
      </c>
      <c r="H124" s="2">
        <v>4.8477315102548199E-2</v>
      </c>
      <c r="I124" s="2">
        <v>4.7421458209839999E-2</v>
      </c>
      <c r="J124" s="2">
        <v>5.60271646859083E-2</v>
      </c>
      <c r="K124" s="2">
        <v>4.66237942122186E-2</v>
      </c>
      <c r="L124" s="2">
        <v>0.15821812596006099</v>
      </c>
      <c r="M124" s="2">
        <v>0.10300618921308601</v>
      </c>
      <c r="N124" s="3">
        <v>0.41199773627617398</v>
      </c>
      <c r="O124" s="3">
        <v>0.79109834888729402</v>
      </c>
    </row>
    <row r="125" spans="1:15" x14ac:dyDescent="0.3">
      <c r="A125" s="8" t="s">
        <v>12</v>
      </c>
      <c r="B125" s="8" t="s">
        <v>107</v>
      </c>
      <c r="C125" s="2">
        <v>7.5794068944753906E-2</v>
      </c>
      <c r="D125" s="2">
        <v>7.2028265584551901E-2</v>
      </c>
      <c r="E125" s="2">
        <v>6.91140479686735E-2</v>
      </c>
      <c r="F125" s="2">
        <v>5.6588224521564E-2</v>
      </c>
      <c r="G125" s="2">
        <v>6.7163532368489501E-2</v>
      </c>
      <c r="H125" s="2">
        <v>6.2232689080179697E-2</v>
      </c>
      <c r="I125" s="2">
        <v>5.8714100048418698E-2</v>
      </c>
      <c r="J125" s="2">
        <v>5.9044409676254697E-2</v>
      </c>
      <c r="K125" s="2">
        <v>4.0070003181962799E-2</v>
      </c>
      <c r="L125" s="2">
        <v>0.13974782019623699</v>
      </c>
      <c r="M125" s="2">
        <v>8.55510391901219E-2</v>
      </c>
      <c r="N125" s="3">
        <v>0.36281140931520001</v>
      </c>
      <c r="O125" s="3">
        <v>0.84754446076031997</v>
      </c>
    </row>
    <row r="126" spans="1:15" x14ac:dyDescent="0.3">
      <c r="A126" s="8" t="s">
        <v>12</v>
      </c>
      <c r="B126" s="8" t="s">
        <v>108</v>
      </c>
      <c r="C126" s="2">
        <v>6.4839691921905807E-2</v>
      </c>
      <c r="D126" s="2">
        <v>6.3078216989066405E-2</v>
      </c>
      <c r="E126" s="2">
        <v>5.3322784810126603E-2</v>
      </c>
      <c r="F126" s="2">
        <v>4.6943067447799303E-2</v>
      </c>
      <c r="G126" s="2">
        <v>4.6057823373269198E-2</v>
      </c>
      <c r="H126" s="2">
        <v>4.1560935463959899E-2</v>
      </c>
      <c r="I126" s="2">
        <v>4.0363468756172999E-2</v>
      </c>
      <c r="J126" s="2">
        <v>4.37341772151899E-2</v>
      </c>
      <c r="K126" s="2">
        <v>2.7772724516402902E-2</v>
      </c>
      <c r="L126" s="2">
        <v>0.149035341318072</v>
      </c>
      <c r="M126" s="2">
        <v>9.0474967907573797E-2</v>
      </c>
      <c r="N126" s="3">
        <v>0.34411392405063301</v>
      </c>
      <c r="O126" s="3">
        <v>0.68014240506329104</v>
      </c>
    </row>
    <row r="127" spans="1:15" x14ac:dyDescent="0.3">
      <c r="A127" s="8" t="s">
        <v>12</v>
      </c>
      <c r="B127" s="8" t="s">
        <v>109</v>
      </c>
      <c r="C127" s="2">
        <v>-3.1799953397677203E-2</v>
      </c>
      <c r="D127" s="2">
        <v>-5.3085575315397503E-2</v>
      </c>
      <c r="E127" s="2">
        <v>-5.0376553366240001E-2</v>
      </c>
      <c r="F127" s="2">
        <v>-3.8342888535166403E-2</v>
      </c>
      <c r="G127" s="2">
        <v>-4.3943810514289097E-2</v>
      </c>
      <c r="H127" s="2">
        <v>-4.0233495227443301E-2</v>
      </c>
      <c r="I127" s="2">
        <v>-3.4209728142011099E-2</v>
      </c>
      <c r="J127" s="2">
        <v>-1.6760330578512402E-2</v>
      </c>
      <c r="K127" s="2">
        <v>-1.9702114783310399E-2</v>
      </c>
      <c r="L127" s="2">
        <v>-0.28596906403265099</v>
      </c>
      <c r="M127" s="2">
        <v>-0.220303568855373</v>
      </c>
      <c r="N127" s="3">
        <v>-0.46338842975206601</v>
      </c>
      <c r="O127" s="3">
        <v>-0.56572628650159895</v>
      </c>
    </row>
    <row r="128" spans="1:15" x14ac:dyDescent="0.3">
      <c r="A128" s="8" t="s">
        <v>13</v>
      </c>
      <c r="B128" s="8" t="s">
        <v>101</v>
      </c>
      <c r="C128" s="2">
        <v>-0.266666666666667</v>
      </c>
      <c r="D128" s="2">
        <v>9.0909090909090898E-2</v>
      </c>
      <c r="E128" s="2">
        <v>0.25</v>
      </c>
      <c r="F128" s="2">
        <v>6.6666666666666693E-2</v>
      </c>
      <c r="G128" s="2">
        <v>0</v>
      </c>
      <c r="H128" s="2">
        <v>0.4375</v>
      </c>
      <c r="I128" s="2">
        <v>0.39130434782608697</v>
      </c>
      <c r="J128" s="2">
        <v>0.25</v>
      </c>
      <c r="K128" s="2">
        <v>-2.5000000000000001E-2</v>
      </c>
      <c r="L128" s="2">
        <v>0.102564102564103</v>
      </c>
      <c r="M128" s="2">
        <v>9.3023255813953501E-2</v>
      </c>
      <c r="N128" s="3">
        <v>0.46875</v>
      </c>
      <c r="O128" s="3">
        <v>2.9166666666666701</v>
      </c>
    </row>
    <row r="129" spans="1:15" x14ac:dyDescent="0.3">
      <c r="A129" s="8" t="s">
        <v>13</v>
      </c>
      <c r="B129" s="8" t="s">
        <v>102</v>
      </c>
      <c r="C129" s="2">
        <v>4.6813532651455499E-2</v>
      </c>
      <c r="D129" s="2">
        <v>5.29875986471251E-2</v>
      </c>
      <c r="E129" s="2">
        <v>4.17558886509636E-2</v>
      </c>
      <c r="F129" s="2">
        <v>5.3100376841384002E-2</v>
      </c>
      <c r="G129" s="2">
        <v>4.0663630448926499E-2</v>
      </c>
      <c r="H129" s="2">
        <v>5.18912160050016E-2</v>
      </c>
      <c r="I129" s="2">
        <v>5.3194650817236303E-2</v>
      </c>
      <c r="J129" s="2">
        <v>3.6681715575620798E-2</v>
      </c>
      <c r="K129" s="2">
        <v>3.1301034295046298E-2</v>
      </c>
      <c r="L129" s="2">
        <v>0.12193190815518599</v>
      </c>
      <c r="M129" s="2">
        <v>6.5161138555634004E-2</v>
      </c>
      <c r="N129" s="3">
        <v>0.27765237020316003</v>
      </c>
      <c r="O129" s="3">
        <v>0.61598857958601005</v>
      </c>
    </row>
    <row r="130" spans="1:15" x14ac:dyDescent="0.3">
      <c r="A130" s="8" t="s">
        <v>13</v>
      </c>
      <c r="B130" s="8" t="s">
        <v>103</v>
      </c>
      <c r="C130" s="2">
        <v>-0.10752688172043</v>
      </c>
      <c r="D130" s="2">
        <v>-0.108433734939759</v>
      </c>
      <c r="E130" s="2">
        <v>0</v>
      </c>
      <c r="F130" s="2">
        <v>0</v>
      </c>
      <c r="G130" s="2">
        <v>0.108108108108108</v>
      </c>
      <c r="H130" s="2">
        <v>4.8780487804878099E-2</v>
      </c>
      <c r="I130" s="2">
        <v>1.16279069767442E-2</v>
      </c>
      <c r="J130" s="2">
        <v>0.195402298850575</v>
      </c>
      <c r="K130" s="2">
        <v>9.6153846153846201E-2</v>
      </c>
      <c r="L130" s="2">
        <v>0.12280701754386</v>
      </c>
      <c r="M130" s="2">
        <v>0.3046875</v>
      </c>
      <c r="N130" s="3">
        <v>0.91954022988505701</v>
      </c>
      <c r="O130" s="3">
        <v>1.2567567567567599</v>
      </c>
    </row>
    <row r="131" spans="1:15" x14ac:dyDescent="0.3">
      <c r="A131" s="8" t="s">
        <v>13</v>
      </c>
      <c r="B131" s="8" t="s">
        <v>104</v>
      </c>
      <c r="C131" s="2">
        <v>0</v>
      </c>
      <c r="D131" s="2">
        <v>0</v>
      </c>
      <c r="E131" s="2">
        <v>-0.5</v>
      </c>
      <c r="F131" s="2">
        <v>0</v>
      </c>
      <c r="G131" s="2">
        <v>1</v>
      </c>
      <c r="H131" s="2">
        <v>0</v>
      </c>
      <c r="I131" s="2">
        <v>0</v>
      </c>
      <c r="J131" s="2">
        <v>0</v>
      </c>
      <c r="K131" s="2">
        <v>0.5</v>
      </c>
      <c r="L131" s="2">
        <v>0</v>
      </c>
      <c r="M131" s="2">
        <v>0</v>
      </c>
      <c r="N131" s="3">
        <v>0.5</v>
      </c>
      <c r="O131" s="3">
        <v>0.5</v>
      </c>
    </row>
    <row r="132" spans="1:15" x14ac:dyDescent="0.3">
      <c r="A132" s="8" t="s">
        <v>13</v>
      </c>
      <c r="B132" s="8" t="s">
        <v>105</v>
      </c>
      <c r="C132" s="2">
        <v>6.8376068376068397E-2</v>
      </c>
      <c r="D132" s="2">
        <v>-7.1999999999999995E-2</v>
      </c>
      <c r="E132" s="2">
        <v>3.4482758620689703E-2</v>
      </c>
      <c r="F132" s="2">
        <v>8.3333333333333301E-2</v>
      </c>
      <c r="G132" s="2">
        <v>0.16923076923076899</v>
      </c>
      <c r="H132" s="2">
        <v>0.16447368421052599</v>
      </c>
      <c r="I132" s="2">
        <v>0.25988700564971801</v>
      </c>
      <c r="J132" s="2">
        <v>0.25112107623318403</v>
      </c>
      <c r="K132" s="2">
        <v>0.13620071684587801</v>
      </c>
      <c r="L132" s="2">
        <v>0.249211356466877</v>
      </c>
      <c r="M132" s="2">
        <v>8.8383838383838398E-2</v>
      </c>
      <c r="N132" s="3">
        <v>0.93273542600896897</v>
      </c>
      <c r="O132" s="3">
        <v>2.7155172413793101</v>
      </c>
    </row>
    <row r="133" spans="1:15" x14ac:dyDescent="0.3">
      <c r="A133" s="8" t="s">
        <v>13</v>
      </c>
      <c r="B133" s="8" t="s">
        <v>106</v>
      </c>
      <c r="C133" s="2">
        <v>0</v>
      </c>
      <c r="D133" s="2">
        <v>-0.2</v>
      </c>
      <c r="E133" s="2">
        <v>0.25</v>
      </c>
      <c r="F133" s="2">
        <v>0</v>
      </c>
      <c r="G133" s="2">
        <v>-0.2</v>
      </c>
      <c r="H133" s="2">
        <v>0.25</v>
      </c>
      <c r="I133" s="2">
        <v>0</v>
      </c>
      <c r="J133" s="2">
        <v>0.8</v>
      </c>
      <c r="K133" s="2">
        <v>0.11111111111111099</v>
      </c>
      <c r="L133" s="2">
        <v>0.4</v>
      </c>
      <c r="M133" s="2">
        <v>-7.1428571428571397E-2</v>
      </c>
      <c r="N133" s="3">
        <v>1.6</v>
      </c>
      <c r="O133" s="3">
        <v>2.25</v>
      </c>
    </row>
    <row r="134" spans="1:15" x14ac:dyDescent="0.3">
      <c r="A134" s="8" t="s">
        <v>13</v>
      </c>
      <c r="B134" s="8" t="s">
        <v>16</v>
      </c>
      <c r="C134" s="2">
        <v>5.5555555555555601E-2</v>
      </c>
      <c r="D134" s="2">
        <v>0.157894736842105</v>
      </c>
      <c r="E134" s="2">
        <v>0</v>
      </c>
      <c r="F134" s="2">
        <v>9.0909090909090898E-2</v>
      </c>
      <c r="G134" s="2">
        <v>-4.1666666666666699E-2</v>
      </c>
      <c r="H134" s="2">
        <v>0.173913043478261</v>
      </c>
      <c r="I134" s="2">
        <v>0.11111111111111099</v>
      </c>
      <c r="J134" s="2">
        <v>0.1</v>
      </c>
      <c r="K134" s="2">
        <v>3.03030303030303E-2</v>
      </c>
      <c r="L134" s="2">
        <v>0</v>
      </c>
      <c r="M134" s="2">
        <v>0.20588235294117599</v>
      </c>
      <c r="N134" s="3">
        <v>0.36666666666666697</v>
      </c>
      <c r="O134" s="3">
        <v>0.86363636363636398</v>
      </c>
    </row>
    <row r="135" spans="1:15" x14ac:dyDescent="0.3">
      <c r="A135" s="8" t="s">
        <v>13</v>
      </c>
      <c r="B135" s="8" t="s">
        <v>107</v>
      </c>
      <c r="C135" s="2">
        <v>8.2066869300911893E-2</v>
      </c>
      <c r="D135" s="2">
        <v>6.8820224719101097E-2</v>
      </c>
      <c r="E135" s="2">
        <v>3.8107752956636001E-2</v>
      </c>
      <c r="F135" s="2">
        <v>6.9620253164557E-2</v>
      </c>
      <c r="G135" s="2">
        <v>5.9171597633136098E-2</v>
      </c>
      <c r="H135" s="2">
        <v>4.80446927374302E-2</v>
      </c>
      <c r="I135" s="2">
        <v>5.65031982942431E-2</v>
      </c>
      <c r="J135" s="2">
        <v>6.5590312815338003E-2</v>
      </c>
      <c r="K135" s="2">
        <v>4.7348484848484799E-2</v>
      </c>
      <c r="L135" s="2">
        <v>0.121157323688969</v>
      </c>
      <c r="M135" s="2">
        <v>5.4838709677419398E-2</v>
      </c>
      <c r="N135" s="3">
        <v>0.31987891019172598</v>
      </c>
      <c r="O135" s="3">
        <v>0.71879106438896201</v>
      </c>
    </row>
    <row r="136" spans="1:15" x14ac:dyDescent="0.3">
      <c r="A136" s="8" t="s">
        <v>13</v>
      </c>
      <c r="B136" s="8" t="s">
        <v>108</v>
      </c>
      <c r="C136" s="2">
        <v>1.18343195266272E-2</v>
      </c>
      <c r="D136" s="2">
        <v>4.3859649122807001E-2</v>
      </c>
      <c r="E136" s="2">
        <v>5.6022408963585402E-2</v>
      </c>
      <c r="F136" s="2">
        <v>2.6525198938991999E-2</v>
      </c>
      <c r="G136" s="2">
        <v>4.3927648578811401E-2</v>
      </c>
      <c r="H136" s="2">
        <v>1.4851485148514899E-2</v>
      </c>
      <c r="I136" s="2">
        <v>1.7073170731707301E-2</v>
      </c>
      <c r="J136" s="2">
        <v>1.9184652278177498E-2</v>
      </c>
      <c r="K136" s="2">
        <v>0.04</v>
      </c>
      <c r="L136" s="2">
        <v>0.11764705882352899</v>
      </c>
      <c r="M136" s="2">
        <v>5.8704453441295497E-2</v>
      </c>
      <c r="N136" s="3">
        <v>0.25419664268585102</v>
      </c>
      <c r="O136" s="3">
        <v>0.46498599439775901</v>
      </c>
    </row>
    <row r="137" spans="1:15" x14ac:dyDescent="0.3">
      <c r="A137" s="8" t="s">
        <v>13</v>
      </c>
      <c r="B137" s="8" t="s">
        <v>109</v>
      </c>
      <c r="C137" s="2">
        <v>-4.2826552462526798E-2</v>
      </c>
      <c r="D137" s="2">
        <v>-6.8456375838926206E-2</v>
      </c>
      <c r="E137" s="2">
        <v>-7.5408261287223805E-2</v>
      </c>
      <c r="F137" s="2">
        <v>-2.9610389610389601E-2</v>
      </c>
      <c r="G137" s="2">
        <v>-5.0856531049250503E-2</v>
      </c>
      <c r="H137" s="2">
        <v>-3.6097010716300101E-2</v>
      </c>
      <c r="I137" s="2">
        <v>-4.8566413107080202E-2</v>
      </c>
      <c r="J137" s="2">
        <v>-3.0750307503075E-3</v>
      </c>
      <c r="K137" s="2">
        <v>-1.5422578655151099E-2</v>
      </c>
      <c r="L137" s="2">
        <v>-0.30388471177944898</v>
      </c>
      <c r="M137" s="2">
        <v>-0.271827182718272</v>
      </c>
      <c r="N137" s="3">
        <v>-0.50246002460024597</v>
      </c>
      <c r="O137" s="3">
        <v>-0.61143131604226697</v>
      </c>
    </row>
    <row r="138" spans="1:15" x14ac:dyDescent="0.3">
      <c r="A138" s="8" t="s">
        <v>14</v>
      </c>
      <c r="B138" s="8" t="s">
        <v>101</v>
      </c>
      <c r="C138" s="2">
        <v>-4.9019607843137303E-2</v>
      </c>
      <c r="D138" s="2">
        <v>8.2474226804123696E-2</v>
      </c>
      <c r="E138" s="2">
        <v>0.180952380952381</v>
      </c>
      <c r="F138" s="2">
        <v>-3.2258064516128997E-2</v>
      </c>
      <c r="G138" s="2">
        <v>0.133333333333333</v>
      </c>
      <c r="H138" s="2">
        <v>0.213235294117647</v>
      </c>
      <c r="I138" s="2">
        <v>7.2727272727272696E-2</v>
      </c>
      <c r="J138" s="2">
        <v>3.3898305084745797E-2</v>
      </c>
      <c r="K138" s="2">
        <v>0.15300546448087399</v>
      </c>
      <c r="L138" s="2">
        <v>0.22748815165876801</v>
      </c>
      <c r="M138" s="2">
        <v>0.14671814671814701</v>
      </c>
      <c r="N138" s="3">
        <v>0.677966101694915</v>
      </c>
      <c r="O138" s="3">
        <v>1.8285714285714301</v>
      </c>
    </row>
    <row r="139" spans="1:15" x14ac:dyDescent="0.3">
      <c r="A139" s="8" t="s">
        <v>14</v>
      </c>
      <c r="B139" s="8" t="s">
        <v>102</v>
      </c>
      <c r="C139" s="2">
        <v>5.1000488042947802E-2</v>
      </c>
      <c r="D139" s="2">
        <v>4.0863710239145597E-2</v>
      </c>
      <c r="E139" s="2">
        <v>3.9259424492527298E-2</v>
      </c>
      <c r="F139" s="2">
        <v>4.2283751878085397E-2</v>
      </c>
      <c r="G139" s="2">
        <v>4.0156507413509103E-2</v>
      </c>
      <c r="H139" s="2">
        <v>2.5539497129281299E-2</v>
      </c>
      <c r="I139" s="2">
        <v>3.8996138996138997E-2</v>
      </c>
      <c r="J139" s="2">
        <v>3.79041248606466E-2</v>
      </c>
      <c r="K139" s="2">
        <v>2.4167561761546701E-2</v>
      </c>
      <c r="L139" s="2">
        <v>0.123929382975004</v>
      </c>
      <c r="M139" s="2">
        <v>5.7853810264385699E-2</v>
      </c>
      <c r="N139" s="3">
        <v>0.263842437755481</v>
      </c>
      <c r="O139" s="3">
        <v>0.51728753067142497</v>
      </c>
    </row>
    <row r="140" spans="1:15" x14ac:dyDescent="0.3">
      <c r="A140" s="8" t="s">
        <v>14</v>
      </c>
      <c r="B140" s="8" t="s">
        <v>103</v>
      </c>
      <c r="C140" s="2">
        <v>-1.9920318725099601E-3</v>
      </c>
      <c r="D140" s="2">
        <v>2.59481037924152E-2</v>
      </c>
      <c r="E140" s="2">
        <v>1.9455252918287899E-3</v>
      </c>
      <c r="F140" s="2">
        <v>4.4660194174757299E-2</v>
      </c>
      <c r="G140" s="2">
        <v>1.4869888475836399E-2</v>
      </c>
      <c r="H140" s="2">
        <v>3.2967032967033003E-2</v>
      </c>
      <c r="I140" s="2">
        <v>6.2056737588652502E-2</v>
      </c>
      <c r="J140" s="2">
        <v>4.1736227045075097E-2</v>
      </c>
      <c r="K140" s="2">
        <v>8.3333333333333301E-2</v>
      </c>
      <c r="L140" s="2">
        <v>0.18639053254437901</v>
      </c>
      <c r="M140" s="2">
        <v>7.2319201995012503E-2</v>
      </c>
      <c r="N140" s="3">
        <v>0.43572621035058401</v>
      </c>
      <c r="O140" s="3">
        <v>0.67315175097276303</v>
      </c>
    </row>
    <row r="141" spans="1:15" x14ac:dyDescent="0.3">
      <c r="A141" s="8" t="s">
        <v>14</v>
      </c>
      <c r="B141" s="8" t="s">
        <v>104</v>
      </c>
      <c r="C141" s="2">
        <v>0</v>
      </c>
      <c r="D141" s="2">
        <v>-4.8780487804878099E-2</v>
      </c>
      <c r="E141" s="2">
        <v>-0.20512820512820501</v>
      </c>
      <c r="F141" s="2">
        <v>0.19354838709677399</v>
      </c>
      <c r="G141" s="2">
        <v>8.1081081081081099E-2</v>
      </c>
      <c r="H141" s="2">
        <v>-0.05</v>
      </c>
      <c r="I141" s="2">
        <v>0.157894736842105</v>
      </c>
      <c r="J141" s="2">
        <v>6.8181818181818205E-2</v>
      </c>
      <c r="K141" s="2">
        <v>4.2553191489361701E-2</v>
      </c>
      <c r="L141" s="2">
        <v>0.102040816326531</v>
      </c>
      <c r="M141" s="2">
        <v>-3.7037037037037E-2</v>
      </c>
      <c r="N141" s="3">
        <v>0.18181818181818199</v>
      </c>
      <c r="O141" s="3">
        <v>0.33333333333333298</v>
      </c>
    </row>
    <row r="142" spans="1:15" x14ac:dyDescent="0.3">
      <c r="A142" s="8" t="s">
        <v>14</v>
      </c>
      <c r="B142" s="8" t="s">
        <v>105</v>
      </c>
      <c r="C142" s="2">
        <v>6.67701863354037E-2</v>
      </c>
      <c r="D142" s="2">
        <v>3.4934497816593899E-2</v>
      </c>
      <c r="E142" s="2">
        <v>2.2503516174402299E-2</v>
      </c>
      <c r="F142" s="2">
        <v>7.0151306740027494E-2</v>
      </c>
      <c r="G142" s="2">
        <v>8.9974293059126003E-3</v>
      </c>
      <c r="H142" s="2">
        <v>7.2611464968152906E-2</v>
      </c>
      <c r="I142" s="2">
        <v>9.1448931116389506E-2</v>
      </c>
      <c r="J142" s="2">
        <v>0.17519042437432</v>
      </c>
      <c r="K142" s="2">
        <v>0.113888888888889</v>
      </c>
      <c r="L142" s="2">
        <v>0.26766417290108102</v>
      </c>
      <c r="M142" s="2">
        <v>0.127868852459016</v>
      </c>
      <c r="N142" s="3">
        <v>0.87159956474428701</v>
      </c>
      <c r="O142" s="3">
        <v>1.41912798874824</v>
      </c>
    </row>
    <row r="143" spans="1:15" x14ac:dyDescent="0.3">
      <c r="A143" s="8" t="s">
        <v>14</v>
      </c>
      <c r="B143" s="8" t="s">
        <v>106</v>
      </c>
      <c r="C143" s="2">
        <v>5.4054054054054099E-2</v>
      </c>
      <c r="D143" s="2">
        <v>-2.5641025641025599E-2</v>
      </c>
      <c r="E143" s="2">
        <v>0.157894736842105</v>
      </c>
      <c r="F143" s="2">
        <v>0.11363636363636399</v>
      </c>
      <c r="G143" s="2">
        <v>-2.04081632653061E-2</v>
      </c>
      <c r="H143" s="2">
        <v>4.1666666666666699E-2</v>
      </c>
      <c r="I143" s="2">
        <v>0.12</v>
      </c>
      <c r="J143" s="2">
        <v>5.3571428571428603E-2</v>
      </c>
      <c r="K143" s="2">
        <v>0.101694915254237</v>
      </c>
      <c r="L143" s="2">
        <v>4.6153846153846198E-2</v>
      </c>
      <c r="M143" s="2">
        <v>-1.4705882352941201E-2</v>
      </c>
      <c r="N143" s="3">
        <v>0.19642857142857101</v>
      </c>
      <c r="O143" s="3">
        <v>0.76315789473684204</v>
      </c>
    </row>
    <row r="144" spans="1:15" x14ac:dyDescent="0.3">
      <c r="A144" s="8" t="s">
        <v>14</v>
      </c>
      <c r="B144" s="8" t="s">
        <v>16</v>
      </c>
      <c r="C144" s="2">
        <v>2.1978021978022001E-2</v>
      </c>
      <c r="D144" s="2">
        <v>4.3010752688171998E-2</v>
      </c>
      <c r="E144" s="2">
        <v>0.11340206185567001</v>
      </c>
      <c r="F144" s="2">
        <v>7.4074074074074098E-2</v>
      </c>
      <c r="G144" s="2">
        <v>6.8965517241379296E-2</v>
      </c>
      <c r="H144" s="2">
        <v>4.0322580645161303E-2</v>
      </c>
      <c r="I144" s="2">
        <v>3.1007751937984499E-2</v>
      </c>
      <c r="J144" s="2">
        <v>3.00751879699248E-2</v>
      </c>
      <c r="K144" s="2">
        <v>2.9197080291970798E-2</v>
      </c>
      <c r="L144" s="2">
        <v>0.19148936170212799</v>
      </c>
      <c r="M144" s="2">
        <v>3.5714285714285698E-2</v>
      </c>
      <c r="N144" s="3">
        <v>0.30827067669172897</v>
      </c>
      <c r="O144" s="3">
        <v>0.79381443298969101</v>
      </c>
    </row>
    <row r="145" spans="1:15" x14ac:dyDescent="0.3">
      <c r="A145" s="8" t="s">
        <v>14</v>
      </c>
      <c r="B145" s="8" t="s">
        <v>107</v>
      </c>
      <c r="C145" s="2">
        <v>8.2855653986451297E-2</v>
      </c>
      <c r="D145" s="2">
        <v>6.4003849855630401E-2</v>
      </c>
      <c r="E145" s="2">
        <v>5.6309362279511499E-2</v>
      </c>
      <c r="F145" s="2">
        <v>7.23613787197602E-2</v>
      </c>
      <c r="G145" s="2">
        <v>6.7278897983629501E-2</v>
      </c>
      <c r="H145" s="2">
        <v>6.1541339319117101E-2</v>
      </c>
      <c r="I145" s="2">
        <v>5.8502202643171797E-2</v>
      </c>
      <c r="J145" s="2">
        <v>5.6767105044115203E-2</v>
      </c>
      <c r="K145" s="2">
        <v>4.4580970384373003E-2</v>
      </c>
      <c r="L145" s="2">
        <v>0.14085356658120901</v>
      </c>
      <c r="M145" s="2">
        <v>6.5168539325842698E-2</v>
      </c>
      <c r="N145" s="3">
        <v>0.34143499250873999</v>
      </c>
      <c r="O145" s="3">
        <v>0.82225237449118005</v>
      </c>
    </row>
    <row r="146" spans="1:15" x14ac:dyDescent="0.3">
      <c r="A146" s="8" t="s">
        <v>14</v>
      </c>
      <c r="B146" s="8" t="s">
        <v>108</v>
      </c>
      <c r="C146" s="2">
        <v>6.4297800338409497E-2</v>
      </c>
      <c r="D146" s="2">
        <v>3.3386327503974599E-2</v>
      </c>
      <c r="E146" s="2">
        <v>4.6153846153846198E-2</v>
      </c>
      <c r="F146" s="2">
        <v>2.5735294117647099E-2</v>
      </c>
      <c r="G146" s="2">
        <v>3.5125448028673803E-2</v>
      </c>
      <c r="H146" s="2">
        <v>5.4016620498614998E-2</v>
      </c>
      <c r="I146" s="2">
        <v>2.75952693823916E-2</v>
      </c>
      <c r="J146" s="2">
        <v>1.9181585677749399E-2</v>
      </c>
      <c r="K146" s="2">
        <v>2.0075282308657499E-2</v>
      </c>
      <c r="L146" s="2">
        <v>0.13345633456334599</v>
      </c>
      <c r="M146" s="2">
        <v>6.3483450895279403E-2</v>
      </c>
      <c r="N146" s="3">
        <v>0.25319693094629198</v>
      </c>
      <c r="O146" s="3">
        <v>0.507692307692308</v>
      </c>
    </row>
    <row r="147" spans="1:15" x14ac:dyDescent="0.3">
      <c r="A147" s="8" t="s">
        <v>14</v>
      </c>
      <c r="B147" s="8" t="s">
        <v>109</v>
      </c>
      <c r="C147" s="2">
        <v>-4.0525739320919997E-2</v>
      </c>
      <c r="D147" s="2">
        <v>-5.3310502283105E-2</v>
      </c>
      <c r="E147" s="2">
        <v>-6.0412395996623701E-2</v>
      </c>
      <c r="F147" s="2">
        <v>-3.5805954825461998E-2</v>
      </c>
      <c r="G147" s="2">
        <v>-4.7650738719552797E-2</v>
      </c>
      <c r="H147" s="2">
        <v>-4.8078266946191502E-2</v>
      </c>
      <c r="I147" s="2">
        <v>-3.4649831155483798E-2</v>
      </c>
      <c r="J147" s="2">
        <v>-2.26615969581749E-2</v>
      </c>
      <c r="K147" s="2">
        <v>-1.1515717398070301E-2</v>
      </c>
      <c r="L147" s="2">
        <v>-0.24905541561712799</v>
      </c>
      <c r="M147" s="2">
        <v>-0.20712788259958101</v>
      </c>
      <c r="N147" s="3">
        <v>-0.42479087452471498</v>
      </c>
      <c r="O147" s="3">
        <v>-0.54395273121910004</v>
      </c>
    </row>
    <row r="148" spans="1:15" x14ac:dyDescent="0.3">
      <c r="A148" s="8" t="s">
        <v>15</v>
      </c>
      <c r="B148" s="8" t="s">
        <v>101</v>
      </c>
      <c r="C148" s="2">
        <v>4.4444444444444398E-2</v>
      </c>
      <c r="D148" s="2">
        <v>0</v>
      </c>
      <c r="E148" s="2">
        <v>-4.2553191489361701E-2</v>
      </c>
      <c r="F148" s="2">
        <v>0.1</v>
      </c>
      <c r="G148" s="2">
        <v>0.19191919191919199</v>
      </c>
      <c r="H148" s="2">
        <v>0.11864406779661001</v>
      </c>
      <c r="I148" s="2">
        <v>0.12121212121212099</v>
      </c>
      <c r="J148" s="2">
        <v>0.101351351351351</v>
      </c>
      <c r="K148" s="2">
        <v>0.14723926380368099</v>
      </c>
      <c r="L148" s="2">
        <v>0.36898395721925098</v>
      </c>
      <c r="M148" s="2">
        <v>0.1796875</v>
      </c>
      <c r="N148" s="3">
        <v>1.0405405405405399</v>
      </c>
      <c r="O148" s="3">
        <v>2.2127659574468099</v>
      </c>
    </row>
    <row r="149" spans="1:15" x14ac:dyDescent="0.3">
      <c r="A149" s="8" t="s">
        <v>15</v>
      </c>
      <c r="B149" s="8" t="s">
        <v>102</v>
      </c>
      <c r="C149" s="2">
        <v>4.22094841063054E-2</v>
      </c>
      <c r="D149" s="2">
        <v>2.5000000000000001E-2</v>
      </c>
      <c r="E149" s="2">
        <v>2.1463414634146302E-2</v>
      </c>
      <c r="F149" s="2">
        <v>2.29226361031519E-2</v>
      </c>
      <c r="G149" s="2">
        <v>3.8748832866479899E-2</v>
      </c>
      <c r="H149" s="2">
        <v>6.1123595505618002E-2</v>
      </c>
      <c r="I149" s="2">
        <v>4.1931385006353197E-2</v>
      </c>
      <c r="J149" s="2">
        <v>5.24390243902439E-2</v>
      </c>
      <c r="K149" s="2">
        <v>5.8323677095403599E-2</v>
      </c>
      <c r="L149" s="2">
        <v>0.123357664233577</v>
      </c>
      <c r="M149" s="2">
        <v>7.82975958414555E-2</v>
      </c>
      <c r="N149" s="3">
        <v>0.34918699186991897</v>
      </c>
      <c r="O149" s="3">
        <v>0.61902439024390199</v>
      </c>
    </row>
    <row r="150" spans="1:15" x14ac:dyDescent="0.3">
      <c r="A150" s="8" t="s">
        <v>15</v>
      </c>
      <c r="B150" s="8" t="s">
        <v>103</v>
      </c>
      <c r="C150" s="2">
        <v>1.5527950310559001E-2</v>
      </c>
      <c r="D150" s="2">
        <v>-4.1284403669724801E-2</v>
      </c>
      <c r="E150" s="2">
        <v>2.23285486443381E-2</v>
      </c>
      <c r="F150" s="2">
        <v>2.8081123244929802E-2</v>
      </c>
      <c r="G150" s="2">
        <v>6.5250379362670696E-2</v>
      </c>
      <c r="H150" s="2">
        <v>1.42450142450142E-2</v>
      </c>
      <c r="I150" s="2">
        <v>5.6179775280898903E-2</v>
      </c>
      <c r="J150" s="2">
        <v>1.8617021276595699E-2</v>
      </c>
      <c r="K150" s="2">
        <v>6.9190600522193196E-2</v>
      </c>
      <c r="L150" s="2">
        <v>0.11721611721611699</v>
      </c>
      <c r="M150" s="2">
        <v>0.18142076502732199</v>
      </c>
      <c r="N150" s="3">
        <v>0.4375</v>
      </c>
      <c r="O150" s="3">
        <v>0.72408293460925</v>
      </c>
    </row>
    <row r="151" spans="1:15" x14ac:dyDescent="0.3">
      <c r="A151" s="8" t="s">
        <v>15</v>
      </c>
      <c r="B151" s="8" t="s">
        <v>104</v>
      </c>
      <c r="C151" s="2">
        <v>0</v>
      </c>
      <c r="D151" s="2">
        <v>0</v>
      </c>
      <c r="E151" s="2">
        <v>0.5</v>
      </c>
      <c r="F151" s="2">
        <v>-0.16666666666666699</v>
      </c>
      <c r="G151" s="2">
        <v>0</v>
      </c>
      <c r="H151" s="2">
        <v>0.4</v>
      </c>
      <c r="I151" s="2">
        <v>0</v>
      </c>
      <c r="J151" s="2">
        <v>-0.28571428571428598</v>
      </c>
      <c r="K151" s="2">
        <v>0</v>
      </c>
      <c r="L151" s="2">
        <v>1</v>
      </c>
      <c r="M151" s="2">
        <v>0.2</v>
      </c>
      <c r="N151" s="3">
        <v>0.71428571428571397</v>
      </c>
      <c r="O151" s="3">
        <v>2</v>
      </c>
    </row>
    <row r="152" spans="1:15" x14ac:dyDescent="0.3">
      <c r="A152" s="8" t="s">
        <v>15</v>
      </c>
      <c r="B152" s="8" t="s">
        <v>105</v>
      </c>
      <c r="C152" s="2">
        <v>6.3694267515923596E-3</v>
      </c>
      <c r="D152" s="2">
        <v>6.6455696202531597E-2</v>
      </c>
      <c r="E152" s="2">
        <v>3.1157270029673601E-2</v>
      </c>
      <c r="F152" s="2">
        <v>4.1726618705036002E-2</v>
      </c>
      <c r="G152" s="2">
        <v>5.24861878453039E-2</v>
      </c>
      <c r="H152" s="2">
        <v>8.7926509186351698E-2</v>
      </c>
      <c r="I152" s="2">
        <v>0.141133896260555</v>
      </c>
      <c r="J152" s="2">
        <v>0.135306553911205</v>
      </c>
      <c r="K152" s="2">
        <v>0.21135940409683401</v>
      </c>
      <c r="L152" s="2">
        <v>0.20830130668716401</v>
      </c>
      <c r="M152" s="2">
        <v>0.18384223918575099</v>
      </c>
      <c r="N152" s="3">
        <v>0.96723044397462998</v>
      </c>
      <c r="O152" s="3">
        <v>1.7611275964391699</v>
      </c>
    </row>
    <row r="153" spans="1:15" x14ac:dyDescent="0.3">
      <c r="A153" s="8" t="s">
        <v>15</v>
      </c>
      <c r="B153" s="8" t="s">
        <v>106</v>
      </c>
      <c r="C153" s="2">
        <v>0.25</v>
      </c>
      <c r="D153" s="2">
        <v>6.6666666666666693E-2</v>
      </c>
      <c r="E153" s="2">
        <v>-0.15625</v>
      </c>
      <c r="F153" s="2">
        <v>0.33333333333333298</v>
      </c>
      <c r="G153" s="2">
        <v>-8.3333333333333301E-2</v>
      </c>
      <c r="H153" s="2">
        <v>6.0606060606060601E-2</v>
      </c>
      <c r="I153" s="2">
        <v>0.114285714285714</v>
      </c>
      <c r="J153" s="2">
        <v>5.1282051282051301E-2</v>
      </c>
      <c r="K153" s="2">
        <v>7.3170731707317097E-2</v>
      </c>
      <c r="L153" s="2">
        <v>0.36363636363636398</v>
      </c>
      <c r="M153" s="2">
        <v>0.116666666666667</v>
      </c>
      <c r="N153" s="3">
        <v>0.71794871794871795</v>
      </c>
      <c r="O153" s="3">
        <v>1.09375</v>
      </c>
    </row>
    <row r="154" spans="1:15" x14ac:dyDescent="0.3">
      <c r="A154" s="8" t="s">
        <v>15</v>
      </c>
      <c r="B154" s="8" t="s">
        <v>16</v>
      </c>
      <c r="C154" s="2">
        <v>-0.10344827586206901</v>
      </c>
      <c r="D154" s="2">
        <v>9.6153846153846201E-2</v>
      </c>
      <c r="E154" s="2">
        <v>5.2631578947368397E-2</v>
      </c>
      <c r="F154" s="2">
        <v>1.6666666666666701E-2</v>
      </c>
      <c r="G154" s="2">
        <v>0.14754098360655701</v>
      </c>
      <c r="H154" s="2">
        <v>5.7142857142857099E-2</v>
      </c>
      <c r="I154" s="2">
        <v>4.0540540540540501E-2</v>
      </c>
      <c r="J154" s="2">
        <v>6.4935064935064901E-2</v>
      </c>
      <c r="K154" s="2">
        <v>-1.21951219512195E-2</v>
      </c>
      <c r="L154" s="2">
        <v>0.172839506172839</v>
      </c>
      <c r="M154" s="2">
        <v>6.3157894736842093E-2</v>
      </c>
      <c r="N154" s="3">
        <v>0.31168831168831201</v>
      </c>
      <c r="O154" s="3">
        <v>0.77192982456140302</v>
      </c>
    </row>
    <row r="155" spans="1:15" x14ac:dyDescent="0.3">
      <c r="A155" s="8" t="s">
        <v>15</v>
      </c>
      <c r="B155" s="8" t="s">
        <v>107</v>
      </c>
      <c r="C155" s="2">
        <v>7.5534759358288794E-2</v>
      </c>
      <c r="D155" s="2">
        <v>4.8477315102548199E-2</v>
      </c>
      <c r="E155" s="2">
        <v>5.6905749851807901E-2</v>
      </c>
      <c r="F155" s="2">
        <v>8.5810431856421801E-2</v>
      </c>
      <c r="G155" s="2">
        <v>8.0061983471074405E-2</v>
      </c>
      <c r="H155" s="2">
        <v>7.5561932089909106E-2</v>
      </c>
      <c r="I155" s="2">
        <v>4.8465984882169903E-2</v>
      </c>
      <c r="J155" s="2">
        <v>7.0822731128074606E-2</v>
      </c>
      <c r="K155" s="2">
        <v>6.0594059405940599E-2</v>
      </c>
      <c r="L155" s="2">
        <v>0.174383868558626</v>
      </c>
      <c r="M155" s="2">
        <v>0.102384737678855</v>
      </c>
      <c r="N155" s="3">
        <v>0.47031382527565702</v>
      </c>
      <c r="O155" s="3">
        <v>1.0551274451689401</v>
      </c>
    </row>
    <row r="156" spans="1:15" x14ac:dyDescent="0.3">
      <c r="A156" s="8" t="s">
        <v>15</v>
      </c>
      <c r="B156" s="8" t="s">
        <v>108</v>
      </c>
      <c r="C156" s="2">
        <v>3.3391915641476297E-2</v>
      </c>
      <c r="D156" s="2">
        <v>5.2721088435374201E-2</v>
      </c>
      <c r="E156" s="2">
        <v>4.3618739903069498E-2</v>
      </c>
      <c r="F156" s="2">
        <v>4.3343653250774002E-2</v>
      </c>
      <c r="G156" s="2">
        <v>4.0059347181008897E-2</v>
      </c>
      <c r="H156" s="2">
        <v>2.8530670470756098E-2</v>
      </c>
      <c r="I156" s="2">
        <v>5.9639389736477103E-2</v>
      </c>
      <c r="J156" s="2">
        <v>1.5706806282722498E-2</v>
      </c>
      <c r="K156" s="2">
        <v>4.1237113402061903E-2</v>
      </c>
      <c r="L156" s="2">
        <v>0.20049504950495101</v>
      </c>
      <c r="M156" s="2">
        <v>7.8350515463917497E-2</v>
      </c>
      <c r="N156" s="3">
        <v>0.36910994764397898</v>
      </c>
      <c r="O156" s="3">
        <v>0.68982229402261697</v>
      </c>
    </row>
    <row r="157" spans="1:15" x14ac:dyDescent="0.3">
      <c r="A157" s="8" t="s">
        <v>15</v>
      </c>
      <c r="B157" s="8" t="s">
        <v>109</v>
      </c>
      <c r="C157" s="2">
        <v>-4.3694815485623699E-2</v>
      </c>
      <c r="D157" s="2">
        <v>-6.1079545454545497E-2</v>
      </c>
      <c r="E157" s="2">
        <v>-5.7740796772566799E-2</v>
      </c>
      <c r="F157" s="2">
        <v>-3.8533583088038503E-2</v>
      </c>
      <c r="G157" s="2">
        <v>-4.7592541052045599E-2</v>
      </c>
      <c r="H157" s="2">
        <v>-5.6984219754529497E-2</v>
      </c>
      <c r="I157" s="2">
        <v>-3.1298419584753601E-2</v>
      </c>
      <c r="J157" s="2">
        <v>-1.6634676903390901E-2</v>
      </c>
      <c r="K157" s="2">
        <v>-1.75666883539362E-2</v>
      </c>
      <c r="L157" s="2">
        <v>-0.24768211920529801</v>
      </c>
      <c r="M157" s="2">
        <v>-0.20950704225352099</v>
      </c>
      <c r="N157" s="3">
        <v>-0.425463851567498</v>
      </c>
      <c r="O157" s="3">
        <v>-0.54715078164397402</v>
      </c>
    </row>
    <row r="158" spans="1:15" x14ac:dyDescent="0.3">
      <c r="A158" s="8" t="s">
        <v>16</v>
      </c>
      <c r="B158" s="8" t="s">
        <v>101</v>
      </c>
      <c r="C158" s="2">
        <v>-0.13750000000000001</v>
      </c>
      <c r="D158" s="2">
        <v>-0.24637681159420299</v>
      </c>
      <c r="E158" s="2">
        <v>-0.29807692307692302</v>
      </c>
      <c r="F158" s="2">
        <v>-0.17808219178082199</v>
      </c>
      <c r="G158" s="2">
        <v>6.6666666666666693E-2</v>
      </c>
      <c r="H158" s="2">
        <v>0.828125</v>
      </c>
      <c r="I158" s="2">
        <v>0.56410256410256399</v>
      </c>
      <c r="J158" s="2">
        <v>0.38251366120218599</v>
      </c>
      <c r="K158" s="2">
        <v>0.32411067193675902</v>
      </c>
      <c r="L158" s="2">
        <v>-0.205970149253731</v>
      </c>
      <c r="M158" s="2">
        <v>0.32706766917293201</v>
      </c>
      <c r="N158" s="3">
        <v>0.92896174863388004</v>
      </c>
      <c r="O158" s="3">
        <v>2.3942307692307701</v>
      </c>
    </row>
    <row r="159" spans="1:15" x14ac:dyDescent="0.3">
      <c r="A159" s="8" t="s">
        <v>16</v>
      </c>
      <c r="B159" s="8" t="s">
        <v>102</v>
      </c>
      <c r="C159" s="2">
        <v>-5.3592120509849399E-2</v>
      </c>
      <c r="D159" s="2">
        <v>-0.105907560453015</v>
      </c>
      <c r="E159" s="2">
        <v>-0.284149263950702</v>
      </c>
      <c r="F159" s="2">
        <v>-0.15925394548063099</v>
      </c>
      <c r="G159" s="2">
        <v>5.34698521046644E-2</v>
      </c>
      <c r="H159" s="2">
        <v>5.6695464362851E-2</v>
      </c>
      <c r="I159" s="2">
        <v>0.251916198262647</v>
      </c>
      <c r="J159" s="2">
        <v>0.127755102040816</v>
      </c>
      <c r="K159" s="2">
        <v>6.1165399927614897E-2</v>
      </c>
      <c r="L159" s="2">
        <v>-3.8540245566166399E-2</v>
      </c>
      <c r="M159" s="2">
        <v>0.14615111741752401</v>
      </c>
      <c r="N159" s="3">
        <v>0.31877551020408201</v>
      </c>
      <c r="O159" s="3">
        <v>0.106128038343033</v>
      </c>
    </row>
    <row r="160" spans="1:15" x14ac:dyDescent="0.3">
      <c r="A160" s="8" t="s">
        <v>16</v>
      </c>
      <c r="B160" s="8" t="s">
        <v>103</v>
      </c>
      <c r="C160" s="2">
        <v>-2.0952380952381E-2</v>
      </c>
      <c r="D160" s="2">
        <v>-0.167315175097276</v>
      </c>
      <c r="E160" s="2">
        <v>-0.28504672897196298</v>
      </c>
      <c r="F160" s="2">
        <v>-0.11437908496731999</v>
      </c>
      <c r="G160" s="2">
        <v>0.11070110701107</v>
      </c>
      <c r="H160" s="2">
        <v>0.19269102990033199</v>
      </c>
      <c r="I160" s="2">
        <v>0.437325905292479</v>
      </c>
      <c r="J160" s="2">
        <v>0.34496124031007802</v>
      </c>
      <c r="K160" s="2">
        <v>0.26945244956772302</v>
      </c>
      <c r="L160" s="2">
        <v>0.284903518728717</v>
      </c>
      <c r="M160" s="2">
        <v>0.53975265017667795</v>
      </c>
      <c r="N160" s="3">
        <v>2.3779069767441898</v>
      </c>
      <c r="O160" s="3">
        <v>3.0724299065420602</v>
      </c>
    </row>
    <row r="161" spans="1:15" x14ac:dyDescent="0.3">
      <c r="A161" s="8" t="s">
        <v>16</v>
      </c>
      <c r="B161" s="8" t="s">
        <v>104</v>
      </c>
      <c r="C161" s="2">
        <v>-0.28125</v>
      </c>
      <c r="D161" s="2">
        <v>-0.28985507246376802</v>
      </c>
      <c r="E161" s="2">
        <v>-0.30612244897959201</v>
      </c>
      <c r="F161" s="2">
        <v>0.14705882352941199</v>
      </c>
      <c r="G161" s="2">
        <v>-0.102564102564103</v>
      </c>
      <c r="H161" s="2">
        <v>2.8571428571428598E-2</v>
      </c>
      <c r="I161" s="2">
        <v>5.5555555555555601E-2</v>
      </c>
      <c r="J161" s="2">
        <v>0.157894736842105</v>
      </c>
      <c r="K161" s="2">
        <v>4.5454545454545497E-2</v>
      </c>
      <c r="L161" s="2">
        <v>-0.108695652173913</v>
      </c>
      <c r="M161" s="2">
        <v>2.4390243902439001E-2</v>
      </c>
      <c r="N161" s="3">
        <v>0.105263157894737</v>
      </c>
      <c r="O161" s="3">
        <v>-0.14285714285714299</v>
      </c>
    </row>
    <row r="162" spans="1:15" x14ac:dyDescent="0.3">
      <c r="A162" s="8" t="s">
        <v>16</v>
      </c>
      <c r="B162" s="8" t="s">
        <v>105</v>
      </c>
      <c r="C162" s="2">
        <v>-2.4203821656050999E-2</v>
      </c>
      <c r="D162" s="2">
        <v>-0.15339425587467401</v>
      </c>
      <c r="E162" s="2">
        <v>-0.34464148033924402</v>
      </c>
      <c r="F162" s="2">
        <v>-7.2941176470588204E-2</v>
      </c>
      <c r="G162" s="2">
        <v>0.144670050761421</v>
      </c>
      <c r="H162" s="2">
        <v>0.41130820399113099</v>
      </c>
      <c r="I162" s="2">
        <v>0.598586017282011</v>
      </c>
      <c r="J162" s="2">
        <v>0.336117936117936</v>
      </c>
      <c r="K162" s="2">
        <v>0.21368150055167301</v>
      </c>
      <c r="L162" s="2">
        <v>0.116969696969697</v>
      </c>
      <c r="M162" s="2">
        <v>0.447097124253934</v>
      </c>
      <c r="N162" s="3">
        <v>1.6211302211302201</v>
      </c>
      <c r="O162" s="3">
        <v>3.1125674633770202</v>
      </c>
    </row>
    <row r="163" spans="1:15" x14ac:dyDescent="0.3">
      <c r="A163" s="8" t="s">
        <v>16</v>
      </c>
      <c r="B163" s="8" t="s">
        <v>106</v>
      </c>
      <c r="C163" s="2">
        <v>-0.22222222222222199</v>
      </c>
      <c r="D163" s="2">
        <v>-0.38095238095238099</v>
      </c>
      <c r="E163" s="2">
        <v>0</v>
      </c>
      <c r="F163" s="2">
        <v>7.69230769230769E-2</v>
      </c>
      <c r="G163" s="2">
        <v>0.28571428571428598</v>
      </c>
      <c r="H163" s="2">
        <v>0.27777777777777801</v>
      </c>
      <c r="I163" s="2">
        <v>0.30434782608695699</v>
      </c>
      <c r="J163" s="2">
        <v>0.233333333333333</v>
      </c>
      <c r="K163" s="2">
        <v>0.162162162162162</v>
      </c>
      <c r="L163" s="2">
        <v>0.30232558139534899</v>
      </c>
      <c r="M163" s="2">
        <v>0.28571428571428598</v>
      </c>
      <c r="N163" s="3">
        <v>1.4</v>
      </c>
      <c r="O163" s="3">
        <v>4.5384615384615401</v>
      </c>
    </row>
    <row r="164" spans="1:15" x14ac:dyDescent="0.3">
      <c r="A164" s="8" t="s">
        <v>16</v>
      </c>
      <c r="B164" s="8" t="s">
        <v>16</v>
      </c>
      <c r="C164" s="2">
        <v>-5.60747663551402E-2</v>
      </c>
      <c r="D164" s="2">
        <v>-0.10891089108910899</v>
      </c>
      <c r="E164" s="2">
        <v>-0.211111111111111</v>
      </c>
      <c r="F164" s="2">
        <v>-0.25352112676056299</v>
      </c>
      <c r="G164" s="2">
        <v>0.20754716981132099</v>
      </c>
      <c r="H164" s="2">
        <v>-0.15625</v>
      </c>
      <c r="I164" s="2">
        <v>3.7037037037037E-2</v>
      </c>
      <c r="J164" s="2">
        <v>0.214285714285714</v>
      </c>
      <c r="K164" s="2">
        <v>0</v>
      </c>
      <c r="L164" s="2">
        <v>0.26470588235294101</v>
      </c>
      <c r="M164" s="2">
        <v>3.4883720930232599E-2</v>
      </c>
      <c r="N164" s="3">
        <v>0.58928571428571397</v>
      </c>
      <c r="O164" s="3">
        <v>-1.1111111111111099E-2</v>
      </c>
    </row>
    <row r="165" spans="1:15" x14ac:dyDescent="0.3">
      <c r="A165" s="8" t="s">
        <v>16</v>
      </c>
      <c r="B165" s="8" t="s">
        <v>107</v>
      </c>
      <c r="C165" s="2">
        <v>-5.1056338028169002E-2</v>
      </c>
      <c r="D165" s="2">
        <v>-0.162337662337662</v>
      </c>
      <c r="E165" s="2">
        <v>-0.24806201550387599</v>
      </c>
      <c r="F165" s="2">
        <v>-0.111929307805596</v>
      </c>
      <c r="G165" s="2">
        <v>8.7893864013267001E-2</v>
      </c>
      <c r="H165" s="2">
        <v>8.84146341463415E-2</v>
      </c>
      <c r="I165" s="2">
        <v>0.11764705882352899</v>
      </c>
      <c r="J165" s="2">
        <v>0.22556390977443599</v>
      </c>
      <c r="K165" s="2">
        <v>5.5214723926380403E-2</v>
      </c>
      <c r="L165" s="2">
        <v>9.6899224806201497E-3</v>
      </c>
      <c r="M165" s="2">
        <v>0.18809980806141999</v>
      </c>
      <c r="N165" s="3">
        <v>0.55137844611528797</v>
      </c>
      <c r="O165" s="3">
        <v>0.37098560354374299</v>
      </c>
    </row>
    <row r="166" spans="1:15" x14ac:dyDescent="0.3">
      <c r="A166" s="8" t="s">
        <v>16</v>
      </c>
      <c r="B166" s="8" t="s">
        <v>108</v>
      </c>
      <c r="C166" s="2">
        <v>-5.91549295774648E-2</v>
      </c>
      <c r="D166" s="2">
        <v>-0.169161676646707</v>
      </c>
      <c r="E166" s="2">
        <v>-0.25405405405405401</v>
      </c>
      <c r="F166" s="2">
        <v>-0.115942028985507</v>
      </c>
      <c r="G166" s="2">
        <v>-2.4590163934426201E-2</v>
      </c>
      <c r="H166" s="2">
        <v>0.106442577030812</v>
      </c>
      <c r="I166" s="2">
        <v>5.0632911392405097E-2</v>
      </c>
      <c r="J166" s="2">
        <v>0.13734939759036099</v>
      </c>
      <c r="K166" s="2">
        <v>0.16737288135593201</v>
      </c>
      <c r="L166" s="2">
        <v>1.27041742286751E-2</v>
      </c>
      <c r="M166" s="2">
        <v>0.21326164874552</v>
      </c>
      <c r="N166" s="3">
        <v>0.631325301204819</v>
      </c>
      <c r="O166" s="3">
        <v>0.21981981981981999</v>
      </c>
    </row>
    <row r="167" spans="1:15" x14ac:dyDescent="0.3">
      <c r="A167" s="8" t="s">
        <v>16</v>
      </c>
      <c r="B167" s="8" t="s">
        <v>109</v>
      </c>
      <c r="C167" s="2">
        <v>-0.15391005102646299</v>
      </c>
      <c r="D167" s="2">
        <v>-0.24502103786816301</v>
      </c>
      <c r="E167" s="2">
        <v>-0.47910087311907901</v>
      </c>
      <c r="F167" s="2">
        <v>-0.43009985734664802</v>
      </c>
      <c r="G167" s="2">
        <v>-0.29849812265331699</v>
      </c>
      <c r="H167" s="2">
        <v>-0.26315789473684198</v>
      </c>
      <c r="I167" s="2">
        <v>-0.181598062953995</v>
      </c>
      <c r="J167" s="2">
        <v>8.8757396449704092E-3</v>
      </c>
      <c r="K167" s="2">
        <v>-0.12170087976539599</v>
      </c>
      <c r="L167" s="2">
        <v>-0.41235392320534198</v>
      </c>
      <c r="M167" s="2">
        <v>-0.30397727272727298</v>
      </c>
      <c r="N167" s="3">
        <v>-0.63757396449704096</v>
      </c>
      <c r="O167" s="3">
        <v>-0.95448634590377102</v>
      </c>
    </row>
    <row r="168" spans="1:15" x14ac:dyDescent="0.3">
      <c r="A168" s="11" t="s">
        <v>17</v>
      </c>
      <c r="B168" s="11" t="s">
        <v>17</v>
      </c>
      <c r="C168" s="3">
        <v>8.53778297014951E-3</v>
      </c>
      <c r="D168" s="3">
        <v>-5.6240845123624898E-3</v>
      </c>
      <c r="E168" s="3">
        <v>-9.2393667087341293E-3</v>
      </c>
      <c r="F168" s="3">
        <v>1.06802651534516E-2</v>
      </c>
      <c r="G168" s="3">
        <v>2.277450166288E-2</v>
      </c>
      <c r="H168" s="3">
        <v>3.1189983597233802E-2</v>
      </c>
      <c r="I168" s="3">
        <v>4.04060589105152E-2</v>
      </c>
      <c r="J168" s="3">
        <v>4.5847418561770097E-2</v>
      </c>
      <c r="K168" s="3">
        <v>4.1901893445483097E-2</v>
      </c>
      <c r="L168" s="3">
        <v>4.41333554252758E-2</v>
      </c>
      <c r="M168" s="3">
        <v>5.9581608605519601E-2</v>
      </c>
      <c r="N168" s="3">
        <v>0.20555086047941001</v>
      </c>
      <c r="O168" s="3">
        <v>0.32461453395857698</v>
      </c>
    </row>
    <row r="169" spans="1:15" x14ac:dyDescent="0.3">
      <c r="A169" s="15"/>
      <c r="B169" s="15"/>
    </row>
    <row r="170" spans="1:15" x14ac:dyDescent="0.3">
      <c r="A170" s="13" t="s">
        <v>40</v>
      </c>
      <c r="B170" s="15"/>
    </row>
    <row r="171" spans="1:15" x14ac:dyDescent="0.3">
      <c r="A171" s="14" t="s">
        <v>41</v>
      </c>
      <c r="B171" s="15"/>
    </row>
    <row r="172" spans="1:15" x14ac:dyDescent="0.3">
      <c r="A172" s="14" t="s">
        <v>42</v>
      </c>
      <c r="B172" s="15"/>
    </row>
    <row r="173" spans="1:15" x14ac:dyDescent="0.3">
      <c r="A173" s="14" t="s">
        <v>112</v>
      </c>
      <c r="B173" s="15"/>
    </row>
    <row r="174" spans="1:15" x14ac:dyDescent="0.3">
      <c r="A174" s="14" t="s">
        <v>43</v>
      </c>
      <c r="B174" s="15"/>
    </row>
    <row r="175" spans="1:15" x14ac:dyDescent="0.3">
      <c r="A175" s="14" t="s">
        <v>44</v>
      </c>
      <c r="B175" s="15"/>
    </row>
    <row r="176" spans="1:15" x14ac:dyDescent="0.3">
      <c r="A176" s="14" t="s">
        <v>45</v>
      </c>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62:N62"/>
    <mergeCell ref="C116:M11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148</v>
      </c>
      <c r="B1" s="15"/>
    </row>
    <row r="2" spans="1:14" ht="15.6" x14ac:dyDescent="0.3">
      <c r="A2" s="12" t="s">
        <v>140</v>
      </c>
      <c r="B2" s="15"/>
    </row>
    <row r="3" spans="1:14" ht="15.6" x14ac:dyDescent="0.3">
      <c r="A3" s="12" t="s">
        <v>33</v>
      </c>
      <c r="B3" s="15"/>
    </row>
    <row r="4" spans="1:14" ht="15.6" x14ac:dyDescent="0.3">
      <c r="A4" s="12" t="s">
        <v>117</v>
      </c>
      <c r="B4" s="15"/>
    </row>
    <row r="5" spans="1:14" x14ac:dyDescent="0.3">
      <c r="A5" s="15"/>
      <c r="B5" s="15"/>
    </row>
    <row r="6" spans="1:14" x14ac:dyDescent="0.3">
      <c r="A6" s="16" t="str">
        <f>HYPERLINK("#'Table of contents'!A22",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113</v>
      </c>
      <c r="C9" s="1">
        <v>695</v>
      </c>
      <c r="D9" s="1">
        <v>728</v>
      </c>
      <c r="E9" s="1">
        <v>785</v>
      </c>
      <c r="F9" s="1">
        <v>838</v>
      </c>
      <c r="G9" s="1">
        <v>910</v>
      </c>
      <c r="H9" s="1">
        <v>998</v>
      </c>
      <c r="I9" s="1">
        <v>1104</v>
      </c>
      <c r="J9" s="1">
        <v>1266</v>
      </c>
      <c r="K9" s="1">
        <v>1441</v>
      </c>
      <c r="L9" s="1">
        <v>1661</v>
      </c>
      <c r="M9" s="1">
        <v>2095</v>
      </c>
      <c r="N9" s="1">
        <v>2485</v>
      </c>
    </row>
    <row r="10" spans="1:14" x14ac:dyDescent="0.3">
      <c r="A10" s="7" t="s">
        <v>12</v>
      </c>
      <c r="B10" s="7" t="s">
        <v>114</v>
      </c>
      <c r="C10" s="1">
        <v>86127</v>
      </c>
      <c r="D10" s="1">
        <v>91060</v>
      </c>
      <c r="E10" s="1">
        <v>95634</v>
      </c>
      <c r="F10" s="1">
        <v>100646</v>
      </c>
      <c r="G10" s="1">
        <v>106106</v>
      </c>
      <c r="H10" s="1">
        <v>113319</v>
      </c>
      <c r="I10" s="1">
        <v>121493</v>
      </c>
      <c r="J10" s="1">
        <v>130319</v>
      </c>
      <c r="K10" s="1">
        <v>139341</v>
      </c>
      <c r="L10" s="1">
        <v>148501</v>
      </c>
      <c r="M10" s="1">
        <v>171307</v>
      </c>
      <c r="N10" s="1">
        <v>190722</v>
      </c>
    </row>
    <row r="11" spans="1:14" x14ac:dyDescent="0.3">
      <c r="A11" s="7" t="s">
        <v>12</v>
      </c>
      <c r="B11" s="7" t="s">
        <v>115</v>
      </c>
      <c r="C11" s="1">
        <v>1898</v>
      </c>
      <c r="D11" s="1">
        <v>2042</v>
      </c>
      <c r="E11" s="1">
        <v>2214</v>
      </c>
      <c r="F11" s="1">
        <v>2370</v>
      </c>
      <c r="G11" s="1">
        <v>2472</v>
      </c>
      <c r="H11" s="1">
        <v>2631</v>
      </c>
      <c r="I11" s="1">
        <v>2812</v>
      </c>
      <c r="J11" s="1">
        <v>2985</v>
      </c>
      <c r="K11" s="1">
        <v>3176</v>
      </c>
      <c r="L11" s="1">
        <v>3334</v>
      </c>
      <c r="M11" s="1">
        <v>3723</v>
      </c>
      <c r="N11" s="1">
        <v>4036</v>
      </c>
    </row>
    <row r="12" spans="1:14" x14ac:dyDescent="0.3">
      <c r="A12" s="7" t="s">
        <v>12</v>
      </c>
      <c r="B12" s="7" t="s">
        <v>16</v>
      </c>
      <c r="C12" s="1">
        <v>356</v>
      </c>
      <c r="D12" s="1">
        <v>377</v>
      </c>
      <c r="E12" s="1">
        <v>397</v>
      </c>
      <c r="F12" s="1">
        <v>395</v>
      </c>
      <c r="G12" s="1">
        <v>412</v>
      </c>
      <c r="H12" s="1">
        <v>417</v>
      </c>
      <c r="I12" s="1">
        <v>439</v>
      </c>
      <c r="J12" s="1">
        <v>464</v>
      </c>
      <c r="K12" s="1">
        <v>523</v>
      </c>
      <c r="L12" s="1">
        <v>568</v>
      </c>
      <c r="M12" s="1">
        <v>716</v>
      </c>
      <c r="N12" s="1">
        <v>835</v>
      </c>
    </row>
    <row r="13" spans="1:14" x14ac:dyDescent="0.3">
      <c r="A13" s="7" t="s">
        <v>12</v>
      </c>
      <c r="B13" s="7" t="s">
        <v>108</v>
      </c>
      <c r="C13" s="1">
        <v>13762</v>
      </c>
      <c r="D13" s="1">
        <v>14552</v>
      </c>
      <c r="E13" s="1">
        <v>15333</v>
      </c>
      <c r="F13" s="1">
        <v>16088</v>
      </c>
      <c r="G13" s="1">
        <v>16747</v>
      </c>
      <c r="H13" s="1">
        <v>17280</v>
      </c>
      <c r="I13" s="1">
        <v>17901</v>
      </c>
      <c r="J13" s="1">
        <v>18498</v>
      </c>
      <c r="K13" s="1">
        <v>19154</v>
      </c>
      <c r="L13" s="1">
        <v>19688</v>
      </c>
      <c r="M13" s="1">
        <v>23093</v>
      </c>
      <c r="N13" s="1">
        <v>25568</v>
      </c>
    </row>
    <row r="14" spans="1:14" x14ac:dyDescent="0.3">
      <c r="A14" s="7" t="s">
        <v>12</v>
      </c>
      <c r="B14" s="7" t="s">
        <v>109</v>
      </c>
      <c r="C14" s="1">
        <v>81559</v>
      </c>
      <c r="D14" s="1">
        <v>78963</v>
      </c>
      <c r="E14" s="1">
        <v>74771</v>
      </c>
      <c r="F14" s="1">
        <v>71002</v>
      </c>
      <c r="G14" s="1">
        <v>68278</v>
      </c>
      <c r="H14" s="1">
        <v>65273</v>
      </c>
      <c r="I14" s="1">
        <v>62642</v>
      </c>
      <c r="J14" s="1">
        <v>60501</v>
      </c>
      <c r="K14" s="1">
        <v>59488</v>
      </c>
      <c r="L14" s="1">
        <v>58316</v>
      </c>
      <c r="M14" s="1">
        <v>41639</v>
      </c>
      <c r="N14" s="1">
        <v>32465</v>
      </c>
    </row>
    <row r="15" spans="1:14" x14ac:dyDescent="0.3">
      <c r="A15" s="7" t="s">
        <v>13</v>
      </c>
      <c r="B15" s="7" t="s">
        <v>113</v>
      </c>
      <c r="C15" s="1">
        <v>12</v>
      </c>
      <c r="D15" s="1">
        <v>11</v>
      </c>
      <c r="E15" s="1">
        <v>11</v>
      </c>
      <c r="F15" s="1">
        <v>15</v>
      </c>
      <c r="G15" s="1">
        <v>16</v>
      </c>
      <c r="H15" s="1">
        <v>17</v>
      </c>
      <c r="I15" s="1">
        <v>19</v>
      </c>
      <c r="J15" s="1">
        <v>22</v>
      </c>
      <c r="K15" s="1">
        <v>24</v>
      </c>
      <c r="L15" s="1">
        <v>25</v>
      </c>
      <c r="M15" s="1">
        <v>33</v>
      </c>
      <c r="N15" s="1">
        <v>38</v>
      </c>
    </row>
    <row r="16" spans="1:14" x14ac:dyDescent="0.3">
      <c r="A16" s="7" t="s">
        <v>13</v>
      </c>
      <c r="B16" s="7" t="s">
        <v>114</v>
      </c>
      <c r="C16" s="1">
        <v>3320</v>
      </c>
      <c r="D16" s="1">
        <v>3466</v>
      </c>
      <c r="E16" s="1">
        <v>3640</v>
      </c>
      <c r="F16" s="1">
        <v>3788</v>
      </c>
      <c r="G16" s="1">
        <v>3995</v>
      </c>
      <c r="H16" s="1">
        <v>4176</v>
      </c>
      <c r="I16" s="1">
        <v>4418</v>
      </c>
      <c r="J16" s="1">
        <v>4700</v>
      </c>
      <c r="K16" s="1">
        <v>4956</v>
      </c>
      <c r="L16" s="1">
        <v>5168</v>
      </c>
      <c r="M16" s="1">
        <v>5813</v>
      </c>
      <c r="N16" s="1">
        <v>6220</v>
      </c>
    </row>
    <row r="17" spans="1:14" x14ac:dyDescent="0.3">
      <c r="A17" s="7" t="s">
        <v>13</v>
      </c>
      <c r="B17" s="7" t="s">
        <v>115</v>
      </c>
      <c r="C17" s="1">
        <v>69</v>
      </c>
      <c r="D17" s="1">
        <v>79</v>
      </c>
      <c r="E17" s="1">
        <v>81</v>
      </c>
      <c r="F17" s="1">
        <v>90</v>
      </c>
      <c r="G17" s="1">
        <v>101</v>
      </c>
      <c r="H17" s="1">
        <v>118</v>
      </c>
      <c r="I17" s="1">
        <v>120</v>
      </c>
      <c r="J17" s="1">
        <v>128</v>
      </c>
      <c r="K17" s="1">
        <v>137</v>
      </c>
      <c r="L17" s="1">
        <v>139</v>
      </c>
      <c r="M17" s="1">
        <v>155</v>
      </c>
      <c r="N17" s="1">
        <v>166</v>
      </c>
    </row>
    <row r="18" spans="1:14" x14ac:dyDescent="0.3">
      <c r="A18" s="7" t="s">
        <v>13</v>
      </c>
      <c r="B18" s="7" t="s">
        <v>16</v>
      </c>
      <c r="C18" s="1">
        <v>4</v>
      </c>
      <c r="D18" s="1">
        <v>6</v>
      </c>
      <c r="E18" s="1">
        <v>6</v>
      </c>
      <c r="F18" s="1">
        <v>8</v>
      </c>
      <c r="G18" s="1">
        <v>9</v>
      </c>
      <c r="H18" s="1">
        <v>9</v>
      </c>
      <c r="I18" s="1">
        <v>10</v>
      </c>
      <c r="J18" s="1">
        <v>12</v>
      </c>
      <c r="K18" s="1">
        <v>15</v>
      </c>
      <c r="L18" s="1">
        <v>13</v>
      </c>
      <c r="M18" s="1">
        <v>15</v>
      </c>
      <c r="N18" s="1">
        <v>19</v>
      </c>
    </row>
    <row r="19" spans="1:14" x14ac:dyDescent="0.3">
      <c r="A19" s="7" t="s">
        <v>13</v>
      </c>
      <c r="B19" s="7" t="s">
        <v>108</v>
      </c>
      <c r="C19" s="1">
        <v>382</v>
      </c>
      <c r="D19" s="1">
        <v>397</v>
      </c>
      <c r="E19" s="1">
        <v>411</v>
      </c>
      <c r="F19" s="1">
        <v>421</v>
      </c>
      <c r="G19" s="1">
        <v>434</v>
      </c>
      <c r="H19" s="1">
        <v>456</v>
      </c>
      <c r="I19" s="1">
        <v>465</v>
      </c>
      <c r="J19" s="1">
        <v>469</v>
      </c>
      <c r="K19" s="1">
        <v>490</v>
      </c>
      <c r="L19" s="1">
        <v>509</v>
      </c>
      <c r="M19" s="1">
        <v>587</v>
      </c>
      <c r="N19" s="1">
        <v>618</v>
      </c>
    </row>
    <row r="20" spans="1:14" x14ac:dyDescent="0.3">
      <c r="A20" s="7" t="s">
        <v>13</v>
      </c>
      <c r="B20" s="7" t="s">
        <v>109</v>
      </c>
      <c r="C20" s="1">
        <v>2336</v>
      </c>
      <c r="D20" s="1">
        <v>2236</v>
      </c>
      <c r="E20" s="1">
        <v>2083</v>
      </c>
      <c r="F20" s="1">
        <v>1926</v>
      </c>
      <c r="G20" s="1">
        <v>1869</v>
      </c>
      <c r="H20" s="1">
        <v>1774</v>
      </c>
      <c r="I20" s="1">
        <v>1710</v>
      </c>
      <c r="J20" s="1">
        <v>1626</v>
      </c>
      <c r="K20" s="1">
        <v>1621</v>
      </c>
      <c r="L20" s="1">
        <v>1596</v>
      </c>
      <c r="M20" s="1">
        <v>1111</v>
      </c>
      <c r="N20" s="1">
        <v>809</v>
      </c>
    </row>
    <row r="21" spans="1:14" x14ac:dyDescent="0.3">
      <c r="A21" s="7" t="s">
        <v>14</v>
      </c>
      <c r="B21" s="7" t="s">
        <v>113</v>
      </c>
      <c r="C21" s="1">
        <v>60</v>
      </c>
      <c r="D21" s="1">
        <v>65</v>
      </c>
      <c r="E21" s="1">
        <v>78</v>
      </c>
      <c r="F21" s="1">
        <v>86</v>
      </c>
      <c r="G21" s="1">
        <v>97</v>
      </c>
      <c r="H21" s="1">
        <v>115</v>
      </c>
      <c r="I21" s="1">
        <v>135</v>
      </c>
      <c r="J21" s="1">
        <v>156</v>
      </c>
      <c r="K21" s="1">
        <v>196</v>
      </c>
      <c r="L21" s="1">
        <v>233</v>
      </c>
      <c r="M21" s="1">
        <v>277</v>
      </c>
      <c r="N21" s="1">
        <v>341</v>
      </c>
    </row>
    <row r="22" spans="1:14" x14ac:dyDescent="0.3">
      <c r="A22" s="7" t="s">
        <v>14</v>
      </c>
      <c r="B22" s="7" t="s">
        <v>114</v>
      </c>
      <c r="C22" s="1">
        <v>8816</v>
      </c>
      <c r="D22" s="1">
        <v>9342</v>
      </c>
      <c r="E22" s="1">
        <v>9757</v>
      </c>
      <c r="F22" s="1">
        <v>10164</v>
      </c>
      <c r="G22" s="1">
        <v>10745</v>
      </c>
      <c r="H22" s="1">
        <v>11271</v>
      </c>
      <c r="I22" s="1">
        <v>11768</v>
      </c>
      <c r="J22" s="1">
        <v>12393</v>
      </c>
      <c r="K22" s="1">
        <v>13073</v>
      </c>
      <c r="L22" s="1">
        <v>13672</v>
      </c>
      <c r="M22" s="1">
        <v>15618</v>
      </c>
      <c r="N22" s="1">
        <v>16579</v>
      </c>
    </row>
    <row r="23" spans="1:14" x14ac:dyDescent="0.3">
      <c r="A23" s="7" t="s">
        <v>14</v>
      </c>
      <c r="B23" s="7" t="s">
        <v>115</v>
      </c>
      <c r="C23" s="1">
        <v>222</v>
      </c>
      <c r="D23" s="1">
        <v>259</v>
      </c>
      <c r="E23" s="1">
        <v>292</v>
      </c>
      <c r="F23" s="1">
        <v>323</v>
      </c>
      <c r="G23" s="1">
        <v>348</v>
      </c>
      <c r="H23" s="1">
        <v>359</v>
      </c>
      <c r="I23" s="1">
        <v>386</v>
      </c>
      <c r="J23" s="1">
        <v>415</v>
      </c>
      <c r="K23" s="1">
        <v>428</v>
      </c>
      <c r="L23" s="1">
        <v>436</v>
      </c>
      <c r="M23" s="1">
        <v>510</v>
      </c>
      <c r="N23" s="1">
        <v>554</v>
      </c>
    </row>
    <row r="24" spans="1:14" x14ac:dyDescent="0.3">
      <c r="A24" s="7" t="s">
        <v>14</v>
      </c>
      <c r="B24" s="7" t="s">
        <v>16</v>
      </c>
      <c r="C24" s="1">
        <v>32</v>
      </c>
      <c r="D24" s="1">
        <v>32</v>
      </c>
      <c r="E24" s="1">
        <v>30</v>
      </c>
      <c r="F24" s="1">
        <v>41</v>
      </c>
      <c r="G24" s="1">
        <v>42</v>
      </c>
      <c r="H24" s="1">
        <v>47</v>
      </c>
      <c r="I24" s="1">
        <v>54</v>
      </c>
      <c r="J24" s="1">
        <v>54</v>
      </c>
      <c r="K24" s="1">
        <v>56</v>
      </c>
      <c r="L24" s="1">
        <v>61</v>
      </c>
      <c r="M24" s="1">
        <v>78</v>
      </c>
      <c r="N24" s="1">
        <v>90</v>
      </c>
    </row>
    <row r="25" spans="1:14" x14ac:dyDescent="0.3">
      <c r="A25" s="7" t="s">
        <v>14</v>
      </c>
      <c r="B25" s="7" t="s">
        <v>108</v>
      </c>
      <c r="C25" s="1">
        <v>1405</v>
      </c>
      <c r="D25" s="1">
        <v>1481</v>
      </c>
      <c r="E25" s="1">
        <v>1552</v>
      </c>
      <c r="F25" s="1">
        <v>1625</v>
      </c>
      <c r="G25" s="1">
        <v>1666</v>
      </c>
      <c r="H25" s="1">
        <v>1728</v>
      </c>
      <c r="I25" s="1">
        <v>1821</v>
      </c>
      <c r="J25" s="1">
        <v>1862</v>
      </c>
      <c r="K25" s="1">
        <v>1904</v>
      </c>
      <c r="L25" s="1">
        <v>1920</v>
      </c>
      <c r="M25" s="1">
        <v>2231</v>
      </c>
      <c r="N25" s="1">
        <v>2426</v>
      </c>
    </row>
    <row r="26" spans="1:14" x14ac:dyDescent="0.3">
      <c r="A26" s="7" t="s">
        <v>14</v>
      </c>
      <c r="B26" s="7" t="s">
        <v>109</v>
      </c>
      <c r="C26" s="1">
        <v>9130</v>
      </c>
      <c r="D26" s="1">
        <v>8760</v>
      </c>
      <c r="E26" s="1">
        <v>8293</v>
      </c>
      <c r="F26" s="1">
        <v>7792</v>
      </c>
      <c r="G26" s="1">
        <v>7513</v>
      </c>
      <c r="H26" s="1">
        <v>7155</v>
      </c>
      <c r="I26" s="1">
        <v>6812</v>
      </c>
      <c r="J26" s="1">
        <v>6576</v>
      </c>
      <c r="K26" s="1">
        <v>6427</v>
      </c>
      <c r="L26" s="1">
        <v>6353</v>
      </c>
      <c r="M26" s="1">
        <v>4770</v>
      </c>
      <c r="N26" s="1">
        <v>3782</v>
      </c>
    </row>
    <row r="27" spans="1:14" x14ac:dyDescent="0.3">
      <c r="A27" s="7" t="s">
        <v>15</v>
      </c>
      <c r="B27" s="7" t="s">
        <v>113</v>
      </c>
      <c r="C27" s="1">
        <v>33</v>
      </c>
      <c r="D27" s="1">
        <v>35</v>
      </c>
      <c r="E27" s="1">
        <v>35</v>
      </c>
      <c r="F27" s="1">
        <v>34</v>
      </c>
      <c r="G27" s="1">
        <v>43</v>
      </c>
      <c r="H27" s="1">
        <v>50</v>
      </c>
      <c r="I27" s="1">
        <v>58</v>
      </c>
      <c r="J27" s="1">
        <v>70</v>
      </c>
      <c r="K27" s="1">
        <v>78</v>
      </c>
      <c r="L27" s="1">
        <v>86</v>
      </c>
      <c r="M27" s="1">
        <v>121</v>
      </c>
      <c r="N27" s="1">
        <v>150</v>
      </c>
    </row>
    <row r="28" spans="1:14" x14ac:dyDescent="0.3">
      <c r="A28" s="7" t="s">
        <v>15</v>
      </c>
      <c r="B28" s="7" t="s">
        <v>114</v>
      </c>
      <c r="C28" s="1">
        <v>4670</v>
      </c>
      <c r="D28" s="1">
        <v>4853</v>
      </c>
      <c r="E28" s="1">
        <v>5001</v>
      </c>
      <c r="F28" s="1">
        <v>5167</v>
      </c>
      <c r="G28" s="1">
        <v>5407</v>
      </c>
      <c r="H28" s="1">
        <v>5704</v>
      </c>
      <c r="I28" s="1">
        <v>6091</v>
      </c>
      <c r="J28" s="1">
        <v>6472</v>
      </c>
      <c r="K28" s="1">
        <v>6902</v>
      </c>
      <c r="L28" s="1">
        <v>7478</v>
      </c>
      <c r="M28" s="1">
        <v>8665</v>
      </c>
      <c r="N28" s="1">
        <v>9669</v>
      </c>
    </row>
    <row r="29" spans="1:14" x14ac:dyDescent="0.3">
      <c r="A29" s="7" t="s">
        <v>15</v>
      </c>
      <c r="B29" s="7" t="s">
        <v>115</v>
      </c>
      <c r="C29" s="1">
        <v>70</v>
      </c>
      <c r="D29" s="1">
        <v>76</v>
      </c>
      <c r="E29" s="1">
        <v>80</v>
      </c>
      <c r="F29" s="1">
        <v>84</v>
      </c>
      <c r="G29" s="1">
        <v>92</v>
      </c>
      <c r="H29" s="1">
        <v>109</v>
      </c>
      <c r="I29" s="1">
        <v>109</v>
      </c>
      <c r="J29" s="1">
        <v>114</v>
      </c>
      <c r="K29" s="1">
        <v>130</v>
      </c>
      <c r="L29" s="1">
        <v>145</v>
      </c>
      <c r="M29" s="1">
        <v>179</v>
      </c>
      <c r="N29" s="1">
        <v>192</v>
      </c>
    </row>
    <row r="30" spans="1:14" x14ac:dyDescent="0.3">
      <c r="A30" s="7" t="s">
        <v>15</v>
      </c>
      <c r="B30" s="7" t="s">
        <v>16</v>
      </c>
      <c r="C30" s="1">
        <v>13</v>
      </c>
      <c r="D30" s="1">
        <v>16</v>
      </c>
      <c r="E30" s="1">
        <v>17</v>
      </c>
      <c r="F30" s="1">
        <v>19</v>
      </c>
      <c r="G30" s="1">
        <v>21</v>
      </c>
      <c r="H30" s="1">
        <v>24</v>
      </c>
      <c r="I30" s="1">
        <v>26</v>
      </c>
      <c r="J30" s="1">
        <v>27</v>
      </c>
      <c r="K30" s="1">
        <v>30</v>
      </c>
      <c r="L30" s="1">
        <v>31</v>
      </c>
      <c r="M30" s="1">
        <v>33</v>
      </c>
      <c r="N30" s="1">
        <v>33</v>
      </c>
    </row>
    <row r="31" spans="1:14" x14ac:dyDescent="0.3">
      <c r="A31" s="7" t="s">
        <v>15</v>
      </c>
      <c r="B31" s="7" t="s">
        <v>108</v>
      </c>
      <c r="C31" s="1">
        <v>647</v>
      </c>
      <c r="D31" s="1">
        <v>684</v>
      </c>
      <c r="E31" s="1">
        <v>712</v>
      </c>
      <c r="F31" s="1">
        <v>738</v>
      </c>
      <c r="G31" s="1">
        <v>773</v>
      </c>
      <c r="H31" s="1">
        <v>820</v>
      </c>
      <c r="I31" s="1">
        <v>835</v>
      </c>
      <c r="J31" s="1">
        <v>867</v>
      </c>
      <c r="K31" s="1">
        <v>881</v>
      </c>
      <c r="L31" s="1">
        <v>922</v>
      </c>
      <c r="M31" s="1">
        <v>1103</v>
      </c>
      <c r="N31" s="1">
        <v>1212</v>
      </c>
    </row>
    <row r="32" spans="1:14" x14ac:dyDescent="0.3">
      <c r="A32" s="7" t="s">
        <v>15</v>
      </c>
      <c r="B32" s="7" t="s">
        <v>109</v>
      </c>
      <c r="C32" s="1">
        <v>4416</v>
      </c>
      <c r="D32" s="1">
        <v>4223</v>
      </c>
      <c r="E32" s="1">
        <v>3965</v>
      </c>
      <c r="F32" s="1">
        <v>3737</v>
      </c>
      <c r="G32" s="1">
        <v>3593</v>
      </c>
      <c r="H32" s="1">
        <v>3422</v>
      </c>
      <c r="I32" s="1">
        <v>3228</v>
      </c>
      <c r="J32" s="1">
        <v>3127</v>
      </c>
      <c r="K32" s="1">
        <v>3074</v>
      </c>
      <c r="L32" s="1">
        <v>3021</v>
      </c>
      <c r="M32" s="1">
        <v>2272</v>
      </c>
      <c r="N32" s="1">
        <v>1796</v>
      </c>
    </row>
    <row r="33" spans="1:14" x14ac:dyDescent="0.3">
      <c r="A33" s="7" t="s">
        <v>16</v>
      </c>
      <c r="B33" s="7" t="s">
        <v>113</v>
      </c>
      <c r="C33" s="1">
        <v>82</v>
      </c>
      <c r="D33" s="1">
        <v>80</v>
      </c>
      <c r="E33" s="1">
        <v>59</v>
      </c>
      <c r="F33" s="1">
        <v>34</v>
      </c>
      <c r="G33" s="1">
        <v>32</v>
      </c>
      <c r="H33" s="1">
        <v>42</v>
      </c>
      <c r="I33" s="1">
        <v>46</v>
      </c>
      <c r="J33" s="1">
        <v>72</v>
      </c>
      <c r="K33" s="1">
        <v>65</v>
      </c>
      <c r="L33" s="1">
        <v>78</v>
      </c>
      <c r="M33" s="1">
        <v>81</v>
      </c>
      <c r="N33" s="1">
        <v>103</v>
      </c>
    </row>
    <row r="34" spans="1:14" x14ac:dyDescent="0.3">
      <c r="A34" s="7" t="s">
        <v>16</v>
      </c>
      <c r="B34" s="7" t="s">
        <v>114</v>
      </c>
      <c r="C34" s="1">
        <v>6540</v>
      </c>
      <c r="D34" s="1">
        <v>6229</v>
      </c>
      <c r="E34" s="1">
        <v>5444</v>
      </c>
      <c r="F34" s="1">
        <v>3872</v>
      </c>
      <c r="G34" s="1">
        <v>3379</v>
      </c>
      <c r="H34" s="1">
        <v>3671</v>
      </c>
      <c r="I34" s="1">
        <v>4321</v>
      </c>
      <c r="J34" s="1">
        <v>5798</v>
      </c>
      <c r="K34" s="1">
        <v>7212</v>
      </c>
      <c r="L34" s="1">
        <v>8264</v>
      </c>
      <c r="M34" s="1">
        <v>8685</v>
      </c>
      <c r="N34" s="1">
        <v>11482</v>
      </c>
    </row>
    <row r="35" spans="1:14" x14ac:dyDescent="0.3">
      <c r="A35" s="7" t="s">
        <v>16</v>
      </c>
      <c r="B35" s="7" t="s">
        <v>115</v>
      </c>
      <c r="C35" s="1">
        <v>84</v>
      </c>
      <c r="D35" s="1">
        <v>78</v>
      </c>
      <c r="E35" s="1">
        <v>62</v>
      </c>
      <c r="F35" s="1">
        <v>47</v>
      </c>
      <c r="G35" s="1">
        <v>36</v>
      </c>
      <c r="H35" s="1">
        <v>46</v>
      </c>
      <c r="I35" s="1">
        <v>42</v>
      </c>
      <c r="J35" s="1">
        <v>55</v>
      </c>
      <c r="K35" s="1">
        <v>63</v>
      </c>
      <c r="L35" s="1">
        <v>76</v>
      </c>
      <c r="M35" s="1">
        <v>73</v>
      </c>
      <c r="N35" s="1">
        <v>98</v>
      </c>
    </row>
    <row r="36" spans="1:14" x14ac:dyDescent="0.3">
      <c r="A36" s="7" t="s">
        <v>16</v>
      </c>
      <c r="B36" s="7" t="s">
        <v>16</v>
      </c>
      <c r="C36" s="1">
        <v>52</v>
      </c>
      <c r="D36" s="1">
        <v>50</v>
      </c>
      <c r="E36" s="1">
        <v>37</v>
      </c>
      <c r="F36" s="1">
        <v>32</v>
      </c>
      <c r="G36" s="1">
        <v>25</v>
      </c>
      <c r="H36" s="1">
        <v>22</v>
      </c>
      <c r="I36" s="1">
        <v>32</v>
      </c>
      <c r="J36" s="1">
        <v>45</v>
      </c>
      <c r="K36" s="1">
        <v>51</v>
      </c>
      <c r="L36" s="1">
        <v>51</v>
      </c>
      <c r="M36" s="1">
        <v>52</v>
      </c>
      <c r="N36" s="1">
        <v>60</v>
      </c>
    </row>
    <row r="37" spans="1:14" x14ac:dyDescent="0.3">
      <c r="A37" s="7" t="s">
        <v>16</v>
      </c>
      <c r="B37" s="7" t="s">
        <v>108</v>
      </c>
      <c r="C37" s="1">
        <v>1026</v>
      </c>
      <c r="D37" s="1">
        <v>951</v>
      </c>
      <c r="E37" s="1">
        <v>758</v>
      </c>
      <c r="F37" s="1">
        <v>546</v>
      </c>
      <c r="G37" s="1">
        <v>480</v>
      </c>
      <c r="H37" s="1">
        <v>467</v>
      </c>
      <c r="I37" s="1">
        <v>486</v>
      </c>
      <c r="J37" s="1">
        <v>551</v>
      </c>
      <c r="K37" s="1">
        <v>637</v>
      </c>
      <c r="L37" s="1">
        <v>719</v>
      </c>
      <c r="M37" s="1">
        <v>795</v>
      </c>
      <c r="N37" s="1">
        <v>1036</v>
      </c>
    </row>
    <row r="38" spans="1:14" x14ac:dyDescent="0.3">
      <c r="A38" s="7" t="s">
        <v>16</v>
      </c>
      <c r="B38" s="7" t="s">
        <v>109</v>
      </c>
      <c r="C38" s="1">
        <v>8426</v>
      </c>
      <c r="D38" s="1">
        <v>7130</v>
      </c>
      <c r="E38" s="1">
        <v>5383</v>
      </c>
      <c r="F38" s="1">
        <v>2804</v>
      </c>
      <c r="G38" s="1">
        <v>1598</v>
      </c>
      <c r="H38" s="1">
        <v>1122</v>
      </c>
      <c r="I38" s="1">
        <v>827</v>
      </c>
      <c r="J38" s="1">
        <v>676</v>
      </c>
      <c r="K38" s="1">
        <v>682</v>
      </c>
      <c r="L38" s="1">
        <v>599</v>
      </c>
      <c r="M38" s="1">
        <v>352</v>
      </c>
      <c r="N38" s="1">
        <v>245</v>
      </c>
    </row>
    <row r="39" spans="1:14" x14ac:dyDescent="0.3">
      <c r="A39" s="10" t="s">
        <v>17</v>
      </c>
      <c r="B39" s="10" t="s">
        <v>17</v>
      </c>
      <c r="C39" s="5">
        <v>236244</v>
      </c>
      <c r="D39" s="5">
        <v>238261</v>
      </c>
      <c r="E39" s="5">
        <v>236921</v>
      </c>
      <c r="F39" s="5">
        <v>234732</v>
      </c>
      <c r="G39" s="5">
        <v>237239</v>
      </c>
      <c r="H39" s="5">
        <v>242642</v>
      </c>
      <c r="I39" s="5">
        <v>250210</v>
      </c>
      <c r="J39" s="5">
        <v>260320</v>
      </c>
      <c r="K39" s="5">
        <v>272255</v>
      </c>
      <c r="L39" s="5">
        <v>283663</v>
      </c>
      <c r="M39" s="5">
        <v>296182</v>
      </c>
      <c r="N39" s="5">
        <v>313829</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113</v>
      </c>
      <c r="C44" s="2">
        <v>3.76904179569082E-3</v>
      </c>
      <c r="D44" s="2">
        <v>3.8780750258360802E-3</v>
      </c>
      <c r="E44" s="2">
        <v>4.1504964733998099E-3</v>
      </c>
      <c r="F44" s="2">
        <v>4.3796612295454703E-3</v>
      </c>
      <c r="G44" s="2">
        <v>4.6684622290624599E-3</v>
      </c>
      <c r="H44" s="2">
        <v>4.9920467391630597E-3</v>
      </c>
      <c r="I44" s="2">
        <v>5.3490704536535002E-3</v>
      </c>
      <c r="J44" s="2">
        <v>5.9149757280419404E-3</v>
      </c>
      <c r="K44" s="2">
        <v>6.4583211950359201E-3</v>
      </c>
      <c r="L44" s="2">
        <v>7.1573849044245597E-3</v>
      </c>
      <c r="M44" s="2">
        <v>8.6365753814315709E-3</v>
      </c>
      <c r="N44" s="2">
        <v>9.7028241660842406E-3</v>
      </c>
    </row>
    <row r="45" spans="1:14" x14ac:dyDescent="0.3">
      <c r="A45" s="8" t="s">
        <v>12</v>
      </c>
      <c r="B45" s="8" t="s">
        <v>114</v>
      </c>
      <c r="C45" s="2">
        <v>0.46707375933447898</v>
      </c>
      <c r="D45" s="2">
        <v>0.48507899979757302</v>
      </c>
      <c r="E45" s="2">
        <v>0.505641502849831</v>
      </c>
      <c r="F45" s="2">
        <v>0.52600881158571999</v>
      </c>
      <c r="G45" s="2">
        <v>0.54434269590868301</v>
      </c>
      <c r="H45" s="2">
        <v>0.56682739923368597</v>
      </c>
      <c r="I45" s="2">
        <v>0.58865454404504103</v>
      </c>
      <c r="J45" s="2">
        <v>0.60887339802740703</v>
      </c>
      <c r="K45" s="2">
        <v>0.62450307677827899</v>
      </c>
      <c r="L45" s="2">
        <v>0.63990295947739495</v>
      </c>
      <c r="M45" s="2">
        <v>0.70620802809875804</v>
      </c>
      <c r="N45" s="2">
        <v>0.74468492177220003</v>
      </c>
    </row>
    <row r="46" spans="1:14" x14ac:dyDescent="0.3">
      <c r="A46" s="8" t="s">
        <v>12</v>
      </c>
      <c r="B46" s="8" t="s">
        <v>115</v>
      </c>
      <c r="C46" s="2">
        <v>1.02930091053542E-2</v>
      </c>
      <c r="D46" s="2">
        <v>1.08777873664248E-2</v>
      </c>
      <c r="E46" s="2">
        <v>1.1705986231983699E-2</v>
      </c>
      <c r="F46" s="2">
        <v>1.2386392737497301E-2</v>
      </c>
      <c r="G46" s="2">
        <v>1.2681800692574101E-2</v>
      </c>
      <c r="H46" s="2">
        <v>1.31603957622625E-2</v>
      </c>
      <c r="I46" s="2">
        <v>1.36246251047769E-2</v>
      </c>
      <c r="J46" s="2">
        <v>1.39464475104306E-2</v>
      </c>
      <c r="K46" s="2">
        <v>1.42343012598432E-2</v>
      </c>
      <c r="L46" s="2">
        <v>1.43664787906993E-2</v>
      </c>
      <c r="M46" s="2">
        <v>1.53479571098185E-2</v>
      </c>
      <c r="N46" s="2">
        <v>1.5758792086243902E-2</v>
      </c>
    </row>
    <row r="47" spans="1:14" x14ac:dyDescent="0.3">
      <c r="A47" s="8" t="s">
        <v>12</v>
      </c>
      <c r="B47" s="8" t="s">
        <v>16</v>
      </c>
      <c r="C47" s="2">
        <v>1.9306170924689699E-3</v>
      </c>
      <c r="D47" s="2">
        <v>2.00828885266511E-3</v>
      </c>
      <c r="E47" s="2">
        <v>2.0990408916429599E-3</v>
      </c>
      <c r="F47" s="2">
        <v>2.0643987895828898E-3</v>
      </c>
      <c r="G47" s="2">
        <v>2.11363344876234E-3</v>
      </c>
      <c r="H47" s="2">
        <v>2.0858552006322601E-3</v>
      </c>
      <c r="I47" s="2">
        <v>2.1270307329292501E-3</v>
      </c>
      <c r="J47" s="2">
        <v>2.16788999827129E-3</v>
      </c>
      <c r="K47" s="2">
        <v>2.3439986016681401E-3</v>
      </c>
      <c r="L47" s="2">
        <v>2.4475584742403101E-3</v>
      </c>
      <c r="M47" s="2">
        <v>2.9516887699785198E-3</v>
      </c>
      <c r="N47" s="2">
        <v>3.26030510208464E-3</v>
      </c>
    </row>
    <row r="48" spans="1:14" x14ac:dyDescent="0.3">
      <c r="A48" s="8" t="s">
        <v>12</v>
      </c>
      <c r="B48" s="8" t="s">
        <v>108</v>
      </c>
      <c r="C48" s="2">
        <v>7.4632450636398603E-2</v>
      </c>
      <c r="D48" s="2">
        <v>7.7518884307646405E-2</v>
      </c>
      <c r="E48" s="2">
        <v>8.1069506275973605E-2</v>
      </c>
      <c r="F48" s="2">
        <v>8.4081133485593595E-2</v>
      </c>
      <c r="G48" s="2">
        <v>8.5915095549570303E-2</v>
      </c>
      <c r="H48" s="2">
        <v>8.6435438529797196E-2</v>
      </c>
      <c r="I48" s="2">
        <v>8.6733433143887095E-2</v>
      </c>
      <c r="J48" s="2">
        <v>8.6425924974186205E-2</v>
      </c>
      <c r="K48" s="2">
        <v>8.58450271823165E-2</v>
      </c>
      <c r="L48" s="2">
        <v>8.4837202888808499E-2</v>
      </c>
      <c r="M48" s="2">
        <v>9.5200207772505596E-2</v>
      </c>
      <c r="N48" s="2">
        <v>9.9831713592934301E-2</v>
      </c>
    </row>
    <row r="49" spans="1:14" x14ac:dyDescent="0.3">
      <c r="A49" s="8" t="s">
        <v>12</v>
      </c>
      <c r="B49" s="8" t="s">
        <v>109</v>
      </c>
      <c r="C49" s="2">
        <v>0.44230112203560801</v>
      </c>
      <c r="D49" s="2">
        <v>0.42063796464985498</v>
      </c>
      <c r="E49" s="2">
        <v>0.395333467277169</v>
      </c>
      <c r="F49" s="2">
        <v>0.37107960217206098</v>
      </c>
      <c r="G49" s="2">
        <v>0.35027831217134803</v>
      </c>
      <c r="H49" s="2">
        <v>0.32649886453445898</v>
      </c>
      <c r="I49" s="2">
        <v>0.30351129651971298</v>
      </c>
      <c r="J49" s="2">
        <v>0.28267136376166302</v>
      </c>
      <c r="K49" s="2">
        <v>0.26661527498285698</v>
      </c>
      <c r="L49" s="2">
        <v>0.25128841546443298</v>
      </c>
      <c r="M49" s="2">
        <v>0.171655542867508</v>
      </c>
      <c r="N49" s="2">
        <v>0.126761443280453</v>
      </c>
    </row>
    <row r="50" spans="1:14" x14ac:dyDescent="0.3">
      <c r="A50" s="8" t="s">
        <v>13</v>
      </c>
      <c r="B50" s="8" t="s">
        <v>113</v>
      </c>
      <c r="C50" s="2">
        <v>1.95982361587457E-3</v>
      </c>
      <c r="D50" s="2">
        <v>1.77562550443906E-3</v>
      </c>
      <c r="E50" s="2">
        <v>1.7650834403080901E-3</v>
      </c>
      <c r="F50" s="2">
        <v>2.4007682458386699E-3</v>
      </c>
      <c r="G50" s="2">
        <v>2.4906600249065998E-3</v>
      </c>
      <c r="H50" s="2">
        <v>2.59541984732824E-3</v>
      </c>
      <c r="I50" s="2">
        <v>2.81815485019282E-3</v>
      </c>
      <c r="J50" s="2">
        <v>3.1622825930717299E-3</v>
      </c>
      <c r="K50" s="2">
        <v>3.31354411155599E-3</v>
      </c>
      <c r="L50" s="2">
        <v>3.3557046979865801E-3</v>
      </c>
      <c r="M50" s="2">
        <v>4.2779362198600004E-3</v>
      </c>
      <c r="N50" s="2">
        <v>4.8284625158830996E-3</v>
      </c>
    </row>
    <row r="51" spans="1:14" x14ac:dyDescent="0.3">
      <c r="A51" s="8" t="s">
        <v>13</v>
      </c>
      <c r="B51" s="8" t="s">
        <v>114</v>
      </c>
      <c r="C51" s="2">
        <v>0.54221786705863095</v>
      </c>
      <c r="D51" s="2">
        <v>0.55948345439870895</v>
      </c>
      <c r="E51" s="2">
        <v>0.58408215661104002</v>
      </c>
      <c r="F51" s="2">
        <v>0.60627400768245798</v>
      </c>
      <c r="G51" s="2">
        <v>0.62188667496886696</v>
      </c>
      <c r="H51" s="2">
        <v>0.63755725190839696</v>
      </c>
      <c r="I51" s="2">
        <v>0.65529516463957305</v>
      </c>
      <c r="J51" s="2">
        <v>0.67557855397441402</v>
      </c>
      <c r="K51" s="2">
        <v>0.68424685903631099</v>
      </c>
      <c r="L51" s="2">
        <v>0.69369127516778495</v>
      </c>
      <c r="M51" s="2">
        <v>0.75356494684988296</v>
      </c>
      <c r="N51" s="2">
        <v>0.79034307496823397</v>
      </c>
    </row>
    <row r="52" spans="1:14" x14ac:dyDescent="0.3">
      <c r="A52" s="8" t="s">
        <v>13</v>
      </c>
      <c r="B52" s="8" t="s">
        <v>115</v>
      </c>
      <c r="C52" s="2">
        <v>1.12689857912788E-2</v>
      </c>
      <c r="D52" s="2">
        <v>1.27522195318805E-2</v>
      </c>
      <c r="E52" s="2">
        <v>1.2997432605905E-2</v>
      </c>
      <c r="F52" s="2">
        <v>1.4404609475032E-2</v>
      </c>
      <c r="G52" s="2">
        <v>1.5722291407222901E-2</v>
      </c>
      <c r="H52" s="2">
        <v>1.8015267175572499E-2</v>
      </c>
      <c r="I52" s="2">
        <v>1.7798872738059902E-2</v>
      </c>
      <c r="J52" s="2">
        <v>1.8398735086962801E-2</v>
      </c>
      <c r="K52" s="2">
        <v>1.8914814303465401E-2</v>
      </c>
      <c r="L52" s="2">
        <v>1.8657718120805401E-2</v>
      </c>
      <c r="M52" s="2">
        <v>2.0093336790251499E-2</v>
      </c>
      <c r="N52" s="2">
        <v>2.1092757306226201E-2</v>
      </c>
    </row>
    <row r="53" spans="1:14" x14ac:dyDescent="0.3">
      <c r="A53" s="8" t="s">
        <v>13</v>
      </c>
      <c r="B53" s="8" t="s">
        <v>16</v>
      </c>
      <c r="C53" s="2">
        <v>6.5327453862485698E-4</v>
      </c>
      <c r="D53" s="2">
        <v>9.6852300242130805E-4</v>
      </c>
      <c r="E53" s="2">
        <v>9.62772785622593E-4</v>
      </c>
      <c r="F53" s="2">
        <v>1.2804097311139601E-3</v>
      </c>
      <c r="G53" s="2">
        <v>1.40099626400996E-3</v>
      </c>
      <c r="H53" s="2">
        <v>1.3740458015267199E-3</v>
      </c>
      <c r="I53" s="2">
        <v>1.4832393948383299E-3</v>
      </c>
      <c r="J53" s="2">
        <v>1.7248814144027601E-3</v>
      </c>
      <c r="K53" s="2">
        <v>2.0709650697224901E-3</v>
      </c>
      <c r="L53" s="2">
        <v>1.7449664429530201E-3</v>
      </c>
      <c r="M53" s="2">
        <v>1.94451646357272E-3</v>
      </c>
      <c r="N53" s="2">
        <v>2.4142312579415498E-3</v>
      </c>
    </row>
    <row r="54" spans="1:14" x14ac:dyDescent="0.3">
      <c r="A54" s="8" t="s">
        <v>13</v>
      </c>
      <c r="B54" s="8" t="s">
        <v>108</v>
      </c>
      <c r="C54" s="2">
        <v>6.2387718438673898E-2</v>
      </c>
      <c r="D54" s="2">
        <v>6.4083938660209894E-2</v>
      </c>
      <c r="E54" s="2">
        <v>6.5949935815147603E-2</v>
      </c>
      <c r="F54" s="2">
        <v>6.7381562099872006E-2</v>
      </c>
      <c r="G54" s="2">
        <v>6.7559153175591496E-2</v>
      </c>
      <c r="H54" s="2">
        <v>6.9618320610686998E-2</v>
      </c>
      <c r="I54" s="2">
        <v>6.8970631859982201E-2</v>
      </c>
      <c r="J54" s="2">
        <v>6.7414115279574499E-2</v>
      </c>
      <c r="K54" s="2">
        <v>6.7651525610934696E-2</v>
      </c>
      <c r="L54" s="2">
        <v>6.8322147651006707E-2</v>
      </c>
      <c r="M54" s="2">
        <v>7.6095410941145997E-2</v>
      </c>
      <c r="N54" s="2">
        <v>7.8526048284625199E-2</v>
      </c>
    </row>
    <row r="55" spans="1:14" x14ac:dyDescent="0.3">
      <c r="A55" s="8" t="s">
        <v>13</v>
      </c>
      <c r="B55" s="8" t="s">
        <v>109</v>
      </c>
      <c r="C55" s="2">
        <v>0.38151233055691702</v>
      </c>
      <c r="D55" s="2">
        <v>0.360936238902341</v>
      </c>
      <c r="E55" s="2">
        <v>0.33424261874197703</v>
      </c>
      <c r="F55" s="2">
        <v>0.30825864276568499</v>
      </c>
      <c r="G55" s="2">
        <v>0.29094022415940202</v>
      </c>
      <c r="H55" s="2">
        <v>0.27083969465648899</v>
      </c>
      <c r="I55" s="2">
        <v>0.253633936517354</v>
      </c>
      <c r="J55" s="2">
        <v>0.233721431651574</v>
      </c>
      <c r="K55" s="2">
        <v>0.22380229186801001</v>
      </c>
      <c r="L55" s="2">
        <v>0.21422818791946299</v>
      </c>
      <c r="M55" s="2">
        <v>0.14402385273528601</v>
      </c>
      <c r="N55" s="2">
        <v>0.10279542566709</v>
      </c>
    </row>
    <row r="56" spans="1:14" x14ac:dyDescent="0.3">
      <c r="A56" s="8" t="s">
        <v>14</v>
      </c>
      <c r="B56" s="8" t="s">
        <v>113</v>
      </c>
      <c r="C56" s="2">
        <v>3.0511060259344001E-3</v>
      </c>
      <c r="D56" s="2">
        <v>3.2599428256181399E-3</v>
      </c>
      <c r="E56" s="2">
        <v>3.8996100389961002E-3</v>
      </c>
      <c r="F56" s="2">
        <v>4.2933453147621196E-3</v>
      </c>
      <c r="G56" s="2">
        <v>4.7523394248199496E-3</v>
      </c>
      <c r="H56" s="2">
        <v>5.5622732769044702E-3</v>
      </c>
      <c r="I56" s="2">
        <v>6.4359267734553803E-3</v>
      </c>
      <c r="J56" s="2">
        <v>7.2706935123042502E-3</v>
      </c>
      <c r="K56" s="2">
        <v>8.8752037674334396E-3</v>
      </c>
      <c r="L56" s="2">
        <v>1.0275633958103599E-2</v>
      </c>
      <c r="M56" s="2">
        <v>1.1795264861182099E-2</v>
      </c>
      <c r="N56" s="2">
        <v>1.43446071007908E-2</v>
      </c>
    </row>
    <row r="57" spans="1:14" x14ac:dyDescent="0.3">
      <c r="A57" s="8" t="s">
        <v>14</v>
      </c>
      <c r="B57" s="8" t="s">
        <v>114</v>
      </c>
      <c r="C57" s="2">
        <v>0.44830917874396098</v>
      </c>
      <c r="D57" s="2">
        <v>0.46852901349114801</v>
      </c>
      <c r="E57" s="2">
        <v>0.487801219878012</v>
      </c>
      <c r="F57" s="2">
        <v>0.50741350906095595</v>
      </c>
      <c r="G57" s="2">
        <v>0.52643182597618898</v>
      </c>
      <c r="H57" s="2">
        <v>0.54515114873035098</v>
      </c>
      <c r="I57" s="2">
        <v>0.56102212051868805</v>
      </c>
      <c r="J57" s="2">
        <v>0.57760067114094005</v>
      </c>
      <c r="K57" s="2">
        <v>0.59196703495743497</v>
      </c>
      <c r="L57" s="2">
        <v>0.60295479603087099</v>
      </c>
      <c r="M57" s="2">
        <v>0.66504854368931998</v>
      </c>
      <c r="N57" s="2">
        <v>0.69741712939592804</v>
      </c>
    </row>
    <row r="58" spans="1:14" x14ac:dyDescent="0.3">
      <c r="A58" s="8" t="s">
        <v>14</v>
      </c>
      <c r="B58" s="8" t="s">
        <v>115</v>
      </c>
      <c r="C58" s="2">
        <v>1.1289092295957299E-2</v>
      </c>
      <c r="D58" s="2">
        <v>1.29896183359246E-2</v>
      </c>
      <c r="E58" s="2">
        <v>1.4598540145985399E-2</v>
      </c>
      <c r="F58" s="2">
        <v>1.6125006240327502E-2</v>
      </c>
      <c r="G58" s="2">
        <v>1.70496301014159E-2</v>
      </c>
      <c r="H58" s="2">
        <v>1.7363966142684401E-2</v>
      </c>
      <c r="I58" s="2">
        <v>1.8401983218916899E-2</v>
      </c>
      <c r="J58" s="2">
        <v>1.9341909023117099E-2</v>
      </c>
      <c r="K58" s="2">
        <v>1.9380547002354601E-2</v>
      </c>
      <c r="L58" s="2">
        <v>1.92282249173098E-2</v>
      </c>
      <c r="M58" s="2">
        <v>2.1716913643331601E-2</v>
      </c>
      <c r="N58" s="2">
        <v>2.33047282517247E-2</v>
      </c>
    </row>
    <row r="59" spans="1:14" x14ac:dyDescent="0.3">
      <c r="A59" s="8" t="s">
        <v>14</v>
      </c>
      <c r="B59" s="8" t="s">
        <v>16</v>
      </c>
      <c r="C59" s="2">
        <v>1.62725654716501E-3</v>
      </c>
      <c r="D59" s="2">
        <v>1.6048949295350799E-3</v>
      </c>
      <c r="E59" s="2">
        <v>1.4998500149984999E-3</v>
      </c>
      <c r="F59" s="2">
        <v>2.0468274175028701E-3</v>
      </c>
      <c r="G59" s="2">
        <v>2.0577139777570902E-3</v>
      </c>
      <c r="H59" s="2">
        <v>2.2732769044739999E-3</v>
      </c>
      <c r="I59" s="2">
        <v>2.5743707093821501E-3</v>
      </c>
      <c r="J59" s="2">
        <v>2.5167785234899301E-3</v>
      </c>
      <c r="K59" s="2">
        <v>2.5357725049809801E-3</v>
      </c>
      <c r="L59" s="2">
        <v>2.6901874310915098E-3</v>
      </c>
      <c r="M59" s="2">
        <v>3.3214103219213098E-3</v>
      </c>
      <c r="N59" s="2">
        <v>3.78596668349319E-3</v>
      </c>
    </row>
    <row r="60" spans="1:14" x14ac:dyDescent="0.3">
      <c r="A60" s="8" t="s">
        <v>14</v>
      </c>
      <c r="B60" s="8" t="s">
        <v>108</v>
      </c>
      <c r="C60" s="2">
        <v>7.1446732773963906E-2</v>
      </c>
      <c r="D60" s="2">
        <v>7.4276543457545502E-2</v>
      </c>
      <c r="E60" s="2">
        <v>7.7592240775922403E-2</v>
      </c>
      <c r="F60" s="2">
        <v>8.1124257401028396E-2</v>
      </c>
      <c r="G60" s="2">
        <v>8.1622654451031298E-2</v>
      </c>
      <c r="H60" s="2">
        <v>8.3579201934703806E-2</v>
      </c>
      <c r="I60" s="2">
        <v>8.6813501144164806E-2</v>
      </c>
      <c r="J60" s="2">
        <v>8.67822520507084E-2</v>
      </c>
      <c r="K60" s="2">
        <v>8.6216265169353407E-2</v>
      </c>
      <c r="L60" s="2">
        <v>8.46747519294377E-2</v>
      </c>
      <c r="M60" s="2">
        <v>9.5000851643672293E-2</v>
      </c>
      <c r="N60" s="2">
        <v>0.102052835268383</v>
      </c>
    </row>
    <row r="61" spans="1:14" x14ac:dyDescent="0.3">
      <c r="A61" s="8" t="s">
        <v>14</v>
      </c>
      <c r="B61" s="8" t="s">
        <v>109</v>
      </c>
      <c r="C61" s="2">
        <v>0.46427663361301802</v>
      </c>
      <c r="D61" s="2">
        <v>0.43933998696022902</v>
      </c>
      <c r="E61" s="2">
        <v>0.41460853914608498</v>
      </c>
      <c r="F61" s="2">
        <v>0.38899705456542399</v>
      </c>
      <c r="G61" s="2">
        <v>0.36808583606878598</v>
      </c>
      <c r="H61" s="2">
        <v>0.34607013301088302</v>
      </c>
      <c r="I61" s="2">
        <v>0.32475209763539298</v>
      </c>
      <c r="J61" s="2">
        <v>0.30648769574944101</v>
      </c>
      <c r="K61" s="2">
        <v>0.29102517659844201</v>
      </c>
      <c r="L61" s="2">
        <v>0.28017640573318597</v>
      </c>
      <c r="M61" s="2">
        <v>0.20311701584057201</v>
      </c>
      <c r="N61" s="2">
        <v>0.15909473329967999</v>
      </c>
    </row>
    <row r="62" spans="1:14" x14ac:dyDescent="0.3">
      <c r="A62" s="8" t="s">
        <v>15</v>
      </c>
      <c r="B62" s="8" t="s">
        <v>113</v>
      </c>
      <c r="C62" s="2">
        <v>3.3505939689308598E-3</v>
      </c>
      <c r="D62" s="2">
        <v>3.5400020228582999E-3</v>
      </c>
      <c r="E62" s="2">
        <v>3.5677879714577001E-3</v>
      </c>
      <c r="F62" s="2">
        <v>3.4768381225074099E-3</v>
      </c>
      <c r="G62" s="2">
        <v>4.3307483130224601E-3</v>
      </c>
      <c r="H62" s="2">
        <v>4.9363214532530397E-3</v>
      </c>
      <c r="I62" s="2">
        <v>5.6054895138687496E-3</v>
      </c>
      <c r="J62" s="2">
        <v>6.5561487309169202E-3</v>
      </c>
      <c r="K62" s="2">
        <v>7.0301937809824199E-3</v>
      </c>
      <c r="L62" s="2">
        <v>7.3611229992296499E-3</v>
      </c>
      <c r="M62" s="2">
        <v>9.7793582801260805E-3</v>
      </c>
      <c r="N62" s="2">
        <v>1.1492491572172799E-2</v>
      </c>
    </row>
    <row r="63" spans="1:14" x14ac:dyDescent="0.3">
      <c r="A63" s="8" t="s">
        <v>15</v>
      </c>
      <c r="B63" s="8" t="s">
        <v>114</v>
      </c>
      <c r="C63" s="2">
        <v>0.47415981317900302</v>
      </c>
      <c r="D63" s="2">
        <v>0.49084656619803801</v>
      </c>
      <c r="E63" s="2">
        <v>0.50978593272171302</v>
      </c>
      <c r="F63" s="2">
        <v>0.52837713467634695</v>
      </c>
      <c r="G63" s="2">
        <v>0.54456642159331203</v>
      </c>
      <c r="H63" s="2">
        <v>0.56313555138710603</v>
      </c>
      <c r="I63" s="2">
        <v>0.58867304532714804</v>
      </c>
      <c r="J63" s="2">
        <v>0.60616277980706201</v>
      </c>
      <c r="K63" s="2">
        <v>0.62208201892744497</v>
      </c>
      <c r="L63" s="2">
        <v>0.64007532311906201</v>
      </c>
      <c r="M63" s="2">
        <v>0.70031520245696299</v>
      </c>
      <c r="N63" s="2">
        <v>0.74080600674226205</v>
      </c>
    </row>
    <row r="64" spans="1:14" x14ac:dyDescent="0.3">
      <c r="A64" s="8" t="s">
        <v>15</v>
      </c>
      <c r="B64" s="8" t="s">
        <v>115</v>
      </c>
      <c r="C64" s="2">
        <v>7.10732054015636E-3</v>
      </c>
      <c r="D64" s="2">
        <v>7.6868615353494502E-3</v>
      </c>
      <c r="E64" s="2">
        <v>8.1549439347604492E-3</v>
      </c>
      <c r="F64" s="2">
        <v>8.5898353614889105E-3</v>
      </c>
      <c r="G64" s="2">
        <v>9.2657870883271192E-3</v>
      </c>
      <c r="H64" s="2">
        <v>1.0761180768091599E-2</v>
      </c>
      <c r="I64" s="2">
        <v>1.0534454431236099E-2</v>
      </c>
      <c r="J64" s="2">
        <v>1.06771565046361E-2</v>
      </c>
      <c r="K64" s="2">
        <v>1.17169896349707E-2</v>
      </c>
      <c r="L64" s="2">
        <v>1.24111957545151E-2</v>
      </c>
      <c r="M64" s="2">
        <v>1.44669845631617E-2</v>
      </c>
      <c r="N64" s="2">
        <v>1.47103892123812E-2</v>
      </c>
    </row>
    <row r="65" spans="1:15" x14ac:dyDescent="0.3">
      <c r="A65" s="8" t="s">
        <v>15</v>
      </c>
      <c r="B65" s="8" t="s">
        <v>16</v>
      </c>
      <c r="C65" s="2">
        <v>1.3199309574576099E-3</v>
      </c>
      <c r="D65" s="2">
        <v>1.6182866390209399E-3</v>
      </c>
      <c r="E65" s="2">
        <v>1.7329255861365999E-3</v>
      </c>
      <c r="F65" s="2">
        <v>1.94293895081297E-3</v>
      </c>
      <c r="G65" s="2">
        <v>2.11501661798771E-3</v>
      </c>
      <c r="H65" s="2">
        <v>2.36943429756146E-3</v>
      </c>
      <c r="I65" s="2">
        <v>2.5128056441480599E-3</v>
      </c>
      <c r="J65" s="2">
        <v>2.52880022478224E-3</v>
      </c>
      <c r="K65" s="2">
        <v>2.7039206849932399E-3</v>
      </c>
      <c r="L65" s="2">
        <v>2.6534280578618501E-3</v>
      </c>
      <c r="M65" s="2">
        <v>2.6670977127616598E-3</v>
      </c>
      <c r="N65" s="2">
        <v>2.5283481458780298E-3</v>
      </c>
    </row>
    <row r="66" spans="1:15" x14ac:dyDescent="0.3">
      <c r="A66" s="8" t="s">
        <v>15</v>
      </c>
      <c r="B66" s="8" t="s">
        <v>108</v>
      </c>
      <c r="C66" s="2">
        <v>6.5691948421159496E-2</v>
      </c>
      <c r="D66" s="2">
        <v>6.9181753818144995E-2</v>
      </c>
      <c r="E66" s="2">
        <v>7.2579001019367997E-2</v>
      </c>
      <c r="F66" s="2">
        <v>7.5467839247366802E-2</v>
      </c>
      <c r="G66" s="2">
        <v>7.7852754557357198E-2</v>
      </c>
      <c r="H66" s="2">
        <v>8.0955671833349799E-2</v>
      </c>
      <c r="I66" s="2">
        <v>8.0699719725524297E-2</v>
      </c>
      <c r="J66" s="2">
        <v>8.1202584995785296E-2</v>
      </c>
      <c r="K66" s="2">
        <v>7.9405137449301499E-2</v>
      </c>
      <c r="L66" s="2">
        <v>7.8918086108020202E-2</v>
      </c>
      <c r="M66" s="2">
        <v>8.9145720520488206E-2</v>
      </c>
      <c r="N66" s="2">
        <v>9.2859331903156594E-2</v>
      </c>
    </row>
    <row r="67" spans="1:15" x14ac:dyDescent="0.3">
      <c r="A67" s="8" t="s">
        <v>15</v>
      </c>
      <c r="B67" s="8" t="s">
        <v>109</v>
      </c>
      <c r="C67" s="2">
        <v>0.448370392933293</v>
      </c>
      <c r="D67" s="2">
        <v>0.42712652978658799</v>
      </c>
      <c r="E67" s="2">
        <v>0.404179408766565</v>
      </c>
      <c r="F67" s="2">
        <v>0.38214541364147703</v>
      </c>
      <c r="G67" s="2">
        <v>0.36186927182999301</v>
      </c>
      <c r="H67" s="2">
        <v>0.33784184026063802</v>
      </c>
      <c r="I67" s="2">
        <v>0.31197448535807498</v>
      </c>
      <c r="J67" s="2">
        <v>0.29287252973681699</v>
      </c>
      <c r="K67" s="2">
        <v>0.277061739522307</v>
      </c>
      <c r="L67" s="2">
        <v>0.25858084396131098</v>
      </c>
      <c r="M67" s="2">
        <v>0.18362563646649999</v>
      </c>
      <c r="N67" s="2">
        <v>0.13760343242414999</v>
      </c>
    </row>
    <row r="68" spans="1:15" x14ac:dyDescent="0.3">
      <c r="A68" s="8" t="s">
        <v>16</v>
      </c>
      <c r="B68" s="8" t="s">
        <v>113</v>
      </c>
      <c r="C68" s="2">
        <v>5.0586057988895698E-3</v>
      </c>
      <c r="D68" s="2">
        <v>5.5104008816641396E-3</v>
      </c>
      <c r="E68" s="2">
        <v>5.0242697777399302E-3</v>
      </c>
      <c r="F68" s="2">
        <v>4.6353101567825497E-3</v>
      </c>
      <c r="G68" s="2">
        <v>5.7657657657657702E-3</v>
      </c>
      <c r="H68" s="2">
        <v>7.82122905027933E-3</v>
      </c>
      <c r="I68" s="2">
        <v>7.9944386513729603E-3</v>
      </c>
      <c r="J68" s="2">
        <v>1.00041684035015E-2</v>
      </c>
      <c r="K68" s="2">
        <v>7.4626865671641798E-3</v>
      </c>
      <c r="L68" s="2">
        <v>7.9697557985082303E-3</v>
      </c>
      <c r="M68" s="2">
        <v>8.0693365212193696E-3</v>
      </c>
      <c r="N68" s="2">
        <v>7.9084766584766597E-3</v>
      </c>
    </row>
    <row r="69" spans="1:15" x14ac:dyDescent="0.3">
      <c r="A69" s="8" t="s">
        <v>16</v>
      </c>
      <c r="B69" s="8" t="s">
        <v>114</v>
      </c>
      <c r="C69" s="2">
        <v>0.40345465761875399</v>
      </c>
      <c r="D69" s="2">
        <v>0.42905358864857401</v>
      </c>
      <c r="E69" s="2">
        <v>0.463595333390105</v>
      </c>
      <c r="F69" s="2">
        <v>0.52788002726653005</v>
      </c>
      <c r="G69" s="2">
        <v>0.60882882882882905</v>
      </c>
      <c r="H69" s="2">
        <v>0.68361266294227196</v>
      </c>
      <c r="I69" s="2">
        <v>0.75095585679527299</v>
      </c>
      <c r="J69" s="2">
        <v>0.80561345004863105</v>
      </c>
      <c r="K69" s="2">
        <v>0.82801377726750902</v>
      </c>
      <c r="L69" s="2">
        <v>0.844385409216307</v>
      </c>
      <c r="M69" s="2">
        <v>0.86521219366407698</v>
      </c>
      <c r="N69" s="2">
        <v>0.88160319410319399</v>
      </c>
    </row>
    <row r="70" spans="1:15" x14ac:dyDescent="0.3">
      <c r="A70" s="8" t="s">
        <v>16</v>
      </c>
      <c r="B70" s="8" t="s">
        <v>115</v>
      </c>
      <c r="C70" s="2">
        <v>5.1819864281307804E-3</v>
      </c>
      <c r="D70" s="2">
        <v>5.3726408596225404E-3</v>
      </c>
      <c r="E70" s="2">
        <v>5.2797411223707699E-3</v>
      </c>
      <c r="F70" s="2">
        <v>6.40763462849352E-3</v>
      </c>
      <c r="G70" s="2">
        <v>6.4864864864864896E-3</v>
      </c>
      <c r="H70" s="2">
        <v>8.5661080074487892E-3</v>
      </c>
      <c r="I70" s="2">
        <v>7.2992700729926996E-3</v>
      </c>
      <c r="J70" s="2">
        <v>7.6420730860080601E-3</v>
      </c>
      <c r="K70" s="2">
        <v>7.2330654420206704E-3</v>
      </c>
      <c r="L70" s="2">
        <v>7.7654030857259599E-3</v>
      </c>
      <c r="M70" s="2">
        <v>7.27236501295079E-3</v>
      </c>
      <c r="N70" s="2">
        <v>7.52457002457002E-3</v>
      </c>
    </row>
    <row r="71" spans="1:15" x14ac:dyDescent="0.3">
      <c r="A71" s="8" t="s">
        <v>16</v>
      </c>
      <c r="B71" s="8" t="s">
        <v>16</v>
      </c>
      <c r="C71" s="2">
        <v>3.2078963602714399E-3</v>
      </c>
      <c r="D71" s="2">
        <v>3.4440005510400899E-3</v>
      </c>
      <c r="E71" s="2">
        <v>3.1508132504470699E-3</v>
      </c>
      <c r="F71" s="2">
        <v>4.3626448534423998E-3</v>
      </c>
      <c r="G71" s="2">
        <v>4.5045045045045001E-3</v>
      </c>
      <c r="H71" s="2">
        <v>4.0968342644320298E-3</v>
      </c>
      <c r="I71" s="2">
        <v>5.5613486270420596E-3</v>
      </c>
      <c r="J71" s="2">
        <v>6.2526052521884104E-3</v>
      </c>
      <c r="K71" s="2">
        <v>5.8553386911595904E-3</v>
      </c>
      <c r="L71" s="2">
        <v>5.2109941759476896E-3</v>
      </c>
      <c r="M71" s="2">
        <v>5.1803148037457697E-3</v>
      </c>
      <c r="N71" s="2">
        <v>4.6068796068796103E-3</v>
      </c>
    </row>
    <row r="72" spans="1:15" x14ac:dyDescent="0.3">
      <c r="A72" s="8" t="s">
        <v>16</v>
      </c>
      <c r="B72" s="8" t="s">
        <v>108</v>
      </c>
      <c r="C72" s="2">
        <v>6.3294262800740297E-2</v>
      </c>
      <c r="D72" s="2">
        <v>6.5504890480782493E-2</v>
      </c>
      <c r="E72" s="2">
        <v>6.4549093076726599E-2</v>
      </c>
      <c r="F72" s="2">
        <v>7.4437627811860904E-2</v>
      </c>
      <c r="G72" s="2">
        <v>8.6486486486486505E-2</v>
      </c>
      <c r="H72" s="2">
        <v>8.6964618249534498E-2</v>
      </c>
      <c r="I72" s="2">
        <v>8.4462982273201204E-2</v>
      </c>
      <c r="J72" s="2">
        <v>7.6559677643462595E-2</v>
      </c>
      <c r="K72" s="2">
        <v>7.3134328358209003E-2</v>
      </c>
      <c r="L72" s="2">
        <v>7.3464800245223297E-2</v>
      </c>
      <c r="M72" s="2">
        <v>7.91990436341901E-2</v>
      </c>
      <c r="N72" s="2">
        <v>7.9545454545454503E-2</v>
      </c>
    </row>
    <row r="73" spans="1:15" x14ac:dyDescent="0.3">
      <c r="A73" s="8" t="s">
        <v>16</v>
      </c>
      <c r="B73" s="8" t="s">
        <v>109</v>
      </c>
      <c r="C73" s="2">
        <v>0.51980259099321402</v>
      </c>
      <c r="D73" s="2">
        <v>0.49111447857831703</v>
      </c>
      <c r="E73" s="2">
        <v>0.45840074938261099</v>
      </c>
      <c r="F73" s="2">
        <v>0.38227675528289001</v>
      </c>
      <c r="G73" s="2">
        <v>0.28792792792792798</v>
      </c>
      <c r="H73" s="2">
        <v>0.20893854748603399</v>
      </c>
      <c r="I73" s="2">
        <v>0.143726103580118</v>
      </c>
      <c r="J73" s="2">
        <v>9.3928025566208107E-2</v>
      </c>
      <c r="K73" s="2">
        <v>7.8300803673938005E-2</v>
      </c>
      <c r="L73" s="2">
        <v>6.1203637478287498E-2</v>
      </c>
      <c r="M73" s="2">
        <v>3.50667463638175E-2</v>
      </c>
      <c r="N73" s="2">
        <v>1.8811425061425101E-2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113</v>
      </c>
      <c r="C78" s="2">
        <v>4.7482014388489202E-2</v>
      </c>
      <c r="D78" s="2">
        <v>7.8296703296703296E-2</v>
      </c>
      <c r="E78" s="2">
        <v>6.7515923566878994E-2</v>
      </c>
      <c r="F78" s="2">
        <v>8.5918854415274498E-2</v>
      </c>
      <c r="G78" s="2">
        <v>9.6703296703296707E-2</v>
      </c>
      <c r="H78" s="2">
        <v>0.10621242484969901</v>
      </c>
      <c r="I78" s="2">
        <v>0.14673913043478301</v>
      </c>
      <c r="J78" s="2">
        <v>0.138230647709321</v>
      </c>
      <c r="K78" s="2">
        <v>0.15267175572519101</v>
      </c>
      <c r="L78" s="2">
        <v>0.26128838049367897</v>
      </c>
      <c r="M78" s="2">
        <v>0.18615751789976101</v>
      </c>
      <c r="N78" s="3">
        <v>0.96287519747235395</v>
      </c>
      <c r="O78" s="3">
        <v>2.1656050955413999</v>
      </c>
    </row>
    <row r="79" spans="1:15" x14ac:dyDescent="0.3">
      <c r="A79" s="8" t="s">
        <v>12</v>
      </c>
      <c r="B79" s="8" t="s">
        <v>114</v>
      </c>
      <c r="C79" s="2">
        <v>5.7275883288631903E-2</v>
      </c>
      <c r="D79" s="2">
        <v>5.0230617175488698E-2</v>
      </c>
      <c r="E79" s="2">
        <v>5.2408139364661099E-2</v>
      </c>
      <c r="F79" s="2">
        <v>5.4249547920434002E-2</v>
      </c>
      <c r="G79" s="2">
        <v>6.7979190620700097E-2</v>
      </c>
      <c r="H79" s="2">
        <v>7.2132652070703102E-2</v>
      </c>
      <c r="I79" s="2">
        <v>7.2646160684154595E-2</v>
      </c>
      <c r="J79" s="2">
        <v>6.9230119936463594E-2</v>
      </c>
      <c r="K79" s="2">
        <v>6.5738009631049005E-2</v>
      </c>
      <c r="L79" s="2">
        <v>0.153574723402536</v>
      </c>
      <c r="M79" s="2">
        <v>0.113334539744435</v>
      </c>
      <c r="N79" s="3">
        <v>0.46350110114411602</v>
      </c>
      <c r="O79" s="3">
        <v>0.99429073342116803</v>
      </c>
    </row>
    <row r="80" spans="1:15" x14ac:dyDescent="0.3">
      <c r="A80" s="8" t="s">
        <v>12</v>
      </c>
      <c r="B80" s="8" t="s">
        <v>115</v>
      </c>
      <c r="C80" s="2">
        <v>7.5869336143308694E-2</v>
      </c>
      <c r="D80" s="2">
        <v>8.4231145935357493E-2</v>
      </c>
      <c r="E80" s="2">
        <v>7.0460704607046107E-2</v>
      </c>
      <c r="F80" s="2">
        <v>4.3037974683544297E-2</v>
      </c>
      <c r="G80" s="2">
        <v>6.4320388349514604E-2</v>
      </c>
      <c r="H80" s="2">
        <v>6.8795134929684504E-2</v>
      </c>
      <c r="I80" s="2">
        <v>6.1522048364153599E-2</v>
      </c>
      <c r="J80" s="2">
        <v>6.3986599664991595E-2</v>
      </c>
      <c r="K80" s="2">
        <v>4.9748110831234302E-2</v>
      </c>
      <c r="L80" s="2">
        <v>0.116676664667067</v>
      </c>
      <c r="M80" s="2">
        <v>8.4071984958366902E-2</v>
      </c>
      <c r="N80" s="3">
        <v>0.35209380234505899</v>
      </c>
      <c r="O80" s="3">
        <v>0.82294489611562804</v>
      </c>
    </row>
    <row r="81" spans="1:15" x14ac:dyDescent="0.3">
      <c r="A81" s="8" t="s">
        <v>12</v>
      </c>
      <c r="B81" s="8" t="s">
        <v>16</v>
      </c>
      <c r="C81" s="2">
        <v>5.8988764044943798E-2</v>
      </c>
      <c r="D81" s="2">
        <v>5.3050397877984101E-2</v>
      </c>
      <c r="E81" s="2">
        <v>-5.0377833753148596E-3</v>
      </c>
      <c r="F81" s="2">
        <v>4.3037974683544297E-2</v>
      </c>
      <c r="G81" s="2">
        <v>1.2135922330097099E-2</v>
      </c>
      <c r="H81" s="2">
        <v>5.2757793764988001E-2</v>
      </c>
      <c r="I81" s="2">
        <v>5.69476082004556E-2</v>
      </c>
      <c r="J81" s="2">
        <v>0.12715517241379301</v>
      </c>
      <c r="K81" s="2">
        <v>8.6042065009560201E-2</v>
      </c>
      <c r="L81" s="2">
        <v>0.26056338028169002</v>
      </c>
      <c r="M81" s="2">
        <v>0.16620111731843601</v>
      </c>
      <c r="N81" s="3">
        <v>0.79956896551724099</v>
      </c>
      <c r="O81" s="3">
        <v>1.1032745591939499</v>
      </c>
    </row>
    <row r="82" spans="1:15" x14ac:dyDescent="0.3">
      <c r="A82" s="8" t="s">
        <v>12</v>
      </c>
      <c r="B82" s="8" t="s">
        <v>108</v>
      </c>
      <c r="C82" s="2">
        <v>5.74044470280482E-2</v>
      </c>
      <c r="D82" s="2">
        <v>5.3669598680593698E-2</v>
      </c>
      <c r="E82" s="2">
        <v>4.9240200873932001E-2</v>
      </c>
      <c r="F82" s="2">
        <v>4.0962207856787697E-2</v>
      </c>
      <c r="G82" s="2">
        <v>3.1826595808204503E-2</v>
      </c>
      <c r="H82" s="2">
        <v>3.5937499999999997E-2</v>
      </c>
      <c r="I82" s="2">
        <v>3.3350092173621601E-2</v>
      </c>
      <c r="J82" s="2">
        <v>3.5463293329008501E-2</v>
      </c>
      <c r="K82" s="2">
        <v>2.78792941422157E-2</v>
      </c>
      <c r="L82" s="2">
        <v>0.17294798862251101</v>
      </c>
      <c r="M82" s="2">
        <v>0.10717533451695301</v>
      </c>
      <c r="N82" s="3">
        <v>0.38220348145745497</v>
      </c>
      <c r="O82" s="3">
        <v>0.66751451118502603</v>
      </c>
    </row>
    <row r="83" spans="1:15" x14ac:dyDescent="0.3">
      <c r="A83" s="8" t="s">
        <v>12</v>
      </c>
      <c r="B83" s="8" t="s">
        <v>109</v>
      </c>
      <c r="C83" s="2">
        <v>-3.1829718363393399E-2</v>
      </c>
      <c r="D83" s="2">
        <v>-5.3088155211934697E-2</v>
      </c>
      <c r="E83" s="2">
        <v>-5.0407243450000701E-2</v>
      </c>
      <c r="F83" s="2">
        <v>-3.8365116475592202E-2</v>
      </c>
      <c r="G83" s="2">
        <v>-4.4011248132634198E-2</v>
      </c>
      <c r="H83" s="2">
        <v>-4.03076310266113E-2</v>
      </c>
      <c r="I83" s="2">
        <v>-3.4178346796079298E-2</v>
      </c>
      <c r="J83" s="2">
        <v>-1.6743524900414902E-2</v>
      </c>
      <c r="K83" s="2">
        <v>-1.9701452393760099E-2</v>
      </c>
      <c r="L83" s="2">
        <v>-0.28597640441731298</v>
      </c>
      <c r="M83" s="2">
        <v>-0.22032229400321801</v>
      </c>
      <c r="N83" s="3">
        <v>-0.463397299218195</v>
      </c>
      <c r="O83" s="3">
        <v>-0.56580759920289903</v>
      </c>
    </row>
    <row r="84" spans="1:15" x14ac:dyDescent="0.3">
      <c r="A84" s="8" t="s">
        <v>13</v>
      </c>
      <c r="B84" s="8" t="s">
        <v>113</v>
      </c>
      <c r="C84" s="2">
        <v>-8.3333333333333301E-2</v>
      </c>
      <c r="D84" s="2">
        <v>0</v>
      </c>
      <c r="E84" s="2">
        <v>0.36363636363636398</v>
      </c>
      <c r="F84" s="2">
        <v>6.6666666666666693E-2</v>
      </c>
      <c r="G84" s="2">
        <v>6.25E-2</v>
      </c>
      <c r="H84" s="2">
        <v>0.11764705882352899</v>
      </c>
      <c r="I84" s="2">
        <v>0.157894736842105</v>
      </c>
      <c r="J84" s="2">
        <v>9.0909090909090898E-2</v>
      </c>
      <c r="K84" s="2">
        <v>4.1666666666666699E-2</v>
      </c>
      <c r="L84" s="2">
        <v>0.32</v>
      </c>
      <c r="M84" s="2">
        <v>0.15151515151515199</v>
      </c>
      <c r="N84" s="3">
        <v>0.72727272727272696</v>
      </c>
      <c r="O84" s="3">
        <v>2.4545454545454501</v>
      </c>
    </row>
    <row r="85" spans="1:15" x14ac:dyDescent="0.3">
      <c r="A85" s="8" t="s">
        <v>13</v>
      </c>
      <c r="B85" s="8" t="s">
        <v>114</v>
      </c>
      <c r="C85" s="2">
        <v>4.3975903614457801E-2</v>
      </c>
      <c r="D85" s="2">
        <v>5.0201961915752998E-2</v>
      </c>
      <c r="E85" s="2">
        <v>4.0659340659340702E-2</v>
      </c>
      <c r="F85" s="2">
        <v>5.4646251319957803E-2</v>
      </c>
      <c r="G85" s="2">
        <v>4.5306633291614502E-2</v>
      </c>
      <c r="H85" s="2">
        <v>5.7950191570881202E-2</v>
      </c>
      <c r="I85" s="2">
        <v>6.3829787234042507E-2</v>
      </c>
      <c r="J85" s="2">
        <v>5.4468085106382999E-2</v>
      </c>
      <c r="K85" s="2">
        <v>4.2776432606941098E-2</v>
      </c>
      <c r="L85" s="2">
        <v>0.124806501547988</v>
      </c>
      <c r="M85" s="2">
        <v>7.0015482539136406E-2</v>
      </c>
      <c r="N85" s="3">
        <v>0.32340425531914901</v>
      </c>
      <c r="O85" s="3">
        <v>0.70879120879120905</v>
      </c>
    </row>
    <row r="86" spans="1:15" x14ac:dyDescent="0.3">
      <c r="A86" s="8" t="s">
        <v>13</v>
      </c>
      <c r="B86" s="8" t="s">
        <v>115</v>
      </c>
      <c r="C86" s="2">
        <v>0.14492753623188401</v>
      </c>
      <c r="D86" s="2">
        <v>2.53164556962025E-2</v>
      </c>
      <c r="E86" s="2">
        <v>0.11111111111111099</v>
      </c>
      <c r="F86" s="2">
        <v>0.122222222222222</v>
      </c>
      <c r="G86" s="2">
        <v>0.16831683168316799</v>
      </c>
      <c r="H86" s="2">
        <v>1.6949152542372899E-2</v>
      </c>
      <c r="I86" s="2">
        <v>6.6666666666666693E-2</v>
      </c>
      <c r="J86" s="2">
        <v>7.03125E-2</v>
      </c>
      <c r="K86" s="2">
        <v>1.4598540145985399E-2</v>
      </c>
      <c r="L86" s="2">
        <v>0.115107913669065</v>
      </c>
      <c r="M86" s="2">
        <v>7.09677419354839E-2</v>
      </c>
      <c r="N86" s="3">
        <v>0.296875</v>
      </c>
      <c r="O86" s="3">
        <v>1.04938271604938</v>
      </c>
    </row>
    <row r="87" spans="1:15" x14ac:dyDescent="0.3">
      <c r="A87" s="8" t="s">
        <v>13</v>
      </c>
      <c r="B87" s="8" t="s">
        <v>16</v>
      </c>
      <c r="C87" s="2">
        <v>0.5</v>
      </c>
      <c r="D87" s="2">
        <v>0</v>
      </c>
      <c r="E87" s="2">
        <v>0.33333333333333298</v>
      </c>
      <c r="F87" s="2">
        <v>0.125</v>
      </c>
      <c r="G87" s="2">
        <v>0</v>
      </c>
      <c r="H87" s="2">
        <v>0.11111111111111099</v>
      </c>
      <c r="I87" s="2">
        <v>0.2</v>
      </c>
      <c r="J87" s="2">
        <v>0.25</v>
      </c>
      <c r="K87" s="2">
        <v>-0.133333333333333</v>
      </c>
      <c r="L87" s="2">
        <v>0.15384615384615399</v>
      </c>
      <c r="M87" s="2">
        <v>0.266666666666667</v>
      </c>
      <c r="N87" s="3">
        <v>0.58333333333333304</v>
      </c>
      <c r="O87" s="3">
        <v>2.1666666666666701</v>
      </c>
    </row>
    <row r="88" spans="1:15" x14ac:dyDescent="0.3">
      <c r="A88" s="8" t="s">
        <v>13</v>
      </c>
      <c r="B88" s="8" t="s">
        <v>108</v>
      </c>
      <c r="C88" s="2">
        <v>3.9267015706806303E-2</v>
      </c>
      <c r="D88" s="2">
        <v>3.5264483627204003E-2</v>
      </c>
      <c r="E88" s="2">
        <v>2.4330900243309E-2</v>
      </c>
      <c r="F88" s="2">
        <v>3.0878859857482201E-2</v>
      </c>
      <c r="G88" s="2">
        <v>5.0691244239631297E-2</v>
      </c>
      <c r="H88" s="2">
        <v>1.9736842105263198E-2</v>
      </c>
      <c r="I88" s="2">
        <v>8.6021505376344103E-3</v>
      </c>
      <c r="J88" s="2">
        <v>4.47761194029851E-2</v>
      </c>
      <c r="K88" s="2">
        <v>3.8775510204081598E-2</v>
      </c>
      <c r="L88" s="2">
        <v>0.153241650294695</v>
      </c>
      <c r="M88" s="2">
        <v>5.2810902896081799E-2</v>
      </c>
      <c r="N88" s="3">
        <v>0.31769722814498902</v>
      </c>
      <c r="O88" s="3">
        <v>0.50364963503649596</v>
      </c>
    </row>
    <row r="89" spans="1:15" x14ac:dyDescent="0.3">
      <c r="A89" s="8" t="s">
        <v>13</v>
      </c>
      <c r="B89" s="8" t="s">
        <v>109</v>
      </c>
      <c r="C89" s="2">
        <v>-4.2808219178082203E-2</v>
      </c>
      <c r="D89" s="2">
        <v>-6.8425760286225407E-2</v>
      </c>
      <c r="E89" s="2">
        <v>-7.5372059529524693E-2</v>
      </c>
      <c r="F89" s="2">
        <v>-2.9595015576324001E-2</v>
      </c>
      <c r="G89" s="2">
        <v>-5.08293204922418E-2</v>
      </c>
      <c r="H89" s="2">
        <v>-3.6076662908680897E-2</v>
      </c>
      <c r="I89" s="2">
        <v>-4.9122807017543901E-2</v>
      </c>
      <c r="J89" s="2">
        <v>-3.0750307503075E-3</v>
      </c>
      <c r="K89" s="2">
        <v>-1.5422578655151099E-2</v>
      </c>
      <c r="L89" s="2">
        <v>-0.30388471177944898</v>
      </c>
      <c r="M89" s="2">
        <v>-0.271827182718272</v>
      </c>
      <c r="N89" s="3">
        <v>-0.50246002460024597</v>
      </c>
      <c r="O89" s="3">
        <v>-0.61161785885741704</v>
      </c>
    </row>
    <row r="90" spans="1:15" x14ac:dyDescent="0.3">
      <c r="A90" s="8" t="s">
        <v>14</v>
      </c>
      <c r="B90" s="8" t="s">
        <v>113</v>
      </c>
      <c r="C90" s="2">
        <v>8.3333333333333301E-2</v>
      </c>
      <c r="D90" s="2">
        <v>0.2</v>
      </c>
      <c r="E90" s="2">
        <v>0.102564102564103</v>
      </c>
      <c r="F90" s="2">
        <v>0.127906976744186</v>
      </c>
      <c r="G90" s="2">
        <v>0.185567010309278</v>
      </c>
      <c r="H90" s="2">
        <v>0.173913043478261</v>
      </c>
      <c r="I90" s="2">
        <v>0.155555555555556</v>
      </c>
      <c r="J90" s="2">
        <v>0.256410256410256</v>
      </c>
      <c r="K90" s="2">
        <v>0.18877551020408201</v>
      </c>
      <c r="L90" s="2">
        <v>0.18884120171673799</v>
      </c>
      <c r="M90" s="2">
        <v>0.231046931407942</v>
      </c>
      <c r="N90" s="3">
        <v>1.1858974358974399</v>
      </c>
      <c r="O90" s="3">
        <v>3.37179487179487</v>
      </c>
    </row>
    <row r="91" spans="1:15" x14ac:dyDescent="0.3">
      <c r="A91" s="8" t="s">
        <v>14</v>
      </c>
      <c r="B91" s="8" t="s">
        <v>114</v>
      </c>
      <c r="C91" s="2">
        <v>5.96642468239564E-2</v>
      </c>
      <c r="D91" s="2">
        <v>4.4423035752515501E-2</v>
      </c>
      <c r="E91" s="2">
        <v>4.1713641488162298E-2</v>
      </c>
      <c r="F91" s="2">
        <v>5.7162534435261703E-2</v>
      </c>
      <c r="G91" s="2">
        <v>4.8953001395998098E-2</v>
      </c>
      <c r="H91" s="2">
        <v>4.4095466240795002E-2</v>
      </c>
      <c r="I91" s="2">
        <v>5.3110129163834098E-2</v>
      </c>
      <c r="J91" s="2">
        <v>5.4869684499314099E-2</v>
      </c>
      <c r="K91" s="2">
        <v>4.5819628241413599E-2</v>
      </c>
      <c r="L91" s="2">
        <v>0.14233469865418399</v>
      </c>
      <c r="M91" s="2">
        <v>6.1531566141631501E-2</v>
      </c>
      <c r="N91" s="3">
        <v>0.33777132252077802</v>
      </c>
      <c r="O91" s="3">
        <v>0.69919032489494704</v>
      </c>
    </row>
    <row r="92" spans="1:15" x14ac:dyDescent="0.3">
      <c r="A92" s="8" t="s">
        <v>14</v>
      </c>
      <c r="B92" s="8" t="s">
        <v>115</v>
      </c>
      <c r="C92" s="2">
        <v>0.16666666666666699</v>
      </c>
      <c r="D92" s="2">
        <v>0.12741312741312699</v>
      </c>
      <c r="E92" s="2">
        <v>0.106164383561644</v>
      </c>
      <c r="F92" s="2">
        <v>7.7399380804953594E-2</v>
      </c>
      <c r="G92" s="2">
        <v>3.1609195402298902E-2</v>
      </c>
      <c r="H92" s="2">
        <v>7.52089136490251E-2</v>
      </c>
      <c r="I92" s="2">
        <v>7.5129533678756494E-2</v>
      </c>
      <c r="J92" s="2">
        <v>3.13253012048193E-2</v>
      </c>
      <c r="K92" s="2">
        <v>1.86915887850467E-2</v>
      </c>
      <c r="L92" s="2">
        <v>0.16972477064220201</v>
      </c>
      <c r="M92" s="2">
        <v>8.6274509803921595E-2</v>
      </c>
      <c r="N92" s="3">
        <v>0.33493975903614498</v>
      </c>
      <c r="O92" s="3">
        <v>0.897260273972603</v>
      </c>
    </row>
    <row r="93" spans="1:15" x14ac:dyDescent="0.3">
      <c r="A93" s="8" t="s">
        <v>14</v>
      </c>
      <c r="B93" s="8" t="s">
        <v>16</v>
      </c>
      <c r="C93" s="2">
        <v>0</v>
      </c>
      <c r="D93" s="2">
        <v>-6.25E-2</v>
      </c>
      <c r="E93" s="2">
        <v>0.36666666666666697</v>
      </c>
      <c r="F93" s="2">
        <v>2.4390243902439001E-2</v>
      </c>
      <c r="G93" s="2">
        <v>0.119047619047619</v>
      </c>
      <c r="H93" s="2">
        <v>0.14893617021276601</v>
      </c>
      <c r="I93" s="2">
        <v>0</v>
      </c>
      <c r="J93" s="2">
        <v>3.7037037037037E-2</v>
      </c>
      <c r="K93" s="2">
        <v>8.9285714285714302E-2</v>
      </c>
      <c r="L93" s="2">
        <v>0.27868852459016402</v>
      </c>
      <c r="M93" s="2">
        <v>0.15384615384615399</v>
      </c>
      <c r="N93" s="3">
        <v>0.66666666666666696</v>
      </c>
      <c r="O93" s="3">
        <v>2</v>
      </c>
    </row>
    <row r="94" spans="1:15" x14ac:dyDescent="0.3">
      <c r="A94" s="8" t="s">
        <v>14</v>
      </c>
      <c r="B94" s="8" t="s">
        <v>108</v>
      </c>
      <c r="C94" s="2">
        <v>5.4092526690391503E-2</v>
      </c>
      <c r="D94" s="2">
        <v>4.7940580688723797E-2</v>
      </c>
      <c r="E94" s="2">
        <v>4.7036082474226797E-2</v>
      </c>
      <c r="F94" s="2">
        <v>2.5230769230769199E-2</v>
      </c>
      <c r="G94" s="2">
        <v>3.7214885954381799E-2</v>
      </c>
      <c r="H94" s="2">
        <v>5.3819444444444399E-2</v>
      </c>
      <c r="I94" s="2">
        <v>2.2515101592531599E-2</v>
      </c>
      <c r="J94" s="2">
        <v>2.2556390977443601E-2</v>
      </c>
      <c r="K94" s="2">
        <v>8.4033613445378096E-3</v>
      </c>
      <c r="L94" s="2">
        <v>0.16197916666666701</v>
      </c>
      <c r="M94" s="2">
        <v>8.7404751232631098E-2</v>
      </c>
      <c r="N94" s="3">
        <v>0.30290010741138601</v>
      </c>
      <c r="O94" s="3">
        <v>0.56314432989690699</v>
      </c>
    </row>
    <row r="95" spans="1:15" x14ac:dyDescent="0.3">
      <c r="A95" s="8" t="s">
        <v>14</v>
      </c>
      <c r="B95" s="8" t="s">
        <v>109</v>
      </c>
      <c r="C95" s="2">
        <v>-4.0525739320919997E-2</v>
      </c>
      <c r="D95" s="2">
        <v>-5.3310502283105E-2</v>
      </c>
      <c r="E95" s="2">
        <v>-6.0412395996623701E-2</v>
      </c>
      <c r="F95" s="2">
        <v>-3.5805954825461998E-2</v>
      </c>
      <c r="G95" s="2">
        <v>-4.7650738719552797E-2</v>
      </c>
      <c r="H95" s="2">
        <v>-4.7938504542278097E-2</v>
      </c>
      <c r="I95" s="2">
        <v>-3.46447445684087E-2</v>
      </c>
      <c r="J95" s="2">
        <v>-2.2658150851581502E-2</v>
      </c>
      <c r="K95" s="2">
        <v>-1.15139256262642E-2</v>
      </c>
      <c r="L95" s="2">
        <v>-0.24917361876278901</v>
      </c>
      <c r="M95" s="2">
        <v>-0.20712788259958101</v>
      </c>
      <c r="N95" s="3">
        <v>-0.42487834549878301</v>
      </c>
      <c r="O95" s="3">
        <v>-0.54395273121910004</v>
      </c>
    </row>
    <row r="96" spans="1:15" x14ac:dyDescent="0.3">
      <c r="A96" s="8" t="s">
        <v>15</v>
      </c>
      <c r="B96" s="8" t="s">
        <v>113</v>
      </c>
      <c r="C96" s="2">
        <v>6.0606060606060601E-2</v>
      </c>
      <c r="D96" s="2">
        <v>0</v>
      </c>
      <c r="E96" s="2">
        <v>-2.8571428571428598E-2</v>
      </c>
      <c r="F96" s="2">
        <v>0.26470588235294101</v>
      </c>
      <c r="G96" s="2">
        <v>0.162790697674419</v>
      </c>
      <c r="H96" s="2">
        <v>0.16</v>
      </c>
      <c r="I96" s="2">
        <v>0.20689655172413801</v>
      </c>
      <c r="J96" s="2">
        <v>0.114285714285714</v>
      </c>
      <c r="K96" s="2">
        <v>0.102564102564103</v>
      </c>
      <c r="L96" s="2">
        <v>0.40697674418604701</v>
      </c>
      <c r="M96" s="2">
        <v>0.23966942148760301</v>
      </c>
      <c r="N96" s="3">
        <v>1.1428571428571399</v>
      </c>
      <c r="O96" s="3">
        <v>3.28571428571429</v>
      </c>
    </row>
    <row r="97" spans="1:15" x14ac:dyDescent="0.3">
      <c r="A97" s="8" t="s">
        <v>15</v>
      </c>
      <c r="B97" s="8" t="s">
        <v>114</v>
      </c>
      <c r="C97" s="2">
        <v>3.9186295503212003E-2</v>
      </c>
      <c r="D97" s="2">
        <v>3.0496600041211599E-2</v>
      </c>
      <c r="E97" s="2">
        <v>3.3193361327734497E-2</v>
      </c>
      <c r="F97" s="2">
        <v>4.6448616218308501E-2</v>
      </c>
      <c r="G97" s="2">
        <v>5.4928796005178498E-2</v>
      </c>
      <c r="H97" s="2">
        <v>6.7847124824684399E-2</v>
      </c>
      <c r="I97" s="2">
        <v>6.2551305204399901E-2</v>
      </c>
      <c r="J97" s="2">
        <v>6.6440049443757698E-2</v>
      </c>
      <c r="K97" s="2">
        <v>8.3454071283685899E-2</v>
      </c>
      <c r="L97" s="2">
        <v>0.158732281358652</v>
      </c>
      <c r="M97" s="2">
        <v>0.115868436237738</v>
      </c>
      <c r="N97" s="3">
        <v>0.49397404202719403</v>
      </c>
      <c r="O97" s="3">
        <v>0.93341331733653299</v>
      </c>
    </row>
    <row r="98" spans="1:15" x14ac:dyDescent="0.3">
      <c r="A98" s="8" t="s">
        <v>15</v>
      </c>
      <c r="B98" s="8" t="s">
        <v>115</v>
      </c>
      <c r="C98" s="2">
        <v>8.5714285714285701E-2</v>
      </c>
      <c r="D98" s="2">
        <v>5.2631578947368397E-2</v>
      </c>
      <c r="E98" s="2">
        <v>0.05</v>
      </c>
      <c r="F98" s="2">
        <v>9.5238095238095205E-2</v>
      </c>
      <c r="G98" s="2">
        <v>0.184782608695652</v>
      </c>
      <c r="H98" s="2">
        <v>0</v>
      </c>
      <c r="I98" s="2">
        <v>4.5871559633027498E-2</v>
      </c>
      <c r="J98" s="2">
        <v>0.140350877192982</v>
      </c>
      <c r="K98" s="2">
        <v>0.115384615384615</v>
      </c>
      <c r="L98" s="2">
        <v>0.23448275862069001</v>
      </c>
      <c r="M98" s="2">
        <v>7.2625698324022395E-2</v>
      </c>
      <c r="N98" s="3">
        <v>0.68421052631578905</v>
      </c>
      <c r="O98" s="3">
        <v>1.4</v>
      </c>
    </row>
    <row r="99" spans="1:15" x14ac:dyDescent="0.3">
      <c r="A99" s="8" t="s">
        <v>15</v>
      </c>
      <c r="B99" s="8" t="s">
        <v>16</v>
      </c>
      <c r="C99" s="2">
        <v>0.230769230769231</v>
      </c>
      <c r="D99" s="2">
        <v>6.25E-2</v>
      </c>
      <c r="E99" s="2">
        <v>0.11764705882352899</v>
      </c>
      <c r="F99" s="2">
        <v>0.105263157894737</v>
      </c>
      <c r="G99" s="2">
        <v>0.14285714285714299</v>
      </c>
      <c r="H99" s="2">
        <v>8.3333333333333301E-2</v>
      </c>
      <c r="I99" s="2">
        <v>3.8461538461538498E-2</v>
      </c>
      <c r="J99" s="2">
        <v>0.11111111111111099</v>
      </c>
      <c r="K99" s="2">
        <v>3.3333333333333298E-2</v>
      </c>
      <c r="L99" s="2">
        <v>6.4516129032258104E-2</v>
      </c>
      <c r="M99" s="2">
        <v>0</v>
      </c>
      <c r="N99" s="3">
        <v>0.22222222222222199</v>
      </c>
      <c r="O99" s="3">
        <v>0.94117647058823495</v>
      </c>
    </row>
    <row r="100" spans="1:15" x14ac:dyDescent="0.3">
      <c r="A100" s="8" t="s">
        <v>15</v>
      </c>
      <c r="B100" s="8" t="s">
        <v>108</v>
      </c>
      <c r="C100" s="2">
        <v>5.7187017001545597E-2</v>
      </c>
      <c r="D100" s="2">
        <v>4.0935672514619902E-2</v>
      </c>
      <c r="E100" s="2">
        <v>3.6516853932584303E-2</v>
      </c>
      <c r="F100" s="2">
        <v>4.74254742547425E-2</v>
      </c>
      <c r="G100" s="2">
        <v>6.0802069857697302E-2</v>
      </c>
      <c r="H100" s="2">
        <v>1.8292682926829298E-2</v>
      </c>
      <c r="I100" s="2">
        <v>3.8323353293413201E-2</v>
      </c>
      <c r="J100" s="2">
        <v>1.6147635524798198E-2</v>
      </c>
      <c r="K100" s="2">
        <v>4.6538024971623203E-2</v>
      </c>
      <c r="L100" s="2">
        <v>0.19631236442516301</v>
      </c>
      <c r="M100" s="2">
        <v>9.8821396192203106E-2</v>
      </c>
      <c r="N100" s="3">
        <v>0.397923875432526</v>
      </c>
      <c r="O100" s="3">
        <v>0.702247191011236</v>
      </c>
    </row>
    <row r="101" spans="1:15" x14ac:dyDescent="0.3">
      <c r="A101" s="8" t="s">
        <v>15</v>
      </c>
      <c r="B101" s="8" t="s">
        <v>109</v>
      </c>
      <c r="C101" s="2">
        <v>-4.3704710144927501E-2</v>
      </c>
      <c r="D101" s="2">
        <v>-6.10940089983424E-2</v>
      </c>
      <c r="E101" s="2">
        <v>-5.7503152585119802E-2</v>
      </c>
      <c r="F101" s="2">
        <v>-3.8533583088038503E-2</v>
      </c>
      <c r="G101" s="2">
        <v>-4.7592541052045599E-2</v>
      </c>
      <c r="H101" s="2">
        <v>-5.6691992986557603E-2</v>
      </c>
      <c r="I101" s="2">
        <v>-3.1288723667905798E-2</v>
      </c>
      <c r="J101" s="2">
        <v>-1.6949152542372899E-2</v>
      </c>
      <c r="K101" s="2">
        <v>-1.72413793103448E-2</v>
      </c>
      <c r="L101" s="2">
        <v>-0.24793114862628299</v>
      </c>
      <c r="M101" s="2">
        <v>-0.20950704225352099</v>
      </c>
      <c r="N101" s="3">
        <v>-0.42564758554525101</v>
      </c>
      <c r="O101" s="3">
        <v>-0.54703656998739003</v>
      </c>
    </row>
    <row r="102" spans="1:15" x14ac:dyDescent="0.3">
      <c r="A102" s="8" t="s">
        <v>16</v>
      </c>
      <c r="B102" s="8" t="s">
        <v>113</v>
      </c>
      <c r="C102" s="2">
        <v>-2.4390243902439001E-2</v>
      </c>
      <c r="D102" s="2">
        <v>-0.26250000000000001</v>
      </c>
      <c r="E102" s="2">
        <v>-0.42372881355932202</v>
      </c>
      <c r="F102" s="2">
        <v>-5.8823529411764698E-2</v>
      </c>
      <c r="G102" s="2">
        <v>0.3125</v>
      </c>
      <c r="H102" s="2">
        <v>9.5238095238095205E-2</v>
      </c>
      <c r="I102" s="2">
        <v>0.565217391304348</v>
      </c>
      <c r="J102" s="2">
        <v>-9.7222222222222196E-2</v>
      </c>
      <c r="K102" s="2">
        <v>0.2</v>
      </c>
      <c r="L102" s="2">
        <v>3.8461538461538498E-2</v>
      </c>
      <c r="M102" s="2">
        <v>0.27160493827160498</v>
      </c>
      <c r="N102" s="3">
        <v>0.43055555555555602</v>
      </c>
      <c r="O102" s="3">
        <v>0.74576271186440701</v>
      </c>
    </row>
    <row r="103" spans="1:15" x14ac:dyDescent="0.3">
      <c r="A103" s="8" t="s">
        <v>16</v>
      </c>
      <c r="B103" s="8" t="s">
        <v>114</v>
      </c>
      <c r="C103" s="2">
        <v>-4.75535168195719E-2</v>
      </c>
      <c r="D103" s="2">
        <v>-0.12602343875421401</v>
      </c>
      <c r="E103" s="2">
        <v>-0.28875826598089599</v>
      </c>
      <c r="F103" s="2">
        <v>-0.12732438016528899</v>
      </c>
      <c r="G103" s="2">
        <v>8.6416099437703495E-2</v>
      </c>
      <c r="H103" s="2">
        <v>0.17706347044402099</v>
      </c>
      <c r="I103" s="2">
        <v>0.34181902337421899</v>
      </c>
      <c r="J103" s="2">
        <v>0.24387719903415001</v>
      </c>
      <c r="K103" s="2">
        <v>0.145867997781475</v>
      </c>
      <c r="L103" s="2">
        <v>5.0943852855759898E-2</v>
      </c>
      <c r="M103" s="2">
        <v>0.32204951065054699</v>
      </c>
      <c r="N103" s="3">
        <v>0.980338047602622</v>
      </c>
      <c r="O103" s="3">
        <v>1.1091109478324801</v>
      </c>
    </row>
    <row r="104" spans="1:15" x14ac:dyDescent="0.3">
      <c r="A104" s="8" t="s">
        <v>16</v>
      </c>
      <c r="B104" s="8" t="s">
        <v>115</v>
      </c>
      <c r="C104" s="2">
        <v>-7.1428571428571397E-2</v>
      </c>
      <c r="D104" s="2">
        <v>-0.20512820512820501</v>
      </c>
      <c r="E104" s="2">
        <v>-0.241935483870968</v>
      </c>
      <c r="F104" s="2">
        <v>-0.23404255319148901</v>
      </c>
      <c r="G104" s="2">
        <v>0.27777777777777801</v>
      </c>
      <c r="H104" s="2">
        <v>-8.6956521739130405E-2</v>
      </c>
      <c r="I104" s="2">
        <v>0.30952380952380998</v>
      </c>
      <c r="J104" s="2">
        <v>0.145454545454545</v>
      </c>
      <c r="K104" s="2">
        <v>0.206349206349206</v>
      </c>
      <c r="L104" s="2">
        <v>-3.94736842105263E-2</v>
      </c>
      <c r="M104" s="2">
        <v>0.34246575342465801</v>
      </c>
      <c r="N104" s="3">
        <v>0.78181818181818197</v>
      </c>
      <c r="O104" s="3">
        <v>0.58064516129032295</v>
      </c>
    </row>
    <row r="105" spans="1:15" x14ac:dyDescent="0.3">
      <c r="A105" s="8" t="s">
        <v>16</v>
      </c>
      <c r="B105" s="8" t="s">
        <v>16</v>
      </c>
      <c r="C105" s="2">
        <v>-3.8461538461538498E-2</v>
      </c>
      <c r="D105" s="2">
        <v>-0.26</v>
      </c>
      <c r="E105" s="2">
        <v>-0.135135135135135</v>
      </c>
      <c r="F105" s="2">
        <v>-0.21875</v>
      </c>
      <c r="G105" s="2">
        <v>-0.12</v>
      </c>
      <c r="H105" s="2">
        <v>0.45454545454545497</v>
      </c>
      <c r="I105" s="2">
        <v>0.40625</v>
      </c>
      <c r="J105" s="2">
        <v>0.133333333333333</v>
      </c>
      <c r="K105" s="2">
        <v>0</v>
      </c>
      <c r="L105" s="2">
        <v>1.9607843137254902E-2</v>
      </c>
      <c r="M105" s="2">
        <v>0.15384615384615399</v>
      </c>
      <c r="N105" s="3">
        <v>0.33333333333333298</v>
      </c>
      <c r="O105" s="3">
        <v>0.62162162162162204</v>
      </c>
    </row>
    <row r="106" spans="1:15" x14ac:dyDescent="0.3">
      <c r="A106" s="8" t="s">
        <v>16</v>
      </c>
      <c r="B106" s="8" t="s">
        <v>108</v>
      </c>
      <c r="C106" s="2">
        <v>-7.30994152046784E-2</v>
      </c>
      <c r="D106" s="2">
        <v>-0.20294426919032599</v>
      </c>
      <c r="E106" s="2">
        <v>-0.27968337730870702</v>
      </c>
      <c r="F106" s="2">
        <v>-0.120879120879121</v>
      </c>
      <c r="G106" s="2">
        <v>-2.70833333333333E-2</v>
      </c>
      <c r="H106" s="2">
        <v>4.0685224839400402E-2</v>
      </c>
      <c r="I106" s="2">
        <v>0.133744855967078</v>
      </c>
      <c r="J106" s="2">
        <v>0.15607985480943701</v>
      </c>
      <c r="K106" s="2">
        <v>0.1287284144427</v>
      </c>
      <c r="L106" s="2">
        <v>0.105702364394993</v>
      </c>
      <c r="M106" s="2">
        <v>0.30314465408805003</v>
      </c>
      <c r="N106" s="3">
        <v>0.88021778584391996</v>
      </c>
      <c r="O106" s="3">
        <v>0.36675461741424797</v>
      </c>
    </row>
    <row r="107" spans="1:15" x14ac:dyDescent="0.3">
      <c r="A107" s="8" t="s">
        <v>16</v>
      </c>
      <c r="B107" s="8" t="s">
        <v>109</v>
      </c>
      <c r="C107" s="2">
        <v>-0.15380963683835699</v>
      </c>
      <c r="D107" s="2">
        <v>-0.24502103786816301</v>
      </c>
      <c r="E107" s="2">
        <v>-0.47910087311907901</v>
      </c>
      <c r="F107" s="2">
        <v>-0.43009985734664802</v>
      </c>
      <c r="G107" s="2">
        <v>-0.29787234042553201</v>
      </c>
      <c r="H107" s="2">
        <v>-0.26292335115864501</v>
      </c>
      <c r="I107" s="2">
        <v>-0.18258766626360301</v>
      </c>
      <c r="J107" s="2">
        <v>8.8757396449704092E-3</v>
      </c>
      <c r="K107" s="2">
        <v>-0.12170087976539599</v>
      </c>
      <c r="L107" s="2">
        <v>-0.41235392320534198</v>
      </c>
      <c r="M107" s="2">
        <v>-0.30397727272727298</v>
      </c>
      <c r="N107" s="3">
        <v>-0.63757396449704096</v>
      </c>
      <c r="O107" s="3">
        <v>-0.95448634590377102</v>
      </c>
    </row>
    <row r="108" spans="1:15" x14ac:dyDescent="0.3">
      <c r="A108" s="11" t="s">
        <v>17</v>
      </c>
      <c r="B108" s="11" t="s">
        <v>17</v>
      </c>
      <c r="C108" s="3">
        <v>8.53778297014951E-3</v>
      </c>
      <c r="D108" s="3">
        <v>-5.6240845123624898E-3</v>
      </c>
      <c r="E108" s="3">
        <v>-9.2393667087341293E-3</v>
      </c>
      <c r="F108" s="3">
        <v>1.06802651534516E-2</v>
      </c>
      <c r="G108" s="3">
        <v>2.277450166288E-2</v>
      </c>
      <c r="H108" s="3">
        <v>3.1189983597233802E-2</v>
      </c>
      <c r="I108" s="3">
        <v>4.04060589105152E-2</v>
      </c>
      <c r="J108" s="3">
        <v>4.5847418561770097E-2</v>
      </c>
      <c r="K108" s="3">
        <v>4.1901893445483097E-2</v>
      </c>
      <c r="L108" s="3">
        <v>4.41333554252758E-2</v>
      </c>
      <c r="M108" s="3">
        <v>5.9581608605519601E-2</v>
      </c>
      <c r="N108" s="3">
        <v>0.20555086047941001</v>
      </c>
      <c r="O108" s="3">
        <v>0.32461453395857698</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118</v>
      </c>
      <c r="B113" s="15"/>
    </row>
    <row r="114" spans="1:2" x14ac:dyDescent="0.3">
      <c r="A114" s="14" t="s">
        <v>43</v>
      </c>
      <c r="B114" s="15"/>
    </row>
    <row r="115" spans="1:2" x14ac:dyDescent="0.3">
      <c r="A115" s="14" t="s">
        <v>44</v>
      </c>
      <c r="B115" s="15"/>
    </row>
    <row r="116" spans="1:2" x14ac:dyDescent="0.3">
      <c r="A116" s="14" t="s">
        <v>45</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149</v>
      </c>
      <c r="B1" s="15"/>
    </row>
    <row r="2" spans="1:5" ht="15.6" x14ac:dyDescent="0.3">
      <c r="A2" s="12" t="s">
        <v>140</v>
      </c>
      <c r="B2" s="15"/>
    </row>
    <row r="3" spans="1:5" ht="15.6" x14ac:dyDescent="0.3">
      <c r="A3" s="12" t="s">
        <v>33</v>
      </c>
      <c r="B3" s="15"/>
    </row>
    <row r="4" spans="1:5" ht="15.6" x14ac:dyDescent="0.3">
      <c r="A4" s="12" t="s">
        <v>122</v>
      </c>
      <c r="B4" s="15"/>
    </row>
    <row r="5" spans="1:5" ht="15.6" x14ac:dyDescent="0.3">
      <c r="A5" s="12"/>
      <c r="B5" s="15"/>
    </row>
    <row r="6" spans="1:5" x14ac:dyDescent="0.3">
      <c r="A6" s="16" t="str">
        <f>HYPERLINK("#'Table of contents'!A23",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12</v>
      </c>
      <c r="B9" s="7" t="s">
        <v>119</v>
      </c>
      <c r="C9" s="1">
        <v>8785</v>
      </c>
      <c r="D9" s="1">
        <v>11940</v>
      </c>
      <c r="E9" s="1">
        <v>13293</v>
      </c>
    </row>
    <row r="10" spans="1:5" x14ac:dyDescent="0.3">
      <c r="A10" s="7" t="s">
        <v>12</v>
      </c>
      <c r="B10" s="7" t="s">
        <v>120</v>
      </c>
      <c r="C10" s="1">
        <v>223283</v>
      </c>
      <c r="D10" s="1">
        <v>230633</v>
      </c>
      <c r="E10" s="1">
        <v>242818</v>
      </c>
    </row>
    <row r="11" spans="1:5" x14ac:dyDescent="0.3">
      <c r="A11" s="7" t="s">
        <v>13</v>
      </c>
      <c r="B11" s="7" t="s">
        <v>119</v>
      </c>
      <c r="C11" s="1">
        <v>297</v>
      </c>
      <c r="D11" s="1">
        <v>384</v>
      </c>
      <c r="E11" s="1">
        <v>406</v>
      </c>
    </row>
    <row r="12" spans="1:5" x14ac:dyDescent="0.3">
      <c r="A12" s="7" t="s">
        <v>13</v>
      </c>
      <c r="B12" s="7" t="s">
        <v>120</v>
      </c>
      <c r="C12" s="1">
        <v>7153</v>
      </c>
      <c r="D12" s="1">
        <v>7330</v>
      </c>
      <c r="E12" s="1">
        <v>7464</v>
      </c>
    </row>
    <row r="13" spans="1:5" x14ac:dyDescent="0.3">
      <c r="A13" s="7" t="s">
        <v>14</v>
      </c>
      <c r="B13" s="7" t="s">
        <v>119</v>
      </c>
      <c r="C13" s="1">
        <v>930</v>
      </c>
      <c r="D13" s="1">
        <v>1296</v>
      </c>
      <c r="E13" s="1">
        <v>1420</v>
      </c>
    </row>
    <row r="14" spans="1:5" x14ac:dyDescent="0.3">
      <c r="A14" s="7" t="s">
        <v>14</v>
      </c>
      <c r="B14" s="7" t="s">
        <v>120</v>
      </c>
      <c r="C14" s="1">
        <v>21745</v>
      </c>
      <c r="D14" s="1">
        <v>22188</v>
      </c>
      <c r="E14" s="1">
        <v>22352</v>
      </c>
    </row>
    <row r="15" spans="1:5" x14ac:dyDescent="0.3">
      <c r="A15" s="7" t="s">
        <v>15</v>
      </c>
      <c r="B15" s="7" t="s">
        <v>119</v>
      </c>
      <c r="C15" s="1">
        <v>507</v>
      </c>
      <c r="D15" s="1">
        <v>703</v>
      </c>
      <c r="E15" s="1">
        <v>780</v>
      </c>
    </row>
    <row r="16" spans="1:5" x14ac:dyDescent="0.3">
      <c r="A16" s="7" t="s">
        <v>15</v>
      </c>
      <c r="B16" s="7" t="s">
        <v>120</v>
      </c>
      <c r="C16" s="1">
        <v>11176</v>
      </c>
      <c r="D16" s="1">
        <v>11670</v>
      </c>
      <c r="E16" s="1">
        <v>12272</v>
      </c>
    </row>
    <row r="17" spans="1:5" x14ac:dyDescent="0.3">
      <c r="A17" s="7" t="s">
        <v>16</v>
      </c>
      <c r="B17" s="7" t="s">
        <v>119</v>
      </c>
      <c r="C17" s="1">
        <v>95</v>
      </c>
      <c r="D17" s="1">
        <v>163</v>
      </c>
      <c r="E17" s="1">
        <v>184</v>
      </c>
    </row>
    <row r="18" spans="1:5" x14ac:dyDescent="0.3">
      <c r="A18" s="7" t="s">
        <v>16</v>
      </c>
      <c r="B18" s="7" t="s">
        <v>120</v>
      </c>
      <c r="C18" s="1">
        <v>9692</v>
      </c>
      <c r="D18" s="1">
        <v>9875</v>
      </c>
      <c r="E18" s="1">
        <v>12840</v>
      </c>
    </row>
    <row r="19" spans="1:5" x14ac:dyDescent="0.3">
      <c r="A19" s="10" t="s">
        <v>17</v>
      </c>
      <c r="B19" s="10" t="s">
        <v>17</v>
      </c>
      <c r="C19" s="5">
        <v>283663</v>
      </c>
      <c r="D19" s="5">
        <v>296182</v>
      </c>
      <c r="E19" s="5">
        <v>313829</v>
      </c>
    </row>
    <row r="20" spans="1:5" x14ac:dyDescent="0.3">
      <c r="A20" s="15"/>
      <c r="B20" s="15"/>
    </row>
    <row r="21" spans="1:5" x14ac:dyDescent="0.3">
      <c r="A21" s="15"/>
      <c r="B21" s="15"/>
    </row>
    <row r="22" spans="1:5" x14ac:dyDescent="0.3">
      <c r="A22" s="15"/>
      <c r="B22" s="15"/>
      <c r="C22" s="20" t="s">
        <v>35</v>
      </c>
      <c r="D22" s="21"/>
      <c r="E22" s="21"/>
    </row>
    <row r="23" spans="1:5" x14ac:dyDescent="0.3">
      <c r="A23" s="9" t="s">
        <v>39</v>
      </c>
      <c r="B23" s="9" t="s">
        <v>39</v>
      </c>
      <c r="C23" s="4" t="s">
        <v>9</v>
      </c>
      <c r="D23" s="4" t="s">
        <v>10</v>
      </c>
      <c r="E23" s="4" t="s">
        <v>11</v>
      </c>
    </row>
    <row r="24" spans="1:5" x14ac:dyDescent="0.3">
      <c r="A24" s="8" t="s">
        <v>12</v>
      </c>
      <c r="B24" s="8" t="s">
        <v>119</v>
      </c>
      <c r="C24" s="2">
        <v>3.7855283796128701E-2</v>
      </c>
      <c r="D24" s="2">
        <v>4.9222295968636198E-2</v>
      </c>
      <c r="E24" s="2">
        <v>5.1903276313785801E-2</v>
      </c>
    </row>
    <row r="25" spans="1:5" x14ac:dyDescent="0.3">
      <c r="A25" s="8" t="s">
        <v>12</v>
      </c>
      <c r="B25" s="8" t="s">
        <v>120</v>
      </c>
      <c r="C25" s="2">
        <v>0.96214471620387099</v>
      </c>
      <c r="D25" s="2">
        <v>0.95077770403136397</v>
      </c>
      <c r="E25" s="2">
        <v>0.948096723686214</v>
      </c>
    </row>
    <row r="26" spans="1:5" x14ac:dyDescent="0.3">
      <c r="A26" s="8" t="s">
        <v>13</v>
      </c>
      <c r="B26" s="8" t="s">
        <v>119</v>
      </c>
      <c r="C26" s="2">
        <v>3.9865771812080501E-2</v>
      </c>
      <c r="D26" s="2">
        <v>4.9779621467461801E-2</v>
      </c>
      <c r="E26" s="2">
        <v>5.1588310038119402E-2</v>
      </c>
    </row>
    <row r="27" spans="1:5" x14ac:dyDescent="0.3">
      <c r="A27" s="8" t="s">
        <v>13</v>
      </c>
      <c r="B27" s="8" t="s">
        <v>120</v>
      </c>
      <c r="C27" s="2">
        <v>0.96013422818791905</v>
      </c>
      <c r="D27" s="2">
        <v>0.95022037853253805</v>
      </c>
      <c r="E27" s="2">
        <v>0.94841168996188097</v>
      </c>
    </row>
    <row r="28" spans="1:5" x14ac:dyDescent="0.3">
      <c r="A28" s="8" t="s">
        <v>14</v>
      </c>
      <c r="B28" s="8" t="s">
        <v>119</v>
      </c>
      <c r="C28" s="2">
        <v>4.1014332965821403E-2</v>
      </c>
      <c r="D28" s="2">
        <v>5.5186509964231002E-2</v>
      </c>
      <c r="E28" s="2">
        <v>5.9734141006225802E-2</v>
      </c>
    </row>
    <row r="29" spans="1:5" x14ac:dyDescent="0.3">
      <c r="A29" s="8" t="s">
        <v>14</v>
      </c>
      <c r="B29" s="8" t="s">
        <v>120</v>
      </c>
      <c r="C29" s="2">
        <v>0.95898566703417898</v>
      </c>
      <c r="D29" s="2">
        <v>0.94481349003576898</v>
      </c>
      <c r="E29" s="2">
        <v>0.94026585899377402</v>
      </c>
    </row>
    <row r="30" spans="1:5" x14ac:dyDescent="0.3">
      <c r="A30" s="8" t="s">
        <v>15</v>
      </c>
      <c r="B30" s="8" t="s">
        <v>119</v>
      </c>
      <c r="C30" s="2">
        <v>4.3396387914063202E-2</v>
      </c>
      <c r="D30" s="2">
        <v>5.6817263396104399E-2</v>
      </c>
      <c r="E30" s="2">
        <v>5.97609561752988E-2</v>
      </c>
    </row>
    <row r="31" spans="1:5" x14ac:dyDescent="0.3">
      <c r="A31" s="8" t="s">
        <v>15</v>
      </c>
      <c r="B31" s="8" t="s">
        <v>120</v>
      </c>
      <c r="C31" s="2">
        <v>0.95660361208593703</v>
      </c>
      <c r="D31" s="2">
        <v>0.94318273660389595</v>
      </c>
      <c r="E31" s="2">
        <v>0.94023904382470103</v>
      </c>
    </row>
    <row r="32" spans="1:5" x14ac:dyDescent="0.3">
      <c r="A32" s="8" t="s">
        <v>16</v>
      </c>
      <c r="B32" s="8" t="s">
        <v>119</v>
      </c>
      <c r="C32" s="2">
        <v>9.7067538571574494E-3</v>
      </c>
      <c r="D32" s="2">
        <v>1.6238294480972301E-2</v>
      </c>
      <c r="E32" s="2">
        <v>1.4127764127764101E-2</v>
      </c>
    </row>
    <row r="33" spans="1:5" x14ac:dyDescent="0.3">
      <c r="A33" s="8" t="s">
        <v>16</v>
      </c>
      <c r="B33" s="8" t="s">
        <v>120</v>
      </c>
      <c r="C33" s="2">
        <v>0.99029324614284298</v>
      </c>
      <c r="D33" s="2">
        <v>0.98376170551902797</v>
      </c>
      <c r="E33" s="2">
        <v>0.98587223587223605</v>
      </c>
    </row>
    <row r="34" spans="1:5" x14ac:dyDescent="0.3">
      <c r="A34" s="15"/>
      <c r="B34" s="15"/>
    </row>
    <row r="35" spans="1:5" x14ac:dyDescent="0.3">
      <c r="A35" s="13" t="s">
        <v>40</v>
      </c>
      <c r="B35" s="15"/>
    </row>
    <row r="36" spans="1:5" x14ac:dyDescent="0.3">
      <c r="A36" s="14" t="s">
        <v>41</v>
      </c>
      <c r="B36" s="15"/>
    </row>
    <row r="37" spans="1:5" x14ac:dyDescent="0.3">
      <c r="A37" s="14" t="s">
        <v>42</v>
      </c>
      <c r="B37" s="15"/>
    </row>
    <row r="38" spans="1:5" x14ac:dyDescent="0.3">
      <c r="A38" s="14" t="s">
        <v>123</v>
      </c>
      <c r="B38" s="15"/>
    </row>
    <row r="39" spans="1:5" x14ac:dyDescent="0.3">
      <c r="A39" s="14" t="s">
        <v>43</v>
      </c>
      <c r="B39" s="15"/>
    </row>
    <row r="40" spans="1:5" x14ac:dyDescent="0.3">
      <c r="A40" s="14" t="s">
        <v>44</v>
      </c>
      <c r="B40" s="15"/>
    </row>
    <row r="41" spans="1:5" x14ac:dyDescent="0.3">
      <c r="A41" s="14" t="s">
        <v>45</v>
      </c>
      <c r="B41" s="15"/>
    </row>
    <row r="42" spans="1:5" x14ac:dyDescent="0.3">
      <c r="A42" s="15"/>
      <c r="B42" s="15"/>
    </row>
    <row r="43" spans="1:5" x14ac:dyDescent="0.3">
      <c r="A43" s="15"/>
      <c r="B43" s="15"/>
    </row>
    <row r="44" spans="1:5" x14ac:dyDescent="0.3">
      <c r="A44" s="15"/>
      <c r="B44" s="15"/>
    </row>
    <row r="45" spans="1:5" x14ac:dyDescent="0.3">
      <c r="A45" s="15"/>
      <c r="B45" s="15"/>
    </row>
    <row r="46" spans="1:5" x14ac:dyDescent="0.3">
      <c r="A46" s="15"/>
      <c r="B46" s="15"/>
    </row>
    <row r="47" spans="1:5" x14ac:dyDescent="0.3">
      <c r="A47" s="15"/>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2:E2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72.77734375" customWidth="1"/>
    <col min="3" max="13" width="10.5546875" customWidth="1"/>
  </cols>
  <sheetData>
    <row r="1" spans="1:5" ht="15.6" x14ac:dyDescent="0.3">
      <c r="A1" s="12" t="s">
        <v>150</v>
      </c>
      <c r="B1" s="15"/>
    </row>
    <row r="2" spans="1:5" ht="15.6" x14ac:dyDescent="0.3">
      <c r="A2" s="12" t="s">
        <v>140</v>
      </c>
      <c r="B2" s="15"/>
    </row>
    <row r="3" spans="1:5" ht="15.6" x14ac:dyDescent="0.3">
      <c r="A3" s="12" t="s">
        <v>33</v>
      </c>
      <c r="B3" s="15"/>
    </row>
    <row r="4" spans="1:5" ht="15.6" x14ac:dyDescent="0.3">
      <c r="A4" s="12" t="s">
        <v>136</v>
      </c>
      <c r="B4" s="15"/>
    </row>
    <row r="5" spans="1:5" ht="15.6" x14ac:dyDescent="0.3">
      <c r="A5" s="12"/>
      <c r="B5" s="15"/>
    </row>
    <row r="6" spans="1:5" x14ac:dyDescent="0.3">
      <c r="A6" s="16" t="str">
        <f>HYPERLINK("#'Table of contents'!A24",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12</v>
      </c>
      <c r="B9" s="7" t="s">
        <v>124</v>
      </c>
      <c r="C9" s="1">
        <v>134</v>
      </c>
      <c r="D9" s="1">
        <v>164</v>
      </c>
      <c r="E9" s="1">
        <v>175</v>
      </c>
    </row>
    <row r="10" spans="1:5" x14ac:dyDescent="0.3">
      <c r="A10" s="7" t="s">
        <v>12</v>
      </c>
      <c r="B10" s="7" t="s">
        <v>125</v>
      </c>
      <c r="C10" s="1">
        <v>645</v>
      </c>
      <c r="D10" s="1">
        <v>827</v>
      </c>
      <c r="E10" s="1">
        <v>890</v>
      </c>
    </row>
    <row r="11" spans="1:5" x14ac:dyDescent="0.3">
      <c r="A11" s="7" t="s">
        <v>12</v>
      </c>
      <c r="B11" s="7" t="s">
        <v>126</v>
      </c>
      <c r="C11" s="1">
        <v>3035</v>
      </c>
      <c r="D11" s="1">
        <v>4223</v>
      </c>
      <c r="E11" s="1">
        <v>4753</v>
      </c>
    </row>
    <row r="12" spans="1:5" x14ac:dyDescent="0.3">
      <c r="A12" s="7" t="s">
        <v>12</v>
      </c>
      <c r="B12" s="7" t="s">
        <v>127</v>
      </c>
      <c r="C12" s="1">
        <v>150</v>
      </c>
      <c r="D12" s="1">
        <v>183</v>
      </c>
      <c r="E12" s="1">
        <v>189</v>
      </c>
    </row>
    <row r="13" spans="1:5" x14ac:dyDescent="0.3">
      <c r="A13" s="7" t="s">
        <v>12</v>
      </c>
      <c r="B13" s="7" t="s">
        <v>128</v>
      </c>
      <c r="C13" s="1">
        <v>1945</v>
      </c>
      <c r="D13" s="1">
        <v>2701</v>
      </c>
      <c r="E13" s="1">
        <v>3018</v>
      </c>
    </row>
    <row r="14" spans="1:5" x14ac:dyDescent="0.3">
      <c r="A14" s="7" t="s">
        <v>12</v>
      </c>
      <c r="B14" s="7" t="s">
        <v>129</v>
      </c>
      <c r="C14" s="1">
        <v>366</v>
      </c>
      <c r="D14" s="1">
        <v>477</v>
      </c>
      <c r="E14" s="1">
        <v>509</v>
      </c>
    </row>
    <row r="15" spans="1:5" x14ac:dyDescent="0.3">
      <c r="A15" s="7" t="s">
        <v>12</v>
      </c>
      <c r="B15" s="7" t="s">
        <v>130</v>
      </c>
      <c r="C15" s="1">
        <v>61</v>
      </c>
      <c r="D15" s="1">
        <v>89</v>
      </c>
      <c r="E15" s="1">
        <v>93</v>
      </c>
    </row>
    <row r="16" spans="1:5" x14ac:dyDescent="0.3">
      <c r="A16" s="7" t="s">
        <v>12</v>
      </c>
      <c r="B16" s="7" t="s">
        <v>131</v>
      </c>
      <c r="C16" s="1">
        <v>562</v>
      </c>
      <c r="D16" s="1">
        <v>863</v>
      </c>
      <c r="E16" s="1">
        <v>997</v>
      </c>
    </row>
    <row r="17" spans="1:5" x14ac:dyDescent="0.3">
      <c r="A17" s="7" t="s">
        <v>12</v>
      </c>
      <c r="B17" s="7" t="s">
        <v>132</v>
      </c>
      <c r="C17" s="1">
        <v>223283</v>
      </c>
      <c r="D17" s="1">
        <v>230644</v>
      </c>
      <c r="E17" s="1">
        <v>242849</v>
      </c>
    </row>
    <row r="18" spans="1:5" x14ac:dyDescent="0.3">
      <c r="A18" s="7" t="s">
        <v>13</v>
      </c>
      <c r="B18" s="7" t="s">
        <v>124</v>
      </c>
      <c r="C18" s="1">
        <v>3</v>
      </c>
      <c r="D18" s="1">
        <v>4</v>
      </c>
      <c r="E18" s="1">
        <v>5</v>
      </c>
    </row>
    <row r="19" spans="1:5" x14ac:dyDescent="0.3">
      <c r="A19" s="7" t="s">
        <v>13</v>
      </c>
      <c r="B19" s="7" t="s">
        <v>125</v>
      </c>
      <c r="C19" s="1">
        <v>15</v>
      </c>
      <c r="D19" s="1">
        <v>20</v>
      </c>
      <c r="E19" s="1">
        <v>23</v>
      </c>
    </row>
    <row r="20" spans="1:5" x14ac:dyDescent="0.3">
      <c r="A20" s="7" t="s">
        <v>13</v>
      </c>
      <c r="B20" s="7" t="s">
        <v>126</v>
      </c>
      <c r="C20" s="1">
        <v>69</v>
      </c>
      <c r="D20" s="1">
        <v>87</v>
      </c>
      <c r="E20" s="1">
        <v>91</v>
      </c>
    </row>
    <row r="21" spans="1:5" x14ac:dyDescent="0.3">
      <c r="A21" s="7" t="s">
        <v>13</v>
      </c>
      <c r="B21" s="7" t="s">
        <v>127</v>
      </c>
      <c r="C21" s="1">
        <v>6</v>
      </c>
      <c r="D21" s="1">
        <v>8</v>
      </c>
      <c r="E21" s="1">
        <v>10</v>
      </c>
    </row>
    <row r="22" spans="1:5" x14ac:dyDescent="0.3">
      <c r="A22" s="7" t="s">
        <v>13</v>
      </c>
      <c r="B22" s="7" t="s">
        <v>128</v>
      </c>
      <c r="C22" s="1">
        <v>51</v>
      </c>
      <c r="D22" s="1">
        <v>75</v>
      </c>
      <c r="E22" s="1">
        <v>77</v>
      </c>
    </row>
    <row r="23" spans="1:5" x14ac:dyDescent="0.3">
      <c r="A23" s="7" t="s">
        <v>13</v>
      </c>
      <c r="B23" s="7" t="s">
        <v>129</v>
      </c>
      <c r="C23" s="1">
        <v>20</v>
      </c>
      <c r="D23" s="1">
        <v>26</v>
      </c>
      <c r="E23" s="1">
        <v>29</v>
      </c>
    </row>
    <row r="24" spans="1:5" x14ac:dyDescent="0.3">
      <c r="A24" s="7" t="s">
        <v>13</v>
      </c>
      <c r="B24" s="7" t="s">
        <v>130</v>
      </c>
      <c r="C24" s="1">
        <v>3</v>
      </c>
      <c r="D24" s="1">
        <v>3</v>
      </c>
      <c r="E24" s="1">
        <v>3</v>
      </c>
    </row>
    <row r="25" spans="1:5" x14ac:dyDescent="0.3">
      <c r="A25" s="7" t="s">
        <v>13</v>
      </c>
      <c r="B25" s="7" t="s">
        <v>131</v>
      </c>
      <c r="C25" s="1">
        <v>31</v>
      </c>
      <c r="D25" s="1">
        <v>42</v>
      </c>
      <c r="E25" s="1">
        <v>42</v>
      </c>
    </row>
    <row r="26" spans="1:5" x14ac:dyDescent="0.3">
      <c r="A26" s="7" t="s">
        <v>13</v>
      </c>
      <c r="B26" s="7" t="s">
        <v>132</v>
      </c>
      <c r="C26" s="1">
        <v>7153</v>
      </c>
      <c r="D26" s="1">
        <v>7331</v>
      </c>
      <c r="E26" s="1">
        <v>7465</v>
      </c>
    </row>
    <row r="27" spans="1:5" x14ac:dyDescent="0.3">
      <c r="A27" s="7" t="s">
        <v>14</v>
      </c>
      <c r="B27" s="7" t="s">
        <v>124</v>
      </c>
      <c r="C27" s="1">
        <v>18</v>
      </c>
      <c r="D27" s="1">
        <v>22</v>
      </c>
      <c r="E27" s="1">
        <v>26</v>
      </c>
    </row>
    <row r="28" spans="1:5" x14ac:dyDescent="0.3">
      <c r="A28" s="7" t="s">
        <v>14</v>
      </c>
      <c r="B28" s="7" t="s">
        <v>125</v>
      </c>
      <c r="C28" s="1">
        <v>73</v>
      </c>
      <c r="D28" s="1">
        <v>86</v>
      </c>
      <c r="E28" s="1">
        <v>92</v>
      </c>
    </row>
    <row r="29" spans="1:5" x14ac:dyDescent="0.3">
      <c r="A29" s="7" t="s">
        <v>14</v>
      </c>
      <c r="B29" s="7" t="s">
        <v>126</v>
      </c>
      <c r="C29" s="1">
        <v>260</v>
      </c>
      <c r="D29" s="1">
        <v>361</v>
      </c>
      <c r="E29" s="1">
        <v>401</v>
      </c>
    </row>
    <row r="30" spans="1:5" x14ac:dyDescent="0.3">
      <c r="A30" s="7" t="s">
        <v>14</v>
      </c>
      <c r="B30" s="7" t="s">
        <v>127</v>
      </c>
      <c r="C30" s="1">
        <v>18</v>
      </c>
      <c r="D30" s="1">
        <v>26</v>
      </c>
      <c r="E30" s="1">
        <v>26</v>
      </c>
    </row>
    <row r="31" spans="1:5" x14ac:dyDescent="0.3">
      <c r="A31" s="7" t="s">
        <v>14</v>
      </c>
      <c r="B31" s="7" t="s">
        <v>128</v>
      </c>
      <c r="C31" s="1">
        <v>275</v>
      </c>
      <c r="D31" s="1">
        <v>383</v>
      </c>
      <c r="E31" s="1">
        <v>424</v>
      </c>
    </row>
    <row r="32" spans="1:5" x14ac:dyDescent="0.3">
      <c r="A32" s="7" t="s">
        <v>14</v>
      </c>
      <c r="B32" s="7" t="s">
        <v>129</v>
      </c>
      <c r="C32" s="1">
        <v>48</v>
      </c>
      <c r="D32" s="1">
        <v>66</v>
      </c>
      <c r="E32" s="1">
        <v>63</v>
      </c>
    </row>
    <row r="33" spans="1:5" x14ac:dyDescent="0.3">
      <c r="A33" s="7" t="s">
        <v>14</v>
      </c>
      <c r="B33" s="7" t="s">
        <v>130</v>
      </c>
      <c r="C33" s="1">
        <v>5</v>
      </c>
      <c r="D33" s="1">
        <v>4</v>
      </c>
      <c r="E33" s="1">
        <v>5</v>
      </c>
    </row>
    <row r="34" spans="1:5" x14ac:dyDescent="0.3">
      <c r="A34" s="7" t="s">
        <v>14</v>
      </c>
      <c r="B34" s="7" t="s">
        <v>131</v>
      </c>
      <c r="C34" s="1">
        <v>42</v>
      </c>
      <c r="D34" s="1">
        <v>75</v>
      </c>
      <c r="E34" s="1">
        <v>92</v>
      </c>
    </row>
    <row r="35" spans="1:5" x14ac:dyDescent="0.3">
      <c r="A35" s="7" t="s">
        <v>14</v>
      </c>
      <c r="B35" s="7" t="s">
        <v>132</v>
      </c>
      <c r="C35" s="1">
        <v>21745</v>
      </c>
      <c r="D35" s="1">
        <v>22188</v>
      </c>
      <c r="E35" s="1">
        <v>22354</v>
      </c>
    </row>
    <row r="36" spans="1:5" x14ac:dyDescent="0.3">
      <c r="A36" s="7" t="s">
        <v>15</v>
      </c>
      <c r="B36" s="7" t="s">
        <v>124</v>
      </c>
      <c r="C36" s="1">
        <v>10</v>
      </c>
      <c r="D36" s="1">
        <v>14</v>
      </c>
      <c r="E36" s="1">
        <v>15</v>
      </c>
    </row>
    <row r="37" spans="1:5" x14ac:dyDescent="0.3">
      <c r="A37" s="7" t="s">
        <v>15</v>
      </c>
      <c r="B37" s="7" t="s">
        <v>125</v>
      </c>
      <c r="C37" s="1">
        <v>54</v>
      </c>
      <c r="D37" s="1">
        <v>58</v>
      </c>
      <c r="E37" s="1">
        <v>65</v>
      </c>
    </row>
    <row r="38" spans="1:5" x14ac:dyDescent="0.3">
      <c r="A38" s="7" t="s">
        <v>15</v>
      </c>
      <c r="B38" s="7" t="s">
        <v>126</v>
      </c>
      <c r="C38" s="1">
        <v>167</v>
      </c>
      <c r="D38" s="1">
        <v>227</v>
      </c>
      <c r="E38" s="1">
        <v>252</v>
      </c>
    </row>
    <row r="39" spans="1:5" x14ac:dyDescent="0.3">
      <c r="A39" s="7" t="s">
        <v>15</v>
      </c>
      <c r="B39" s="7" t="s">
        <v>127</v>
      </c>
      <c r="C39" s="1">
        <v>9</v>
      </c>
      <c r="D39" s="1">
        <v>14</v>
      </c>
      <c r="E39" s="1">
        <v>16</v>
      </c>
    </row>
    <row r="40" spans="1:5" x14ac:dyDescent="0.3">
      <c r="A40" s="7" t="s">
        <v>15</v>
      </c>
      <c r="B40" s="7" t="s">
        <v>128</v>
      </c>
      <c r="C40" s="1">
        <v>117</v>
      </c>
      <c r="D40" s="1">
        <v>167</v>
      </c>
      <c r="E40" s="1">
        <v>186</v>
      </c>
    </row>
    <row r="41" spans="1:5" x14ac:dyDescent="0.3">
      <c r="A41" s="7" t="s">
        <v>15</v>
      </c>
      <c r="B41" s="7" t="s">
        <v>129</v>
      </c>
      <c r="C41" s="1">
        <v>23</v>
      </c>
      <c r="D41" s="1">
        <v>31</v>
      </c>
      <c r="E41" s="1">
        <v>35</v>
      </c>
    </row>
    <row r="42" spans="1:5" x14ac:dyDescent="0.3">
      <c r="A42" s="7" t="s">
        <v>15</v>
      </c>
      <c r="B42" s="7" t="s">
        <v>130</v>
      </c>
      <c r="C42" s="1">
        <v>3</v>
      </c>
      <c r="D42" s="1">
        <v>5</v>
      </c>
      <c r="E42" s="1">
        <v>9</v>
      </c>
    </row>
    <row r="43" spans="1:5" x14ac:dyDescent="0.3">
      <c r="A43" s="7" t="s">
        <v>15</v>
      </c>
      <c r="B43" s="7" t="s">
        <v>131</v>
      </c>
      <c r="C43" s="1">
        <v>24</v>
      </c>
      <c r="D43" s="1">
        <v>39</v>
      </c>
      <c r="E43" s="1">
        <v>46</v>
      </c>
    </row>
    <row r="44" spans="1:5" x14ac:dyDescent="0.3">
      <c r="A44" s="7" t="s">
        <v>15</v>
      </c>
      <c r="B44" s="7" t="s">
        <v>132</v>
      </c>
      <c r="C44" s="1">
        <v>11176</v>
      </c>
      <c r="D44" s="1">
        <v>11670</v>
      </c>
      <c r="E44" s="1">
        <v>12273</v>
      </c>
    </row>
    <row r="45" spans="1:5" x14ac:dyDescent="0.3">
      <c r="A45" s="7" t="s">
        <v>16</v>
      </c>
      <c r="B45" s="7" t="s">
        <v>124</v>
      </c>
      <c r="C45" s="1">
        <v>2</v>
      </c>
      <c r="D45" s="1">
        <v>2</v>
      </c>
      <c r="E45" s="1">
        <v>4</v>
      </c>
    </row>
    <row r="46" spans="1:5" x14ac:dyDescent="0.3">
      <c r="A46" s="7" t="s">
        <v>16</v>
      </c>
      <c r="B46" s="7" t="s">
        <v>125</v>
      </c>
      <c r="C46" s="1">
        <v>12</v>
      </c>
      <c r="D46" s="1">
        <v>13</v>
      </c>
      <c r="E46" s="1">
        <v>12</v>
      </c>
    </row>
    <row r="47" spans="1:5" x14ac:dyDescent="0.3">
      <c r="A47" s="7" t="s">
        <v>16</v>
      </c>
      <c r="B47" s="7" t="s">
        <v>126</v>
      </c>
      <c r="C47" s="1">
        <v>18</v>
      </c>
      <c r="D47" s="1">
        <v>17</v>
      </c>
      <c r="E47" s="1">
        <v>28</v>
      </c>
    </row>
    <row r="48" spans="1:5" x14ac:dyDescent="0.3">
      <c r="A48" s="7" t="s">
        <v>16</v>
      </c>
      <c r="B48" s="7" t="s">
        <v>127</v>
      </c>
      <c r="C48" s="1">
        <v>3</v>
      </c>
      <c r="D48" s="1">
        <v>4</v>
      </c>
      <c r="E48" s="1">
        <v>4</v>
      </c>
    </row>
    <row r="49" spans="1:5" x14ac:dyDescent="0.3">
      <c r="A49" s="7" t="s">
        <v>16</v>
      </c>
      <c r="B49" s="7" t="s">
        <v>128</v>
      </c>
      <c r="C49" s="1">
        <v>20</v>
      </c>
      <c r="D49" s="1">
        <v>21</v>
      </c>
      <c r="E49" s="1">
        <v>39</v>
      </c>
    </row>
    <row r="50" spans="1:5" x14ac:dyDescent="0.3">
      <c r="A50" s="7" t="s">
        <v>16</v>
      </c>
      <c r="B50" s="7" t="s">
        <v>129</v>
      </c>
      <c r="C50" s="1">
        <v>5</v>
      </c>
      <c r="D50" s="1">
        <v>13</v>
      </c>
      <c r="E50" s="1">
        <v>12</v>
      </c>
    </row>
    <row r="51" spans="1:5" x14ac:dyDescent="0.3">
      <c r="A51" s="7" t="s">
        <v>16</v>
      </c>
      <c r="B51" s="7" t="s">
        <v>130</v>
      </c>
      <c r="C51" s="1">
        <v>3</v>
      </c>
      <c r="D51" s="1">
        <v>4</v>
      </c>
      <c r="E51" s="1">
        <v>4</v>
      </c>
    </row>
    <row r="52" spans="1:5" x14ac:dyDescent="0.3">
      <c r="A52" s="7" t="s">
        <v>16</v>
      </c>
      <c r="B52" s="7" t="s">
        <v>131</v>
      </c>
      <c r="C52" s="1">
        <v>13</v>
      </c>
      <c r="D52" s="1">
        <v>20</v>
      </c>
      <c r="E52" s="1">
        <v>21</v>
      </c>
    </row>
    <row r="53" spans="1:5" x14ac:dyDescent="0.3">
      <c r="A53" s="7" t="s">
        <v>16</v>
      </c>
      <c r="B53" s="7" t="s">
        <v>132</v>
      </c>
      <c r="C53" s="1">
        <v>9692</v>
      </c>
      <c r="D53" s="1">
        <v>9876</v>
      </c>
      <c r="E53" s="1">
        <v>12846</v>
      </c>
    </row>
    <row r="54" spans="1:5" x14ac:dyDescent="0.3">
      <c r="A54" s="7" t="s">
        <v>12</v>
      </c>
      <c r="B54" s="7" t="s">
        <v>133</v>
      </c>
      <c r="C54" s="1">
        <v>98</v>
      </c>
      <c r="D54" s="1">
        <v>178</v>
      </c>
      <c r="E54" s="1">
        <v>229</v>
      </c>
    </row>
    <row r="55" spans="1:5" x14ac:dyDescent="0.3">
      <c r="A55" s="7" t="s">
        <v>12</v>
      </c>
      <c r="B55" s="7" t="s">
        <v>134</v>
      </c>
      <c r="C55" s="1">
        <v>2604</v>
      </c>
      <c r="D55" s="1">
        <v>3426</v>
      </c>
      <c r="E55" s="1">
        <v>3790</v>
      </c>
    </row>
    <row r="56" spans="1:5" x14ac:dyDescent="0.3">
      <c r="A56" s="7" t="s">
        <v>13</v>
      </c>
      <c r="B56" s="7" t="s">
        <v>133</v>
      </c>
      <c r="C56" s="1">
        <v>7</v>
      </c>
      <c r="D56" s="1">
        <v>8</v>
      </c>
      <c r="E56" s="1">
        <v>8</v>
      </c>
    </row>
    <row r="57" spans="1:5" x14ac:dyDescent="0.3">
      <c r="A57" s="7" t="s">
        <v>13</v>
      </c>
      <c r="B57" s="7" t="s">
        <v>134</v>
      </c>
      <c r="C57" s="1">
        <v>122</v>
      </c>
      <c r="D57" s="1">
        <v>147</v>
      </c>
      <c r="E57" s="1">
        <v>157</v>
      </c>
    </row>
    <row r="58" spans="1:5" x14ac:dyDescent="0.3">
      <c r="A58" s="7" t="s">
        <v>16</v>
      </c>
      <c r="B58" s="7" t="s">
        <v>133</v>
      </c>
      <c r="C58" s="1">
        <v>1</v>
      </c>
      <c r="D58" s="1">
        <v>2</v>
      </c>
      <c r="E58" s="1">
        <v>4</v>
      </c>
    </row>
    <row r="59" spans="1:5" x14ac:dyDescent="0.3">
      <c r="A59" s="7" t="s">
        <v>16</v>
      </c>
      <c r="B59" s="7" t="s">
        <v>134</v>
      </c>
      <c r="C59" s="1">
        <v>35</v>
      </c>
      <c r="D59" s="1">
        <v>78</v>
      </c>
      <c r="E59" s="1">
        <v>77</v>
      </c>
    </row>
    <row r="60" spans="1:5" x14ac:dyDescent="0.3">
      <c r="A60" s="7" t="s">
        <v>14</v>
      </c>
      <c r="B60" s="7" t="s">
        <v>133</v>
      </c>
      <c r="C60" s="1">
        <v>15</v>
      </c>
      <c r="D60" s="1">
        <v>23</v>
      </c>
      <c r="E60" s="1">
        <v>24</v>
      </c>
    </row>
    <row r="61" spans="1:5" x14ac:dyDescent="0.3">
      <c r="A61" s="7" t="s">
        <v>14</v>
      </c>
      <c r="B61" s="7" t="s">
        <v>134</v>
      </c>
      <c r="C61" s="1">
        <v>270</v>
      </c>
      <c r="D61" s="1">
        <v>388</v>
      </c>
      <c r="E61" s="1">
        <v>418</v>
      </c>
    </row>
    <row r="62" spans="1:5" x14ac:dyDescent="0.3">
      <c r="A62" s="7" t="s">
        <v>15</v>
      </c>
      <c r="B62" s="7" t="s">
        <v>133</v>
      </c>
      <c r="C62" s="1">
        <v>5</v>
      </c>
      <c r="D62" s="1">
        <v>10</v>
      </c>
      <c r="E62" s="1">
        <v>11</v>
      </c>
    </row>
    <row r="63" spans="1:5" x14ac:dyDescent="0.3">
      <c r="A63" s="7" t="s">
        <v>15</v>
      </c>
      <c r="B63" s="7" t="s">
        <v>134</v>
      </c>
      <c r="C63" s="1">
        <v>143</v>
      </c>
      <c r="D63" s="1">
        <v>204</v>
      </c>
      <c r="E63" s="1">
        <v>229</v>
      </c>
    </row>
    <row r="64" spans="1:5" x14ac:dyDescent="0.3">
      <c r="A64" s="10" t="s">
        <v>17</v>
      </c>
      <c r="B64" s="10" t="s">
        <v>17</v>
      </c>
      <c r="C64" s="5">
        <v>284667</v>
      </c>
      <c r="D64" s="5">
        <v>297637</v>
      </c>
      <c r="E64" s="5">
        <v>315515</v>
      </c>
    </row>
    <row r="65" spans="1:5" x14ac:dyDescent="0.3">
      <c r="A65" s="15"/>
      <c r="B65" s="15"/>
    </row>
    <row r="66" spans="1:5" x14ac:dyDescent="0.3">
      <c r="A66" s="15"/>
      <c r="B66" s="15"/>
    </row>
    <row r="67" spans="1:5" x14ac:dyDescent="0.3">
      <c r="A67" s="15"/>
      <c r="B67" s="15"/>
      <c r="C67" s="20" t="s">
        <v>35</v>
      </c>
      <c r="D67" s="21"/>
      <c r="E67" s="21"/>
    </row>
    <row r="68" spans="1:5" x14ac:dyDescent="0.3">
      <c r="A68" s="9" t="s">
        <v>39</v>
      </c>
      <c r="B68" s="9" t="s">
        <v>39</v>
      </c>
      <c r="C68" s="4" t="s">
        <v>9</v>
      </c>
      <c r="D68" s="4" t="s">
        <v>10</v>
      </c>
      <c r="E68" s="4" t="s">
        <v>11</v>
      </c>
    </row>
    <row r="69" spans="1:5" x14ac:dyDescent="0.3">
      <c r="A69" s="8" t="s">
        <v>12</v>
      </c>
      <c r="B69" s="8" t="s">
        <v>124</v>
      </c>
      <c r="C69" s="2">
        <v>5.7539622900769903E-4</v>
      </c>
      <c r="D69" s="2">
        <v>6.7275151266536803E-4</v>
      </c>
      <c r="E69" s="2">
        <v>6.7963276528979497E-4</v>
      </c>
    </row>
    <row r="70" spans="1:5" x14ac:dyDescent="0.3">
      <c r="A70" s="8" t="s">
        <v>12</v>
      </c>
      <c r="B70" s="8" t="s">
        <v>125</v>
      </c>
      <c r="C70" s="2">
        <v>2.7696311023131799E-3</v>
      </c>
      <c r="D70" s="2">
        <v>3.3924725669162098E-3</v>
      </c>
      <c r="E70" s="2">
        <v>3.4564180634738201E-3</v>
      </c>
    </row>
    <row r="71" spans="1:5" x14ac:dyDescent="0.3">
      <c r="A71" s="8" t="s">
        <v>12</v>
      </c>
      <c r="B71" s="8" t="s">
        <v>126</v>
      </c>
      <c r="C71" s="2">
        <v>1.3032295186853501E-2</v>
      </c>
      <c r="D71" s="2">
        <v>1.7323351451133201E-2</v>
      </c>
      <c r="E71" s="2">
        <v>1.8458825905270801E-2</v>
      </c>
    </row>
    <row r="72" spans="1:5" x14ac:dyDescent="0.3">
      <c r="A72" s="8" t="s">
        <v>12</v>
      </c>
      <c r="B72" s="8" t="s">
        <v>127</v>
      </c>
      <c r="C72" s="2">
        <v>6.4410025635190204E-4</v>
      </c>
      <c r="D72" s="2">
        <v>7.50692236693672E-4</v>
      </c>
      <c r="E72" s="2">
        <v>7.3400338651297896E-4</v>
      </c>
    </row>
    <row r="73" spans="1:5" x14ac:dyDescent="0.3">
      <c r="A73" s="8" t="s">
        <v>12</v>
      </c>
      <c r="B73" s="8" t="s">
        <v>128</v>
      </c>
      <c r="C73" s="2">
        <v>8.3518333240296602E-3</v>
      </c>
      <c r="D73" s="2">
        <v>1.1079889242129E-2</v>
      </c>
      <c r="E73" s="2">
        <v>1.17207524893977E-2</v>
      </c>
    </row>
    <row r="74" spans="1:5" x14ac:dyDescent="0.3">
      <c r="A74" s="8" t="s">
        <v>12</v>
      </c>
      <c r="B74" s="8" t="s">
        <v>129</v>
      </c>
      <c r="C74" s="2">
        <v>1.57160462549864E-3</v>
      </c>
      <c r="D74" s="2">
        <v>1.9567223874474402E-3</v>
      </c>
      <c r="E74" s="2">
        <v>1.9767604430428899E-3</v>
      </c>
    </row>
    <row r="75" spans="1:5" x14ac:dyDescent="0.3">
      <c r="A75" s="8" t="s">
        <v>12</v>
      </c>
      <c r="B75" s="8" t="s">
        <v>130</v>
      </c>
      <c r="C75" s="2">
        <v>2.61934104249773E-4</v>
      </c>
      <c r="D75" s="2">
        <v>3.6509075992205902E-4</v>
      </c>
      <c r="E75" s="2">
        <v>3.6117626955400601E-4</v>
      </c>
    </row>
    <row r="76" spans="1:5" x14ac:dyDescent="0.3">
      <c r="A76" s="8" t="s">
        <v>12</v>
      </c>
      <c r="B76" s="8" t="s">
        <v>131</v>
      </c>
      <c r="C76" s="2">
        <v>2.4132289604651301E-3</v>
      </c>
      <c r="D76" s="2">
        <v>3.5401497282330002E-3</v>
      </c>
      <c r="E76" s="2">
        <v>3.8719649542510101E-3</v>
      </c>
    </row>
    <row r="77" spans="1:5" x14ac:dyDescent="0.3">
      <c r="A77" s="8" t="s">
        <v>12</v>
      </c>
      <c r="B77" s="8" t="s">
        <v>132</v>
      </c>
      <c r="C77" s="2">
        <v>0.95877758359347798</v>
      </c>
      <c r="D77" s="2">
        <v>0.94613475540970204</v>
      </c>
      <c r="E77" s="2">
        <v>0.94313221381635204</v>
      </c>
    </row>
    <row r="78" spans="1:5" x14ac:dyDescent="0.3">
      <c r="A78" s="8" t="s">
        <v>13</v>
      </c>
      <c r="B78" s="8" t="s">
        <v>124</v>
      </c>
      <c r="C78" s="2">
        <v>4.0106951871657798E-4</v>
      </c>
      <c r="D78" s="2">
        <v>5.1606244355567002E-4</v>
      </c>
      <c r="E78" s="2">
        <v>6.3211125158027797E-4</v>
      </c>
    </row>
    <row r="79" spans="1:5" x14ac:dyDescent="0.3">
      <c r="A79" s="8" t="s">
        <v>13</v>
      </c>
      <c r="B79" s="8" t="s">
        <v>125</v>
      </c>
      <c r="C79" s="2">
        <v>2.0053475935828901E-3</v>
      </c>
      <c r="D79" s="2">
        <v>2.58031221777835E-3</v>
      </c>
      <c r="E79" s="2">
        <v>2.9077117572692802E-3</v>
      </c>
    </row>
    <row r="80" spans="1:5" x14ac:dyDescent="0.3">
      <c r="A80" s="8" t="s">
        <v>13</v>
      </c>
      <c r="B80" s="8" t="s">
        <v>126</v>
      </c>
      <c r="C80" s="2">
        <v>9.2245989304812794E-3</v>
      </c>
      <c r="D80" s="2">
        <v>1.12243581473358E-2</v>
      </c>
      <c r="E80" s="2">
        <v>1.15044247787611E-2</v>
      </c>
    </row>
    <row r="81" spans="1:5" x14ac:dyDescent="0.3">
      <c r="A81" s="8" t="s">
        <v>13</v>
      </c>
      <c r="B81" s="8" t="s">
        <v>127</v>
      </c>
      <c r="C81" s="2">
        <v>8.0213903743315499E-4</v>
      </c>
      <c r="D81" s="2">
        <v>1.03212488711134E-3</v>
      </c>
      <c r="E81" s="2">
        <v>1.2642225031605601E-3</v>
      </c>
    </row>
    <row r="82" spans="1:5" x14ac:dyDescent="0.3">
      <c r="A82" s="8" t="s">
        <v>13</v>
      </c>
      <c r="B82" s="8" t="s">
        <v>128</v>
      </c>
      <c r="C82" s="2">
        <v>6.8181818181818196E-3</v>
      </c>
      <c r="D82" s="2">
        <v>9.6761708166688207E-3</v>
      </c>
      <c r="E82" s="2">
        <v>9.7345132743362796E-3</v>
      </c>
    </row>
    <row r="83" spans="1:5" x14ac:dyDescent="0.3">
      <c r="A83" s="8" t="s">
        <v>13</v>
      </c>
      <c r="B83" s="8" t="s">
        <v>129</v>
      </c>
      <c r="C83" s="2">
        <v>2.6737967914438501E-3</v>
      </c>
      <c r="D83" s="2">
        <v>3.3544058831118601E-3</v>
      </c>
      <c r="E83" s="2">
        <v>3.6662452591656098E-3</v>
      </c>
    </row>
    <row r="84" spans="1:5" x14ac:dyDescent="0.3">
      <c r="A84" s="8" t="s">
        <v>13</v>
      </c>
      <c r="B84" s="8" t="s">
        <v>130</v>
      </c>
      <c r="C84" s="2">
        <v>4.0106951871657798E-4</v>
      </c>
      <c r="D84" s="2">
        <v>3.8704683266675298E-4</v>
      </c>
      <c r="E84" s="2">
        <v>3.79266750948167E-4</v>
      </c>
    </row>
    <row r="85" spans="1:5" x14ac:dyDescent="0.3">
      <c r="A85" s="8" t="s">
        <v>13</v>
      </c>
      <c r="B85" s="8" t="s">
        <v>131</v>
      </c>
      <c r="C85" s="2">
        <v>4.1443850267379699E-3</v>
      </c>
      <c r="D85" s="2">
        <v>5.4186556573345398E-3</v>
      </c>
      <c r="E85" s="2">
        <v>5.3097345132743397E-3</v>
      </c>
    </row>
    <row r="86" spans="1:5" x14ac:dyDescent="0.3">
      <c r="A86" s="8" t="s">
        <v>13</v>
      </c>
      <c r="B86" s="8" t="s">
        <v>132</v>
      </c>
      <c r="C86" s="2">
        <v>0.95628342245989295</v>
      </c>
      <c r="D86" s="2">
        <v>0.94581344342665497</v>
      </c>
      <c r="E86" s="2">
        <v>0.94374209860935498</v>
      </c>
    </row>
    <row r="87" spans="1:5" x14ac:dyDescent="0.3">
      <c r="A87" s="8" t="s">
        <v>14</v>
      </c>
      <c r="B87" s="8" t="s">
        <v>124</v>
      </c>
      <c r="C87" s="2">
        <v>7.9054855285695495E-4</v>
      </c>
      <c r="D87" s="2">
        <v>9.3133519600372501E-4</v>
      </c>
      <c r="E87" s="2">
        <v>1.08672936259143E-3</v>
      </c>
    </row>
    <row r="88" spans="1:5" x14ac:dyDescent="0.3">
      <c r="A88" s="8" t="s">
        <v>14</v>
      </c>
      <c r="B88" s="8" t="s">
        <v>125</v>
      </c>
      <c r="C88" s="2">
        <v>3.2061135754754299E-3</v>
      </c>
      <c r="D88" s="2">
        <v>3.6406739480145602E-3</v>
      </c>
      <c r="E88" s="2">
        <v>3.8453500522465998E-3</v>
      </c>
    </row>
    <row r="89" spans="1:5" x14ac:dyDescent="0.3">
      <c r="A89" s="8" t="s">
        <v>14</v>
      </c>
      <c r="B89" s="8" t="s">
        <v>126</v>
      </c>
      <c r="C89" s="2">
        <v>1.14190346523782E-2</v>
      </c>
      <c r="D89" s="2">
        <v>1.52823638980611E-2</v>
      </c>
      <c r="E89" s="2">
        <v>1.6760710553814E-2</v>
      </c>
    </row>
    <row r="90" spans="1:5" x14ac:dyDescent="0.3">
      <c r="A90" s="8" t="s">
        <v>14</v>
      </c>
      <c r="B90" s="8" t="s">
        <v>127</v>
      </c>
      <c r="C90" s="2">
        <v>7.9054855285695495E-4</v>
      </c>
      <c r="D90" s="2">
        <v>1.1006688680044001E-3</v>
      </c>
      <c r="E90" s="2">
        <v>1.08672936259143E-3</v>
      </c>
    </row>
    <row r="91" spans="1:5" x14ac:dyDescent="0.3">
      <c r="A91" s="8" t="s">
        <v>14</v>
      </c>
      <c r="B91" s="8" t="s">
        <v>128</v>
      </c>
      <c r="C91" s="2">
        <v>1.20778251130924E-2</v>
      </c>
      <c r="D91" s="2">
        <v>1.62136990940649E-2</v>
      </c>
      <c r="E91" s="2">
        <v>1.77220480668757E-2</v>
      </c>
    </row>
    <row r="92" spans="1:5" x14ac:dyDescent="0.3">
      <c r="A92" s="8" t="s">
        <v>14</v>
      </c>
      <c r="B92" s="8" t="s">
        <v>129</v>
      </c>
      <c r="C92" s="2">
        <v>2.1081294742852099E-3</v>
      </c>
      <c r="D92" s="2">
        <v>2.7940055880111801E-3</v>
      </c>
      <c r="E92" s="2">
        <v>2.6332288401253899E-3</v>
      </c>
    </row>
    <row r="93" spans="1:5" x14ac:dyDescent="0.3">
      <c r="A93" s="8" t="s">
        <v>14</v>
      </c>
      <c r="B93" s="8" t="s">
        <v>130</v>
      </c>
      <c r="C93" s="2">
        <v>2.19596820238043E-4</v>
      </c>
      <c r="D93" s="2">
        <v>1.69333672000677E-4</v>
      </c>
      <c r="E93" s="2">
        <v>2.0898641588296799E-4</v>
      </c>
    </row>
    <row r="94" spans="1:5" x14ac:dyDescent="0.3">
      <c r="A94" s="8" t="s">
        <v>14</v>
      </c>
      <c r="B94" s="8" t="s">
        <v>131</v>
      </c>
      <c r="C94" s="2">
        <v>1.8446132899995599E-3</v>
      </c>
      <c r="D94" s="2">
        <v>3.1750063500127E-3</v>
      </c>
      <c r="E94" s="2">
        <v>3.8453500522465998E-3</v>
      </c>
    </row>
    <row r="95" spans="1:5" x14ac:dyDescent="0.3">
      <c r="A95" s="8" t="s">
        <v>14</v>
      </c>
      <c r="B95" s="8" t="s">
        <v>132</v>
      </c>
      <c r="C95" s="2">
        <v>0.95502657121524903</v>
      </c>
      <c r="D95" s="2">
        <v>0.93929387858775704</v>
      </c>
      <c r="E95" s="2">
        <v>0.93433646812957205</v>
      </c>
    </row>
    <row r="96" spans="1:5" x14ac:dyDescent="0.3">
      <c r="A96" s="8" t="s">
        <v>15</v>
      </c>
      <c r="B96" s="8" t="s">
        <v>124</v>
      </c>
      <c r="C96" s="2">
        <v>8.5244224703776299E-4</v>
      </c>
      <c r="D96" s="2">
        <v>1.1254924029262801E-3</v>
      </c>
      <c r="E96" s="2">
        <v>1.1418131993605799E-3</v>
      </c>
    </row>
    <row r="97" spans="1:5" x14ac:dyDescent="0.3">
      <c r="A97" s="8" t="s">
        <v>15</v>
      </c>
      <c r="B97" s="8" t="s">
        <v>125</v>
      </c>
      <c r="C97" s="2">
        <v>4.6031881340039202E-3</v>
      </c>
      <c r="D97" s="2">
        <v>4.66275424069459E-3</v>
      </c>
      <c r="E97" s="2">
        <v>4.9478571972291999E-3</v>
      </c>
    </row>
    <row r="98" spans="1:5" x14ac:dyDescent="0.3">
      <c r="A98" s="8" t="s">
        <v>15</v>
      </c>
      <c r="B98" s="8" t="s">
        <v>126</v>
      </c>
      <c r="C98" s="2">
        <v>1.4235785525530601E-2</v>
      </c>
      <c r="D98" s="2">
        <v>1.8249055390304698E-2</v>
      </c>
      <c r="E98" s="2">
        <v>1.91824617492578E-2</v>
      </c>
    </row>
    <row r="99" spans="1:5" x14ac:dyDescent="0.3">
      <c r="A99" s="8" t="s">
        <v>15</v>
      </c>
      <c r="B99" s="8" t="s">
        <v>127</v>
      </c>
      <c r="C99" s="2">
        <v>7.6719802233398695E-4</v>
      </c>
      <c r="D99" s="2">
        <v>1.1254924029262801E-3</v>
      </c>
      <c r="E99" s="2">
        <v>1.2179340793179599E-3</v>
      </c>
    </row>
    <row r="100" spans="1:5" x14ac:dyDescent="0.3">
      <c r="A100" s="8" t="s">
        <v>15</v>
      </c>
      <c r="B100" s="8" t="s">
        <v>128</v>
      </c>
      <c r="C100" s="2">
        <v>9.9735742903418294E-3</v>
      </c>
      <c r="D100" s="2">
        <v>1.3425516520620601E-2</v>
      </c>
      <c r="E100" s="2">
        <v>1.41584836720712E-2</v>
      </c>
    </row>
    <row r="101" spans="1:5" x14ac:dyDescent="0.3">
      <c r="A101" s="8" t="s">
        <v>15</v>
      </c>
      <c r="B101" s="8" t="s">
        <v>129</v>
      </c>
      <c r="C101" s="2">
        <v>1.9606171681868598E-3</v>
      </c>
      <c r="D101" s="2">
        <v>2.4921617493367599E-3</v>
      </c>
      <c r="E101" s="2">
        <v>2.6642307985080302E-3</v>
      </c>
    </row>
    <row r="102" spans="1:5" x14ac:dyDescent="0.3">
      <c r="A102" s="8" t="s">
        <v>15</v>
      </c>
      <c r="B102" s="8" t="s">
        <v>130</v>
      </c>
      <c r="C102" s="2">
        <v>2.5573267411132898E-4</v>
      </c>
      <c r="D102" s="2">
        <v>4.01961572473671E-4</v>
      </c>
      <c r="E102" s="2">
        <v>6.8508791961635097E-4</v>
      </c>
    </row>
    <row r="103" spans="1:5" x14ac:dyDescent="0.3">
      <c r="A103" s="8" t="s">
        <v>15</v>
      </c>
      <c r="B103" s="8" t="s">
        <v>131</v>
      </c>
      <c r="C103" s="2">
        <v>2.0458613928906301E-3</v>
      </c>
      <c r="D103" s="2">
        <v>3.1353002652946401E-3</v>
      </c>
      <c r="E103" s="2">
        <v>3.5015604780391299E-3</v>
      </c>
    </row>
    <row r="104" spans="1:5" x14ac:dyDescent="0.3">
      <c r="A104" s="8" t="s">
        <v>15</v>
      </c>
      <c r="B104" s="8" t="s">
        <v>132</v>
      </c>
      <c r="C104" s="2">
        <v>0.95268945528940396</v>
      </c>
      <c r="D104" s="2">
        <v>0.93817831015354902</v>
      </c>
      <c r="E104" s="2">
        <v>0.93423155971683003</v>
      </c>
    </row>
    <row r="105" spans="1:5" x14ac:dyDescent="0.3">
      <c r="A105" s="8" t="s">
        <v>16</v>
      </c>
      <c r="B105" s="8" t="s">
        <v>124</v>
      </c>
      <c r="C105" s="2">
        <v>2.03998368013056E-4</v>
      </c>
      <c r="D105" s="2">
        <v>1.9900497512437799E-4</v>
      </c>
      <c r="E105" s="2">
        <v>3.0648992414374402E-4</v>
      </c>
    </row>
    <row r="106" spans="1:5" x14ac:dyDescent="0.3">
      <c r="A106" s="8" t="s">
        <v>16</v>
      </c>
      <c r="B106" s="8" t="s">
        <v>125</v>
      </c>
      <c r="C106" s="2">
        <v>1.22399020807834E-3</v>
      </c>
      <c r="D106" s="2">
        <v>1.29353233830846E-3</v>
      </c>
      <c r="E106" s="2">
        <v>9.1946977243123097E-4</v>
      </c>
    </row>
    <row r="107" spans="1:5" x14ac:dyDescent="0.3">
      <c r="A107" s="8" t="s">
        <v>16</v>
      </c>
      <c r="B107" s="8" t="s">
        <v>126</v>
      </c>
      <c r="C107" s="2">
        <v>1.8359853121175001E-3</v>
      </c>
      <c r="D107" s="2">
        <v>1.6915422885572099E-3</v>
      </c>
      <c r="E107" s="2">
        <v>2.1454294690062101E-3</v>
      </c>
    </row>
    <row r="108" spans="1:5" x14ac:dyDescent="0.3">
      <c r="A108" s="8" t="s">
        <v>16</v>
      </c>
      <c r="B108" s="8" t="s">
        <v>127</v>
      </c>
      <c r="C108" s="2">
        <v>3.0599755201958398E-4</v>
      </c>
      <c r="D108" s="2">
        <v>3.9800995024875599E-4</v>
      </c>
      <c r="E108" s="2">
        <v>3.0648992414374402E-4</v>
      </c>
    </row>
    <row r="109" spans="1:5" x14ac:dyDescent="0.3">
      <c r="A109" s="8" t="s">
        <v>16</v>
      </c>
      <c r="B109" s="8" t="s">
        <v>128</v>
      </c>
      <c r="C109" s="2">
        <v>2.0399836801305599E-3</v>
      </c>
      <c r="D109" s="2">
        <v>2.08955223880597E-3</v>
      </c>
      <c r="E109" s="2">
        <v>2.9882767604014998E-3</v>
      </c>
    </row>
    <row r="110" spans="1:5" x14ac:dyDescent="0.3">
      <c r="A110" s="8" t="s">
        <v>16</v>
      </c>
      <c r="B110" s="8" t="s">
        <v>129</v>
      </c>
      <c r="C110" s="2">
        <v>5.0999592003263998E-4</v>
      </c>
      <c r="D110" s="2">
        <v>1.29353233830846E-3</v>
      </c>
      <c r="E110" s="2">
        <v>9.1946977243123097E-4</v>
      </c>
    </row>
    <row r="111" spans="1:5" x14ac:dyDescent="0.3">
      <c r="A111" s="8" t="s">
        <v>16</v>
      </c>
      <c r="B111" s="8" t="s">
        <v>130</v>
      </c>
      <c r="C111" s="2">
        <v>3.0599755201958398E-4</v>
      </c>
      <c r="D111" s="2">
        <v>3.9800995024875599E-4</v>
      </c>
      <c r="E111" s="2">
        <v>3.0648992414374402E-4</v>
      </c>
    </row>
    <row r="112" spans="1:5" x14ac:dyDescent="0.3">
      <c r="A112" s="8" t="s">
        <v>16</v>
      </c>
      <c r="B112" s="8" t="s">
        <v>131</v>
      </c>
      <c r="C112" s="2">
        <v>1.3259893920848601E-3</v>
      </c>
      <c r="D112" s="2">
        <v>1.9900497512437801E-3</v>
      </c>
      <c r="E112" s="2">
        <v>1.6090721017546501E-3</v>
      </c>
    </row>
    <row r="113" spans="1:5" x14ac:dyDescent="0.3">
      <c r="A113" s="8" t="s">
        <v>16</v>
      </c>
      <c r="B113" s="8" t="s">
        <v>132</v>
      </c>
      <c r="C113" s="2">
        <v>0.98857609139126901</v>
      </c>
      <c r="D113" s="2">
        <v>0.98268656716417901</v>
      </c>
      <c r="E113" s="2">
        <v>0.98429239138763303</v>
      </c>
    </row>
    <row r="114" spans="1:5" x14ac:dyDescent="0.3">
      <c r="A114" s="8" t="s">
        <v>12</v>
      </c>
      <c r="B114" s="8" t="s">
        <v>133</v>
      </c>
      <c r="C114" s="2">
        <v>4.20812167483243E-4</v>
      </c>
      <c r="D114" s="2">
        <v>7.3018151984411903E-4</v>
      </c>
      <c r="E114" s="2">
        <v>8.8934801857921801E-4</v>
      </c>
    </row>
    <row r="115" spans="1:5" x14ac:dyDescent="0.3">
      <c r="A115" s="8" t="s">
        <v>12</v>
      </c>
      <c r="B115" s="8" t="s">
        <v>134</v>
      </c>
      <c r="C115" s="2">
        <v>1.1181580450268999E-2</v>
      </c>
      <c r="D115" s="2">
        <v>1.40539431853143E-2</v>
      </c>
      <c r="E115" s="2">
        <v>1.47189038882761E-2</v>
      </c>
    </row>
    <row r="116" spans="1:5" x14ac:dyDescent="0.3">
      <c r="A116" s="8" t="s">
        <v>13</v>
      </c>
      <c r="B116" s="8" t="s">
        <v>133</v>
      </c>
      <c r="C116" s="2">
        <v>9.3582887700534799E-4</v>
      </c>
      <c r="D116" s="2">
        <v>1.03212488711134E-3</v>
      </c>
      <c r="E116" s="2">
        <v>1.01137800252844E-3</v>
      </c>
    </row>
    <row r="117" spans="1:5" x14ac:dyDescent="0.3">
      <c r="A117" s="8" t="s">
        <v>13</v>
      </c>
      <c r="B117" s="8" t="s">
        <v>134</v>
      </c>
      <c r="C117" s="2">
        <v>1.6310160427807498E-2</v>
      </c>
      <c r="D117" s="2">
        <v>1.8965294800670902E-2</v>
      </c>
      <c r="E117" s="2">
        <v>1.9848293299620699E-2</v>
      </c>
    </row>
    <row r="118" spans="1:5" x14ac:dyDescent="0.3">
      <c r="A118" s="8" t="s">
        <v>16</v>
      </c>
      <c r="B118" s="8" t="s">
        <v>133</v>
      </c>
      <c r="C118" s="2">
        <v>1.01999184006528E-4</v>
      </c>
      <c r="D118" s="2">
        <v>1.9900497512437799E-4</v>
      </c>
      <c r="E118" s="2">
        <v>3.0648992414374402E-4</v>
      </c>
    </row>
    <row r="119" spans="1:5" x14ac:dyDescent="0.3">
      <c r="A119" s="8" t="s">
        <v>16</v>
      </c>
      <c r="B119" s="8" t="s">
        <v>134</v>
      </c>
      <c r="C119" s="2">
        <v>3.5699714402284799E-3</v>
      </c>
      <c r="D119" s="2">
        <v>7.7611940298507502E-3</v>
      </c>
      <c r="E119" s="2">
        <v>5.8999310397670696E-3</v>
      </c>
    </row>
    <row r="120" spans="1:5" x14ac:dyDescent="0.3">
      <c r="A120" s="8" t="s">
        <v>14</v>
      </c>
      <c r="B120" s="8" t="s">
        <v>133</v>
      </c>
      <c r="C120" s="2">
        <v>6.5879046071412898E-4</v>
      </c>
      <c r="D120" s="2">
        <v>9.7366861400389505E-4</v>
      </c>
      <c r="E120" s="2">
        <v>1.00313479623824E-3</v>
      </c>
    </row>
    <row r="121" spans="1:5" x14ac:dyDescent="0.3">
      <c r="A121" s="8" t="s">
        <v>14</v>
      </c>
      <c r="B121" s="8" t="s">
        <v>134</v>
      </c>
      <c r="C121" s="2">
        <v>1.18582282928543E-2</v>
      </c>
      <c r="D121" s="2">
        <v>1.64253661840657E-2</v>
      </c>
      <c r="E121" s="2">
        <v>1.7471264367816101E-2</v>
      </c>
    </row>
    <row r="122" spans="1:5" x14ac:dyDescent="0.3">
      <c r="A122" s="8" t="s">
        <v>15</v>
      </c>
      <c r="B122" s="8" t="s">
        <v>133</v>
      </c>
      <c r="C122" s="2">
        <v>4.2622112351888198E-4</v>
      </c>
      <c r="D122" s="2">
        <v>8.0392314494734298E-4</v>
      </c>
      <c r="E122" s="2">
        <v>8.3732967953109496E-4</v>
      </c>
    </row>
    <row r="123" spans="1:5" x14ac:dyDescent="0.3">
      <c r="A123" s="8" t="s">
        <v>15</v>
      </c>
      <c r="B123" s="8" t="s">
        <v>134</v>
      </c>
      <c r="C123" s="2">
        <v>1.2189924132639999E-2</v>
      </c>
      <c r="D123" s="2">
        <v>1.6400032156925801E-2</v>
      </c>
      <c r="E123" s="2">
        <v>1.74316815102383E-2</v>
      </c>
    </row>
    <row r="124" spans="1:5" x14ac:dyDescent="0.3">
      <c r="A124" s="15"/>
      <c r="B124" s="15"/>
    </row>
    <row r="125" spans="1:5" x14ac:dyDescent="0.3">
      <c r="A125" s="13" t="s">
        <v>40</v>
      </c>
      <c r="B125" s="15"/>
    </row>
    <row r="126" spans="1:5" x14ac:dyDescent="0.3">
      <c r="A126" s="14" t="s">
        <v>41</v>
      </c>
      <c r="B126" s="15"/>
    </row>
    <row r="127" spans="1:5" x14ac:dyDescent="0.3">
      <c r="A127" s="14" t="s">
        <v>42</v>
      </c>
      <c r="B127" s="15"/>
    </row>
    <row r="128" spans="1:5" x14ac:dyDescent="0.3">
      <c r="A128" s="14" t="s">
        <v>137</v>
      </c>
      <c r="B128" s="15"/>
    </row>
    <row r="129" spans="1:2" x14ac:dyDescent="0.3">
      <c r="A129" s="14" t="s">
        <v>43</v>
      </c>
      <c r="B129" s="15"/>
    </row>
    <row r="130" spans="1:2" x14ac:dyDescent="0.3">
      <c r="A130" s="14" t="s">
        <v>44</v>
      </c>
      <c r="B130" s="15"/>
    </row>
    <row r="131" spans="1:2" x14ac:dyDescent="0.3">
      <c r="A131" s="14" t="s">
        <v>45</v>
      </c>
      <c r="B131" s="15"/>
    </row>
    <row r="132" spans="1:2" x14ac:dyDescent="0.3">
      <c r="A132" s="14" t="s">
        <v>138</v>
      </c>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67:E6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151</v>
      </c>
    </row>
    <row r="2" spans="1:13" ht="15.6" x14ac:dyDescent="0.3">
      <c r="A2" s="12" t="s">
        <v>152</v>
      </c>
    </row>
    <row r="3" spans="1:13" ht="15.6" x14ac:dyDescent="0.3">
      <c r="A3" s="12" t="s">
        <v>33</v>
      </c>
    </row>
    <row r="4" spans="1:13" x14ac:dyDescent="0.3">
      <c r="A4" s="15"/>
    </row>
    <row r="5" spans="1:13" x14ac:dyDescent="0.3">
      <c r="A5" s="15"/>
    </row>
    <row r="6" spans="1:13" x14ac:dyDescent="0.3">
      <c r="A6" s="16" t="str">
        <f>HYPERLINK("#'Table of contents'!A25",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12</v>
      </c>
      <c r="B9" s="1">
        <v>48586</v>
      </c>
      <c r="C9" s="1">
        <v>49101</v>
      </c>
      <c r="D9" s="1">
        <v>49290</v>
      </c>
      <c r="E9" s="1">
        <v>49574</v>
      </c>
      <c r="F9" s="1">
        <v>50323</v>
      </c>
      <c r="G9" s="1">
        <v>51041</v>
      </c>
      <c r="H9" s="1">
        <v>51660</v>
      </c>
      <c r="I9" s="1">
        <v>52526</v>
      </c>
      <c r="J9" s="1">
        <v>53993</v>
      </c>
      <c r="K9" s="1">
        <v>55166</v>
      </c>
      <c r="L9" s="1">
        <v>55550</v>
      </c>
      <c r="M9" s="1">
        <v>57064</v>
      </c>
    </row>
    <row r="10" spans="1:13" x14ac:dyDescent="0.3">
      <c r="A10" s="7" t="s">
        <v>13</v>
      </c>
      <c r="B10" s="1">
        <v>1721</v>
      </c>
      <c r="C10" s="1">
        <v>1731</v>
      </c>
      <c r="D10" s="1">
        <v>1725</v>
      </c>
      <c r="E10" s="1">
        <v>1730</v>
      </c>
      <c r="F10" s="1">
        <v>1740</v>
      </c>
      <c r="G10" s="1">
        <v>1760</v>
      </c>
      <c r="H10" s="1">
        <v>1772</v>
      </c>
      <c r="I10" s="1">
        <v>1793</v>
      </c>
      <c r="J10" s="1">
        <v>1841</v>
      </c>
      <c r="K10" s="1">
        <v>1855</v>
      </c>
      <c r="L10" s="1">
        <v>1974</v>
      </c>
      <c r="M10" s="1">
        <v>2008</v>
      </c>
    </row>
    <row r="11" spans="1:13" x14ac:dyDescent="0.3">
      <c r="A11" s="7" t="s">
        <v>14</v>
      </c>
      <c r="B11" s="1">
        <v>6013</v>
      </c>
      <c r="C11" s="1">
        <v>5983</v>
      </c>
      <c r="D11" s="1">
        <v>5950</v>
      </c>
      <c r="E11" s="1">
        <v>5947</v>
      </c>
      <c r="F11" s="1">
        <v>6037</v>
      </c>
      <c r="G11" s="1">
        <v>6091</v>
      </c>
      <c r="H11" s="1">
        <v>6115</v>
      </c>
      <c r="I11" s="1">
        <v>6179</v>
      </c>
      <c r="J11" s="1">
        <v>6190</v>
      </c>
      <c r="K11" s="1">
        <v>6372</v>
      </c>
      <c r="L11" s="1">
        <v>6552</v>
      </c>
      <c r="M11" s="1">
        <v>6603</v>
      </c>
    </row>
    <row r="12" spans="1:13" x14ac:dyDescent="0.3">
      <c r="A12" s="7" t="s">
        <v>15</v>
      </c>
      <c r="B12" s="1">
        <v>2619</v>
      </c>
      <c r="C12" s="1">
        <v>2561</v>
      </c>
      <c r="D12" s="1">
        <v>2559</v>
      </c>
      <c r="E12" s="1">
        <v>2553</v>
      </c>
      <c r="F12" s="1">
        <v>2564</v>
      </c>
      <c r="G12" s="1">
        <v>2593</v>
      </c>
      <c r="H12" s="1">
        <v>2601</v>
      </c>
      <c r="I12" s="1">
        <v>2615</v>
      </c>
      <c r="J12" s="1">
        <v>2608</v>
      </c>
      <c r="K12" s="1">
        <v>2667</v>
      </c>
      <c r="L12" s="1">
        <v>2918</v>
      </c>
      <c r="M12" s="1">
        <v>2981</v>
      </c>
    </row>
    <row r="13" spans="1:13" x14ac:dyDescent="0.3">
      <c r="A13" s="7" t="s">
        <v>16</v>
      </c>
      <c r="B13" s="1">
        <v>1013</v>
      </c>
      <c r="C13" s="1">
        <v>912</v>
      </c>
      <c r="D13" s="1">
        <v>750</v>
      </c>
      <c r="E13" s="1">
        <v>502</v>
      </c>
      <c r="F13" s="1">
        <v>450</v>
      </c>
      <c r="G13" s="1">
        <v>446</v>
      </c>
      <c r="H13" s="1">
        <v>406</v>
      </c>
      <c r="I13" s="1">
        <v>392</v>
      </c>
      <c r="J13" s="1">
        <v>404</v>
      </c>
      <c r="K13" s="1">
        <v>389</v>
      </c>
      <c r="L13" s="1">
        <v>443</v>
      </c>
      <c r="M13" s="1">
        <v>387</v>
      </c>
    </row>
    <row r="14" spans="1:13" x14ac:dyDescent="0.3">
      <c r="A14" s="10" t="s">
        <v>17</v>
      </c>
      <c r="B14" s="5">
        <v>59952</v>
      </c>
      <c r="C14" s="5">
        <v>60288</v>
      </c>
      <c r="D14" s="5">
        <v>60274</v>
      </c>
      <c r="E14" s="5">
        <v>60306</v>
      </c>
      <c r="F14" s="5">
        <v>61114</v>
      </c>
      <c r="G14" s="5">
        <v>61931</v>
      </c>
      <c r="H14" s="5">
        <v>62554</v>
      </c>
      <c r="I14" s="5">
        <v>63505</v>
      </c>
      <c r="J14" s="5">
        <v>65036</v>
      </c>
      <c r="K14" s="5">
        <v>66449</v>
      </c>
      <c r="L14" s="5">
        <v>67437</v>
      </c>
      <c r="M14" s="5">
        <v>69043</v>
      </c>
    </row>
    <row r="15" spans="1:13" x14ac:dyDescent="0.3">
      <c r="A15" s="15"/>
    </row>
    <row r="16" spans="1:13" x14ac:dyDescent="0.3">
      <c r="A16" s="15"/>
    </row>
    <row r="17" spans="1:14" x14ac:dyDescent="0.3">
      <c r="A17" s="15"/>
      <c r="B17" s="20" t="s">
        <v>35</v>
      </c>
      <c r="C17" s="21"/>
      <c r="D17" s="21"/>
      <c r="E17" s="21"/>
      <c r="F17" s="21"/>
      <c r="G17" s="21"/>
      <c r="H17" s="21"/>
      <c r="I17" s="21"/>
      <c r="J17" s="21"/>
      <c r="K17" s="21"/>
      <c r="L17" s="21"/>
      <c r="M17" s="21"/>
    </row>
    <row r="18" spans="1:14" x14ac:dyDescent="0.3">
      <c r="A18" s="9" t="s">
        <v>39</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12</v>
      </c>
      <c r="B19" s="2">
        <v>0.81041499866559896</v>
      </c>
      <c r="C19" s="2">
        <v>0.81444068471337605</v>
      </c>
      <c r="D19" s="2">
        <v>0.81776553737930102</v>
      </c>
      <c r="E19" s="2">
        <v>0.822040924617783</v>
      </c>
      <c r="F19" s="2">
        <v>0.82342834702359502</v>
      </c>
      <c r="G19" s="2">
        <v>0.82415914485475805</v>
      </c>
      <c r="H19" s="2">
        <v>0.82584646865108502</v>
      </c>
      <c r="I19" s="2">
        <v>0.82711597512006896</v>
      </c>
      <c r="J19" s="2">
        <v>0.83020173442401102</v>
      </c>
      <c r="K19" s="2">
        <v>0.83020060497524395</v>
      </c>
      <c r="L19" s="2">
        <v>0.82373177929030095</v>
      </c>
      <c r="M19" s="2">
        <v>0.82649942789276198</v>
      </c>
    </row>
    <row r="20" spans="1:14" x14ac:dyDescent="0.3">
      <c r="A20" s="8" t="s">
        <v>13</v>
      </c>
      <c r="B20" s="2">
        <v>2.8706298372031001E-2</v>
      </c>
      <c r="C20" s="2">
        <v>2.8712181528662398E-2</v>
      </c>
      <c r="D20" s="2">
        <v>2.8619305173043098E-2</v>
      </c>
      <c r="E20" s="2">
        <v>2.8687029482970201E-2</v>
      </c>
      <c r="F20" s="2">
        <v>2.8471381352881499E-2</v>
      </c>
      <c r="G20" s="2">
        <v>2.84187240638775E-2</v>
      </c>
      <c r="H20" s="2">
        <v>2.8327525018384099E-2</v>
      </c>
      <c r="I20" s="2">
        <v>2.82339973230454E-2</v>
      </c>
      <c r="J20" s="2">
        <v>2.8307398979026999E-2</v>
      </c>
      <c r="K20" s="2">
        <v>2.7916146217399799E-2</v>
      </c>
      <c r="L20" s="2">
        <v>2.9271764758218799E-2</v>
      </c>
      <c r="M20" s="2">
        <v>2.90833248844923E-2</v>
      </c>
    </row>
    <row r="21" spans="1:14" x14ac:dyDescent="0.3">
      <c r="A21" s="8" t="s">
        <v>14</v>
      </c>
      <c r="B21" s="2">
        <v>0.10029690419001901</v>
      </c>
      <c r="C21" s="2">
        <v>9.9240313163481905E-2</v>
      </c>
      <c r="D21" s="2">
        <v>9.8715864220061705E-2</v>
      </c>
      <c r="E21" s="2">
        <v>9.8613736609955899E-2</v>
      </c>
      <c r="F21" s="2">
        <v>9.8782603004221606E-2</v>
      </c>
      <c r="G21" s="2">
        <v>9.8351391064248894E-2</v>
      </c>
      <c r="H21" s="2">
        <v>9.7755539214119003E-2</v>
      </c>
      <c r="I21" s="2">
        <v>9.7299425242106899E-2</v>
      </c>
      <c r="J21" s="2">
        <v>9.5178055230948994E-2</v>
      </c>
      <c r="K21" s="2">
        <v>9.5893090941925399E-2</v>
      </c>
      <c r="L21" s="2">
        <v>9.7157346857066604E-2</v>
      </c>
      <c r="M21" s="2">
        <v>9.5636052894572901E-2</v>
      </c>
    </row>
    <row r="22" spans="1:14" x14ac:dyDescent="0.3">
      <c r="A22" s="8" t="s">
        <v>15</v>
      </c>
      <c r="B22" s="2">
        <v>4.36849479583667E-2</v>
      </c>
      <c r="C22" s="2">
        <v>4.2479432059448E-2</v>
      </c>
      <c r="D22" s="2">
        <v>4.2456117065401297E-2</v>
      </c>
      <c r="E22" s="2">
        <v>4.2334096109839799E-2</v>
      </c>
      <c r="F22" s="2">
        <v>4.1954380338384001E-2</v>
      </c>
      <c r="G22" s="2">
        <v>4.1869176987292298E-2</v>
      </c>
      <c r="H22" s="2">
        <v>4.1580074815359497E-2</v>
      </c>
      <c r="I22" s="2">
        <v>4.1177860011022797E-2</v>
      </c>
      <c r="J22" s="2">
        <v>4.0100867212005703E-2</v>
      </c>
      <c r="K22" s="2">
        <v>4.0136044184261602E-2</v>
      </c>
      <c r="L22" s="2">
        <v>4.3270014976941398E-2</v>
      </c>
      <c r="M22" s="2">
        <v>4.31759917732428E-2</v>
      </c>
    </row>
    <row r="23" spans="1:14" x14ac:dyDescent="0.3">
      <c r="A23" s="8" t="s">
        <v>16</v>
      </c>
      <c r="B23" s="2">
        <v>1.6896850813984499E-2</v>
      </c>
      <c r="C23" s="2">
        <v>1.51273885350318E-2</v>
      </c>
      <c r="D23" s="2">
        <v>1.24431761621927E-2</v>
      </c>
      <c r="E23" s="2">
        <v>8.3242131794514593E-3</v>
      </c>
      <c r="F23" s="2">
        <v>7.3632882809176303E-3</v>
      </c>
      <c r="G23" s="2">
        <v>7.2015630298235102E-3</v>
      </c>
      <c r="H23" s="2">
        <v>6.4903923010518902E-3</v>
      </c>
      <c r="I23" s="2">
        <v>6.1727423037556102E-3</v>
      </c>
      <c r="J23" s="2">
        <v>6.2119441540070099E-3</v>
      </c>
      <c r="K23" s="2">
        <v>5.8541136811690198E-3</v>
      </c>
      <c r="L23" s="2">
        <v>6.5690941174726004E-3</v>
      </c>
      <c r="M23" s="2">
        <v>5.6052025549295399E-3</v>
      </c>
    </row>
    <row r="24" spans="1:14" x14ac:dyDescent="0.3">
      <c r="A24" s="15"/>
    </row>
    <row r="25" spans="1:14" x14ac:dyDescent="0.3">
      <c r="A25" s="15"/>
    </row>
    <row r="26" spans="1:14" x14ac:dyDescent="0.3">
      <c r="A26" s="15"/>
      <c r="B26" s="20" t="s">
        <v>36</v>
      </c>
      <c r="C26" s="20"/>
      <c r="D26" s="20"/>
      <c r="E26" s="20"/>
      <c r="F26" s="20"/>
      <c r="G26" s="20"/>
      <c r="H26" s="20"/>
      <c r="I26" s="20"/>
      <c r="J26" s="20"/>
      <c r="K26" s="20"/>
      <c r="L26" s="20"/>
      <c r="M26" s="6" t="s">
        <v>37</v>
      </c>
      <c r="N26" s="6" t="s">
        <v>38</v>
      </c>
    </row>
    <row r="27" spans="1:14" x14ac:dyDescent="0.3">
      <c r="A27" s="9" t="s">
        <v>39</v>
      </c>
      <c r="B27" s="4" t="s">
        <v>18</v>
      </c>
      <c r="C27" s="4" t="s">
        <v>19</v>
      </c>
      <c r="D27" s="4" t="s">
        <v>20</v>
      </c>
      <c r="E27" s="4" t="s">
        <v>21</v>
      </c>
      <c r="F27" s="4" t="s">
        <v>22</v>
      </c>
      <c r="G27" s="4" t="s">
        <v>23</v>
      </c>
      <c r="H27" s="4" t="s">
        <v>24</v>
      </c>
      <c r="I27" s="4" t="s">
        <v>25</v>
      </c>
      <c r="J27" s="4" t="s">
        <v>26</v>
      </c>
      <c r="K27" s="4" t="s">
        <v>27</v>
      </c>
      <c r="L27" s="4" t="s">
        <v>28</v>
      </c>
      <c r="M27" s="4" t="s">
        <v>29</v>
      </c>
      <c r="N27" s="4" t="s">
        <v>30</v>
      </c>
    </row>
    <row r="28" spans="1:14" x14ac:dyDescent="0.3">
      <c r="A28" s="8" t="s">
        <v>12</v>
      </c>
      <c r="B28" s="2">
        <v>1.0599761248096201E-2</v>
      </c>
      <c r="C28" s="2">
        <v>3.84920877375206E-3</v>
      </c>
      <c r="D28" s="2">
        <v>5.7618178129437998E-3</v>
      </c>
      <c r="E28" s="2">
        <v>1.51087263484891E-2</v>
      </c>
      <c r="F28" s="2">
        <v>1.42678298193669E-2</v>
      </c>
      <c r="G28" s="2">
        <v>1.21275053388452E-2</v>
      </c>
      <c r="H28" s="2">
        <v>1.67634533488192E-2</v>
      </c>
      <c r="I28" s="2">
        <v>2.7929025625404599E-2</v>
      </c>
      <c r="J28" s="2">
        <v>2.17250384309077E-2</v>
      </c>
      <c r="K28" s="2">
        <v>6.9608091940688097E-3</v>
      </c>
      <c r="L28" s="2">
        <v>2.72547254725473E-2</v>
      </c>
      <c r="M28" s="3">
        <v>8.6395308989833594E-2</v>
      </c>
      <c r="N28" s="3">
        <v>0.157719618583891</v>
      </c>
    </row>
    <row r="29" spans="1:14" x14ac:dyDescent="0.3">
      <c r="A29" s="8" t="s">
        <v>13</v>
      </c>
      <c r="B29" s="2">
        <v>5.8105752469494497E-3</v>
      </c>
      <c r="C29" s="2">
        <v>-3.4662045060658599E-3</v>
      </c>
      <c r="D29" s="2">
        <v>2.8985507246376799E-3</v>
      </c>
      <c r="E29" s="2">
        <v>5.78034682080925E-3</v>
      </c>
      <c r="F29" s="2">
        <v>1.1494252873563199E-2</v>
      </c>
      <c r="G29" s="2">
        <v>6.8181818181818196E-3</v>
      </c>
      <c r="H29" s="2">
        <v>1.1851015801354401E-2</v>
      </c>
      <c r="I29" s="2">
        <v>2.67707752370329E-2</v>
      </c>
      <c r="J29" s="2">
        <v>7.6045627376425898E-3</v>
      </c>
      <c r="K29" s="2">
        <v>6.4150943396226401E-2</v>
      </c>
      <c r="L29" s="2">
        <v>1.72239108409321E-2</v>
      </c>
      <c r="M29" s="3">
        <v>0.119910764082543</v>
      </c>
      <c r="N29" s="3">
        <v>0.16405797101449299</v>
      </c>
    </row>
    <row r="30" spans="1:14" x14ac:dyDescent="0.3">
      <c r="A30" s="8" t="s">
        <v>14</v>
      </c>
      <c r="B30" s="2">
        <v>-4.9891900881423598E-3</v>
      </c>
      <c r="C30" s="2">
        <v>-5.5156276115661002E-3</v>
      </c>
      <c r="D30" s="2">
        <v>-5.04201680672269E-4</v>
      </c>
      <c r="E30" s="2">
        <v>1.51336808474861E-2</v>
      </c>
      <c r="F30" s="2">
        <v>8.9448401523935708E-3</v>
      </c>
      <c r="G30" s="2">
        <v>3.9402396979149601E-3</v>
      </c>
      <c r="H30" s="2">
        <v>1.0466067048242E-2</v>
      </c>
      <c r="I30" s="2">
        <v>1.7802233371095599E-3</v>
      </c>
      <c r="J30" s="2">
        <v>2.9402261712439402E-2</v>
      </c>
      <c r="K30" s="2">
        <v>2.82485875706215E-2</v>
      </c>
      <c r="L30" s="2">
        <v>7.7838827838827796E-3</v>
      </c>
      <c r="M30" s="3">
        <v>6.8619517721314097E-2</v>
      </c>
      <c r="N30" s="3">
        <v>0.109747899159664</v>
      </c>
    </row>
    <row r="31" spans="1:14" x14ac:dyDescent="0.3">
      <c r="A31" s="8" t="s">
        <v>15</v>
      </c>
      <c r="B31" s="2">
        <v>-2.2145857197403598E-2</v>
      </c>
      <c r="C31" s="2">
        <v>-7.8094494338149195E-4</v>
      </c>
      <c r="D31" s="2">
        <v>-2.3446658851113702E-3</v>
      </c>
      <c r="E31" s="2">
        <v>4.3086564825695296E-3</v>
      </c>
      <c r="F31" s="2">
        <v>1.13104524180967E-2</v>
      </c>
      <c r="G31" s="2">
        <v>3.0852294639413802E-3</v>
      </c>
      <c r="H31" s="2">
        <v>5.3825451749327201E-3</v>
      </c>
      <c r="I31" s="2">
        <v>-2.6768642447418702E-3</v>
      </c>
      <c r="J31" s="2">
        <v>2.26226993865031E-2</v>
      </c>
      <c r="K31" s="2">
        <v>9.4113235845519297E-2</v>
      </c>
      <c r="L31" s="2">
        <v>2.1590130226182301E-2</v>
      </c>
      <c r="M31" s="3">
        <v>0.139961759082218</v>
      </c>
      <c r="N31" s="3">
        <v>0.164908167252833</v>
      </c>
    </row>
    <row r="32" spans="1:14" x14ac:dyDescent="0.3">
      <c r="A32" s="8" t="s">
        <v>16</v>
      </c>
      <c r="B32" s="2">
        <v>-9.9703849950641701E-2</v>
      </c>
      <c r="C32" s="2">
        <v>-0.177631578947368</v>
      </c>
      <c r="D32" s="2">
        <v>-0.330666666666667</v>
      </c>
      <c r="E32" s="2">
        <v>-0.103585657370518</v>
      </c>
      <c r="F32" s="2">
        <v>-8.8888888888888906E-3</v>
      </c>
      <c r="G32" s="2">
        <v>-8.9686098654708502E-2</v>
      </c>
      <c r="H32" s="2">
        <v>-3.4482758620689703E-2</v>
      </c>
      <c r="I32" s="2">
        <v>3.06122448979592E-2</v>
      </c>
      <c r="J32" s="2">
        <v>-3.7128712871287099E-2</v>
      </c>
      <c r="K32" s="2">
        <v>0.138817480719794</v>
      </c>
      <c r="L32" s="2">
        <v>-0.12641083521444699</v>
      </c>
      <c r="M32" s="3">
        <v>-1.2755102040816301E-2</v>
      </c>
      <c r="N32" s="3">
        <v>-0.48399999999999999</v>
      </c>
    </row>
    <row r="33" spans="1:14" x14ac:dyDescent="0.3">
      <c r="A33" s="11" t="s">
        <v>17</v>
      </c>
      <c r="B33" s="3">
        <v>5.6044835868695004E-3</v>
      </c>
      <c r="C33" s="3">
        <v>-2.32218683651805E-4</v>
      </c>
      <c r="D33" s="3">
        <v>5.3090884958688703E-4</v>
      </c>
      <c r="E33" s="3">
        <v>1.33983351573641E-2</v>
      </c>
      <c r="F33" s="3">
        <v>1.3368458945577101E-2</v>
      </c>
      <c r="G33" s="3">
        <v>1.0059582438520299E-2</v>
      </c>
      <c r="H33" s="3">
        <v>1.5202864724877699E-2</v>
      </c>
      <c r="I33" s="3">
        <v>2.4108337926147499E-2</v>
      </c>
      <c r="J33" s="3">
        <v>2.1726428439633402E-2</v>
      </c>
      <c r="K33" s="3">
        <v>1.4868545802043699E-2</v>
      </c>
      <c r="L33" s="3">
        <v>2.38148197576998E-2</v>
      </c>
      <c r="M33" s="3">
        <v>8.7205731832139199E-2</v>
      </c>
      <c r="N33" s="3">
        <v>0.145485615688356</v>
      </c>
    </row>
    <row r="34" spans="1:14" x14ac:dyDescent="0.3">
      <c r="A34" s="15"/>
    </row>
    <row r="35" spans="1:14" x14ac:dyDescent="0.3">
      <c r="A35" s="13" t="s">
        <v>40</v>
      </c>
    </row>
    <row r="36" spans="1:14" x14ac:dyDescent="0.3">
      <c r="A36" s="14" t="s">
        <v>41</v>
      </c>
    </row>
    <row r="37" spans="1:14" x14ac:dyDescent="0.3">
      <c r="A37" s="14" t="s">
        <v>42</v>
      </c>
    </row>
    <row r="38" spans="1:14" x14ac:dyDescent="0.3">
      <c r="A38" s="14" t="s">
        <v>43</v>
      </c>
    </row>
    <row r="39" spans="1:14" x14ac:dyDescent="0.3">
      <c r="A39" s="14" t="s">
        <v>44</v>
      </c>
    </row>
    <row r="40" spans="1:14" x14ac:dyDescent="0.3">
      <c r="A40" s="14" t="s">
        <v>45</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7:M17"/>
    <mergeCell ref="B26:L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153</v>
      </c>
      <c r="B1" s="15"/>
    </row>
    <row r="2" spans="1:14" ht="15.6" x14ac:dyDescent="0.3">
      <c r="A2" s="12" t="s">
        <v>152</v>
      </c>
      <c r="B2" s="15"/>
    </row>
    <row r="3" spans="1:14" ht="15.6" x14ac:dyDescent="0.3">
      <c r="A3" s="12" t="s">
        <v>33</v>
      </c>
      <c r="B3" s="15"/>
    </row>
    <row r="4" spans="1:14" ht="15.6" x14ac:dyDescent="0.3">
      <c r="A4" s="12" t="s">
        <v>53</v>
      </c>
      <c r="B4" s="15"/>
    </row>
    <row r="5" spans="1:14" x14ac:dyDescent="0.3">
      <c r="A5" s="15"/>
      <c r="B5" s="15"/>
    </row>
    <row r="6" spans="1:14" x14ac:dyDescent="0.3">
      <c r="A6" s="16" t="str">
        <f>HYPERLINK("#'Table of contents'!A26",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46</v>
      </c>
      <c r="C9" s="1">
        <v>729</v>
      </c>
      <c r="D9" s="1">
        <v>684</v>
      </c>
      <c r="E9" s="1">
        <v>759</v>
      </c>
      <c r="F9" s="1">
        <v>758</v>
      </c>
      <c r="G9" s="1">
        <v>686</v>
      </c>
      <c r="H9" s="1">
        <v>602</v>
      </c>
      <c r="I9" s="1">
        <v>519</v>
      </c>
      <c r="J9" s="1">
        <v>483</v>
      </c>
      <c r="K9" s="1">
        <v>411</v>
      </c>
      <c r="L9" s="1">
        <v>348</v>
      </c>
      <c r="M9" s="1">
        <v>309</v>
      </c>
      <c r="N9" s="1">
        <v>296</v>
      </c>
    </row>
    <row r="10" spans="1:14" x14ac:dyDescent="0.3">
      <c r="A10" s="7" t="s">
        <v>12</v>
      </c>
      <c r="B10" s="7" t="s">
        <v>47</v>
      </c>
      <c r="C10" s="1">
        <v>13615</v>
      </c>
      <c r="D10" s="1">
        <v>14002</v>
      </c>
      <c r="E10" s="1">
        <v>14360</v>
      </c>
      <c r="F10" s="1">
        <v>14698</v>
      </c>
      <c r="G10" s="1">
        <v>15135</v>
      </c>
      <c r="H10" s="1">
        <v>15488</v>
      </c>
      <c r="I10" s="1">
        <v>15663</v>
      </c>
      <c r="J10" s="1">
        <v>15816</v>
      </c>
      <c r="K10" s="1">
        <v>16100</v>
      </c>
      <c r="L10" s="1">
        <v>16381</v>
      </c>
      <c r="M10" s="1">
        <v>16460</v>
      </c>
      <c r="N10" s="1">
        <v>16860</v>
      </c>
    </row>
    <row r="11" spans="1:14" x14ac:dyDescent="0.3">
      <c r="A11" s="7" t="s">
        <v>12</v>
      </c>
      <c r="B11" s="7" t="s">
        <v>48</v>
      </c>
      <c r="C11" s="1">
        <v>14321</v>
      </c>
      <c r="D11" s="1">
        <v>14458</v>
      </c>
      <c r="E11" s="1">
        <v>14571</v>
      </c>
      <c r="F11" s="1">
        <v>14734</v>
      </c>
      <c r="G11" s="1">
        <v>15136</v>
      </c>
      <c r="H11" s="1">
        <v>15685</v>
      </c>
      <c r="I11" s="1">
        <v>16260</v>
      </c>
      <c r="J11" s="1">
        <v>16932</v>
      </c>
      <c r="K11" s="1">
        <v>17696</v>
      </c>
      <c r="L11" s="1">
        <v>18358</v>
      </c>
      <c r="M11" s="1">
        <v>18665</v>
      </c>
      <c r="N11" s="1">
        <v>19431</v>
      </c>
    </row>
    <row r="12" spans="1:14" x14ac:dyDescent="0.3">
      <c r="A12" s="7" t="s">
        <v>12</v>
      </c>
      <c r="B12" s="7" t="s">
        <v>49</v>
      </c>
      <c r="C12" s="1">
        <v>13194</v>
      </c>
      <c r="D12" s="1">
        <v>13378</v>
      </c>
      <c r="E12" s="1">
        <v>13480</v>
      </c>
      <c r="F12" s="1">
        <v>13546</v>
      </c>
      <c r="G12" s="1">
        <v>13598</v>
      </c>
      <c r="H12" s="1">
        <v>13467</v>
      </c>
      <c r="I12" s="1">
        <v>13233</v>
      </c>
      <c r="J12" s="1">
        <v>13092</v>
      </c>
      <c r="K12" s="1">
        <v>13139</v>
      </c>
      <c r="L12" s="1">
        <v>13239</v>
      </c>
      <c r="M12" s="1">
        <v>13251</v>
      </c>
      <c r="N12" s="1">
        <v>13505</v>
      </c>
    </row>
    <row r="13" spans="1:14" x14ac:dyDescent="0.3">
      <c r="A13" s="7" t="s">
        <v>12</v>
      </c>
      <c r="B13" s="7" t="s">
        <v>50</v>
      </c>
      <c r="C13" s="1">
        <v>5415</v>
      </c>
      <c r="D13" s="1">
        <v>5283</v>
      </c>
      <c r="E13" s="1">
        <v>4918</v>
      </c>
      <c r="F13" s="1">
        <v>4727</v>
      </c>
      <c r="G13" s="1">
        <v>4656</v>
      </c>
      <c r="H13" s="1">
        <v>4647</v>
      </c>
      <c r="I13" s="1">
        <v>4752</v>
      </c>
      <c r="J13" s="1">
        <v>4934</v>
      </c>
      <c r="K13" s="1">
        <v>5333</v>
      </c>
      <c r="L13" s="1">
        <v>5526</v>
      </c>
      <c r="M13" s="1">
        <v>5573</v>
      </c>
      <c r="N13" s="1">
        <v>5645</v>
      </c>
    </row>
    <row r="14" spans="1:14" x14ac:dyDescent="0.3">
      <c r="A14" s="7" t="s">
        <v>12</v>
      </c>
      <c r="B14" s="7" t="s">
        <v>51</v>
      </c>
      <c r="C14" s="1">
        <v>1312</v>
      </c>
      <c r="D14" s="1">
        <v>1296</v>
      </c>
      <c r="E14" s="1">
        <v>1202</v>
      </c>
      <c r="F14" s="1">
        <v>1111</v>
      </c>
      <c r="G14" s="1">
        <v>1112</v>
      </c>
      <c r="H14" s="1">
        <v>1152</v>
      </c>
      <c r="I14" s="1">
        <v>1233</v>
      </c>
      <c r="J14" s="1">
        <v>1269</v>
      </c>
      <c r="K14" s="1">
        <v>1314</v>
      </c>
      <c r="L14" s="1">
        <v>1314</v>
      </c>
      <c r="M14" s="1">
        <v>1292</v>
      </c>
      <c r="N14" s="1">
        <v>1327</v>
      </c>
    </row>
    <row r="15" spans="1:14" x14ac:dyDescent="0.3">
      <c r="A15" s="7" t="s">
        <v>13</v>
      </c>
      <c r="B15" s="7" t="s">
        <v>46</v>
      </c>
      <c r="C15" s="1">
        <v>32</v>
      </c>
      <c r="D15" s="1">
        <v>41</v>
      </c>
      <c r="E15" s="1">
        <v>32</v>
      </c>
      <c r="F15" s="1">
        <v>28</v>
      </c>
      <c r="G15" s="1">
        <v>27</v>
      </c>
      <c r="H15" s="1">
        <v>32</v>
      </c>
      <c r="I15" s="1">
        <v>26</v>
      </c>
      <c r="J15" s="1">
        <v>24</v>
      </c>
      <c r="K15" s="1">
        <v>19</v>
      </c>
      <c r="L15" s="1">
        <v>17</v>
      </c>
      <c r="M15" s="1">
        <v>17</v>
      </c>
      <c r="N15" s="1">
        <v>9</v>
      </c>
    </row>
    <row r="16" spans="1:14" x14ac:dyDescent="0.3">
      <c r="A16" s="7" t="s">
        <v>13</v>
      </c>
      <c r="B16" s="7" t="s">
        <v>47</v>
      </c>
      <c r="C16" s="1">
        <v>533</v>
      </c>
      <c r="D16" s="1">
        <v>546</v>
      </c>
      <c r="E16" s="1">
        <v>573</v>
      </c>
      <c r="F16" s="1">
        <v>592</v>
      </c>
      <c r="G16" s="1">
        <v>609</v>
      </c>
      <c r="H16" s="1">
        <v>622</v>
      </c>
      <c r="I16" s="1">
        <v>619</v>
      </c>
      <c r="J16" s="1">
        <v>612</v>
      </c>
      <c r="K16" s="1">
        <v>607</v>
      </c>
      <c r="L16" s="1">
        <v>598</v>
      </c>
      <c r="M16" s="1">
        <v>648</v>
      </c>
      <c r="N16" s="1">
        <v>669</v>
      </c>
    </row>
    <row r="17" spans="1:14" x14ac:dyDescent="0.3">
      <c r="A17" s="7" t="s">
        <v>13</v>
      </c>
      <c r="B17" s="7" t="s">
        <v>48</v>
      </c>
      <c r="C17" s="1">
        <v>489</v>
      </c>
      <c r="D17" s="1">
        <v>467</v>
      </c>
      <c r="E17" s="1">
        <v>462</v>
      </c>
      <c r="F17" s="1">
        <v>455</v>
      </c>
      <c r="G17" s="1">
        <v>444</v>
      </c>
      <c r="H17" s="1">
        <v>438</v>
      </c>
      <c r="I17" s="1">
        <v>470</v>
      </c>
      <c r="J17" s="1">
        <v>516</v>
      </c>
      <c r="K17" s="1">
        <v>552</v>
      </c>
      <c r="L17" s="1">
        <v>584</v>
      </c>
      <c r="M17" s="1">
        <v>636</v>
      </c>
      <c r="N17" s="1">
        <v>647</v>
      </c>
    </row>
    <row r="18" spans="1:14" x14ac:dyDescent="0.3">
      <c r="A18" s="7" t="s">
        <v>13</v>
      </c>
      <c r="B18" s="7" t="s">
        <v>49</v>
      </c>
      <c r="C18" s="1">
        <v>494</v>
      </c>
      <c r="D18" s="1">
        <v>508</v>
      </c>
      <c r="E18" s="1">
        <v>480</v>
      </c>
      <c r="F18" s="1">
        <v>496</v>
      </c>
      <c r="G18" s="1">
        <v>495</v>
      </c>
      <c r="H18" s="1">
        <v>488</v>
      </c>
      <c r="I18" s="1">
        <v>468</v>
      </c>
      <c r="J18" s="1">
        <v>450</v>
      </c>
      <c r="K18" s="1">
        <v>447</v>
      </c>
      <c r="L18" s="1">
        <v>448</v>
      </c>
      <c r="M18" s="1">
        <v>451</v>
      </c>
      <c r="N18" s="1">
        <v>438</v>
      </c>
    </row>
    <row r="19" spans="1:14" x14ac:dyDescent="0.3">
      <c r="A19" s="7" t="s">
        <v>13</v>
      </c>
      <c r="B19" s="7" t="s">
        <v>50</v>
      </c>
      <c r="C19" s="1">
        <v>157</v>
      </c>
      <c r="D19" s="1">
        <v>156</v>
      </c>
      <c r="E19" s="1">
        <v>166</v>
      </c>
      <c r="F19" s="1">
        <v>149</v>
      </c>
      <c r="G19" s="1">
        <v>155</v>
      </c>
      <c r="H19" s="1">
        <v>166</v>
      </c>
      <c r="I19" s="1">
        <v>172</v>
      </c>
      <c r="J19" s="1">
        <v>174</v>
      </c>
      <c r="K19" s="1">
        <v>197</v>
      </c>
      <c r="L19" s="1">
        <v>186</v>
      </c>
      <c r="M19" s="1">
        <v>200</v>
      </c>
      <c r="N19" s="1">
        <v>219</v>
      </c>
    </row>
    <row r="20" spans="1:14" x14ac:dyDescent="0.3">
      <c r="A20" s="7" t="s">
        <v>13</v>
      </c>
      <c r="B20" s="7" t="s">
        <v>51</v>
      </c>
      <c r="C20" s="1">
        <v>16</v>
      </c>
      <c r="D20" s="1">
        <v>13</v>
      </c>
      <c r="E20" s="1">
        <v>12</v>
      </c>
      <c r="F20" s="1">
        <v>10</v>
      </c>
      <c r="G20" s="1">
        <v>10</v>
      </c>
      <c r="H20" s="1">
        <v>14</v>
      </c>
      <c r="I20" s="1">
        <v>17</v>
      </c>
      <c r="J20" s="1">
        <v>17</v>
      </c>
      <c r="K20" s="1">
        <v>19</v>
      </c>
      <c r="L20" s="1">
        <v>22</v>
      </c>
      <c r="M20" s="1">
        <v>22</v>
      </c>
      <c r="N20" s="1">
        <v>26</v>
      </c>
    </row>
    <row r="21" spans="1:14" x14ac:dyDescent="0.3">
      <c r="A21" s="7" t="s">
        <v>14</v>
      </c>
      <c r="B21" s="7" t="s">
        <v>46</v>
      </c>
      <c r="C21" s="1">
        <v>149</v>
      </c>
      <c r="D21" s="1">
        <v>114</v>
      </c>
      <c r="E21" s="1">
        <v>79</v>
      </c>
      <c r="F21" s="1">
        <v>90</v>
      </c>
      <c r="G21" s="1">
        <v>81</v>
      </c>
      <c r="H21" s="1">
        <v>64</v>
      </c>
      <c r="I21" s="1">
        <v>62</v>
      </c>
      <c r="J21" s="1">
        <v>70</v>
      </c>
      <c r="K21" s="1">
        <v>67</v>
      </c>
      <c r="L21" s="1">
        <v>60</v>
      </c>
      <c r="M21" s="1">
        <v>51</v>
      </c>
      <c r="N21" s="1">
        <v>39</v>
      </c>
    </row>
    <row r="22" spans="1:14" x14ac:dyDescent="0.3">
      <c r="A22" s="7" t="s">
        <v>14</v>
      </c>
      <c r="B22" s="7" t="s">
        <v>47</v>
      </c>
      <c r="C22" s="1">
        <v>1693</v>
      </c>
      <c r="D22" s="1">
        <v>1732</v>
      </c>
      <c r="E22" s="1">
        <v>1753</v>
      </c>
      <c r="F22" s="1">
        <v>1750</v>
      </c>
      <c r="G22" s="1">
        <v>1784</v>
      </c>
      <c r="H22" s="1">
        <v>1806</v>
      </c>
      <c r="I22" s="1">
        <v>1810</v>
      </c>
      <c r="J22" s="1">
        <v>1810</v>
      </c>
      <c r="K22" s="1">
        <v>1786</v>
      </c>
      <c r="L22" s="1">
        <v>1859</v>
      </c>
      <c r="M22" s="1">
        <v>1929</v>
      </c>
      <c r="N22" s="1">
        <v>1901</v>
      </c>
    </row>
    <row r="23" spans="1:14" x14ac:dyDescent="0.3">
      <c r="A23" s="7" t="s">
        <v>14</v>
      </c>
      <c r="B23" s="7" t="s">
        <v>48</v>
      </c>
      <c r="C23" s="1">
        <v>1880</v>
      </c>
      <c r="D23" s="1">
        <v>1822</v>
      </c>
      <c r="E23" s="1">
        <v>1795</v>
      </c>
      <c r="F23" s="1">
        <v>1776</v>
      </c>
      <c r="G23" s="1">
        <v>1805</v>
      </c>
      <c r="H23" s="1">
        <v>1858</v>
      </c>
      <c r="I23" s="1">
        <v>1906</v>
      </c>
      <c r="J23" s="1">
        <v>1931</v>
      </c>
      <c r="K23" s="1">
        <v>1955</v>
      </c>
      <c r="L23" s="1">
        <v>2033</v>
      </c>
      <c r="M23" s="1">
        <v>2117</v>
      </c>
      <c r="N23" s="1">
        <v>2202</v>
      </c>
    </row>
    <row r="24" spans="1:14" x14ac:dyDescent="0.3">
      <c r="A24" s="7" t="s">
        <v>14</v>
      </c>
      <c r="B24" s="7" t="s">
        <v>49</v>
      </c>
      <c r="C24" s="1">
        <v>1801</v>
      </c>
      <c r="D24" s="1">
        <v>1819</v>
      </c>
      <c r="E24" s="1">
        <v>1829</v>
      </c>
      <c r="F24" s="1">
        <v>1846</v>
      </c>
      <c r="G24" s="1">
        <v>1840</v>
      </c>
      <c r="H24" s="1">
        <v>1825</v>
      </c>
      <c r="I24" s="1">
        <v>1774</v>
      </c>
      <c r="J24" s="1">
        <v>1794</v>
      </c>
      <c r="K24" s="1">
        <v>1760</v>
      </c>
      <c r="L24" s="1">
        <v>1761</v>
      </c>
      <c r="M24" s="1">
        <v>1800</v>
      </c>
      <c r="N24" s="1">
        <v>1778</v>
      </c>
    </row>
    <row r="25" spans="1:14" x14ac:dyDescent="0.3">
      <c r="A25" s="7" t="s">
        <v>14</v>
      </c>
      <c r="B25" s="7" t="s">
        <v>50</v>
      </c>
      <c r="C25" s="1">
        <v>442</v>
      </c>
      <c r="D25" s="1">
        <v>445</v>
      </c>
      <c r="E25" s="1">
        <v>450</v>
      </c>
      <c r="F25" s="1">
        <v>446</v>
      </c>
      <c r="G25" s="1">
        <v>488</v>
      </c>
      <c r="H25" s="1">
        <v>495</v>
      </c>
      <c r="I25" s="1">
        <v>517</v>
      </c>
      <c r="J25" s="1">
        <v>521</v>
      </c>
      <c r="K25" s="1">
        <v>570</v>
      </c>
      <c r="L25" s="1">
        <v>598</v>
      </c>
      <c r="M25" s="1">
        <v>586</v>
      </c>
      <c r="N25" s="1">
        <v>603</v>
      </c>
    </row>
    <row r="26" spans="1:14" x14ac:dyDescent="0.3">
      <c r="A26" s="7" t="s">
        <v>14</v>
      </c>
      <c r="B26" s="7" t="s">
        <v>51</v>
      </c>
      <c r="C26" s="1">
        <v>48</v>
      </c>
      <c r="D26" s="1">
        <v>51</v>
      </c>
      <c r="E26" s="1">
        <v>44</v>
      </c>
      <c r="F26" s="1">
        <v>39</v>
      </c>
      <c r="G26" s="1">
        <v>39</v>
      </c>
      <c r="H26" s="1">
        <v>43</v>
      </c>
      <c r="I26" s="1">
        <v>46</v>
      </c>
      <c r="J26" s="1">
        <v>53</v>
      </c>
      <c r="K26" s="1">
        <v>52</v>
      </c>
      <c r="L26" s="1">
        <v>61</v>
      </c>
      <c r="M26" s="1">
        <v>69</v>
      </c>
      <c r="N26" s="1">
        <v>80</v>
      </c>
    </row>
    <row r="27" spans="1:14" x14ac:dyDescent="0.3">
      <c r="A27" s="7" t="s">
        <v>15</v>
      </c>
      <c r="B27" s="7" t="s">
        <v>46</v>
      </c>
      <c r="C27" s="1">
        <v>36</v>
      </c>
      <c r="D27" s="1">
        <v>29</v>
      </c>
      <c r="E27" s="1">
        <v>35</v>
      </c>
      <c r="F27" s="1">
        <v>30</v>
      </c>
      <c r="G27" s="1">
        <v>35</v>
      </c>
      <c r="H27" s="1">
        <v>25</v>
      </c>
      <c r="I27" s="1">
        <v>25</v>
      </c>
      <c r="J27" s="1">
        <v>21</v>
      </c>
      <c r="K27" s="1">
        <v>14</v>
      </c>
      <c r="L27" s="1">
        <v>15</v>
      </c>
      <c r="M27" s="1">
        <v>16</v>
      </c>
      <c r="N27" s="1">
        <v>11</v>
      </c>
    </row>
    <row r="28" spans="1:14" x14ac:dyDescent="0.3">
      <c r="A28" s="7" t="s">
        <v>15</v>
      </c>
      <c r="B28" s="7" t="s">
        <v>47</v>
      </c>
      <c r="C28" s="1">
        <v>667</v>
      </c>
      <c r="D28" s="1">
        <v>661</v>
      </c>
      <c r="E28" s="1">
        <v>682</v>
      </c>
      <c r="F28" s="1">
        <v>692</v>
      </c>
      <c r="G28" s="1">
        <v>685</v>
      </c>
      <c r="H28" s="1">
        <v>707</v>
      </c>
      <c r="I28" s="1">
        <v>717</v>
      </c>
      <c r="J28" s="1">
        <v>719</v>
      </c>
      <c r="K28" s="1">
        <v>718</v>
      </c>
      <c r="L28" s="1">
        <v>742</v>
      </c>
      <c r="M28" s="1">
        <v>819</v>
      </c>
      <c r="N28" s="1">
        <v>860</v>
      </c>
    </row>
    <row r="29" spans="1:14" x14ac:dyDescent="0.3">
      <c r="A29" s="7" t="s">
        <v>15</v>
      </c>
      <c r="B29" s="7" t="s">
        <v>48</v>
      </c>
      <c r="C29" s="1">
        <v>749</v>
      </c>
      <c r="D29" s="1">
        <v>742</v>
      </c>
      <c r="E29" s="1">
        <v>733</v>
      </c>
      <c r="F29" s="1">
        <v>719</v>
      </c>
      <c r="G29" s="1">
        <v>748</v>
      </c>
      <c r="H29" s="1">
        <v>769</v>
      </c>
      <c r="I29" s="1">
        <v>784</v>
      </c>
      <c r="J29" s="1">
        <v>806</v>
      </c>
      <c r="K29" s="1">
        <v>801</v>
      </c>
      <c r="L29" s="1">
        <v>828</v>
      </c>
      <c r="M29" s="1">
        <v>970</v>
      </c>
      <c r="N29" s="1">
        <v>990</v>
      </c>
    </row>
    <row r="30" spans="1:14" x14ac:dyDescent="0.3">
      <c r="A30" s="7" t="s">
        <v>15</v>
      </c>
      <c r="B30" s="7" t="s">
        <v>49</v>
      </c>
      <c r="C30" s="1">
        <v>819</v>
      </c>
      <c r="D30" s="1">
        <v>802</v>
      </c>
      <c r="E30" s="1">
        <v>795</v>
      </c>
      <c r="F30" s="1">
        <v>795</v>
      </c>
      <c r="G30" s="1">
        <v>772</v>
      </c>
      <c r="H30" s="1">
        <v>747</v>
      </c>
      <c r="I30" s="1">
        <v>732</v>
      </c>
      <c r="J30" s="1">
        <v>717</v>
      </c>
      <c r="K30" s="1">
        <v>705</v>
      </c>
      <c r="L30" s="1">
        <v>702</v>
      </c>
      <c r="M30" s="1">
        <v>722</v>
      </c>
      <c r="N30" s="1">
        <v>721</v>
      </c>
    </row>
    <row r="31" spans="1:14" x14ac:dyDescent="0.3">
      <c r="A31" s="7" t="s">
        <v>15</v>
      </c>
      <c r="B31" s="7" t="s">
        <v>50</v>
      </c>
      <c r="C31" s="1">
        <v>295</v>
      </c>
      <c r="D31" s="1">
        <v>275</v>
      </c>
      <c r="E31" s="1">
        <v>269</v>
      </c>
      <c r="F31" s="1">
        <v>271</v>
      </c>
      <c r="G31" s="1">
        <v>272</v>
      </c>
      <c r="H31" s="1">
        <v>291</v>
      </c>
      <c r="I31" s="1">
        <v>286</v>
      </c>
      <c r="J31" s="1">
        <v>292</v>
      </c>
      <c r="K31" s="1">
        <v>308</v>
      </c>
      <c r="L31" s="1">
        <v>316</v>
      </c>
      <c r="M31" s="1">
        <v>319</v>
      </c>
      <c r="N31" s="1">
        <v>322</v>
      </c>
    </row>
    <row r="32" spans="1:14" x14ac:dyDescent="0.3">
      <c r="A32" s="7" t="s">
        <v>15</v>
      </c>
      <c r="B32" s="7" t="s">
        <v>51</v>
      </c>
      <c r="C32" s="1">
        <v>53</v>
      </c>
      <c r="D32" s="1">
        <v>52</v>
      </c>
      <c r="E32" s="1">
        <v>45</v>
      </c>
      <c r="F32" s="1">
        <v>46</v>
      </c>
      <c r="G32" s="1">
        <v>52</v>
      </c>
      <c r="H32" s="1">
        <v>54</v>
      </c>
      <c r="I32" s="1">
        <v>57</v>
      </c>
      <c r="J32" s="1">
        <v>60</v>
      </c>
      <c r="K32" s="1">
        <v>62</v>
      </c>
      <c r="L32" s="1">
        <v>64</v>
      </c>
      <c r="M32" s="1">
        <v>72</v>
      </c>
      <c r="N32" s="1">
        <v>77</v>
      </c>
    </row>
    <row r="33" spans="1:14" x14ac:dyDescent="0.3">
      <c r="A33" s="7" t="s">
        <v>16</v>
      </c>
      <c r="B33" s="7" t="s">
        <v>46</v>
      </c>
      <c r="C33" s="1">
        <v>3</v>
      </c>
      <c r="D33" s="1">
        <v>2</v>
      </c>
      <c r="E33" s="1">
        <v>2</v>
      </c>
      <c r="F33" s="1">
        <v>0</v>
      </c>
      <c r="G33" s="1">
        <v>2</v>
      </c>
      <c r="H33" s="1">
        <v>4</v>
      </c>
      <c r="I33" s="1">
        <v>1</v>
      </c>
      <c r="J33" s="1">
        <v>0</v>
      </c>
      <c r="K33" s="1">
        <v>0</v>
      </c>
      <c r="L33" s="1">
        <v>1</v>
      </c>
      <c r="M33" s="1">
        <v>1</v>
      </c>
      <c r="N33" s="1">
        <v>2</v>
      </c>
    </row>
    <row r="34" spans="1:14" x14ac:dyDescent="0.3">
      <c r="A34" s="7" t="s">
        <v>16</v>
      </c>
      <c r="B34" s="7" t="s">
        <v>47</v>
      </c>
      <c r="C34" s="1">
        <v>199</v>
      </c>
      <c r="D34" s="1">
        <v>184</v>
      </c>
      <c r="E34" s="1">
        <v>162</v>
      </c>
      <c r="F34" s="1">
        <v>97</v>
      </c>
      <c r="G34" s="1">
        <v>89</v>
      </c>
      <c r="H34" s="1">
        <v>82</v>
      </c>
      <c r="I34" s="1">
        <v>64</v>
      </c>
      <c r="J34" s="1">
        <v>67</v>
      </c>
      <c r="K34" s="1">
        <v>66</v>
      </c>
      <c r="L34" s="1">
        <v>62</v>
      </c>
      <c r="M34" s="1">
        <v>90</v>
      </c>
      <c r="N34" s="1">
        <v>73</v>
      </c>
    </row>
    <row r="35" spans="1:14" x14ac:dyDescent="0.3">
      <c r="A35" s="7" t="s">
        <v>16</v>
      </c>
      <c r="B35" s="7" t="s">
        <v>48</v>
      </c>
      <c r="C35" s="1">
        <v>362</v>
      </c>
      <c r="D35" s="1">
        <v>323</v>
      </c>
      <c r="E35" s="1">
        <v>256</v>
      </c>
      <c r="F35" s="1">
        <v>180</v>
      </c>
      <c r="G35" s="1">
        <v>150</v>
      </c>
      <c r="H35" s="1">
        <v>149</v>
      </c>
      <c r="I35" s="1">
        <v>142</v>
      </c>
      <c r="J35" s="1">
        <v>134</v>
      </c>
      <c r="K35" s="1">
        <v>133</v>
      </c>
      <c r="L35" s="1">
        <v>130</v>
      </c>
      <c r="M35" s="1">
        <v>147</v>
      </c>
      <c r="N35" s="1">
        <v>124</v>
      </c>
    </row>
    <row r="36" spans="1:14" x14ac:dyDescent="0.3">
      <c r="A36" s="7" t="s">
        <v>16</v>
      </c>
      <c r="B36" s="7" t="s">
        <v>49</v>
      </c>
      <c r="C36" s="1">
        <v>310</v>
      </c>
      <c r="D36" s="1">
        <v>276</v>
      </c>
      <c r="E36" s="1">
        <v>239</v>
      </c>
      <c r="F36" s="1">
        <v>167</v>
      </c>
      <c r="G36" s="1">
        <v>150</v>
      </c>
      <c r="H36" s="1">
        <v>149</v>
      </c>
      <c r="I36" s="1">
        <v>130</v>
      </c>
      <c r="J36" s="1">
        <v>125</v>
      </c>
      <c r="K36" s="1">
        <v>136</v>
      </c>
      <c r="L36" s="1">
        <v>129</v>
      </c>
      <c r="M36" s="1">
        <v>124</v>
      </c>
      <c r="N36" s="1">
        <v>114</v>
      </c>
    </row>
    <row r="37" spans="1:14" x14ac:dyDescent="0.3">
      <c r="A37" s="7" t="s">
        <v>16</v>
      </c>
      <c r="B37" s="7" t="s">
        <v>50</v>
      </c>
      <c r="C37" s="1">
        <v>120</v>
      </c>
      <c r="D37" s="1">
        <v>113</v>
      </c>
      <c r="E37" s="1">
        <v>80</v>
      </c>
      <c r="F37" s="1">
        <v>56</v>
      </c>
      <c r="G37" s="1">
        <v>54</v>
      </c>
      <c r="H37" s="1">
        <v>54</v>
      </c>
      <c r="I37" s="1">
        <v>65</v>
      </c>
      <c r="J37" s="1">
        <v>61</v>
      </c>
      <c r="K37" s="1">
        <v>64</v>
      </c>
      <c r="L37" s="1">
        <v>65</v>
      </c>
      <c r="M37" s="1">
        <v>73</v>
      </c>
      <c r="N37" s="1">
        <v>68</v>
      </c>
    </row>
    <row r="38" spans="1:14" x14ac:dyDescent="0.3">
      <c r="A38" s="7" t="s">
        <v>16</v>
      </c>
      <c r="B38" s="7" t="s">
        <v>51</v>
      </c>
      <c r="C38" s="1">
        <v>19</v>
      </c>
      <c r="D38" s="1">
        <v>14</v>
      </c>
      <c r="E38" s="1">
        <v>11</v>
      </c>
      <c r="F38" s="1">
        <v>2</v>
      </c>
      <c r="G38" s="1">
        <v>5</v>
      </c>
      <c r="H38" s="1">
        <v>8</v>
      </c>
      <c r="I38" s="1">
        <v>4</v>
      </c>
      <c r="J38" s="1">
        <v>5</v>
      </c>
      <c r="K38" s="1">
        <v>5</v>
      </c>
      <c r="L38" s="1">
        <v>2</v>
      </c>
      <c r="M38" s="1">
        <v>8</v>
      </c>
      <c r="N38" s="1">
        <v>6</v>
      </c>
    </row>
    <row r="39" spans="1:14" x14ac:dyDescent="0.3">
      <c r="A39" s="10" t="s">
        <v>17</v>
      </c>
      <c r="B39" s="10" t="s">
        <v>17</v>
      </c>
      <c r="C39" s="5">
        <v>59952</v>
      </c>
      <c r="D39" s="5">
        <v>60288</v>
      </c>
      <c r="E39" s="5">
        <v>60274</v>
      </c>
      <c r="F39" s="5">
        <v>60306</v>
      </c>
      <c r="G39" s="5">
        <v>61114</v>
      </c>
      <c r="H39" s="5">
        <v>61931</v>
      </c>
      <c r="I39" s="5">
        <v>62554</v>
      </c>
      <c r="J39" s="5">
        <v>63505</v>
      </c>
      <c r="K39" s="5">
        <v>65036</v>
      </c>
      <c r="L39" s="5">
        <v>66449</v>
      </c>
      <c r="M39" s="5">
        <v>67437</v>
      </c>
      <c r="N39" s="5">
        <v>69043</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46</v>
      </c>
      <c r="C44" s="2">
        <v>1.5004322232741899E-2</v>
      </c>
      <c r="D44" s="2">
        <v>1.3930469847864601E-2</v>
      </c>
      <c r="E44" s="2">
        <v>1.5398660986001201E-2</v>
      </c>
      <c r="F44" s="2">
        <v>1.5290273127042399E-2</v>
      </c>
      <c r="G44" s="2">
        <v>1.3631937682570599E-2</v>
      </c>
      <c r="H44" s="2">
        <v>1.17944397641112E-2</v>
      </c>
      <c r="I44" s="2">
        <v>1.0046457607433199E-2</v>
      </c>
      <c r="J44" s="2">
        <v>9.1954460648060003E-3</v>
      </c>
      <c r="K44" s="2">
        <v>7.6120978645380002E-3</v>
      </c>
      <c r="L44" s="2">
        <v>6.3082333321248596E-3</v>
      </c>
      <c r="M44" s="2">
        <v>5.5625562556255604E-3</v>
      </c>
      <c r="N44" s="2">
        <v>5.1871582784242297E-3</v>
      </c>
    </row>
    <row r="45" spans="1:14" x14ac:dyDescent="0.3">
      <c r="A45" s="8" t="s">
        <v>12</v>
      </c>
      <c r="B45" s="8" t="s">
        <v>47</v>
      </c>
      <c r="C45" s="2">
        <v>0.28022475610258102</v>
      </c>
      <c r="D45" s="2">
        <v>0.28516730820146202</v>
      </c>
      <c r="E45" s="2">
        <v>0.29133698518969398</v>
      </c>
      <c r="F45" s="2">
        <v>0.29648606124178001</v>
      </c>
      <c r="G45" s="2">
        <v>0.30075710907537301</v>
      </c>
      <c r="H45" s="2">
        <v>0.30344233067533899</v>
      </c>
      <c r="I45" s="2">
        <v>0.30319396051103398</v>
      </c>
      <c r="J45" s="2">
        <v>0.30110802269352299</v>
      </c>
      <c r="K45" s="2">
        <v>0.29818680199285102</v>
      </c>
      <c r="L45" s="2">
        <v>0.29694014429177401</v>
      </c>
      <c r="M45" s="2">
        <v>0.29630963096309598</v>
      </c>
      <c r="N45" s="2">
        <v>0.29545773166970402</v>
      </c>
    </row>
    <row r="46" spans="1:14" x14ac:dyDescent="0.3">
      <c r="A46" s="8" t="s">
        <v>12</v>
      </c>
      <c r="B46" s="8" t="s">
        <v>48</v>
      </c>
      <c r="C46" s="2">
        <v>0.29475569093977699</v>
      </c>
      <c r="D46" s="2">
        <v>0.29445428810003899</v>
      </c>
      <c r="E46" s="2">
        <v>0.29561777236761999</v>
      </c>
      <c r="F46" s="2">
        <v>0.29721224835599303</v>
      </c>
      <c r="G46" s="2">
        <v>0.30077698070464798</v>
      </c>
      <c r="H46" s="2">
        <v>0.30730197292372802</v>
      </c>
      <c r="I46" s="2">
        <v>0.31475029036004598</v>
      </c>
      <c r="J46" s="2">
        <v>0.32235464341469</v>
      </c>
      <c r="K46" s="2">
        <v>0.32774618932083799</v>
      </c>
      <c r="L46" s="2">
        <v>0.332777435376863</v>
      </c>
      <c r="M46" s="2">
        <v>0.33600360036003601</v>
      </c>
      <c r="N46" s="2">
        <v>0.34051240712182801</v>
      </c>
    </row>
    <row r="47" spans="1:14" x14ac:dyDescent="0.3">
      <c r="A47" s="8" t="s">
        <v>12</v>
      </c>
      <c r="B47" s="8" t="s">
        <v>49</v>
      </c>
      <c r="C47" s="2">
        <v>0.27155970855802097</v>
      </c>
      <c r="D47" s="2">
        <v>0.27245880939288403</v>
      </c>
      <c r="E47" s="2">
        <v>0.27348346520592398</v>
      </c>
      <c r="F47" s="2">
        <v>0.27324807358696102</v>
      </c>
      <c r="G47" s="2">
        <v>0.27021441487987602</v>
      </c>
      <c r="H47" s="2">
        <v>0.26384671146725203</v>
      </c>
      <c r="I47" s="2">
        <v>0.25615563298490102</v>
      </c>
      <c r="J47" s="2">
        <v>0.24924799147089099</v>
      </c>
      <c r="K47" s="2">
        <v>0.24334635971329599</v>
      </c>
      <c r="L47" s="2">
        <v>0.23998477322988801</v>
      </c>
      <c r="M47" s="2">
        <v>0.23854185418541901</v>
      </c>
      <c r="N47" s="2">
        <v>0.23666409645310499</v>
      </c>
    </row>
    <row r="48" spans="1:14" x14ac:dyDescent="0.3">
      <c r="A48" s="8" t="s">
        <v>12</v>
      </c>
      <c r="B48" s="8" t="s">
        <v>50</v>
      </c>
      <c r="C48" s="2">
        <v>0.111451858560079</v>
      </c>
      <c r="D48" s="2">
        <v>0.107594550009165</v>
      </c>
      <c r="E48" s="2">
        <v>9.9776831000202904E-2</v>
      </c>
      <c r="F48" s="2">
        <v>9.5352402469036202E-2</v>
      </c>
      <c r="G48" s="2">
        <v>9.2522305903861096E-2</v>
      </c>
      <c r="H48" s="2">
        <v>9.1044454458180699E-2</v>
      </c>
      <c r="I48" s="2">
        <v>9.1986062717770004E-2</v>
      </c>
      <c r="J48" s="2">
        <v>9.3934432471537904E-2</v>
      </c>
      <c r="K48" s="2">
        <v>9.8772063045209593E-2</v>
      </c>
      <c r="L48" s="2">
        <v>0.100170394808396</v>
      </c>
      <c r="M48" s="2">
        <v>0.10032403240324</v>
      </c>
      <c r="N48" s="2">
        <v>9.8924015140894397E-2</v>
      </c>
    </row>
    <row r="49" spans="1:14" x14ac:dyDescent="0.3">
      <c r="A49" s="8" t="s">
        <v>12</v>
      </c>
      <c r="B49" s="8" t="s">
        <v>51</v>
      </c>
      <c r="C49" s="2">
        <v>2.7003663606800302E-2</v>
      </c>
      <c r="D49" s="2">
        <v>2.63945744485856E-2</v>
      </c>
      <c r="E49" s="2">
        <v>2.4386285250557901E-2</v>
      </c>
      <c r="F49" s="2">
        <v>2.2410941219187502E-2</v>
      </c>
      <c r="G49" s="2">
        <v>2.2097251753671301E-2</v>
      </c>
      <c r="H49" s="2">
        <v>2.25700907113889E-2</v>
      </c>
      <c r="I49" s="2">
        <v>2.3867595818815299E-2</v>
      </c>
      <c r="J49" s="2">
        <v>2.4159463884552399E-2</v>
      </c>
      <c r="K49" s="2">
        <v>2.4336488063267499E-2</v>
      </c>
      <c r="L49" s="2">
        <v>2.3819018960954199E-2</v>
      </c>
      <c r="M49" s="2">
        <v>2.3258325832583301E-2</v>
      </c>
      <c r="N49" s="2">
        <v>2.3254591336043701E-2</v>
      </c>
    </row>
    <row r="50" spans="1:14" x14ac:dyDescent="0.3">
      <c r="A50" s="8" t="s">
        <v>13</v>
      </c>
      <c r="B50" s="8" t="s">
        <v>46</v>
      </c>
      <c r="C50" s="2">
        <v>1.8593840790238202E-2</v>
      </c>
      <c r="D50" s="2">
        <v>2.3685730791450001E-2</v>
      </c>
      <c r="E50" s="2">
        <v>1.8550724637681201E-2</v>
      </c>
      <c r="F50" s="2">
        <v>1.6184971098265898E-2</v>
      </c>
      <c r="G50" s="2">
        <v>1.55172413793103E-2</v>
      </c>
      <c r="H50" s="2">
        <v>1.8181818181818198E-2</v>
      </c>
      <c r="I50" s="2">
        <v>1.46726862302483E-2</v>
      </c>
      <c r="J50" s="2">
        <v>1.33853876185165E-2</v>
      </c>
      <c r="K50" s="2">
        <v>1.0320478001086399E-2</v>
      </c>
      <c r="L50" s="2">
        <v>9.1644204851751999E-3</v>
      </c>
      <c r="M50" s="2">
        <v>8.6119554204660605E-3</v>
      </c>
      <c r="N50" s="2">
        <v>4.4820717131474098E-3</v>
      </c>
    </row>
    <row r="51" spans="1:14" x14ac:dyDescent="0.3">
      <c r="A51" s="8" t="s">
        <v>13</v>
      </c>
      <c r="B51" s="8" t="s">
        <v>47</v>
      </c>
      <c r="C51" s="2">
        <v>0.30970366066240601</v>
      </c>
      <c r="D51" s="2">
        <v>0.31542461005199302</v>
      </c>
      <c r="E51" s="2">
        <v>0.33217391304347799</v>
      </c>
      <c r="F51" s="2">
        <v>0.34219653179190801</v>
      </c>
      <c r="G51" s="2">
        <v>0.35</v>
      </c>
      <c r="H51" s="2">
        <v>0.35340909090909101</v>
      </c>
      <c r="I51" s="2">
        <v>0.34932279909706498</v>
      </c>
      <c r="J51" s="2">
        <v>0.34132738427217002</v>
      </c>
      <c r="K51" s="2">
        <v>0.32971211298207498</v>
      </c>
      <c r="L51" s="2">
        <v>0.32237196765498699</v>
      </c>
      <c r="M51" s="2">
        <v>0.32826747720364702</v>
      </c>
      <c r="N51" s="2">
        <v>0.33316733067729098</v>
      </c>
    </row>
    <row r="52" spans="1:14" x14ac:dyDescent="0.3">
      <c r="A52" s="8" t="s">
        <v>13</v>
      </c>
      <c r="B52" s="8" t="s">
        <v>48</v>
      </c>
      <c r="C52" s="2">
        <v>0.28413712957582798</v>
      </c>
      <c r="D52" s="2">
        <v>0.26978625072212598</v>
      </c>
      <c r="E52" s="2">
        <v>0.26782608695652199</v>
      </c>
      <c r="F52" s="2">
        <v>0.26300578034682098</v>
      </c>
      <c r="G52" s="2">
        <v>0.25517241379310301</v>
      </c>
      <c r="H52" s="2">
        <v>0.24886363636363601</v>
      </c>
      <c r="I52" s="2">
        <v>0.26523702031602697</v>
      </c>
      <c r="J52" s="2">
        <v>0.28778583379810402</v>
      </c>
      <c r="K52" s="2">
        <v>0.29983704508419301</v>
      </c>
      <c r="L52" s="2">
        <v>0.31482479784366602</v>
      </c>
      <c r="M52" s="2">
        <v>0.32218844984802403</v>
      </c>
      <c r="N52" s="2">
        <v>0.32221115537848599</v>
      </c>
    </row>
    <row r="53" spans="1:14" x14ac:dyDescent="0.3">
      <c r="A53" s="8" t="s">
        <v>13</v>
      </c>
      <c r="B53" s="8" t="s">
        <v>49</v>
      </c>
      <c r="C53" s="2">
        <v>0.28704241719930301</v>
      </c>
      <c r="D53" s="2">
        <v>0.29347198151357601</v>
      </c>
      <c r="E53" s="2">
        <v>0.27826086956521701</v>
      </c>
      <c r="F53" s="2">
        <v>0.28670520231213897</v>
      </c>
      <c r="G53" s="2">
        <v>0.28448275862069</v>
      </c>
      <c r="H53" s="2">
        <v>0.277272727272727</v>
      </c>
      <c r="I53" s="2">
        <v>0.26410835214446998</v>
      </c>
      <c r="J53" s="2">
        <v>0.25097601784718299</v>
      </c>
      <c r="K53" s="2">
        <v>0.24280282455187399</v>
      </c>
      <c r="L53" s="2">
        <v>0.24150943396226399</v>
      </c>
      <c r="M53" s="2">
        <v>0.228470111448835</v>
      </c>
      <c r="N53" s="2">
        <v>0.218127490039841</v>
      </c>
    </row>
    <row r="54" spans="1:14" x14ac:dyDescent="0.3">
      <c r="A54" s="8" t="s">
        <v>13</v>
      </c>
      <c r="B54" s="8" t="s">
        <v>50</v>
      </c>
      <c r="C54" s="2">
        <v>9.1226031377106304E-2</v>
      </c>
      <c r="D54" s="2">
        <v>9.0121317157712294E-2</v>
      </c>
      <c r="E54" s="2">
        <v>9.6231884057971007E-2</v>
      </c>
      <c r="F54" s="2">
        <v>8.6127167630057802E-2</v>
      </c>
      <c r="G54" s="2">
        <v>8.9080459770114903E-2</v>
      </c>
      <c r="H54" s="2">
        <v>9.4318181818181801E-2</v>
      </c>
      <c r="I54" s="2">
        <v>9.7065462753950296E-2</v>
      </c>
      <c r="J54" s="2">
        <v>9.7044060234244306E-2</v>
      </c>
      <c r="K54" s="2">
        <v>0.10700706137968501</v>
      </c>
      <c r="L54" s="2">
        <v>0.100269541778976</v>
      </c>
      <c r="M54" s="2">
        <v>0.101317122593718</v>
      </c>
      <c r="N54" s="2">
        <v>0.10906374501992</v>
      </c>
    </row>
    <row r="55" spans="1:14" x14ac:dyDescent="0.3">
      <c r="A55" s="8" t="s">
        <v>13</v>
      </c>
      <c r="B55" s="8" t="s">
        <v>51</v>
      </c>
      <c r="C55" s="2">
        <v>9.2969203951191199E-3</v>
      </c>
      <c r="D55" s="2">
        <v>7.5101097631426897E-3</v>
      </c>
      <c r="E55" s="2">
        <v>6.9565217391304402E-3</v>
      </c>
      <c r="F55" s="2">
        <v>5.78034682080925E-3</v>
      </c>
      <c r="G55" s="2">
        <v>5.74712643678161E-3</v>
      </c>
      <c r="H55" s="2">
        <v>7.9545454545454503E-3</v>
      </c>
      <c r="I55" s="2">
        <v>9.5936794582392806E-3</v>
      </c>
      <c r="J55" s="2">
        <v>9.48131622978249E-3</v>
      </c>
      <c r="K55" s="2">
        <v>1.0320478001086399E-2</v>
      </c>
      <c r="L55" s="2">
        <v>1.18598382749326E-2</v>
      </c>
      <c r="M55" s="2">
        <v>1.1144883485309001E-2</v>
      </c>
      <c r="N55" s="2">
        <v>1.29482071713147E-2</v>
      </c>
    </row>
    <row r="56" spans="1:14" x14ac:dyDescent="0.3">
      <c r="A56" s="8" t="s">
        <v>14</v>
      </c>
      <c r="B56" s="8" t="s">
        <v>46</v>
      </c>
      <c r="C56" s="2">
        <v>2.4779644104440401E-2</v>
      </c>
      <c r="D56" s="2">
        <v>1.9053986294501099E-2</v>
      </c>
      <c r="E56" s="2">
        <v>1.3277310924369699E-2</v>
      </c>
      <c r="F56" s="2">
        <v>1.51336808474861E-2</v>
      </c>
      <c r="G56" s="2">
        <v>1.34172602285904E-2</v>
      </c>
      <c r="H56" s="2">
        <v>1.0507305861106601E-2</v>
      </c>
      <c r="I56" s="2">
        <v>1.01390024529845E-2</v>
      </c>
      <c r="J56" s="2">
        <v>1.1328693963424501E-2</v>
      </c>
      <c r="K56" s="2">
        <v>1.0823909531502401E-2</v>
      </c>
      <c r="L56" s="2">
        <v>9.4161958568738206E-3</v>
      </c>
      <c r="M56" s="2">
        <v>7.7838827838827796E-3</v>
      </c>
      <c r="N56" s="2">
        <v>5.9064061790095402E-3</v>
      </c>
    </row>
    <row r="57" spans="1:14" x14ac:dyDescent="0.3">
      <c r="A57" s="8" t="s">
        <v>14</v>
      </c>
      <c r="B57" s="8" t="s">
        <v>47</v>
      </c>
      <c r="C57" s="2">
        <v>0.28155662730749997</v>
      </c>
      <c r="D57" s="2">
        <v>0.289486879491894</v>
      </c>
      <c r="E57" s="2">
        <v>0.29462184873949598</v>
      </c>
      <c r="F57" s="2">
        <v>0.294266016478897</v>
      </c>
      <c r="G57" s="2">
        <v>0.29551101540500202</v>
      </c>
      <c r="H57" s="2">
        <v>0.29650303726810001</v>
      </c>
      <c r="I57" s="2">
        <v>0.29599345870809501</v>
      </c>
      <c r="J57" s="2">
        <v>0.29292765819711902</v>
      </c>
      <c r="K57" s="2">
        <v>0.28852988691437798</v>
      </c>
      <c r="L57" s="2">
        <v>0.291745134965474</v>
      </c>
      <c r="M57" s="2">
        <v>0.29441391941391898</v>
      </c>
      <c r="N57" s="2">
        <v>0.28789943964864501</v>
      </c>
    </row>
    <row r="58" spans="1:14" x14ac:dyDescent="0.3">
      <c r="A58" s="8" t="s">
        <v>14</v>
      </c>
      <c r="B58" s="8" t="s">
        <v>48</v>
      </c>
      <c r="C58" s="2">
        <v>0.31265591219025402</v>
      </c>
      <c r="D58" s="2">
        <v>0.30452950025071002</v>
      </c>
      <c r="E58" s="2">
        <v>0.30168067226890799</v>
      </c>
      <c r="F58" s="2">
        <v>0.298637968723726</v>
      </c>
      <c r="G58" s="2">
        <v>0.29898956435315599</v>
      </c>
      <c r="H58" s="2">
        <v>0.30504022328024999</v>
      </c>
      <c r="I58" s="2">
        <v>0.31169255928045803</v>
      </c>
      <c r="J58" s="2">
        <v>0.31251011490532399</v>
      </c>
      <c r="K58" s="2">
        <v>0.31583198707592902</v>
      </c>
      <c r="L58" s="2">
        <v>0.31905210295040798</v>
      </c>
      <c r="M58" s="2">
        <v>0.32310744810744801</v>
      </c>
      <c r="N58" s="2">
        <v>0.33348477964561601</v>
      </c>
    </row>
    <row r="59" spans="1:14" x14ac:dyDescent="0.3">
      <c r="A59" s="8" t="s">
        <v>14</v>
      </c>
      <c r="B59" s="8" t="s">
        <v>49</v>
      </c>
      <c r="C59" s="2">
        <v>0.299517711624813</v>
      </c>
      <c r="D59" s="2">
        <v>0.30402807955875</v>
      </c>
      <c r="E59" s="2">
        <v>0.307394957983193</v>
      </c>
      <c r="F59" s="2">
        <v>0.31040860938288201</v>
      </c>
      <c r="G59" s="2">
        <v>0.304787145933411</v>
      </c>
      <c r="H59" s="2">
        <v>0.299622393695616</v>
      </c>
      <c r="I59" s="2">
        <v>0.290106295993459</v>
      </c>
      <c r="J59" s="2">
        <v>0.29033824243405099</v>
      </c>
      <c r="K59" s="2">
        <v>0.28432956381260099</v>
      </c>
      <c r="L59" s="2">
        <v>0.27636534839924698</v>
      </c>
      <c r="M59" s="2">
        <v>0.27472527472527503</v>
      </c>
      <c r="N59" s="2">
        <v>0.26927154323792202</v>
      </c>
    </row>
    <row r="60" spans="1:14" x14ac:dyDescent="0.3">
      <c r="A60" s="8" t="s">
        <v>14</v>
      </c>
      <c r="B60" s="8" t="s">
        <v>50</v>
      </c>
      <c r="C60" s="2">
        <v>7.3507400631964107E-2</v>
      </c>
      <c r="D60" s="2">
        <v>7.4377402640815604E-2</v>
      </c>
      <c r="E60" s="2">
        <v>7.5630252100840303E-2</v>
      </c>
      <c r="F60" s="2">
        <v>7.4995796199764597E-2</v>
      </c>
      <c r="G60" s="2">
        <v>8.0834851747556696E-2</v>
      </c>
      <c r="H60" s="2">
        <v>8.1267443769496003E-2</v>
      </c>
      <c r="I60" s="2">
        <v>8.4546197874080103E-2</v>
      </c>
      <c r="J60" s="2">
        <v>8.4317850784916701E-2</v>
      </c>
      <c r="K60" s="2">
        <v>9.2084006462035503E-2</v>
      </c>
      <c r="L60" s="2">
        <v>9.3848085373509096E-2</v>
      </c>
      <c r="M60" s="2">
        <v>8.9438339438339398E-2</v>
      </c>
      <c r="N60" s="2">
        <v>9.1322126306224397E-2</v>
      </c>
    </row>
    <row r="61" spans="1:14" x14ac:dyDescent="0.3">
      <c r="A61" s="8" t="s">
        <v>14</v>
      </c>
      <c r="B61" s="8" t="s">
        <v>51</v>
      </c>
      <c r="C61" s="2">
        <v>7.9827041410277695E-3</v>
      </c>
      <c r="D61" s="2">
        <v>8.5241517633294298E-3</v>
      </c>
      <c r="E61" s="2">
        <v>7.39495798319328E-3</v>
      </c>
      <c r="F61" s="2">
        <v>6.5579283672439898E-3</v>
      </c>
      <c r="G61" s="2">
        <v>6.4601623322842498E-3</v>
      </c>
      <c r="H61" s="2">
        <v>7.0595961254309603E-3</v>
      </c>
      <c r="I61" s="2">
        <v>7.5224856909239602E-3</v>
      </c>
      <c r="J61" s="2">
        <v>8.5774397151642708E-3</v>
      </c>
      <c r="K61" s="2">
        <v>8.4006462035541192E-3</v>
      </c>
      <c r="L61" s="2">
        <v>9.5731324544883895E-3</v>
      </c>
      <c r="M61" s="2">
        <v>1.0531135531135501E-2</v>
      </c>
      <c r="N61" s="2">
        <v>1.21157049825837E-2</v>
      </c>
    </row>
    <row r="62" spans="1:14" x14ac:dyDescent="0.3">
      <c r="A62" s="8" t="s">
        <v>15</v>
      </c>
      <c r="B62" s="8" t="s">
        <v>46</v>
      </c>
      <c r="C62" s="2">
        <v>1.3745704467354E-2</v>
      </c>
      <c r="D62" s="2">
        <v>1.13237016790316E-2</v>
      </c>
      <c r="E62" s="2">
        <v>1.36772176631497E-2</v>
      </c>
      <c r="F62" s="2">
        <v>1.1750881316098701E-2</v>
      </c>
      <c r="G62" s="2">
        <v>1.36505460218409E-2</v>
      </c>
      <c r="H62" s="2">
        <v>9.6413420748168097E-3</v>
      </c>
      <c r="I62" s="2">
        <v>9.6116878123798499E-3</v>
      </c>
      <c r="J62" s="2">
        <v>8.0305927342256209E-3</v>
      </c>
      <c r="K62" s="2">
        <v>5.3680981595092001E-3</v>
      </c>
      <c r="L62" s="2">
        <v>5.6242969628796397E-3</v>
      </c>
      <c r="M62" s="2">
        <v>5.4832076764907501E-3</v>
      </c>
      <c r="N62" s="2">
        <v>3.6900369003690001E-3</v>
      </c>
    </row>
    <row r="63" spans="1:14" x14ac:dyDescent="0.3">
      <c r="A63" s="8" t="s">
        <v>15</v>
      </c>
      <c r="B63" s="8" t="s">
        <v>47</v>
      </c>
      <c r="C63" s="2">
        <v>0.254677357770141</v>
      </c>
      <c r="D63" s="2">
        <v>0.25810230378758298</v>
      </c>
      <c r="E63" s="2">
        <v>0.26651035560765901</v>
      </c>
      <c r="F63" s="2">
        <v>0.27105366235800998</v>
      </c>
      <c r="G63" s="2">
        <v>0.26716068642745699</v>
      </c>
      <c r="H63" s="2">
        <v>0.27265715387582001</v>
      </c>
      <c r="I63" s="2">
        <v>0.27566320645905401</v>
      </c>
      <c r="J63" s="2">
        <v>0.274952198852772</v>
      </c>
      <c r="K63" s="2">
        <v>0.27530674846625802</v>
      </c>
      <c r="L63" s="2">
        <v>0.278215223097113</v>
      </c>
      <c r="M63" s="2">
        <v>0.28067169294036998</v>
      </c>
      <c r="N63" s="2">
        <v>0.288493794028849</v>
      </c>
    </row>
    <row r="64" spans="1:14" x14ac:dyDescent="0.3">
      <c r="A64" s="8" t="s">
        <v>15</v>
      </c>
      <c r="B64" s="8" t="s">
        <v>48</v>
      </c>
      <c r="C64" s="2">
        <v>0.28598701794578102</v>
      </c>
      <c r="D64" s="2">
        <v>0.289730573994533</v>
      </c>
      <c r="E64" s="2">
        <v>0.28644001563110599</v>
      </c>
      <c r="F64" s="2">
        <v>0.28162945554249902</v>
      </c>
      <c r="G64" s="2">
        <v>0.29173166926677102</v>
      </c>
      <c r="H64" s="2">
        <v>0.29656768222136498</v>
      </c>
      <c r="I64" s="2">
        <v>0.30142252979623202</v>
      </c>
      <c r="J64" s="2">
        <v>0.30822179732313598</v>
      </c>
      <c r="K64" s="2">
        <v>0.307131901840491</v>
      </c>
      <c r="L64" s="2">
        <v>0.31046119235095598</v>
      </c>
      <c r="M64" s="2">
        <v>0.33241946538725198</v>
      </c>
      <c r="N64" s="2">
        <v>0.33210332103321</v>
      </c>
    </row>
    <row r="65" spans="1:15" x14ac:dyDescent="0.3">
      <c r="A65" s="8" t="s">
        <v>15</v>
      </c>
      <c r="B65" s="8" t="s">
        <v>49</v>
      </c>
      <c r="C65" s="2">
        <v>0.31271477663230202</v>
      </c>
      <c r="D65" s="2">
        <v>0.31315892229597803</v>
      </c>
      <c r="E65" s="2">
        <v>0.310668229777257</v>
      </c>
      <c r="F65" s="2">
        <v>0.31139835487661599</v>
      </c>
      <c r="G65" s="2">
        <v>0.30109204368174702</v>
      </c>
      <c r="H65" s="2">
        <v>0.288083301195526</v>
      </c>
      <c r="I65" s="2">
        <v>0.28143021914648197</v>
      </c>
      <c r="J65" s="2">
        <v>0.27418738049713198</v>
      </c>
      <c r="K65" s="2">
        <v>0.27032208588957102</v>
      </c>
      <c r="L65" s="2">
        <v>0.26321709786276698</v>
      </c>
      <c r="M65" s="2">
        <v>0.247429746401645</v>
      </c>
      <c r="N65" s="2">
        <v>0.24186514592418701</v>
      </c>
    </row>
    <row r="66" spans="1:15" x14ac:dyDescent="0.3">
      <c r="A66" s="8" t="s">
        <v>15</v>
      </c>
      <c r="B66" s="8" t="s">
        <v>50</v>
      </c>
      <c r="C66" s="2">
        <v>0.112638411607484</v>
      </c>
      <c r="D66" s="2">
        <v>0.107379929714955</v>
      </c>
      <c r="E66" s="2">
        <v>0.105119187182493</v>
      </c>
      <c r="F66" s="2">
        <v>0.10614962788875799</v>
      </c>
      <c r="G66" s="2">
        <v>0.106084243369735</v>
      </c>
      <c r="H66" s="2">
        <v>0.11222522175086801</v>
      </c>
      <c r="I66" s="2">
        <v>0.109957708573626</v>
      </c>
      <c r="J66" s="2">
        <v>0.11166347992351799</v>
      </c>
      <c r="K66" s="2">
        <v>0.11809815950920199</v>
      </c>
      <c r="L66" s="2">
        <v>0.118485189351331</v>
      </c>
      <c r="M66" s="2">
        <v>0.109321453050034</v>
      </c>
      <c r="N66" s="2">
        <v>0.108017443810802</v>
      </c>
    </row>
    <row r="67" spans="1:15" x14ac:dyDescent="0.3">
      <c r="A67" s="8" t="s">
        <v>15</v>
      </c>
      <c r="B67" s="8" t="s">
        <v>51</v>
      </c>
      <c r="C67" s="2">
        <v>2.02367315769378E-2</v>
      </c>
      <c r="D67" s="2">
        <v>2.0304568527918801E-2</v>
      </c>
      <c r="E67" s="2">
        <v>1.7584994138335301E-2</v>
      </c>
      <c r="F67" s="2">
        <v>1.8018018018018001E-2</v>
      </c>
      <c r="G67" s="2">
        <v>2.0280811232449299E-2</v>
      </c>
      <c r="H67" s="2">
        <v>2.0825298881604299E-2</v>
      </c>
      <c r="I67" s="2">
        <v>2.19146482122261E-2</v>
      </c>
      <c r="J67" s="2">
        <v>2.29445506692161E-2</v>
      </c>
      <c r="K67" s="2">
        <v>2.3773006134969299E-2</v>
      </c>
      <c r="L67" s="2">
        <v>2.3997000374953101E-2</v>
      </c>
      <c r="M67" s="2">
        <v>2.4674434544208399E-2</v>
      </c>
      <c r="N67" s="2">
        <v>2.5830258302582999E-2</v>
      </c>
    </row>
    <row r="68" spans="1:15" x14ac:dyDescent="0.3">
      <c r="A68" s="8" t="s">
        <v>16</v>
      </c>
      <c r="B68" s="8" t="s">
        <v>46</v>
      </c>
      <c r="C68" s="2">
        <v>2.96150049358342E-3</v>
      </c>
      <c r="D68" s="2">
        <v>2.1929824561403499E-3</v>
      </c>
      <c r="E68" s="2">
        <v>2.66666666666667E-3</v>
      </c>
      <c r="F68" s="2">
        <v>0</v>
      </c>
      <c r="G68" s="2">
        <v>4.4444444444444401E-3</v>
      </c>
      <c r="H68" s="2">
        <v>8.9686098654708502E-3</v>
      </c>
      <c r="I68" s="2">
        <v>2.46305418719212E-3</v>
      </c>
      <c r="J68" s="2">
        <v>0</v>
      </c>
      <c r="K68" s="2">
        <v>0</v>
      </c>
      <c r="L68" s="2">
        <v>2.5706940874036001E-3</v>
      </c>
      <c r="M68" s="2">
        <v>2.2573363431151201E-3</v>
      </c>
      <c r="N68" s="2">
        <v>5.1679586563307496E-3</v>
      </c>
    </row>
    <row r="69" spans="1:15" x14ac:dyDescent="0.3">
      <c r="A69" s="8" t="s">
        <v>16</v>
      </c>
      <c r="B69" s="8" t="s">
        <v>47</v>
      </c>
      <c r="C69" s="2">
        <v>0.1964461994077</v>
      </c>
      <c r="D69" s="2">
        <v>0.20175438596491199</v>
      </c>
      <c r="E69" s="2">
        <v>0.216</v>
      </c>
      <c r="F69" s="2">
        <v>0.19322709163346599</v>
      </c>
      <c r="G69" s="2">
        <v>0.197777777777778</v>
      </c>
      <c r="H69" s="2">
        <v>0.183856502242152</v>
      </c>
      <c r="I69" s="2">
        <v>0.15763546798029601</v>
      </c>
      <c r="J69" s="2">
        <v>0.17091836734693899</v>
      </c>
      <c r="K69" s="2">
        <v>0.16336633663366301</v>
      </c>
      <c r="L69" s="2">
        <v>0.15938303341902299</v>
      </c>
      <c r="M69" s="2">
        <v>0.20316027088036101</v>
      </c>
      <c r="N69" s="2">
        <v>0.18863049095607201</v>
      </c>
    </row>
    <row r="70" spans="1:15" x14ac:dyDescent="0.3">
      <c r="A70" s="8" t="s">
        <v>16</v>
      </c>
      <c r="B70" s="8" t="s">
        <v>48</v>
      </c>
      <c r="C70" s="2">
        <v>0.35735439289239901</v>
      </c>
      <c r="D70" s="2">
        <v>0.35416666666666702</v>
      </c>
      <c r="E70" s="2">
        <v>0.34133333333333299</v>
      </c>
      <c r="F70" s="2">
        <v>0.35856573705179301</v>
      </c>
      <c r="G70" s="2">
        <v>0.33333333333333298</v>
      </c>
      <c r="H70" s="2">
        <v>0.33408071748878898</v>
      </c>
      <c r="I70" s="2">
        <v>0.34975369458128103</v>
      </c>
      <c r="J70" s="2">
        <v>0.34183673469387799</v>
      </c>
      <c r="K70" s="2">
        <v>0.329207920792079</v>
      </c>
      <c r="L70" s="2">
        <v>0.334190231362468</v>
      </c>
      <c r="M70" s="2">
        <v>0.33182844243792298</v>
      </c>
      <c r="N70" s="2">
        <v>0.32041343669250599</v>
      </c>
    </row>
    <row r="71" spans="1:15" x14ac:dyDescent="0.3">
      <c r="A71" s="8" t="s">
        <v>16</v>
      </c>
      <c r="B71" s="8" t="s">
        <v>49</v>
      </c>
      <c r="C71" s="2">
        <v>0.30602171767028602</v>
      </c>
      <c r="D71" s="2">
        <v>0.30263157894736797</v>
      </c>
      <c r="E71" s="2">
        <v>0.31866666666666699</v>
      </c>
      <c r="F71" s="2">
        <v>0.332669322709163</v>
      </c>
      <c r="G71" s="2">
        <v>0.33333333333333298</v>
      </c>
      <c r="H71" s="2">
        <v>0.33408071748878898</v>
      </c>
      <c r="I71" s="2">
        <v>0.32019704433497498</v>
      </c>
      <c r="J71" s="2">
        <v>0.31887755102040799</v>
      </c>
      <c r="K71" s="2">
        <v>0.33663366336633699</v>
      </c>
      <c r="L71" s="2">
        <v>0.33161953727506399</v>
      </c>
      <c r="M71" s="2">
        <v>0.27990970654627501</v>
      </c>
      <c r="N71" s="2">
        <v>0.29457364341085301</v>
      </c>
    </row>
    <row r="72" spans="1:15" x14ac:dyDescent="0.3">
      <c r="A72" s="8" t="s">
        <v>16</v>
      </c>
      <c r="B72" s="8" t="s">
        <v>50</v>
      </c>
      <c r="C72" s="2">
        <v>0.118460019743337</v>
      </c>
      <c r="D72" s="2">
        <v>0.12390350877193</v>
      </c>
      <c r="E72" s="2">
        <v>0.10666666666666701</v>
      </c>
      <c r="F72" s="2">
        <v>0.111553784860558</v>
      </c>
      <c r="G72" s="2">
        <v>0.12</v>
      </c>
      <c r="H72" s="2">
        <v>0.121076233183857</v>
      </c>
      <c r="I72" s="2">
        <v>0.16009852216748799</v>
      </c>
      <c r="J72" s="2">
        <v>0.155612244897959</v>
      </c>
      <c r="K72" s="2">
        <v>0.158415841584158</v>
      </c>
      <c r="L72" s="2">
        <v>0.167095115681234</v>
      </c>
      <c r="M72" s="2">
        <v>0.164785553047404</v>
      </c>
      <c r="N72" s="2">
        <v>0.17571059431524499</v>
      </c>
    </row>
    <row r="73" spans="1:15" x14ac:dyDescent="0.3">
      <c r="A73" s="8" t="s">
        <v>16</v>
      </c>
      <c r="B73" s="8" t="s">
        <v>51</v>
      </c>
      <c r="C73" s="2">
        <v>1.8756169792695E-2</v>
      </c>
      <c r="D73" s="2">
        <v>1.53508771929825E-2</v>
      </c>
      <c r="E73" s="2">
        <v>1.4666666666666699E-2</v>
      </c>
      <c r="F73" s="2">
        <v>3.9840637450199202E-3</v>
      </c>
      <c r="G73" s="2">
        <v>1.1111111111111099E-2</v>
      </c>
      <c r="H73" s="2">
        <v>1.79372197309417E-2</v>
      </c>
      <c r="I73" s="2">
        <v>9.8522167487684695E-3</v>
      </c>
      <c r="J73" s="2">
        <v>1.2755102040816301E-2</v>
      </c>
      <c r="K73" s="2">
        <v>1.2376237623762399E-2</v>
      </c>
      <c r="L73" s="2">
        <v>5.1413881748072002E-3</v>
      </c>
      <c r="M73" s="2">
        <v>1.8058690744920999E-2</v>
      </c>
      <c r="N73" s="2">
        <v>1.5503875968992199E-2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46</v>
      </c>
      <c r="C78" s="2">
        <v>-6.1728395061728399E-2</v>
      </c>
      <c r="D78" s="2">
        <v>0.109649122807018</v>
      </c>
      <c r="E78" s="2">
        <v>-1.31752305665349E-3</v>
      </c>
      <c r="F78" s="2">
        <v>-9.4986807387862804E-2</v>
      </c>
      <c r="G78" s="2">
        <v>-0.122448979591837</v>
      </c>
      <c r="H78" s="2">
        <v>-0.13787375415282399</v>
      </c>
      <c r="I78" s="2">
        <v>-6.9364161849711004E-2</v>
      </c>
      <c r="J78" s="2">
        <v>-0.14906832298136599</v>
      </c>
      <c r="K78" s="2">
        <v>-0.153284671532847</v>
      </c>
      <c r="L78" s="2">
        <v>-0.11206896551724101</v>
      </c>
      <c r="M78" s="2">
        <v>-4.2071197411003201E-2</v>
      </c>
      <c r="N78" s="3">
        <v>-0.38716356107660499</v>
      </c>
      <c r="O78" s="3">
        <v>-0.61001317523056697</v>
      </c>
    </row>
    <row r="79" spans="1:15" x14ac:dyDescent="0.3">
      <c r="A79" s="8" t="s">
        <v>12</v>
      </c>
      <c r="B79" s="8" t="s">
        <v>47</v>
      </c>
      <c r="C79" s="2">
        <v>2.84245317664341E-2</v>
      </c>
      <c r="D79" s="2">
        <v>2.55677760319954E-2</v>
      </c>
      <c r="E79" s="2">
        <v>2.3537604456824499E-2</v>
      </c>
      <c r="F79" s="2">
        <v>2.97319363178664E-2</v>
      </c>
      <c r="G79" s="2">
        <v>2.3323422530558299E-2</v>
      </c>
      <c r="H79" s="2">
        <v>1.12990702479339E-2</v>
      </c>
      <c r="I79" s="2">
        <v>9.7682436314882205E-3</v>
      </c>
      <c r="J79" s="2">
        <v>1.7956499747091601E-2</v>
      </c>
      <c r="K79" s="2">
        <v>1.7453416149068299E-2</v>
      </c>
      <c r="L79" s="2">
        <v>4.8226603992430296E-3</v>
      </c>
      <c r="M79" s="2">
        <v>2.4301336573511498E-2</v>
      </c>
      <c r="N79" s="3">
        <v>6.6009104704097099E-2</v>
      </c>
      <c r="O79" s="3">
        <v>0.17409470752089101</v>
      </c>
    </row>
    <row r="80" spans="1:15" x14ac:dyDescent="0.3">
      <c r="A80" s="8" t="s">
        <v>12</v>
      </c>
      <c r="B80" s="8" t="s">
        <v>48</v>
      </c>
      <c r="C80" s="2">
        <v>9.5663710634732203E-3</v>
      </c>
      <c r="D80" s="2">
        <v>7.8157421496749205E-3</v>
      </c>
      <c r="E80" s="2">
        <v>1.1186603527554699E-2</v>
      </c>
      <c r="F80" s="2">
        <v>2.7283833310709899E-2</v>
      </c>
      <c r="G80" s="2">
        <v>3.6271141649048599E-2</v>
      </c>
      <c r="H80" s="2">
        <v>3.6659228562320699E-2</v>
      </c>
      <c r="I80" s="2">
        <v>4.1328413284132802E-2</v>
      </c>
      <c r="J80" s="2">
        <v>4.5121663123080601E-2</v>
      </c>
      <c r="K80" s="2">
        <v>3.74095840867993E-2</v>
      </c>
      <c r="L80" s="2">
        <v>1.6722954570214599E-2</v>
      </c>
      <c r="M80" s="2">
        <v>4.1039378515938897E-2</v>
      </c>
      <c r="N80" s="3">
        <v>0.147590361445783</v>
      </c>
      <c r="O80" s="3">
        <v>0.33353922174181599</v>
      </c>
    </row>
    <row r="81" spans="1:15" x14ac:dyDescent="0.3">
      <c r="A81" s="8" t="s">
        <v>12</v>
      </c>
      <c r="B81" s="8" t="s">
        <v>49</v>
      </c>
      <c r="C81" s="2">
        <v>1.3945732908897999E-2</v>
      </c>
      <c r="D81" s="2">
        <v>7.6244580654806398E-3</v>
      </c>
      <c r="E81" s="2">
        <v>4.8961424332344197E-3</v>
      </c>
      <c r="F81" s="2">
        <v>3.8387715930902101E-3</v>
      </c>
      <c r="G81" s="2">
        <v>-9.6337696720105899E-3</v>
      </c>
      <c r="H81" s="2">
        <v>-1.7375807529516601E-2</v>
      </c>
      <c r="I81" s="2">
        <v>-1.06551802312401E-2</v>
      </c>
      <c r="J81" s="2">
        <v>3.5899786128933699E-3</v>
      </c>
      <c r="K81" s="2">
        <v>7.61092929446685E-3</v>
      </c>
      <c r="L81" s="2">
        <v>9.06412871062769E-4</v>
      </c>
      <c r="M81" s="2">
        <v>1.91683646517244E-2</v>
      </c>
      <c r="N81" s="3">
        <v>3.1545982279254502E-2</v>
      </c>
      <c r="O81" s="3">
        <v>1.85459940652819E-3</v>
      </c>
    </row>
    <row r="82" spans="1:15" x14ac:dyDescent="0.3">
      <c r="A82" s="8" t="s">
        <v>12</v>
      </c>
      <c r="B82" s="8" t="s">
        <v>50</v>
      </c>
      <c r="C82" s="2">
        <v>-2.4376731301939101E-2</v>
      </c>
      <c r="D82" s="2">
        <v>-6.9089532462615899E-2</v>
      </c>
      <c r="E82" s="2">
        <v>-3.8836925579503898E-2</v>
      </c>
      <c r="F82" s="2">
        <v>-1.50200973133065E-2</v>
      </c>
      <c r="G82" s="2">
        <v>-1.93298969072165E-3</v>
      </c>
      <c r="H82" s="2">
        <v>2.2595222724338299E-2</v>
      </c>
      <c r="I82" s="2">
        <v>3.8299663299663299E-2</v>
      </c>
      <c r="J82" s="2">
        <v>8.0867450344547995E-2</v>
      </c>
      <c r="K82" s="2">
        <v>3.6189761860116298E-2</v>
      </c>
      <c r="L82" s="2">
        <v>8.5052479189286993E-3</v>
      </c>
      <c r="M82" s="2">
        <v>1.29194329804414E-2</v>
      </c>
      <c r="N82" s="3">
        <v>0.14410214835832999</v>
      </c>
      <c r="O82" s="3">
        <v>0.14782431882879199</v>
      </c>
    </row>
    <row r="83" spans="1:15" x14ac:dyDescent="0.3">
      <c r="A83" s="8" t="s">
        <v>12</v>
      </c>
      <c r="B83" s="8" t="s">
        <v>51</v>
      </c>
      <c r="C83" s="2">
        <v>-1.21951219512195E-2</v>
      </c>
      <c r="D83" s="2">
        <v>-7.2530864197530895E-2</v>
      </c>
      <c r="E83" s="2">
        <v>-7.5707154742096494E-2</v>
      </c>
      <c r="F83" s="2">
        <v>9.0009000900090005E-4</v>
      </c>
      <c r="G83" s="2">
        <v>3.5971223021582698E-2</v>
      </c>
      <c r="H83" s="2">
        <v>7.03125E-2</v>
      </c>
      <c r="I83" s="2">
        <v>2.9197080291970798E-2</v>
      </c>
      <c r="J83" s="2">
        <v>3.54609929078014E-2</v>
      </c>
      <c r="K83" s="2">
        <v>0</v>
      </c>
      <c r="L83" s="2">
        <v>-1.6742770167427701E-2</v>
      </c>
      <c r="M83" s="2">
        <v>2.7089783281733702E-2</v>
      </c>
      <c r="N83" s="3">
        <v>4.5705279747832901E-2</v>
      </c>
      <c r="O83" s="3">
        <v>0.10399334442595699</v>
      </c>
    </row>
    <row r="84" spans="1:15" x14ac:dyDescent="0.3">
      <c r="A84" s="8" t="s">
        <v>13</v>
      </c>
      <c r="B84" s="8" t="s">
        <v>46</v>
      </c>
      <c r="C84" s="2">
        <v>0.28125</v>
      </c>
      <c r="D84" s="2">
        <v>-0.219512195121951</v>
      </c>
      <c r="E84" s="2">
        <v>-0.125</v>
      </c>
      <c r="F84" s="2">
        <v>-3.5714285714285698E-2</v>
      </c>
      <c r="G84" s="2">
        <v>0.18518518518518501</v>
      </c>
      <c r="H84" s="2">
        <v>-0.1875</v>
      </c>
      <c r="I84" s="2">
        <v>-7.69230769230769E-2</v>
      </c>
      <c r="J84" s="2">
        <v>-0.20833333333333301</v>
      </c>
      <c r="K84" s="2">
        <v>-0.105263157894737</v>
      </c>
      <c r="L84" s="2">
        <v>0</v>
      </c>
      <c r="M84" s="2">
        <v>-0.47058823529411797</v>
      </c>
      <c r="N84" s="3">
        <v>-0.625</v>
      </c>
      <c r="O84" s="3">
        <v>-0.71875</v>
      </c>
    </row>
    <row r="85" spans="1:15" x14ac:dyDescent="0.3">
      <c r="A85" s="8" t="s">
        <v>13</v>
      </c>
      <c r="B85" s="8" t="s">
        <v>47</v>
      </c>
      <c r="C85" s="2">
        <v>2.4390243902439001E-2</v>
      </c>
      <c r="D85" s="2">
        <v>4.94505494505494E-2</v>
      </c>
      <c r="E85" s="2">
        <v>3.3158813263525301E-2</v>
      </c>
      <c r="F85" s="2">
        <v>2.87162162162162E-2</v>
      </c>
      <c r="G85" s="2">
        <v>2.13464696223317E-2</v>
      </c>
      <c r="H85" s="2">
        <v>-4.8231511254019296E-3</v>
      </c>
      <c r="I85" s="2">
        <v>-1.1308562197092101E-2</v>
      </c>
      <c r="J85" s="2">
        <v>-8.1699346405228798E-3</v>
      </c>
      <c r="K85" s="2">
        <v>-1.4827018121910999E-2</v>
      </c>
      <c r="L85" s="2">
        <v>8.3612040133779306E-2</v>
      </c>
      <c r="M85" s="2">
        <v>3.2407407407407399E-2</v>
      </c>
      <c r="N85" s="3">
        <v>9.31372549019608E-2</v>
      </c>
      <c r="O85" s="3">
        <v>0.16753926701570701</v>
      </c>
    </row>
    <row r="86" spans="1:15" x14ac:dyDescent="0.3">
      <c r="A86" s="8" t="s">
        <v>13</v>
      </c>
      <c r="B86" s="8" t="s">
        <v>48</v>
      </c>
      <c r="C86" s="2">
        <v>-4.4989775051124697E-2</v>
      </c>
      <c r="D86" s="2">
        <v>-1.07066381156317E-2</v>
      </c>
      <c r="E86" s="2">
        <v>-1.5151515151515201E-2</v>
      </c>
      <c r="F86" s="2">
        <v>-2.4175824175824201E-2</v>
      </c>
      <c r="G86" s="2">
        <v>-1.35135135135135E-2</v>
      </c>
      <c r="H86" s="2">
        <v>7.3059360730593603E-2</v>
      </c>
      <c r="I86" s="2">
        <v>9.7872340425531903E-2</v>
      </c>
      <c r="J86" s="2">
        <v>6.9767441860465101E-2</v>
      </c>
      <c r="K86" s="2">
        <v>5.7971014492753603E-2</v>
      </c>
      <c r="L86" s="2">
        <v>8.9041095890410996E-2</v>
      </c>
      <c r="M86" s="2">
        <v>1.7295597484276701E-2</v>
      </c>
      <c r="N86" s="3">
        <v>0.25387596899224801</v>
      </c>
      <c r="O86" s="3">
        <v>0.40043290043289997</v>
      </c>
    </row>
    <row r="87" spans="1:15" x14ac:dyDescent="0.3">
      <c r="A87" s="8" t="s">
        <v>13</v>
      </c>
      <c r="B87" s="8" t="s">
        <v>49</v>
      </c>
      <c r="C87" s="2">
        <v>2.8340080971659899E-2</v>
      </c>
      <c r="D87" s="2">
        <v>-5.5118110236220499E-2</v>
      </c>
      <c r="E87" s="2">
        <v>3.3333333333333298E-2</v>
      </c>
      <c r="F87" s="2">
        <v>-2.0161290322580601E-3</v>
      </c>
      <c r="G87" s="2">
        <v>-1.4141414141414101E-2</v>
      </c>
      <c r="H87" s="2">
        <v>-4.0983606557376998E-2</v>
      </c>
      <c r="I87" s="2">
        <v>-3.8461538461538498E-2</v>
      </c>
      <c r="J87" s="2">
        <v>-6.6666666666666697E-3</v>
      </c>
      <c r="K87" s="2">
        <v>2.23713646532438E-3</v>
      </c>
      <c r="L87" s="2">
        <v>6.6964285714285702E-3</v>
      </c>
      <c r="M87" s="2">
        <v>-2.88248337028825E-2</v>
      </c>
      <c r="N87" s="3">
        <v>-2.66666666666667E-2</v>
      </c>
      <c r="O87" s="3">
        <v>-8.7499999999999994E-2</v>
      </c>
    </row>
    <row r="88" spans="1:15" x14ac:dyDescent="0.3">
      <c r="A88" s="8" t="s">
        <v>13</v>
      </c>
      <c r="B88" s="8" t="s">
        <v>50</v>
      </c>
      <c r="C88" s="2">
        <v>-6.3694267515923596E-3</v>
      </c>
      <c r="D88" s="2">
        <v>6.4102564102564097E-2</v>
      </c>
      <c r="E88" s="2">
        <v>-0.102409638554217</v>
      </c>
      <c r="F88" s="2">
        <v>4.0268456375838903E-2</v>
      </c>
      <c r="G88" s="2">
        <v>7.09677419354839E-2</v>
      </c>
      <c r="H88" s="2">
        <v>3.6144578313252997E-2</v>
      </c>
      <c r="I88" s="2">
        <v>1.16279069767442E-2</v>
      </c>
      <c r="J88" s="2">
        <v>0.13218390804597699</v>
      </c>
      <c r="K88" s="2">
        <v>-5.5837563451776699E-2</v>
      </c>
      <c r="L88" s="2">
        <v>7.5268817204301106E-2</v>
      </c>
      <c r="M88" s="2">
        <v>9.5000000000000001E-2</v>
      </c>
      <c r="N88" s="3">
        <v>0.25862068965517199</v>
      </c>
      <c r="O88" s="3">
        <v>0.31927710843373502</v>
      </c>
    </row>
    <row r="89" spans="1:15" x14ac:dyDescent="0.3">
      <c r="A89" s="8" t="s">
        <v>13</v>
      </c>
      <c r="B89" s="8" t="s">
        <v>51</v>
      </c>
      <c r="C89" s="2">
        <v>-0.1875</v>
      </c>
      <c r="D89" s="2">
        <v>-7.69230769230769E-2</v>
      </c>
      <c r="E89" s="2">
        <v>-0.16666666666666699</v>
      </c>
      <c r="F89" s="2">
        <v>0</v>
      </c>
      <c r="G89" s="2">
        <v>0.4</v>
      </c>
      <c r="H89" s="2">
        <v>0.214285714285714</v>
      </c>
      <c r="I89" s="2">
        <v>0</v>
      </c>
      <c r="J89" s="2">
        <v>0.11764705882352899</v>
      </c>
      <c r="K89" s="2">
        <v>0.157894736842105</v>
      </c>
      <c r="L89" s="2">
        <v>0</v>
      </c>
      <c r="M89" s="2">
        <v>0.18181818181818199</v>
      </c>
      <c r="N89" s="3">
        <v>0.52941176470588203</v>
      </c>
      <c r="O89" s="3">
        <v>1.1666666666666701</v>
      </c>
    </row>
    <row r="90" spans="1:15" x14ac:dyDescent="0.3">
      <c r="A90" s="8" t="s">
        <v>14</v>
      </c>
      <c r="B90" s="8" t="s">
        <v>46</v>
      </c>
      <c r="C90" s="2">
        <v>-0.23489932885906001</v>
      </c>
      <c r="D90" s="2">
        <v>-0.30701754385964902</v>
      </c>
      <c r="E90" s="2">
        <v>0.139240506329114</v>
      </c>
      <c r="F90" s="2">
        <v>-0.1</v>
      </c>
      <c r="G90" s="2">
        <v>-0.209876543209877</v>
      </c>
      <c r="H90" s="2">
        <v>-3.125E-2</v>
      </c>
      <c r="I90" s="2">
        <v>0.12903225806451599</v>
      </c>
      <c r="J90" s="2">
        <v>-4.2857142857142899E-2</v>
      </c>
      <c r="K90" s="2">
        <v>-0.104477611940299</v>
      </c>
      <c r="L90" s="2">
        <v>-0.15</v>
      </c>
      <c r="M90" s="2">
        <v>-0.23529411764705899</v>
      </c>
      <c r="N90" s="3">
        <v>-0.442857142857143</v>
      </c>
      <c r="O90" s="3">
        <v>-0.506329113924051</v>
      </c>
    </row>
    <row r="91" spans="1:15" x14ac:dyDescent="0.3">
      <c r="A91" s="8" t="s">
        <v>14</v>
      </c>
      <c r="B91" s="8" t="s">
        <v>47</v>
      </c>
      <c r="C91" s="2">
        <v>2.3036030714707601E-2</v>
      </c>
      <c r="D91" s="2">
        <v>1.21247113163972E-2</v>
      </c>
      <c r="E91" s="2">
        <v>-1.7113519680547599E-3</v>
      </c>
      <c r="F91" s="2">
        <v>1.9428571428571399E-2</v>
      </c>
      <c r="G91" s="2">
        <v>1.23318385650224E-2</v>
      </c>
      <c r="H91" s="2">
        <v>2.2148394241417501E-3</v>
      </c>
      <c r="I91" s="2">
        <v>0</v>
      </c>
      <c r="J91" s="2">
        <v>-1.32596685082873E-2</v>
      </c>
      <c r="K91" s="2">
        <v>4.0873460246360599E-2</v>
      </c>
      <c r="L91" s="2">
        <v>3.7654653039268397E-2</v>
      </c>
      <c r="M91" s="2">
        <v>-1.45152928978745E-2</v>
      </c>
      <c r="N91" s="3">
        <v>5.0276243093922701E-2</v>
      </c>
      <c r="O91" s="3">
        <v>8.4426697090701594E-2</v>
      </c>
    </row>
    <row r="92" spans="1:15" x14ac:dyDescent="0.3">
      <c r="A92" s="8" t="s">
        <v>14</v>
      </c>
      <c r="B92" s="8" t="s">
        <v>48</v>
      </c>
      <c r="C92" s="2">
        <v>-3.0851063829787199E-2</v>
      </c>
      <c r="D92" s="2">
        <v>-1.48188803512623E-2</v>
      </c>
      <c r="E92" s="2">
        <v>-1.05849582172702E-2</v>
      </c>
      <c r="F92" s="2">
        <v>1.6328828828828801E-2</v>
      </c>
      <c r="G92" s="2">
        <v>2.93628808864266E-2</v>
      </c>
      <c r="H92" s="2">
        <v>2.58342303552207E-2</v>
      </c>
      <c r="I92" s="2">
        <v>1.31164742917104E-2</v>
      </c>
      <c r="J92" s="2">
        <v>1.24287933713102E-2</v>
      </c>
      <c r="K92" s="2">
        <v>3.9897698209718703E-2</v>
      </c>
      <c r="L92" s="2">
        <v>4.1318248893261203E-2</v>
      </c>
      <c r="M92" s="2">
        <v>4.0151157298063303E-2</v>
      </c>
      <c r="N92" s="3">
        <v>0.140341791817711</v>
      </c>
      <c r="O92" s="3">
        <v>0.226740947075209</v>
      </c>
    </row>
    <row r="93" spans="1:15" x14ac:dyDescent="0.3">
      <c r="A93" s="8" t="s">
        <v>14</v>
      </c>
      <c r="B93" s="8" t="s">
        <v>49</v>
      </c>
      <c r="C93" s="2">
        <v>9.99444752915047E-3</v>
      </c>
      <c r="D93" s="2">
        <v>5.4975261132490403E-3</v>
      </c>
      <c r="E93" s="2">
        <v>9.2946965554948097E-3</v>
      </c>
      <c r="F93" s="2">
        <v>-3.2502708559046601E-3</v>
      </c>
      <c r="G93" s="2">
        <v>-8.1521739130434798E-3</v>
      </c>
      <c r="H93" s="2">
        <v>-2.79452054794521E-2</v>
      </c>
      <c r="I93" s="2">
        <v>1.1273957158962801E-2</v>
      </c>
      <c r="J93" s="2">
        <v>-1.89520624303233E-2</v>
      </c>
      <c r="K93" s="2">
        <v>5.6818181818181805E-4</v>
      </c>
      <c r="L93" s="2">
        <v>2.21465076660988E-2</v>
      </c>
      <c r="M93" s="2">
        <v>-1.22222222222222E-2</v>
      </c>
      <c r="N93" s="3">
        <v>-8.9186176142697898E-3</v>
      </c>
      <c r="O93" s="3">
        <v>-2.78840896664844E-2</v>
      </c>
    </row>
    <row r="94" spans="1:15" x14ac:dyDescent="0.3">
      <c r="A94" s="8" t="s">
        <v>14</v>
      </c>
      <c r="B94" s="8" t="s">
        <v>50</v>
      </c>
      <c r="C94" s="2">
        <v>6.7873303167420799E-3</v>
      </c>
      <c r="D94" s="2">
        <v>1.1235955056179799E-2</v>
      </c>
      <c r="E94" s="2">
        <v>-8.8888888888888906E-3</v>
      </c>
      <c r="F94" s="2">
        <v>9.4170403587443899E-2</v>
      </c>
      <c r="G94" s="2">
        <v>1.4344262295082E-2</v>
      </c>
      <c r="H94" s="2">
        <v>4.4444444444444398E-2</v>
      </c>
      <c r="I94" s="2">
        <v>7.7369439071566697E-3</v>
      </c>
      <c r="J94" s="2">
        <v>9.4049904030710202E-2</v>
      </c>
      <c r="K94" s="2">
        <v>4.9122807017543901E-2</v>
      </c>
      <c r="L94" s="2">
        <v>-2.0066889632107E-2</v>
      </c>
      <c r="M94" s="2">
        <v>2.90102389078498E-2</v>
      </c>
      <c r="N94" s="3">
        <v>0.157389635316699</v>
      </c>
      <c r="O94" s="3">
        <v>0.34</v>
      </c>
    </row>
    <row r="95" spans="1:15" x14ac:dyDescent="0.3">
      <c r="A95" s="8" t="s">
        <v>14</v>
      </c>
      <c r="B95" s="8" t="s">
        <v>51</v>
      </c>
      <c r="C95" s="2">
        <v>6.25E-2</v>
      </c>
      <c r="D95" s="2">
        <v>-0.13725490196078399</v>
      </c>
      <c r="E95" s="2">
        <v>-0.11363636363636399</v>
      </c>
      <c r="F95" s="2">
        <v>0</v>
      </c>
      <c r="G95" s="2">
        <v>0.102564102564103</v>
      </c>
      <c r="H95" s="2">
        <v>6.9767441860465101E-2</v>
      </c>
      <c r="I95" s="2">
        <v>0.15217391304347799</v>
      </c>
      <c r="J95" s="2">
        <v>-1.88679245283019E-2</v>
      </c>
      <c r="K95" s="2">
        <v>0.17307692307692299</v>
      </c>
      <c r="L95" s="2">
        <v>0.13114754098360701</v>
      </c>
      <c r="M95" s="2">
        <v>0.15942028985507201</v>
      </c>
      <c r="N95" s="3">
        <v>0.50943396226415105</v>
      </c>
      <c r="O95" s="3">
        <v>0.81818181818181801</v>
      </c>
    </row>
    <row r="96" spans="1:15" x14ac:dyDescent="0.3">
      <c r="A96" s="8" t="s">
        <v>15</v>
      </c>
      <c r="B96" s="8" t="s">
        <v>46</v>
      </c>
      <c r="C96" s="2">
        <v>-0.194444444444444</v>
      </c>
      <c r="D96" s="2">
        <v>0.20689655172413801</v>
      </c>
      <c r="E96" s="2">
        <v>-0.14285714285714299</v>
      </c>
      <c r="F96" s="2">
        <v>0.16666666666666699</v>
      </c>
      <c r="G96" s="2">
        <v>-0.28571428571428598</v>
      </c>
      <c r="H96" s="2">
        <v>0</v>
      </c>
      <c r="I96" s="2">
        <v>-0.16</v>
      </c>
      <c r="J96" s="2">
        <v>-0.33333333333333298</v>
      </c>
      <c r="K96" s="2">
        <v>7.1428571428571397E-2</v>
      </c>
      <c r="L96" s="2">
        <v>6.6666666666666693E-2</v>
      </c>
      <c r="M96" s="2">
        <v>-0.3125</v>
      </c>
      <c r="N96" s="3">
        <v>-0.476190476190476</v>
      </c>
      <c r="O96" s="3">
        <v>-0.68571428571428605</v>
      </c>
    </row>
    <row r="97" spans="1:15" x14ac:dyDescent="0.3">
      <c r="A97" s="8" t="s">
        <v>15</v>
      </c>
      <c r="B97" s="8" t="s">
        <v>47</v>
      </c>
      <c r="C97" s="2">
        <v>-8.9955022488755598E-3</v>
      </c>
      <c r="D97" s="2">
        <v>3.17700453857791E-2</v>
      </c>
      <c r="E97" s="2">
        <v>1.46627565982405E-2</v>
      </c>
      <c r="F97" s="2">
        <v>-1.0115606936416201E-2</v>
      </c>
      <c r="G97" s="2">
        <v>3.2116788321167898E-2</v>
      </c>
      <c r="H97" s="2">
        <v>1.41442715700141E-2</v>
      </c>
      <c r="I97" s="2">
        <v>2.78940027894003E-3</v>
      </c>
      <c r="J97" s="2">
        <v>-1.39082058414465E-3</v>
      </c>
      <c r="K97" s="2">
        <v>3.3426183844011102E-2</v>
      </c>
      <c r="L97" s="2">
        <v>0.10377358490565999</v>
      </c>
      <c r="M97" s="2">
        <v>5.0061050061050098E-2</v>
      </c>
      <c r="N97" s="3">
        <v>0.19610570236439501</v>
      </c>
      <c r="O97" s="3">
        <v>0.26099706744868001</v>
      </c>
    </row>
    <row r="98" spans="1:15" x14ac:dyDescent="0.3">
      <c r="A98" s="8" t="s">
        <v>15</v>
      </c>
      <c r="B98" s="8" t="s">
        <v>48</v>
      </c>
      <c r="C98" s="2">
        <v>-9.3457943925233603E-3</v>
      </c>
      <c r="D98" s="2">
        <v>-1.2129380053908401E-2</v>
      </c>
      <c r="E98" s="2">
        <v>-1.9099590723055899E-2</v>
      </c>
      <c r="F98" s="2">
        <v>4.0333796940194698E-2</v>
      </c>
      <c r="G98" s="2">
        <v>2.8074866310160401E-2</v>
      </c>
      <c r="H98" s="2">
        <v>1.9505851755526701E-2</v>
      </c>
      <c r="I98" s="2">
        <v>2.8061224489795901E-2</v>
      </c>
      <c r="J98" s="2">
        <v>-6.2034739454094297E-3</v>
      </c>
      <c r="K98" s="2">
        <v>3.3707865168539297E-2</v>
      </c>
      <c r="L98" s="2">
        <v>0.17149758454106301</v>
      </c>
      <c r="M98" s="2">
        <v>2.06185567010309E-2</v>
      </c>
      <c r="N98" s="3">
        <v>0.22828784119106699</v>
      </c>
      <c r="O98" s="3">
        <v>0.35061391541609799</v>
      </c>
    </row>
    <row r="99" spans="1:15" x14ac:dyDescent="0.3">
      <c r="A99" s="8" t="s">
        <v>15</v>
      </c>
      <c r="B99" s="8" t="s">
        <v>49</v>
      </c>
      <c r="C99" s="2">
        <v>-2.0757020757020801E-2</v>
      </c>
      <c r="D99" s="2">
        <v>-8.7281795511221904E-3</v>
      </c>
      <c r="E99" s="2">
        <v>0</v>
      </c>
      <c r="F99" s="2">
        <v>-2.8930817610062901E-2</v>
      </c>
      <c r="G99" s="2">
        <v>-3.2383419689119203E-2</v>
      </c>
      <c r="H99" s="2">
        <v>-2.00803212851406E-2</v>
      </c>
      <c r="I99" s="2">
        <v>-2.0491803278688499E-2</v>
      </c>
      <c r="J99" s="2">
        <v>-1.6736401673640201E-2</v>
      </c>
      <c r="K99" s="2">
        <v>-4.2553191489361703E-3</v>
      </c>
      <c r="L99" s="2">
        <v>2.8490028490028501E-2</v>
      </c>
      <c r="M99" s="2">
        <v>-1.38504155124654E-3</v>
      </c>
      <c r="N99" s="3">
        <v>5.5788005578800599E-3</v>
      </c>
      <c r="O99" s="3">
        <v>-9.3081761006289301E-2</v>
      </c>
    </row>
    <row r="100" spans="1:15" x14ac:dyDescent="0.3">
      <c r="A100" s="8" t="s">
        <v>15</v>
      </c>
      <c r="B100" s="8" t="s">
        <v>50</v>
      </c>
      <c r="C100" s="2">
        <v>-6.7796610169491497E-2</v>
      </c>
      <c r="D100" s="2">
        <v>-2.1818181818181799E-2</v>
      </c>
      <c r="E100" s="2">
        <v>7.4349442379182196E-3</v>
      </c>
      <c r="F100" s="2">
        <v>3.6900369003690001E-3</v>
      </c>
      <c r="G100" s="2">
        <v>6.9852941176470604E-2</v>
      </c>
      <c r="H100" s="2">
        <v>-1.71821305841924E-2</v>
      </c>
      <c r="I100" s="2">
        <v>2.0979020979021001E-2</v>
      </c>
      <c r="J100" s="2">
        <v>5.4794520547945202E-2</v>
      </c>
      <c r="K100" s="2">
        <v>2.5974025974026E-2</v>
      </c>
      <c r="L100" s="2">
        <v>9.4936708860759497E-3</v>
      </c>
      <c r="M100" s="2">
        <v>9.4043887147335394E-3</v>
      </c>
      <c r="N100" s="3">
        <v>0.102739726027397</v>
      </c>
      <c r="O100" s="3">
        <v>0.19702602230483299</v>
      </c>
    </row>
    <row r="101" spans="1:15" x14ac:dyDescent="0.3">
      <c r="A101" s="8" t="s">
        <v>15</v>
      </c>
      <c r="B101" s="8" t="s">
        <v>51</v>
      </c>
      <c r="C101" s="2">
        <v>-1.88679245283019E-2</v>
      </c>
      <c r="D101" s="2">
        <v>-0.134615384615385</v>
      </c>
      <c r="E101" s="2">
        <v>2.2222222222222199E-2</v>
      </c>
      <c r="F101" s="2">
        <v>0.13043478260869601</v>
      </c>
      <c r="G101" s="2">
        <v>3.8461538461538498E-2</v>
      </c>
      <c r="H101" s="2">
        <v>5.5555555555555601E-2</v>
      </c>
      <c r="I101" s="2">
        <v>5.2631578947368397E-2</v>
      </c>
      <c r="J101" s="2">
        <v>3.3333333333333298E-2</v>
      </c>
      <c r="K101" s="2">
        <v>3.2258064516128997E-2</v>
      </c>
      <c r="L101" s="2">
        <v>0.125</v>
      </c>
      <c r="M101" s="2">
        <v>6.9444444444444406E-2</v>
      </c>
      <c r="N101" s="3">
        <v>0.28333333333333299</v>
      </c>
      <c r="O101" s="3">
        <v>0.71111111111111103</v>
      </c>
    </row>
    <row r="102" spans="1:15" x14ac:dyDescent="0.3">
      <c r="A102" s="8" t="s">
        <v>16</v>
      </c>
      <c r="B102" s="8" t="s">
        <v>46</v>
      </c>
      <c r="C102" s="2">
        <v>-0.33333333333333298</v>
      </c>
      <c r="D102" s="2">
        <v>0</v>
      </c>
      <c r="E102" s="2">
        <v>-1</v>
      </c>
      <c r="F102" s="2">
        <v>0</v>
      </c>
      <c r="G102" s="2">
        <v>1</v>
      </c>
      <c r="H102" s="2">
        <v>-0.75</v>
      </c>
      <c r="I102" s="2">
        <v>-1</v>
      </c>
      <c r="J102" s="2">
        <v>0</v>
      </c>
      <c r="K102" s="2">
        <v>0</v>
      </c>
      <c r="L102" s="2">
        <v>0</v>
      </c>
      <c r="M102" s="2">
        <v>1</v>
      </c>
      <c r="N102" s="3">
        <v>0</v>
      </c>
      <c r="O102" s="3">
        <v>0</v>
      </c>
    </row>
    <row r="103" spans="1:15" x14ac:dyDescent="0.3">
      <c r="A103" s="8" t="s">
        <v>16</v>
      </c>
      <c r="B103" s="8" t="s">
        <v>47</v>
      </c>
      <c r="C103" s="2">
        <v>-7.5376884422110504E-2</v>
      </c>
      <c r="D103" s="2">
        <v>-0.119565217391304</v>
      </c>
      <c r="E103" s="2">
        <v>-0.40123456790123502</v>
      </c>
      <c r="F103" s="2">
        <v>-8.2474226804123696E-2</v>
      </c>
      <c r="G103" s="2">
        <v>-7.8651685393258397E-2</v>
      </c>
      <c r="H103" s="2">
        <v>-0.219512195121951</v>
      </c>
      <c r="I103" s="2">
        <v>4.6875E-2</v>
      </c>
      <c r="J103" s="2">
        <v>-1.49253731343284E-2</v>
      </c>
      <c r="K103" s="2">
        <v>-6.0606060606060601E-2</v>
      </c>
      <c r="L103" s="2">
        <v>0.45161290322580599</v>
      </c>
      <c r="M103" s="2">
        <v>-0.18888888888888899</v>
      </c>
      <c r="N103" s="3">
        <v>8.9552238805970102E-2</v>
      </c>
      <c r="O103" s="3">
        <v>-0.54938271604938305</v>
      </c>
    </row>
    <row r="104" spans="1:15" x14ac:dyDescent="0.3">
      <c r="A104" s="8" t="s">
        <v>16</v>
      </c>
      <c r="B104" s="8" t="s">
        <v>48</v>
      </c>
      <c r="C104" s="2">
        <v>-0.10773480662983401</v>
      </c>
      <c r="D104" s="2">
        <v>-0.20743034055727599</v>
      </c>
      <c r="E104" s="2">
        <v>-0.296875</v>
      </c>
      <c r="F104" s="2">
        <v>-0.16666666666666699</v>
      </c>
      <c r="G104" s="2">
        <v>-6.6666666666666697E-3</v>
      </c>
      <c r="H104" s="2">
        <v>-4.6979865771812103E-2</v>
      </c>
      <c r="I104" s="2">
        <v>-5.63380281690141E-2</v>
      </c>
      <c r="J104" s="2">
        <v>-7.4626865671641798E-3</v>
      </c>
      <c r="K104" s="2">
        <v>-2.2556390977443601E-2</v>
      </c>
      <c r="L104" s="2">
        <v>0.130769230769231</v>
      </c>
      <c r="M104" s="2">
        <v>-0.156462585034014</v>
      </c>
      <c r="N104" s="3">
        <v>-7.4626865671641798E-2</v>
      </c>
      <c r="O104" s="3">
        <v>-0.515625</v>
      </c>
    </row>
    <row r="105" spans="1:15" x14ac:dyDescent="0.3">
      <c r="A105" s="8" t="s">
        <v>16</v>
      </c>
      <c r="B105" s="8" t="s">
        <v>49</v>
      </c>
      <c r="C105" s="2">
        <v>-0.109677419354839</v>
      </c>
      <c r="D105" s="2">
        <v>-0.13405797101449299</v>
      </c>
      <c r="E105" s="2">
        <v>-0.30125523012552302</v>
      </c>
      <c r="F105" s="2">
        <v>-0.101796407185629</v>
      </c>
      <c r="G105" s="2">
        <v>-6.6666666666666697E-3</v>
      </c>
      <c r="H105" s="2">
        <v>-0.12751677852349</v>
      </c>
      <c r="I105" s="2">
        <v>-3.8461538461538498E-2</v>
      </c>
      <c r="J105" s="2">
        <v>8.7999999999999995E-2</v>
      </c>
      <c r="K105" s="2">
        <v>-5.1470588235294101E-2</v>
      </c>
      <c r="L105" s="2">
        <v>-3.8759689922480599E-2</v>
      </c>
      <c r="M105" s="2">
        <v>-8.0645161290322606E-2</v>
      </c>
      <c r="N105" s="3">
        <v>-8.7999999999999995E-2</v>
      </c>
      <c r="O105" s="3">
        <v>-0.52301255230125498</v>
      </c>
    </row>
    <row r="106" spans="1:15" x14ac:dyDescent="0.3">
      <c r="A106" s="8" t="s">
        <v>16</v>
      </c>
      <c r="B106" s="8" t="s">
        <v>50</v>
      </c>
      <c r="C106" s="2">
        <v>-5.83333333333333E-2</v>
      </c>
      <c r="D106" s="2">
        <v>-0.29203539823008901</v>
      </c>
      <c r="E106" s="2">
        <v>-0.3</v>
      </c>
      <c r="F106" s="2">
        <v>-3.5714285714285698E-2</v>
      </c>
      <c r="G106" s="2">
        <v>0</v>
      </c>
      <c r="H106" s="2">
        <v>0.203703703703704</v>
      </c>
      <c r="I106" s="2">
        <v>-6.15384615384615E-2</v>
      </c>
      <c r="J106" s="2">
        <v>4.91803278688525E-2</v>
      </c>
      <c r="K106" s="2">
        <v>1.5625E-2</v>
      </c>
      <c r="L106" s="2">
        <v>0.123076923076923</v>
      </c>
      <c r="M106" s="2">
        <v>-6.8493150684931503E-2</v>
      </c>
      <c r="N106" s="3">
        <v>0.114754098360656</v>
      </c>
      <c r="O106" s="3">
        <v>-0.15</v>
      </c>
    </row>
    <row r="107" spans="1:15" x14ac:dyDescent="0.3">
      <c r="A107" s="8" t="s">
        <v>16</v>
      </c>
      <c r="B107" s="8" t="s">
        <v>51</v>
      </c>
      <c r="C107" s="2">
        <v>-0.26315789473684198</v>
      </c>
      <c r="D107" s="2">
        <v>-0.214285714285714</v>
      </c>
      <c r="E107" s="2">
        <v>-0.81818181818181801</v>
      </c>
      <c r="F107" s="2">
        <v>1.5</v>
      </c>
      <c r="G107" s="2">
        <v>0.6</v>
      </c>
      <c r="H107" s="2">
        <v>-0.5</v>
      </c>
      <c r="I107" s="2">
        <v>0.25</v>
      </c>
      <c r="J107" s="2">
        <v>0</v>
      </c>
      <c r="K107" s="2">
        <v>-0.6</v>
      </c>
      <c r="L107" s="2">
        <v>3</v>
      </c>
      <c r="M107" s="2">
        <v>-0.25</v>
      </c>
      <c r="N107" s="3">
        <v>0.2</v>
      </c>
      <c r="O107" s="3">
        <v>-0.45454545454545497</v>
      </c>
    </row>
    <row r="108" spans="1:15" x14ac:dyDescent="0.3">
      <c r="A108" s="11" t="s">
        <v>17</v>
      </c>
      <c r="B108" s="11" t="s">
        <v>17</v>
      </c>
      <c r="C108" s="3">
        <v>5.6044835868695004E-3</v>
      </c>
      <c r="D108" s="3">
        <v>-2.32218683651805E-4</v>
      </c>
      <c r="E108" s="3">
        <v>5.3090884958688703E-4</v>
      </c>
      <c r="F108" s="3">
        <v>1.33983351573641E-2</v>
      </c>
      <c r="G108" s="3">
        <v>1.3368458945577101E-2</v>
      </c>
      <c r="H108" s="3">
        <v>1.0059582438520299E-2</v>
      </c>
      <c r="I108" s="3">
        <v>1.5202864724877699E-2</v>
      </c>
      <c r="J108" s="3">
        <v>2.4108337926147499E-2</v>
      </c>
      <c r="K108" s="3">
        <v>2.1726428439633402E-2</v>
      </c>
      <c r="L108" s="3">
        <v>1.4868545802043699E-2</v>
      </c>
      <c r="M108" s="3">
        <v>2.38148197576998E-2</v>
      </c>
      <c r="N108" s="3">
        <v>8.7205731832139199E-2</v>
      </c>
      <c r="O108" s="3">
        <v>0.145485615688356</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43</v>
      </c>
      <c r="B113" s="15"/>
    </row>
    <row r="114" spans="1:2" x14ac:dyDescent="0.3">
      <c r="A114" s="14" t="s">
        <v>44</v>
      </c>
      <c r="B114" s="15"/>
    </row>
    <row r="115" spans="1:2" x14ac:dyDescent="0.3">
      <c r="A115" s="14" t="s">
        <v>45</v>
      </c>
      <c r="B115" s="15"/>
    </row>
    <row r="116" spans="1:2" x14ac:dyDescent="0.3">
      <c r="A116" s="14" t="s">
        <v>54</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154</v>
      </c>
      <c r="B1" s="15"/>
    </row>
    <row r="2" spans="1:14" ht="15.6" x14ac:dyDescent="0.3">
      <c r="A2" s="12" t="s">
        <v>152</v>
      </c>
      <c r="B2" s="15"/>
    </row>
    <row r="3" spans="1:14" ht="15.6" x14ac:dyDescent="0.3">
      <c r="A3" s="12" t="s">
        <v>33</v>
      </c>
      <c r="B3" s="15"/>
    </row>
    <row r="4" spans="1:14" ht="15.6" x14ac:dyDescent="0.3">
      <c r="A4" s="12" t="s">
        <v>58</v>
      </c>
      <c r="B4" s="15"/>
    </row>
    <row r="5" spans="1:14" x14ac:dyDescent="0.3">
      <c r="A5" s="15"/>
      <c r="B5" s="15"/>
    </row>
    <row r="6" spans="1:14" x14ac:dyDescent="0.3">
      <c r="A6" s="16" t="str">
        <f>HYPERLINK("#'Table of contents'!A27",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55</v>
      </c>
      <c r="C9" s="1">
        <v>23211</v>
      </c>
      <c r="D9" s="1">
        <v>23966</v>
      </c>
      <c r="E9" s="1">
        <v>24678</v>
      </c>
      <c r="F9" s="1">
        <v>25462</v>
      </c>
      <c r="G9" s="1">
        <v>26393</v>
      </c>
      <c r="H9" s="1">
        <v>27277</v>
      </c>
      <c r="I9" s="1">
        <v>28062</v>
      </c>
      <c r="J9" s="1">
        <v>29004</v>
      </c>
      <c r="K9" s="1">
        <v>30164</v>
      </c>
      <c r="L9" s="1">
        <v>31097</v>
      </c>
      <c r="M9" s="1">
        <v>31527</v>
      </c>
      <c r="N9" s="1">
        <v>32519</v>
      </c>
    </row>
    <row r="10" spans="1:14" x14ac:dyDescent="0.3">
      <c r="A10" s="7" t="s">
        <v>12</v>
      </c>
      <c r="B10" s="7" t="s">
        <v>56</v>
      </c>
      <c r="C10" s="1">
        <v>25375</v>
      </c>
      <c r="D10" s="1">
        <v>25135</v>
      </c>
      <c r="E10" s="1">
        <v>24612</v>
      </c>
      <c r="F10" s="1">
        <v>24112</v>
      </c>
      <c r="G10" s="1">
        <v>23930</v>
      </c>
      <c r="H10" s="1">
        <v>23764</v>
      </c>
      <c r="I10" s="1">
        <v>23598</v>
      </c>
      <c r="J10" s="1">
        <v>23522</v>
      </c>
      <c r="K10" s="1">
        <v>23829</v>
      </c>
      <c r="L10" s="1">
        <v>24069</v>
      </c>
      <c r="M10" s="1">
        <v>24023</v>
      </c>
      <c r="N10" s="1">
        <v>24545</v>
      </c>
    </row>
    <row r="11" spans="1:14" x14ac:dyDescent="0.3">
      <c r="A11" s="7" t="s">
        <v>13</v>
      </c>
      <c r="B11" s="7" t="s">
        <v>55</v>
      </c>
      <c r="C11" s="1">
        <v>836</v>
      </c>
      <c r="D11" s="1">
        <v>877</v>
      </c>
      <c r="E11" s="1">
        <v>901</v>
      </c>
      <c r="F11" s="1">
        <v>932</v>
      </c>
      <c r="G11" s="1">
        <v>950</v>
      </c>
      <c r="H11" s="1">
        <v>985</v>
      </c>
      <c r="I11" s="1">
        <v>1011</v>
      </c>
      <c r="J11" s="1">
        <v>1038</v>
      </c>
      <c r="K11" s="1">
        <v>1078</v>
      </c>
      <c r="L11" s="1">
        <v>1103</v>
      </c>
      <c r="M11" s="1">
        <v>1181</v>
      </c>
      <c r="N11" s="1">
        <v>1212</v>
      </c>
    </row>
    <row r="12" spans="1:14" x14ac:dyDescent="0.3">
      <c r="A12" s="7" t="s">
        <v>13</v>
      </c>
      <c r="B12" s="7" t="s">
        <v>56</v>
      </c>
      <c r="C12" s="1">
        <v>885</v>
      </c>
      <c r="D12" s="1">
        <v>854</v>
      </c>
      <c r="E12" s="1">
        <v>824</v>
      </c>
      <c r="F12" s="1">
        <v>798</v>
      </c>
      <c r="G12" s="1">
        <v>790</v>
      </c>
      <c r="H12" s="1">
        <v>775</v>
      </c>
      <c r="I12" s="1">
        <v>761</v>
      </c>
      <c r="J12" s="1">
        <v>755</v>
      </c>
      <c r="K12" s="1">
        <v>763</v>
      </c>
      <c r="L12" s="1">
        <v>752</v>
      </c>
      <c r="M12" s="1">
        <v>793</v>
      </c>
      <c r="N12" s="1">
        <v>796</v>
      </c>
    </row>
    <row r="13" spans="1:14" x14ac:dyDescent="0.3">
      <c r="A13" s="7" t="s">
        <v>14</v>
      </c>
      <c r="B13" s="7" t="s">
        <v>55</v>
      </c>
      <c r="C13" s="1">
        <v>3169</v>
      </c>
      <c r="D13" s="1">
        <v>3227</v>
      </c>
      <c r="E13" s="1">
        <v>3265</v>
      </c>
      <c r="F13" s="1">
        <v>3319</v>
      </c>
      <c r="G13" s="1">
        <v>3419</v>
      </c>
      <c r="H13" s="1">
        <v>3523</v>
      </c>
      <c r="I13" s="1">
        <v>3582</v>
      </c>
      <c r="J13" s="1">
        <v>3691</v>
      </c>
      <c r="K13" s="1">
        <v>3727</v>
      </c>
      <c r="L13" s="1">
        <v>3876</v>
      </c>
      <c r="M13" s="1">
        <v>4002</v>
      </c>
      <c r="N13" s="1">
        <v>4049</v>
      </c>
    </row>
    <row r="14" spans="1:14" x14ac:dyDescent="0.3">
      <c r="A14" s="7" t="s">
        <v>14</v>
      </c>
      <c r="B14" s="7" t="s">
        <v>56</v>
      </c>
      <c r="C14" s="1">
        <v>2844</v>
      </c>
      <c r="D14" s="1">
        <v>2756</v>
      </c>
      <c r="E14" s="1">
        <v>2685</v>
      </c>
      <c r="F14" s="1">
        <v>2628</v>
      </c>
      <c r="G14" s="1">
        <v>2618</v>
      </c>
      <c r="H14" s="1">
        <v>2568</v>
      </c>
      <c r="I14" s="1">
        <v>2533</v>
      </c>
      <c r="J14" s="1">
        <v>2488</v>
      </c>
      <c r="K14" s="1">
        <v>2463</v>
      </c>
      <c r="L14" s="1">
        <v>2496</v>
      </c>
      <c r="M14" s="1">
        <v>2550</v>
      </c>
      <c r="N14" s="1">
        <v>2554</v>
      </c>
    </row>
    <row r="15" spans="1:14" x14ac:dyDescent="0.3">
      <c r="A15" s="7" t="s">
        <v>15</v>
      </c>
      <c r="B15" s="7" t="s">
        <v>55</v>
      </c>
      <c r="C15" s="1">
        <v>1183</v>
      </c>
      <c r="D15" s="1">
        <v>1203</v>
      </c>
      <c r="E15" s="1">
        <v>1253</v>
      </c>
      <c r="F15" s="1">
        <v>1287</v>
      </c>
      <c r="G15" s="1">
        <v>1322</v>
      </c>
      <c r="H15" s="1">
        <v>1365</v>
      </c>
      <c r="I15" s="1">
        <v>1383</v>
      </c>
      <c r="J15" s="1">
        <v>1407</v>
      </c>
      <c r="K15" s="1">
        <v>1437</v>
      </c>
      <c r="L15" s="1">
        <v>1493</v>
      </c>
      <c r="M15" s="1">
        <v>1644</v>
      </c>
      <c r="N15" s="1">
        <v>1680</v>
      </c>
    </row>
    <row r="16" spans="1:14" x14ac:dyDescent="0.3">
      <c r="A16" s="7" t="s">
        <v>15</v>
      </c>
      <c r="B16" s="7" t="s">
        <v>56</v>
      </c>
      <c r="C16" s="1">
        <v>1436</v>
      </c>
      <c r="D16" s="1">
        <v>1358</v>
      </c>
      <c r="E16" s="1">
        <v>1306</v>
      </c>
      <c r="F16" s="1">
        <v>1266</v>
      </c>
      <c r="G16" s="1">
        <v>1242</v>
      </c>
      <c r="H16" s="1">
        <v>1228</v>
      </c>
      <c r="I16" s="1">
        <v>1218</v>
      </c>
      <c r="J16" s="1">
        <v>1208</v>
      </c>
      <c r="K16" s="1">
        <v>1171</v>
      </c>
      <c r="L16" s="1">
        <v>1174</v>
      </c>
      <c r="M16" s="1">
        <v>1274</v>
      </c>
      <c r="N16" s="1">
        <v>1301</v>
      </c>
    </row>
    <row r="17" spans="1:14" x14ac:dyDescent="0.3">
      <c r="A17" s="7" t="s">
        <v>16</v>
      </c>
      <c r="B17" s="7" t="s">
        <v>55</v>
      </c>
      <c r="C17" s="1">
        <v>356</v>
      </c>
      <c r="D17" s="1">
        <v>341</v>
      </c>
      <c r="E17" s="1">
        <v>283</v>
      </c>
      <c r="F17" s="1">
        <v>196</v>
      </c>
      <c r="G17" s="1">
        <v>192</v>
      </c>
      <c r="H17" s="1">
        <v>190</v>
      </c>
      <c r="I17" s="1">
        <v>191</v>
      </c>
      <c r="J17" s="1">
        <v>196</v>
      </c>
      <c r="K17" s="1">
        <v>193</v>
      </c>
      <c r="L17" s="1">
        <v>194</v>
      </c>
      <c r="M17" s="1">
        <v>225</v>
      </c>
      <c r="N17" s="1">
        <v>199</v>
      </c>
    </row>
    <row r="18" spans="1:14" x14ac:dyDescent="0.3">
      <c r="A18" s="7" t="s">
        <v>16</v>
      </c>
      <c r="B18" s="7" t="s">
        <v>56</v>
      </c>
      <c r="C18" s="1">
        <v>657</v>
      </c>
      <c r="D18" s="1">
        <v>571</v>
      </c>
      <c r="E18" s="1">
        <v>467</v>
      </c>
      <c r="F18" s="1">
        <v>306</v>
      </c>
      <c r="G18" s="1">
        <v>258</v>
      </c>
      <c r="H18" s="1">
        <v>256</v>
      </c>
      <c r="I18" s="1">
        <v>215</v>
      </c>
      <c r="J18" s="1">
        <v>196</v>
      </c>
      <c r="K18" s="1">
        <v>211</v>
      </c>
      <c r="L18" s="1">
        <v>195</v>
      </c>
      <c r="M18" s="1">
        <v>218</v>
      </c>
      <c r="N18" s="1">
        <v>188</v>
      </c>
    </row>
    <row r="19" spans="1:14" x14ac:dyDescent="0.3">
      <c r="A19" s="10" t="s">
        <v>17</v>
      </c>
      <c r="B19" s="10" t="s">
        <v>17</v>
      </c>
      <c r="C19" s="5">
        <v>59952</v>
      </c>
      <c r="D19" s="5">
        <v>60288</v>
      </c>
      <c r="E19" s="5">
        <v>60274</v>
      </c>
      <c r="F19" s="5">
        <v>60306</v>
      </c>
      <c r="G19" s="5">
        <v>61114</v>
      </c>
      <c r="H19" s="5">
        <v>61931</v>
      </c>
      <c r="I19" s="5">
        <v>62554</v>
      </c>
      <c r="J19" s="5">
        <v>63505</v>
      </c>
      <c r="K19" s="5">
        <v>65036</v>
      </c>
      <c r="L19" s="5">
        <v>66449</v>
      </c>
      <c r="M19" s="5">
        <v>67437</v>
      </c>
      <c r="N19" s="5">
        <v>69043</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55</v>
      </c>
      <c r="C24" s="2">
        <v>0.47773021034865998</v>
      </c>
      <c r="D24" s="2">
        <v>0.48809596545895201</v>
      </c>
      <c r="E24" s="2">
        <v>0.50066950699939095</v>
      </c>
      <c r="F24" s="2">
        <v>0.51361600839149602</v>
      </c>
      <c r="G24" s="2">
        <v>0.52447191145201999</v>
      </c>
      <c r="H24" s="2">
        <v>0.53441351070707899</v>
      </c>
      <c r="I24" s="2">
        <v>0.54320557491289201</v>
      </c>
      <c r="J24" s="2">
        <v>0.55218368046300903</v>
      </c>
      <c r="K24" s="2">
        <v>0.55866501213120201</v>
      </c>
      <c r="L24" s="2">
        <v>0.56369865496864002</v>
      </c>
      <c r="M24" s="2">
        <v>0.567542754275428</v>
      </c>
      <c r="N24" s="2">
        <v>0.56986891910837001</v>
      </c>
    </row>
    <row r="25" spans="1:14" x14ac:dyDescent="0.3">
      <c r="A25" s="8" t="s">
        <v>12</v>
      </c>
      <c r="B25" s="8" t="s">
        <v>56</v>
      </c>
      <c r="C25" s="2">
        <v>0.52226978965133997</v>
      </c>
      <c r="D25" s="2">
        <v>0.51190403454104805</v>
      </c>
      <c r="E25" s="2">
        <v>0.499330493000609</v>
      </c>
      <c r="F25" s="2">
        <v>0.48638399160850398</v>
      </c>
      <c r="G25" s="2">
        <v>0.47552808854798001</v>
      </c>
      <c r="H25" s="2">
        <v>0.46558648929292101</v>
      </c>
      <c r="I25" s="2">
        <v>0.45679442508710799</v>
      </c>
      <c r="J25" s="2">
        <v>0.44781631953699103</v>
      </c>
      <c r="K25" s="2">
        <v>0.44133498786879799</v>
      </c>
      <c r="L25" s="2">
        <v>0.43630134503135998</v>
      </c>
      <c r="M25" s="2">
        <v>0.432457245724572</v>
      </c>
      <c r="N25" s="2">
        <v>0.43013108089162999</v>
      </c>
    </row>
    <row r="26" spans="1:14" x14ac:dyDescent="0.3">
      <c r="A26" s="8" t="s">
        <v>13</v>
      </c>
      <c r="B26" s="8" t="s">
        <v>55</v>
      </c>
      <c r="C26" s="2">
        <v>0.485764090644974</v>
      </c>
      <c r="D26" s="2">
        <v>0.50664355863662602</v>
      </c>
      <c r="E26" s="2">
        <v>0.52231884057971001</v>
      </c>
      <c r="F26" s="2">
        <v>0.53872832369942203</v>
      </c>
      <c r="G26" s="2">
        <v>0.54597701149425304</v>
      </c>
      <c r="H26" s="2">
        <v>0.55965909090909105</v>
      </c>
      <c r="I26" s="2">
        <v>0.57054176072234797</v>
      </c>
      <c r="J26" s="2">
        <v>0.57891801450083702</v>
      </c>
      <c r="K26" s="2">
        <v>0.58555133079847899</v>
      </c>
      <c r="L26" s="2">
        <v>0.59460916442048495</v>
      </c>
      <c r="M26" s="2">
        <v>0.59827760891590698</v>
      </c>
      <c r="N26" s="2">
        <v>0.60358565737051795</v>
      </c>
    </row>
    <row r="27" spans="1:14" x14ac:dyDescent="0.3">
      <c r="A27" s="8" t="s">
        <v>13</v>
      </c>
      <c r="B27" s="8" t="s">
        <v>56</v>
      </c>
      <c r="C27" s="2">
        <v>0.51423590935502606</v>
      </c>
      <c r="D27" s="2">
        <v>0.49335644136337398</v>
      </c>
      <c r="E27" s="2">
        <v>0.47768115942028999</v>
      </c>
      <c r="F27" s="2">
        <v>0.46127167630057803</v>
      </c>
      <c r="G27" s="2">
        <v>0.45402298850574702</v>
      </c>
      <c r="H27" s="2">
        <v>0.44034090909090901</v>
      </c>
      <c r="I27" s="2">
        <v>0.42945823927765198</v>
      </c>
      <c r="J27" s="2">
        <v>0.42108198549916298</v>
      </c>
      <c r="K27" s="2">
        <v>0.41444866920152101</v>
      </c>
      <c r="L27" s="2">
        <v>0.405390835579515</v>
      </c>
      <c r="M27" s="2">
        <v>0.40172239108409302</v>
      </c>
      <c r="N27" s="2">
        <v>0.396414342629482</v>
      </c>
    </row>
    <row r="28" spans="1:14" x14ac:dyDescent="0.3">
      <c r="A28" s="8" t="s">
        <v>14</v>
      </c>
      <c r="B28" s="8" t="s">
        <v>55</v>
      </c>
      <c r="C28" s="2">
        <v>0.52702477964410399</v>
      </c>
      <c r="D28" s="2">
        <v>0.53936152431890405</v>
      </c>
      <c r="E28" s="2">
        <v>0.54873949579831904</v>
      </c>
      <c r="F28" s="2">
        <v>0.55809651925340498</v>
      </c>
      <c r="G28" s="2">
        <v>0.56634089779691899</v>
      </c>
      <c r="H28" s="2">
        <v>0.57839435232309999</v>
      </c>
      <c r="I28" s="2">
        <v>0.58577269010629596</v>
      </c>
      <c r="J28" s="2">
        <v>0.59734584884285502</v>
      </c>
      <c r="K28" s="2">
        <v>0.60210016155088897</v>
      </c>
      <c r="L28" s="2">
        <v>0.60828625235404898</v>
      </c>
      <c r="M28" s="2">
        <v>0.61080586080586097</v>
      </c>
      <c r="N28" s="2">
        <v>0.61320611843101602</v>
      </c>
    </row>
    <row r="29" spans="1:14" x14ac:dyDescent="0.3">
      <c r="A29" s="8" t="s">
        <v>14</v>
      </c>
      <c r="B29" s="8" t="s">
        <v>56</v>
      </c>
      <c r="C29" s="2">
        <v>0.47297522035589601</v>
      </c>
      <c r="D29" s="2">
        <v>0.460638475681096</v>
      </c>
      <c r="E29" s="2">
        <v>0.45126050420168101</v>
      </c>
      <c r="F29" s="2">
        <v>0.44190348074659502</v>
      </c>
      <c r="G29" s="2">
        <v>0.43365910220308101</v>
      </c>
      <c r="H29" s="2">
        <v>0.42160564767690001</v>
      </c>
      <c r="I29" s="2">
        <v>0.41422730989370399</v>
      </c>
      <c r="J29" s="2">
        <v>0.40265415115714498</v>
      </c>
      <c r="K29" s="2">
        <v>0.39789983844911098</v>
      </c>
      <c r="L29" s="2">
        <v>0.39171374764595102</v>
      </c>
      <c r="M29" s="2">
        <v>0.38919413919413898</v>
      </c>
      <c r="N29" s="2">
        <v>0.38679388156898398</v>
      </c>
    </row>
    <row r="30" spans="1:14" x14ac:dyDescent="0.3">
      <c r="A30" s="8" t="s">
        <v>15</v>
      </c>
      <c r="B30" s="8" t="s">
        <v>55</v>
      </c>
      <c r="C30" s="2">
        <v>0.451699121802215</v>
      </c>
      <c r="D30" s="2">
        <v>0.46973838344396701</v>
      </c>
      <c r="E30" s="2">
        <v>0.48964439234075802</v>
      </c>
      <c r="F30" s="2">
        <v>0.504112808460635</v>
      </c>
      <c r="G30" s="2">
        <v>0.51560062402496099</v>
      </c>
      <c r="H30" s="2">
        <v>0.52641727728499799</v>
      </c>
      <c r="I30" s="2">
        <v>0.53171856978085397</v>
      </c>
      <c r="J30" s="2">
        <v>0.53804971319311701</v>
      </c>
      <c r="K30" s="2">
        <v>0.55099693251533699</v>
      </c>
      <c r="L30" s="2">
        <v>0.55980502437195301</v>
      </c>
      <c r="M30" s="2">
        <v>0.56339958875942397</v>
      </c>
      <c r="N30" s="2">
        <v>0.56356927205635698</v>
      </c>
    </row>
    <row r="31" spans="1:14" x14ac:dyDescent="0.3">
      <c r="A31" s="8" t="s">
        <v>15</v>
      </c>
      <c r="B31" s="8" t="s">
        <v>56</v>
      </c>
      <c r="C31" s="2">
        <v>0.54830087819778495</v>
      </c>
      <c r="D31" s="2">
        <v>0.53026161655603299</v>
      </c>
      <c r="E31" s="2">
        <v>0.51035560765924204</v>
      </c>
      <c r="F31" s="2">
        <v>0.495887191539365</v>
      </c>
      <c r="G31" s="2">
        <v>0.48439937597503901</v>
      </c>
      <c r="H31" s="2">
        <v>0.47358272271500201</v>
      </c>
      <c r="I31" s="2">
        <v>0.46828143021914598</v>
      </c>
      <c r="J31" s="2">
        <v>0.46195028680688299</v>
      </c>
      <c r="K31" s="2">
        <v>0.44900306748466301</v>
      </c>
      <c r="L31" s="2">
        <v>0.44019497562804599</v>
      </c>
      <c r="M31" s="2">
        <v>0.43660041124057603</v>
      </c>
      <c r="N31" s="2">
        <v>0.43643072794364302</v>
      </c>
    </row>
    <row r="32" spans="1:14" x14ac:dyDescent="0.3">
      <c r="A32" s="8" t="s">
        <v>16</v>
      </c>
      <c r="B32" s="8" t="s">
        <v>55</v>
      </c>
      <c r="C32" s="2">
        <v>0.35143139190523198</v>
      </c>
      <c r="D32" s="2">
        <v>0.37390350877193002</v>
      </c>
      <c r="E32" s="2">
        <v>0.37733333333333302</v>
      </c>
      <c r="F32" s="2">
        <v>0.39043824701195201</v>
      </c>
      <c r="G32" s="2">
        <v>0.42666666666666703</v>
      </c>
      <c r="H32" s="2">
        <v>0.42600896860986498</v>
      </c>
      <c r="I32" s="2">
        <v>0.47044334975369501</v>
      </c>
      <c r="J32" s="2">
        <v>0.5</v>
      </c>
      <c r="K32" s="2">
        <v>0.47772277227722798</v>
      </c>
      <c r="L32" s="2">
        <v>0.49871465295629802</v>
      </c>
      <c r="M32" s="2">
        <v>0.50790067720090304</v>
      </c>
      <c r="N32" s="2">
        <v>0.51421188630490999</v>
      </c>
    </row>
    <row r="33" spans="1:15" x14ac:dyDescent="0.3">
      <c r="A33" s="8" t="s">
        <v>16</v>
      </c>
      <c r="B33" s="8" t="s">
        <v>56</v>
      </c>
      <c r="C33" s="2">
        <v>0.64856860809476802</v>
      </c>
      <c r="D33" s="2">
        <v>0.62609649122806998</v>
      </c>
      <c r="E33" s="2">
        <v>0.62266666666666703</v>
      </c>
      <c r="F33" s="2">
        <v>0.60956175298804804</v>
      </c>
      <c r="G33" s="2">
        <v>0.57333333333333303</v>
      </c>
      <c r="H33" s="2">
        <v>0.57399103139013496</v>
      </c>
      <c r="I33" s="2">
        <v>0.52955665024630505</v>
      </c>
      <c r="J33" s="2">
        <v>0.5</v>
      </c>
      <c r="K33" s="2">
        <v>0.52227722772277196</v>
      </c>
      <c r="L33" s="2">
        <v>0.50128534704370198</v>
      </c>
      <c r="M33" s="2">
        <v>0.49209932279909702</v>
      </c>
      <c r="N33" s="2">
        <v>0.48578811369509001</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55</v>
      </c>
      <c r="C38" s="2">
        <v>3.2527680840980601E-2</v>
      </c>
      <c r="D38" s="2">
        <v>2.9708754068263399E-2</v>
      </c>
      <c r="E38" s="2">
        <v>3.1769187130237499E-2</v>
      </c>
      <c r="F38" s="2">
        <v>3.6564291885947703E-2</v>
      </c>
      <c r="G38" s="2">
        <v>3.3493729397946398E-2</v>
      </c>
      <c r="H38" s="2">
        <v>2.87788246508047E-2</v>
      </c>
      <c r="I38" s="2">
        <v>3.35685268334402E-2</v>
      </c>
      <c r="J38" s="2">
        <v>3.9994483519514498E-2</v>
      </c>
      <c r="K38" s="2">
        <v>3.09309110197587E-2</v>
      </c>
      <c r="L38" s="2">
        <v>1.3827700421262501E-2</v>
      </c>
      <c r="M38" s="2">
        <v>3.1465093411996103E-2</v>
      </c>
      <c r="N38" s="3">
        <v>0.121190180664736</v>
      </c>
      <c r="O38" s="3">
        <v>0.31773239322473501</v>
      </c>
    </row>
    <row r="39" spans="1:15" x14ac:dyDescent="0.3">
      <c r="A39" s="8" t="s">
        <v>12</v>
      </c>
      <c r="B39" s="8" t="s">
        <v>56</v>
      </c>
      <c r="C39" s="2">
        <v>-9.4581280788177298E-3</v>
      </c>
      <c r="D39" s="2">
        <v>-2.0807638750746E-2</v>
      </c>
      <c r="E39" s="2">
        <v>-2.0315293352836002E-2</v>
      </c>
      <c r="F39" s="2">
        <v>-7.5481088254810902E-3</v>
      </c>
      <c r="G39" s="2">
        <v>-6.9368992895946502E-3</v>
      </c>
      <c r="H39" s="2">
        <v>-6.9853560006732903E-3</v>
      </c>
      <c r="I39" s="2">
        <v>-3.2206119162640902E-3</v>
      </c>
      <c r="J39" s="2">
        <v>1.30516112575461E-2</v>
      </c>
      <c r="K39" s="2">
        <v>1.0071761299257199E-2</v>
      </c>
      <c r="L39" s="2">
        <v>-1.91117204703145E-3</v>
      </c>
      <c r="M39" s="2">
        <v>2.1729176206135799E-2</v>
      </c>
      <c r="N39" s="3">
        <v>4.3491199727914299E-2</v>
      </c>
      <c r="O39" s="3">
        <v>-2.7222493092800299E-3</v>
      </c>
    </row>
    <row r="40" spans="1:15" x14ac:dyDescent="0.3">
      <c r="A40" s="8" t="s">
        <v>13</v>
      </c>
      <c r="B40" s="8" t="s">
        <v>55</v>
      </c>
      <c r="C40" s="2">
        <v>4.9043062200956902E-2</v>
      </c>
      <c r="D40" s="2">
        <v>2.7366020524515401E-2</v>
      </c>
      <c r="E40" s="2">
        <v>3.44062153163152E-2</v>
      </c>
      <c r="F40" s="2">
        <v>1.9313304721029999E-2</v>
      </c>
      <c r="G40" s="2">
        <v>3.6842105263157898E-2</v>
      </c>
      <c r="H40" s="2">
        <v>2.6395939086294399E-2</v>
      </c>
      <c r="I40" s="2">
        <v>2.6706231454005899E-2</v>
      </c>
      <c r="J40" s="2">
        <v>3.8535645472061703E-2</v>
      </c>
      <c r="K40" s="2">
        <v>2.3191094619666001E-2</v>
      </c>
      <c r="L40" s="2">
        <v>7.0716228467815098E-2</v>
      </c>
      <c r="M40" s="2">
        <v>2.6248941574936499E-2</v>
      </c>
      <c r="N40" s="3">
        <v>0.16763005780346801</v>
      </c>
      <c r="O40" s="3">
        <v>0.34517203107658201</v>
      </c>
    </row>
    <row r="41" spans="1:15" x14ac:dyDescent="0.3">
      <c r="A41" s="8" t="s">
        <v>13</v>
      </c>
      <c r="B41" s="8" t="s">
        <v>56</v>
      </c>
      <c r="C41" s="2">
        <v>-3.5028248587570601E-2</v>
      </c>
      <c r="D41" s="2">
        <v>-3.5128805620608897E-2</v>
      </c>
      <c r="E41" s="2">
        <v>-3.1553398058252399E-2</v>
      </c>
      <c r="F41" s="2">
        <v>-1.00250626566416E-2</v>
      </c>
      <c r="G41" s="2">
        <v>-1.8987341772151899E-2</v>
      </c>
      <c r="H41" s="2">
        <v>-1.8064516129032301E-2</v>
      </c>
      <c r="I41" s="2">
        <v>-7.8843626806833107E-3</v>
      </c>
      <c r="J41" s="2">
        <v>1.0596026490066199E-2</v>
      </c>
      <c r="K41" s="2">
        <v>-1.44167758846658E-2</v>
      </c>
      <c r="L41" s="2">
        <v>5.4521276595744697E-2</v>
      </c>
      <c r="M41" s="2">
        <v>3.7831021437578802E-3</v>
      </c>
      <c r="N41" s="3">
        <v>5.43046357615894E-2</v>
      </c>
      <c r="O41" s="3">
        <v>-3.3980582524271802E-2</v>
      </c>
    </row>
    <row r="42" spans="1:15" x14ac:dyDescent="0.3">
      <c r="A42" s="8" t="s">
        <v>14</v>
      </c>
      <c r="B42" s="8" t="s">
        <v>55</v>
      </c>
      <c r="C42" s="2">
        <v>1.8302303565793598E-2</v>
      </c>
      <c r="D42" s="2">
        <v>1.17756430120855E-2</v>
      </c>
      <c r="E42" s="2">
        <v>1.6539050535987799E-2</v>
      </c>
      <c r="F42" s="2">
        <v>3.0129557095510701E-2</v>
      </c>
      <c r="G42" s="2">
        <v>3.04182509505703E-2</v>
      </c>
      <c r="H42" s="2">
        <v>1.6747090547828601E-2</v>
      </c>
      <c r="I42" s="2">
        <v>3.0429927414851999E-2</v>
      </c>
      <c r="J42" s="2">
        <v>9.7534543484150606E-3</v>
      </c>
      <c r="K42" s="2">
        <v>3.9978535014757198E-2</v>
      </c>
      <c r="L42" s="2">
        <v>3.2507739938080503E-2</v>
      </c>
      <c r="M42" s="2">
        <v>1.1744127936032E-2</v>
      </c>
      <c r="N42" s="3">
        <v>9.6992684909238694E-2</v>
      </c>
      <c r="O42" s="3">
        <v>0.24012251148545199</v>
      </c>
    </row>
    <row r="43" spans="1:15" x14ac:dyDescent="0.3">
      <c r="A43" s="8" t="s">
        <v>14</v>
      </c>
      <c r="B43" s="8" t="s">
        <v>56</v>
      </c>
      <c r="C43" s="2">
        <v>-3.0942334739803099E-2</v>
      </c>
      <c r="D43" s="2">
        <v>-2.57619738751814E-2</v>
      </c>
      <c r="E43" s="2">
        <v>-2.12290502793296E-2</v>
      </c>
      <c r="F43" s="2">
        <v>-3.8051750380517502E-3</v>
      </c>
      <c r="G43" s="2">
        <v>-1.9098548510313201E-2</v>
      </c>
      <c r="H43" s="2">
        <v>-1.3629283489096601E-2</v>
      </c>
      <c r="I43" s="2">
        <v>-1.77654954599289E-2</v>
      </c>
      <c r="J43" s="2">
        <v>-1.0048231511254E-2</v>
      </c>
      <c r="K43" s="2">
        <v>1.3398294762484801E-2</v>
      </c>
      <c r="L43" s="2">
        <v>2.1634615384615401E-2</v>
      </c>
      <c r="M43" s="2">
        <v>1.5686274509803899E-3</v>
      </c>
      <c r="N43" s="3">
        <v>2.6527331189710599E-2</v>
      </c>
      <c r="O43" s="3">
        <v>-4.8789571694599597E-2</v>
      </c>
    </row>
    <row r="44" spans="1:15" x14ac:dyDescent="0.3">
      <c r="A44" s="8" t="s">
        <v>15</v>
      </c>
      <c r="B44" s="8" t="s">
        <v>55</v>
      </c>
      <c r="C44" s="2">
        <v>1.69061707523246E-2</v>
      </c>
      <c r="D44" s="2">
        <v>4.1562759767248499E-2</v>
      </c>
      <c r="E44" s="2">
        <v>2.7134876296887499E-2</v>
      </c>
      <c r="F44" s="2">
        <v>2.7195027195027199E-2</v>
      </c>
      <c r="G44" s="2">
        <v>3.2526475037821502E-2</v>
      </c>
      <c r="H44" s="2">
        <v>1.3186813186813201E-2</v>
      </c>
      <c r="I44" s="2">
        <v>1.7353579175705E-2</v>
      </c>
      <c r="J44" s="2">
        <v>2.13219616204691E-2</v>
      </c>
      <c r="K44" s="2">
        <v>3.89700765483647E-2</v>
      </c>
      <c r="L44" s="2">
        <v>0.101138647019424</v>
      </c>
      <c r="M44" s="2">
        <v>2.18978102189781E-2</v>
      </c>
      <c r="N44" s="3">
        <v>0.19402985074626899</v>
      </c>
      <c r="O44" s="3">
        <v>0.34078212290502802</v>
      </c>
    </row>
    <row r="45" spans="1:15" x14ac:dyDescent="0.3">
      <c r="A45" s="8" t="s">
        <v>15</v>
      </c>
      <c r="B45" s="8" t="s">
        <v>56</v>
      </c>
      <c r="C45" s="2">
        <v>-5.4317548746518098E-2</v>
      </c>
      <c r="D45" s="2">
        <v>-3.8291605301914597E-2</v>
      </c>
      <c r="E45" s="2">
        <v>-3.06278713629403E-2</v>
      </c>
      <c r="F45" s="2">
        <v>-1.8957345971564E-2</v>
      </c>
      <c r="G45" s="2">
        <v>-1.12721417069243E-2</v>
      </c>
      <c r="H45" s="2">
        <v>-8.1433224755700293E-3</v>
      </c>
      <c r="I45" s="2">
        <v>-8.2101806239737295E-3</v>
      </c>
      <c r="J45" s="2">
        <v>-3.06291390728477E-2</v>
      </c>
      <c r="K45" s="2">
        <v>2.5619128949615701E-3</v>
      </c>
      <c r="L45" s="2">
        <v>8.5178875638841606E-2</v>
      </c>
      <c r="M45" s="2">
        <v>2.1193092621664099E-2</v>
      </c>
      <c r="N45" s="3">
        <v>7.6986754966887394E-2</v>
      </c>
      <c r="O45" s="3">
        <v>-3.8284839203675302E-3</v>
      </c>
    </row>
    <row r="46" spans="1:15" x14ac:dyDescent="0.3">
      <c r="A46" s="8" t="s">
        <v>16</v>
      </c>
      <c r="B46" s="8" t="s">
        <v>55</v>
      </c>
      <c r="C46" s="2">
        <v>-4.2134831460674198E-2</v>
      </c>
      <c r="D46" s="2">
        <v>-0.17008797653958899</v>
      </c>
      <c r="E46" s="2">
        <v>-0.307420494699647</v>
      </c>
      <c r="F46" s="2">
        <v>-2.04081632653061E-2</v>
      </c>
      <c r="G46" s="2">
        <v>-1.0416666666666701E-2</v>
      </c>
      <c r="H46" s="2">
        <v>5.2631578947368403E-3</v>
      </c>
      <c r="I46" s="2">
        <v>2.6178010471204199E-2</v>
      </c>
      <c r="J46" s="2">
        <v>-1.53061224489796E-2</v>
      </c>
      <c r="K46" s="2">
        <v>5.1813471502590702E-3</v>
      </c>
      <c r="L46" s="2">
        <v>0.15979381443299001</v>
      </c>
      <c r="M46" s="2">
        <v>-0.11555555555555599</v>
      </c>
      <c r="N46" s="3">
        <v>1.53061224489796E-2</v>
      </c>
      <c r="O46" s="3">
        <v>-0.296819787985866</v>
      </c>
    </row>
    <row r="47" spans="1:15" x14ac:dyDescent="0.3">
      <c r="A47" s="8" t="s">
        <v>16</v>
      </c>
      <c r="B47" s="8" t="s">
        <v>56</v>
      </c>
      <c r="C47" s="2">
        <v>-0.13089802130898001</v>
      </c>
      <c r="D47" s="2">
        <v>-0.18213660245183899</v>
      </c>
      <c r="E47" s="2">
        <v>-0.34475374732334002</v>
      </c>
      <c r="F47" s="2">
        <v>-0.15686274509803899</v>
      </c>
      <c r="G47" s="2">
        <v>-7.7519379844961196E-3</v>
      </c>
      <c r="H47" s="2">
        <v>-0.16015625</v>
      </c>
      <c r="I47" s="2">
        <v>-8.8372093023255799E-2</v>
      </c>
      <c r="J47" s="2">
        <v>7.6530612244898003E-2</v>
      </c>
      <c r="K47" s="2">
        <v>-7.5829383886255902E-2</v>
      </c>
      <c r="L47" s="2">
        <v>0.117948717948718</v>
      </c>
      <c r="M47" s="2">
        <v>-0.13761467889908299</v>
      </c>
      <c r="N47" s="3">
        <v>-4.08163265306122E-2</v>
      </c>
      <c r="O47" s="3">
        <v>-0.59743040685224802</v>
      </c>
    </row>
    <row r="48" spans="1:15" x14ac:dyDescent="0.3">
      <c r="A48" s="11" t="s">
        <v>17</v>
      </c>
      <c r="B48" s="11" t="s">
        <v>17</v>
      </c>
      <c r="C48" s="3">
        <v>5.6044835868695004E-3</v>
      </c>
      <c r="D48" s="3">
        <v>-2.32218683651805E-4</v>
      </c>
      <c r="E48" s="3">
        <v>5.3090884958688703E-4</v>
      </c>
      <c r="F48" s="3">
        <v>1.33983351573641E-2</v>
      </c>
      <c r="G48" s="3">
        <v>1.3368458945577101E-2</v>
      </c>
      <c r="H48" s="3">
        <v>1.0059582438520299E-2</v>
      </c>
      <c r="I48" s="3">
        <v>1.5202864724877699E-2</v>
      </c>
      <c r="J48" s="3">
        <v>2.4108337926147499E-2</v>
      </c>
      <c r="K48" s="3">
        <v>2.1726428439633402E-2</v>
      </c>
      <c r="L48" s="3">
        <v>1.4868545802043699E-2</v>
      </c>
      <c r="M48" s="3">
        <v>2.38148197576998E-2</v>
      </c>
      <c r="N48" s="3">
        <v>8.7205731832139199E-2</v>
      </c>
      <c r="O48" s="3">
        <v>0.145485615688356</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43</v>
      </c>
      <c r="B53" s="15"/>
    </row>
    <row r="54" spans="1:2" x14ac:dyDescent="0.3">
      <c r="A54" s="14" t="s">
        <v>44</v>
      </c>
      <c r="B54" s="15"/>
    </row>
    <row r="55" spans="1:2" x14ac:dyDescent="0.3">
      <c r="A55" s="14" t="s">
        <v>45</v>
      </c>
      <c r="B55" s="15"/>
    </row>
    <row r="56" spans="1:2" x14ac:dyDescent="0.3">
      <c r="A56" s="14" t="s">
        <v>59</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155</v>
      </c>
      <c r="B1" s="15"/>
    </row>
    <row r="2" spans="1:14" ht="15.6" x14ac:dyDescent="0.3">
      <c r="A2" s="12" t="s">
        <v>152</v>
      </c>
      <c r="B2" s="15"/>
    </row>
    <row r="3" spans="1:14" ht="15.6" x14ac:dyDescent="0.3">
      <c r="A3" s="12" t="s">
        <v>33</v>
      </c>
      <c r="B3" s="15"/>
    </row>
    <row r="4" spans="1:14" ht="15.6" x14ac:dyDescent="0.3">
      <c r="A4" s="12" t="s">
        <v>58</v>
      </c>
      <c r="B4" s="15"/>
    </row>
    <row r="5" spans="1:14" ht="15.6" x14ac:dyDescent="0.3">
      <c r="A5" s="12" t="s">
        <v>53</v>
      </c>
      <c r="B5" s="15"/>
    </row>
    <row r="6" spans="1:14" x14ac:dyDescent="0.3">
      <c r="A6" s="16" t="str">
        <f>HYPERLINK("#'Table of contents'!A28",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60</v>
      </c>
      <c r="C9" s="1">
        <v>476</v>
      </c>
      <c r="D9" s="1">
        <v>455</v>
      </c>
      <c r="E9" s="1">
        <v>524</v>
      </c>
      <c r="F9" s="1">
        <v>522</v>
      </c>
      <c r="G9" s="1">
        <v>468</v>
      </c>
      <c r="H9" s="1">
        <v>395</v>
      </c>
      <c r="I9" s="1">
        <v>338</v>
      </c>
      <c r="J9" s="1">
        <v>319</v>
      </c>
      <c r="K9" s="1">
        <v>268</v>
      </c>
      <c r="L9" s="1">
        <v>233</v>
      </c>
      <c r="M9" s="1">
        <v>190</v>
      </c>
      <c r="N9" s="1">
        <v>175</v>
      </c>
    </row>
    <row r="10" spans="1:14" x14ac:dyDescent="0.3">
      <c r="A10" s="7" t="s">
        <v>12</v>
      </c>
      <c r="B10" s="7" t="s">
        <v>61</v>
      </c>
      <c r="C10" s="1">
        <v>8265</v>
      </c>
      <c r="D10" s="1">
        <v>8578</v>
      </c>
      <c r="E10" s="1">
        <v>8864</v>
      </c>
      <c r="F10" s="1">
        <v>9192</v>
      </c>
      <c r="G10" s="1">
        <v>9653</v>
      </c>
      <c r="H10" s="1">
        <v>10059</v>
      </c>
      <c r="I10" s="1">
        <v>10292</v>
      </c>
      <c r="J10" s="1">
        <v>10437</v>
      </c>
      <c r="K10" s="1">
        <v>10614</v>
      </c>
      <c r="L10" s="1">
        <v>10672</v>
      </c>
      <c r="M10" s="1">
        <v>10576</v>
      </c>
      <c r="N10" s="1">
        <v>10604</v>
      </c>
    </row>
    <row r="11" spans="1:14" x14ac:dyDescent="0.3">
      <c r="A11" s="7" t="s">
        <v>12</v>
      </c>
      <c r="B11" s="7" t="s">
        <v>62</v>
      </c>
      <c r="C11" s="1">
        <v>7654</v>
      </c>
      <c r="D11" s="1">
        <v>7851</v>
      </c>
      <c r="E11" s="1">
        <v>8055</v>
      </c>
      <c r="F11" s="1">
        <v>8286</v>
      </c>
      <c r="G11" s="1">
        <v>8541</v>
      </c>
      <c r="H11" s="1">
        <v>8917</v>
      </c>
      <c r="I11" s="1">
        <v>9345</v>
      </c>
      <c r="J11" s="1">
        <v>9878</v>
      </c>
      <c r="K11" s="1">
        <v>10483</v>
      </c>
      <c r="L11" s="1">
        <v>11040</v>
      </c>
      <c r="M11" s="1">
        <v>11384</v>
      </c>
      <c r="N11" s="1">
        <v>12018</v>
      </c>
    </row>
    <row r="12" spans="1:14" x14ac:dyDescent="0.3">
      <c r="A12" s="7" t="s">
        <v>12</v>
      </c>
      <c r="B12" s="7" t="s">
        <v>63</v>
      </c>
      <c r="C12" s="1">
        <v>5241</v>
      </c>
      <c r="D12" s="1">
        <v>5483</v>
      </c>
      <c r="E12" s="1">
        <v>5726</v>
      </c>
      <c r="F12" s="1">
        <v>5947</v>
      </c>
      <c r="G12" s="1">
        <v>6194</v>
      </c>
      <c r="H12" s="1">
        <v>6317</v>
      </c>
      <c r="I12" s="1">
        <v>6383</v>
      </c>
      <c r="J12" s="1">
        <v>6530</v>
      </c>
      <c r="K12" s="1">
        <v>6745</v>
      </c>
      <c r="L12" s="1">
        <v>6968</v>
      </c>
      <c r="M12" s="1">
        <v>7096</v>
      </c>
      <c r="N12" s="1">
        <v>7354</v>
      </c>
    </row>
    <row r="13" spans="1:14" x14ac:dyDescent="0.3">
      <c r="A13" s="7" t="s">
        <v>12</v>
      </c>
      <c r="B13" s="7" t="s">
        <v>64</v>
      </c>
      <c r="C13" s="1">
        <v>1345</v>
      </c>
      <c r="D13" s="1">
        <v>1382</v>
      </c>
      <c r="E13" s="1">
        <v>1308</v>
      </c>
      <c r="F13" s="1">
        <v>1316</v>
      </c>
      <c r="G13" s="1">
        <v>1327</v>
      </c>
      <c r="H13" s="1">
        <v>1380</v>
      </c>
      <c r="I13" s="1">
        <v>1465</v>
      </c>
      <c r="J13" s="1">
        <v>1585</v>
      </c>
      <c r="K13" s="1">
        <v>1788</v>
      </c>
      <c r="L13" s="1">
        <v>1917</v>
      </c>
      <c r="M13" s="1">
        <v>2007</v>
      </c>
      <c r="N13" s="1">
        <v>2076</v>
      </c>
    </row>
    <row r="14" spans="1:14" x14ac:dyDescent="0.3">
      <c r="A14" s="7" t="s">
        <v>12</v>
      </c>
      <c r="B14" s="7" t="s">
        <v>65</v>
      </c>
      <c r="C14" s="1">
        <v>230</v>
      </c>
      <c r="D14" s="1">
        <v>217</v>
      </c>
      <c r="E14" s="1">
        <v>201</v>
      </c>
      <c r="F14" s="1">
        <v>199</v>
      </c>
      <c r="G14" s="1">
        <v>210</v>
      </c>
      <c r="H14" s="1">
        <v>209</v>
      </c>
      <c r="I14" s="1">
        <v>239</v>
      </c>
      <c r="J14" s="1">
        <v>255</v>
      </c>
      <c r="K14" s="1">
        <v>266</v>
      </c>
      <c r="L14" s="1">
        <v>267</v>
      </c>
      <c r="M14" s="1">
        <v>274</v>
      </c>
      <c r="N14" s="1">
        <v>292</v>
      </c>
    </row>
    <row r="15" spans="1:14" x14ac:dyDescent="0.3">
      <c r="A15" s="7" t="s">
        <v>12</v>
      </c>
      <c r="B15" s="7" t="s">
        <v>66</v>
      </c>
      <c r="C15" s="1">
        <v>253</v>
      </c>
      <c r="D15" s="1">
        <v>229</v>
      </c>
      <c r="E15" s="1">
        <v>235</v>
      </c>
      <c r="F15" s="1">
        <v>236</v>
      </c>
      <c r="G15" s="1">
        <v>218</v>
      </c>
      <c r="H15" s="1">
        <v>207</v>
      </c>
      <c r="I15" s="1">
        <v>181</v>
      </c>
      <c r="J15" s="1">
        <v>164</v>
      </c>
      <c r="K15" s="1">
        <v>143</v>
      </c>
      <c r="L15" s="1">
        <v>115</v>
      </c>
      <c r="M15" s="1">
        <v>119</v>
      </c>
      <c r="N15" s="1">
        <v>121</v>
      </c>
    </row>
    <row r="16" spans="1:14" x14ac:dyDescent="0.3">
      <c r="A16" s="7" t="s">
        <v>12</v>
      </c>
      <c r="B16" s="7" t="s">
        <v>67</v>
      </c>
      <c r="C16" s="1">
        <v>5350</v>
      </c>
      <c r="D16" s="1">
        <v>5424</v>
      </c>
      <c r="E16" s="1">
        <v>5496</v>
      </c>
      <c r="F16" s="1">
        <v>5506</v>
      </c>
      <c r="G16" s="1">
        <v>5482</v>
      </c>
      <c r="H16" s="1">
        <v>5429</v>
      </c>
      <c r="I16" s="1">
        <v>5371</v>
      </c>
      <c r="J16" s="1">
        <v>5379</v>
      </c>
      <c r="K16" s="1">
        <v>5486</v>
      </c>
      <c r="L16" s="1">
        <v>5709</v>
      </c>
      <c r="M16" s="1">
        <v>5884</v>
      </c>
      <c r="N16" s="1">
        <v>6256</v>
      </c>
    </row>
    <row r="17" spans="1:14" x14ac:dyDescent="0.3">
      <c r="A17" s="7" t="s">
        <v>12</v>
      </c>
      <c r="B17" s="7" t="s">
        <v>68</v>
      </c>
      <c r="C17" s="1">
        <v>6667</v>
      </c>
      <c r="D17" s="1">
        <v>6607</v>
      </c>
      <c r="E17" s="1">
        <v>6516</v>
      </c>
      <c r="F17" s="1">
        <v>6448</v>
      </c>
      <c r="G17" s="1">
        <v>6595</v>
      </c>
      <c r="H17" s="1">
        <v>6768</v>
      </c>
      <c r="I17" s="1">
        <v>6915</v>
      </c>
      <c r="J17" s="1">
        <v>7054</v>
      </c>
      <c r="K17" s="1">
        <v>7213</v>
      </c>
      <c r="L17" s="1">
        <v>7318</v>
      </c>
      <c r="M17" s="1">
        <v>7281</v>
      </c>
      <c r="N17" s="1">
        <v>7413</v>
      </c>
    </row>
    <row r="18" spans="1:14" x14ac:dyDescent="0.3">
      <c r="A18" s="7" t="s">
        <v>12</v>
      </c>
      <c r="B18" s="7" t="s">
        <v>69</v>
      </c>
      <c r="C18" s="1">
        <v>7953</v>
      </c>
      <c r="D18" s="1">
        <v>7895</v>
      </c>
      <c r="E18" s="1">
        <v>7754</v>
      </c>
      <c r="F18" s="1">
        <v>7599</v>
      </c>
      <c r="G18" s="1">
        <v>7404</v>
      </c>
      <c r="H18" s="1">
        <v>7150</v>
      </c>
      <c r="I18" s="1">
        <v>6850</v>
      </c>
      <c r="J18" s="1">
        <v>6562</v>
      </c>
      <c r="K18" s="1">
        <v>6394</v>
      </c>
      <c r="L18" s="1">
        <v>6271</v>
      </c>
      <c r="M18" s="1">
        <v>6155</v>
      </c>
      <c r="N18" s="1">
        <v>6151</v>
      </c>
    </row>
    <row r="19" spans="1:14" x14ac:dyDescent="0.3">
      <c r="A19" s="7" t="s">
        <v>12</v>
      </c>
      <c r="B19" s="7" t="s">
        <v>70</v>
      </c>
      <c r="C19" s="1">
        <v>4070</v>
      </c>
      <c r="D19" s="1">
        <v>3901</v>
      </c>
      <c r="E19" s="1">
        <v>3610</v>
      </c>
      <c r="F19" s="1">
        <v>3411</v>
      </c>
      <c r="G19" s="1">
        <v>3329</v>
      </c>
      <c r="H19" s="1">
        <v>3267</v>
      </c>
      <c r="I19" s="1">
        <v>3287</v>
      </c>
      <c r="J19" s="1">
        <v>3349</v>
      </c>
      <c r="K19" s="1">
        <v>3545</v>
      </c>
      <c r="L19" s="1">
        <v>3609</v>
      </c>
      <c r="M19" s="1">
        <v>3566</v>
      </c>
      <c r="N19" s="1">
        <v>3569</v>
      </c>
    </row>
    <row r="20" spans="1:14" x14ac:dyDescent="0.3">
      <c r="A20" s="7" t="s">
        <v>12</v>
      </c>
      <c r="B20" s="7" t="s">
        <v>71</v>
      </c>
      <c r="C20" s="1">
        <v>1082</v>
      </c>
      <c r="D20" s="1">
        <v>1079</v>
      </c>
      <c r="E20" s="1">
        <v>1001</v>
      </c>
      <c r="F20" s="1">
        <v>912</v>
      </c>
      <c r="G20" s="1">
        <v>902</v>
      </c>
      <c r="H20" s="1">
        <v>943</v>
      </c>
      <c r="I20" s="1">
        <v>994</v>
      </c>
      <c r="J20" s="1">
        <v>1014</v>
      </c>
      <c r="K20" s="1">
        <v>1048</v>
      </c>
      <c r="L20" s="1">
        <v>1047</v>
      </c>
      <c r="M20" s="1">
        <v>1018</v>
      </c>
      <c r="N20" s="1">
        <v>1035</v>
      </c>
    </row>
    <row r="21" spans="1:14" x14ac:dyDescent="0.3">
      <c r="A21" s="7" t="s">
        <v>13</v>
      </c>
      <c r="B21" s="7" t="s">
        <v>60</v>
      </c>
      <c r="C21" s="1">
        <v>22</v>
      </c>
      <c r="D21" s="1">
        <v>34</v>
      </c>
      <c r="E21" s="1">
        <v>26</v>
      </c>
      <c r="F21" s="1">
        <v>22</v>
      </c>
      <c r="G21" s="1">
        <v>22</v>
      </c>
      <c r="H21" s="1">
        <v>27</v>
      </c>
      <c r="I21" s="1">
        <v>16</v>
      </c>
      <c r="J21" s="1">
        <v>15</v>
      </c>
      <c r="K21" s="1">
        <v>14</v>
      </c>
      <c r="L21" s="1">
        <v>12</v>
      </c>
      <c r="M21" s="1">
        <v>12</v>
      </c>
      <c r="N21" s="1">
        <v>9</v>
      </c>
    </row>
    <row r="22" spans="1:14" x14ac:dyDescent="0.3">
      <c r="A22" s="7" t="s">
        <v>13</v>
      </c>
      <c r="B22" s="7" t="s">
        <v>61</v>
      </c>
      <c r="C22" s="1">
        <v>343</v>
      </c>
      <c r="D22" s="1">
        <v>355</v>
      </c>
      <c r="E22" s="1">
        <v>387</v>
      </c>
      <c r="F22" s="1">
        <v>411</v>
      </c>
      <c r="G22" s="1">
        <v>430</v>
      </c>
      <c r="H22" s="1">
        <v>442</v>
      </c>
      <c r="I22" s="1">
        <v>450</v>
      </c>
      <c r="J22" s="1">
        <v>439</v>
      </c>
      <c r="K22" s="1">
        <v>434</v>
      </c>
      <c r="L22" s="1">
        <v>429</v>
      </c>
      <c r="M22" s="1">
        <v>452</v>
      </c>
      <c r="N22" s="1">
        <v>463</v>
      </c>
    </row>
    <row r="23" spans="1:14" x14ac:dyDescent="0.3">
      <c r="A23" s="7" t="s">
        <v>13</v>
      </c>
      <c r="B23" s="7" t="s">
        <v>62</v>
      </c>
      <c r="C23" s="1">
        <v>266</v>
      </c>
      <c r="D23" s="1">
        <v>254</v>
      </c>
      <c r="E23" s="1">
        <v>253</v>
      </c>
      <c r="F23" s="1">
        <v>257</v>
      </c>
      <c r="G23" s="1">
        <v>254</v>
      </c>
      <c r="H23" s="1">
        <v>253</v>
      </c>
      <c r="I23" s="1">
        <v>282</v>
      </c>
      <c r="J23" s="1">
        <v>314</v>
      </c>
      <c r="K23" s="1">
        <v>346</v>
      </c>
      <c r="L23" s="1">
        <v>377</v>
      </c>
      <c r="M23" s="1">
        <v>410</v>
      </c>
      <c r="N23" s="1">
        <v>422</v>
      </c>
    </row>
    <row r="24" spans="1:14" x14ac:dyDescent="0.3">
      <c r="A24" s="7" t="s">
        <v>13</v>
      </c>
      <c r="B24" s="7" t="s">
        <v>63</v>
      </c>
      <c r="C24" s="1">
        <v>174</v>
      </c>
      <c r="D24" s="1">
        <v>197</v>
      </c>
      <c r="E24" s="1">
        <v>194</v>
      </c>
      <c r="F24" s="1">
        <v>206</v>
      </c>
      <c r="G24" s="1">
        <v>208</v>
      </c>
      <c r="H24" s="1">
        <v>220</v>
      </c>
      <c r="I24" s="1">
        <v>216</v>
      </c>
      <c r="J24" s="1">
        <v>215</v>
      </c>
      <c r="K24" s="1">
        <v>219</v>
      </c>
      <c r="L24" s="1">
        <v>229</v>
      </c>
      <c r="M24" s="1">
        <v>241</v>
      </c>
      <c r="N24" s="1">
        <v>234</v>
      </c>
    </row>
    <row r="25" spans="1:14" x14ac:dyDescent="0.3">
      <c r="A25" s="7" t="s">
        <v>13</v>
      </c>
      <c r="B25" s="7" t="s">
        <v>64</v>
      </c>
      <c r="C25" s="1">
        <v>30</v>
      </c>
      <c r="D25" s="1">
        <v>36</v>
      </c>
      <c r="E25" s="1">
        <v>39</v>
      </c>
      <c r="F25" s="1">
        <v>34</v>
      </c>
      <c r="G25" s="1">
        <v>33</v>
      </c>
      <c r="H25" s="1">
        <v>40</v>
      </c>
      <c r="I25" s="1">
        <v>44</v>
      </c>
      <c r="J25" s="1">
        <v>50</v>
      </c>
      <c r="K25" s="1">
        <v>60</v>
      </c>
      <c r="L25" s="1">
        <v>51</v>
      </c>
      <c r="M25" s="1">
        <v>62</v>
      </c>
      <c r="N25" s="1">
        <v>79</v>
      </c>
    </row>
    <row r="26" spans="1:14" x14ac:dyDescent="0.3">
      <c r="A26" s="7" t="s">
        <v>13</v>
      </c>
      <c r="B26" s="7" t="s">
        <v>65</v>
      </c>
      <c r="C26" s="1">
        <v>1</v>
      </c>
      <c r="D26" s="1">
        <v>1</v>
      </c>
      <c r="E26" s="1">
        <v>2</v>
      </c>
      <c r="F26" s="1">
        <v>2</v>
      </c>
      <c r="G26" s="1">
        <v>3</v>
      </c>
      <c r="H26" s="1">
        <v>3</v>
      </c>
      <c r="I26" s="1">
        <v>3</v>
      </c>
      <c r="J26" s="1">
        <v>5</v>
      </c>
      <c r="K26" s="1">
        <v>5</v>
      </c>
      <c r="L26" s="1">
        <v>5</v>
      </c>
      <c r="M26" s="1">
        <v>4</v>
      </c>
      <c r="N26" s="1">
        <v>5</v>
      </c>
    </row>
    <row r="27" spans="1:14" x14ac:dyDescent="0.3">
      <c r="A27" s="7" t="s">
        <v>13</v>
      </c>
      <c r="B27" s="7" t="s">
        <v>66</v>
      </c>
      <c r="C27" s="1">
        <v>10</v>
      </c>
      <c r="D27" s="1">
        <v>7</v>
      </c>
      <c r="E27" s="1">
        <v>6</v>
      </c>
      <c r="F27" s="1">
        <v>6</v>
      </c>
      <c r="G27" s="1">
        <v>5</v>
      </c>
      <c r="H27" s="1">
        <v>5</v>
      </c>
      <c r="I27" s="1">
        <v>10</v>
      </c>
      <c r="J27" s="1">
        <v>9</v>
      </c>
      <c r="K27" s="1">
        <v>5</v>
      </c>
      <c r="L27" s="1">
        <v>5</v>
      </c>
      <c r="M27" s="1">
        <v>5</v>
      </c>
      <c r="N27" s="1">
        <v>0</v>
      </c>
    </row>
    <row r="28" spans="1:14" x14ac:dyDescent="0.3">
      <c r="A28" s="7" t="s">
        <v>13</v>
      </c>
      <c r="B28" s="7" t="s">
        <v>67</v>
      </c>
      <c r="C28" s="1">
        <v>190</v>
      </c>
      <c r="D28" s="1">
        <v>191</v>
      </c>
      <c r="E28" s="1">
        <v>186</v>
      </c>
      <c r="F28" s="1">
        <v>181</v>
      </c>
      <c r="G28" s="1">
        <v>179</v>
      </c>
      <c r="H28" s="1">
        <v>180</v>
      </c>
      <c r="I28" s="1">
        <v>169</v>
      </c>
      <c r="J28" s="1">
        <v>173</v>
      </c>
      <c r="K28" s="1">
        <v>173</v>
      </c>
      <c r="L28" s="1">
        <v>169</v>
      </c>
      <c r="M28" s="1">
        <v>196</v>
      </c>
      <c r="N28" s="1">
        <v>206</v>
      </c>
    </row>
    <row r="29" spans="1:14" x14ac:dyDescent="0.3">
      <c r="A29" s="7" t="s">
        <v>13</v>
      </c>
      <c r="B29" s="7" t="s">
        <v>68</v>
      </c>
      <c r="C29" s="1">
        <v>223</v>
      </c>
      <c r="D29" s="1">
        <v>213</v>
      </c>
      <c r="E29" s="1">
        <v>209</v>
      </c>
      <c r="F29" s="1">
        <v>198</v>
      </c>
      <c r="G29" s="1">
        <v>190</v>
      </c>
      <c r="H29" s="1">
        <v>185</v>
      </c>
      <c r="I29" s="1">
        <v>188</v>
      </c>
      <c r="J29" s="1">
        <v>202</v>
      </c>
      <c r="K29" s="1">
        <v>206</v>
      </c>
      <c r="L29" s="1">
        <v>207</v>
      </c>
      <c r="M29" s="1">
        <v>226</v>
      </c>
      <c r="N29" s="1">
        <v>225</v>
      </c>
    </row>
    <row r="30" spans="1:14" x14ac:dyDescent="0.3">
      <c r="A30" s="7" t="s">
        <v>13</v>
      </c>
      <c r="B30" s="7" t="s">
        <v>69</v>
      </c>
      <c r="C30" s="1">
        <v>320</v>
      </c>
      <c r="D30" s="1">
        <v>311</v>
      </c>
      <c r="E30" s="1">
        <v>286</v>
      </c>
      <c r="F30" s="1">
        <v>290</v>
      </c>
      <c r="G30" s="1">
        <v>287</v>
      </c>
      <c r="H30" s="1">
        <v>268</v>
      </c>
      <c r="I30" s="1">
        <v>252</v>
      </c>
      <c r="J30" s="1">
        <v>235</v>
      </c>
      <c r="K30" s="1">
        <v>228</v>
      </c>
      <c r="L30" s="1">
        <v>219</v>
      </c>
      <c r="M30" s="1">
        <v>210</v>
      </c>
      <c r="N30" s="1">
        <v>204</v>
      </c>
    </row>
    <row r="31" spans="1:14" x14ac:dyDescent="0.3">
      <c r="A31" s="7" t="s">
        <v>13</v>
      </c>
      <c r="B31" s="7" t="s">
        <v>70</v>
      </c>
      <c r="C31" s="1">
        <v>127</v>
      </c>
      <c r="D31" s="1">
        <v>120</v>
      </c>
      <c r="E31" s="1">
        <v>127</v>
      </c>
      <c r="F31" s="1">
        <v>115</v>
      </c>
      <c r="G31" s="1">
        <v>122</v>
      </c>
      <c r="H31" s="1">
        <v>126</v>
      </c>
      <c r="I31" s="1">
        <v>128</v>
      </c>
      <c r="J31" s="1">
        <v>124</v>
      </c>
      <c r="K31" s="1">
        <v>137</v>
      </c>
      <c r="L31" s="1">
        <v>135</v>
      </c>
      <c r="M31" s="1">
        <v>138</v>
      </c>
      <c r="N31" s="1">
        <v>140</v>
      </c>
    </row>
    <row r="32" spans="1:14" x14ac:dyDescent="0.3">
      <c r="A32" s="7" t="s">
        <v>13</v>
      </c>
      <c r="B32" s="7" t="s">
        <v>71</v>
      </c>
      <c r="C32" s="1">
        <v>15</v>
      </c>
      <c r="D32" s="1">
        <v>12</v>
      </c>
      <c r="E32" s="1">
        <v>10</v>
      </c>
      <c r="F32" s="1">
        <v>8</v>
      </c>
      <c r="G32" s="1">
        <v>7</v>
      </c>
      <c r="H32" s="1">
        <v>11</v>
      </c>
      <c r="I32" s="1">
        <v>14</v>
      </c>
      <c r="J32" s="1">
        <v>12</v>
      </c>
      <c r="K32" s="1">
        <v>14</v>
      </c>
      <c r="L32" s="1">
        <v>17</v>
      </c>
      <c r="M32" s="1">
        <v>18</v>
      </c>
      <c r="N32" s="1">
        <v>21</v>
      </c>
    </row>
    <row r="33" spans="1:14" x14ac:dyDescent="0.3">
      <c r="A33" s="7" t="s">
        <v>14</v>
      </c>
      <c r="B33" s="7" t="s">
        <v>60</v>
      </c>
      <c r="C33" s="1">
        <v>98</v>
      </c>
      <c r="D33" s="1">
        <v>83</v>
      </c>
      <c r="E33" s="1">
        <v>58</v>
      </c>
      <c r="F33" s="1">
        <v>64</v>
      </c>
      <c r="G33" s="1">
        <v>58</v>
      </c>
      <c r="H33" s="1">
        <v>49</v>
      </c>
      <c r="I33" s="1">
        <v>40</v>
      </c>
      <c r="J33" s="1">
        <v>45</v>
      </c>
      <c r="K33" s="1">
        <v>44</v>
      </c>
      <c r="L33" s="1">
        <v>42</v>
      </c>
      <c r="M33" s="1">
        <v>34</v>
      </c>
      <c r="N33" s="1">
        <v>24</v>
      </c>
    </row>
    <row r="34" spans="1:14" x14ac:dyDescent="0.3">
      <c r="A34" s="7" t="s">
        <v>14</v>
      </c>
      <c r="B34" s="7" t="s">
        <v>61</v>
      </c>
      <c r="C34" s="1">
        <v>1095</v>
      </c>
      <c r="D34" s="1">
        <v>1142</v>
      </c>
      <c r="E34" s="1">
        <v>1152</v>
      </c>
      <c r="F34" s="1">
        <v>1159</v>
      </c>
      <c r="G34" s="1">
        <v>1186</v>
      </c>
      <c r="H34" s="1">
        <v>1222</v>
      </c>
      <c r="I34" s="1">
        <v>1233</v>
      </c>
      <c r="J34" s="1">
        <v>1267</v>
      </c>
      <c r="K34" s="1">
        <v>1244</v>
      </c>
      <c r="L34" s="1">
        <v>1290</v>
      </c>
      <c r="M34" s="1">
        <v>1333</v>
      </c>
      <c r="N34" s="1">
        <v>1292</v>
      </c>
    </row>
    <row r="35" spans="1:14" x14ac:dyDescent="0.3">
      <c r="A35" s="7" t="s">
        <v>14</v>
      </c>
      <c r="B35" s="7" t="s">
        <v>62</v>
      </c>
      <c r="C35" s="1">
        <v>1108</v>
      </c>
      <c r="D35" s="1">
        <v>1084</v>
      </c>
      <c r="E35" s="1">
        <v>1086</v>
      </c>
      <c r="F35" s="1">
        <v>1064</v>
      </c>
      <c r="G35" s="1">
        <v>1103</v>
      </c>
      <c r="H35" s="1">
        <v>1147</v>
      </c>
      <c r="I35" s="1">
        <v>1176</v>
      </c>
      <c r="J35" s="1">
        <v>1198</v>
      </c>
      <c r="K35" s="1">
        <v>1239</v>
      </c>
      <c r="L35" s="1">
        <v>1305</v>
      </c>
      <c r="M35" s="1">
        <v>1367</v>
      </c>
      <c r="N35" s="1">
        <v>1461</v>
      </c>
    </row>
    <row r="36" spans="1:14" x14ac:dyDescent="0.3">
      <c r="A36" s="7" t="s">
        <v>14</v>
      </c>
      <c r="B36" s="7" t="s">
        <v>63</v>
      </c>
      <c r="C36" s="1">
        <v>762</v>
      </c>
      <c r="D36" s="1">
        <v>802</v>
      </c>
      <c r="E36" s="1">
        <v>843</v>
      </c>
      <c r="F36" s="1">
        <v>895</v>
      </c>
      <c r="G36" s="1">
        <v>915</v>
      </c>
      <c r="H36" s="1">
        <v>943</v>
      </c>
      <c r="I36" s="1">
        <v>949</v>
      </c>
      <c r="J36" s="1">
        <v>982</v>
      </c>
      <c r="K36" s="1">
        <v>985</v>
      </c>
      <c r="L36" s="1">
        <v>1011</v>
      </c>
      <c r="M36" s="1">
        <v>1040</v>
      </c>
      <c r="N36" s="1">
        <v>1020</v>
      </c>
    </row>
    <row r="37" spans="1:14" x14ac:dyDescent="0.3">
      <c r="A37" s="7" t="s">
        <v>14</v>
      </c>
      <c r="B37" s="7" t="s">
        <v>64</v>
      </c>
      <c r="C37" s="1">
        <v>99</v>
      </c>
      <c r="D37" s="1">
        <v>109</v>
      </c>
      <c r="E37" s="1">
        <v>120</v>
      </c>
      <c r="F37" s="1">
        <v>130</v>
      </c>
      <c r="G37" s="1">
        <v>150</v>
      </c>
      <c r="H37" s="1">
        <v>154</v>
      </c>
      <c r="I37" s="1">
        <v>178</v>
      </c>
      <c r="J37" s="1">
        <v>191</v>
      </c>
      <c r="K37" s="1">
        <v>208</v>
      </c>
      <c r="L37" s="1">
        <v>217</v>
      </c>
      <c r="M37" s="1">
        <v>214</v>
      </c>
      <c r="N37" s="1">
        <v>235</v>
      </c>
    </row>
    <row r="38" spans="1:14" x14ac:dyDescent="0.3">
      <c r="A38" s="7" t="s">
        <v>14</v>
      </c>
      <c r="B38" s="7" t="s">
        <v>65</v>
      </c>
      <c r="C38" s="1">
        <v>7</v>
      </c>
      <c r="D38" s="1">
        <v>7</v>
      </c>
      <c r="E38" s="1">
        <v>6</v>
      </c>
      <c r="F38" s="1">
        <v>7</v>
      </c>
      <c r="G38" s="1">
        <v>7</v>
      </c>
      <c r="H38" s="1">
        <v>8</v>
      </c>
      <c r="I38" s="1">
        <v>6</v>
      </c>
      <c r="J38" s="1">
        <v>8</v>
      </c>
      <c r="K38" s="1">
        <v>7</v>
      </c>
      <c r="L38" s="1">
        <v>11</v>
      </c>
      <c r="M38" s="1">
        <v>14</v>
      </c>
      <c r="N38" s="1">
        <v>17</v>
      </c>
    </row>
    <row r="39" spans="1:14" x14ac:dyDescent="0.3">
      <c r="A39" s="7" t="s">
        <v>14</v>
      </c>
      <c r="B39" s="7" t="s">
        <v>66</v>
      </c>
      <c r="C39" s="1">
        <v>51</v>
      </c>
      <c r="D39" s="1">
        <v>31</v>
      </c>
      <c r="E39" s="1">
        <v>21</v>
      </c>
      <c r="F39" s="1">
        <v>26</v>
      </c>
      <c r="G39" s="1">
        <v>23</v>
      </c>
      <c r="H39" s="1">
        <v>15</v>
      </c>
      <c r="I39" s="1">
        <v>22</v>
      </c>
      <c r="J39" s="1">
        <v>25</v>
      </c>
      <c r="K39" s="1">
        <v>23</v>
      </c>
      <c r="L39" s="1">
        <v>18</v>
      </c>
      <c r="M39" s="1">
        <v>17</v>
      </c>
      <c r="N39" s="1">
        <v>15</v>
      </c>
    </row>
    <row r="40" spans="1:14" x14ac:dyDescent="0.3">
      <c r="A40" s="7" t="s">
        <v>14</v>
      </c>
      <c r="B40" s="7" t="s">
        <v>67</v>
      </c>
      <c r="C40" s="1">
        <v>598</v>
      </c>
      <c r="D40" s="1">
        <v>590</v>
      </c>
      <c r="E40" s="1">
        <v>601</v>
      </c>
      <c r="F40" s="1">
        <v>591</v>
      </c>
      <c r="G40" s="1">
        <v>598</v>
      </c>
      <c r="H40" s="1">
        <v>584</v>
      </c>
      <c r="I40" s="1">
        <v>577</v>
      </c>
      <c r="J40" s="1">
        <v>543</v>
      </c>
      <c r="K40" s="1">
        <v>542</v>
      </c>
      <c r="L40" s="1">
        <v>569</v>
      </c>
      <c r="M40" s="1">
        <v>596</v>
      </c>
      <c r="N40" s="1">
        <v>609</v>
      </c>
    </row>
    <row r="41" spans="1:14" x14ac:dyDescent="0.3">
      <c r="A41" s="7" t="s">
        <v>14</v>
      </c>
      <c r="B41" s="7" t="s">
        <v>68</v>
      </c>
      <c r="C41" s="1">
        <v>772</v>
      </c>
      <c r="D41" s="1">
        <v>738</v>
      </c>
      <c r="E41" s="1">
        <v>709</v>
      </c>
      <c r="F41" s="1">
        <v>712</v>
      </c>
      <c r="G41" s="1">
        <v>702</v>
      </c>
      <c r="H41" s="1">
        <v>711</v>
      </c>
      <c r="I41" s="1">
        <v>730</v>
      </c>
      <c r="J41" s="1">
        <v>733</v>
      </c>
      <c r="K41" s="1">
        <v>716</v>
      </c>
      <c r="L41" s="1">
        <v>728</v>
      </c>
      <c r="M41" s="1">
        <v>750</v>
      </c>
      <c r="N41" s="1">
        <v>741</v>
      </c>
    </row>
    <row r="42" spans="1:14" x14ac:dyDescent="0.3">
      <c r="A42" s="7" t="s">
        <v>14</v>
      </c>
      <c r="B42" s="7" t="s">
        <v>69</v>
      </c>
      <c r="C42" s="1">
        <v>1039</v>
      </c>
      <c r="D42" s="1">
        <v>1017</v>
      </c>
      <c r="E42" s="1">
        <v>986</v>
      </c>
      <c r="F42" s="1">
        <v>951</v>
      </c>
      <c r="G42" s="1">
        <v>925</v>
      </c>
      <c r="H42" s="1">
        <v>882</v>
      </c>
      <c r="I42" s="1">
        <v>825</v>
      </c>
      <c r="J42" s="1">
        <v>812</v>
      </c>
      <c r="K42" s="1">
        <v>775</v>
      </c>
      <c r="L42" s="1">
        <v>750</v>
      </c>
      <c r="M42" s="1">
        <v>760</v>
      </c>
      <c r="N42" s="1">
        <v>758</v>
      </c>
    </row>
    <row r="43" spans="1:14" x14ac:dyDescent="0.3">
      <c r="A43" s="7" t="s">
        <v>14</v>
      </c>
      <c r="B43" s="7" t="s">
        <v>70</v>
      </c>
      <c r="C43" s="1">
        <v>343</v>
      </c>
      <c r="D43" s="1">
        <v>336</v>
      </c>
      <c r="E43" s="1">
        <v>330</v>
      </c>
      <c r="F43" s="1">
        <v>316</v>
      </c>
      <c r="G43" s="1">
        <v>338</v>
      </c>
      <c r="H43" s="1">
        <v>341</v>
      </c>
      <c r="I43" s="1">
        <v>339</v>
      </c>
      <c r="J43" s="1">
        <v>330</v>
      </c>
      <c r="K43" s="1">
        <v>362</v>
      </c>
      <c r="L43" s="1">
        <v>381</v>
      </c>
      <c r="M43" s="1">
        <v>372</v>
      </c>
      <c r="N43" s="1">
        <v>368</v>
      </c>
    </row>
    <row r="44" spans="1:14" x14ac:dyDescent="0.3">
      <c r="A44" s="7" t="s">
        <v>14</v>
      </c>
      <c r="B44" s="7" t="s">
        <v>71</v>
      </c>
      <c r="C44" s="1">
        <v>41</v>
      </c>
      <c r="D44" s="1">
        <v>44</v>
      </c>
      <c r="E44" s="1">
        <v>38</v>
      </c>
      <c r="F44" s="1">
        <v>32</v>
      </c>
      <c r="G44" s="1">
        <v>32</v>
      </c>
      <c r="H44" s="1">
        <v>35</v>
      </c>
      <c r="I44" s="1">
        <v>40</v>
      </c>
      <c r="J44" s="1">
        <v>45</v>
      </c>
      <c r="K44" s="1">
        <v>45</v>
      </c>
      <c r="L44" s="1">
        <v>50</v>
      </c>
      <c r="M44" s="1">
        <v>55</v>
      </c>
      <c r="N44" s="1">
        <v>63</v>
      </c>
    </row>
    <row r="45" spans="1:14" x14ac:dyDescent="0.3">
      <c r="A45" s="7" t="s">
        <v>15</v>
      </c>
      <c r="B45" s="7" t="s">
        <v>60</v>
      </c>
      <c r="C45" s="1">
        <v>26</v>
      </c>
      <c r="D45" s="1">
        <v>19</v>
      </c>
      <c r="E45" s="1">
        <v>29</v>
      </c>
      <c r="F45" s="1">
        <v>23</v>
      </c>
      <c r="G45" s="1">
        <v>28</v>
      </c>
      <c r="H45" s="1">
        <v>19</v>
      </c>
      <c r="I45" s="1">
        <v>14</v>
      </c>
      <c r="J45" s="1">
        <v>11</v>
      </c>
      <c r="K45" s="1">
        <v>7</v>
      </c>
      <c r="L45" s="1">
        <v>11</v>
      </c>
      <c r="M45" s="1">
        <v>9</v>
      </c>
      <c r="N45" s="1">
        <v>6</v>
      </c>
    </row>
    <row r="46" spans="1:14" x14ac:dyDescent="0.3">
      <c r="A46" s="7" t="s">
        <v>15</v>
      </c>
      <c r="B46" s="7" t="s">
        <v>61</v>
      </c>
      <c r="C46" s="1">
        <v>418</v>
      </c>
      <c r="D46" s="1">
        <v>430</v>
      </c>
      <c r="E46" s="1">
        <v>440</v>
      </c>
      <c r="F46" s="1">
        <v>454</v>
      </c>
      <c r="G46" s="1">
        <v>460</v>
      </c>
      <c r="H46" s="1">
        <v>473</v>
      </c>
      <c r="I46" s="1">
        <v>478</v>
      </c>
      <c r="J46" s="1">
        <v>479</v>
      </c>
      <c r="K46" s="1">
        <v>474</v>
      </c>
      <c r="L46" s="1">
        <v>479</v>
      </c>
      <c r="M46" s="1">
        <v>527</v>
      </c>
      <c r="N46" s="1">
        <v>535</v>
      </c>
    </row>
    <row r="47" spans="1:14" x14ac:dyDescent="0.3">
      <c r="A47" s="7" t="s">
        <v>15</v>
      </c>
      <c r="B47" s="7" t="s">
        <v>62</v>
      </c>
      <c r="C47" s="1">
        <v>402</v>
      </c>
      <c r="D47" s="1">
        <v>405</v>
      </c>
      <c r="E47" s="1">
        <v>423</v>
      </c>
      <c r="F47" s="1">
        <v>421</v>
      </c>
      <c r="G47" s="1">
        <v>449</v>
      </c>
      <c r="H47" s="1">
        <v>468</v>
      </c>
      <c r="I47" s="1">
        <v>481</v>
      </c>
      <c r="J47" s="1">
        <v>503</v>
      </c>
      <c r="K47" s="1">
        <v>503</v>
      </c>
      <c r="L47" s="1">
        <v>524</v>
      </c>
      <c r="M47" s="1">
        <v>605</v>
      </c>
      <c r="N47" s="1">
        <v>630</v>
      </c>
    </row>
    <row r="48" spans="1:14" x14ac:dyDescent="0.3">
      <c r="A48" s="7" t="s">
        <v>15</v>
      </c>
      <c r="B48" s="7" t="s">
        <v>63</v>
      </c>
      <c r="C48" s="1">
        <v>276</v>
      </c>
      <c r="D48" s="1">
        <v>286</v>
      </c>
      <c r="E48" s="1">
        <v>300</v>
      </c>
      <c r="F48" s="1">
        <v>320</v>
      </c>
      <c r="G48" s="1">
        <v>306</v>
      </c>
      <c r="H48" s="1">
        <v>314</v>
      </c>
      <c r="I48" s="1">
        <v>323</v>
      </c>
      <c r="J48" s="1">
        <v>328</v>
      </c>
      <c r="K48" s="1">
        <v>356</v>
      </c>
      <c r="L48" s="1">
        <v>373</v>
      </c>
      <c r="M48" s="1">
        <v>387</v>
      </c>
      <c r="N48" s="1">
        <v>388</v>
      </c>
    </row>
    <row r="49" spans="1:14" x14ac:dyDescent="0.3">
      <c r="A49" s="7" t="s">
        <v>15</v>
      </c>
      <c r="B49" s="7" t="s">
        <v>64</v>
      </c>
      <c r="C49" s="1">
        <v>55</v>
      </c>
      <c r="D49" s="1">
        <v>56</v>
      </c>
      <c r="E49" s="1">
        <v>56</v>
      </c>
      <c r="F49" s="1">
        <v>63</v>
      </c>
      <c r="G49" s="1">
        <v>71</v>
      </c>
      <c r="H49" s="1">
        <v>81</v>
      </c>
      <c r="I49" s="1">
        <v>78</v>
      </c>
      <c r="J49" s="1">
        <v>78</v>
      </c>
      <c r="K49" s="1">
        <v>87</v>
      </c>
      <c r="L49" s="1">
        <v>96</v>
      </c>
      <c r="M49" s="1">
        <v>102</v>
      </c>
      <c r="N49" s="1">
        <v>106</v>
      </c>
    </row>
    <row r="50" spans="1:14" x14ac:dyDescent="0.3">
      <c r="A50" s="7" t="s">
        <v>15</v>
      </c>
      <c r="B50" s="7" t="s">
        <v>65</v>
      </c>
      <c r="C50" s="1">
        <v>6</v>
      </c>
      <c r="D50" s="1">
        <v>7</v>
      </c>
      <c r="E50" s="1">
        <v>5</v>
      </c>
      <c r="F50" s="1">
        <v>6</v>
      </c>
      <c r="G50" s="1">
        <v>8</v>
      </c>
      <c r="H50" s="1">
        <v>10</v>
      </c>
      <c r="I50" s="1">
        <v>9</v>
      </c>
      <c r="J50" s="1">
        <v>8</v>
      </c>
      <c r="K50" s="1">
        <v>10</v>
      </c>
      <c r="L50" s="1">
        <v>10</v>
      </c>
      <c r="M50" s="1">
        <v>14</v>
      </c>
      <c r="N50" s="1">
        <v>15</v>
      </c>
    </row>
    <row r="51" spans="1:14" x14ac:dyDescent="0.3">
      <c r="A51" s="7" t="s">
        <v>15</v>
      </c>
      <c r="B51" s="7" t="s">
        <v>66</v>
      </c>
      <c r="C51" s="1">
        <v>10</v>
      </c>
      <c r="D51" s="1">
        <v>10</v>
      </c>
      <c r="E51" s="1">
        <v>6</v>
      </c>
      <c r="F51" s="1">
        <v>7</v>
      </c>
      <c r="G51" s="1">
        <v>7</v>
      </c>
      <c r="H51" s="1">
        <v>6</v>
      </c>
      <c r="I51" s="1">
        <v>11</v>
      </c>
      <c r="J51" s="1">
        <v>10</v>
      </c>
      <c r="K51" s="1">
        <v>7</v>
      </c>
      <c r="L51" s="1">
        <v>4</v>
      </c>
      <c r="M51" s="1">
        <v>7</v>
      </c>
      <c r="N51" s="1">
        <v>5</v>
      </c>
    </row>
    <row r="52" spans="1:14" x14ac:dyDescent="0.3">
      <c r="A52" s="7" t="s">
        <v>15</v>
      </c>
      <c r="B52" s="7" t="s">
        <v>67</v>
      </c>
      <c r="C52" s="1">
        <v>249</v>
      </c>
      <c r="D52" s="1">
        <v>231</v>
      </c>
      <c r="E52" s="1">
        <v>242</v>
      </c>
      <c r="F52" s="1">
        <v>238</v>
      </c>
      <c r="G52" s="1">
        <v>225</v>
      </c>
      <c r="H52" s="1">
        <v>234</v>
      </c>
      <c r="I52" s="1">
        <v>239</v>
      </c>
      <c r="J52" s="1">
        <v>240</v>
      </c>
      <c r="K52" s="1">
        <v>244</v>
      </c>
      <c r="L52" s="1">
        <v>263</v>
      </c>
      <c r="M52" s="1">
        <v>292</v>
      </c>
      <c r="N52" s="1">
        <v>325</v>
      </c>
    </row>
    <row r="53" spans="1:14" x14ac:dyDescent="0.3">
      <c r="A53" s="7" t="s">
        <v>15</v>
      </c>
      <c r="B53" s="7" t="s">
        <v>68</v>
      </c>
      <c r="C53" s="1">
        <v>347</v>
      </c>
      <c r="D53" s="1">
        <v>337</v>
      </c>
      <c r="E53" s="1">
        <v>310</v>
      </c>
      <c r="F53" s="1">
        <v>298</v>
      </c>
      <c r="G53" s="1">
        <v>299</v>
      </c>
      <c r="H53" s="1">
        <v>301</v>
      </c>
      <c r="I53" s="1">
        <v>303</v>
      </c>
      <c r="J53" s="1">
        <v>303</v>
      </c>
      <c r="K53" s="1">
        <v>298</v>
      </c>
      <c r="L53" s="1">
        <v>304</v>
      </c>
      <c r="M53" s="1">
        <v>365</v>
      </c>
      <c r="N53" s="1">
        <v>360</v>
      </c>
    </row>
    <row r="54" spans="1:14" x14ac:dyDescent="0.3">
      <c r="A54" s="7" t="s">
        <v>15</v>
      </c>
      <c r="B54" s="7" t="s">
        <v>69</v>
      </c>
      <c r="C54" s="1">
        <v>543</v>
      </c>
      <c r="D54" s="1">
        <v>516</v>
      </c>
      <c r="E54" s="1">
        <v>495</v>
      </c>
      <c r="F54" s="1">
        <v>475</v>
      </c>
      <c r="G54" s="1">
        <v>466</v>
      </c>
      <c r="H54" s="1">
        <v>433</v>
      </c>
      <c r="I54" s="1">
        <v>409</v>
      </c>
      <c r="J54" s="1">
        <v>389</v>
      </c>
      <c r="K54" s="1">
        <v>349</v>
      </c>
      <c r="L54" s="1">
        <v>329</v>
      </c>
      <c r="M54" s="1">
        <v>335</v>
      </c>
      <c r="N54" s="1">
        <v>333</v>
      </c>
    </row>
    <row r="55" spans="1:14" x14ac:dyDescent="0.3">
      <c r="A55" s="7" t="s">
        <v>15</v>
      </c>
      <c r="B55" s="7" t="s">
        <v>70</v>
      </c>
      <c r="C55" s="1">
        <v>240</v>
      </c>
      <c r="D55" s="1">
        <v>219</v>
      </c>
      <c r="E55" s="1">
        <v>213</v>
      </c>
      <c r="F55" s="1">
        <v>208</v>
      </c>
      <c r="G55" s="1">
        <v>201</v>
      </c>
      <c r="H55" s="1">
        <v>210</v>
      </c>
      <c r="I55" s="1">
        <v>208</v>
      </c>
      <c r="J55" s="1">
        <v>214</v>
      </c>
      <c r="K55" s="1">
        <v>221</v>
      </c>
      <c r="L55" s="1">
        <v>220</v>
      </c>
      <c r="M55" s="1">
        <v>217</v>
      </c>
      <c r="N55" s="1">
        <v>216</v>
      </c>
    </row>
    <row r="56" spans="1:14" x14ac:dyDescent="0.3">
      <c r="A56" s="7" t="s">
        <v>15</v>
      </c>
      <c r="B56" s="7" t="s">
        <v>71</v>
      </c>
      <c r="C56" s="1">
        <v>47</v>
      </c>
      <c r="D56" s="1">
        <v>45</v>
      </c>
      <c r="E56" s="1">
        <v>40</v>
      </c>
      <c r="F56" s="1">
        <v>40</v>
      </c>
      <c r="G56" s="1">
        <v>44</v>
      </c>
      <c r="H56" s="1">
        <v>44</v>
      </c>
      <c r="I56" s="1">
        <v>48</v>
      </c>
      <c r="J56" s="1">
        <v>52</v>
      </c>
      <c r="K56" s="1">
        <v>52</v>
      </c>
      <c r="L56" s="1">
        <v>54</v>
      </c>
      <c r="M56" s="1">
        <v>58</v>
      </c>
      <c r="N56" s="1">
        <v>62</v>
      </c>
    </row>
    <row r="57" spans="1:14" x14ac:dyDescent="0.3">
      <c r="A57" s="7" t="s">
        <v>16</v>
      </c>
      <c r="B57" s="7" t="s">
        <v>60</v>
      </c>
      <c r="C57" s="1">
        <v>2</v>
      </c>
      <c r="D57" s="1">
        <v>1</v>
      </c>
      <c r="E57" s="1">
        <v>2</v>
      </c>
      <c r="F57" s="1">
        <v>0</v>
      </c>
      <c r="G57" s="1">
        <v>2</v>
      </c>
      <c r="H57" s="1">
        <v>1</v>
      </c>
      <c r="I57" s="1">
        <v>0</v>
      </c>
      <c r="J57" s="1">
        <v>0</v>
      </c>
      <c r="K57" s="1">
        <v>0</v>
      </c>
      <c r="L57" s="1">
        <v>0</v>
      </c>
      <c r="M57" s="1">
        <v>0</v>
      </c>
      <c r="N57" s="1">
        <v>1</v>
      </c>
    </row>
    <row r="58" spans="1:14" x14ac:dyDescent="0.3">
      <c r="A58" s="7" t="s">
        <v>16</v>
      </c>
      <c r="B58" s="7" t="s">
        <v>61</v>
      </c>
      <c r="C58" s="1">
        <v>96</v>
      </c>
      <c r="D58" s="1">
        <v>91</v>
      </c>
      <c r="E58" s="1">
        <v>80</v>
      </c>
      <c r="F58" s="1">
        <v>43</v>
      </c>
      <c r="G58" s="1">
        <v>50</v>
      </c>
      <c r="H58" s="1">
        <v>49</v>
      </c>
      <c r="I58" s="1">
        <v>42</v>
      </c>
      <c r="J58" s="1">
        <v>46</v>
      </c>
      <c r="K58" s="1">
        <v>46</v>
      </c>
      <c r="L58" s="1">
        <v>43</v>
      </c>
      <c r="M58" s="1">
        <v>59</v>
      </c>
      <c r="N58" s="1">
        <v>47</v>
      </c>
    </row>
    <row r="59" spans="1:14" x14ac:dyDescent="0.3">
      <c r="A59" s="7" t="s">
        <v>16</v>
      </c>
      <c r="B59" s="7" t="s">
        <v>62</v>
      </c>
      <c r="C59" s="1">
        <v>149</v>
      </c>
      <c r="D59" s="1">
        <v>144</v>
      </c>
      <c r="E59" s="1">
        <v>121</v>
      </c>
      <c r="F59" s="1">
        <v>88</v>
      </c>
      <c r="G59" s="1">
        <v>74</v>
      </c>
      <c r="H59" s="1">
        <v>77</v>
      </c>
      <c r="I59" s="1">
        <v>82</v>
      </c>
      <c r="J59" s="1">
        <v>71</v>
      </c>
      <c r="K59" s="1">
        <v>68</v>
      </c>
      <c r="L59" s="1">
        <v>76</v>
      </c>
      <c r="M59" s="1">
        <v>89</v>
      </c>
      <c r="N59" s="1">
        <v>77</v>
      </c>
    </row>
    <row r="60" spans="1:14" x14ac:dyDescent="0.3">
      <c r="A60" s="7" t="s">
        <v>16</v>
      </c>
      <c r="B60" s="7" t="s">
        <v>63</v>
      </c>
      <c r="C60" s="1">
        <v>82</v>
      </c>
      <c r="D60" s="1">
        <v>79</v>
      </c>
      <c r="E60" s="1">
        <v>64</v>
      </c>
      <c r="F60" s="1">
        <v>53</v>
      </c>
      <c r="G60" s="1">
        <v>56</v>
      </c>
      <c r="H60" s="1">
        <v>50</v>
      </c>
      <c r="I60" s="1">
        <v>49</v>
      </c>
      <c r="J60" s="1">
        <v>56</v>
      </c>
      <c r="K60" s="1">
        <v>55</v>
      </c>
      <c r="L60" s="1">
        <v>56</v>
      </c>
      <c r="M60" s="1">
        <v>55</v>
      </c>
      <c r="N60" s="1">
        <v>51</v>
      </c>
    </row>
    <row r="61" spans="1:14" x14ac:dyDescent="0.3">
      <c r="A61" s="7" t="s">
        <v>16</v>
      </c>
      <c r="B61" s="7" t="s">
        <v>64</v>
      </c>
      <c r="C61" s="1">
        <v>23</v>
      </c>
      <c r="D61" s="1">
        <v>21</v>
      </c>
      <c r="E61" s="1">
        <v>14</v>
      </c>
      <c r="F61" s="1">
        <v>11</v>
      </c>
      <c r="G61" s="1">
        <v>8</v>
      </c>
      <c r="H61" s="1">
        <v>10</v>
      </c>
      <c r="I61" s="1">
        <v>15</v>
      </c>
      <c r="J61" s="1">
        <v>20</v>
      </c>
      <c r="K61" s="1">
        <v>21</v>
      </c>
      <c r="L61" s="1">
        <v>17</v>
      </c>
      <c r="M61" s="1">
        <v>19</v>
      </c>
      <c r="N61" s="1">
        <v>20</v>
      </c>
    </row>
    <row r="62" spans="1:14" x14ac:dyDescent="0.3">
      <c r="A62" s="7" t="s">
        <v>16</v>
      </c>
      <c r="B62" s="7" t="s">
        <v>65</v>
      </c>
      <c r="C62" s="1">
        <v>4</v>
      </c>
      <c r="D62" s="1">
        <v>5</v>
      </c>
      <c r="E62" s="1">
        <v>2</v>
      </c>
      <c r="F62" s="1">
        <v>1</v>
      </c>
      <c r="G62" s="1">
        <v>2</v>
      </c>
      <c r="H62" s="1">
        <v>3</v>
      </c>
      <c r="I62" s="1">
        <v>3</v>
      </c>
      <c r="J62" s="1">
        <v>3</v>
      </c>
      <c r="K62" s="1">
        <v>3</v>
      </c>
      <c r="L62" s="1">
        <v>2</v>
      </c>
      <c r="M62" s="1">
        <v>3</v>
      </c>
      <c r="N62" s="1">
        <v>3</v>
      </c>
    </row>
    <row r="63" spans="1:14" x14ac:dyDescent="0.3">
      <c r="A63" s="7" t="s">
        <v>16</v>
      </c>
      <c r="B63" s="7" t="s">
        <v>66</v>
      </c>
      <c r="C63" s="1">
        <v>1</v>
      </c>
      <c r="D63" s="1">
        <v>1</v>
      </c>
      <c r="E63" s="1">
        <v>0</v>
      </c>
      <c r="F63" s="1">
        <v>0</v>
      </c>
      <c r="G63" s="1">
        <v>0</v>
      </c>
      <c r="H63" s="1">
        <v>3</v>
      </c>
      <c r="I63" s="1">
        <v>1</v>
      </c>
      <c r="J63" s="1">
        <v>0</v>
      </c>
      <c r="K63" s="1">
        <v>0</v>
      </c>
      <c r="L63" s="1">
        <v>1</v>
      </c>
      <c r="M63" s="1">
        <v>1</v>
      </c>
      <c r="N63" s="1">
        <v>1</v>
      </c>
    </row>
    <row r="64" spans="1:14" x14ac:dyDescent="0.3">
      <c r="A64" s="7" t="s">
        <v>16</v>
      </c>
      <c r="B64" s="7" t="s">
        <v>67</v>
      </c>
      <c r="C64" s="1">
        <v>103</v>
      </c>
      <c r="D64" s="1">
        <v>93</v>
      </c>
      <c r="E64" s="1">
        <v>82</v>
      </c>
      <c r="F64" s="1">
        <v>54</v>
      </c>
      <c r="G64" s="1">
        <v>39</v>
      </c>
      <c r="H64" s="1">
        <v>33</v>
      </c>
      <c r="I64" s="1">
        <v>22</v>
      </c>
      <c r="J64" s="1">
        <v>21</v>
      </c>
      <c r="K64" s="1">
        <v>20</v>
      </c>
      <c r="L64" s="1">
        <v>19</v>
      </c>
      <c r="M64" s="1">
        <v>31</v>
      </c>
      <c r="N64" s="1">
        <v>26</v>
      </c>
    </row>
    <row r="65" spans="1:14" x14ac:dyDescent="0.3">
      <c r="A65" s="7" t="s">
        <v>16</v>
      </c>
      <c r="B65" s="7" t="s">
        <v>68</v>
      </c>
      <c r="C65" s="1">
        <v>213</v>
      </c>
      <c r="D65" s="1">
        <v>179</v>
      </c>
      <c r="E65" s="1">
        <v>135</v>
      </c>
      <c r="F65" s="1">
        <v>92</v>
      </c>
      <c r="G65" s="1">
        <v>76</v>
      </c>
      <c r="H65" s="1">
        <v>72</v>
      </c>
      <c r="I65" s="1">
        <v>60</v>
      </c>
      <c r="J65" s="1">
        <v>63</v>
      </c>
      <c r="K65" s="1">
        <v>65</v>
      </c>
      <c r="L65" s="1">
        <v>54</v>
      </c>
      <c r="M65" s="1">
        <v>58</v>
      </c>
      <c r="N65" s="1">
        <v>47</v>
      </c>
    </row>
    <row r="66" spans="1:14" x14ac:dyDescent="0.3">
      <c r="A66" s="7" t="s">
        <v>16</v>
      </c>
      <c r="B66" s="7" t="s">
        <v>69</v>
      </c>
      <c r="C66" s="1">
        <v>228</v>
      </c>
      <c r="D66" s="1">
        <v>197</v>
      </c>
      <c r="E66" s="1">
        <v>175</v>
      </c>
      <c r="F66" s="1">
        <v>114</v>
      </c>
      <c r="G66" s="1">
        <v>94</v>
      </c>
      <c r="H66" s="1">
        <v>99</v>
      </c>
      <c r="I66" s="1">
        <v>81</v>
      </c>
      <c r="J66" s="1">
        <v>69</v>
      </c>
      <c r="K66" s="1">
        <v>81</v>
      </c>
      <c r="L66" s="1">
        <v>73</v>
      </c>
      <c r="M66" s="1">
        <v>69</v>
      </c>
      <c r="N66" s="1">
        <v>63</v>
      </c>
    </row>
    <row r="67" spans="1:14" x14ac:dyDescent="0.3">
      <c r="A67" s="7" t="s">
        <v>16</v>
      </c>
      <c r="B67" s="7" t="s">
        <v>70</v>
      </c>
      <c r="C67" s="1">
        <v>97</v>
      </c>
      <c r="D67" s="1">
        <v>92</v>
      </c>
      <c r="E67" s="1">
        <v>66</v>
      </c>
      <c r="F67" s="1">
        <v>45</v>
      </c>
      <c r="G67" s="1">
        <v>46</v>
      </c>
      <c r="H67" s="1">
        <v>44</v>
      </c>
      <c r="I67" s="1">
        <v>50</v>
      </c>
      <c r="J67" s="1">
        <v>41</v>
      </c>
      <c r="K67" s="1">
        <v>43</v>
      </c>
      <c r="L67" s="1">
        <v>48</v>
      </c>
      <c r="M67" s="1">
        <v>54</v>
      </c>
      <c r="N67" s="1">
        <v>48</v>
      </c>
    </row>
    <row r="68" spans="1:14" x14ac:dyDescent="0.3">
      <c r="A68" s="7" t="s">
        <v>16</v>
      </c>
      <c r="B68" s="7" t="s">
        <v>71</v>
      </c>
      <c r="C68" s="1">
        <v>15</v>
      </c>
      <c r="D68" s="1">
        <v>9</v>
      </c>
      <c r="E68" s="1">
        <v>9</v>
      </c>
      <c r="F68" s="1">
        <v>1</v>
      </c>
      <c r="G68" s="1">
        <v>3</v>
      </c>
      <c r="H68" s="1">
        <v>5</v>
      </c>
      <c r="I68" s="1">
        <v>1</v>
      </c>
      <c r="J68" s="1">
        <v>2</v>
      </c>
      <c r="K68" s="1">
        <v>2</v>
      </c>
      <c r="L68" s="1">
        <v>0</v>
      </c>
      <c r="M68" s="1">
        <v>5</v>
      </c>
      <c r="N68" s="1">
        <v>3</v>
      </c>
    </row>
    <row r="69" spans="1:14" x14ac:dyDescent="0.3">
      <c r="A69" s="10" t="s">
        <v>17</v>
      </c>
      <c r="B69" s="10" t="s">
        <v>17</v>
      </c>
      <c r="C69" s="5">
        <v>59952</v>
      </c>
      <c r="D69" s="5">
        <v>60288</v>
      </c>
      <c r="E69" s="5">
        <v>60274</v>
      </c>
      <c r="F69" s="5">
        <v>60306</v>
      </c>
      <c r="G69" s="5">
        <v>61114</v>
      </c>
      <c r="H69" s="5">
        <v>61931</v>
      </c>
      <c r="I69" s="5">
        <v>62554</v>
      </c>
      <c r="J69" s="5">
        <v>63505</v>
      </c>
      <c r="K69" s="5">
        <v>65036</v>
      </c>
      <c r="L69" s="5">
        <v>66449</v>
      </c>
      <c r="M69" s="5">
        <v>67437</v>
      </c>
      <c r="N69" s="5">
        <v>69043</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60</v>
      </c>
      <c r="C74" s="2">
        <v>0.65294924554183797</v>
      </c>
      <c r="D74" s="2">
        <v>0.66520467836257302</v>
      </c>
      <c r="E74" s="2">
        <v>0.69038208168643</v>
      </c>
      <c r="F74" s="2">
        <v>0.68865435356200499</v>
      </c>
      <c r="G74" s="2">
        <v>0.68221574344023295</v>
      </c>
      <c r="H74" s="2">
        <v>0.65614617940199305</v>
      </c>
      <c r="I74" s="2">
        <v>0.65125240847784205</v>
      </c>
      <c r="J74" s="2">
        <v>0.66045548654244302</v>
      </c>
      <c r="K74" s="2">
        <v>0.65206812652068102</v>
      </c>
      <c r="L74" s="2">
        <v>0.66954022988505701</v>
      </c>
      <c r="M74" s="2">
        <v>0.61488673139158601</v>
      </c>
      <c r="N74" s="2">
        <v>0.59121621621621601</v>
      </c>
    </row>
    <row r="75" spans="1:14" x14ac:dyDescent="0.3">
      <c r="A75" s="8" t="s">
        <v>12</v>
      </c>
      <c r="B75" s="8" t="s">
        <v>61</v>
      </c>
      <c r="C75" s="2">
        <v>0.60705104663973597</v>
      </c>
      <c r="D75" s="2">
        <v>0.61262676760462798</v>
      </c>
      <c r="E75" s="2">
        <v>0.61727019498607205</v>
      </c>
      <c r="F75" s="2">
        <v>0.62539120968839301</v>
      </c>
      <c r="G75" s="2">
        <v>0.63779319458209405</v>
      </c>
      <c r="H75" s="2">
        <v>0.64947055785123997</v>
      </c>
      <c r="I75" s="2">
        <v>0.65708995722403096</v>
      </c>
      <c r="J75" s="2">
        <v>0.65990136570561497</v>
      </c>
      <c r="K75" s="2">
        <v>0.65925465838509301</v>
      </c>
      <c r="L75" s="2">
        <v>0.65148647823698203</v>
      </c>
      <c r="M75" s="2">
        <v>0.642527339003645</v>
      </c>
      <c r="N75" s="2">
        <v>0.628944246737841</v>
      </c>
    </row>
    <row r="76" spans="1:14" x14ac:dyDescent="0.3">
      <c r="A76" s="8" t="s">
        <v>12</v>
      </c>
      <c r="B76" s="8" t="s">
        <v>62</v>
      </c>
      <c r="C76" s="2">
        <v>0.53445988408630696</v>
      </c>
      <c r="D76" s="2">
        <v>0.54302116475307804</v>
      </c>
      <c r="E76" s="2">
        <v>0.55281037677578704</v>
      </c>
      <c r="F76" s="2">
        <v>0.56237274331478204</v>
      </c>
      <c r="G76" s="2">
        <v>0.56428382663847798</v>
      </c>
      <c r="H76" s="2">
        <v>0.56850494102645799</v>
      </c>
      <c r="I76" s="2">
        <v>0.57472324723247203</v>
      </c>
      <c r="J76" s="2">
        <v>0.58339239310181901</v>
      </c>
      <c r="K76" s="2">
        <v>0.59239376130198895</v>
      </c>
      <c r="L76" s="2">
        <v>0.60137269855104003</v>
      </c>
      <c r="M76" s="2">
        <v>0.60991159924993299</v>
      </c>
      <c r="N76" s="2">
        <v>0.61849621738459204</v>
      </c>
    </row>
    <row r="77" spans="1:14" x14ac:dyDescent="0.3">
      <c r="A77" s="8" t="s">
        <v>12</v>
      </c>
      <c r="B77" s="8" t="s">
        <v>63</v>
      </c>
      <c r="C77" s="2">
        <v>0.39722601182355599</v>
      </c>
      <c r="D77" s="2">
        <v>0.40985199581402298</v>
      </c>
      <c r="E77" s="2">
        <v>0.42477744807121698</v>
      </c>
      <c r="F77" s="2">
        <v>0.43902258969437502</v>
      </c>
      <c r="G77" s="2">
        <v>0.45550816296514202</v>
      </c>
      <c r="H77" s="2">
        <v>0.46907254770921503</v>
      </c>
      <c r="I77" s="2">
        <v>0.48235471926244999</v>
      </c>
      <c r="J77" s="2">
        <v>0.49877787962114301</v>
      </c>
      <c r="K77" s="2">
        <v>0.51335718091178895</v>
      </c>
      <c r="L77" s="2">
        <v>0.52632374046378105</v>
      </c>
      <c r="M77" s="2">
        <v>0.53550675420723004</v>
      </c>
      <c r="N77" s="2">
        <v>0.544539059607553</v>
      </c>
    </row>
    <row r="78" spans="1:14" x14ac:dyDescent="0.3">
      <c r="A78" s="8" t="s">
        <v>12</v>
      </c>
      <c r="B78" s="8" t="s">
        <v>64</v>
      </c>
      <c r="C78" s="2">
        <v>0.248384118190212</v>
      </c>
      <c r="D78" s="2">
        <v>0.26159379140639799</v>
      </c>
      <c r="E78" s="2">
        <v>0.26596177307848701</v>
      </c>
      <c r="F78" s="2">
        <v>0.278400676962132</v>
      </c>
      <c r="G78" s="2">
        <v>0.28500859106529203</v>
      </c>
      <c r="H78" s="2">
        <v>0.29696578437701698</v>
      </c>
      <c r="I78" s="2">
        <v>0.308291245791246</v>
      </c>
      <c r="J78" s="2">
        <v>0.32124037292257801</v>
      </c>
      <c r="K78" s="2">
        <v>0.33527095443465199</v>
      </c>
      <c r="L78" s="2">
        <v>0.34690553745928299</v>
      </c>
      <c r="M78" s="2">
        <v>0.360129194329804</v>
      </c>
      <c r="N78" s="2">
        <v>0.36775907883082398</v>
      </c>
    </row>
    <row r="79" spans="1:14" x14ac:dyDescent="0.3">
      <c r="A79" s="8" t="s">
        <v>12</v>
      </c>
      <c r="B79" s="8" t="s">
        <v>65</v>
      </c>
      <c r="C79" s="2">
        <v>0.17530487804878001</v>
      </c>
      <c r="D79" s="2">
        <v>0.16743827160493799</v>
      </c>
      <c r="E79" s="2">
        <v>0.16722129783693801</v>
      </c>
      <c r="F79" s="2">
        <v>0.179117911791179</v>
      </c>
      <c r="G79" s="2">
        <v>0.18884892086330901</v>
      </c>
      <c r="H79" s="2">
        <v>0.18142361111111099</v>
      </c>
      <c r="I79" s="2">
        <v>0.193836171938362</v>
      </c>
      <c r="J79" s="2">
        <v>0.200945626477541</v>
      </c>
      <c r="K79" s="2">
        <v>0.202435312024353</v>
      </c>
      <c r="L79" s="2">
        <v>0.20319634703196299</v>
      </c>
      <c r="M79" s="2">
        <v>0.21207430340557301</v>
      </c>
      <c r="N79" s="2">
        <v>0.22004521477015801</v>
      </c>
    </row>
    <row r="80" spans="1:14" x14ac:dyDescent="0.3">
      <c r="A80" s="8" t="s">
        <v>12</v>
      </c>
      <c r="B80" s="8" t="s">
        <v>66</v>
      </c>
      <c r="C80" s="2">
        <v>0.34705075445816203</v>
      </c>
      <c r="D80" s="2">
        <v>0.33479532163742698</v>
      </c>
      <c r="E80" s="2">
        <v>0.30961791831357</v>
      </c>
      <c r="F80" s="2">
        <v>0.31134564643799501</v>
      </c>
      <c r="G80" s="2">
        <v>0.317784256559767</v>
      </c>
      <c r="H80" s="2">
        <v>0.34385382059800701</v>
      </c>
      <c r="I80" s="2">
        <v>0.34874759152215801</v>
      </c>
      <c r="J80" s="2">
        <v>0.33954451345755698</v>
      </c>
      <c r="K80" s="2">
        <v>0.34793187347931898</v>
      </c>
      <c r="L80" s="2">
        <v>0.33045977011494299</v>
      </c>
      <c r="M80" s="2">
        <v>0.38511326860841399</v>
      </c>
      <c r="N80" s="2">
        <v>0.40878378378378399</v>
      </c>
    </row>
    <row r="81" spans="1:14" x14ac:dyDescent="0.3">
      <c r="A81" s="8" t="s">
        <v>12</v>
      </c>
      <c r="B81" s="8" t="s">
        <v>67</v>
      </c>
      <c r="C81" s="2">
        <v>0.39294895336026398</v>
      </c>
      <c r="D81" s="2">
        <v>0.38737323239537202</v>
      </c>
      <c r="E81" s="2">
        <v>0.382729805013928</v>
      </c>
      <c r="F81" s="2">
        <v>0.37460879031160699</v>
      </c>
      <c r="G81" s="2">
        <v>0.36220680541790601</v>
      </c>
      <c r="H81" s="2">
        <v>0.35052944214875997</v>
      </c>
      <c r="I81" s="2">
        <v>0.34291004277596898</v>
      </c>
      <c r="J81" s="2">
        <v>0.34009863429438503</v>
      </c>
      <c r="K81" s="2">
        <v>0.34074534161490699</v>
      </c>
      <c r="L81" s="2">
        <v>0.34851352176301797</v>
      </c>
      <c r="M81" s="2">
        <v>0.357472660996355</v>
      </c>
      <c r="N81" s="2">
        <v>0.371055753262159</v>
      </c>
    </row>
    <row r="82" spans="1:14" x14ac:dyDescent="0.3">
      <c r="A82" s="8" t="s">
        <v>12</v>
      </c>
      <c r="B82" s="8" t="s">
        <v>68</v>
      </c>
      <c r="C82" s="2">
        <v>0.46554011591369299</v>
      </c>
      <c r="D82" s="2">
        <v>0.45697883524692201</v>
      </c>
      <c r="E82" s="2">
        <v>0.44718962322421202</v>
      </c>
      <c r="F82" s="2">
        <v>0.43762725668521801</v>
      </c>
      <c r="G82" s="2">
        <v>0.43571617336152202</v>
      </c>
      <c r="H82" s="2">
        <v>0.43149505897354201</v>
      </c>
      <c r="I82" s="2">
        <v>0.42527675276752802</v>
      </c>
      <c r="J82" s="2">
        <v>0.41660760689818099</v>
      </c>
      <c r="K82" s="2">
        <v>0.40760623869801099</v>
      </c>
      <c r="L82" s="2">
        <v>0.39862730144896003</v>
      </c>
      <c r="M82" s="2">
        <v>0.39008840075006701</v>
      </c>
      <c r="N82" s="2">
        <v>0.38150378261540802</v>
      </c>
    </row>
    <row r="83" spans="1:14" x14ac:dyDescent="0.3">
      <c r="A83" s="8" t="s">
        <v>12</v>
      </c>
      <c r="B83" s="8" t="s">
        <v>69</v>
      </c>
      <c r="C83" s="2">
        <v>0.60277398817644401</v>
      </c>
      <c r="D83" s="2">
        <v>0.59014800418597702</v>
      </c>
      <c r="E83" s="2">
        <v>0.57522255192878302</v>
      </c>
      <c r="F83" s="2">
        <v>0.56097741030562498</v>
      </c>
      <c r="G83" s="2">
        <v>0.54449183703485804</v>
      </c>
      <c r="H83" s="2">
        <v>0.53092745229078497</v>
      </c>
      <c r="I83" s="2">
        <v>0.51764528073755001</v>
      </c>
      <c r="J83" s="2">
        <v>0.50122212037885705</v>
      </c>
      <c r="K83" s="2">
        <v>0.486642819088211</v>
      </c>
      <c r="L83" s="2">
        <v>0.473676259536219</v>
      </c>
      <c r="M83" s="2">
        <v>0.46449324579277002</v>
      </c>
      <c r="N83" s="2">
        <v>0.455460940392447</v>
      </c>
    </row>
    <row r="84" spans="1:14" x14ac:dyDescent="0.3">
      <c r="A84" s="8" t="s">
        <v>12</v>
      </c>
      <c r="B84" s="8" t="s">
        <v>70</v>
      </c>
      <c r="C84" s="2">
        <v>0.751615881809788</v>
      </c>
      <c r="D84" s="2">
        <v>0.73840620859360195</v>
      </c>
      <c r="E84" s="2">
        <v>0.73403822692151299</v>
      </c>
      <c r="F84" s="2">
        <v>0.721599323037868</v>
      </c>
      <c r="G84" s="2">
        <v>0.71499140893470803</v>
      </c>
      <c r="H84" s="2">
        <v>0.70303421562298296</v>
      </c>
      <c r="I84" s="2">
        <v>0.691708754208754</v>
      </c>
      <c r="J84" s="2">
        <v>0.67875962707742199</v>
      </c>
      <c r="K84" s="2">
        <v>0.66472904556534795</v>
      </c>
      <c r="L84" s="2">
        <v>0.65309446254071701</v>
      </c>
      <c r="M84" s="2">
        <v>0.63987080567019605</v>
      </c>
      <c r="N84" s="2">
        <v>0.63224092116917596</v>
      </c>
    </row>
    <row r="85" spans="1:14" x14ac:dyDescent="0.3">
      <c r="A85" s="8" t="s">
        <v>12</v>
      </c>
      <c r="B85" s="8" t="s">
        <v>71</v>
      </c>
      <c r="C85" s="2">
        <v>0.82469512195121997</v>
      </c>
      <c r="D85" s="2">
        <v>0.83256172839506204</v>
      </c>
      <c r="E85" s="2">
        <v>0.83277870216306205</v>
      </c>
      <c r="F85" s="2">
        <v>0.82088208820882103</v>
      </c>
      <c r="G85" s="2">
        <v>0.81115107913669104</v>
      </c>
      <c r="H85" s="2">
        <v>0.81857638888888895</v>
      </c>
      <c r="I85" s="2">
        <v>0.806163828061638</v>
      </c>
      <c r="J85" s="2">
        <v>0.799054373522459</v>
      </c>
      <c r="K85" s="2">
        <v>0.79756468797564695</v>
      </c>
      <c r="L85" s="2">
        <v>0.79680365296803701</v>
      </c>
      <c r="M85" s="2">
        <v>0.78792569659442702</v>
      </c>
      <c r="N85" s="2">
        <v>0.77995478522984196</v>
      </c>
    </row>
    <row r="86" spans="1:14" x14ac:dyDescent="0.3">
      <c r="A86" s="8" t="s">
        <v>13</v>
      </c>
      <c r="B86" s="8" t="s">
        <v>60</v>
      </c>
      <c r="C86" s="2">
        <v>0.6875</v>
      </c>
      <c r="D86" s="2">
        <v>0.82926829268292701</v>
      </c>
      <c r="E86" s="2">
        <v>0.8125</v>
      </c>
      <c r="F86" s="2">
        <v>0.78571428571428603</v>
      </c>
      <c r="G86" s="2">
        <v>0.81481481481481499</v>
      </c>
      <c r="H86" s="2">
        <v>0.84375</v>
      </c>
      <c r="I86" s="2">
        <v>0.61538461538461497</v>
      </c>
      <c r="J86" s="2">
        <v>0.625</v>
      </c>
      <c r="K86" s="2">
        <v>0.73684210526315796</v>
      </c>
      <c r="L86" s="2">
        <v>0.70588235294117696</v>
      </c>
      <c r="M86" s="2">
        <v>0.70588235294117696</v>
      </c>
      <c r="N86" s="2">
        <v>1</v>
      </c>
    </row>
    <row r="87" spans="1:14" x14ac:dyDescent="0.3">
      <c r="A87" s="8" t="s">
        <v>13</v>
      </c>
      <c r="B87" s="8" t="s">
        <v>61</v>
      </c>
      <c r="C87" s="2">
        <v>0.64352720450281398</v>
      </c>
      <c r="D87" s="2">
        <v>0.65018315018314998</v>
      </c>
      <c r="E87" s="2">
        <v>0.67539267015706805</v>
      </c>
      <c r="F87" s="2">
        <v>0.69425675675675702</v>
      </c>
      <c r="G87" s="2">
        <v>0.70607553366174103</v>
      </c>
      <c r="H87" s="2">
        <v>0.71061093247588403</v>
      </c>
      <c r="I87" s="2">
        <v>0.72697899838449098</v>
      </c>
      <c r="J87" s="2">
        <v>0.71732026143790895</v>
      </c>
      <c r="K87" s="2">
        <v>0.71499176276771004</v>
      </c>
      <c r="L87" s="2">
        <v>0.71739130434782605</v>
      </c>
      <c r="M87" s="2">
        <v>0.69753086419753096</v>
      </c>
      <c r="N87" s="2">
        <v>0.69207772795216704</v>
      </c>
    </row>
    <row r="88" spans="1:14" x14ac:dyDescent="0.3">
      <c r="A88" s="8" t="s">
        <v>13</v>
      </c>
      <c r="B88" s="8" t="s">
        <v>62</v>
      </c>
      <c r="C88" s="2">
        <v>0.54396728016359897</v>
      </c>
      <c r="D88" s="2">
        <v>0.54389721627409005</v>
      </c>
      <c r="E88" s="2">
        <v>0.547619047619048</v>
      </c>
      <c r="F88" s="2">
        <v>0.56483516483516505</v>
      </c>
      <c r="G88" s="2">
        <v>0.572072072072072</v>
      </c>
      <c r="H88" s="2">
        <v>0.57762557077625598</v>
      </c>
      <c r="I88" s="2">
        <v>0.6</v>
      </c>
      <c r="J88" s="2">
        <v>0.60852713178294604</v>
      </c>
      <c r="K88" s="2">
        <v>0.626811594202899</v>
      </c>
      <c r="L88" s="2">
        <v>0.64554794520547898</v>
      </c>
      <c r="M88" s="2">
        <v>0.64465408805031399</v>
      </c>
      <c r="N88" s="2">
        <v>0.652241112828439</v>
      </c>
    </row>
    <row r="89" spans="1:14" x14ac:dyDescent="0.3">
      <c r="A89" s="8" t="s">
        <v>13</v>
      </c>
      <c r="B89" s="8" t="s">
        <v>63</v>
      </c>
      <c r="C89" s="2">
        <v>0.352226720647773</v>
      </c>
      <c r="D89" s="2">
        <v>0.38779527559055099</v>
      </c>
      <c r="E89" s="2">
        <v>0.40416666666666701</v>
      </c>
      <c r="F89" s="2">
        <v>0.41532258064516098</v>
      </c>
      <c r="G89" s="2">
        <v>0.42020202020202002</v>
      </c>
      <c r="H89" s="2">
        <v>0.45081967213114799</v>
      </c>
      <c r="I89" s="2">
        <v>0.46153846153846201</v>
      </c>
      <c r="J89" s="2">
        <v>0.47777777777777802</v>
      </c>
      <c r="K89" s="2">
        <v>0.48993288590604001</v>
      </c>
      <c r="L89" s="2">
        <v>0.51116071428571397</v>
      </c>
      <c r="M89" s="2">
        <v>0.53436807095343697</v>
      </c>
      <c r="N89" s="2">
        <v>0.534246575342466</v>
      </c>
    </row>
    <row r="90" spans="1:14" x14ac:dyDescent="0.3">
      <c r="A90" s="8" t="s">
        <v>13</v>
      </c>
      <c r="B90" s="8" t="s">
        <v>64</v>
      </c>
      <c r="C90" s="2">
        <v>0.19108280254777099</v>
      </c>
      <c r="D90" s="2">
        <v>0.230769230769231</v>
      </c>
      <c r="E90" s="2">
        <v>0.234939759036145</v>
      </c>
      <c r="F90" s="2">
        <v>0.228187919463087</v>
      </c>
      <c r="G90" s="2">
        <v>0.21290322580645199</v>
      </c>
      <c r="H90" s="2">
        <v>0.240963855421687</v>
      </c>
      <c r="I90" s="2">
        <v>0.25581395348837199</v>
      </c>
      <c r="J90" s="2">
        <v>0.28735632183908</v>
      </c>
      <c r="K90" s="2">
        <v>0.30456852791878197</v>
      </c>
      <c r="L90" s="2">
        <v>0.27419354838709697</v>
      </c>
      <c r="M90" s="2">
        <v>0.31</v>
      </c>
      <c r="N90" s="2">
        <v>0.36073059360730603</v>
      </c>
    </row>
    <row r="91" spans="1:14" x14ac:dyDescent="0.3">
      <c r="A91" s="8" t="s">
        <v>13</v>
      </c>
      <c r="B91" s="8" t="s">
        <v>65</v>
      </c>
      <c r="C91" s="2">
        <v>6.25E-2</v>
      </c>
      <c r="D91" s="2">
        <v>7.69230769230769E-2</v>
      </c>
      <c r="E91" s="2">
        <v>0.16666666666666699</v>
      </c>
      <c r="F91" s="2">
        <v>0.2</v>
      </c>
      <c r="G91" s="2">
        <v>0.3</v>
      </c>
      <c r="H91" s="2">
        <v>0.214285714285714</v>
      </c>
      <c r="I91" s="2">
        <v>0.17647058823529399</v>
      </c>
      <c r="J91" s="2">
        <v>0.29411764705882398</v>
      </c>
      <c r="K91" s="2">
        <v>0.26315789473684198</v>
      </c>
      <c r="L91" s="2">
        <v>0.22727272727272699</v>
      </c>
      <c r="M91" s="2">
        <v>0.18181818181818199</v>
      </c>
      <c r="N91" s="2">
        <v>0.19230769230769201</v>
      </c>
    </row>
    <row r="92" spans="1:14" x14ac:dyDescent="0.3">
      <c r="A92" s="8" t="s">
        <v>13</v>
      </c>
      <c r="B92" s="8" t="s">
        <v>66</v>
      </c>
      <c r="C92" s="2">
        <v>0.3125</v>
      </c>
      <c r="D92" s="2">
        <v>0.17073170731707299</v>
      </c>
      <c r="E92" s="2">
        <v>0.1875</v>
      </c>
      <c r="F92" s="2">
        <v>0.214285714285714</v>
      </c>
      <c r="G92" s="2">
        <v>0.18518518518518501</v>
      </c>
      <c r="H92" s="2">
        <v>0.15625</v>
      </c>
      <c r="I92" s="2">
        <v>0.38461538461538503</v>
      </c>
      <c r="J92" s="2">
        <v>0.375</v>
      </c>
      <c r="K92" s="2">
        <v>0.26315789473684198</v>
      </c>
      <c r="L92" s="2">
        <v>0.29411764705882398</v>
      </c>
      <c r="M92" s="2">
        <v>0.29411764705882398</v>
      </c>
      <c r="N92" s="2">
        <v>0</v>
      </c>
    </row>
    <row r="93" spans="1:14" x14ac:dyDescent="0.3">
      <c r="A93" s="8" t="s">
        <v>13</v>
      </c>
      <c r="B93" s="8" t="s">
        <v>67</v>
      </c>
      <c r="C93" s="2">
        <v>0.35647279549718602</v>
      </c>
      <c r="D93" s="2">
        <v>0.34981684981685002</v>
      </c>
      <c r="E93" s="2">
        <v>0.324607329842932</v>
      </c>
      <c r="F93" s="2">
        <v>0.30574324324324298</v>
      </c>
      <c r="G93" s="2">
        <v>0.29392446633825903</v>
      </c>
      <c r="H93" s="2">
        <v>0.28938906752411597</v>
      </c>
      <c r="I93" s="2">
        <v>0.27302100161550902</v>
      </c>
      <c r="J93" s="2">
        <v>0.282679738562091</v>
      </c>
      <c r="K93" s="2">
        <v>0.28500823723229002</v>
      </c>
      <c r="L93" s="2">
        <v>0.282608695652174</v>
      </c>
      <c r="M93" s="2">
        <v>0.30246913580246898</v>
      </c>
      <c r="N93" s="2">
        <v>0.30792227204783301</v>
      </c>
    </row>
    <row r="94" spans="1:14" x14ac:dyDescent="0.3">
      <c r="A94" s="8" t="s">
        <v>13</v>
      </c>
      <c r="B94" s="8" t="s">
        <v>68</v>
      </c>
      <c r="C94" s="2">
        <v>0.45603271983640098</v>
      </c>
      <c r="D94" s="2">
        <v>0.45610278372591001</v>
      </c>
      <c r="E94" s="2">
        <v>0.452380952380952</v>
      </c>
      <c r="F94" s="2">
        <v>0.43516483516483501</v>
      </c>
      <c r="G94" s="2">
        <v>0.427927927927928</v>
      </c>
      <c r="H94" s="2">
        <v>0.42237442922374402</v>
      </c>
      <c r="I94" s="2">
        <v>0.4</v>
      </c>
      <c r="J94" s="2">
        <v>0.39147286821705402</v>
      </c>
      <c r="K94" s="2">
        <v>0.373188405797101</v>
      </c>
      <c r="L94" s="2">
        <v>0.35445205479452102</v>
      </c>
      <c r="M94" s="2">
        <v>0.35534591194968601</v>
      </c>
      <c r="N94" s="2">
        <v>0.347758887171561</v>
      </c>
    </row>
    <row r="95" spans="1:14" x14ac:dyDescent="0.3">
      <c r="A95" s="8" t="s">
        <v>13</v>
      </c>
      <c r="B95" s="8" t="s">
        <v>69</v>
      </c>
      <c r="C95" s="2">
        <v>0.64777327935222695</v>
      </c>
      <c r="D95" s="2">
        <v>0.61220472440944895</v>
      </c>
      <c r="E95" s="2">
        <v>0.59583333333333299</v>
      </c>
      <c r="F95" s="2">
        <v>0.58467741935483897</v>
      </c>
      <c r="G95" s="2">
        <v>0.57979797979797998</v>
      </c>
      <c r="H95" s="2">
        <v>0.54918032786885296</v>
      </c>
      <c r="I95" s="2">
        <v>0.53846153846153799</v>
      </c>
      <c r="J95" s="2">
        <v>0.52222222222222203</v>
      </c>
      <c r="K95" s="2">
        <v>0.51006711409395999</v>
      </c>
      <c r="L95" s="2">
        <v>0.48883928571428598</v>
      </c>
      <c r="M95" s="2">
        <v>0.46563192904656298</v>
      </c>
      <c r="N95" s="2">
        <v>0.465753424657534</v>
      </c>
    </row>
    <row r="96" spans="1:14" x14ac:dyDescent="0.3">
      <c r="A96" s="8" t="s">
        <v>13</v>
      </c>
      <c r="B96" s="8" t="s">
        <v>70</v>
      </c>
      <c r="C96" s="2">
        <v>0.80891719745222901</v>
      </c>
      <c r="D96" s="2">
        <v>0.76923076923076905</v>
      </c>
      <c r="E96" s="2">
        <v>0.76506024096385505</v>
      </c>
      <c r="F96" s="2">
        <v>0.77181208053691297</v>
      </c>
      <c r="G96" s="2">
        <v>0.78709677419354795</v>
      </c>
      <c r="H96" s="2">
        <v>0.75903614457831303</v>
      </c>
      <c r="I96" s="2">
        <v>0.74418604651162801</v>
      </c>
      <c r="J96" s="2">
        <v>0.71264367816092</v>
      </c>
      <c r="K96" s="2">
        <v>0.69543147208121803</v>
      </c>
      <c r="L96" s="2">
        <v>0.72580645161290303</v>
      </c>
      <c r="M96" s="2">
        <v>0.69</v>
      </c>
      <c r="N96" s="2">
        <v>0.63926940639269403</v>
      </c>
    </row>
    <row r="97" spans="1:14" x14ac:dyDescent="0.3">
      <c r="A97" s="8" t="s">
        <v>13</v>
      </c>
      <c r="B97" s="8" t="s">
        <v>71</v>
      </c>
      <c r="C97" s="2">
        <v>0.9375</v>
      </c>
      <c r="D97" s="2">
        <v>0.92307692307692302</v>
      </c>
      <c r="E97" s="2">
        <v>0.83333333333333304</v>
      </c>
      <c r="F97" s="2">
        <v>0.8</v>
      </c>
      <c r="G97" s="2">
        <v>0.7</v>
      </c>
      <c r="H97" s="2">
        <v>0.78571428571428603</v>
      </c>
      <c r="I97" s="2">
        <v>0.82352941176470595</v>
      </c>
      <c r="J97" s="2">
        <v>0.70588235294117696</v>
      </c>
      <c r="K97" s="2">
        <v>0.73684210526315796</v>
      </c>
      <c r="L97" s="2">
        <v>0.77272727272727304</v>
      </c>
      <c r="M97" s="2">
        <v>0.81818181818181801</v>
      </c>
      <c r="N97" s="2">
        <v>0.80769230769230804</v>
      </c>
    </row>
    <row r="98" spans="1:14" x14ac:dyDescent="0.3">
      <c r="A98" s="8" t="s">
        <v>14</v>
      </c>
      <c r="B98" s="8" t="s">
        <v>60</v>
      </c>
      <c r="C98" s="2">
        <v>0.65771812080536896</v>
      </c>
      <c r="D98" s="2">
        <v>0.72807017543859698</v>
      </c>
      <c r="E98" s="2">
        <v>0.734177215189873</v>
      </c>
      <c r="F98" s="2">
        <v>0.71111111111111103</v>
      </c>
      <c r="G98" s="2">
        <v>0.71604938271604901</v>
      </c>
      <c r="H98" s="2">
        <v>0.765625</v>
      </c>
      <c r="I98" s="2">
        <v>0.64516129032258096</v>
      </c>
      <c r="J98" s="2">
        <v>0.64285714285714302</v>
      </c>
      <c r="K98" s="2">
        <v>0.65671641791044799</v>
      </c>
      <c r="L98" s="2">
        <v>0.7</v>
      </c>
      <c r="M98" s="2">
        <v>0.66666666666666696</v>
      </c>
      <c r="N98" s="2">
        <v>0.61538461538461497</v>
      </c>
    </row>
    <row r="99" spans="1:14" x14ac:dyDescent="0.3">
      <c r="A99" s="8" t="s">
        <v>14</v>
      </c>
      <c r="B99" s="8" t="s">
        <v>61</v>
      </c>
      <c r="C99" s="2">
        <v>0.64678086237448296</v>
      </c>
      <c r="D99" s="2">
        <v>0.65935334872979201</v>
      </c>
      <c r="E99" s="2">
        <v>0.65715915573302897</v>
      </c>
      <c r="F99" s="2">
        <v>0.66228571428571403</v>
      </c>
      <c r="G99" s="2">
        <v>0.66479820627802699</v>
      </c>
      <c r="H99" s="2">
        <v>0.67663344407530501</v>
      </c>
      <c r="I99" s="2">
        <v>0.68121546961325996</v>
      </c>
      <c r="J99" s="2">
        <v>0.7</v>
      </c>
      <c r="K99" s="2">
        <v>0.69652855543113101</v>
      </c>
      <c r="L99" s="2">
        <v>0.69392146315223202</v>
      </c>
      <c r="M99" s="2">
        <v>0.69103162260238504</v>
      </c>
      <c r="N99" s="2">
        <v>0.67964229352972105</v>
      </c>
    </row>
    <row r="100" spans="1:14" x14ac:dyDescent="0.3">
      <c r="A100" s="8" t="s">
        <v>14</v>
      </c>
      <c r="B100" s="8" t="s">
        <v>62</v>
      </c>
      <c r="C100" s="2">
        <v>0.58936170212766004</v>
      </c>
      <c r="D100" s="2">
        <v>0.59495060373216202</v>
      </c>
      <c r="E100" s="2">
        <v>0.605013927576602</v>
      </c>
      <c r="F100" s="2">
        <v>0.59909909909909898</v>
      </c>
      <c r="G100" s="2">
        <v>0.61108033240997195</v>
      </c>
      <c r="H100" s="2">
        <v>0.61733046286329396</v>
      </c>
      <c r="I100" s="2">
        <v>0.61699895068205701</v>
      </c>
      <c r="J100" s="2">
        <v>0.62040393578456798</v>
      </c>
      <c r="K100" s="2">
        <v>0.63375959079283894</v>
      </c>
      <c r="L100" s="2">
        <v>0.64190850959173595</v>
      </c>
      <c r="M100" s="2">
        <v>0.64572508266414697</v>
      </c>
      <c r="N100" s="2">
        <v>0.66348773841961906</v>
      </c>
    </row>
    <row r="101" spans="1:14" x14ac:dyDescent="0.3">
      <c r="A101" s="8" t="s">
        <v>14</v>
      </c>
      <c r="B101" s="8" t="s">
        <v>63</v>
      </c>
      <c r="C101" s="2">
        <v>0.42309827873403699</v>
      </c>
      <c r="D101" s="2">
        <v>0.44090159428257297</v>
      </c>
      <c r="E101" s="2">
        <v>0.46090759978130103</v>
      </c>
      <c r="F101" s="2">
        <v>0.48483206933911199</v>
      </c>
      <c r="G101" s="2">
        <v>0.497282608695652</v>
      </c>
      <c r="H101" s="2">
        <v>0.51671232876712303</v>
      </c>
      <c r="I101" s="2">
        <v>0.53494926719278502</v>
      </c>
      <c r="J101" s="2">
        <v>0.54738015607580803</v>
      </c>
      <c r="K101" s="2">
        <v>0.55965909090909105</v>
      </c>
      <c r="L101" s="2">
        <v>0.57410562180579205</v>
      </c>
      <c r="M101" s="2">
        <v>0.57777777777777795</v>
      </c>
      <c r="N101" s="2">
        <v>0.57367829021372296</v>
      </c>
    </row>
    <row r="102" spans="1:14" x14ac:dyDescent="0.3">
      <c r="A102" s="8" t="s">
        <v>14</v>
      </c>
      <c r="B102" s="8" t="s">
        <v>64</v>
      </c>
      <c r="C102" s="2">
        <v>0.223981900452489</v>
      </c>
      <c r="D102" s="2">
        <v>0.244943820224719</v>
      </c>
      <c r="E102" s="2">
        <v>0.266666666666667</v>
      </c>
      <c r="F102" s="2">
        <v>0.29147982062780298</v>
      </c>
      <c r="G102" s="2">
        <v>0.30737704918032799</v>
      </c>
      <c r="H102" s="2">
        <v>0.31111111111111101</v>
      </c>
      <c r="I102" s="2">
        <v>0.34429400386847198</v>
      </c>
      <c r="J102" s="2">
        <v>0.36660268714011501</v>
      </c>
      <c r="K102" s="2">
        <v>0.36491228070175402</v>
      </c>
      <c r="L102" s="2">
        <v>0.36287625418060199</v>
      </c>
      <c r="M102" s="2">
        <v>0.36518771331057998</v>
      </c>
      <c r="N102" s="2">
        <v>0.38971807628524002</v>
      </c>
    </row>
    <row r="103" spans="1:14" x14ac:dyDescent="0.3">
      <c r="A103" s="8" t="s">
        <v>14</v>
      </c>
      <c r="B103" s="8" t="s">
        <v>65</v>
      </c>
      <c r="C103" s="2">
        <v>0.14583333333333301</v>
      </c>
      <c r="D103" s="2">
        <v>0.13725490196078399</v>
      </c>
      <c r="E103" s="2">
        <v>0.13636363636363599</v>
      </c>
      <c r="F103" s="2">
        <v>0.17948717948717899</v>
      </c>
      <c r="G103" s="2">
        <v>0.17948717948717899</v>
      </c>
      <c r="H103" s="2">
        <v>0.186046511627907</v>
      </c>
      <c r="I103" s="2">
        <v>0.13043478260869601</v>
      </c>
      <c r="J103" s="2">
        <v>0.15094339622641501</v>
      </c>
      <c r="K103" s="2">
        <v>0.134615384615385</v>
      </c>
      <c r="L103" s="2">
        <v>0.18032786885245899</v>
      </c>
      <c r="M103" s="2">
        <v>0.202898550724638</v>
      </c>
      <c r="N103" s="2">
        <v>0.21249999999999999</v>
      </c>
    </row>
    <row r="104" spans="1:14" x14ac:dyDescent="0.3">
      <c r="A104" s="8" t="s">
        <v>14</v>
      </c>
      <c r="B104" s="8" t="s">
        <v>66</v>
      </c>
      <c r="C104" s="2">
        <v>0.34228187919463099</v>
      </c>
      <c r="D104" s="2">
        <v>0.27192982456140402</v>
      </c>
      <c r="E104" s="2">
        <v>0.265822784810127</v>
      </c>
      <c r="F104" s="2">
        <v>0.28888888888888897</v>
      </c>
      <c r="G104" s="2">
        <v>0.28395061728395099</v>
      </c>
      <c r="H104" s="2">
        <v>0.234375</v>
      </c>
      <c r="I104" s="2">
        <v>0.35483870967741898</v>
      </c>
      <c r="J104" s="2">
        <v>0.35714285714285698</v>
      </c>
      <c r="K104" s="2">
        <v>0.34328358208955201</v>
      </c>
      <c r="L104" s="2">
        <v>0.3</v>
      </c>
      <c r="M104" s="2">
        <v>0.33333333333333298</v>
      </c>
      <c r="N104" s="2">
        <v>0.38461538461538503</v>
      </c>
    </row>
    <row r="105" spans="1:14" x14ac:dyDescent="0.3">
      <c r="A105" s="8" t="s">
        <v>14</v>
      </c>
      <c r="B105" s="8" t="s">
        <v>67</v>
      </c>
      <c r="C105" s="2">
        <v>0.35321913762551699</v>
      </c>
      <c r="D105" s="2">
        <v>0.34064665127020799</v>
      </c>
      <c r="E105" s="2">
        <v>0.34284084426697098</v>
      </c>
      <c r="F105" s="2">
        <v>0.33771428571428602</v>
      </c>
      <c r="G105" s="2">
        <v>0.33520179372197301</v>
      </c>
      <c r="H105" s="2">
        <v>0.32336655592469499</v>
      </c>
      <c r="I105" s="2">
        <v>0.31878453038673998</v>
      </c>
      <c r="J105" s="2">
        <v>0.3</v>
      </c>
      <c r="K105" s="2">
        <v>0.30347144456886899</v>
      </c>
      <c r="L105" s="2">
        <v>0.30607853684776798</v>
      </c>
      <c r="M105" s="2">
        <v>0.30896837739761501</v>
      </c>
      <c r="N105" s="2">
        <v>0.320357706470279</v>
      </c>
    </row>
    <row r="106" spans="1:14" x14ac:dyDescent="0.3">
      <c r="A106" s="8" t="s">
        <v>14</v>
      </c>
      <c r="B106" s="8" t="s">
        <v>68</v>
      </c>
      <c r="C106" s="2">
        <v>0.41063829787234002</v>
      </c>
      <c r="D106" s="2">
        <v>0.40504939626783798</v>
      </c>
      <c r="E106" s="2">
        <v>0.394986072423398</v>
      </c>
      <c r="F106" s="2">
        <v>0.40090090090090102</v>
      </c>
      <c r="G106" s="2">
        <v>0.388919667590028</v>
      </c>
      <c r="H106" s="2">
        <v>0.38266953713670598</v>
      </c>
      <c r="I106" s="2">
        <v>0.38300104931794299</v>
      </c>
      <c r="J106" s="2">
        <v>0.37959606421543202</v>
      </c>
      <c r="K106" s="2">
        <v>0.366240409207161</v>
      </c>
      <c r="L106" s="2">
        <v>0.35809149040826399</v>
      </c>
      <c r="M106" s="2">
        <v>0.35427491733585298</v>
      </c>
      <c r="N106" s="2">
        <v>0.336512261580381</v>
      </c>
    </row>
    <row r="107" spans="1:14" x14ac:dyDescent="0.3">
      <c r="A107" s="8" t="s">
        <v>14</v>
      </c>
      <c r="B107" s="8" t="s">
        <v>69</v>
      </c>
      <c r="C107" s="2">
        <v>0.57690172126596295</v>
      </c>
      <c r="D107" s="2">
        <v>0.55909840571742697</v>
      </c>
      <c r="E107" s="2">
        <v>0.53909240021869897</v>
      </c>
      <c r="F107" s="2">
        <v>0.51516793066088795</v>
      </c>
      <c r="G107" s="2">
        <v>0.502717391304348</v>
      </c>
      <c r="H107" s="2">
        <v>0.48328767123287703</v>
      </c>
      <c r="I107" s="2">
        <v>0.46505073280721498</v>
      </c>
      <c r="J107" s="2">
        <v>0.45261984392419202</v>
      </c>
      <c r="K107" s="2">
        <v>0.44034090909090901</v>
      </c>
      <c r="L107" s="2">
        <v>0.425894378194208</v>
      </c>
      <c r="M107" s="2">
        <v>0.422222222222222</v>
      </c>
      <c r="N107" s="2">
        <v>0.42632170978627698</v>
      </c>
    </row>
    <row r="108" spans="1:14" x14ac:dyDescent="0.3">
      <c r="A108" s="8" t="s">
        <v>14</v>
      </c>
      <c r="B108" s="8" t="s">
        <v>70</v>
      </c>
      <c r="C108" s="2">
        <v>0.776018099547511</v>
      </c>
      <c r="D108" s="2">
        <v>0.75505617977528094</v>
      </c>
      <c r="E108" s="2">
        <v>0.73333333333333295</v>
      </c>
      <c r="F108" s="2">
        <v>0.70852017937219702</v>
      </c>
      <c r="G108" s="2">
        <v>0.69262295081967196</v>
      </c>
      <c r="H108" s="2">
        <v>0.68888888888888899</v>
      </c>
      <c r="I108" s="2">
        <v>0.65570599613152802</v>
      </c>
      <c r="J108" s="2">
        <v>0.63339731285988499</v>
      </c>
      <c r="K108" s="2">
        <v>0.63508771929824603</v>
      </c>
      <c r="L108" s="2">
        <v>0.63712374581939801</v>
      </c>
      <c r="M108" s="2">
        <v>0.63481228668942002</v>
      </c>
      <c r="N108" s="2">
        <v>0.61028192371475998</v>
      </c>
    </row>
    <row r="109" spans="1:14" x14ac:dyDescent="0.3">
      <c r="A109" s="8" t="s">
        <v>14</v>
      </c>
      <c r="B109" s="8" t="s">
        <v>71</v>
      </c>
      <c r="C109" s="2">
        <v>0.85416666666666696</v>
      </c>
      <c r="D109" s="2">
        <v>0.86274509803921595</v>
      </c>
      <c r="E109" s="2">
        <v>0.86363636363636398</v>
      </c>
      <c r="F109" s="2">
        <v>0.82051282051282004</v>
      </c>
      <c r="G109" s="2">
        <v>0.82051282051282004</v>
      </c>
      <c r="H109" s="2">
        <v>0.81395348837209303</v>
      </c>
      <c r="I109" s="2">
        <v>0.86956521739130399</v>
      </c>
      <c r="J109" s="2">
        <v>0.84905660377358505</v>
      </c>
      <c r="K109" s="2">
        <v>0.86538461538461497</v>
      </c>
      <c r="L109" s="2">
        <v>0.81967213114754101</v>
      </c>
      <c r="M109" s="2">
        <v>0.79710144927536197</v>
      </c>
      <c r="N109" s="2">
        <v>0.78749999999999998</v>
      </c>
    </row>
    <row r="110" spans="1:14" x14ac:dyDescent="0.3">
      <c r="A110" s="8" t="s">
        <v>15</v>
      </c>
      <c r="B110" s="8" t="s">
        <v>60</v>
      </c>
      <c r="C110" s="2">
        <v>0.72222222222222199</v>
      </c>
      <c r="D110" s="2">
        <v>0.65517241379310298</v>
      </c>
      <c r="E110" s="2">
        <v>0.82857142857142896</v>
      </c>
      <c r="F110" s="2">
        <v>0.76666666666666705</v>
      </c>
      <c r="G110" s="2">
        <v>0.8</v>
      </c>
      <c r="H110" s="2">
        <v>0.76</v>
      </c>
      <c r="I110" s="2">
        <v>0.56000000000000005</v>
      </c>
      <c r="J110" s="2">
        <v>0.52380952380952395</v>
      </c>
      <c r="K110" s="2">
        <v>0.5</v>
      </c>
      <c r="L110" s="2">
        <v>0.73333333333333295</v>
      </c>
      <c r="M110" s="2">
        <v>0.5625</v>
      </c>
      <c r="N110" s="2">
        <v>0.54545454545454497</v>
      </c>
    </row>
    <row r="111" spans="1:14" x14ac:dyDescent="0.3">
      <c r="A111" s="8" t="s">
        <v>15</v>
      </c>
      <c r="B111" s="8" t="s">
        <v>61</v>
      </c>
      <c r="C111" s="2">
        <v>0.62668665667166401</v>
      </c>
      <c r="D111" s="2">
        <v>0.65052950075643001</v>
      </c>
      <c r="E111" s="2">
        <v>0.64516129032258096</v>
      </c>
      <c r="F111" s="2">
        <v>0.65606936416185002</v>
      </c>
      <c r="G111" s="2">
        <v>0.67153284671532798</v>
      </c>
      <c r="H111" s="2">
        <v>0.66902404526166903</v>
      </c>
      <c r="I111" s="2">
        <v>0.66666666666666696</v>
      </c>
      <c r="J111" s="2">
        <v>0.66620305980528505</v>
      </c>
      <c r="K111" s="2">
        <v>0.66016713091921997</v>
      </c>
      <c r="L111" s="2">
        <v>0.64555256064690003</v>
      </c>
      <c r="M111" s="2">
        <v>0.64346764346764396</v>
      </c>
      <c r="N111" s="2">
        <v>0.62209302325581395</v>
      </c>
    </row>
    <row r="112" spans="1:14" x14ac:dyDescent="0.3">
      <c r="A112" s="8" t="s">
        <v>15</v>
      </c>
      <c r="B112" s="8" t="s">
        <v>62</v>
      </c>
      <c r="C112" s="2">
        <v>0.53671562082777002</v>
      </c>
      <c r="D112" s="2">
        <v>0.54582210242587603</v>
      </c>
      <c r="E112" s="2">
        <v>0.57708049113233295</v>
      </c>
      <c r="F112" s="2">
        <v>0.58553546592489603</v>
      </c>
      <c r="G112" s="2">
        <v>0.60026737967914401</v>
      </c>
      <c r="H112" s="2">
        <v>0.60858257477243205</v>
      </c>
      <c r="I112" s="2">
        <v>0.61352040816326503</v>
      </c>
      <c r="J112" s="2">
        <v>0.62406947890818898</v>
      </c>
      <c r="K112" s="2">
        <v>0.62796504369538098</v>
      </c>
      <c r="L112" s="2">
        <v>0.63285024154589398</v>
      </c>
      <c r="M112" s="2">
        <v>0.62371134020618602</v>
      </c>
      <c r="N112" s="2">
        <v>0.63636363636363602</v>
      </c>
    </row>
    <row r="113" spans="1:14" x14ac:dyDescent="0.3">
      <c r="A113" s="8" t="s">
        <v>15</v>
      </c>
      <c r="B113" s="8" t="s">
        <v>63</v>
      </c>
      <c r="C113" s="2">
        <v>0.33699633699633702</v>
      </c>
      <c r="D113" s="2">
        <v>0.35660847880299301</v>
      </c>
      <c r="E113" s="2">
        <v>0.37735849056603799</v>
      </c>
      <c r="F113" s="2">
        <v>0.40251572327044</v>
      </c>
      <c r="G113" s="2">
        <v>0.39637305699481901</v>
      </c>
      <c r="H113" s="2">
        <v>0.420348058902276</v>
      </c>
      <c r="I113" s="2">
        <v>0.441256830601093</v>
      </c>
      <c r="J113" s="2">
        <v>0.45746164574616499</v>
      </c>
      <c r="K113" s="2">
        <v>0.50496453900709204</v>
      </c>
      <c r="L113" s="2">
        <v>0.53133903133903104</v>
      </c>
      <c r="M113" s="2">
        <v>0.53601108033240996</v>
      </c>
      <c r="N113" s="2">
        <v>0.538141470180305</v>
      </c>
    </row>
    <row r="114" spans="1:14" x14ac:dyDescent="0.3">
      <c r="A114" s="8" t="s">
        <v>15</v>
      </c>
      <c r="B114" s="8" t="s">
        <v>64</v>
      </c>
      <c r="C114" s="2">
        <v>0.186440677966102</v>
      </c>
      <c r="D114" s="2">
        <v>0.203636363636364</v>
      </c>
      <c r="E114" s="2">
        <v>0.20817843866171001</v>
      </c>
      <c r="F114" s="2">
        <v>0.232472324723247</v>
      </c>
      <c r="G114" s="2">
        <v>0.26102941176470601</v>
      </c>
      <c r="H114" s="2">
        <v>0.27835051546391798</v>
      </c>
      <c r="I114" s="2">
        <v>0.27272727272727298</v>
      </c>
      <c r="J114" s="2">
        <v>0.267123287671233</v>
      </c>
      <c r="K114" s="2">
        <v>0.28246753246753198</v>
      </c>
      <c r="L114" s="2">
        <v>0.30379746835443</v>
      </c>
      <c r="M114" s="2">
        <v>0.31974921630094</v>
      </c>
      <c r="N114" s="2">
        <v>0.329192546583851</v>
      </c>
    </row>
    <row r="115" spans="1:14" x14ac:dyDescent="0.3">
      <c r="A115" s="8" t="s">
        <v>15</v>
      </c>
      <c r="B115" s="8" t="s">
        <v>65</v>
      </c>
      <c r="C115" s="2">
        <v>0.113207547169811</v>
      </c>
      <c r="D115" s="2">
        <v>0.134615384615385</v>
      </c>
      <c r="E115" s="2">
        <v>0.11111111111111099</v>
      </c>
      <c r="F115" s="2">
        <v>0.13043478260869601</v>
      </c>
      <c r="G115" s="2">
        <v>0.15384615384615399</v>
      </c>
      <c r="H115" s="2">
        <v>0.18518518518518501</v>
      </c>
      <c r="I115" s="2">
        <v>0.157894736842105</v>
      </c>
      <c r="J115" s="2">
        <v>0.133333333333333</v>
      </c>
      <c r="K115" s="2">
        <v>0.16129032258064499</v>
      </c>
      <c r="L115" s="2">
        <v>0.15625</v>
      </c>
      <c r="M115" s="2">
        <v>0.194444444444444</v>
      </c>
      <c r="N115" s="2">
        <v>0.19480519480519501</v>
      </c>
    </row>
    <row r="116" spans="1:14" x14ac:dyDescent="0.3">
      <c r="A116" s="8" t="s">
        <v>15</v>
      </c>
      <c r="B116" s="8" t="s">
        <v>66</v>
      </c>
      <c r="C116" s="2">
        <v>0.27777777777777801</v>
      </c>
      <c r="D116" s="2">
        <v>0.34482758620689702</v>
      </c>
      <c r="E116" s="2">
        <v>0.17142857142857101</v>
      </c>
      <c r="F116" s="2">
        <v>0.233333333333333</v>
      </c>
      <c r="G116" s="2">
        <v>0.2</v>
      </c>
      <c r="H116" s="2">
        <v>0.24</v>
      </c>
      <c r="I116" s="2">
        <v>0.44</v>
      </c>
      <c r="J116" s="2">
        <v>0.476190476190476</v>
      </c>
      <c r="K116" s="2">
        <v>0.5</v>
      </c>
      <c r="L116" s="2">
        <v>0.266666666666667</v>
      </c>
      <c r="M116" s="2">
        <v>0.4375</v>
      </c>
      <c r="N116" s="2">
        <v>0.45454545454545497</v>
      </c>
    </row>
    <row r="117" spans="1:14" x14ac:dyDescent="0.3">
      <c r="A117" s="8" t="s">
        <v>15</v>
      </c>
      <c r="B117" s="8" t="s">
        <v>67</v>
      </c>
      <c r="C117" s="2">
        <v>0.37331334332833599</v>
      </c>
      <c r="D117" s="2">
        <v>0.34947049924356999</v>
      </c>
      <c r="E117" s="2">
        <v>0.35483870967741898</v>
      </c>
      <c r="F117" s="2">
        <v>0.34393063583814998</v>
      </c>
      <c r="G117" s="2">
        <v>0.32846715328467202</v>
      </c>
      <c r="H117" s="2">
        <v>0.33097595473833102</v>
      </c>
      <c r="I117" s="2">
        <v>0.33333333333333298</v>
      </c>
      <c r="J117" s="2">
        <v>0.33379694019471501</v>
      </c>
      <c r="K117" s="2">
        <v>0.33983286908077998</v>
      </c>
      <c r="L117" s="2">
        <v>0.35444743935310002</v>
      </c>
      <c r="M117" s="2">
        <v>0.35653235653235699</v>
      </c>
      <c r="N117" s="2">
        <v>0.377906976744186</v>
      </c>
    </row>
    <row r="118" spans="1:14" x14ac:dyDescent="0.3">
      <c r="A118" s="8" t="s">
        <v>15</v>
      </c>
      <c r="B118" s="8" t="s">
        <v>68</v>
      </c>
      <c r="C118" s="2">
        <v>0.46328437917222998</v>
      </c>
      <c r="D118" s="2">
        <v>0.45417789757412402</v>
      </c>
      <c r="E118" s="2">
        <v>0.42291950886766699</v>
      </c>
      <c r="F118" s="2">
        <v>0.41446453407510397</v>
      </c>
      <c r="G118" s="2">
        <v>0.39973262032085599</v>
      </c>
      <c r="H118" s="2">
        <v>0.39141742522756801</v>
      </c>
      <c r="I118" s="2">
        <v>0.38647959183673503</v>
      </c>
      <c r="J118" s="2">
        <v>0.37593052109181102</v>
      </c>
      <c r="K118" s="2">
        <v>0.37203495630461902</v>
      </c>
      <c r="L118" s="2">
        <v>0.36714975845410602</v>
      </c>
      <c r="M118" s="2">
        <v>0.37628865979381398</v>
      </c>
      <c r="N118" s="2">
        <v>0.36363636363636398</v>
      </c>
    </row>
    <row r="119" spans="1:14" x14ac:dyDescent="0.3">
      <c r="A119" s="8" t="s">
        <v>15</v>
      </c>
      <c r="B119" s="8" t="s">
        <v>69</v>
      </c>
      <c r="C119" s="2">
        <v>0.66300366300366298</v>
      </c>
      <c r="D119" s="2">
        <v>0.64339152119700704</v>
      </c>
      <c r="E119" s="2">
        <v>0.62264150943396201</v>
      </c>
      <c r="F119" s="2">
        <v>0.59748427672955995</v>
      </c>
      <c r="G119" s="2">
        <v>0.60362694300518105</v>
      </c>
      <c r="H119" s="2">
        <v>0.579651941097724</v>
      </c>
      <c r="I119" s="2">
        <v>0.558743169398907</v>
      </c>
      <c r="J119" s="2">
        <v>0.54253835425383501</v>
      </c>
      <c r="K119" s="2">
        <v>0.49503546099290802</v>
      </c>
      <c r="L119" s="2">
        <v>0.46866096866096901</v>
      </c>
      <c r="M119" s="2">
        <v>0.46398891966758998</v>
      </c>
      <c r="N119" s="2">
        <v>0.461858529819695</v>
      </c>
    </row>
    <row r="120" spans="1:14" x14ac:dyDescent="0.3">
      <c r="A120" s="8" t="s">
        <v>15</v>
      </c>
      <c r="B120" s="8" t="s">
        <v>70</v>
      </c>
      <c r="C120" s="2">
        <v>0.81355932203389802</v>
      </c>
      <c r="D120" s="2">
        <v>0.79636363636363605</v>
      </c>
      <c r="E120" s="2">
        <v>0.79182156133828996</v>
      </c>
      <c r="F120" s="2">
        <v>0.76752767527675303</v>
      </c>
      <c r="G120" s="2">
        <v>0.73897058823529405</v>
      </c>
      <c r="H120" s="2">
        <v>0.72164948453608202</v>
      </c>
      <c r="I120" s="2">
        <v>0.72727272727272696</v>
      </c>
      <c r="J120" s="2">
        <v>0.73287671232876705</v>
      </c>
      <c r="K120" s="2">
        <v>0.71753246753246802</v>
      </c>
      <c r="L120" s="2">
        <v>0.69620253164557</v>
      </c>
      <c r="M120" s="2">
        <v>0.68025078369906</v>
      </c>
      <c r="N120" s="2">
        <v>0.670807453416149</v>
      </c>
    </row>
    <row r="121" spans="1:14" x14ac:dyDescent="0.3">
      <c r="A121" s="8" t="s">
        <v>15</v>
      </c>
      <c r="B121" s="8" t="s">
        <v>71</v>
      </c>
      <c r="C121" s="2">
        <v>0.88679245283018904</v>
      </c>
      <c r="D121" s="2">
        <v>0.86538461538461497</v>
      </c>
      <c r="E121" s="2">
        <v>0.88888888888888895</v>
      </c>
      <c r="F121" s="2">
        <v>0.86956521739130399</v>
      </c>
      <c r="G121" s="2">
        <v>0.84615384615384603</v>
      </c>
      <c r="H121" s="2">
        <v>0.81481481481481499</v>
      </c>
      <c r="I121" s="2">
        <v>0.84210526315789502</v>
      </c>
      <c r="J121" s="2">
        <v>0.86666666666666703</v>
      </c>
      <c r="K121" s="2">
        <v>0.83870967741935498</v>
      </c>
      <c r="L121" s="2">
        <v>0.84375</v>
      </c>
      <c r="M121" s="2">
        <v>0.80555555555555602</v>
      </c>
      <c r="N121" s="2">
        <v>0.80519480519480502</v>
      </c>
    </row>
    <row r="122" spans="1:14" x14ac:dyDescent="0.3">
      <c r="A122" s="8" t="s">
        <v>16</v>
      </c>
      <c r="B122" s="8" t="s">
        <v>60</v>
      </c>
      <c r="C122" s="2">
        <v>0.66666666666666696</v>
      </c>
      <c r="D122" s="2">
        <v>0.5</v>
      </c>
      <c r="E122" s="2">
        <v>1</v>
      </c>
      <c r="F122" s="2">
        <v>0</v>
      </c>
      <c r="G122" s="2">
        <v>1</v>
      </c>
      <c r="H122" s="2">
        <v>0.25</v>
      </c>
      <c r="I122" s="2">
        <v>0</v>
      </c>
      <c r="J122" s="2">
        <v>0</v>
      </c>
      <c r="K122" s="2">
        <v>0</v>
      </c>
      <c r="L122" s="2">
        <v>0</v>
      </c>
      <c r="M122" s="2">
        <v>0</v>
      </c>
      <c r="N122" s="2">
        <v>0.5</v>
      </c>
    </row>
    <row r="123" spans="1:14" x14ac:dyDescent="0.3">
      <c r="A123" s="8" t="s">
        <v>16</v>
      </c>
      <c r="B123" s="8" t="s">
        <v>61</v>
      </c>
      <c r="C123" s="2">
        <v>0.48241206030150802</v>
      </c>
      <c r="D123" s="2">
        <v>0.49456521739130399</v>
      </c>
      <c r="E123" s="2">
        <v>0.49382716049382702</v>
      </c>
      <c r="F123" s="2">
        <v>0.44329896907216498</v>
      </c>
      <c r="G123" s="2">
        <v>0.56179775280898903</v>
      </c>
      <c r="H123" s="2">
        <v>0.59756097560975596</v>
      </c>
      <c r="I123" s="2">
        <v>0.65625</v>
      </c>
      <c r="J123" s="2">
        <v>0.68656716417910402</v>
      </c>
      <c r="K123" s="2">
        <v>0.69696969696969702</v>
      </c>
      <c r="L123" s="2">
        <v>0.69354838709677402</v>
      </c>
      <c r="M123" s="2">
        <v>0.655555555555556</v>
      </c>
      <c r="N123" s="2">
        <v>0.64383561643835596</v>
      </c>
    </row>
    <row r="124" spans="1:14" x14ac:dyDescent="0.3">
      <c r="A124" s="8" t="s">
        <v>16</v>
      </c>
      <c r="B124" s="8" t="s">
        <v>62</v>
      </c>
      <c r="C124" s="2">
        <v>0.411602209944751</v>
      </c>
      <c r="D124" s="2">
        <v>0.44582043343653199</v>
      </c>
      <c r="E124" s="2">
        <v>0.47265625</v>
      </c>
      <c r="F124" s="2">
        <v>0.48888888888888898</v>
      </c>
      <c r="G124" s="2">
        <v>0.49333333333333301</v>
      </c>
      <c r="H124" s="2">
        <v>0.51677852348993303</v>
      </c>
      <c r="I124" s="2">
        <v>0.57746478873239404</v>
      </c>
      <c r="J124" s="2">
        <v>0.52985074626865702</v>
      </c>
      <c r="K124" s="2">
        <v>0.511278195488722</v>
      </c>
      <c r="L124" s="2">
        <v>0.58461538461538498</v>
      </c>
      <c r="M124" s="2">
        <v>0.60544217687074797</v>
      </c>
      <c r="N124" s="2">
        <v>0.62096774193548399</v>
      </c>
    </row>
    <row r="125" spans="1:14" x14ac:dyDescent="0.3">
      <c r="A125" s="8" t="s">
        <v>16</v>
      </c>
      <c r="B125" s="8" t="s">
        <v>63</v>
      </c>
      <c r="C125" s="2">
        <v>0.26451612903225802</v>
      </c>
      <c r="D125" s="2">
        <v>0.28623188405797101</v>
      </c>
      <c r="E125" s="2">
        <v>0.26778242677824299</v>
      </c>
      <c r="F125" s="2">
        <v>0.31736526946107801</v>
      </c>
      <c r="G125" s="2">
        <v>0.37333333333333302</v>
      </c>
      <c r="H125" s="2">
        <v>0.33557046979865801</v>
      </c>
      <c r="I125" s="2">
        <v>0.37692307692307703</v>
      </c>
      <c r="J125" s="2">
        <v>0.44800000000000001</v>
      </c>
      <c r="K125" s="2">
        <v>0.40441176470588203</v>
      </c>
      <c r="L125" s="2">
        <v>0.434108527131783</v>
      </c>
      <c r="M125" s="2">
        <v>0.44354838709677402</v>
      </c>
      <c r="N125" s="2">
        <v>0.44736842105263203</v>
      </c>
    </row>
    <row r="126" spans="1:14" x14ac:dyDescent="0.3">
      <c r="A126" s="8" t="s">
        <v>16</v>
      </c>
      <c r="B126" s="8" t="s">
        <v>64</v>
      </c>
      <c r="C126" s="2">
        <v>0.19166666666666701</v>
      </c>
      <c r="D126" s="2">
        <v>0.185840707964602</v>
      </c>
      <c r="E126" s="2">
        <v>0.17499999999999999</v>
      </c>
      <c r="F126" s="2">
        <v>0.19642857142857101</v>
      </c>
      <c r="G126" s="2">
        <v>0.148148148148148</v>
      </c>
      <c r="H126" s="2">
        <v>0.18518518518518501</v>
      </c>
      <c r="I126" s="2">
        <v>0.230769230769231</v>
      </c>
      <c r="J126" s="2">
        <v>0.32786885245901598</v>
      </c>
      <c r="K126" s="2">
        <v>0.328125</v>
      </c>
      <c r="L126" s="2">
        <v>0.261538461538462</v>
      </c>
      <c r="M126" s="2">
        <v>0.26027397260273999</v>
      </c>
      <c r="N126" s="2">
        <v>0.29411764705882398</v>
      </c>
    </row>
    <row r="127" spans="1:14" x14ac:dyDescent="0.3">
      <c r="A127" s="8" t="s">
        <v>16</v>
      </c>
      <c r="B127" s="8" t="s">
        <v>65</v>
      </c>
      <c r="C127" s="2">
        <v>0.21052631578947401</v>
      </c>
      <c r="D127" s="2">
        <v>0.35714285714285698</v>
      </c>
      <c r="E127" s="2">
        <v>0.18181818181818199</v>
      </c>
      <c r="F127" s="2">
        <v>0.5</v>
      </c>
      <c r="G127" s="2">
        <v>0.4</v>
      </c>
      <c r="H127" s="2">
        <v>0.375</v>
      </c>
      <c r="I127" s="2">
        <v>0.75</v>
      </c>
      <c r="J127" s="2">
        <v>0.6</v>
      </c>
      <c r="K127" s="2">
        <v>0.6</v>
      </c>
      <c r="L127" s="2">
        <v>1</v>
      </c>
      <c r="M127" s="2">
        <v>0.375</v>
      </c>
      <c r="N127" s="2">
        <v>0.5</v>
      </c>
    </row>
    <row r="128" spans="1:14" x14ac:dyDescent="0.3">
      <c r="A128" s="8" t="s">
        <v>16</v>
      </c>
      <c r="B128" s="8" t="s">
        <v>66</v>
      </c>
      <c r="C128" s="2">
        <v>0.33333333333333298</v>
      </c>
      <c r="D128" s="2">
        <v>0.5</v>
      </c>
      <c r="E128" s="2">
        <v>0</v>
      </c>
      <c r="F128" s="2">
        <v>0</v>
      </c>
      <c r="G128" s="2">
        <v>0</v>
      </c>
      <c r="H128" s="2">
        <v>0.75</v>
      </c>
      <c r="I128" s="2">
        <v>1</v>
      </c>
      <c r="J128" s="2">
        <v>0</v>
      </c>
      <c r="K128" s="2">
        <v>0</v>
      </c>
      <c r="L128" s="2">
        <v>1</v>
      </c>
      <c r="M128" s="2">
        <v>1</v>
      </c>
      <c r="N128" s="2">
        <v>0.5</v>
      </c>
    </row>
    <row r="129" spans="1:15" x14ac:dyDescent="0.3">
      <c r="A129" s="8" t="s">
        <v>16</v>
      </c>
      <c r="B129" s="8" t="s">
        <v>67</v>
      </c>
      <c r="C129" s="2">
        <v>0.51758793969849204</v>
      </c>
      <c r="D129" s="2">
        <v>0.50543478260869601</v>
      </c>
      <c r="E129" s="2">
        <v>0.50617283950617298</v>
      </c>
      <c r="F129" s="2">
        <v>0.55670103092783496</v>
      </c>
      <c r="G129" s="2">
        <v>0.43820224719101097</v>
      </c>
      <c r="H129" s="2">
        <v>0.40243902439024398</v>
      </c>
      <c r="I129" s="2">
        <v>0.34375</v>
      </c>
      <c r="J129" s="2">
        <v>0.31343283582089598</v>
      </c>
      <c r="K129" s="2">
        <v>0.30303030303030298</v>
      </c>
      <c r="L129" s="2">
        <v>0.30645161290322598</v>
      </c>
      <c r="M129" s="2">
        <v>0.344444444444444</v>
      </c>
      <c r="N129" s="2">
        <v>0.35616438356164398</v>
      </c>
    </row>
    <row r="130" spans="1:15" x14ac:dyDescent="0.3">
      <c r="A130" s="8" t="s">
        <v>16</v>
      </c>
      <c r="B130" s="8" t="s">
        <v>68</v>
      </c>
      <c r="C130" s="2">
        <v>0.58839779005524895</v>
      </c>
      <c r="D130" s="2">
        <v>0.55417956656346701</v>
      </c>
      <c r="E130" s="2">
        <v>0.52734375</v>
      </c>
      <c r="F130" s="2">
        <v>0.51111111111111096</v>
      </c>
      <c r="G130" s="2">
        <v>0.50666666666666704</v>
      </c>
      <c r="H130" s="2">
        <v>0.48322147651006703</v>
      </c>
      <c r="I130" s="2">
        <v>0.42253521126760601</v>
      </c>
      <c r="J130" s="2">
        <v>0.47014925373134298</v>
      </c>
      <c r="K130" s="2">
        <v>0.488721804511278</v>
      </c>
      <c r="L130" s="2">
        <v>0.41538461538461502</v>
      </c>
      <c r="M130" s="2">
        <v>0.39455782312925203</v>
      </c>
      <c r="N130" s="2">
        <v>0.37903225806451601</v>
      </c>
    </row>
    <row r="131" spans="1:15" x14ac:dyDescent="0.3">
      <c r="A131" s="8" t="s">
        <v>16</v>
      </c>
      <c r="B131" s="8" t="s">
        <v>69</v>
      </c>
      <c r="C131" s="2">
        <v>0.73548387096774204</v>
      </c>
      <c r="D131" s="2">
        <v>0.71376811594202905</v>
      </c>
      <c r="E131" s="2">
        <v>0.73221757322175696</v>
      </c>
      <c r="F131" s="2">
        <v>0.68263473053892199</v>
      </c>
      <c r="G131" s="2">
        <v>0.62666666666666704</v>
      </c>
      <c r="H131" s="2">
        <v>0.66442953020134199</v>
      </c>
      <c r="I131" s="2">
        <v>0.62307692307692297</v>
      </c>
      <c r="J131" s="2">
        <v>0.55200000000000005</v>
      </c>
      <c r="K131" s="2">
        <v>0.59558823529411797</v>
      </c>
      <c r="L131" s="2">
        <v>0.56589147286821695</v>
      </c>
      <c r="M131" s="2">
        <v>0.55645161290322598</v>
      </c>
      <c r="N131" s="2">
        <v>0.55263157894736803</v>
      </c>
    </row>
    <row r="132" spans="1:15" x14ac:dyDescent="0.3">
      <c r="A132" s="8" t="s">
        <v>16</v>
      </c>
      <c r="B132" s="8" t="s">
        <v>70</v>
      </c>
      <c r="C132" s="2">
        <v>0.80833333333333302</v>
      </c>
      <c r="D132" s="2">
        <v>0.81415929203539805</v>
      </c>
      <c r="E132" s="2">
        <v>0.82499999999999996</v>
      </c>
      <c r="F132" s="2">
        <v>0.80357142857142905</v>
      </c>
      <c r="G132" s="2">
        <v>0.85185185185185197</v>
      </c>
      <c r="H132" s="2">
        <v>0.81481481481481499</v>
      </c>
      <c r="I132" s="2">
        <v>0.76923076923076905</v>
      </c>
      <c r="J132" s="2">
        <v>0.67213114754098402</v>
      </c>
      <c r="K132" s="2">
        <v>0.671875</v>
      </c>
      <c r="L132" s="2">
        <v>0.73846153846153895</v>
      </c>
      <c r="M132" s="2">
        <v>0.73972602739726001</v>
      </c>
      <c r="N132" s="2">
        <v>0.70588235294117696</v>
      </c>
    </row>
    <row r="133" spans="1:15" x14ac:dyDescent="0.3">
      <c r="A133" s="8" t="s">
        <v>16</v>
      </c>
      <c r="B133" s="8" t="s">
        <v>71</v>
      </c>
      <c r="C133" s="2">
        <v>0.78947368421052599</v>
      </c>
      <c r="D133" s="2">
        <v>0.64285714285714302</v>
      </c>
      <c r="E133" s="2">
        <v>0.81818181818181801</v>
      </c>
      <c r="F133" s="2">
        <v>0.5</v>
      </c>
      <c r="G133" s="2">
        <v>0.6</v>
      </c>
      <c r="H133" s="2">
        <v>0.625</v>
      </c>
      <c r="I133" s="2">
        <v>0.25</v>
      </c>
      <c r="J133" s="2">
        <v>0.4</v>
      </c>
      <c r="K133" s="2">
        <v>0.4</v>
      </c>
      <c r="L133" s="2">
        <v>0</v>
      </c>
      <c r="M133" s="2">
        <v>0.625</v>
      </c>
      <c r="N133" s="2">
        <v>0.5</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60</v>
      </c>
      <c r="C138" s="2">
        <v>-4.4117647058823498E-2</v>
      </c>
      <c r="D138" s="2">
        <v>0.151648351648352</v>
      </c>
      <c r="E138" s="2">
        <v>-3.81679389312977E-3</v>
      </c>
      <c r="F138" s="2">
        <v>-0.10344827586206901</v>
      </c>
      <c r="G138" s="2">
        <v>-0.15598290598290601</v>
      </c>
      <c r="H138" s="2">
        <v>-0.14430379746835401</v>
      </c>
      <c r="I138" s="2">
        <v>-5.6213017751479299E-2</v>
      </c>
      <c r="J138" s="2">
        <v>-0.15987460815047</v>
      </c>
      <c r="K138" s="2">
        <v>-0.13059701492537301</v>
      </c>
      <c r="L138" s="2">
        <v>-0.184549356223176</v>
      </c>
      <c r="M138" s="2">
        <v>-7.8947368421052599E-2</v>
      </c>
      <c r="N138" s="3">
        <v>-0.45141065830721</v>
      </c>
      <c r="O138" s="3">
        <v>-0.66603053435114501</v>
      </c>
    </row>
    <row r="139" spans="1:15" x14ac:dyDescent="0.3">
      <c r="A139" s="8" t="s">
        <v>12</v>
      </c>
      <c r="B139" s="8" t="s">
        <v>61</v>
      </c>
      <c r="C139" s="2">
        <v>3.7870538415002999E-2</v>
      </c>
      <c r="D139" s="2">
        <v>3.3341105152716301E-2</v>
      </c>
      <c r="E139" s="2">
        <v>3.7003610108303199E-2</v>
      </c>
      <c r="F139" s="2">
        <v>5.0152306353350697E-2</v>
      </c>
      <c r="G139" s="2">
        <v>4.2059463379260302E-2</v>
      </c>
      <c r="H139" s="2">
        <v>2.31633363157372E-2</v>
      </c>
      <c r="I139" s="2">
        <v>1.4088612514574401E-2</v>
      </c>
      <c r="J139" s="2">
        <v>1.69588962345502E-2</v>
      </c>
      <c r="K139" s="2">
        <v>5.4644808743169399E-3</v>
      </c>
      <c r="L139" s="2">
        <v>-8.9955022488755598E-3</v>
      </c>
      <c r="M139" s="2">
        <v>2.6475037821482601E-3</v>
      </c>
      <c r="N139" s="3">
        <v>1.60007665037846E-2</v>
      </c>
      <c r="O139" s="3">
        <v>0.19629963898916999</v>
      </c>
    </row>
    <row r="140" spans="1:15" x14ac:dyDescent="0.3">
      <c r="A140" s="8" t="s">
        <v>12</v>
      </c>
      <c r="B140" s="8" t="s">
        <v>62</v>
      </c>
      <c r="C140" s="2">
        <v>2.5738176117063E-2</v>
      </c>
      <c r="D140" s="2">
        <v>2.5983951089033199E-2</v>
      </c>
      <c r="E140" s="2">
        <v>2.8677839851024199E-2</v>
      </c>
      <c r="F140" s="2">
        <v>3.0774800868935599E-2</v>
      </c>
      <c r="G140" s="2">
        <v>4.4022948132537203E-2</v>
      </c>
      <c r="H140" s="2">
        <v>4.7998205674554199E-2</v>
      </c>
      <c r="I140" s="2">
        <v>5.7035848047084003E-2</v>
      </c>
      <c r="J140" s="2">
        <v>6.1247216035634697E-2</v>
      </c>
      <c r="K140" s="2">
        <v>5.3133644948964998E-2</v>
      </c>
      <c r="L140" s="2">
        <v>3.1159420289855098E-2</v>
      </c>
      <c r="M140" s="2">
        <v>5.5692199578355597E-2</v>
      </c>
      <c r="N140" s="3">
        <v>0.21664304515084001</v>
      </c>
      <c r="O140" s="3">
        <v>0.49199255121042801</v>
      </c>
    </row>
    <row r="141" spans="1:15" x14ac:dyDescent="0.3">
      <c r="A141" s="8" t="s">
        <v>12</v>
      </c>
      <c r="B141" s="8" t="s">
        <v>63</v>
      </c>
      <c r="C141" s="2">
        <v>4.61743941995802E-2</v>
      </c>
      <c r="D141" s="2">
        <v>4.43188035746854E-2</v>
      </c>
      <c r="E141" s="2">
        <v>3.8595878449179201E-2</v>
      </c>
      <c r="F141" s="2">
        <v>4.1533546325878599E-2</v>
      </c>
      <c r="G141" s="2">
        <v>1.9857927026154298E-2</v>
      </c>
      <c r="H141" s="2">
        <v>1.0447997467152101E-2</v>
      </c>
      <c r="I141" s="2">
        <v>2.3029923233589201E-2</v>
      </c>
      <c r="J141" s="2">
        <v>3.2924961715160801E-2</v>
      </c>
      <c r="K141" s="2">
        <v>3.30615270570793E-2</v>
      </c>
      <c r="L141" s="2">
        <v>1.8369690011481098E-2</v>
      </c>
      <c r="M141" s="2">
        <v>3.6358511837654997E-2</v>
      </c>
      <c r="N141" s="3">
        <v>0.126186830015314</v>
      </c>
      <c r="O141" s="3">
        <v>0.28431714984282203</v>
      </c>
    </row>
    <row r="142" spans="1:15" x14ac:dyDescent="0.3">
      <c r="A142" s="8" t="s">
        <v>12</v>
      </c>
      <c r="B142" s="8" t="s">
        <v>64</v>
      </c>
      <c r="C142" s="2">
        <v>2.7509293680297399E-2</v>
      </c>
      <c r="D142" s="2">
        <v>-5.3545586107091203E-2</v>
      </c>
      <c r="E142" s="2">
        <v>6.1162079510703399E-3</v>
      </c>
      <c r="F142" s="2">
        <v>8.3586626139817606E-3</v>
      </c>
      <c r="G142" s="2">
        <v>3.9939713639789001E-2</v>
      </c>
      <c r="H142" s="2">
        <v>6.15942028985507E-2</v>
      </c>
      <c r="I142" s="2">
        <v>8.1911262798634796E-2</v>
      </c>
      <c r="J142" s="2">
        <v>0.12807570977918001</v>
      </c>
      <c r="K142" s="2">
        <v>7.2147651006711402E-2</v>
      </c>
      <c r="L142" s="2">
        <v>4.69483568075117E-2</v>
      </c>
      <c r="M142" s="2">
        <v>3.4379671150971597E-2</v>
      </c>
      <c r="N142" s="3">
        <v>0.309779179810726</v>
      </c>
      <c r="O142" s="3">
        <v>0.58715596330275199</v>
      </c>
    </row>
    <row r="143" spans="1:15" x14ac:dyDescent="0.3">
      <c r="A143" s="8" t="s">
        <v>12</v>
      </c>
      <c r="B143" s="8" t="s">
        <v>65</v>
      </c>
      <c r="C143" s="2">
        <v>-5.6521739130434803E-2</v>
      </c>
      <c r="D143" s="2">
        <v>-7.3732718894009203E-2</v>
      </c>
      <c r="E143" s="2">
        <v>-9.9502487562189105E-3</v>
      </c>
      <c r="F143" s="2">
        <v>5.52763819095477E-2</v>
      </c>
      <c r="G143" s="2">
        <v>-4.7619047619047597E-3</v>
      </c>
      <c r="H143" s="2">
        <v>0.143540669856459</v>
      </c>
      <c r="I143" s="2">
        <v>6.6945606694560705E-2</v>
      </c>
      <c r="J143" s="2">
        <v>4.3137254901960798E-2</v>
      </c>
      <c r="K143" s="2">
        <v>3.7593984962406E-3</v>
      </c>
      <c r="L143" s="2">
        <v>2.6217228464419502E-2</v>
      </c>
      <c r="M143" s="2">
        <v>6.5693430656934296E-2</v>
      </c>
      <c r="N143" s="3">
        <v>0.14509803921568601</v>
      </c>
      <c r="O143" s="3">
        <v>0.45273631840796003</v>
      </c>
    </row>
    <row r="144" spans="1:15" x14ac:dyDescent="0.3">
      <c r="A144" s="8" t="s">
        <v>12</v>
      </c>
      <c r="B144" s="8" t="s">
        <v>66</v>
      </c>
      <c r="C144" s="2">
        <v>-9.4861660079051405E-2</v>
      </c>
      <c r="D144" s="2">
        <v>2.62008733624454E-2</v>
      </c>
      <c r="E144" s="2">
        <v>4.2553191489361703E-3</v>
      </c>
      <c r="F144" s="2">
        <v>-7.6271186440677999E-2</v>
      </c>
      <c r="G144" s="2">
        <v>-5.0458715596330299E-2</v>
      </c>
      <c r="H144" s="2">
        <v>-0.12560386473429999</v>
      </c>
      <c r="I144" s="2">
        <v>-9.3922651933701695E-2</v>
      </c>
      <c r="J144" s="2">
        <v>-0.12804878048780499</v>
      </c>
      <c r="K144" s="2">
        <v>-0.195804195804196</v>
      </c>
      <c r="L144" s="2">
        <v>3.4782608695652202E-2</v>
      </c>
      <c r="M144" s="2">
        <v>1.6806722689075598E-2</v>
      </c>
      <c r="N144" s="3">
        <v>-0.26219512195122002</v>
      </c>
      <c r="O144" s="3">
        <v>-0.48510638297872299</v>
      </c>
    </row>
    <row r="145" spans="1:15" x14ac:dyDescent="0.3">
      <c r="A145" s="8" t="s">
        <v>12</v>
      </c>
      <c r="B145" s="8" t="s">
        <v>67</v>
      </c>
      <c r="C145" s="2">
        <v>1.38317757009346E-2</v>
      </c>
      <c r="D145" s="2">
        <v>1.3274336283185801E-2</v>
      </c>
      <c r="E145" s="2">
        <v>1.8195050946142599E-3</v>
      </c>
      <c r="F145" s="2">
        <v>-4.3588812204867402E-3</v>
      </c>
      <c r="G145" s="2">
        <v>-9.6680043779642493E-3</v>
      </c>
      <c r="H145" s="2">
        <v>-1.0683367102597201E-2</v>
      </c>
      <c r="I145" s="2">
        <v>1.4894805436604E-3</v>
      </c>
      <c r="J145" s="2">
        <v>1.98921732664064E-2</v>
      </c>
      <c r="K145" s="2">
        <v>4.06489245351805E-2</v>
      </c>
      <c r="L145" s="2">
        <v>3.0653354352776298E-2</v>
      </c>
      <c r="M145" s="2">
        <v>6.3222297756628104E-2</v>
      </c>
      <c r="N145" s="3">
        <v>0.163041457519985</v>
      </c>
      <c r="O145" s="3">
        <v>0.138282387190684</v>
      </c>
    </row>
    <row r="146" spans="1:15" x14ac:dyDescent="0.3">
      <c r="A146" s="8" t="s">
        <v>12</v>
      </c>
      <c r="B146" s="8" t="s">
        <v>68</v>
      </c>
      <c r="C146" s="2">
        <v>-8.9995500224988693E-3</v>
      </c>
      <c r="D146" s="2">
        <v>-1.37732707734221E-2</v>
      </c>
      <c r="E146" s="2">
        <v>-1.0435850214855699E-2</v>
      </c>
      <c r="F146" s="2">
        <v>2.2797766749379701E-2</v>
      </c>
      <c r="G146" s="2">
        <v>2.6231993934799101E-2</v>
      </c>
      <c r="H146" s="2">
        <v>2.17198581560284E-2</v>
      </c>
      <c r="I146" s="2">
        <v>2.01012292118583E-2</v>
      </c>
      <c r="J146" s="2">
        <v>2.2540402608449101E-2</v>
      </c>
      <c r="K146" s="2">
        <v>1.4557049771246401E-2</v>
      </c>
      <c r="L146" s="2">
        <v>-5.0560262366766903E-3</v>
      </c>
      <c r="M146" s="2">
        <v>1.8129377832715302E-2</v>
      </c>
      <c r="N146" s="3">
        <v>5.0893110292032903E-2</v>
      </c>
      <c r="O146" s="3">
        <v>0.137661141804788</v>
      </c>
    </row>
    <row r="147" spans="1:15" x14ac:dyDescent="0.3">
      <c r="A147" s="8" t="s">
        <v>12</v>
      </c>
      <c r="B147" s="8" t="s">
        <v>69</v>
      </c>
      <c r="C147" s="2">
        <v>-7.2928454671193303E-3</v>
      </c>
      <c r="D147" s="2">
        <v>-1.7859404686510399E-2</v>
      </c>
      <c r="E147" s="2">
        <v>-1.9989682744389999E-2</v>
      </c>
      <c r="F147" s="2">
        <v>-2.5661271219897398E-2</v>
      </c>
      <c r="G147" s="2">
        <v>-3.4305780659103197E-2</v>
      </c>
      <c r="H147" s="2">
        <v>-4.1958041958042001E-2</v>
      </c>
      <c r="I147" s="2">
        <v>-4.2043795620438001E-2</v>
      </c>
      <c r="J147" s="2">
        <v>-2.5601950624809501E-2</v>
      </c>
      <c r="K147" s="2">
        <v>-1.92367844854551E-2</v>
      </c>
      <c r="L147" s="2">
        <v>-1.8497847233296099E-2</v>
      </c>
      <c r="M147" s="2">
        <v>-6.4987814784727902E-4</v>
      </c>
      <c r="N147" s="3">
        <v>-6.2633343492837501E-2</v>
      </c>
      <c r="O147" s="3">
        <v>-0.20673200928553001</v>
      </c>
    </row>
    <row r="148" spans="1:15" x14ac:dyDescent="0.3">
      <c r="A148" s="8" t="s">
        <v>12</v>
      </c>
      <c r="B148" s="8" t="s">
        <v>70</v>
      </c>
      <c r="C148" s="2">
        <v>-4.15233415233415E-2</v>
      </c>
      <c r="D148" s="2">
        <v>-7.4596257369905106E-2</v>
      </c>
      <c r="E148" s="2">
        <v>-5.51246537396122E-2</v>
      </c>
      <c r="F148" s="2">
        <v>-2.4039871005570201E-2</v>
      </c>
      <c r="G148" s="2">
        <v>-1.8624211474917399E-2</v>
      </c>
      <c r="H148" s="2">
        <v>6.1218243036424902E-3</v>
      </c>
      <c r="I148" s="2">
        <v>1.8862184362640699E-2</v>
      </c>
      <c r="J148" s="2">
        <v>5.8524932815765901E-2</v>
      </c>
      <c r="K148" s="2">
        <v>1.8053596614950599E-2</v>
      </c>
      <c r="L148" s="2">
        <v>-1.1914657799944601E-2</v>
      </c>
      <c r="M148" s="2">
        <v>8.4127874369040905E-4</v>
      </c>
      <c r="N148" s="3">
        <v>6.5691251119737198E-2</v>
      </c>
      <c r="O148" s="3">
        <v>-1.13573407202216E-2</v>
      </c>
    </row>
    <row r="149" spans="1:15" x14ac:dyDescent="0.3">
      <c r="A149" s="8" t="s">
        <v>12</v>
      </c>
      <c r="B149" s="8" t="s">
        <v>71</v>
      </c>
      <c r="C149" s="2">
        <v>-2.77264325323475E-3</v>
      </c>
      <c r="D149" s="2">
        <v>-7.2289156626505993E-2</v>
      </c>
      <c r="E149" s="2">
        <v>-8.8911088911088898E-2</v>
      </c>
      <c r="F149" s="2">
        <v>-1.0964912280701801E-2</v>
      </c>
      <c r="G149" s="2">
        <v>4.5454545454545497E-2</v>
      </c>
      <c r="H149" s="2">
        <v>5.4082714740190899E-2</v>
      </c>
      <c r="I149" s="2">
        <v>2.01207243460765E-2</v>
      </c>
      <c r="J149" s="2">
        <v>3.35305719921105E-2</v>
      </c>
      <c r="K149" s="2">
        <v>-9.5419847328244304E-4</v>
      </c>
      <c r="L149" s="2">
        <v>-2.7698185291308498E-2</v>
      </c>
      <c r="M149" s="2">
        <v>1.6699410609037301E-2</v>
      </c>
      <c r="N149" s="3">
        <v>2.07100591715976E-2</v>
      </c>
      <c r="O149" s="3">
        <v>3.3966033966034002E-2</v>
      </c>
    </row>
    <row r="150" spans="1:15" x14ac:dyDescent="0.3">
      <c r="A150" s="8" t="s">
        <v>13</v>
      </c>
      <c r="B150" s="8" t="s">
        <v>60</v>
      </c>
      <c r="C150" s="2">
        <v>0.54545454545454497</v>
      </c>
      <c r="D150" s="2">
        <v>-0.23529411764705899</v>
      </c>
      <c r="E150" s="2">
        <v>-0.15384615384615399</v>
      </c>
      <c r="F150" s="2">
        <v>0</v>
      </c>
      <c r="G150" s="2">
        <v>0.22727272727272699</v>
      </c>
      <c r="H150" s="2">
        <v>-0.407407407407407</v>
      </c>
      <c r="I150" s="2">
        <v>-6.25E-2</v>
      </c>
      <c r="J150" s="2">
        <v>-6.6666666666666693E-2</v>
      </c>
      <c r="K150" s="2">
        <v>-0.14285714285714299</v>
      </c>
      <c r="L150" s="2">
        <v>0</v>
      </c>
      <c r="M150" s="2">
        <v>-0.25</v>
      </c>
      <c r="N150" s="3">
        <v>-0.4</v>
      </c>
      <c r="O150" s="3">
        <v>-0.65384615384615397</v>
      </c>
    </row>
    <row r="151" spans="1:15" x14ac:dyDescent="0.3">
      <c r="A151" s="8" t="s">
        <v>13</v>
      </c>
      <c r="B151" s="8" t="s">
        <v>61</v>
      </c>
      <c r="C151" s="2">
        <v>3.4985422740524803E-2</v>
      </c>
      <c r="D151" s="2">
        <v>9.0140845070422498E-2</v>
      </c>
      <c r="E151" s="2">
        <v>6.2015503875968998E-2</v>
      </c>
      <c r="F151" s="2">
        <v>4.6228710462287097E-2</v>
      </c>
      <c r="G151" s="2">
        <v>2.7906976744186001E-2</v>
      </c>
      <c r="H151" s="2">
        <v>1.8099547511312201E-2</v>
      </c>
      <c r="I151" s="2">
        <v>-2.4444444444444401E-2</v>
      </c>
      <c r="J151" s="2">
        <v>-1.13895216400911E-2</v>
      </c>
      <c r="K151" s="2">
        <v>-1.1520737327188901E-2</v>
      </c>
      <c r="L151" s="2">
        <v>5.3613053613053602E-2</v>
      </c>
      <c r="M151" s="2">
        <v>2.4336283185840701E-2</v>
      </c>
      <c r="N151" s="3">
        <v>5.46697038724374E-2</v>
      </c>
      <c r="O151" s="3">
        <v>0.19638242894056801</v>
      </c>
    </row>
    <row r="152" spans="1:15" x14ac:dyDescent="0.3">
      <c r="A152" s="8" t="s">
        <v>13</v>
      </c>
      <c r="B152" s="8" t="s">
        <v>62</v>
      </c>
      <c r="C152" s="2">
        <v>-4.5112781954887202E-2</v>
      </c>
      <c r="D152" s="2">
        <v>-3.9370078740157497E-3</v>
      </c>
      <c r="E152" s="2">
        <v>1.58102766798419E-2</v>
      </c>
      <c r="F152" s="2">
        <v>-1.1673151750972799E-2</v>
      </c>
      <c r="G152" s="2">
        <v>-3.9370078740157497E-3</v>
      </c>
      <c r="H152" s="2">
        <v>0.114624505928854</v>
      </c>
      <c r="I152" s="2">
        <v>0.11347517730496499</v>
      </c>
      <c r="J152" s="2">
        <v>0.101910828025478</v>
      </c>
      <c r="K152" s="2">
        <v>8.9595375722543294E-2</v>
      </c>
      <c r="L152" s="2">
        <v>8.75331564986737E-2</v>
      </c>
      <c r="M152" s="2">
        <v>2.92682926829268E-2</v>
      </c>
      <c r="N152" s="3">
        <v>0.34394904458598702</v>
      </c>
      <c r="O152" s="3">
        <v>0.66798418972331997</v>
      </c>
    </row>
    <row r="153" spans="1:15" x14ac:dyDescent="0.3">
      <c r="A153" s="8" t="s">
        <v>13</v>
      </c>
      <c r="B153" s="8" t="s">
        <v>63</v>
      </c>
      <c r="C153" s="2">
        <v>0.13218390804597699</v>
      </c>
      <c r="D153" s="2">
        <v>-1.5228426395939101E-2</v>
      </c>
      <c r="E153" s="2">
        <v>6.18556701030928E-2</v>
      </c>
      <c r="F153" s="2">
        <v>9.7087378640776708E-3</v>
      </c>
      <c r="G153" s="2">
        <v>5.7692307692307702E-2</v>
      </c>
      <c r="H153" s="2">
        <v>-1.8181818181818198E-2</v>
      </c>
      <c r="I153" s="2">
        <v>-4.6296296296296302E-3</v>
      </c>
      <c r="J153" s="2">
        <v>1.8604651162790701E-2</v>
      </c>
      <c r="K153" s="2">
        <v>4.5662100456621002E-2</v>
      </c>
      <c r="L153" s="2">
        <v>5.2401746724890799E-2</v>
      </c>
      <c r="M153" s="2">
        <v>-2.9045643153527E-2</v>
      </c>
      <c r="N153" s="3">
        <v>8.8372093023255799E-2</v>
      </c>
      <c r="O153" s="3">
        <v>0.20618556701030899</v>
      </c>
    </row>
    <row r="154" spans="1:15" x14ac:dyDescent="0.3">
      <c r="A154" s="8" t="s">
        <v>13</v>
      </c>
      <c r="B154" s="8" t="s">
        <v>64</v>
      </c>
      <c r="C154" s="2">
        <v>0.2</v>
      </c>
      <c r="D154" s="2">
        <v>8.3333333333333301E-2</v>
      </c>
      <c r="E154" s="2">
        <v>-0.128205128205128</v>
      </c>
      <c r="F154" s="2">
        <v>-2.9411764705882401E-2</v>
      </c>
      <c r="G154" s="2">
        <v>0.21212121212121199</v>
      </c>
      <c r="H154" s="2">
        <v>0.1</v>
      </c>
      <c r="I154" s="2">
        <v>0.13636363636363599</v>
      </c>
      <c r="J154" s="2">
        <v>0.2</v>
      </c>
      <c r="K154" s="2">
        <v>-0.15</v>
      </c>
      <c r="L154" s="2">
        <v>0.21568627450980399</v>
      </c>
      <c r="M154" s="2">
        <v>0.27419354838709697</v>
      </c>
      <c r="N154" s="3">
        <v>0.57999999999999996</v>
      </c>
      <c r="O154" s="3">
        <v>1.02564102564103</v>
      </c>
    </row>
    <row r="155" spans="1:15" x14ac:dyDescent="0.3">
      <c r="A155" s="8" t="s">
        <v>13</v>
      </c>
      <c r="B155" s="8" t="s">
        <v>65</v>
      </c>
      <c r="C155" s="2">
        <v>0</v>
      </c>
      <c r="D155" s="2">
        <v>1</v>
      </c>
      <c r="E155" s="2">
        <v>0</v>
      </c>
      <c r="F155" s="2">
        <v>0.5</v>
      </c>
      <c r="G155" s="2">
        <v>0</v>
      </c>
      <c r="H155" s="2">
        <v>0</v>
      </c>
      <c r="I155" s="2">
        <v>0.66666666666666696</v>
      </c>
      <c r="J155" s="2">
        <v>0</v>
      </c>
      <c r="K155" s="2">
        <v>0</v>
      </c>
      <c r="L155" s="2">
        <v>-0.2</v>
      </c>
      <c r="M155" s="2">
        <v>0.25</v>
      </c>
      <c r="N155" s="3">
        <v>0</v>
      </c>
      <c r="O155" s="3">
        <v>1.5</v>
      </c>
    </row>
    <row r="156" spans="1:15" x14ac:dyDescent="0.3">
      <c r="A156" s="8" t="s">
        <v>13</v>
      </c>
      <c r="B156" s="8" t="s">
        <v>66</v>
      </c>
      <c r="C156" s="2">
        <v>-0.3</v>
      </c>
      <c r="D156" s="2">
        <v>-0.14285714285714299</v>
      </c>
      <c r="E156" s="2">
        <v>0</v>
      </c>
      <c r="F156" s="2">
        <v>-0.16666666666666699</v>
      </c>
      <c r="G156" s="2">
        <v>0</v>
      </c>
      <c r="H156" s="2">
        <v>1</v>
      </c>
      <c r="I156" s="2">
        <v>-0.1</v>
      </c>
      <c r="J156" s="2">
        <v>-0.44444444444444398</v>
      </c>
      <c r="K156" s="2">
        <v>0</v>
      </c>
      <c r="L156" s="2">
        <v>0</v>
      </c>
      <c r="M156" s="2">
        <v>-1</v>
      </c>
      <c r="N156" s="3">
        <v>-1</v>
      </c>
      <c r="O156" s="3">
        <v>-1</v>
      </c>
    </row>
    <row r="157" spans="1:15" x14ac:dyDescent="0.3">
      <c r="A157" s="8" t="s">
        <v>13</v>
      </c>
      <c r="B157" s="8" t="s">
        <v>67</v>
      </c>
      <c r="C157" s="2">
        <v>5.2631578947368403E-3</v>
      </c>
      <c r="D157" s="2">
        <v>-2.6178010471204199E-2</v>
      </c>
      <c r="E157" s="2">
        <v>-2.68817204301075E-2</v>
      </c>
      <c r="F157" s="2">
        <v>-1.1049723756906099E-2</v>
      </c>
      <c r="G157" s="2">
        <v>5.5865921787709499E-3</v>
      </c>
      <c r="H157" s="2">
        <v>-6.1111111111111102E-2</v>
      </c>
      <c r="I157" s="2">
        <v>2.3668639053254399E-2</v>
      </c>
      <c r="J157" s="2">
        <v>0</v>
      </c>
      <c r="K157" s="2">
        <v>-2.3121387283237E-2</v>
      </c>
      <c r="L157" s="2">
        <v>0.15976331360946699</v>
      </c>
      <c r="M157" s="2">
        <v>5.10204081632653E-2</v>
      </c>
      <c r="N157" s="3">
        <v>0.190751445086705</v>
      </c>
      <c r="O157" s="3">
        <v>0.10752688172043</v>
      </c>
    </row>
    <row r="158" spans="1:15" x14ac:dyDescent="0.3">
      <c r="A158" s="8" t="s">
        <v>13</v>
      </c>
      <c r="B158" s="8" t="s">
        <v>68</v>
      </c>
      <c r="C158" s="2">
        <v>-4.4843049327354299E-2</v>
      </c>
      <c r="D158" s="2">
        <v>-1.8779342723004699E-2</v>
      </c>
      <c r="E158" s="2">
        <v>-5.2631578947368397E-2</v>
      </c>
      <c r="F158" s="2">
        <v>-4.0404040404040401E-2</v>
      </c>
      <c r="G158" s="2">
        <v>-2.6315789473684199E-2</v>
      </c>
      <c r="H158" s="2">
        <v>1.62162162162162E-2</v>
      </c>
      <c r="I158" s="2">
        <v>7.4468085106383003E-2</v>
      </c>
      <c r="J158" s="2">
        <v>1.9801980198019799E-2</v>
      </c>
      <c r="K158" s="2">
        <v>4.8543689320388302E-3</v>
      </c>
      <c r="L158" s="2">
        <v>9.1787439613526603E-2</v>
      </c>
      <c r="M158" s="2">
        <v>-4.4247787610619503E-3</v>
      </c>
      <c r="N158" s="3">
        <v>0.113861386138614</v>
      </c>
      <c r="O158" s="3">
        <v>7.6555023923445001E-2</v>
      </c>
    </row>
    <row r="159" spans="1:15" x14ac:dyDescent="0.3">
      <c r="A159" s="8" t="s">
        <v>13</v>
      </c>
      <c r="B159" s="8" t="s">
        <v>69</v>
      </c>
      <c r="C159" s="2">
        <v>-2.8125000000000001E-2</v>
      </c>
      <c r="D159" s="2">
        <v>-8.0385852090032198E-2</v>
      </c>
      <c r="E159" s="2">
        <v>1.3986013986014E-2</v>
      </c>
      <c r="F159" s="2">
        <v>-1.03448275862069E-2</v>
      </c>
      <c r="G159" s="2">
        <v>-6.6202090592334506E-2</v>
      </c>
      <c r="H159" s="2">
        <v>-5.9701492537313397E-2</v>
      </c>
      <c r="I159" s="2">
        <v>-6.7460317460317498E-2</v>
      </c>
      <c r="J159" s="2">
        <v>-2.97872340425532E-2</v>
      </c>
      <c r="K159" s="2">
        <v>-3.94736842105263E-2</v>
      </c>
      <c r="L159" s="2">
        <v>-4.1095890410958902E-2</v>
      </c>
      <c r="M159" s="2">
        <v>-2.8571428571428598E-2</v>
      </c>
      <c r="N159" s="3">
        <v>-0.131914893617021</v>
      </c>
      <c r="O159" s="3">
        <v>-0.286713286713287</v>
      </c>
    </row>
    <row r="160" spans="1:15" x14ac:dyDescent="0.3">
      <c r="A160" s="8" t="s">
        <v>13</v>
      </c>
      <c r="B160" s="8" t="s">
        <v>70</v>
      </c>
      <c r="C160" s="2">
        <v>-5.5118110236220499E-2</v>
      </c>
      <c r="D160" s="2">
        <v>5.83333333333333E-2</v>
      </c>
      <c r="E160" s="2">
        <v>-9.4488188976377993E-2</v>
      </c>
      <c r="F160" s="2">
        <v>6.08695652173913E-2</v>
      </c>
      <c r="G160" s="2">
        <v>3.2786885245901599E-2</v>
      </c>
      <c r="H160" s="2">
        <v>1.58730158730159E-2</v>
      </c>
      <c r="I160" s="2">
        <v>-3.125E-2</v>
      </c>
      <c r="J160" s="2">
        <v>0.104838709677419</v>
      </c>
      <c r="K160" s="2">
        <v>-1.4598540145985399E-2</v>
      </c>
      <c r="L160" s="2">
        <v>2.2222222222222199E-2</v>
      </c>
      <c r="M160" s="2">
        <v>1.4492753623188401E-2</v>
      </c>
      <c r="N160" s="3">
        <v>0.12903225806451599</v>
      </c>
      <c r="O160" s="3">
        <v>0.102362204724409</v>
      </c>
    </row>
    <row r="161" spans="1:15" x14ac:dyDescent="0.3">
      <c r="A161" s="8" t="s">
        <v>13</v>
      </c>
      <c r="B161" s="8" t="s">
        <v>71</v>
      </c>
      <c r="C161" s="2">
        <v>-0.2</v>
      </c>
      <c r="D161" s="2">
        <v>-0.16666666666666699</v>
      </c>
      <c r="E161" s="2">
        <v>-0.2</v>
      </c>
      <c r="F161" s="2">
        <v>-0.125</v>
      </c>
      <c r="G161" s="2">
        <v>0.57142857142857095</v>
      </c>
      <c r="H161" s="2">
        <v>0.27272727272727298</v>
      </c>
      <c r="I161" s="2">
        <v>-0.14285714285714299</v>
      </c>
      <c r="J161" s="2">
        <v>0.16666666666666699</v>
      </c>
      <c r="K161" s="2">
        <v>0.214285714285714</v>
      </c>
      <c r="L161" s="2">
        <v>5.8823529411764698E-2</v>
      </c>
      <c r="M161" s="2">
        <v>0.16666666666666699</v>
      </c>
      <c r="N161" s="3">
        <v>0.75</v>
      </c>
      <c r="O161" s="3">
        <v>1.1000000000000001</v>
      </c>
    </row>
    <row r="162" spans="1:15" x14ac:dyDescent="0.3">
      <c r="A162" s="8" t="s">
        <v>14</v>
      </c>
      <c r="B162" s="8" t="s">
        <v>60</v>
      </c>
      <c r="C162" s="2">
        <v>-0.15306122448979601</v>
      </c>
      <c r="D162" s="2">
        <v>-0.30120481927710802</v>
      </c>
      <c r="E162" s="2">
        <v>0.10344827586206901</v>
      </c>
      <c r="F162" s="2">
        <v>-9.375E-2</v>
      </c>
      <c r="G162" s="2">
        <v>-0.15517241379310301</v>
      </c>
      <c r="H162" s="2">
        <v>-0.183673469387755</v>
      </c>
      <c r="I162" s="2">
        <v>0.125</v>
      </c>
      <c r="J162" s="2">
        <v>-2.2222222222222199E-2</v>
      </c>
      <c r="K162" s="2">
        <v>-4.5454545454545497E-2</v>
      </c>
      <c r="L162" s="2">
        <v>-0.19047619047618999</v>
      </c>
      <c r="M162" s="2">
        <v>-0.29411764705882398</v>
      </c>
      <c r="N162" s="3">
        <v>-0.46666666666666701</v>
      </c>
      <c r="O162" s="3">
        <v>-0.58620689655172398</v>
      </c>
    </row>
    <row r="163" spans="1:15" x14ac:dyDescent="0.3">
      <c r="A163" s="8" t="s">
        <v>14</v>
      </c>
      <c r="B163" s="8" t="s">
        <v>61</v>
      </c>
      <c r="C163" s="2">
        <v>4.2922374429223698E-2</v>
      </c>
      <c r="D163" s="2">
        <v>8.7565674255691804E-3</v>
      </c>
      <c r="E163" s="2">
        <v>6.0763888888888899E-3</v>
      </c>
      <c r="F163" s="2">
        <v>2.3295944779982699E-2</v>
      </c>
      <c r="G163" s="2">
        <v>3.0354131534569999E-2</v>
      </c>
      <c r="H163" s="2">
        <v>9.0016366612111296E-3</v>
      </c>
      <c r="I163" s="2">
        <v>2.7575020275750199E-2</v>
      </c>
      <c r="J163" s="2">
        <v>-1.8153117600631399E-2</v>
      </c>
      <c r="K163" s="2">
        <v>3.6977491961414803E-2</v>
      </c>
      <c r="L163" s="2">
        <v>3.3333333333333298E-2</v>
      </c>
      <c r="M163" s="2">
        <v>-3.07576894223556E-2</v>
      </c>
      <c r="N163" s="3">
        <v>1.9731649565903699E-2</v>
      </c>
      <c r="O163" s="3">
        <v>0.121527777777778</v>
      </c>
    </row>
    <row r="164" spans="1:15" x14ac:dyDescent="0.3">
      <c r="A164" s="8" t="s">
        <v>14</v>
      </c>
      <c r="B164" s="8" t="s">
        <v>62</v>
      </c>
      <c r="C164" s="2">
        <v>-2.1660649819494601E-2</v>
      </c>
      <c r="D164" s="2">
        <v>1.8450184501845001E-3</v>
      </c>
      <c r="E164" s="2">
        <v>-2.02578268876611E-2</v>
      </c>
      <c r="F164" s="2">
        <v>3.6654135338345897E-2</v>
      </c>
      <c r="G164" s="2">
        <v>3.9891205802357201E-2</v>
      </c>
      <c r="H164" s="2">
        <v>2.5283347863993E-2</v>
      </c>
      <c r="I164" s="2">
        <v>1.87074829931973E-2</v>
      </c>
      <c r="J164" s="2">
        <v>3.4223706176961598E-2</v>
      </c>
      <c r="K164" s="2">
        <v>5.32687651331719E-2</v>
      </c>
      <c r="L164" s="2">
        <v>4.75095785440613E-2</v>
      </c>
      <c r="M164" s="2">
        <v>6.8763716166788599E-2</v>
      </c>
      <c r="N164" s="3">
        <v>0.219532554257095</v>
      </c>
      <c r="O164" s="3">
        <v>0.34530386740331498</v>
      </c>
    </row>
    <row r="165" spans="1:15" x14ac:dyDescent="0.3">
      <c r="A165" s="8" t="s">
        <v>14</v>
      </c>
      <c r="B165" s="8" t="s">
        <v>63</v>
      </c>
      <c r="C165" s="2">
        <v>5.2493438320210001E-2</v>
      </c>
      <c r="D165" s="2">
        <v>5.1122194513715698E-2</v>
      </c>
      <c r="E165" s="2">
        <v>6.1684460260972698E-2</v>
      </c>
      <c r="F165" s="2">
        <v>2.23463687150838E-2</v>
      </c>
      <c r="G165" s="2">
        <v>3.0601092896174902E-2</v>
      </c>
      <c r="H165" s="2">
        <v>6.3626723223753996E-3</v>
      </c>
      <c r="I165" s="2">
        <v>3.4773445732349799E-2</v>
      </c>
      <c r="J165" s="2">
        <v>3.0549898167006101E-3</v>
      </c>
      <c r="K165" s="2">
        <v>2.6395939086294399E-2</v>
      </c>
      <c r="L165" s="2">
        <v>2.86844708209693E-2</v>
      </c>
      <c r="M165" s="2">
        <v>-1.9230769230769201E-2</v>
      </c>
      <c r="N165" s="3">
        <v>3.8696537678207701E-2</v>
      </c>
      <c r="O165" s="3">
        <v>0.209964412811388</v>
      </c>
    </row>
    <row r="166" spans="1:15" x14ac:dyDescent="0.3">
      <c r="A166" s="8" t="s">
        <v>14</v>
      </c>
      <c r="B166" s="8" t="s">
        <v>64</v>
      </c>
      <c r="C166" s="2">
        <v>0.10101010101010099</v>
      </c>
      <c r="D166" s="2">
        <v>0.100917431192661</v>
      </c>
      <c r="E166" s="2">
        <v>8.3333333333333301E-2</v>
      </c>
      <c r="F166" s="2">
        <v>0.15384615384615399</v>
      </c>
      <c r="G166" s="2">
        <v>2.66666666666667E-2</v>
      </c>
      <c r="H166" s="2">
        <v>0.15584415584415601</v>
      </c>
      <c r="I166" s="2">
        <v>7.3033707865168496E-2</v>
      </c>
      <c r="J166" s="2">
        <v>8.9005235602094196E-2</v>
      </c>
      <c r="K166" s="2">
        <v>4.3269230769230803E-2</v>
      </c>
      <c r="L166" s="2">
        <v>-1.3824884792626699E-2</v>
      </c>
      <c r="M166" s="2">
        <v>9.8130841121495296E-2</v>
      </c>
      <c r="N166" s="3">
        <v>0.23036649214659699</v>
      </c>
      <c r="O166" s="3">
        <v>0.95833333333333304</v>
      </c>
    </row>
    <row r="167" spans="1:15" x14ac:dyDescent="0.3">
      <c r="A167" s="8" t="s">
        <v>14</v>
      </c>
      <c r="B167" s="8" t="s">
        <v>65</v>
      </c>
      <c r="C167" s="2">
        <v>0</v>
      </c>
      <c r="D167" s="2">
        <v>-0.14285714285714299</v>
      </c>
      <c r="E167" s="2">
        <v>0.16666666666666699</v>
      </c>
      <c r="F167" s="2">
        <v>0</v>
      </c>
      <c r="G167" s="2">
        <v>0.14285714285714299</v>
      </c>
      <c r="H167" s="2">
        <v>-0.25</v>
      </c>
      <c r="I167" s="2">
        <v>0.33333333333333298</v>
      </c>
      <c r="J167" s="2">
        <v>-0.125</v>
      </c>
      <c r="K167" s="2">
        <v>0.57142857142857095</v>
      </c>
      <c r="L167" s="2">
        <v>0.27272727272727298</v>
      </c>
      <c r="M167" s="2">
        <v>0.214285714285714</v>
      </c>
      <c r="N167" s="3">
        <v>1.125</v>
      </c>
      <c r="O167" s="3">
        <v>1.8333333333333299</v>
      </c>
    </row>
    <row r="168" spans="1:15" x14ac:dyDescent="0.3">
      <c r="A168" s="8" t="s">
        <v>14</v>
      </c>
      <c r="B168" s="8" t="s">
        <v>66</v>
      </c>
      <c r="C168" s="2">
        <v>-0.39215686274509798</v>
      </c>
      <c r="D168" s="2">
        <v>-0.32258064516128998</v>
      </c>
      <c r="E168" s="2">
        <v>0.238095238095238</v>
      </c>
      <c r="F168" s="2">
        <v>-0.115384615384615</v>
      </c>
      <c r="G168" s="2">
        <v>-0.34782608695652201</v>
      </c>
      <c r="H168" s="2">
        <v>0.46666666666666701</v>
      </c>
      <c r="I168" s="2">
        <v>0.13636363636363599</v>
      </c>
      <c r="J168" s="2">
        <v>-0.08</v>
      </c>
      <c r="K168" s="2">
        <v>-0.217391304347826</v>
      </c>
      <c r="L168" s="2">
        <v>-5.5555555555555601E-2</v>
      </c>
      <c r="M168" s="2">
        <v>-0.11764705882352899</v>
      </c>
      <c r="N168" s="3">
        <v>-0.4</v>
      </c>
      <c r="O168" s="3">
        <v>-0.28571428571428598</v>
      </c>
    </row>
    <row r="169" spans="1:15" x14ac:dyDescent="0.3">
      <c r="A169" s="8" t="s">
        <v>14</v>
      </c>
      <c r="B169" s="8" t="s">
        <v>67</v>
      </c>
      <c r="C169" s="2">
        <v>-1.3377926421404699E-2</v>
      </c>
      <c r="D169" s="2">
        <v>1.8644067796610202E-2</v>
      </c>
      <c r="E169" s="2">
        <v>-1.6638935108153102E-2</v>
      </c>
      <c r="F169" s="2">
        <v>1.1844331641286E-2</v>
      </c>
      <c r="G169" s="2">
        <v>-2.3411371237458199E-2</v>
      </c>
      <c r="H169" s="2">
        <v>-1.1986301369862999E-2</v>
      </c>
      <c r="I169" s="2">
        <v>-5.89254766031196E-2</v>
      </c>
      <c r="J169" s="2">
        <v>-1.8416206261510099E-3</v>
      </c>
      <c r="K169" s="2">
        <v>4.98154981549815E-2</v>
      </c>
      <c r="L169" s="2">
        <v>4.7451669595782099E-2</v>
      </c>
      <c r="M169" s="2">
        <v>2.18120805369128E-2</v>
      </c>
      <c r="N169" s="3">
        <v>0.121546961325967</v>
      </c>
      <c r="O169" s="3">
        <v>1.3311148086522499E-2</v>
      </c>
    </row>
    <row r="170" spans="1:15" x14ac:dyDescent="0.3">
      <c r="A170" s="8" t="s">
        <v>14</v>
      </c>
      <c r="B170" s="8" t="s">
        <v>68</v>
      </c>
      <c r="C170" s="2">
        <v>-4.4041450777202097E-2</v>
      </c>
      <c r="D170" s="2">
        <v>-3.9295392953929503E-2</v>
      </c>
      <c r="E170" s="2">
        <v>4.2313117066290597E-3</v>
      </c>
      <c r="F170" s="2">
        <v>-1.40449438202247E-2</v>
      </c>
      <c r="G170" s="2">
        <v>1.2820512820512799E-2</v>
      </c>
      <c r="H170" s="2">
        <v>2.6722925457102701E-2</v>
      </c>
      <c r="I170" s="2">
        <v>4.10958904109589E-3</v>
      </c>
      <c r="J170" s="2">
        <v>-2.3192360163710801E-2</v>
      </c>
      <c r="K170" s="2">
        <v>1.67597765363128E-2</v>
      </c>
      <c r="L170" s="2">
        <v>3.0219780219780199E-2</v>
      </c>
      <c r="M170" s="2">
        <v>-1.2E-2</v>
      </c>
      <c r="N170" s="3">
        <v>1.09140518417462E-2</v>
      </c>
      <c r="O170" s="3">
        <v>4.51339915373766E-2</v>
      </c>
    </row>
    <row r="171" spans="1:15" x14ac:dyDescent="0.3">
      <c r="A171" s="8" t="s">
        <v>14</v>
      </c>
      <c r="B171" s="8" t="s">
        <v>69</v>
      </c>
      <c r="C171" s="2">
        <v>-2.1174205967276202E-2</v>
      </c>
      <c r="D171" s="2">
        <v>-3.0481809242871201E-2</v>
      </c>
      <c r="E171" s="2">
        <v>-3.5496957403651101E-2</v>
      </c>
      <c r="F171" s="2">
        <v>-2.73396424815983E-2</v>
      </c>
      <c r="G171" s="2">
        <v>-4.6486486486486497E-2</v>
      </c>
      <c r="H171" s="2">
        <v>-6.4625850340136098E-2</v>
      </c>
      <c r="I171" s="2">
        <v>-1.57575757575758E-2</v>
      </c>
      <c r="J171" s="2">
        <v>-4.5566502463054201E-2</v>
      </c>
      <c r="K171" s="2">
        <v>-3.2258064516128997E-2</v>
      </c>
      <c r="L171" s="2">
        <v>1.3333333333333299E-2</v>
      </c>
      <c r="M171" s="2">
        <v>-2.6315789473684201E-3</v>
      </c>
      <c r="N171" s="3">
        <v>-6.6502463054187194E-2</v>
      </c>
      <c r="O171" s="3">
        <v>-0.23123732251521301</v>
      </c>
    </row>
    <row r="172" spans="1:15" x14ac:dyDescent="0.3">
      <c r="A172" s="8" t="s">
        <v>14</v>
      </c>
      <c r="B172" s="8" t="s">
        <v>70</v>
      </c>
      <c r="C172" s="2">
        <v>-2.04081632653061E-2</v>
      </c>
      <c r="D172" s="2">
        <v>-1.7857142857142901E-2</v>
      </c>
      <c r="E172" s="2">
        <v>-4.2424242424242399E-2</v>
      </c>
      <c r="F172" s="2">
        <v>6.9620253164557E-2</v>
      </c>
      <c r="G172" s="2">
        <v>8.8757396449704092E-3</v>
      </c>
      <c r="H172" s="2">
        <v>-5.8651026392961903E-3</v>
      </c>
      <c r="I172" s="2">
        <v>-2.6548672566371698E-2</v>
      </c>
      <c r="J172" s="2">
        <v>9.6969696969696997E-2</v>
      </c>
      <c r="K172" s="2">
        <v>5.24861878453039E-2</v>
      </c>
      <c r="L172" s="2">
        <v>-2.3622047244094498E-2</v>
      </c>
      <c r="M172" s="2">
        <v>-1.0752688172042999E-2</v>
      </c>
      <c r="N172" s="3">
        <v>0.115151515151515</v>
      </c>
      <c r="O172" s="3">
        <v>0.115151515151515</v>
      </c>
    </row>
    <row r="173" spans="1:15" x14ac:dyDescent="0.3">
      <c r="A173" s="8" t="s">
        <v>14</v>
      </c>
      <c r="B173" s="8" t="s">
        <v>71</v>
      </c>
      <c r="C173" s="2">
        <v>7.3170731707317097E-2</v>
      </c>
      <c r="D173" s="2">
        <v>-0.13636363636363599</v>
      </c>
      <c r="E173" s="2">
        <v>-0.157894736842105</v>
      </c>
      <c r="F173" s="2">
        <v>0</v>
      </c>
      <c r="G173" s="2">
        <v>9.375E-2</v>
      </c>
      <c r="H173" s="2">
        <v>0.14285714285714299</v>
      </c>
      <c r="I173" s="2">
        <v>0.125</v>
      </c>
      <c r="J173" s="2">
        <v>0</v>
      </c>
      <c r="K173" s="2">
        <v>0.11111111111111099</v>
      </c>
      <c r="L173" s="2">
        <v>0.1</v>
      </c>
      <c r="M173" s="2">
        <v>0.145454545454545</v>
      </c>
      <c r="N173" s="3">
        <v>0.4</v>
      </c>
      <c r="O173" s="3">
        <v>0.65789473684210498</v>
      </c>
    </row>
    <row r="174" spans="1:15" x14ac:dyDescent="0.3">
      <c r="A174" s="8" t="s">
        <v>15</v>
      </c>
      <c r="B174" s="8" t="s">
        <v>60</v>
      </c>
      <c r="C174" s="2">
        <v>-0.269230769230769</v>
      </c>
      <c r="D174" s="2">
        <v>0.52631578947368396</v>
      </c>
      <c r="E174" s="2">
        <v>-0.20689655172413801</v>
      </c>
      <c r="F174" s="2">
        <v>0.217391304347826</v>
      </c>
      <c r="G174" s="2">
        <v>-0.32142857142857101</v>
      </c>
      <c r="H174" s="2">
        <v>-0.26315789473684198</v>
      </c>
      <c r="I174" s="2">
        <v>-0.214285714285714</v>
      </c>
      <c r="J174" s="2">
        <v>-0.36363636363636398</v>
      </c>
      <c r="K174" s="2">
        <v>0.57142857142857095</v>
      </c>
      <c r="L174" s="2">
        <v>-0.18181818181818199</v>
      </c>
      <c r="M174" s="2">
        <v>-0.33333333333333298</v>
      </c>
      <c r="N174" s="3">
        <v>-0.45454545454545497</v>
      </c>
      <c r="O174" s="3">
        <v>-0.79310344827586199</v>
      </c>
    </row>
    <row r="175" spans="1:15" x14ac:dyDescent="0.3">
      <c r="A175" s="8" t="s">
        <v>15</v>
      </c>
      <c r="B175" s="8" t="s">
        <v>61</v>
      </c>
      <c r="C175" s="2">
        <v>2.8708133971291901E-2</v>
      </c>
      <c r="D175" s="2">
        <v>2.32558139534884E-2</v>
      </c>
      <c r="E175" s="2">
        <v>3.1818181818181801E-2</v>
      </c>
      <c r="F175" s="2">
        <v>1.3215859030837E-2</v>
      </c>
      <c r="G175" s="2">
        <v>2.8260869565217402E-2</v>
      </c>
      <c r="H175" s="2">
        <v>1.05708245243129E-2</v>
      </c>
      <c r="I175" s="2">
        <v>2.0920502092050199E-3</v>
      </c>
      <c r="J175" s="2">
        <v>-1.04384133611691E-2</v>
      </c>
      <c r="K175" s="2">
        <v>1.05485232067511E-2</v>
      </c>
      <c r="L175" s="2">
        <v>0.100208768267223</v>
      </c>
      <c r="M175" s="2">
        <v>1.5180265654649E-2</v>
      </c>
      <c r="N175" s="3">
        <v>0.116910229645094</v>
      </c>
      <c r="O175" s="3">
        <v>0.21590909090909099</v>
      </c>
    </row>
    <row r="176" spans="1:15" x14ac:dyDescent="0.3">
      <c r="A176" s="8" t="s">
        <v>15</v>
      </c>
      <c r="B176" s="8" t="s">
        <v>62</v>
      </c>
      <c r="C176" s="2">
        <v>7.4626865671641798E-3</v>
      </c>
      <c r="D176" s="2">
        <v>4.4444444444444398E-2</v>
      </c>
      <c r="E176" s="2">
        <v>-4.72813238770686E-3</v>
      </c>
      <c r="F176" s="2">
        <v>6.6508313539192399E-2</v>
      </c>
      <c r="G176" s="2">
        <v>4.23162583518931E-2</v>
      </c>
      <c r="H176" s="2">
        <v>2.7777777777777801E-2</v>
      </c>
      <c r="I176" s="2">
        <v>4.5738045738045699E-2</v>
      </c>
      <c r="J176" s="2">
        <v>0</v>
      </c>
      <c r="K176" s="2">
        <v>4.1749502982107403E-2</v>
      </c>
      <c r="L176" s="2">
        <v>0.15458015267175601</v>
      </c>
      <c r="M176" s="2">
        <v>4.1322314049586799E-2</v>
      </c>
      <c r="N176" s="3">
        <v>0.25248508946322101</v>
      </c>
      <c r="O176" s="3">
        <v>0.48936170212766</v>
      </c>
    </row>
    <row r="177" spans="1:15" x14ac:dyDescent="0.3">
      <c r="A177" s="8" t="s">
        <v>15</v>
      </c>
      <c r="B177" s="8" t="s">
        <v>63</v>
      </c>
      <c r="C177" s="2">
        <v>3.6231884057971002E-2</v>
      </c>
      <c r="D177" s="2">
        <v>4.8951048951049E-2</v>
      </c>
      <c r="E177" s="2">
        <v>6.6666666666666693E-2</v>
      </c>
      <c r="F177" s="2">
        <v>-4.3749999999999997E-2</v>
      </c>
      <c r="G177" s="2">
        <v>2.61437908496732E-2</v>
      </c>
      <c r="H177" s="2">
        <v>2.8662420382165599E-2</v>
      </c>
      <c r="I177" s="2">
        <v>1.54798761609907E-2</v>
      </c>
      <c r="J177" s="2">
        <v>8.5365853658536606E-2</v>
      </c>
      <c r="K177" s="2">
        <v>4.7752808988764002E-2</v>
      </c>
      <c r="L177" s="2">
        <v>3.7533512064343202E-2</v>
      </c>
      <c r="M177" s="2">
        <v>2.58397932816537E-3</v>
      </c>
      <c r="N177" s="3">
        <v>0.18292682926829301</v>
      </c>
      <c r="O177" s="3">
        <v>0.293333333333333</v>
      </c>
    </row>
    <row r="178" spans="1:15" x14ac:dyDescent="0.3">
      <c r="A178" s="8" t="s">
        <v>15</v>
      </c>
      <c r="B178" s="8" t="s">
        <v>64</v>
      </c>
      <c r="C178" s="2">
        <v>1.8181818181818198E-2</v>
      </c>
      <c r="D178" s="2">
        <v>0</v>
      </c>
      <c r="E178" s="2">
        <v>0.125</v>
      </c>
      <c r="F178" s="2">
        <v>0.126984126984127</v>
      </c>
      <c r="G178" s="2">
        <v>0.140845070422535</v>
      </c>
      <c r="H178" s="2">
        <v>-3.7037037037037E-2</v>
      </c>
      <c r="I178" s="2">
        <v>0</v>
      </c>
      <c r="J178" s="2">
        <v>0.115384615384615</v>
      </c>
      <c r="K178" s="2">
        <v>0.10344827586206901</v>
      </c>
      <c r="L178" s="2">
        <v>6.25E-2</v>
      </c>
      <c r="M178" s="2">
        <v>3.9215686274509803E-2</v>
      </c>
      <c r="N178" s="3">
        <v>0.35897435897435898</v>
      </c>
      <c r="O178" s="3">
        <v>0.89285714285714302</v>
      </c>
    </row>
    <row r="179" spans="1:15" x14ac:dyDescent="0.3">
      <c r="A179" s="8" t="s">
        <v>15</v>
      </c>
      <c r="B179" s="8" t="s">
        <v>65</v>
      </c>
      <c r="C179" s="2">
        <v>0.16666666666666699</v>
      </c>
      <c r="D179" s="2">
        <v>-0.28571428571428598</v>
      </c>
      <c r="E179" s="2">
        <v>0.2</v>
      </c>
      <c r="F179" s="2">
        <v>0.33333333333333298</v>
      </c>
      <c r="G179" s="2">
        <v>0.25</v>
      </c>
      <c r="H179" s="2">
        <v>-0.1</v>
      </c>
      <c r="I179" s="2">
        <v>-0.11111111111111099</v>
      </c>
      <c r="J179" s="2">
        <v>0.25</v>
      </c>
      <c r="K179" s="2">
        <v>0</v>
      </c>
      <c r="L179" s="2">
        <v>0.4</v>
      </c>
      <c r="M179" s="2">
        <v>7.1428571428571397E-2</v>
      </c>
      <c r="N179" s="3">
        <v>0.875</v>
      </c>
      <c r="O179" s="3">
        <v>2</v>
      </c>
    </row>
    <row r="180" spans="1:15" x14ac:dyDescent="0.3">
      <c r="A180" s="8" t="s">
        <v>15</v>
      </c>
      <c r="B180" s="8" t="s">
        <v>66</v>
      </c>
      <c r="C180" s="2">
        <v>0</v>
      </c>
      <c r="D180" s="2">
        <v>-0.4</v>
      </c>
      <c r="E180" s="2">
        <v>0.16666666666666699</v>
      </c>
      <c r="F180" s="2">
        <v>0</v>
      </c>
      <c r="G180" s="2">
        <v>-0.14285714285714299</v>
      </c>
      <c r="H180" s="2">
        <v>0.83333333333333304</v>
      </c>
      <c r="I180" s="2">
        <v>-9.0909090909090898E-2</v>
      </c>
      <c r="J180" s="2">
        <v>-0.3</v>
      </c>
      <c r="K180" s="2">
        <v>-0.42857142857142899</v>
      </c>
      <c r="L180" s="2">
        <v>0.75</v>
      </c>
      <c r="M180" s="2">
        <v>-0.28571428571428598</v>
      </c>
      <c r="N180" s="3">
        <v>-0.5</v>
      </c>
      <c r="O180" s="3">
        <v>-0.16666666666666699</v>
      </c>
    </row>
    <row r="181" spans="1:15" x14ac:dyDescent="0.3">
      <c r="A181" s="8" t="s">
        <v>15</v>
      </c>
      <c r="B181" s="8" t="s">
        <v>67</v>
      </c>
      <c r="C181" s="2">
        <v>-7.2289156626505993E-2</v>
      </c>
      <c r="D181" s="2">
        <v>4.7619047619047603E-2</v>
      </c>
      <c r="E181" s="2">
        <v>-1.6528925619834701E-2</v>
      </c>
      <c r="F181" s="2">
        <v>-5.4621848739495799E-2</v>
      </c>
      <c r="G181" s="2">
        <v>0.04</v>
      </c>
      <c r="H181" s="2">
        <v>2.1367521367521399E-2</v>
      </c>
      <c r="I181" s="2">
        <v>4.1841004184100397E-3</v>
      </c>
      <c r="J181" s="2">
        <v>1.6666666666666701E-2</v>
      </c>
      <c r="K181" s="2">
        <v>7.7868852459016397E-2</v>
      </c>
      <c r="L181" s="2">
        <v>0.110266159695817</v>
      </c>
      <c r="M181" s="2">
        <v>0.11301369863013699</v>
      </c>
      <c r="N181" s="3">
        <v>0.35416666666666702</v>
      </c>
      <c r="O181" s="3">
        <v>0.34297520661156999</v>
      </c>
    </row>
    <row r="182" spans="1:15" x14ac:dyDescent="0.3">
      <c r="A182" s="8" t="s">
        <v>15</v>
      </c>
      <c r="B182" s="8" t="s">
        <v>68</v>
      </c>
      <c r="C182" s="2">
        <v>-2.8818443804034598E-2</v>
      </c>
      <c r="D182" s="2">
        <v>-8.0118694362017795E-2</v>
      </c>
      <c r="E182" s="2">
        <v>-3.8709677419354799E-2</v>
      </c>
      <c r="F182" s="2">
        <v>3.3557046979865801E-3</v>
      </c>
      <c r="G182" s="2">
        <v>6.6889632107023402E-3</v>
      </c>
      <c r="H182" s="2">
        <v>6.6445182724252502E-3</v>
      </c>
      <c r="I182" s="2">
        <v>0</v>
      </c>
      <c r="J182" s="2">
        <v>-1.65016501650165E-2</v>
      </c>
      <c r="K182" s="2">
        <v>2.01342281879195E-2</v>
      </c>
      <c r="L182" s="2">
        <v>0.20065789473684201</v>
      </c>
      <c r="M182" s="2">
        <v>-1.3698630136986301E-2</v>
      </c>
      <c r="N182" s="3">
        <v>0.18811881188118801</v>
      </c>
      <c r="O182" s="3">
        <v>0.16129032258064499</v>
      </c>
    </row>
    <row r="183" spans="1:15" x14ac:dyDescent="0.3">
      <c r="A183" s="8" t="s">
        <v>15</v>
      </c>
      <c r="B183" s="8" t="s">
        <v>69</v>
      </c>
      <c r="C183" s="2">
        <v>-4.9723756906077297E-2</v>
      </c>
      <c r="D183" s="2">
        <v>-4.0697674418604703E-2</v>
      </c>
      <c r="E183" s="2">
        <v>-4.0404040404040401E-2</v>
      </c>
      <c r="F183" s="2">
        <v>-1.8947368421052602E-2</v>
      </c>
      <c r="G183" s="2">
        <v>-7.0815450643776798E-2</v>
      </c>
      <c r="H183" s="2">
        <v>-5.5427251732101598E-2</v>
      </c>
      <c r="I183" s="2">
        <v>-4.8899755501222497E-2</v>
      </c>
      <c r="J183" s="2">
        <v>-0.102827763496144</v>
      </c>
      <c r="K183" s="2">
        <v>-5.7306590257879701E-2</v>
      </c>
      <c r="L183" s="2">
        <v>1.82370820668693E-2</v>
      </c>
      <c r="M183" s="2">
        <v>-5.9701492537313399E-3</v>
      </c>
      <c r="N183" s="3">
        <v>-0.14395886889460199</v>
      </c>
      <c r="O183" s="3">
        <v>-0.32727272727272699</v>
      </c>
    </row>
    <row r="184" spans="1:15" x14ac:dyDescent="0.3">
      <c r="A184" s="8" t="s">
        <v>15</v>
      </c>
      <c r="B184" s="8" t="s">
        <v>70</v>
      </c>
      <c r="C184" s="2">
        <v>-8.7499999999999994E-2</v>
      </c>
      <c r="D184" s="2">
        <v>-2.7397260273972601E-2</v>
      </c>
      <c r="E184" s="2">
        <v>-2.3474178403755899E-2</v>
      </c>
      <c r="F184" s="2">
        <v>-3.3653846153846201E-2</v>
      </c>
      <c r="G184" s="2">
        <v>4.47761194029851E-2</v>
      </c>
      <c r="H184" s="2">
        <v>-9.5238095238095195E-3</v>
      </c>
      <c r="I184" s="2">
        <v>2.8846153846153799E-2</v>
      </c>
      <c r="J184" s="2">
        <v>3.27102803738318E-2</v>
      </c>
      <c r="K184" s="2">
        <v>-4.5248868778280504E-3</v>
      </c>
      <c r="L184" s="2">
        <v>-1.3636363636363599E-2</v>
      </c>
      <c r="M184" s="2">
        <v>-4.6082949308755804E-3</v>
      </c>
      <c r="N184" s="3">
        <v>9.3457943925233603E-3</v>
      </c>
      <c r="O184" s="3">
        <v>1.4084507042253501E-2</v>
      </c>
    </row>
    <row r="185" spans="1:15" x14ac:dyDescent="0.3">
      <c r="A185" s="8" t="s">
        <v>15</v>
      </c>
      <c r="B185" s="8" t="s">
        <v>71</v>
      </c>
      <c r="C185" s="2">
        <v>-4.2553191489361701E-2</v>
      </c>
      <c r="D185" s="2">
        <v>-0.11111111111111099</v>
      </c>
      <c r="E185" s="2">
        <v>0</v>
      </c>
      <c r="F185" s="2">
        <v>0.1</v>
      </c>
      <c r="G185" s="2">
        <v>0</v>
      </c>
      <c r="H185" s="2">
        <v>9.0909090909090898E-2</v>
      </c>
      <c r="I185" s="2">
        <v>8.3333333333333301E-2</v>
      </c>
      <c r="J185" s="2">
        <v>0</v>
      </c>
      <c r="K185" s="2">
        <v>3.8461538461538498E-2</v>
      </c>
      <c r="L185" s="2">
        <v>7.4074074074074098E-2</v>
      </c>
      <c r="M185" s="2">
        <v>6.8965517241379296E-2</v>
      </c>
      <c r="N185" s="3">
        <v>0.19230769230769201</v>
      </c>
      <c r="O185" s="3">
        <v>0.55000000000000004</v>
      </c>
    </row>
    <row r="186" spans="1:15" x14ac:dyDescent="0.3">
      <c r="A186" s="8" t="s">
        <v>16</v>
      </c>
      <c r="B186" s="8" t="s">
        <v>60</v>
      </c>
      <c r="C186" s="2">
        <v>-0.5</v>
      </c>
      <c r="D186" s="2">
        <v>1</v>
      </c>
      <c r="E186" s="2">
        <v>-1</v>
      </c>
      <c r="F186" s="2">
        <v>0</v>
      </c>
      <c r="G186" s="2">
        <v>-0.5</v>
      </c>
      <c r="H186" s="2">
        <v>-1</v>
      </c>
      <c r="I186" s="2">
        <v>0</v>
      </c>
      <c r="J186" s="2">
        <v>0</v>
      </c>
      <c r="K186" s="2">
        <v>0</v>
      </c>
      <c r="L186" s="2">
        <v>0</v>
      </c>
      <c r="M186" s="2">
        <v>0</v>
      </c>
      <c r="N186" s="3">
        <v>0</v>
      </c>
      <c r="O186" s="3">
        <v>-0.5</v>
      </c>
    </row>
    <row r="187" spans="1:15" x14ac:dyDescent="0.3">
      <c r="A187" s="8" t="s">
        <v>16</v>
      </c>
      <c r="B187" s="8" t="s">
        <v>61</v>
      </c>
      <c r="C187" s="2">
        <v>-5.2083333333333301E-2</v>
      </c>
      <c r="D187" s="2">
        <v>-0.120879120879121</v>
      </c>
      <c r="E187" s="2">
        <v>-0.46250000000000002</v>
      </c>
      <c r="F187" s="2">
        <v>0.162790697674419</v>
      </c>
      <c r="G187" s="2">
        <v>-0.02</v>
      </c>
      <c r="H187" s="2">
        <v>-0.14285714285714299</v>
      </c>
      <c r="I187" s="2">
        <v>9.5238095238095205E-2</v>
      </c>
      <c r="J187" s="2">
        <v>0</v>
      </c>
      <c r="K187" s="2">
        <v>-6.5217391304347797E-2</v>
      </c>
      <c r="L187" s="2">
        <v>0.372093023255814</v>
      </c>
      <c r="M187" s="2">
        <v>-0.20338983050847501</v>
      </c>
      <c r="N187" s="3">
        <v>2.1739130434782601E-2</v>
      </c>
      <c r="O187" s="3">
        <v>-0.41249999999999998</v>
      </c>
    </row>
    <row r="188" spans="1:15" x14ac:dyDescent="0.3">
      <c r="A188" s="8" t="s">
        <v>16</v>
      </c>
      <c r="B188" s="8" t="s">
        <v>62</v>
      </c>
      <c r="C188" s="2">
        <v>-3.35570469798658E-2</v>
      </c>
      <c r="D188" s="2">
        <v>-0.15972222222222199</v>
      </c>
      <c r="E188" s="2">
        <v>-0.27272727272727298</v>
      </c>
      <c r="F188" s="2">
        <v>-0.15909090909090901</v>
      </c>
      <c r="G188" s="2">
        <v>4.0540540540540501E-2</v>
      </c>
      <c r="H188" s="2">
        <v>6.4935064935064901E-2</v>
      </c>
      <c r="I188" s="2">
        <v>-0.134146341463415</v>
      </c>
      <c r="J188" s="2">
        <v>-4.2253521126760597E-2</v>
      </c>
      <c r="K188" s="2">
        <v>0.11764705882352899</v>
      </c>
      <c r="L188" s="2">
        <v>0.17105263157894701</v>
      </c>
      <c r="M188" s="2">
        <v>-0.13483146067415699</v>
      </c>
      <c r="N188" s="3">
        <v>8.4507042253521097E-2</v>
      </c>
      <c r="O188" s="3">
        <v>-0.36363636363636398</v>
      </c>
    </row>
    <row r="189" spans="1:15" x14ac:dyDescent="0.3">
      <c r="A189" s="8" t="s">
        <v>16</v>
      </c>
      <c r="B189" s="8" t="s">
        <v>63</v>
      </c>
      <c r="C189" s="2">
        <v>-3.65853658536585E-2</v>
      </c>
      <c r="D189" s="2">
        <v>-0.189873417721519</v>
      </c>
      <c r="E189" s="2">
        <v>-0.171875</v>
      </c>
      <c r="F189" s="2">
        <v>5.6603773584905703E-2</v>
      </c>
      <c r="G189" s="2">
        <v>-0.107142857142857</v>
      </c>
      <c r="H189" s="2">
        <v>-0.02</v>
      </c>
      <c r="I189" s="2">
        <v>0.14285714285714299</v>
      </c>
      <c r="J189" s="2">
        <v>-1.7857142857142901E-2</v>
      </c>
      <c r="K189" s="2">
        <v>1.8181818181818198E-2</v>
      </c>
      <c r="L189" s="2">
        <v>-1.7857142857142901E-2</v>
      </c>
      <c r="M189" s="2">
        <v>-7.2727272727272696E-2</v>
      </c>
      <c r="N189" s="3">
        <v>-8.9285714285714302E-2</v>
      </c>
      <c r="O189" s="3">
        <v>-0.203125</v>
      </c>
    </row>
    <row r="190" spans="1:15" x14ac:dyDescent="0.3">
      <c r="A190" s="8" t="s">
        <v>16</v>
      </c>
      <c r="B190" s="8" t="s">
        <v>64</v>
      </c>
      <c r="C190" s="2">
        <v>-8.6956521739130405E-2</v>
      </c>
      <c r="D190" s="2">
        <v>-0.33333333333333298</v>
      </c>
      <c r="E190" s="2">
        <v>-0.214285714285714</v>
      </c>
      <c r="F190" s="2">
        <v>-0.27272727272727298</v>
      </c>
      <c r="G190" s="2">
        <v>0.25</v>
      </c>
      <c r="H190" s="2">
        <v>0.5</v>
      </c>
      <c r="I190" s="2">
        <v>0.33333333333333298</v>
      </c>
      <c r="J190" s="2">
        <v>0.05</v>
      </c>
      <c r="K190" s="2">
        <v>-0.19047619047618999</v>
      </c>
      <c r="L190" s="2">
        <v>0.11764705882352899</v>
      </c>
      <c r="M190" s="2">
        <v>5.2631578947368397E-2</v>
      </c>
      <c r="N190" s="3">
        <v>0</v>
      </c>
      <c r="O190" s="3">
        <v>0.42857142857142899</v>
      </c>
    </row>
    <row r="191" spans="1:15" x14ac:dyDescent="0.3">
      <c r="A191" s="8" t="s">
        <v>16</v>
      </c>
      <c r="B191" s="8" t="s">
        <v>65</v>
      </c>
      <c r="C191" s="2">
        <v>0.25</v>
      </c>
      <c r="D191" s="2">
        <v>-0.6</v>
      </c>
      <c r="E191" s="2">
        <v>-0.5</v>
      </c>
      <c r="F191" s="2">
        <v>1</v>
      </c>
      <c r="G191" s="2">
        <v>0.5</v>
      </c>
      <c r="H191" s="2">
        <v>0</v>
      </c>
      <c r="I191" s="2">
        <v>0</v>
      </c>
      <c r="J191" s="2">
        <v>0</v>
      </c>
      <c r="K191" s="2">
        <v>-0.33333333333333298</v>
      </c>
      <c r="L191" s="2">
        <v>0.5</v>
      </c>
      <c r="M191" s="2">
        <v>0</v>
      </c>
      <c r="N191" s="3">
        <v>0</v>
      </c>
      <c r="O191" s="3">
        <v>0.5</v>
      </c>
    </row>
    <row r="192" spans="1:15" x14ac:dyDescent="0.3">
      <c r="A192" s="8" t="s">
        <v>16</v>
      </c>
      <c r="B192" s="8" t="s">
        <v>66</v>
      </c>
      <c r="C192" s="2">
        <v>0</v>
      </c>
      <c r="D192" s="2">
        <v>-1</v>
      </c>
      <c r="E192" s="2">
        <v>0</v>
      </c>
      <c r="F192" s="2">
        <v>0</v>
      </c>
      <c r="G192" s="2">
        <v>0</v>
      </c>
      <c r="H192" s="2">
        <v>-0.66666666666666696</v>
      </c>
      <c r="I192" s="2">
        <v>-1</v>
      </c>
      <c r="J192" s="2">
        <v>0</v>
      </c>
      <c r="K192" s="2">
        <v>0</v>
      </c>
      <c r="L192" s="2">
        <v>0</v>
      </c>
      <c r="M192" s="2">
        <v>0</v>
      </c>
      <c r="N192" s="3">
        <v>0</v>
      </c>
      <c r="O192" s="3">
        <v>0</v>
      </c>
    </row>
    <row r="193" spans="1:15" x14ac:dyDescent="0.3">
      <c r="A193" s="8" t="s">
        <v>16</v>
      </c>
      <c r="B193" s="8" t="s">
        <v>67</v>
      </c>
      <c r="C193" s="2">
        <v>-9.7087378640776698E-2</v>
      </c>
      <c r="D193" s="2">
        <v>-0.118279569892473</v>
      </c>
      <c r="E193" s="2">
        <v>-0.34146341463414598</v>
      </c>
      <c r="F193" s="2">
        <v>-0.27777777777777801</v>
      </c>
      <c r="G193" s="2">
        <v>-0.15384615384615399</v>
      </c>
      <c r="H193" s="2">
        <v>-0.33333333333333298</v>
      </c>
      <c r="I193" s="2">
        <v>-4.5454545454545497E-2</v>
      </c>
      <c r="J193" s="2">
        <v>-4.7619047619047603E-2</v>
      </c>
      <c r="K193" s="2">
        <v>-0.05</v>
      </c>
      <c r="L193" s="2">
        <v>0.63157894736842102</v>
      </c>
      <c r="M193" s="2">
        <v>-0.16129032258064499</v>
      </c>
      <c r="N193" s="3">
        <v>0.238095238095238</v>
      </c>
      <c r="O193" s="3">
        <v>-0.68292682926829296</v>
      </c>
    </row>
    <row r="194" spans="1:15" x14ac:dyDescent="0.3">
      <c r="A194" s="8" t="s">
        <v>16</v>
      </c>
      <c r="B194" s="8" t="s">
        <v>68</v>
      </c>
      <c r="C194" s="2">
        <v>-0.15962441314553999</v>
      </c>
      <c r="D194" s="2">
        <v>-0.245810055865922</v>
      </c>
      <c r="E194" s="2">
        <v>-0.31851851851851898</v>
      </c>
      <c r="F194" s="2">
        <v>-0.173913043478261</v>
      </c>
      <c r="G194" s="2">
        <v>-5.2631578947368397E-2</v>
      </c>
      <c r="H194" s="2">
        <v>-0.16666666666666699</v>
      </c>
      <c r="I194" s="2">
        <v>0.05</v>
      </c>
      <c r="J194" s="2">
        <v>3.1746031746031703E-2</v>
      </c>
      <c r="K194" s="2">
        <v>-0.16923076923076899</v>
      </c>
      <c r="L194" s="2">
        <v>7.4074074074074098E-2</v>
      </c>
      <c r="M194" s="2">
        <v>-0.18965517241379301</v>
      </c>
      <c r="N194" s="3">
        <v>-0.25396825396825401</v>
      </c>
      <c r="O194" s="3">
        <v>-0.65185185185185202</v>
      </c>
    </row>
    <row r="195" spans="1:15" x14ac:dyDescent="0.3">
      <c r="A195" s="8" t="s">
        <v>16</v>
      </c>
      <c r="B195" s="8" t="s">
        <v>69</v>
      </c>
      <c r="C195" s="2">
        <v>-0.13596491228070201</v>
      </c>
      <c r="D195" s="2">
        <v>-0.111675126903553</v>
      </c>
      <c r="E195" s="2">
        <v>-0.34857142857142898</v>
      </c>
      <c r="F195" s="2">
        <v>-0.175438596491228</v>
      </c>
      <c r="G195" s="2">
        <v>5.31914893617021E-2</v>
      </c>
      <c r="H195" s="2">
        <v>-0.18181818181818199</v>
      </c>
      <c r="I195" s="2">
        <v>-0.148148148148148</v>
      </c>
      <c r="J195" s="2">
        <v>0.173913043478261</v>
      </c>
      <c r="K195" s="2">
        <v>-9.8765432098765399E-2</v>
      </c>
      <c r="L195" s="2">
        <v>-5.4794520547945202E-2</v>
      </c>
      <c r="M195" s="2">
        <v>-8.6956521739130405E-2</v>
      </c>
      <c r="N195" s="3">
        <v>-8.6956521739130405E-2</v>
      </c>
      <c r="O195" s="3">
        <v>-0.64</v>
      </c>
    </row>
    <row r="196" spans="1:15" x14ac:dyDescent="0.3">
      <c r="A196" s="8" t="s">
        <v>16</v>
      </c>
      <c r="B196" s="8" t="s">
        <v>70</v>
      </c>
      <c r="C196" s="2">
        <v>-5.1546391752577303E-2</v>
      </c>
      <c r="D196" s="2">
        <v>-0.282608695652174</v>
      </c>
      <c r="E196" s="2">
        <v>-0.31818181818181801</v>
      </c>
      <c r="F196" s="2">
        <v>2.2222222222222199E-2</v>
      </c>
      <c r="G196" s="2">
        <v>-4.3478260869565202E-2</v>
      </c>
      <c r="H196" s="2">
        <v>0.13636363636363599</v>
      </c>
      <c r="I196" s="2">
        <v>-0.18</v>
      </c>
      <c r="J196" s="2">
        <v>4.8780487804878099E-2</v>
      </c>
      <c r="K196" s="2">
        <v>0.116279069767442</v>
      </c>
      <c r="L196" s="2">
        <v>0.125</v>
      </c>
      <c r="M196" s="2">
        <v>-0.11111111111111099</v>
      </c>
      <c r="N196" s="3">
        <v>0.17073170731707299</v>
      </c>
      <c r="O196" s="3">
        <v>-0.27272727272727298</v>
      </c>
    </row>
    <row r="197" spans="1:15" x14ac:dyDescent="0.3">
      <c r="A197" s="8" t="s">
        <v>16</v>
      </c>
      <c r="B197" s="8" t="s">
        <v>71</v>
      </c>
      <c r="C197" s="2">
        <v>-0.4</v>
      </c>
      <c r="D197" s="2">
        <v>0</v>
      </c>
      <c r="E197" s="2">
        <v>-0.88888888888888895</v>
      </c>
      <c r="F197" s="2">
        <v>2</v>
      </c>
      <c r="G197" s="2">
        <v>0.66666666666666696</v>
      </c>
      <c r="H197" s="2">
        <v>-0.8</v>
      </c>
      <c r="I197" s="2">
        <v>1</v>
      </c>
      <c r="J197" s="2">
        <v>0</v>
      </c>
      <c r="K197" s="2">
        <v>-1</v>
      </c>
      <c r="L197" s="2">
        <v>0</v>
      </c>
      <c r="M197" s="2">
        <v>-0.4</v>
      </c>
      <c r="N197" s="3">
        <v>0.5</v>
      </c>
      <c r="O197" s="3">
        <v>-0.66666666666666696</v>
      </c>
    </row>
    <row r="198" spans="1:15" x14ac:dyDescent="0.3">
      <c r="A198" s="11" t="s">
        <v>17</v>
      </c>
      <c r="B198" s="11" t="s">
        <v>17</v>
      </c>
      <c r="C198" s="3">
        <v>5.6044835868695004E-3</v>
      </c>
      <c r="D198" s="3">
        <v>-2.32218683651805E-4</v>
      </c>
      <c r="E198" s="3">
        <v>5.3090884958688703E-4</v>
      </c>
      <c r="F198" s="3">
        <v>1.33983351573641E-2</v>
      </c>
      <c r="G198" s="3">
        <v>1.3368458945577101E-2</v>
      </c>
      <c r="H198" s="3">
        <v>1.0059582438520299E-2</v>
      </c>
      <c r="I198" s="3">
        <v>1.5202864724877699E-2</v>
      </c>
      <c r="J198" s="3">
        <v>2.4108337926147499E-2</v>
      </c>
      <c r="K198" s="3">
        <v>2.1726428439633402E-2</v>
      </c>
      <c r="L198" s="3">
        <v>1.4868545802043699E-2</v>
      </c>
      <c r="M198" s="3">
        <v>2.38148197576998E-2</v>
      </c>
      <c r="N198" s="3">
        <v>8.7205731832139199E-2</v>
      </c>
      <c r="O198" s="3">
        <v>0.145485615688356</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73</v>
      </c>
      <c r="B203" s="15"/>
    </row>
    <row r="204" spans="1:15" x14ac:dyDescent="0.3">
      <c r="A204" s="14" t="s">
        <v>43</v>
      </c>
      <c r="B204" s="15"/>
    </row>
    <row r="205" spans="1:15" x14ac:dyDescent="0.3">
      <c r="A205" s="14" t="s">
        <v>44</v>
      </c>
      <c r="B205" s="15"/>
    </row>
    <row r="206" spans="1:15" x14ac:dyDescent="0.3">
      <c r="A206" s="14" t="s">
        <v>45</v>
      </c>
      <c r="B206" s="15"/>
    </row>
    <row r="207" spans="1:15" x14ac:dyDescent="0.3">
      <c r="A207" s="15"/>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156</v>
      </c>
      <c r="B1" s="15"/>
    </row>
    <row r="2" spans="1:14" ht="15.6" x14ac:dyDescent="0.3">
      <c r="A2" s="12" t="s">
        <v>152</v>
      </c>
      <c r="B2" s="15"/>
    </row>
    <row r="3" spans="1:14" ht="15.6" x14ac:dyDescent="0.3">
      <c r="A3" s="12" t="s">
        <v>33</v>
      </c>
      <c r="B3" s="15"/>
    </row>
    <row r="4" spans="1:14" ht="15.6" x14ac:dyDescent="0.3">
      <c r="A4" s="12" t="s">
        <v>77</v>
      </c>
      <c r="B4" s="15"/>
    </row>
    <row r="5" spans="1:14" x14ac:dyDescent="0.3">
      <c r="A5" s="15"/>
      <c r="B5" s="15"/>
    </row>
    <row r="6" spans="1:14" x14ac:dyDescent="0.3">
      <c r="A6" s="16" t="str">
        <f>HYPERLINK("#'Table of contents'!A29",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74</v>
      </c>
      <c r="C9" s="1">
        <v>36960</v>
      </c>
      <c r="D9" s="1">
        <v>37284</v>
      </c>
      <c r="E9" s="1">
        <v>37431</v>
      </c>
      <c r="F9" s="1">
        <v>37872</v>
      </c>
      <c r="G9" s="1">
        <v>38663</v>
      </c>
      <c r="H9" s="1">
        <v>39384</v>
      </c>
      <c r="I9" s="1">
        <v>39953</v>
      </c>
      <c r="J9" s="1">
        <v>40663</v>
      </c>
      <c r="K9" s="1">
        <v>41749</v>
      </c>
      <c r="L9" s="1">
        <v>42403</v>
      </c>
      <c r="M9" s="1">
        <v>42319</v>
      </c>
      <c r="N9" s="1">
        <v>42825</v>
      </c>
    </row>
    <row r="10" spans="1:14" x14ac:dyDescent="0.3">
      <c r="A10" s="7" t="s">
        <v>12</v>
      </c>
      <c r="B10" s="7" t="s">
        <v>75</v>
      </c>
      <c r="C10" s="1">
        <v>11626</v>
      </c>
      <c r="D10" s="1">
        <v>11817</v>
      </c>
      <c r="E10" s="1">
        <v>11859</v>
      </c>
      <c r="F10" s="1">
        <v>11702</v>
      </c>
      <c r="G10" s="1">
        <v>11660</v>
      </c>
      <c r="H10" s="1">
        <v>11657</v>
      </c>
      <c r="I10" s="1">
        <v>11707</v>
      </c>
      <c r="J10" s="1">
        <v>11863</v>
      </c>
      <c r="K10" s="1">
        <v>12244</v>
      </c>
      <c r="L10" s="1">
        <v>12763</v>
      </c>
      <c r="M10" s="1">
        <v>13231</v>
      </c>
      <c r="N10" s="1">
        <v>14239</v>
      </c>
    </row>
    <row r="11" spans="1:14" x14ac:dyDescent="0.3">
      <c r="A11" s="7" t="s">
        <v>13</v>
      </c>
      <c r="B11" s="7" t="s">
        <v>74</v>
      </c>
      <c r="C11" s="1">
        <v>1494</v>
      </c>
      <c r="D11" s="1">
        <v>1516</v>
      </c>
      <c r="E11" s="1">
        <v>1517</v>
      </c>
      <c r="F11" s="1">
        <v>1533</v>
      </c>
      <c r="G11" s="1">
        <v>1547</v>
      </c>
      <c r="H11" s="1">
        <v>1570</v>
      </c>
      <c r="I11" s="1">
        <v>1593</v>
      </c>
      <c r="J11" s="1">
        <v>1620</v>
      </c>
      <c r="K11" s="1">
        <v>1673</v>
      </c>
      <c r="L11" s="1">
        <v>1695</v>
      </c>
      <c r="M11" s="1">
        <v>1797</v>
      </c>
      <c r="N11" s="1">
        <v>1809</v>
      </c>
    </row>
    <row r="12" spans="1:14" x14ac:dyDescent="0.3">
      <c r="A12" s="7" t="s">
        <v>13</v>
      </c>
      <c r="B12" s="7" t="s">
        <v>75</v>
      </c>
      <c r="C12" s="1">
        <v>227</v>
      </c>
      <c r="D12" s="1">
        <v>215</v>
      </c>
      <c r="E12" s="1">
        <v>208</v>
      </c>
      <c r="F12" s="1">
        <v>197</v>
      </c>
      <c r="G12" s="1">
        <v>193</v>
      </c>
      <c r="H12" s="1">
        <v>190</v>
      </c>
      <c r="I12" s="1">
        <v>179</v>
      </c>
      <c r="J12" s="1">
        <v>173</v>
      </c>
      <c r="K12" s="1">
        <v>168</v>
      </c>
      <c r="L12" s="1">
        <v>160</v>
      </c>
      <c r="M12" s="1">
        <v>177</v>
      </c>
      <c r="N12" s="1">
        <v>199</v>
      </c>
    </row>
    <row r="13" spans="1:14" x14ac:dyDescent="0.3">
      <c r="A13" s="7" t="s">
        <v>14</v>
      </c>
      <c r="B13" s="7" t="s">
        <v>74</v>
      </c>
      <c r="C13" s="1">
        <v>5504</v>
      </c>
      <c r="D13" s="1">
        <v>5472</v>
      </c>
      <c r="E13" s="1">
        <v>5418</v>
      </c>
      <c r="F13" s="1">
        <v>5406</v>
      </c>
      <c r="G13" s="1">
        <v>5483</v>
      </c>
      <c r="H13" s="1">
        <v>5535</v>
      </c>
      <c r="I13" s="1">
        <v>5559</v>
      </c>
      <c r="J13" s="1">
        <v>5622</v>
      </c>
      <c r="K13" s="1">
        <v>5639</v>
      </c>
      <c r="L13" s="1">
        <v>5775</v>
      </c>
      <c r="M13" s="1">
        <v>5913</v>
      </c>
      <c r="N13" s="1">
        <v>5926</v>
      </c>
    </row>
    <row r="14" spans="1:14" x14ac:dyDescent="0.3">
      <c r="A14" s="7" t="s">
        <v>14</v>
      </c>
      <c r="B14" s="7" t="s">
        <v>75</v>
      </c>
      <c r="C14" s="1">
        <v>509</v>
      </c>
      <c r="D14" s="1">
        <v>511</v>
      </c>
      <c r="E14" s="1">
        <v>532</v>
      </c>
      <c r="F14" s="1">
        <v>541</v>
      </c>
      <c r="G14" s="1">
        <v>554</v>
      </c>
      <c r="H14" s="1">
        <v>556</v>
      </c>
      <c r="I14" s="1">
        <v>556</v>
      </c>
      <c r="J14" s="1">
        <v>557</v>
      </c>
      <c r="K14" s="1">
        <v>551</v>
      </c>
      <c r="L14" s="1">
        <v>597</v>
      </c>
      <c r="M14" s="1">
        <v>639</v>
      </c>
      <c r="N14" s="1">
        <v>677</v>
      </c>
    </row>
    <row r="15" spans="1:14" x14ac:dyDescent="0.3">
      <c r="A15" s="7" t="s">
        <v>15</v>
      </c>
      <c r="B15" s="7" t="s">
        <v>74</v>
      </c>
      <c r="C15" s="1">
        <v>2118</v>
      </c>
      <c r="D15" s="1">
        <v>2080</v>
      </c>
      <c r="E15" s="1">
        <v>2080</v>
      </c>
      <c r="F15" s="1">
        <v>2093</v>
      </c>
      <c r="G15" s="1">
        <v>2123</v>
      </c>
      <c r="H15" s="1">
        <v>2153</v>
      </c>
      <c r="I15" s="1">
        <v>2174</v>
      </c>
      <c r="J15" s="1">
        <v>2189</v>
      </c>
      <c r="K15" s="1">
        <v>2196</v>
      </c>
      <c r="L15" s="1">
        <v>2242</v>
      </c>
      <c r="M15" s="1">
        <v>2426</v>
      </c>
      <c r="N15" s="1">
        <v>2452</v>
      </c>
    </row>
    <row r="16" spans="1:14" x14ac:dyDescent="0.3">
      <c r="A16" s="7" t="s">
        <v>15</v>
      </c>
      <c r="B16" s="7" t="s">
        <v>75</v>
      </c>
      <c r="C16" s="1">
        <v>501</v>
      </c>
      <c r="D16" s="1">
        <v>481</v>
      </c>
      <c r="E16" s="1">
        <v>479</v>
      </c>
      <c r="F16" s="1">
        <v>460</v>
      </c>
      <c r="G16" s="1">
        <v>441</v>
      </c>
      <c r="H16" s="1">
        <v>440</v>
      </c>
      <c r="I16" s="1">
        <v>427</v>
      </c>
      <c r="J16" s="1">
        <v>426</v>
      </c>
      <c r="K16" s="1">
        <v>412</v>
      </c>
      <c r="L16" s="1">
        <v>425</v>
      </c>
      <c r="M16" s="1">
        <v>492</v>
      </c>
      <c r="N16" s="1">
        <v>529</v>
      </c>
    </row>
    <row r="17" spans="1:14" x14ac:dyDescent="0.3">
      <c r="A17" s="7" t="s">
        <v>16</v>
      </c>
      <c r="B17" s="7" t="s">
        <v>74</v>
      </c>
      <c r="C17" s="1">
        <v>400</v>
      </c>
      <c r="D17" s="1">
        <v>356</v>
      </c>
      <c r="E17" s="1">
        <v>297</v>
      </c>
      <c r="F17" s="1">
        <v>245</v>
      </c>
      <c r="G17" s="1">
        <v>248</v>
      </c>
      <c r="H17" s="1">
        <v>241</v>
      </c>
      <c r="I17" s="1">
        <v>238</v>
      </c>
      <c r="J17" s="1">
        <v>228</v>
      </c>
      <c r="K17" s="1">
        <v>226</v>
      </c>
      <c r="L17" s="1">
        <v>227</v>
      </c>
      <c r="M17" s="1">
        <v>273</v>
      </c>
      <c r="N17" s="1">
        <v>248</v>
      </c>
    </row>
    <row r="18" spans="1:14" x14ac:dyDescent="0.3">
      <c r="A18" s="7" t="s">
        <v>16</v>
      </c>
      <c r="B18" s="7" t="s">
        <v>75</v>
      </c>
      <c r="C18" s="1">
        <v>613</v>
      </c>
      <c r="D18" s="1">
        <v>556</v>
      </c>
      <c r="E18" s="1">
        <v>453</v>
      </c>
      <c r="F18" s="1">
        <v>257</v>
      </c>
      <c r="G18" s="1">
        <v>202</v>
      </c>
      <c r="H18" s="1">
        <v>205</v>
      </c>
      <c r="I18" s="1">
        <v>168</v>
      </c>
      <c r="J18" s="1">
        <v>164</v>
      </c>
      <c r="K18" s="1">
        <v>178</v>
      </c>
      <c r="L18" s="1">
        <v>162</v>
      </c>
      <c r="M18" s="1">
        <v>170</v>
      </c>
      <c r="N18" s="1">
        <v>139</v>
      </c>
    </row>
    <row r="19" spans="1:14" x14ac:dyDescent="0.3">
      <c r="A19" s="10" t="s">
        <v>17</v>
      </c>
      <c r="B19" s="10" t="s">
        <v>17</v>
      </c>
      <c r="C19" s="5">
        <v>59952</v>
      </c>
      <c r="D19" s="5">
        <v>60288</v>
      </c>
      <c r="E19" s="5">
        <v>60274</v>
      </c>
      <c r="F19" s="5">
        <v>60306</v>
      </c>
      <c r="G19" s="5">
        <v>61114</v>
      </c>
      <c r="H19" s="5">
        <v>61931</v>
      </c>
      <c r="I19" s="5">
        <v>62554</v>
      </c>
      <c r="J19" s="5">
        <v>63505</v>
      </c>
      <c r="K19" s="5">
        <v>65036</v>
      </c>
      <c r="L19" s="5">
        <v>66449</v>
      </c>
      <c r="M19" s="5">
        <v>67437</v>
      </c>
      <c r="N19" s="5">
        <v>69043</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74</v>
      </c>
      <c r="C24" s="2">
        <v>0.76071296258181398</v>
      </c>
      <c r="D24" s="2">
        <v>0.75933280381254997</v>
      </c>
      <c r="E24" s="2">
        <v>0.75940353012781503</v>
      </c>
      <c r="F24" s="2">
        <v>0.76394884415217701</v>
      </c>
      <c r="G24" s="2">
        <v>0.76829680265485001</v>
      </c>
      <c r="H24" s="2">
        <v>0.77161497619560704</v>
      </c>
      <c r="I24" s="2">
        <v>0.77338366240805301</v>
      </c>
      <c r="J24" s="2">
        <v>0.77414994478924704</v>
      </c>
      <c r="K24" s="2">
        <v>0.77322986313040598</v>
      </c>
      <c r="L24" s="2">
        <v>0.76864372983359297</v>
      </c>
      <c r="M24" s="2">
        <v>0.76181818181818195</v>
      </c>
      <c r="N24" s="2">
        <v>0.75047315295107297</v>
      </c>
    </row>
    <row r="25" spans="1:14" x14ac:dyDescent="0.3">
      <c r="A25" s="8" t="s">
        <v>12</v>
      </c>
      <c r="B25" s="8" t="s">
        <v>75</v>
      </c>
      <c r="C25" s="2">
        <v>0.23928703741818599</v>
      </c>
      <c r="D25" s="2">
        <v>0.24066719618745</v>
      </c>
      <c r="E25" s="2">
        <v>0.240596469872185</v>
      </c>
      <c r="F25" s="2">
        <v>0.23605115584782299</v>
      </c>
      <c r="G25" s="2">
        <v>0.23170319734514999</v>
      </c>
      <c r="H25" s="2">
        <v>0.22838502380439299</v>
      </c>
      <c r="I25" s="2">
        <v>0.22661633759194699</v>
      </c>
      <c r="J25" s="2">
        <v>0.22585005521075299</v>
      </c>
      <c r="K25" s="2">
        <v>0.22677013686959399</v>
      </c>
      <c r="L25" s="2">
        <v>0.231356270166407</v>
      </c>
      <c r="M25" s="2">
        <v>0.23818181818181799</v>
      </c>
      <c r="N25" s="2">
        <v>0.249526847048928</v>
      </c>
    </row>
    <row r="26" spans="1:14" x14ac:dyDescent="0.3">
      <c r="A26" s="8" t="s">
        <v>13</v>
      </c>
      <c r="B26" s="8" t="s">
        <v>74</v>
      </c>
      <c r="C26" s="2">
        <v>0.868099941894248</v>
      </c>
      <c r="D26" s="2">
        <v>0.87579433853263999</v>
      </c>
      <c r="E26" s="2">
        <v>0.87942028985507203</v>
      </c>
      <c r="F26" s="2">
        <v>0.88612716763005805</v>
      </c>
      <c r="G26" s="2">
        <v>0.88908045977011496</v>
      </c>
      <c r="H26" s="2">
        <v>0.89204545454545503</v>
      </c>
      <c r="I26" s="2">
        <v>0.89898419864559798</v>
      </c>
      <c r="J26" s="2">
        <v>0.90351366424986101</v>
      </c>
      <c r="K26" s="2">
        <v>0.90874524714828897</v>
      </c>
      <c r="L26" s="2">
        <v>0.91374663072776297</v>
      </c>
      <c r="M26" s="2">
        <v>0.91033434650455902</v>
      </c>
      <c r="N26" s="2">
        <v>0.90089641434262901</v>
      </c>
    </row>
    <row r="27" spans="1:14" x14ac:dyDescent="0.3">
      <c r="A27" s="8" t="s">
        <v>13</v>
      </c>
      <c r="B27" s="8" t="s">
        <v>75</v>
      </c>
      <c r="C27" s="2">
        <v>0.131900058105752</v>
      </c>
      <c r="D27" s="2">
        <v>0.12420566146736001</v>
      </c>
      <c r="E27" s="2">
        <v>0.12057971014492801</v>
      </c>
      <c r="F27" s="2">
        <v>0.113872832369942</v>
      </c>
      <c r="G27" s="2">
        <v>0.110919540229885</v>
      </c>
      <c r="H27" s="2">
        <v>0.107954545454545</v>
      </c>
      <c r="I27" s="2">
        <v>0.101015801354402</v>
      </c>
      <c r="J27" s="2">
        <v>9.6486335750139401E-2</v>
      </c>
      <c r="K27" s="2">
        <v>9.1254752851711002E-2</v>
      </c>
      <c r="L27" s="2">
        <v>8.6253369272237201E-2</v>
      </c>
      <c r="M27" s="2">
        <v>8.96656534954407E-2</v>
      </c>
      <c r="N27" s="2">
        <v>9.9103585657370499E-2</v>
      </c>
    </row>
    <row r="28" spans="1:14" x14ac:dyDescent="0.3">
      <c r="A28" s="8" t="s">
        <v>14</v>
      </c>
      <c r="B28" s="8" t="s">
        <v>74</v>
      </c>
      <c r="C28" s="2">
        <v>0.91535007483785102</v>
      </c>
      <c r="D28" s="2">
        <v>0.91459134213605198</v>
      </c>
      <c r="E28" s="2">
        <v>0.91058823529411803</v>
      </c>
      <c r="F28" s="2">
        <v>0.90902976290566695</v>
      </c>
      <c r="G28" s="2">
        <v>0.90823256584396195</v>
      </c>
      <c r="H28" s="2">
        <v>0.90871778033163697</v>
      </c>
      <c r="I28" s="2">
        <v>0.90907604251839702</v>
      </c>
      <c r="J28" s="2">
        <v>0.90985596374817901</v>
      </c>
      <c r="K28" s="2">
        <v>0.91098546042003203</v>
      </c>
      <c r="L28" s="2">
        <v>0.90630885122410498</v>
      </c>
      <c r="M28" s="2">
        <v>0.90247252747252704</v>
      </c>
      <c r="N28" s="2">
        <v>0.89747084658488596</v>
      </c>
    </row>
    <row r="29" spans="1:14" x14ac:dyDescent="0.3">
      <c r="A29" s="8" t="s">
        <v>14</v>
      </c>
      <c r="B29" s="8" t="s">
        <v>75</v>
      </c>
      <c r="C29" s="2">
        <v>8.4649925162148698E-2</v>
      </c>
      <c r="D29" s="2">
        <v>8.5408657863947898E-2</v>
      </c>
      <c r="E29" s="2">
        <v>8.9411764705882399E-2</v>
      </c>
      <c r="F29" s="2">
        <v>9.0970237094333301E-2</v>
      </c>
      <c r="G29" s="2">
        <v>9.1767434156037803E-2</v>
      </c>
      <c r="H29" s="2">
        <v>9.1282219668363196E-2</v>
      </c>
      <c r="I29" s="2">
        <v>9.0923957481602605E-2</v>
      </c>
      <c r="J29" s="2">
        <v>9.01440362518207E-2</v>
      </c>
      <c r="K29" s="2">
        <v>8.9014539579967702E-2</v>
      </c>
      <c r="L29" s="2">
        <v>9.3691148775894503E-2</v>
      </c>
      <c r="M29" s="2">
        <v>9.75274725274725E-2</v>
      </c>
      <c r="N29" s="2">
        <v>0.102529153415114</v>
      </c>
    </row>
    <row r="30" spans="1:14" x14ac:dyDescent="0.3">
      <c r="A30" s="8" t="s">
        <v>15</v>
      </c>
      <c r="B30" s="8" t="s">
        <v>74</v>
      </c>
      <c r="C30" s="2">
        <v>0.80870561282932396</v>
      </c>
      <c r="D30" s="2">
        <v>0.81218274111675104</v>
      </c>
      <c r="E30" s="2">
        <v>0.81281750683860898</v>
      </c>
      <c r="F30" s="2">
        <v>0.81981981981981999</v>
      </c>
      <c r="G30" s="2">
        <v>0.82800312012480504</v>
      </c>
      <c r="H30" s="2">
        <v>0.83031237948322401</v>
      </c>
      <c r="I30" s="2">
        <v>0.83583237216455197</v>
      </c>
      <c r="J30" s="2">
        <v>0.83709369024856595</v>
      </c>
      <c r="K30" s="2">
        <v>0.84202453987730097</v>
      </c>
      <c r="L30" s="2">
        <v>0.84064491938507702</v>
      </c>
      <c r="M30" s="2">
        <v>0.83139136394791002</v>
      </c>
      <c r="N30" s="2">
        <v>0.82254277088225403</v>
      </c>
    </row>
    <row r="31" spans="1:14" x14ac:dyDescent="0.3">
      <c r="A31" s="8" t="s">
        <v>15</v>
      </c>
      <c r="B31" s="8" t="s">
        <v>75</v>
      </c>
      <c r="C31" s="2">
        <v>0.19129438717067601</v>
      </c>
      <c r="D31" s="2">
        <v>0.18781725888324899</v>
      </c>
      <c r="E31" s="2">
        <v>0.18718249316139099</v>
      </c>
      <c r="F31" s="2">
        <v>0.18018018018018001</v>
      </c>
      <c r="G31" s="2">
        <v>0.17199687987519499</v>
      </c>
      <c r="H31" s="2">
        <v>0.16968762051677599</v>
      </c>
      <c r="I31" s="2">
        <v>0.164167627835448</v>
      </c>
      <c r="J31" s="2">
        <v>0.162906309751434</v>
      </c>
      <c r="K31" s="2">
        <v>0.157975460122699</v>
      </c>
      <c r="L31" s="2">
        <v>0.15935508061492301</v>
      </c>
      <c r="M31" s="2">
        <v>0.16860863605209001</v>
      </c>
      <c r="N31" s="2">
        <v>0.177457229117746</v>
      </c>
    </row>
    <row r="32" spans="1:14" x14ac:dyDescent="0.3">
      <c r="A32" s="8" t="s">
        <v>16</v>
      </c>
      <c r="B32" s="8" t="s">
        <v>74</v>
      </c>
      <c r="C32" s="2">
        <v>0.39486673247778897</v>
      </c>
      <c r="D32" s="2">
        <v>0.390350877192982</v>
      </c>
      <c r="E32" s="2">
        <v>0.39600000000000002</v>
      </c>
      <c r="F32" s="2">
        <v>0.48804780876494003</v>
      </c>
      <c r="G32" s="2">
        <v>0.551111111111111</v>
      </c>
      <c r="H32" s="2">
        <v>0.54035874439461895</v>
      </c>
      <c r="I32" s="2">
        <v>0.58620689655172398</v>
      </c>
      <c r="J32" s="2">
        <v>0.58163265306122403</v>
      </c>
      <c r="K32" s="2">
        <v>0.55940594059405901</v>
      </c>
      <c r="L32" s="2">
        <v>0.58354755784061696</v>
      </c>
      <c r="M32" s="2">
        <v>0.61625282167042905</v>
      </c>
      <c r="N32" s="2">
        <v>0.64082687338501299</v>
      </c>
    </row>
    <row r="33" spans="1:15" x14ac:dyDescent="0.3">
      <c r="A33" s="8" t="s">
        <v>16</v>
      </c>
      <c r="B33" s="8" t="s">
        <v>75</v>
      </c>
      <c r="C33" s="2">
        <v>0.60513326752221097</v>
      </c>
      <c r="D33" s="2">
        <v>0.609649122807018</v>
      </c>
      <c r="E33" s="2">
        <v>0.60399999999999998</v>
      </c>
      <c r="F33" s="2">
        <v>0.51195219123505997</v>
      </c>
      <c r="G33" s="2">
        <v>0.448888888888889</v>
      </c>
      <c r="H33" s="2">
        <v>0.45964125560538099</v>
      </c>
      <c r="I33" s="2">
        <v>0.41379310344827602</v>
      </c>
      <c r="J33" s="2">
        <v>0.41836734693877597</v>
      </c>
      <c r="K33" s="2">
        <v>0.44059405940594099</v>
      </c>
      <c r="L33" s="2">
        <v>0.41645244215938299</v>
      </c>
      <c r="M33" s="2">
        <v>0.383747178329571</v>
      </c>
      <c r="N33" s="2">
        <v>0.35917312661498701</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74</v>
      </c>
      <c r="C38" s="2">
        <v>8.7662337662337692E-3</v>
      </c>
      <c r="D38" s="2">
        <v>3.9427100096556204E-3</v>
      </c>
      <c r="E38" s="2">
        <v>1.1781678288050001E-2</v>
      </c>
      <c r="F38" s="2">
        <v>2.08861427967892E-2</v>
      </c>
      <c r="G38" s="2">
        <v>1.8648320099319798E-2</v>
      </c>
      <c r="H38" s="2">
        <v>1.44474913670526E-2</v>
      </c>
      <c r="I38" s="2">
        <v>1.77708807849223E-2</v>
      </c>
      <c r="J38" s="2">
        <v>2.67073260703834E-2</v>
      </c>
      <c r="K38" s="2">
        <v>1.5665045869362099E-2</v>
      </c>
      <c r="L38" s="2">
        <v>-1.9809919109496999E-3</v>
      </c>
      <c r="M38" s="2">
        <v>1.19568042723127E-2</v>
      </c>
      <c r="N38" s="3">
        <v>5.3168728327964002E-2</v>
      </c>
      <c r="O38" s="3">
        <v>0.14410515348240799</v>
      </c>
    </row>
    <row r="39" spans="1:15" x14ac:dyDescent="0.3">
      <c r="A39" s="8" t="s">
        <v>12</v>
      </c>
      <c r="B39" s="8" t="s">
        <v>75</v>
      </c>
      <c r="C39" s="2">
        <v>1.6428694305866201E-2</v>
      </c>
      <c r="D39" s="2">
        <v>3.5542015740035499E-3</v>
      </c>
      <c r="E39" s="2">
        <v>-1.3238890294291299E-2</v>
      </c>
      <c r="F39" s="2">
        <v>-3.58913006323705E-3</v>
      </c>
      <c r="G39" s="2">
        <v>-2.5728987993138899E-4</v>
      </c>
      <c r="H39" s="2">
        <v>4.2892682508364104E-3</v>
      </c>
      <c r="I39" s="2">
        <v>1.33253608951909E-2</v>
      </c>
      <c r="J39" s="2">
        <v>3.2116665261738203E-2</v>
      </c>
      <c r="K39" s="2">
        <v>4.2388108461287197E-2</v>
      </c>
      <c r="L39" s="2">
        <v>3.66684948679777E-2</v>
      </c>
      <c r="M39" s="2">
        <v>7.6184717708412106E-2</v>
      </c>
      <c r="N39" s="3">
        <v>0.200286605411785</v>
      </c>
      <c r="O39" s="3">
        <v>0.20069145796441501</v>
      </c>
    </row>
    <row r="40" spans="1:15" x14ac:dyDescent="0.3">
      <c r="A40" s="8" t="s">
        <v>13</v>
      </c>
      <c r="B40" s="8" t="s">
        <v>74</v>
      </c>
      <c r="C40" s="2">
        <v>1.4725568942436399E-2</v>
      </c>
      <c r="D40" s="2">
        <v>6.5963060686015796E-4</v>
      </c>
      <c r="E40" s="2">
        <v>1.0547132498351999E-2</v>
      </c>
      <c r="F40" s="2">
        <v>9.1324200913242004E-3</v>
      </c>
      <c r="G40" s="2">
        <v>1.48674854557207E-2</v>
      </c>
      <c r="H40" s="2">
        <v>1.46496815286624E-2</v>
      </c>
      <c r="I40" s="2">
        <v>1.6949152542372899E-2</v>
      </c>
      <c r="J40" s="2">
        <v>3.2716049382716099E-2</v>
      </c>
      <c r="K40" s="2">
        <v>1.3150029886431601E-2</v>
      </c>
      <c r="L40" s="2">
        <v>6.0176991150442498E-2</v>
      </c>
      <c r="M40" s="2">
        <v>6.6777963272120202E-3</v>
      </c>
      <c r="N40" s="3">
        <v>0.116666666666667</v>
      </c>
      <c r="O40" s="3">
        <v>0.192485168094924</v>
      </c>
    </row>
    <row r="41" spans="1:15" x14ac:dyDescent="0.3">
      <c r="A41" s="8" t="s">
        <v>13</v>
      </c>
      <c r="B41" s="8" t="s">
        <v>75</v>
      </c>
      <c r="C41" s="2">
        <v>-5.2863436123347998E-2</v>
      </c>
      <c r="D41" s="2">
        <v>-3.25581395348837E-2</v>
      </c>
      <c r="E41" s="2">
        <v>-5.2884615384615398E-2</v>
      </c>
      <c r="F41" s="2">
        <v>-2.0304568527918801E-2</v>
      </c>
      <c r="G41" s="2">
        <v>-1.55440414507772E-2</v>
      </c>
      <c r="H41" s="2">
        <v>-5.7894736842105297E-2</v>
      </c>
      <c r="I41" s="2">
        <v>-3.3519553072625698E-2</v>
      </c>
      <c r="J41" s="2">
        <v>-2.8901734104046201E-2</v>
      </c>
      <c r="K41" s="2">
        <v>-4.7619047619047603E-2</v>
      </c>
      <c r="L41" s="2">
        <v>0.10625</v>
      </c>
      <c r="M41" s="2">
        <v>0.124293785310734</v>
      </c>
      <c r="N41" s="3">
        <v>0.15028901734104</v>
      </c>
      <c r="O41" s="3">
        <v>-4.3269230769230803E-2</v>
      </c>
    </row>
    <row r="42" spans="1:15" x14ac:dyDescent="0.3">
      <c r="A42" s="8" t="s">
        <v>14</v>
      </c>
      <c r="B42" s="8" t="s">
        <v>74</v>
      </c>
      <c r="C42" s="2">
        <v>-5.8139534883720903E-3</v>
      </c>
      <c r="D42" s="2">
        <v>-9.8684210526315801E-3</v>
      </c>
      <c r="E42" s="2">
        <v>-2.2148394241417501E-3</v>
      </c>
      <c r="F42" s="2">
        <v>1.4243433222345499E-2</v>
      </c>
      <c r="G42" s="2">
        <v>9.4838592011672503E-3</v>
      </c>
      <c r="H42" s="2">
        <v>4.3360433604336E-3</v>
      </c>
      <c r="I42" s="2">
        <v>1.1332973556394999E-2</v>
      </c>
      <c r="J42" s="2">
        <v>3.02383493418712E-3</v>
      </c>
      <c r="K42" s="2">
        <v>2.4117751374357201E-2</v>
      </c>
      <c r="L42" s="2">
        <v>2.3896103896103901E-2</v>
      </c>
      <c r="M42" s="2">
        <v>2.1985455775410099E-3</v>
      </c>
      <c r="N42" s="3">
        <v>5.4073283528993203E-2</v>
      </c>
      <c r="O42" s="3">
        <v>9.3761535622000694E-2</v>
      </c>
    </row>
    <row r="43" spans="1:15" x14ac:dyDescent="0.3">
      <c r="A43" s="8" t="s">
        <v>14</v>
      </c>
      <c r="B43" s="8" t="s">
        <v>75</v>
      </c>
      <c r="C43" s="2">
        <v>3.9292730844793702E-3</v>
      </c>
      <c r="D43" s="2">
        <v>4.1095890410958902E-2</v>
      </c>
      <c r="E43" s="2">
        <v>1.6917293233082699E-2</v>
      </c>
      <c r="F43" s="2">
        <v>2.4029574861367801E-2</v>
      </c>
      <c r="G43" s="2">
        <v>3.6101083032491002E-3</v>
      </c>
      <c r="H43" s="2">
        <v>0</v>
      </c>
      <c r="I43" s="2">
        <v>1.79856115107914E-3</v>
      </c>
      <c r="J43" s="2">
        <v>-1.07719928186715E-2</v>
      </c>
      <c r="K43" s="2">
        <v>8.3484573502722301E-2</v>
      </c>
      <c r="L43" s="2">
        <v>7.0351758793969807E-2</v>
      </c>
      <c r="M43" s="2">
        <v>5.9467918622848198E-2</v>
      </c>
      <c r="N43" s="3">
        <v>0.215439856373429</v>
      </c>
      <c r="O43" s="3">
        <v>0.272556390977444</v>
      </c>
    </row>
    <row r="44" spans="1:15" x14ac:dyDescent="0.3">
      <c r="A44" s="8" t="s">
        <v>15</v>
      </c>
      <c r="B44" s="8" t="s">
        <v>74</v>
      </c>
      <c r="C44" s="2">
        <v>-1.7941454202077399E-2</v>
      </c>
      <c r="D44" s="2">
        <v>0</v>
      </c>
      <c r="E44" s="2">
        <v>6.2500000000000003E-3</v>
      </c>
      <c r="F44" s="2">
        <v>1.43334925943622E-2</v>
      </c>
      <c r="G44" s="2">
        <v>1.41309467734338E-2</v>
      </c>
      <c r="H44" s="2">
        <v>9.7538318625174196E-3</v>
      </c>
      <c r="I44" s="2">
        <v>6.8997240110395602E-3</v>
      </c>
      <c r="J44" s="2">
        <v>3.1978072179077201E-3</v>
      </c>
      <c r="K44" s="2">
        <v>2.0947176684881601E-2</v>
      </c>
      <c r="L44" s="2">
        <v>8.2069580731489705E-2</v>
      </c>
      <c r="M44" s="2">
        <v>1.0717230008244E-2</v>
      </c>
      <c r="N44" s="3">
        <v>0.12014618547281899</v>
      </c>
      <c r="O44" s="3">
        <v>0.17884615384615399</v>
      </c>
    </row>
    <row r="45" spans="1:15" x14ac:dyDescent="0.3">
      <c r="A45" s="8" t="s">
        <v>15</v>
      </c>
      <c r="B45" s="8" t="s">
        <v>75</v>
      </c>
      <c r="C45" s="2">
        <v>-3.9920159680638702E-2</v>
      </c>
      <c r="D45" s="2">
        <v>-4.15800415800416E-3</v>
      </c>
      <c r="E45" s="2">
        <v>-3.9665970772442598E-2</v>
      </c>
      <c r="F45" s="2">
        <v>-4.1304347826087003E-2</v>
      </c>
      <c r="G45" s="2">
        <v>-2.26757369614512E-3</v>
      </c>
      <c r="H45" s="2">
        <v>-2.95454545454545E-2</v>
      </c>
      <c r="I45" s="2">
        <v>-2.34192037470726E-3</v>
      </c>
      <c r="J45" s="2">
        <v>-3.2863849765258198E-2</v>
      </c>
      <c r="K45" s="2">
        <v>3.1553398058252399E-2</v>
      </c>
      <c r="L45" s="2">
        <v>0.157647058823529</v>
      </c>
      <c r="M45" s="2">
        <v>7.5203252032520304E-2</v>
      </c>
      <c r="N45" s="3">
        <v>0.24178403755868499</v>
      </c>
      <c r="O45" s="3">
        <v>0.10438413361169099</v>
      </c>
    </row>
    <row r="46" spans="1:15" x14ac:dyDescent="0.3">
      <c r="A46" s="8" t="s">
        <v>16</v>
      </c>
      <c r="B46" s="8" t="s">
        <v>74</v>
      </c>
      <c r="C46" s="2">
        <v>-0.11</v>
      </c>
      <c r="D46" s="2">
        <v>-0.16573033707865201</v>
      </c>
      <c r="E46" s="2">
        <v>-0.17508417508417501</v>
      </c>
      <c r="F46" s="2">
        <v>1.2244897959183701E-2</v>
      </c>
      <c r="G46" s="2">
        <v>-2.8225806451612899E-2</v>
      </c>
      <c r="H46" s="2">
        <v>-1.2448132780083001E-2</v>
      </c>
      <c r="I46" s="2">
        <v>-4.20168067226891E-2</v>
      </c>
      <c r="J46" s="2">
        <v>-8.7719298245613996E-3</v>
      </c>
      <c r="K46" s="2">
        <v>4.4247787610619503E-3</v>
      </c>
      <c r="L46" s="2">
        <v>0.20264317180616701</v>
      </c>
      <c r="M46" s="2">
        <v>-9.1575091575091597E-2</v>
      </c>
      <c r="N46" s="3">
        <v>8.7719298245614002E-2</v>
      </c>
      <c r="O46" s="3">
        <v>-0.16498316498316501</v>
      </c>
    </row>
    <row r="47" spans="1:15" x14ac:dyDescent="0.3">
      <c r="A47" s="8" t="s">
        <v>16</v>
      </c>
      <c r="B47" s="8" t="s">
        <v>75</v>
      </c>
      <c r="C47" s="2">
        <v>-9.2985318107667206E-2</v>
      </c>
      <c r="D47" s="2">
        <v>-0.18525179856115101</v>
      </c>
      <c r="E47" s="2">
        <v>-0.43267108167770402</v>
      </c>
      <c r="F47" s="2">
        <v>-0.214007782101167</v>
      </c>
      <c r="G47" s="2">
        <v>1.4851485148514899E-2</v>
      </c>
      <c r="H47" s="2">
        <v>-0.180487804878049</v>
      </c>
      <c r="I47" s="2">
        <v>-2.3809523809523801E-2</v>
      </c>
      <c r="J47" s="2">
        <v>8.5365853658536606E-2</v>
      </c>
      <c r="K47" s="2">
        <v>-8.98876404494382E-2</v>
      </c>
      <c r="L47" s="2">
        <v>4.9382716049382699E-2</v>
      </c>
      <c r="M47" s="2">
        <v>-0.182352941176471</v>
      </c>
      <c r="N47" s="3">
        <v>-0.15243902439024401</v>
      </c>
      <c r="O47" s="3">
        <v>-0.69315673289183199</v>
      </c>
    </row>
    <row r="48" spans="1:15" x14ac:dyDescent="0.3">
      <c r="A48" s="11" t="s">
        <v>17</v>
      </c>
      <c r="B48" s="11" t="s">
        <v>17</v>
      </c>
      <c r="C48" s="3">
        <v>5.6044835868695004E-3</v>
      </c>
      <c r="D48" s="3">
        <v>-2.32218683651805E-4</v>
      </c>
      <c r="E48" s="3">
        <v>5.3090884958688703E-4</v>
      </c>
      <c r="F48" s="3">
        <v>1.33983351573641E-2</v>
      </c>
      <c r="G48" s="3">
        <v>1.3368458945577101E-2</v>
      </c>
      <c r="H48" s="3">
        <v>1.0059582438520299E-2</v>
      </c>
      <c r="I48" s="3">
        <v>1.5202864724877699E-2</v>
      </c>
      <c r="J48" s="3">
        <v>2.4108337926147499E-2</v>
      </c>
      <c r="K48" s="3">
        <v>2.1726428439633402E-2</v>
      </c>
      <c r="L48" s="3">
        <v>1.4868545802043699E-2</v>
      </c>
      <c r="M48" s="3">
        <v>2.38148197576998E-2</v>
      </c>
      <c r="N48" s="3">
        <v>8.7205731832139199E-2</v>
      </c>
      <c r="O48" s="3">
        <v>0.145485615688356</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43</v>
      </c>
      <c r="B53" s="15"/>
    </row>
    <row r="54" spans="1:2" x14ac:dyDescent="0.3">
      <c r="A54" s="14" t="s">
        <v>44</v>
      </c>
      <c r="B54" s="15"/>
    </row>
    <row r="55" spans="1:2" x14ac:dyDescent="0.3">
      <c r="A55" s="14" t="s">
        <v>45</v>
      </c>
      <c r="B55" s="15"/>
    </row>
    <row r="56" spans="1:2" x14ac:dyDescent="0.3">
      <c r="A56" s="14" t="s">
        <v>78</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31</v>
      </c>
    </row>
    <row r="2" spans="1:13" ht="15.6" x14ac:dyDescent="0.3">
      <c r="A2" s="12" t="s">
        <v>32</v>
      </c>
    </row>
    <row r="3" spans="1:13" ht="15.6" x14ac:dyDescent="0.3">
      <c r="A3" s="12" t="s">
        <v>33</v>
      </c>
    </row>
    <row r="4" spans="1:13" x14ac:dyDescent="0.3">
      <c r="A4" s="15"/>
    </row>
    <row r="5" spans="1:13" x14ac:dyDescent="0.3">
      <c r="A5" s="15"/>
    </row>
    <row r="6" spans="1:13" x14ac:dyDescent="0.3">
      <c r="A6" s="16" t="str">
        <f>HYPERLINK("#'Table of contents'!A3",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12</v>
      </c>
      <c r="B9" s="1">
        <v>191038</v>
      </c>
      <c r="C9" s="1">
        <v>196201</v>
      </c>
      <c r="D9" s="1">
        <v>201098</v>
      </c>
      <c r="E9" s="1">
        <v>206740</v>
      </c>
      <c r="F9" s="1">
        <v>212324</v>
      </c>
      <c r="G9" s="1">
        <v>218478</v>
      </c>
      <c r="H9" s="1">
        <v>226201</v>
      </c>
      <c r="I9" s="1">
        <v>235017</v>
      </c>
      <c r="J9" s="1">
        <v>232709</v>
      </c>
      <c r="K9" s="1">
        <v>245255</v>
      </c>
      <c r="L9" s="1">
        <v>262389</v>
      </c>
      <c r="M9" s="1">
        <v>278529</v>
      </c>
    </row>
    <row r="10" spans="1:13" x14ac:dyDescent="0.3">
      <c r="A10" s="7" t="s">
        <v>13</v>
      </c>
      <c r="B10" s="1">
        <v>6373</v>
      </c>
      <c r="C10" s="1">
        <v>6524</v>
      </c>
      <c r="D10" s="1">
        <v>6660</v>
      </c>
      <c r="E10" s="1">
        <v>6816</v>
      </c>
      <c r="F10" s="1">
        <v>7058</v>
      </c>
      <c r="G10" s="1">
        <v>7275</v>
      </c>
      <c r="H10" s="1">
        <v>7532</v>
      </c>
      <c r="I10" s="1">
        <v>7771</v>
      </c>
      <c r="J10" s="1">
        <v>7600</v>
      </c>
      <c r="K10" s="1">
        <v>7953</v>
      </c>
      <c r="L10" s="1">
        <v>8449</v>
      </c>
      <c r="M10" s="1">
        <v>8670</v>
      </c>
    </row>
    <row r="11" spans="1:13" x14ac:dyDescent="0.3">
      <c r="A11" s="7" t="s">
        <v>14</v>
      </c>
      <c r="B11" s="1">
        <v>20650</v>
      </c>
      <c r="C11" s="1">
        <v>21152</v>
      </c>
      <c r="D11" s="1">
        <v>21489</v>
      </c>
      <c r="E11" s="1">
        <v>21815</v>
      </c>
      <c r="F11" s="1">
        <v>22361</v>
      </c>
      <c r="G11" s="1">
        <v>22746</v>
      </c>
      <c r="H11" s="1">
        <v>23128</v>
      </c>
      <c r="I11" s="1">
        <v>23721</v>
      </c>
      <c r="J11" s="1">
        <v>23115</v>
      </c>
      <c r="K11" s="1">
        <v>24048</v>
      </c>
      <c r="L11" s="1">
        <v>25555</v>
      </c>
      <c r="M11" s="1">
        <v>25987</v>
      </c>
    </row>
    <row r="12" spans="1:13" x14ac:dyDescent="0.3">
      <c r="A12" s="7" t="s">
        <v>15</v>
      </c>
      <c r="B12" s="1">
        <v>10252</v>
      </c>
      <c r="C12" s="1">
        <v>10384</v>
      </c>
      <c r="D12" s="1">
        <v>10453</v>
      </c>
      <c r="E12" s="1">
        <v>10571</v>
      </c>
      <c r="F12" s="1">
        <v>10785</v>
      </c>
      <c r="G12" s="1">
        <v>11059</v>
      </c>
      <c r="H12" s="1">
        <v>11348</v>
      </c>
      <c r="I12" s="1">
        <v>11734</v>
      </c>
      <c r="J12" s="1">
        <v>11578</v>
      </c>
      <c r="K12" s="1">
        <v>12346</v>
      </c>
      <c r="L12" s="1">
        <v>13360</v>
      </c>
      <c r="M12" s="1">
        <v>14137</v>
      </c>
    </row>
    <row r="13" spans="1:13" x14ac:dyDescent="0.3">
      <c r="A13" s="7" t="s">
        <v>16</v>
      </c>
      <c r="B13" s="1">
        <v>24238</v>
      </c>
      <c r="C13" s="1">
        <v>25397</v>
      </c>
      <c r="D13" s="1">
        <v>27468</v>
      </c>
      <c r="E13" s="1">
        <v>27805</v>
      </c>
      <c r="F13" s="1">
        <v>28247</v>
      </c>
      <c r="G13" s="1">
        <v>28918</v>
      </c>
      <c r="H13" s="1">
        <v>30268</v>
      </c>
      <c r="I13" s="1">
        <v>33076</v>
      </c>
      <c r="J13" s="1">
        <v>35285</v>
      </c>
      <c r="K13" s="1">
        <v>38121</v>
      </c>
      <c r="L13" s="1">
        <v>38328</v>
      </c>
      <c r="M13" s="1">
        <v>42284</v>
      </c>
    </row>
    <row r="14" spans="1:13" x14ac:dyDescent="0.3">
      <c r="A14" s="10" t="s">
        <v>17</v>
      </c>
      <c r="B14" s="5">
        <v>252551</v>
      </c>
      <c r="C14" s="5">
        <v>259658</v>
      </c>
      <c r="D14" s="5">
        <v>267168</v>
      </c>
      <c r="E14" s="5">
        <v>273747</v>
      </c>
      <c r="F14" s="5">
        <v>280775</v>
      </c>
      <c r="G14" s="5">
        <v>288476</v>
      </c>
      <c r="H14" s="5">
        <v>298477</v>
      </c>
      <c r="I14" s="5">
        <v>311319</v>
      </c>
      <c r="J14" s="5">
        <v>310287</v>
      </c>
      <c r="K14" s="5">
        <v>327723</v>
      </c>
      <c r="L14" s="5">
        <v>348081</v>
      </c>
      <c r="M14" s="5">
        <v>369607</v>
      </c>
    </row>
    <row r="15" spans="1:13" x14ac:dyDescent="0.3">
      <c r="A15" s="15"/>
    </row>
    <row r="16" spans="1:13" x14ac:dyDescent="0.3">
      <c r="A16" s="15"/>
    </row>
    <row r="17" spans="1:14" x14ac:dyDescent="0.3">
      <c r="A17" s="15"/>
      <c r="B17" s="20" t="s">
        <v>35</v>
      </c>
      <c r="C17" s="21"/>
      <c r="D17" s="21"/>
      <c r="E17" s="21"/>
      <c r="F17" s="21"/>
      <c r="G17" s="21"/>
      <c r="H17" s="21"/>
      <c r="I17" s="21"/>
      <c r="J17" s="21"/>
      <c r="K17" s="21"/>
      <c r="L17" s="21"/>
      <c r="M17" s="21"/>
    </row>
    <row r="18" spans="1:14" x14ac:dyDescent="0.3">
      <c r="A18" s="9" t="s">
        <v>39</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12</v>
      </c>
      <c r="B19" s="2">
        <v>0.75643335405522005</v>
      </c>
      <c r="C19" s="2">
        <v>0.75561315268545504</v>
      </c>
      <c r="D19" s="2">
        <v>0.75270241945143102</v>
      </c>
      <c r="E19" s="2">
        <v>0.75522288828735995</v>
      </c>
      <c r="F19" s="2">
        <v>0.756206927254919</v>
      </c>
      <c r="G19" s="2">
        <v>0.75735243139810604</v>
      </c>
      <c r="H19" s="2">
        <v>0.75785068866277805</v>
      </c>
      <c r="I19" s="2">
        <v>0.75490734584140395</v>
      </c>
      <c r="J19" s="2">
        <v>0.74997985735786499</v>
      </c>
      <c r="K19" s="2">
        <v>0.74836065823881803</v>
      </c>
      <c r="L19" s="2">
        <v>0.75381592215604998</v>
      </c>
      <c r="M19" s="2">
        <v>0.75358150684375602</v>
      </c>
    </row>
    <row r="20" spans="1:14" x14ac:dyDescent="0.3">
      <c r="A20" s="8" t="s">
        <v>13</v>
      </c>
      <c r="B20" s="2">
        <v>2.5234507089657101E-2</v>
      </c>
      <c r="C20" s="2">
        <v>2.5125357200625399E-2</v>
      </c>
      <c r="D20" s="2">
        <v>2.4928135106000698E-2</v>
      </c>
      <c r="E20" s="2">
        <v>2.48989030016767E-2</v>
      </c>
      <c r="F20" s="2">
        <v>2.5137565666458899E-2</v>
      </c>
      <c r="G20" s="2">
        <v>2.52187357007169E-2</v>
      </c>
      <c r="H20" s="2">
        <v>2.5234775208810099E-2</v>
      </c>
      <c r="I20" s="2">
        <v>2.496153463168E-2</v>
      </c>
      <c r="J20" s="2">
        <v>2.4493452835600601E-2</v>
      </c>
      <c r="K20" s="2">
        <v>2.4267445373074199E-2</v>
      </c>
      <c r="L20" s="2">
        <v>2.4273085862198701E-2</v>
      </c>
      <c r="M20" s="2">
        <v>2.34573479398388E-2</v>
      </c>
    </row>
    <row r="21" spans="1:14" x14ac:dyDescent="0.3">
      <c r="A21" s="8" t="s">
        <v>14</v>
      </c>
      <c r="B21" s="2">
        <v>8.1765663172982894E-2</v>
      </c>
      <c r="C21" s="2">
        <v>8.1460998698287795E-2</v>
      </c>
      <c r="D21" s="2">
        <v>8.0432536830758197E-2</v>
      </c>
      <c r="E21" s="2">
        <v>7.9690371036029606E-2</v>
      </c>
      <c r="F21" s="2">
        <v>7.9640281364081605E-2</v>
      </c>
      <c r="G21" s="2">
        <v>7.8848847044468207E-2</v>
      </c>
      <c r="H21" s="2">
        <v>7.7486707518502299E-2</v>
      </c>
      <c r="I21" s="2">
        <v>7.6195156736338004E-2</v>
      </c>
      <c r="J21" s="2">
        <v>7.4495547670382606E-2</v>
      </c>
      <c r="K21" s="2">
        <v>7.3379042667130495E-2</v>
      </c>
      <c r="L21" s="2">
        <v>7.3416819648300297E-2</v>
      </c>
      <c r="M21" s="2">
        <v>7.0309815560852501E-2</v>
      </c>
    </row>
    <row r="22" spans="1:14" x14ac:dyDescent="0.3">
      <c r="A22" s="8" t="s">
        <v>15</v>
      </c>
      <c r="B22" s="2">
        <v>4.0593781058083298E-2</v>
      </c>
      <c r="C22" s="2">
        <v>3.9991065170339402E-2</v>
      </c>
      <c r="D22" s="2">
        <v>3.9125194634087902E-2</v>
      </c>
      <c r="E22" s="2">
        <v>3.86159483026298E-2</v>
      </c>
      <c r="F22" s="2">
        <v>3.8411539488914598E-2</v>
      </c>
      <c r="G22" s="2">
        <v>3.8335944757969503E-2</v>
      </c>
      <c r="H22" s="2">
        <v>3.8019679908334603E-2</v>
      </c>
      <c r="I22" s="2">
        <v>3.76912427445803E-2</v>
      </c>
      <c r="J22" s="2">
        <v>3.7313841701392597E-2</v>
      </c>
      <c r="K22" s="2">
        <v>3.7672058415185998E-2</v>
      </c>
      <c r="L22" s="2">
        <v>3.8381870886374098E-2</v>
      </c>
      <c r="M22" s="2">
        <v>3.8248734466609098E-2</v>
      </c>
    </row>
    <row r="23" spans="1:14" x14ac:dyDescent="0.3">
      <c r="A23" s="8" t="s">
        <v>16</v>
      </c>
      <c r="B23" s="2">
        <v>9.5972694624056096E-2</v>
      </c>
      <c r="C23" s="2">
        <v>9.7809426245291903E-2</v>
      </c>
      <c r="D23" s="2">
        <v>0.102811713977722</v>
      </c>
      <c r="E23" s="2">
        <v>0.10157188937230401</v>
      </c>
      <c r="F23" s="2">
        <v>0.100603686225626</v>
      </c>
      <c r="G23" s="2">
        <v>0.10024404109873999</v>
      </c>
      <c r="H23" s="2">
        <v>0.101408148701575</v>
      </c>
      <c r="I23" s="2">
        <v>0.106244720045998</v>
      </c>
      <c r="J23" s="2">
        <v>0.113717300434759</v>
      </c>
      <c r="K23" s="2">
        <v>0.11632079530579199</v>
      </c>
      <c r="L23" s="2">
        <v>0.110112301447077</v>
      </c>
      <c r="M23" s="2">
        <v>0.114402595188944</v>
      </c>
    </row>
    <row r="24" spans="1:14" x14ac:dyDescent="0.3">
      <c r="A24" s="15"/>
    </row>
    <row r="25" spans="1:14" x14ac:dyDescent="0.3">
      <c r="A25" s="15"/>
    </row>
    <row r="26" spans="1:14" x14ac:dyDescent="0.3">
      <c r="A26" s="15"/>
      <c r="B26" s="20" t="s">
        <v>36</v>
      </c>
      <c r="C26" s="20"/>
      <c r="D26" s="20"/>
      <c r="E26" s="20"/>
      <c r="F26" s="20"/>
      <c r="G26" s="20"/>
      <c r="H26" s="20"/>
      <c r="I26" s="20"/>
      <c r="J26" s="20"/>
      <c r="K26" s="20"/>
      <c r="L26" s="20"/>
      <c r="M26" s="6" t="s">
        <v>37</v>
      </c>
      <c r="N26" s="6" t="s">
        <v>38</v>
      </c>
    </row>
    <row r="27" spans="1:14" x14ac:dyDescent="0.3">
      <c r="A27" s="9" t="s">
        <v>39</v>
      </c>
      <c r="B27" s="4" t="s">
        <v>18</v>
      </c>
      <c r="C27" s="4" t="s">
        <v>19</v>
      </c>
      <c r="D27" s="4" t="s">
        <v>20</v>
      </c>
      <c r="E27" s="4" t="s">
        <v>21</v>
      </c>
      <c r="F27" s="4" t="s">
        <v>22</v>
      </c>
      <c r="G27" s="4" t="s">
        <v>23</v>
      </c>
      <c r="H27" s="4" t="s">
        <v>24</v>
      </c>
      <c r="I27" s="4" t="s">
        <v>25</v>
      </c>
      <c r="J27" s="4" t="s">
        <v>26</v>
      </c>
      <c r="K27" s="4" t="s">
        <v>27</v>
      </c>
      <c r="L27" s="4" t="s">
        <v>28</v>
      </c>
      <c r="M27" s="4" t="s">
        <v>29</v>
      </c>
      <c r="N27" s="4" t="s">
        <v>30</v>
      </c>
    </row>
    <row r="28" spans="1:14" x14ac:dyDescent="0.3">
      <c r="A28" s="8" t="s">
        <v>12</v>
      </c>
      <c r="B28" s="2">
        <v>2.7026036704739399E-2</v>
      </c>
      <c r="C28" s="2">
        <v>2.4959098067797801E-2</v>
      </c>
      <c r="D28" s="2">
        <v>2.8055972709823102E-2</v>
      </c>
      <c r="E28" s="2">
        <v>2.7009770726516402E-2</v>
      </c>
      <c r="F28" s="2">
        <v>2.8984005576383299E-2</v>
      </c>
      <c r="G28" s="2">
        <v>3.5349096934245101E-2</v>
      </c>
      <c r="H28" s="2">
        <v>3.8974186674683102E-2</v>
      </c>
      <c r="I28" s="2">
        <v>-9.8205661718088495E-3</v>
      </c>
      <c r="J28" s="2">
        <v>5.3912826749287698E-2</v>
      </c>
      <c r="K28" s="2">
        <v>6.9861980387759703E-2</v>
      </c>
      <c r="L28" s="2">
        <v>6.1511724957982197E-2</v>
      </c>
      <c r="M28" s="3">
        <v>0.185144053408902</v>
      </c>
      <c r="N28" s="3">
        <v>0.38504112422798797</v>
      </c>
    </row>
    <row r="29" spans="1:14" x14ac:dyDescent="0.3">
      <c r="A29" s="8" t="s">
        <v>13</v>
      </c>
      <c r="B29" s="2">
        <v>2.3693707829907401E-2</v>
      </c>
      <c r="C29" s="2">
        <v>2.0846106683016601E-2</v>
      </c>
      <c r="D29" s="2">
        <v>2.3423423423423399E-2</v>
      </c>
      <c r="E29" s="2">
        <v>3.5504694835680799E-2</v>
      </c>
      <c r="F29" s="2">
        <v>3.0745253612921498E-2</v>
      </c>
      <c r="G29" s="2">
        <v>3.5326460481099699E-2</v>
      </c>
      <c r="H29" s="2">
        <v>3.1731279872543802E-2</v>
      </c>
      <c r="I29" s="2">
        <v>-2.2004889975550099E-2</v>
      </c>
      <c r="J29" s="2">
        <v>4.6447368421052598E-2</v>
      </c>
      <c r="K29" s="2">
        <v>6.2366402615365302E-2</v>
      </c>
      <c r="L29" s="2">
        <v>2.6156941649899401E-2</v>
      </c>
      <c r="M29" s="3">
        <v>0.11568652683052399</v>
      </c>
      <c r="N29" s="3">
        <v>0.30180180180180199</v>
      </c>
    </row>
    <row r="30" spans="1:14" x14ac:dyDescent="0.3">
      <c r="A30" s="8" t="s">
        <v>14</v>
      </c>
      <c r="B30" s="2">
        <v>2.4309927360774801E-2</v>
      </c>
      <c r="C30" s="2">
        <v>1.5932299546142201E-2</v>
      </c>
      <c r="D30" s="2">
        <v>1.5170552375634E-2</v>
      </c>
      <c r="E30" s="2">
        <v>2.5028650011459999E-2</v>
      </c>
      <c r="F30" s="2">
        <v>1.7217476857027899E-2</v>
      </c>
      <c r="G30" s="2">
        <v>1.6794161610832699E-2</v>
      </c>
      <c r="H30" s="2">
        <v>2.56399169837426E-2</v>
      </c>
      <c r="I30" s="2">
        <v>-2.5546983685342101E-2</v>
      </c>
      <c r="J30" s="2">
        <v>4.0363400389357602E-2</v>
      </c>
      <c r="K30" s="2">
        <v>6.2666333998669305E-2</v>
      </c>
      <c r="L30" s="2">
        <v>1.69047153198983E-2</v>
      </c>
      <c r="M30" s="3">
        <v>9.5527170018127397E-2</v>
      </c>
      <c r="N30" s="3">
        <v>0.20931639443436201</v>
      </c>
    </row>
    <row r="31" spans="1:14" x14ac:dyDescent="0.3">
      <c r="A31" s="8" t="s">
        <v>15</v>
      </c>
      <c r="B31" s="2">
        <v>1.28755364806867E-2</v>
      </c>
      <c r="C31" s="2">
        <v>6.6448382126348196E-3</v>
      </c>
      <c r="D31" s="2">
        <v>1.12886252750407E-2</v>
      </c>
      <c r="E31" s="2">
        <v>2.0244063948538501E-2</v>
      </c>
      <c r="F31" s="2">
        <v>2.54056560037089E-2</v>
      </c>
      <c r="G31" s="2">
        <v>2.61325617144407E-2</v>
      </c>
      <c r="H31" s="2">
        <v>3.4014804370814201E-2</v>
      </c>
      <c r="I31" s="2">
        <v>-1.3294699164820199E-2</v>
      </c>
      <c r="J31" s="2">
        <v>6.6332699948177601E-2</v>
      </c>
      <c r="K31" s="2">
        <v>8.2131864571521093E-2</v>
      </c>
      <c r="L31" s="2">
        <v>5.8158682634730501E-2</v>
      </c>
      <c r="M31" s="3">
        <v>0.20478950059655701</v>
      </c>
      <c r="N31" s="3">
        <v>0.352434707739405</v>
      </c>
    </row>
    <row r="32" spans="1:14" x14ac:dyDescent="0.3">
      <c r="A32" s="8" t="s">
        <v>16</v>
      </c>
      <c r="B32" s="2">
        <v>4.7817476689495798E-2</v>
      </c>
      <c r="C32" s="2">
        <v>8.15450643776824E-2</v>
      </c>
      <c r="D32" s="2">
        <v>1.22688219018494E-2</v>
      </c>
      <c r="E32" s="2">
        <v>1.5896421506923199E-2</v>
      </c>
      <c r="F32" s="2">
        <v>2.3754735016107899E-2</v>
      </c>
      <c r="G32" s="2">
        <v>4.66837263987828E-2</v>
      </c>
      <c r="H32" s="2">
        <v>9.2771243557552494E-2</v>
      </c>
      <c r="I32" s="2">
        <v>6.6785584713991999E-2</v>
      </c>
      <c r="J32" s="2">
        <v>8.0374096641632406E-2</v>
      </c>
      <c r="K32" s="2">
        <v>5.4300779098134903E-3</v>
      </c>
      <c r="L32" s="2">
        <v>0.103214360258819</v>
      </c>
      <c r="M32" s="3">
        <v>0.27838916434877298</v>
      </c>
      <c r="N32" s="3">
        <v>0.53939129168486999</v>
      </c>
    </row>
    <row r="33" spans="1:14" x14ac:dyDescent="0.3">
      <c r="A33" s="11" t="s">
        <v>17</v>
      </c>
      <c r="B33" s="3">
        <v>2.8140850758856601E-2</v>
      </c>
      <c r="C33" s="3">
        <v>2.89226598063607E-2</v>
      </c>
      <c r="D33" s="3">
        <v>2.4624955084441201E-2</v>
      </c>
      <c r="E33" s="3">
        <v>2.5673340712409599E-2</v>
      </c>
      <c r="F33" s="3">
        <v>2.74276555961179E-2</v>
      </c>
      <c r="G33" s="3">
        <v>3.4668395291116101E-2</v>
      </c>
      <c r="H33" s="3">
        <v>4.3025090710507002E-2</v>
      </c>
      <c r="I33" s="3">
        <v>-3.3149277750474599E-3</v>
      </c>
      <c r="J33" s="3">
        <v>5.6193137321254201E-2</v>
      </c>
      <c r="K33" s="3">
        <v>6.2119533874644098E-2</v>
      </c>
      <c r="L33" s="3">
        <v>6.18419275973121E-2</v>
      </c>
      <c r="M33" s="3">
        <v>0.18722917650384299</v>
      </c>
      <c r="N33" s="3">
        <v>0.38342541022877002</v>
      </c>
    </row>
    <row r="34" spans="1:14" x14ac:dyDescent="0.3">
      <c r="A34" s="15"/>
    </row>
    <row r="35" spans="1:14" x14ac:dyDescent="0.3">
      <c r="A35" s="13" t="s">
        <v>40</v>
      </c>
    </row>
    <row r="36" spans="1:14" x14ac:dyDescent="0.3">
      <c r="A36" s="14" t="s">
        <v>41</v>
      </c>
    </row>
    <row r="37" spans="1:14" x14ac:dyDescent="0.3">
      <c r="A37" s="14" t="s">
        <v>42</v>
      </c>
    </row>
    <row r="38" spans="1:14" x14ac:dyDescent="0.3">
      <c r="A38" s="14" t="s">
        <v>43</v>
      </c>
    </row>
    <row r="39" spans="1:14" x14ac:dyDescent="0.3">
      <c r="A39" s="14" t="s">
        <v>44</v>
      </c>
    </row>
    <row r="40" spans="1:14" x14ac:dyDescent="0.3">
      <c r="A40" s="14" t="s">
        <v>45</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7:M17"/>
    <mergeCell ref="B26:L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157</v>
      </c>
      <c r="B1" s="15"/>
    </row>
    <row r="2" spans="1:14" ht="15.6" x14ac:dyDescent="0.3">
      <c r="A2" s="12" t="s">
        <v>152</v>
      </c>
      <c r="B2" s="15"/>
    </row>
    <row r="3" spans="1:14" ht="15.6" x14ac:dyDescent="0.3">
      <c r="A3" s="12" t="s">
        <v>33</v>
      </c>
      <c r="B3" s="15"/>
    </row>
    <row r="4" spans="1:14" ht="15.6" x14ac:dyDescent="0.3">
      <c r="A4" s="12" t="s">
        <v>85</v>
      </c>
      <c r="B4" s="15"/>
    </row>
    <row r="5" spans="1:14" x14ac:dyDescent="0.3">
      <c r="A5" s="15"/>
      <c r="B5" s="15"/>
    </row>
    <row r="6" spans="1:14" x14ac:dyDescent="0.3">
      <c r="A6" s="16" t="str">
        <f>HYPERLINK("#'Table of contents'!A30",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79</v>
      </c>
      <c r="C9" s="1">
        <v>10418</v>
      </c>
      <c r="D9" s="1">
        <v>10870</v>
      </c>
      <c r="E9" s="1">
        <v>11318</v>
      </c>
      <c r="F9" s="1">
        <v>11633</v>
      </c>
      <c r="G9" s="1">
        <v>12079</v>
      </c>
      <c r="H9" s="1">
        <v>12553</v>
      </c>
      <c r="I9" s="1">
        <v>13004</v>
      </c>
      <c r="J9" s="1">
        <v>13519</v>
      </c>
      <c r="K9" s="1">
        <v>14156</v>
      </c>
      <c r="L9" s="1">
        <v>14782</v>
      </c>
      <c r="M9" s="1">
        <v>15519</v>
      </c>
      <c r="N9" s="1">
        <v>16486</v>
      </c>
    </row>
    <row r="10" spans="1:14" x14ac:dyDescent="0.3">
      <c r="A10" s="7" t="s">
        <v>12</v>
      </c>
      <c r="B10" s="7" t="s">
        <v>80</v>
      </c>
      <c r="C10" s="1">
        <v>1041</v>
      </c>
      <c r="D10" s="1">
        <v>1126</v>
      </c>
      <c r="E10" s="1">
        <v>1226</v>
      </c>
      <c r="F10" s="1">
        <v>1326</v>
      </c>
      <c r="G10" s="1">
        <v>1418</v>
      </c>
      <c r="H10" s="1">
        <v>1504</v>
      </c>
      <c r="I10" s="1">
        <v>1602</v>
      </c>
      <c r="J10" s="1">
        <v>1766</v>
      </c>
      <c r="K10" s="1">
        <v>1959</v>
      </c>
      <c r="L10" s="1">
        <v>2275</v>
      </c>
      <c r="M10" s="1">
        <v>2649</v>
      </c>
      <c r="N10" s="1">
        <v>3237</v>
      </c>
    </row>
    <row r="11" spans="1:14" x14ac:dyDescent="0.3">
      <c r="A11" s="7" t="s">
        <v>12</v>
      </c>
      <c r="B11" s="7" t="s">
        <v>81</v>
      </c>
      <c r="C11" s="1">
        <v>635</v>
      </c>
      <c r="D11" s="1">
        <v>667</v>
      </c>
      <c r="E11" s="1">
        <v>710</v>
      </c>
      <c r="F11" s="1">
        <v>772</v>
      </c>
      <c r="G11" s="1">
        <v>835</v>
      </c>
      <c r="H11" s="1">
        <v>891</v>
      </c>
      <c r="I11" s="1">
        <v>935</v>
      </c>
      <c r="J11" s="1">
        <v>994</v>
      </c>
      <c r="K11" s="1">
        <v>1063</v>
      </c>
      <c r="L11" s="1">
        <v>1139</v>
      </c>
      <c r="M11" s="1">
        <v>1227</v>
      </c>
      <c r="N11" s="1">
        <v>1299</v>
      </c>
    </row>
    <row r="12" spans="1:14" x14ac:dyDescent="0.3">
      <c r="A12" s="7" t="s">
        <v>12</v>
      </c>
      <c r="B12" s="7" t="s">
        <v>82</v>
      </c>
      <c r="C12" s="1">
        <v>28194</v>
      </c>
      <c r="D12" s="1">
        <v>28185</v>
      </c>
      <c r="E12" s="1">
        <v>28019</v>
      </c>
      <c r="F12" s="1">
        <v>28046</v>
      </c>
      <c r="G12" s="1">
        <v>28311</v>
      </c>
      <c r="H12" s="1">
        <v>28509</v>
      </c>
      <c r="I12" s="1">
        <v>28640</v>
      </c>
      <c r="J12" s="1">
        <v>28815</v>
      </c>
      <c r="K12" s="1">
        <v>29376</v>
      </c>
      <c r="L12" s="1">
        <v>29486</v>
      </c>
      <c r="M12" s="1">
        <v>29417</v>
      </c>
      <c r="N12" s="1">
        <v>29677</v>
      </c>
    </row>
    <row r="13" spans="1:14" x14ac:dyDescent="0.3">
      <c r="A13" s="7" t="s">
        <v>12</v>
      </c>
      <c r="B13" s="7" t="s">
        <v>16</v>
      </c>
      <c r="C13" s="1">
        <v>614</v>
      </c>
      <c r="D13" s="1">
        <v>666</v>
      </c>
      <c r="E13" s="1">
        <v>704</v>
      </c>
      <c r="F13" s="1">
        <v>760</v>
      </c>
      <c r="G13" s="1">
        <v>809</v>
      </c>
      <c r="H13" s="1">
        <v>854</v>
      </c>
      <c r="I13" s="1">
        <v>908</v>
      </c>
      <c r="J13" s="1">
        <v>994</v>
      </c>
      <c r="K13" s="1">
        <v>1062</v>
      </c>
      <c r="L13" s="1">
        <v>1180</v>
      </c>
      <c r="M13" s="1">
        <v>1310</v>
      </c>
      <c r="N13" s="1">
        <v>1479</v>
      </c>
    </row>
    <row r="14" spans="1:14" x14ac:dyDescent="0.3">
      <c r="A14" s="7" t="s">
        <v>12</v>
      </c>
      <c r="B14" s="7" t="s">
        <v>83</v>
      </c>
      <c r="C14" s="1">
        <v>7684</v>
      </c>
      <c r="D14" s="1">
        <v>7587</v>
      </c>
      <c r="E14" s="1">
        <v>7313</v>
      </c>
      <c r="F14" s="1">
        <v>7037</v>
      </c>
      <c r="G14" s="1">
        <v>6871</v>
      </c>
      <c r="H14" s="1">
        <v>6730</v>
      </c>
      <c r="I14" s="1">
        <v>6571</v>
      </c>
      <c r="J14" s="1">
        <v>6438</v>
      </c>
      <c r="K14" s="1">
        <v>6377</v>
      </c>
      <c r="L14" s="1">
        <v>6304</v>
      </c>
      <c r="M14" s="1">
        <v>5428</v>
      </c>
      <c r="N14" s="1">
        <v>4886</v>
      </c>
    </row>
    <row r="15" spans="1:14" x14ac:dyDescent="0.3">
      <c r="A15" s="7" t="s">
        <v>13</v>
      </c>
      <c r="B15" s="7" t="s">
        <v>79</v>
      </c>
      <c r="C15" s="1">
        <v>31</v>
      </c>
      <c r="D15" s="1">
        <v>25</v>
      </c>
      <c r="E15" s="1">
        <v>23</v>
      </c>
      <c r="F15" s="1">
        <v>22</v>
      </c>
      <c r="G15" s="1">
        <v>20</v>
      </c>
      <c r="H15" s="1">
        <v>21</v>
      </c>
      <c r="I15" s="1">
        <v>20</v>
      </c>
      <c r="J15" s="1">
        <v>20</v>
      </c>
      <c r="K15" s="1">
        <v>20</v>
      </c>
      <c r="L15" s="1">
        <v>20</v>
      </c>
      <c r="M15" s="1">
        <v>29</v>
      </c>
      <c r="N15" s="1">
        <v>35</v>
      </c>
    </row>
    <row r="16" spans="1:14" x14ac:dyDescent="0.3">
      <c r="A16" s="7" t="s">
        <v>13</v>
      </c>
      <c r="B16" s="7" t="s">
        <v>80</v>
      </c>
      <c r="C16" s="1">
        <v>1</v>
      </c>
      <c r="D16" s="1">
        <v>1</v>
      </c>
      <c r="E16" s="1">
        <v>1</v>
      </c>
      <c r="F16" s="1">
        <v>1</v>
      </c>
      <c r="G16" s="1">
        <v>1</v>
      </c>
      <c r="H16" s="1">
        <v>1</v>
      </c>
      <c r="I16" s="1">
        <v>1</v>
      </c>
      <c r="J16" s="1">
        <v>2</v>
      </c>
      <c r="K16" s="1">
        <v>2</v>
      </c>
      <c r="L16" s="1">
        <v>3</v>
      </c>
      <c r="M16" s="1">
        <v>8</v>
      </c>
      <c r="N16" s="1">
        <v>17</v>
      </c>
    </row>
    <row r="17" spans="1:14" x14ac:dyDescent="0.3">
      <c r="A17" s="7" t="s">
        <v>13</v>
      </c>
      <c r="B17" s="7" t="s">
        <v>81</v>
      </c>
      <c r="C17" s="1">
        <v>7</v>
      </c>
      <c r="D17" s="1">
        <v>10</v>
      </c>
      <c r="E17" s="1">
        <v>9</v>
      </c>
      <c r="F17" s="1">
        <v>8</v>
      </c>
      <c r="G17" s="1">
        <v>9</v>
      </c>
      <c r="H17" s="1">
        <v>12</v>
      </c>
      <c r="I17" s="1">
        <v>12</v>
      </c>
      <c r="J17" s="1">
        <v>14</v>
      </c>
      <c r="K17" s="1">
        <v>15</v>
      </c>
      <c r="L17" s="1">
        <v>15</v>
      </c>
      <c r="M17" s="1">
        <v>15</v>
      </c>
      <c r="N17" s="1">
        <v>18</v>
      </c>
    </row>
    <row r="18" spans="1:14" x14ac:dyDescent="0.3">
      <c r="A18" s="7" t="s">
        <v>13</v>
      </c>
      <c r="B18" s="7" t="s">
        <v>82</v>
      </c>
      <c r="C18" s="1">
        <v>1446</v>
      </c>
      <c r="D18" s="1">
        <v>1459</v>
      </c>
      <c r="E18" s="1">
        <v>1467</v>
      </c>
      <c r="F18" s="1">
        <v>1490</v>
      </c>
      <c r="G18" s="1">
        <v>1502</v>
      </c>
      <c r="H18" s="1">
        <v>1522</v>
      </c>
      <c r="I18" s="1">
        <v>1542</v>
      </c>
      <c r="J18" s="1">
        <v>1565</v>
      </c>
      <c r="K18" s="1">
        <v>1613</v>
      </c>
      <c r="L18" s="1">
        <v>1630</v>
      </c>
      <c r="M18" s="1">
        <v>1766</v>
      </c>
      <c r="N18" s="1">
        <v>1806</v>
      </c>
    </row>
    <row r="19" spans="1:14" x14ac:dyDescent="0.3">
      <c r="A19" s="7" t="s">
        <v>13</v>
      </c>
      <c r="B19" s="7" t="s">
        <v>16</v>
      </c>
      <c r="C19" s="1">
        <v>2</v>
      </c>
      <c r="D19" s="1">
        <v>2</v>
      </c>
      <c r="E19" s="1">
        <v>4</v>
      </c>
      <c r="F19" s="1">
        <v>2</v>
      </c>
      <c r="G19" s="1">
        <v>2</v>
      </c>
      <c r="H19" s="1">
        <v>2</v>
      </c>
      <c r="I19" s="1">
        <v>2</v>
      </c>
      <c r="J19" s="1">
        <v>2</v>
      </c>
      <c r="K19" s="1">
        <v>3</v>
      </c>
      <c r="L19" s="1">
        <v>4</v>
      </c>
      <c r="M19" s="1">
        <v>3</v>
      </c>
      <c r="N19" s="1">
        <v>4</v>
      </c>
    </row>
    <row r="20" spans="1:14" x14ac:dyDescent="0.3">
      <c r="A20" s="7" t="s">
        <v>13</v>
      </c>
      <c r="B20" s="7" t="s">
        <v>83</v>
      </c>
      <c r="C20" s="1">
        <v>234</v>
      </c>
      <c r="D20" s="1">
        <v>234</v>
      </c>
      <c r="E20" s="1">
        <v>221</v>
      </c>
      <c r="F20" s="1">
        <v>207</v>
      </c>
      <c r="G20" s="1">
        <v>206</v>
      </c>
      <c r="H20" s="1">
        <v>202</v>
      </c>
      <c r="I20" s="1">
        <v>195</v>
      </c>
      <c r="J20" s="1">
        <v>190</v>
      </c>
      <c r="K20" s="1">
        <v>188</v>
      </c>
      <c r="L20" s="1">
        <v>183</v>
      </c>
      <c r="M20" s="1">
        <v>153</v>
      </c>
      <c r="N20" s="1">
        <v>128</v>
      </c>
    </row>
    <row r="21" spans="1:14" x14ac:dyDescent="0.3">
      <c r="A21" s="7" t="s">
        <v>14</v>
      </c>
      <c r="B21" s="7" t="s">
        <v>79</v>
      </c>
      <c r="C21" s="1">
        <v>314</v>
      </c>
      <c r="D21" s="1">
        <v>330</v>
      </c>
      <c r="E21" s="1">
        <v>346</v>
      </c>
      <c r="F21" s="1">
        <v>348</v>
      </c>
      <c r="G21" s="1">
        <v>368</v>
      </c>
      <c r="H21" s="1">
        <v>390</v>
      </c>
      <c r="I21" s="1">
        <v>400</v>
      </c>
      <c r="J21" s="1">
        <v>413</v>
      </c>
      <c r="K21" s="1">
        <v>411</v>
      </c>
      <c r="L21" s="1">
        <v>474</v>
      </c>
      <c r="M21" s="1">
        <v>517</v>
      </c>
      <c r="N21" s="1">
        <v>540</v>
      </c>
    </row>
    <row r="22" spans="1:14" x14ac:dyDescent="0.3">
      <c r="A22" s="7" t="s">
        <v>14</v>
      </c>
      <c r="B22" s="7" t="s">
        <v>80</v>
      </c>
      <c r="C22" s="1">
        <v>22</v>
      </c>
      <c r="D22" s="1">
        <v>27</v>
      </c>
      <c r="E22" s="1">
        <v>30</v>
      </c>
      <c r="F22" s="1">
        <v>41</v>
      </c>
      <c r="G22" s="1">
        <v>46</v>
      </c>
      <c r="H22" s="1">
        <v>47</v>
      </c>
      <c r="I22" s="1">
        <v>46</v>
      </c>
      <c r="J22" s="1">
        <v>47</v>
      </c>
      <c r="K22" s="1">
        <v>58</v>
      </c>
      <c r="L22" s="1">
        <v>69</v>
      </c>
      <c r="M22" s="1">
        <v>83</v>
      </c>
      <c r="N22" s="1">
        <v>104</v>
      </c>
    </row>
    <row r="23" spans="1:14" x14ac:dyDescent="0.3">
      <c r="A23" s="7" t="s">
        <v>14</v>
      </c>
      <c r="B23" s="7" t="s">
        <v>81</v>
      </c>
      <c r="C23" s="1">
        <v>40</v>
      </c>
      <c r="D23" s="1">
        <v>41</v>
      </c>
      <c r="E23" s="1">
        <v>45</v>
      </c>
      <c r="F23" s="1">
        <v>50</v>
      </c>
      <c r="G23" s="1">
        <v>55</v>
      </c>
      <c r="H23" s="1">
        <v>63</v>
      </c>
      <c r="I23" s="1">
        <v>68</v>
      </c>
      <c r="J23" s="1">
        <v>69</v>
      </c>
      <c r="K23" s="1">
        <v>71</v>
      </c>
      <c r="L23" s="1">
        <v>84</v>
      </c>
      <c r="M23" s="1">
        <v>89</v>
      </c>
      <c r="N23" s="1">
        <v>103</v>
      </c>
    </row>
    <row r="24" spans="1:14" x14ac:dyDescent="0.3">
      <c r="A24" s="7" t="s">
        <v>14</v>
      </c>
      <c r="B24" s="7" t="s">
        <v>82</v>
      </c>
      <c r="C24" s="1">
        <v>4479</v>
      </c>
      <c r="D24" s="1">
        <v>4467</v>
      </c>
      <c r="E24" s="1">
        <v>4427</v>
      </c>
      <c r="F24" s="1">
        <v>4430</v>
      </c>
      <c r="G24" s="1">
        <v>4498</v>
      </c>
      <c r="H24" s="1">
        <v>4552</v>
      </c>
      <c r="I24" s="1">
        <v>4589</v>
      </c>
      <c r="J24" s="1">
        <v>4649</v>
      </c>
      <c r="K24" s="1">
        <v>4671</v>
      </c>
      <c r="L24" s="1">
        <v>4757</v>
      </c>
      <c r="M24" s="1">
        <v>4973</v>
      </c>
      <c r="N24" s="1">
        <v>5014</v>
      </c>
    </row>
    <row r="25" spans="1:14" x14ac:dyDescent="0.3">
      <c r="A25" s="7" t="s">
        <v>14</v>
      </c>
      <c r="B25" s="7" t="s">
        <v>16</v>
      </c>
      <c r="C25" s="1">
        <v>22</v>
      </c>
      <c r="D25" s="1">
        <v>20</v>
      </c>
      <c r="E25" s="1">
        <v>25</v>
      </c>
      <c r="F25" s="1">
        <v>30</v>
      </c>
      <c r="G25" s="1">
        <v>30</v>
      </c>
      <c r="H25" s="1">
        <v>32</v>
      </c>
      <c r="I25" s="1">
        <v>35</v>
      </c>
      <c r="J25" s="1">
        <v>38</v>
      </c>
      <c r="K25" s="1">
        <v>43</v>
      </c>
      <c r="L25" s="1">
        <v>44</v>
      </c>
      <c r="M25" s="1">
        <v>54</v>
      </c>
      <c r="N25" s="1">
        <v>72</v>
      </c>
    </row>
    <row r="26" spans="1:14" x14ac:dyDescent="0.3">
      <c r="A26" s="7" t="s">
        <v>14</v>
      </c>
      <c r="B26" s="7" t="s">
        <v>83</v>
      </c>
      <c r="C26" s="1">
        <v>1136</v>
      </c>
      <c r="D26" s="1">
        <v>1098</v>
      </c>
      <c r="E26" s="1">
        <v>1077</v>
      </c>
      <c r="F26" s="1">
        <v>1048</v>
      </c>
      <c r="G26" s="1">
        <v>1040</v>
      </c>
      <c r="H26" s="1">
        <v>1007</v>
      </c>
      <c r="I26" s="1">
        <v>977</v>
      </c>
      <c r="J26" s="1">
        <v>963</v>
      </c>
      <c r="K26" s="1">
        <v>936</v>
      </c>
      <c r="L26" s="1">
        <v>944</v>
      </c>
      <c r="M26" s="1">
        <v>836</v>
      </c>
      <c r="N26" s="1">
        <v>770</v>
      </c>
    </row>
    <row r="27" spans="1:14" x14ac:dyDescent="0.3">
      <c r="A27" s="7" t="s">
        <v>15</v>
      </c>
      <c r="B27" s="7" t="s">
        <v>79</v>
      </c>
      <c r="C27" s="1">
        <v>353</v>
      </c>
      <c r="D27" s="1">
        <v>338</v>
      </c>
      <c r="E27" s="1">
        <v>343</v>
      </c>
      <c r="F27" s="1">
        <v>342</v>
      </c>
      <c r="G27" s="1">
        <v>330</v>
      </c>
      <c r="H27" s="1">
        <v>338</v>
      </c>
      <c r="I27" s="1">
        <v>328</v>
      </c>
      <c r="J27" s="1">
        <v>332</v>
      </c>
      <c r="K27" s="1">
        <v>323</v>
      </c>
      <c r="L27" s="1">
        <v>335</v>
      </c>
      <c r="M27" s="1">
        <v>412</v>
      </c>
      <c r="N27" s="1">
        <v>429</v>
      </c>
    </row>
    <row r="28" spans="1:14" x14ac:dyDescent="0.3">
      <c r="A28" s="7" t="s">
        <v>15</v>
      </c>
      <c r="B28" s="7" t="s">
        <v>80</v>
      </c>
      <c r="C28" s="1">
        <v>20</v>
      </c>
      <c r="D28" s="1">
        <v>20</v>
      </c>
      <c r="E28" s="1">
        <v>17</v>
      </c>
      <c r="F28" s="1">
        <v>18</v>
      </c>
      <c r="G28" s="1">
        <v>19</v>
      </c>
      <c r="H28" s="1">
        <v>22</v>
      </c>
      <c r="I28" s="1">
        <v>20</v>
      </c>
      <c r="J28" s="1">
        <v>21</v>
      </c>
      <c r="K28" s="1">
        <v>23</v>
      </c>
      <c r="L28" s="1">
        <v>25</v>
      </c>
      <c r="M28" s="1">
        <v>36</v>
      </c>
      <c r="N28" s="1">
        <v>59</v>
      </c>
    </row>
    <row r="29" spans="1:14" x14ac:dyDescent="0.3">
      <c r="A29" s="7" t="s">
        <v>15</v>
      </c>
      <c r="B29" s="7" t="s">
        <v>81</v>
      </c>
      <c r="C29" s="1">
        <v>10</v>
      </c>
      <c r="D29" s="1">
        <v>10</v>
      </c>
      <c r="E29" s="1">
        <v>12</v>
      </c>
      <c r="F29" s="1">
        <v>16</v>
      </c>
      <c r="G29" s="1">
        <v>21</v>
      </c>
      <c r="H29" s="1">
        <v>24</v>
      </c>
      <c r="I29" s="1">
        <v>27</v>
      </c>
      <c r="J29" s="1">
        <v>32</v>
      </c>
      <c r="K29" s="1">
        <v>32</v>
      </c>
      <c r="L29" s="1">
        <v>36</v>
      </c>
      <c r="M29" s="1">
        <v>50</v>
      </c>
      <c r="N29" s="1">
        <v>53</v>
      </c>
    </row>
    <row r="30" spans="1:14" x14ac:dyDescent="0.3">
      <c r="A30" s="7" t="s">
        <v>15</v>
      </c>
      <c r="B30" s="7" t="s">
        <v>82</v>
      </c>
      <c r="C30" s="1">
        <v>1728</v>
      </c>
      <c r="D30" s="1">
        <v>1695</v>
      </c>
      <c r="E30" s="1">
        <v>1699</v>
      </c>
      <c r="F30" s="1">
        <v>1704</v>
      </c>
      <c r="G30" s="1">
        <v>1735</v>
      </c>
      <c r="H30" s="1">
        <v>1755</v>
      </c>
      <c r="I30" s="1">
        <v>1800</v>
      </c>
      <c r="J30" s="1">
        <v>1814</v>
      </c>
      <c r="K30" s="1">
        <v>1815</v>
      </c>
      <c r="L30" s="1">
        <v>1860</v>
      </c>
      <c r="M30" s="1">
        <v>2015</v>
      </c>
      <c r="N30" s="1">
        <v>2065</v>
      </c>
    </row>
    <row r="31" spans="1:14" x14ac:dyDescent="0.3">
      <c r="A31" s="7" t="s">
        <v>15</v>
      </c>
      <c r="B31" s="7" t="s">
        <v>16</v>
      </c>
      <c r="C31" s="1">
        <v>18</v>
      </c>
      <c r="D31" s="1">
        <v>18</v>
      </c>
      <c r="E31" s="1">
        <v>19</v>
      </c>
      <c r="F31" s="1">
        <v>21</v>
      </c>
      <c r="G31" s="1">
        <v>22</v>
      </c>
      <c r="H31" s="1">
        <v>26</v>
      </c>
      <c r="I31" s="1">
        <v>25</v>
      </c>
      <c r="J31" s="1">
        <v>27</v>
      </c>
      <c r="K31" s="1">
        <v>29</v>
      </c>
      <c r="L31" s="1">
        <v>33</v>
      </c>
      <c r="M31" s="1">
        <v>41</v>
      </c>
      <c r="N31" s="1">
        <v>53</v>
      </c>
    </row>
    <row r="32" spans="1:14" x14ac:dyDescent="0.3">
      <c r="A32" s="7" t="s">
        <v>15</v>
      </c>
      <c r="B32" s="7" t="s">
        <v>83</v>
      </c>
      <c r="C32" s="1">
        <v>490</v>
      </c>
      <c r="D32" s="1">
        <v>480</v>
      </c>
      <c r="E32" s="1">
        <v>469</v>
      </c>
      <c r="F32" s="1">
        <v>452</v>
      </c>
      <c r="G32" s="1">
        <v>437</v>
      </c>
      <c r="H32" s="1">
        <v>428</v>
      </c>
      <c r="I32" s="1">
        <v>401</v>
      </c>
      <c r="J32" s="1">
        <v>389</v>
      </c>
      <c r="K32" s="1">
        <v>386</v>
      </c>
      <c r="L32" s="1">
        <v>378</v>
      </c>
      <c r="M32" s="1">
        <v>364</v>
      </c>
      <c r="N32" s="1">
        <v>322</v>
      </c>
    </row>
    <row r="33" spans="1:14" x14ac:dyDescent="0.3">
      <c r="A33" s="7" t="s">
        <v>16</v>
      </c>
      <c r="B33" s="7" t="s">
        <v>79</v>
      </c>
      <c r="C33" s="1">
        <v>66</v>
      </c>
      <c r="D33" s="1">
        <v>71</v>
      </c>
      <c r="E33" s="1">
        <v>49</v>
      </c>
      <c r="F33" s="1">
        <v>25</v>
      </c>
      <c r="G33" s="1">
        <v>21</v>
      </c>
      <c r="H33" s="1">
        <v>30</v>
      </c>
      <c r="I33" s="1">
        <v>26</v>
      </c>
      <c r="J33" s="1">
        <v>24</v>
      </c>
      <c r="K33" s="1">
        <v>37</v>
      </c>
      <c r="L33" s="1">
        <v>32</v>
      </c>
      <c r="M33" s="1">
        <v>52</v>
      </c>
      <c r="N33" s="1">
        <v>40</v>
      </c>
    </row>
    <row r="34" spans="1:14" x14ac:dyDescent="0.3">
      <c r="A34" s="7" t="s">
        <v>16</v>
      </c>
      <c r="B34" s="7" t="s">
        <v>80</v>
      </c>
      <c r="C34" s="1">
        <v>23</v>
      </c>
      <c r="D34" s="1">
        <v>22</v>
      </c>
      <c r="E34" s="1">
        <v>19</v>
      </c>
      <c r="F34" s="1">
        <v>9</v>
      </c>
      <c r="G34" s="1">
        <v>2</v>
      </c>
      <c r="H34" s="1">
        <v>9</v>
      </c>
      <c r="I34" s="1">
        <v>1</v>
      </c>
      <c r="J34" s="1">
        <v>3</v>
      </c>
      <c r="K34" s="1">
        <v>2</v>
      </c>
      <c r="L34" s="1">
        <v>7</v>
      </c>
      <c r="M34" s="1">
        <v>11</v>
      </c>
      <c r="N34" s="1">
        <v>4</v>
      </c>
    </row>
    <row r="35" spans="1:14" x14ac:dyDescent="0.3">
      <c r="A35" s="7" t="s">
        <v>16</v>
      </c>
      <c r="B35" s="7" t="s">
        <v>81</v>
      </c>
      <c r="C35" s="1">
        <v>16</v>
      </c>
      <c r="D35" s="1">
        <v>12</v>
      </c>
      <c r="E35" s="1">
        <v>12</v>
      </c>
      <c r="F35" s="1">
        <v>9</v>
      </c>
      <c r="G35" s="1">
        <v>7</v>
      </c>
      <c r="H35" s="1">
        <v>6</v>
      </c>
      <c r="I35" s="1">
        <v>4</v>
      </c>
      <c r="J35" s="1">
        <v>6</v>
      </c>
      <c r="K35" s="1">
        <v>5</v>
      </c>
      <c r="L35" s="1">
        <v>5</v>
      </c>
      <c r="M35" s="1">
        <v>6</v>
      </c>
      <c r="N35" s="1">
        <v>7</v>
      </c>
    </row>
    <row r="36" spans="1:14" x14ac:dyDescent="0.3">
      <c r="A36" s="7" t="s">
        <v>16</v>
      </c>
      <c r="B36" s="7" t="s">
        <v>82</v>
      </c>
      <c r="C36" s="1">
        <v>647</v>
      </c>
      <c r="D36" s="1">
        <v>596</v>
      </c>
      <c r="E36" s="1">
        <v>521</v>
      </c>
      <c r="F36" s="1">
        <v>372</v>
      </c>
      <c r="G36" s="1">
        <v>362</v>
      </c>
      <c r="H36" s="1">
        <v>348</v>
      </c>
      <c r="I36" s="1">
        <v>332</v>
      </c>
      <c r="J36" s="1">
        <v>311</v>
      </c>
      <c r="K36" s="1">
        <v>314</v>
      </c>
      <c r="L36" s="1">
        <v>301</v>
      </c>
      <c r="M36" s="1">
        <v>329</v>
      </c>
      <c r="N36" s="1">
        <v>297</v>
      </c>
    </row>
    <row r="37" spans="1:14" x14ac:dyDescent="0.3">
      <c r="A37" s="7" t="s">
        <v>16</v>
      </c>
      <c r="B37" s="7" t="s">
        <v>16</v>
      </c>
      <c r="C37" s="1">
        <v>17</v>
      </c>
      <c r="D37" s="1">
        <v>15</v>
      </c>
      <c r="E37" s="1">
        <v>18</v>
      </c>
      <c r="F37" s="1">
        <v>8</v>
      </c>
      <c r="G37" s="1">
        <v>3</v>
      </c>
      <c r="H37" s="1">
        <v>5</v>
      </c>
      <c r="I37" s="1">
        <v>2</v>
      </c>
      <c r="J37" s="1">
        <v>4</v>
      </c>
      <c r="K37" s="1">
        <v>6</v>
      </c>
      <c r="L37" s="1">
        <v>5</v>
      </c>
      <c r="M37" s="1">
        <v>7</v>
      </c>
      <c r="N37" s="1">
        <v>6</v>
      </c>
    </row>
    <row r="38" spans="1:14" x14ac:dyDescent="0.3">
      <c r="A38" s="7" t="s">
        <v>16</v>
      </c>
      <c r="B38" s="7" t="s">
        <v>83</v>
      </c>
      <c r="C38" s="1">
        <v>244</v>
      </c>
      <c r="D38" s="1">
        <v>196</v>
      </c>
      <c r="E38" s="1">
        <v>131</v>
      </c>
      <c r="F38" s="1">
        <v>79</v>
      </c>
      <c r="G38" s="1">
        <v>55</v>
      </c>
      <c r="H38" s="1">
        <v>48</v>
      </c>
      <c r="I38" s="1">
        <v>41</v>
      </c>
      <c r="J38" s="1">
        <v>44</v>
      </c>
      <c r="K38" s="1">
        <v>40</v>
      </c>
      <c r="L38" s="1">
        <v>39</v>
      </c>
      <c r="M38" s="1">
        <v>38</v>
      </c>
      <c r="N38" s="1">
        <v>33</v>
      </c>
    </row>
    <row r="39" spans="1:14" x14ac:dyDescent="0.3">
      <c r="A39" s="10" t="s">
        <v>17</v>
      </c>
      <c r="B39" s="10" t="s">
        <v>17</v>
      </c>
      <c r="C39" s="5">
        <v>59952</v>
      </c>
      <c r="D39" s="5">
        <v>60288</v>
      </c>
      <c r="E39" s="5">
        <v>60274</v>
      </c>
      <c r="F39" s="5">
        <v>60306</v>
      </c>
      <c r="G39" s="5">
        <v>61114</v>
      </c>
      <c r="H39" s="5">
        <v>61931</v>
      </c>
      <c r="I39" s="5">
        <v>62554</v>
      </c>
      <c r="J39" s="5">
        <v>63505</v>
      </c>
      <c r="K39" s="5">
        <v>65036</v>
      </c>
      <c r="L39" s="5">
        <v>66449</v>
      </c>
      <c r="M39" s="5">
        <v>67437</v>
      </c>
      <c r="N39" s="5">
        <v>69043</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79</v>
      </c>
      <c r="C44" s="2">
        <v>0.214423908121681</v>
      </c>
      <c r="D44" s="2">
        <v>0.221380419950714</v>
      </c>
      <c r="E44" s="2">
        <v>0.22962061270034501</v>
      </c>
      <c r="F44" s="2">
        <v>0.23465929721224801</v>
      </c>
      <c r="G44" s="2">
        <v>0.24002941001132699</v>
      </c>
      <c r="H44" s="2">
        <v>0.24593953880213901</v>
      </c>
      <c r="I44" s="2">
        <v>0.25172280294231503</v>
      </c>
      <c r="J44" s="2">
        <v>0.257377298861516</v>
      </c>
      <c r="K44" s="2">
        <v>0.26218213472116803</v>
      </c>
      <c r="L44" s="2">
        <v>0.26795489975709702</v>
      </c>
      <c r="M44" s="2">
        <v>0.279369936993699</v>
      </c>
      <c r="N44" s="2">
        <v>0.28890368708818198</v>
      </c>
    </row>
    <row r="45" spans="1:14" x14ac:dyDescent="0.3">
      <c r="A45" s="8" t="s">
        <v>12</v>
      </c>
      <c r="B45" s="8" t="s">
        <v>80</v>
      </c>
      <c r="C45" s="2">
        <v>2.1425925163627398E-2</v>
      </c>
      <c r="D45" s="2">
        <v>2.2932323170607501E-2</v>
      </c>
      <c r="E45" s="2">
        <v>2.4873199431933501E-2</v>
      </c>
      <c r="F45" s="2">
        <v>2.6747892040182401E-2</v>
      </c>
      <c r="G45" s="2">
        <v>2.8177970311785899E-2</v>
      </c>
      <c r="H45" s="2">
        <v>2.9466507317646599E-2</v>
      </c>
      <c r="I45" s="2">
        <v>3.1010452961672499E-2</v>
      </c>
      <c r="J45" s="2">
        <v>3.36214446179035E-2</v>
      </c>
      <c r="K45" s="2">
        <v>3.62824810623599E-2</v>
      </c>
      <c r="L45" s="2">
        <v>4.1239169053402497E-2</v>
      </c>
      <c r="M45" s="2">
        <v>4.7686768676867698E-2</v>
      </c>
      <c r="N45" s="2">
        <v>5.6725781578578403E-2</v>
      </c>
    </row>
    <row r="46" spans="1:14" x14ac:dyDescent="0.3">
      <c r="A46" s="8" t="s">
        <v>12</v>
      </c>
      <c r="B46" s="8" t="s">
        <v>81</v>
      </c>
      <c r="C46" s="2">
        <v>1.30696085292059E-2</v>
      </c>
      <c r="D46" s="2">
        <v>1.35842447200668E-2</v>
      </c>
      <c r="E46" s="2">
        <v>1.44045445323595E-2</v>
      </c>
      <c r="F46" s="2">
        <v>1.55726792270142E-2</v>
      </c>
      <c r="G46" s="2">
        <v>1.6592810444528299E-2</v>
      </c>
      <c r="H46" s="2">
        <v>1.7456554534589799E-2</v>
      </c>
      <c r="I46" s="2">
        <v>1.8099109562524199E-2</v>
      </c>
      <c r="J46" s="2">
        <v>1.8923961466702201E-2</v>
      </c>
      <c r="K46" s="2">
        <v>1.9687737299279501E-2</v>
      </c>
      <c r="L46" s="2">
        <v>2.0646775187615599E-2</v>
      </c>
      <c r="M46" s="2">
        <v>2.20882088208821E-2</v>
      </c>
      <c r="N46" s="2">
        <v>2.27639142015982E-2</v>
      </c>
    </row>
    <row r="47" spans="1:14" x14ac:dyDescent="0.3">
      <c r="A47" s="8" t="s">
        <v>12</v>
      </c>
      <c r="B47" s="8" t="s">
        <v>82</v>
      </c>
      <c r="C47" s="2">
        <v>0.58029061869674403</v>
      </c>
      <c r="D47" s="2">
        <v>0.57402089570477199</v>
      </c>
      <c r="E47" s="2">
        <v>0.56845201866504402</v>
      </c>
      <c r="F47" s="2">
        <v>0.56574010570056898</v>
      </c>
      <c r="G47" s="2">
        <v>0.562585696401248</v>
      </c>
      <c r="H47" s="2">
        <v>0.55855096882898103</v>
      </c>
      <c r="I47" s="2">
        <v>0.55439411536972505</v>
      </c>
      <c r="J47" s="2">
        <v>0.54858546243765005</v>
      </c>
      <c r="K47" s="2">
        <v>0.54407052766099295</v>
      </c>
      <c r="L47" s="2">
        <v>0.53449588514664803</v>
      </c>
      <c r="M47" s="2">
        <v>0.52955895589558999</v>
      </c>
      <c r="N47" s="2">
        <v>0.52006518996214801</v>
      </c>
    </row>
    <row r="48" spans="1:14" x14ac:dyDescent="0.3">
      <c r="A48" s="8" t="s">
        <v>12</v>
      </c>
      <c r="B48" s="8" t="s">
        <v>16</v>
      </c>
      <c r="C48" s="2">
        <v>1.26373852550117E-2</v>
      </c>
      <c r="D48" s="2">
        <v>1.35638785360787E-2</v>
      </c>
      <c r="E48" s="2">
        <v>1.42828159870156E-2</v>
      </c>
      <c r="F48" s="2">
        <v>1.53306168556098E-2</v>
      </c>
      <c r="G48" s="2">
        <v>1.6076148083381401E-2</v>
      </c>
      <c r="H48" s="2">
        <v>1.67316471072275E-2</v>
      </c>
      <c r="I48" s="2">
        <v>1.7576461478900501E-2</v>
      </c>
      <c r="J48" s="2">
        <v>1.8923961466702201E-2</v>
      </c>
      <c r="K48" s="2">
        <v>1.96692163799011E-2</v>
      </c>
      <c r="L48" s="2">
        <v>2.1389986585940601E-2</v>
      </c>
      <c r="M48" s="2">
        <v>2.3582358235823601E-2</v>
      </c>
      <c r="N48" s="2">
        <v>2.59182672087481E-2</v>
      </c>
    </row>
    <row r="49" spans="1:14" x14ac:dyDescent="0.3">
      <c r="A49" s="8" t="s">
        <v>12</v>
      </c>
      <c r="B49" s="8" t="s">
        <v>83</v>
      </c>
      <c r="C49" s="2">
        <v>0.15815255423373001</v>
      </c>
      <c r="D49" s="2">
        <v>0.15451823791776101</v>
      </c>
      <c r="E49" s="2">
        <v>0.14836680868330299</v>
      </c>
      <c r="F49" s="2">
        <v>0.14194940896437599</v>
      </c>
      <c r="G49" s="2">
        <v>0.13653796474773</v>
      </c>
      <c r="H49" s="2">
        <v>0.131854783409416</v>
      </c>
      <c r="I49" s="2">
        <v>0.127197057684863</v>
      </c>
      <c r="J49" s="2">
        <v>0.122567871149526</v>
      </c>
      <c r="K49" s="2">
        <v>0.11810790287629901</v>
      </c>
      <c r="L49" s="2">
        <v>0.114273284269296</v>
      </c>
      <c r="M49" s="2">
        <v>9.7713771377137701E-2</v>
      </c>
      <c r="N49" s="2">
        <v>8.5623159960745807E-2</v>
      </c>
    </row>
    <row r="50" spans="1:14" x14ac:dyDescent="0.3">
      <c r="A50" s="8" t="s">
        <v>13</v>
      </c>
      <c r="B50" s="8" t="s">
        <v>79</v>
      </c>
      <c r="C50" s="2">
        <v>1.80127832655433E-2</v>
      </c>
      <c r="D50" s="2">
        <v>1.44425187752744E-2</v>
      </c>
      <c r="E50" s="2">
        <v>1.3333333333333299E-2</v>
      </c>
      <c r="F50" s="2">
        <v>1.2716763005780301E-2</v>
      </c>
      <c r="G50" s="2">
        <v>1.1494252873563199E-2</v>
      </c>
      <c r="H50" s="2">
        <v>1.19318181818182E-2</v>
      </c>
      <c r="I50" s="2">
        <v>1.12866817155756E-2</v>
      </c>
      <c r="J50" s="2">
        <v>1.1154489682097E-2</v>
      </c>
      <c r="K50" s="2">
        <v>1.0863661053775101E-2</v>
      </c>
      <c r="L50" s="2">
        <v>1.07816711590297E-2</v>
      </c>
      <c r="M50" s="2">
        <v>1.46909827760892E-2</v>
      </c>
      <c r="N50" s="2">
        <v>1.7430278884462101E-2</v>
      </c>
    </row>
    <row r="51" spans="1:14" x14ac:dyDescent="0.3">
      <c r="A51" s="8" t="s">
        <v>13</v>
      </c>
      <c r="B51" s="8" t="s">
        <v>80</v>
      </c>
      <c r="C51" s="2">
        <v>5.8105752469494499E-4</v>
      </c>
      <c r="D51" s="2">
        <v>5.7770075101097596E-4</v>
      </c>
      <c r="E51" s="2">
        <v>5.79710144927536E-4</v>
      </c>
      <c r="F51" s="2">
        <v>5.78034682080925E-4</v>
      </c>
      <c r="G51" s="2">
        <v>5.7471264367816102E-4</v>
      </c>
      <c r="H51" s="2">
        <v>5.6818181818181805E-4</v>
      </c>
      <c r="I51" s="2">
        <v>5.6433408577878099E-4</v>
      </c>
      <c r="J51" s="2">
        <v>1.1154489682096999E-3</v>
      </c>
      <c r="K51" s="2">
        <v>1.08636610537751E-3</v>
      </c>
      <c r="L51" s="2">
        <v>1.6172506738544501E-3</v>
      </c>
      <c r="M51" s="2">
        <v>4.0526849037487303E-3</v>
      </c>
      <c r="N51" s="2">
        <v>8.4661354581673301E-3</v>
      </c>
    </row>
    <row r="52" spans="1:14" x14ac:dyDescent="0.3">
      <c r="A52" s="8" t="s">
        <v>13</v>
      </c>
      <c r="B52" s="8" t="s">
        <v>81</v>
      </c>
      <c r="C52" s="2">
        <v>4.0674026728646099E-3</v>
      </c>
      <c r="D52" s="2">
        <v>5.7770075101097598E-3</v>
      </c>
      <c r="E52" s="2">
        <v>5.21739130434783E-3</v>
      </c>
      <c r="F52" s="2">
        <v>4.6242774566474E-3</v>
      </c>
      <c r="G52" s="2">
        <v>5.1724137931034499E-3</v>
      </c>
      <c r="H52" s="2">
        <v>6.8181818181818196E-3</v>
      </c>
      <c r="I52" s="2">
        <v>6.7720090293453697E-3</v>
      </c>
      <c r="J52" s="2">
        <v>7.80814277746793E-3</v>
      </c>
      <c r="K52" s="2">
        <v>8.1477457903313399E-3</v>
      </c>
      <c r="L52" s="2">
        <v>8.0862533692722394E-3</v>
      </c>
      <c r="M52" s="2">
        <v>7.5987841945288799E-3</v>
      </c>
      <c r="N52" s="2">
        <v>8.9641434262948197E-3</v>
      </c>
    </row>
    <row r="53" spans="1:14" x14ac:dyDescent="0.3">
      <c r="A53" s="8" t="s">
        <v>13</v>
      </c>
      <c r="B53" s="8" t="s">
        <v>82</v>
      </c>
      <c r="C53" s="2">
        <v>0.84020918070888995</v>
      </c>
      <c r="D53" s="2">
        <v>0.84286539572501396</v>
      </c>
      <c r="E53" s="2">
        <v>0.85043478260869598</v>
      </c>
      <c r="F53" s="2">
        <v>0.86127167630057799</v>
      </c>
      <c r="G53" s="2">
        <v>0.86321839080459795</v>
      </c>
      <c r="H53" s="2">
        <v>0.86477272727272703</v>
      </c>
      <c r="I53" s="2">
        <v>0.87020316027087996</v>
      </c>
      <c r="J53" s="2">
        <v>0.87283881762409399</v>
      </c>
      <c r="K53" s="2">
        <v>0.87615426398696405</v>
      </c>
      <c r="L53" s="2">
        <v>0.87870619946091599</v>
      </c>
      <c r="M53" s="2">
        <v>0.89463019250253295</v>
      </c>
      <c r="N53" s="2">
        <v>0.89940239043824699</v>
      </c>
    </row>
    <row r="54" spans="1:14" x14ac:dyDescent="0.3">
      <c r="A54" s="8" t="s">
        <v>13</v>
      </c>
      <c r="B54" s="8" t="s">
        <v>16</v>
      </c>
      <c r="C54" s="2">
        <v>1.16211504938989E-3</v>
      </c>
      <c r="D54" s="2">
        <v>1.15540150202195E-3</v>
      </c>
      <c r="E54" s="2">
        <v>2.3188405797101401E-3</v>
      </c>
      <c r="F54" s="2">
        <v>1.15606936416185E-3</v>
      </c>
      <c r="G54" s="2">
        <v>1.1494252873563201E-3</v>
      </c>
      <c r="H54" s="2">
        <v>1.13636363636364E-3</v>
      </c>
      <c r="I54" s="2">
        <v>1.12866817155756E-3</v>
      </c>
      <c r="J54" s="2">
        <v>1.1154489682096999E-3</v>
      </c>
      <c r="K54" s="2">
        <v>1.62954915806627E-3</v>
      </c>
      <c r="L54" s="2">
        <v>2.1563342318059301E-3</v>
      </c>
      <c r="M54" s="2">
        <v>1.5197568389057801E-3</v>
      </c>
      <c r="N54" s="2">
        <v>1.9920318725099601E-3</v>
      </c>
    </row>
    <row r="55" spans="1:14" x14ac:dyDescent="0.3">
      <c r="A55" s="8" t="s">
        <v>13</v>
      </c>
      <c r="B55" s="8" t="s">
        <v>83</v>
      </c>
      <c r="C55" s="2">
        <v>0.13596746077861699</v>
      </c>
      <c r="D55" s="2">
        <v>0.13518197573656801</v>
      </c>
      <c r="E55" s="2">
        <v>0.12811594202898599</v>
      </c>
      <c r="F55" s="2">
        <v>0.119653179190751</v>
      </c>
      <c r="G55" s="2">
        <v>0.118390804597701</v>
      </c>
      <c r="H55" s="2">
        <v>0.114772727272727</v>
      </c>
      <c r="I55" s="2">
        <v>0.110045146726862</v>
      </c>
      <c r="J55" s="2">
        <v>0.105967651979922</v>
      </c>
      <c r="K55" s="2">
        <v>0.102118413905486</v>
      </c>
      <c r="L55" s="2">
        <v>9.8652291105121304E-2</v>
      </c>
      <c r="M55" s="2">
        <v>7.7507598784194498E-2</v>
      </c>
      <c r="N55" s="2">
        <v>6.3745019920318696E-2</v>
      </c>
    </row>
    <row r="56" spans="1:14" x14ac:dyDescent="0.3">
      <c r="A56" s="8" t="s">
        <v>14</v>
      </c>
      <c r="B56" s="8" t="s">
        <v>79</v>
      </c>
      <c r="C56" s="2">
        <v>5.2220189589223399E-2</v>
      </c>
      <c r="D56" s="2">
        <v>5.5156276115660999E-2</v>
      </c>
      <c r="E56" s="2">
        <v>5.8151260504201698E-2</v>
      </c>
      <c r="F56" s="2">
        <v>5.8516899276946401E-2</v>
      </c>
      <c r="G56" s="2">
        <v>6.0957429186682101E-2</v>
      </c>
      <c r="H56" s="2">
        <v>6.4028895091118004E-2</v>
      </c>
      <c r="I56" s="2">
        <v>6.5412919051512697E-2</v>
      </c>
      <c r="J56" s="2">
        <v>6.6839294384204606E-2</v>
      </c>
      <c r="K56" s="2">
        <v>6.6397415185783501E-2</v>
      </c>
      <c r="L56" s="2">
        <v>7.4387947269303201E-2</v>
      </c>
      <c r="M56" s="2">
        <v>7.8907203907203904E-2</v>
      </c>
      <c r="N56" s="2">
        <v>8.1781008632439797E-2</v>
      </c>
    </row>
    <row r="57" spans="1:14" x14ac:dyDescent="0.3">
      <c r="A57" s="8" t="s">
        <v>14</v>
      </c>
      <c r="B57" s="8" t="s">
        <v>80</v>
      </c>
      <c r="C57" s="2">
        <v>3.65873939797106E-3</v>
      </c>
      <c r="D57" s="2">
        <v>4.5127862276449901E-3</v>
      </c>
      <c r="E57" s="2">
        <v>5.0420168067226902E-3</v>
      </c>
      <c r="F57" s="2">
        <v>6.8942323860770099E-3</v>
      </c>
      <c r="G57" s="2">
        <v>7.6196786483352704E-3</v>
      </c>
      <c r="H57" s="2">
        <v>7.7163027417501201E-3</v>
      </c>
      <c r="I57" s="2">
        <v>7.5224856909239602E-3</v>
      </c>
      <c r="J57" s="2">
        <v>7.6064088040135903E-3</v>
      </c>
      <c r="K57" s="2">
        <v>9.3699515347334394E-3</v>
      </c>
      <c r="L57" s="2">
        <v>1.08286252354049E-2</v>
      </c>
      <c r="M57" s="2">
        <v>1.2667887667887699E-2</v>
      </c>
      <c r="N57" s="2">
        <v>1.5750416477358802E-2</v>
      </c>
    </row>
    <row r="58" spans="1:14" x14ac:dyDescent="0.3">
      <c r="A58" s="8" t="s">
        <v>14</v>
      </c>
      <c r="B58" s="8" t="s">
        <v>81</v>
      </c>
      <c r="C58" s="2">
        <v>6.6522534508564801E-3</v>
      </c>
      <c r="D58" s="2">
        <v>6.85274945679425E-3</v>
      </c>
      <c r="E58" s="2">
        <v>7.5630252100840302E-3</v>
      </c>
      <c r="F58" s="2">
        <v>8.4076004708256297E-3</v>
      </c>
      <c r="G58" s="2">
        <v>9.11048534040086E-3</v>
      </c>
      <c r="H58" s="2">
        <v>1.03431292070268E-2</v>
      </c>
      <c r="I58" s="2">
        <v>1.11201962387572E-2</v>
      </c>
      <c r="J58" s="2">
        <v>1.11668554782327E-2</v>
      </c>
      <c r="K58" s="2">
        <v>1.1470113085622E-2</v>
      </c>
      <c r="L58" s="2">
        <v>1.31826741996234E-2</v>
      </c>
      <c r="M58" s="2">
        <v>1.35836385836386E-2</v>
      </c>
      <c r="N58" s="2">
        <v>1.55989701650765E-2</v>
      </c>
    </row>
    <row r="59" spans="1:14" x14ac:dyDescent="0.3">
      <c r="A59" s="8" t="s">
        <v>14</v>
      </c>
      <c r="B59" s="8" t="s">
        <v>82</v>
      </c>
      <c r="C59" s="2">
        <v>0.74488608015965396</v>
      </c>
      <c r="D59" s="2">
        <v>0.74661541032926604</v>
      </c>
      <c r="E59" s="2">
        <v>0.74403361344537799</v>
      </c>
      <c r="F59" s="2">
        <v>0.74491340171515097</v>
      </c>
      <c r="G59" s="2">
        <v>0.74507205565678303</v>
      </c>
      <c r="H59" s="2">
        <v>0.74733212937120297</v>
      </c>
      <c r="I59" s="2">
        <v>0.75044971381847903</v>
      </c>
      <c r="J59" s="2">
        <v>0.75238711765657895</v>
      </c>
      <c r="K59" s="2">
        <v>0.75460420032310205</v>
      </c>
      <c r="L59" s="2">
        <v>0.74654739485248001</v>
      </c>
      <c r="M59" s="2">
        <v>0.75900488400488397</v>
      </c>
      <c r="N59" s="2">
        <v>0.75935180978343197</v>
      </c>
    </row>
    <row r="60" spans="1:14" x14ac:dyDescent="0.3">
      <c r="A60" s="8" t="s">
        <v>14</v>
      </c>
      <c r="B60" s="8" t="s">
        <v>16</v>
      </c>
      <c r="C60" s="2">
        <v>3.65873939797106E-3</v>
      </c>
      <c r="D60" s="2">
        <v>3.3428046130703701E-3</v>
      </c>
      <c r="E60" s="2">
        <v>4.20168067226891E-3</v>
      </c>
      <c r="F60" s="2">
        <v>5.0445602824953804E-3</v>
      </c>
      <c r="G60" s="2">
        <v>4.9693556402186497E-3</v>
      </c>
      <c r="H60" s="2">
        <v>5.2536529305532804E-3</v>
      </c>
      <c r="I60" s="2">
        <v>5.7236304170073596E-3</v>
      </c>
      <c r="J60" s="2">
        <v>6.1498624372875897E-3</v>
      </c>
      <c r="K60" s="2">
        <v>6.9466882067851397E-3</v>
      </c>
      <c r="L60" s="2">
        <v>6.9052102950408001E-3</v>
      </c>
      <c r="M60" s="2">
        <v>8.2417582417582402E-3</v>
      </c>
      <c r="N60" s="2">
        <v>1.09041344843253E-2</v>
      </c>
    </row>
    <row r="61" spans="1:14" x14ac:dyDescent="0.3">
      <c r="A61" s="8" t="s">
        <v>14</v>
      </c>
      <c r="B61" s="8" t="s">
        <v>83</v>
      </c>
      <c r="C61" s="2">
        <v>0.188923998004324</v>
      </c>
      <c r="D61" s="2">
        <v>0.183519973257563</v>
      </c>
      <c r="E61" s="2">
        <v>0.18100840336134499</v>
      </c>
      <c r="F61" s="2">
        <v>0.17622330586850499</v>
      </c>
      <c r="G61" s="2">
        <v>0.17227099552757999</v>
      </c>
      <c r="H61" s="2">
        <v>0.16532589065834799</v>
      </c>
      <c r="I61" s="2">
        <v>0.15977105478331999</v>
      </c>
      <c r="J61" s="2">
        <v>0.15585046123968299</v>
      </c>
      <c r="K61" s="2">
        <v>0.151211631663974</v>
      </c>
      <c r="L61" s="2">
        <v>0.148148148148148</v>
      </c>
      <c r="M61" s="2">
        <v>0.127594627594628</v>
      </c>
      <c r="N61" s="2">
        <v>0.116613660457368</v>
      </c>
    </row>
    <row r="62" spans="1:14" x14ac:dyDescent="0.3">
      <c r="A62" s="8" t="s">
        <v>15</v>
      </c>
      <c r="B62" s="8" t="s">
        <v>79</v>
      </c>
      <c r="C62" s="2">
        <v>0.134784268804887</v>
      </c>
      <c r="D62" s="2">
        <v>0.131979695431472</v>
      </c>
      <c r="E62" s="2">
        <v>0.13403673309886699</v>
      </c>
      <c r="F62" s="2">
        <v>0.13396004700352501</v>
      </c>
      <c r="G62" s="2">
        <v>0.12870514820592799</v>
      </c>
      <c r="H62" s="2">
        <v>0.13035094485152299</v>
      </c>
      <c r="I62" s="2">
        <v>0.126105344098424</v>
      </c>
      <c r="J62" s="2">
        <v>0.12695984703632901</v>
      </c>
      <c r="K62" s="2">
        <v>0.123849693251534</v>
      </c>
      <c r="L62" s="2">
        <v>0.12560929883764499</v>
      </c>
      <c r="M62" s="2">
        <v>0.14119259766963699</v>
      </c>
      <c r="N62" s="2">
        <v>0.143911439114391</v>
      </c>
    </row>
    <row r="63" spans="1:14" x14ac:dyDescent="0.3">
      <c r="A63" s="8" t="s">
        <v>15</v>
      </c>
      <c r="B63" s="8" t="s">
        <v>80</v>
      </c>
      <c r="C63" s="2">
        <v>7.6365024818633104E-3</v>
      </c>
      <c r="D63" s="2">
        <v>7.8094494338149202E-3</v>
      </c>
      <c r="E63" s="2">
        <v>6.6432200078155503E-3</v>
      </c>
      <c r="F63" s="2">
        <v>7.0505287896592203E-3</v>
      </c>
      <c r="G63" s="2">
        <v>7.4102964118564702E-3</v>
      </c>
      <c r="H63" s="2">
        <v>8.4843810258388008E-3</v>
      </c>
      <c r="I63" s="2">
        <v>7.6893502499038799E-3</v>
      </c>
      <c r="J63" s="2">
        <v>8.0305927342256209E-3</v>
      </c>
      <c r="K63" s="2">
        <v>8.8190184049079696E-3</v>
      </c>
      <c r="L63" s="2">
        <v>9.3738282714660708E-3</v>
      </c>
      <c r="M63" s="2">
        <v>1.23372172721042E-2</v>
      </c>
      <c r="N63" s="2">
        <v>1.9792016101979198E-2</v>
      </c>
    </row>
    <row r="64" spans="1:14" x14ac:dyDescent="0.3">
      <c r="A64" s="8" t="s">
        <v>15</v>
      </c>
      <c r="B64" s="8" t="s">
        <v>81</v>
      </c>
      <c r="C64" s="2">
        <v>3.81825124093165E-3</v>
      </c>
      <c r="D64" s="2">
        <v>3.9047247169074601E-3</v>
      </c>
      <c r="E64" s="2">
        <v>4.6893317702227403E-3</v>
      </c>
      <c r="F64" s="2">
        <v>6.2671367019193104E-3</v>
      </c>
      <c r="G64" s="2">
        <v>8.1903276131045193E-3</v>
      </c>
      <c r="H64" s="2">
        <v>9.2556883918241406E-3</v>
      </c>
      <c r="I64" s="2">
        <v>1.03806228373702E-2</v>
      </c>
      <c r="J64" s="2">
        <v>1.2237093690248601E-2</v>
      </c>
      <c r="K64" s="2">
        <v>1.22699386503067E-2</v>
      </c>
      <c r="L64" s="2">
        <v>1.3498312710911099E-2</v>
      </c>
      <c r="M64" s="2">
        <v>1.7135023989033601E-2</v>
      </c>
      <c r="N64" s="2">
        <v>1.7779268701777901E-2</v>
      </c>
    </row>
    <row r="65" spans="1:15" x14ac:dyDescent="0.3">
      <c r="A65" s="8" t="s">
        <v>15</v>
      </c>
      <c r="B65" s="8" t="s">
        <v>82</v>
      </c>
      <c r="C65" s="2">
        <v>0.65979381443299001</v>
      </c>
      <c r="D65" s="2">
        <v>0.66185083951581403</v>
      </c>
      <c r="E65" s="2">
        <v>0.66393122313403696</v>
      </c>
      <c r="F65" s="2">
        <v>0.66745005875440699</v>
      </c>
      <c r="G65" s="2">
        <v>0.67667706708268305</v>
      </c>
      <c r="H65" s="2">
        <v>0.67682221365214001</v>
      </c>
      <c r="I65" s="2">
        <v>0.69204152249134898</v>
      </c>
      <c r="J65" s="2">
        <v>0.69369024856596595</v>
      </c>
      <c r="K65" s="2">
        <v>0.69593558282208601</v>
      </c>
      <c r="L65" s="2">
        <v>0.697412823397075</v>
      </c>
      <c r="M65" s="2">
        <v>0.69054146675805395</v>
      </c>
      <c r="N65" s="2">
        <v>0.69272056356927203</v>
      </c>
    </row>
    <row r="66" spans="1:15" x14ac:dyDescent="0.3">
      <c r="A66" s="8" t="s">
        <v>15</v>
      </c>
      <c r="B66" s="8" t="s">
        <v>16</v>
      </c>
      <c r="C66" s="2">
        <v>6.8728522336769802E-3</v>
      </c>
      <c r="D66" s="2">
        <v>7.0285044904334201E-3</v>
      </c>
      <c r="E66" s="2">
        <v>7.4247753028526802E-3</v>
      </c>
      <c r="F66" s="2">
        <v>8.2256169212691008E-3</v>
      </c>
      <c r="G66" s="2">
        <v>8.5803432137285494E-3</v>
      </c>
      <c r="H66" s="2">
        <v>1.00269957578095E-2</v>
      </c>
      <c r="I66" s="2">
        <v>9.6116878123798499E-3</v>
      </c>
      <c r="J66" s="2">
        <v>1.0325047801147199E-2</v>
      </c>
      <c r="K66" s="2">
        <v>1.1119631901840499E-2</v>
      </c>
      <c r="L66" s="2">
        <v>1.23734533183352E-2</v>
      </c>
      <c r="M66" s="2">
        <v>1.4050719671007499E-2</v>
      </c>
      <c r="N66" s="2">
        <v>1.7779268701777901E-2</v>
      </c>
    </row>
    <row r="67" spans="1:15" x14ac:dyDescent="0.3">
      <c r="A67" s="8" t="s">
        <v>15</v>
      </c>
      <c r="B67" s="8" t="s">
        <v>83</v>
      </c>
      <c r="C67" s="2">
        <v>0.187094310805651</v>
      </c>
      <c r="D67" s="2">
        <v>0.18742678641155799</v>
      </c>
      <c r="E67" s="2">
        <v>0.18327471668620601</v>
      </c>
      <c r="F67" s="2">
        <v>0.17704661182922099</v>
      </c>
      <c r="G67" s="2">
        <v>0.17043681747269901</v>
      </c>
      <c r="H67" s="2">
        <v>0.16505977632086399</v>
      </c>
      <c r="I67" s="2">
        <v>0.154171472510573</v>
      </c>
      <c r="J67" s="2">
        <v>0.14875717017208401</v>
      </c>
      <c r="K67" s="2">
        <v>0.14800613496932499</v>
      </c>
      <c r="L67" s="2">
        <v>0.14173228346456701</v>
      </c>
      <c r="M67" s="2">
        <v>0.124742974640164</v>
      </c>
      <c r="N67" s="2">
        <v>0.108017443810802</v>
      </c>
    </row>
    <row r="68" spans="1:15" x14ac:dyDescent="0.3">
      <c r="A68" s="8" t="s">
        <v>16</v>
      </c>
      <c r="B68" s="8" t="s">
        <v>79</v>
      </c>
      <c r="C68" s="2">
        <v>6.5153010858835098E-2</v>
      </c>
      <c r="D68" s="2">
        <v>7.7850877192982504E-2</v>
      </c>
      <c r="E68" s="2">
        <v>6.5333333333333299E-2</v>
      </c>
      <c r="F68" s="2">
        <v>4.9800796812749001E-2</v>
      </c>
      <c r="G68" s="2">
        <v>4.6666666666666697E-2</v>
      </c>
      <c r="H68" s="2">
        <v>6.7264573991031404E-2</v>
      </c>
      <c r="I68" s="2">
        <v>6.4039408866995107E-2</v>
      </c>
      <c r="J68" s="2">
        <v>6.1224489795918401E-2</v>
      </c>
      <c r="K68" s="2">
        <v>9.1584158415841596E-2</v>
      </c>
      <c r="L68" s="2">
        <v>8.2262210796915203E-2</v>
      </c>
      <c r="M68" s="2">
        <v>0.117381489841986</v>
      </c>
      <c r="N68" s="2">
        <v>0.10335917312661499</v>
      </c>
    </row>
    <row r="69" spans="1:15" x14ac:dyDescent="0.3">
      <c r="A69" s="8" t="s">
        <v>16</v>
      </c>
      <c r="B69" s="8" t="s">
        <v>80</v>
      </c>
      <c r="C69" s="2">
        <v>2.2704837117472901E-2</v>
      </c>
      <c r="D69" s="2">
        <v>2.41228070175439E-2</v>
      </c>
      <c r="E69" s="2">
        <v>2.5333333333333301E-2</v>
      </c>
      <c r="F69" s="2">
        <v>1.7928286852589601E-2</v>
      </c>
      <c r="G69" s="2">
        <v>4.4444444444444401E-3</v>
      </c>
      <c r="H69" s="2">
        <v>2.0179372197309399E-2</v>
      </c>
      <c r="I69" s="2">
        <v>2.46305418719212E-3</v>
      </c>
      <c r="J69" s="2">
        <v>7.6530612244898001E-3</v>
      </c>
      <c r="K69" s="2">
        <v>4.9504950495049497E-3</v>
      </c>
      <c r="L69" s="2">
        <v>1.7994858611825201E-2</v>
      </c>
      <c r="M69" s="2">
        <v>2.4830699774266399E-2</v>
      </c>
      <c r="N69" s="2">
        <v>1.0335917312661499E-2</v>
      </c>
    </row>
    <row r="70" spans="1:15" x14ac:dyDescent="0.3">
      <c r="A70" s="8" t="s">
        <v>16</v>
      </c>
      <c r="B70" s="8" t="s">
        <v>81</v>
      </c>
      <c r="C70" s="2">
        <v>1.57946692991115E-2</v>
      </c>
      <c r="D70" s="2">
        <v>1.3157894736842099E-2</v>
      </c>
      <c r="E70" s="2">
        <v>1.6E-2</v>
      </c>
      <c r="F70" s="2">
        <v>1.7928286852589601E-2</v>
      </c>
      <c r="G70" s="2">
        <v>1.55555555555556E-2</v>
      </c>
      <c r="H70" s="2">
        <v>1.34529147982063E-2</v>
      </c>
      <c r="I70" s="2">
        <v>9.8522167487684695E-3</v>
      </c>
      <c r="J70" s="2">
        <v>1.53061224489796E-2</v>
      </c>
      <c r="K70" s="2">
        <v>1.2376237623762399E-2</v>
      </c>
      <c r="L70" s="2">
        <v>1.2853470437018E-2</v>
      </c>
      <c r="M70" s="2">
        <v>1.35440180586907E-2</v>
      </c>
      <c r="N70" s="2">
        <v>1.8087855297157601E-2</v>
      </c>
    </row>
    <row r="71" spans="1:15" x14ac:dyDescent="0.3">
      <c r="A71" s="8" t="s">
        <v>16</v>
      </c>
      <c r="B71" s="8" t="s">
        <v>82</v>
      </c>
      <c r="C71" s="2">
        <v>0.63869693978282305</v>
      </c>
      <c r="D71" s="2">
        <v>0.65350877192982504</v>
      </c>
      <c r="E71" s="2">
        <v>0.69466666666666699</v>
      </c>
      <c r="F71" s="2">
        <v>0.74103585657370497</v>
      </c>
      <c r="G71" s="2">
        <v>0.80444444444444396</v>
      </c>
      <c r="H71" s="2">
        <v>0.78026905829596405</v>
      </c>
      <c r="I71" s="2">
        <v>0.81773399014778303</v>
      </c>
      <c r="J71" s="2">
        <v>0.79336734693877597</v>
      </c>
      <c r="K71" s="2">
        <v>0.77722772277227703</v>
      </c>
      <c r="L71" s="2">
        <v>0.77377892030848305</v>
      </c>
      <c r="M71" s="2">
        <v>0.74266365688487601</v>
      </c>
      <c r="N71" s="2">
        <v>0.76744186046511598</v>
      </c>
    </row>
    <row r="72" spans="1:15" x14ac:dyDescent="0.3">
      <c r="A72" s="8" t="s">
        <v>16</v>
      </c>
      <c r="B72" s="8" t="s">
        <v>16</v>
      </c>
      <c r="C72" s="2">
        <v>1.6781836130306E-2</v>
      </c>
      <c r="D72" s="2">
        <v>1.6447368421052599E-2</v>
      </c>
      <c r="E72" s="2">
        <v>2.4E-2</v>
      </c>
      <c r="F72" s="2">
        <v>1.5936254980079698E-2</v>
      </c>
      <c r="G72" s="2">
        <v>6.6666666666666697E-3</v>
      </c>
      <c r="H72" s="2">
        <v>1.1210762331838601E-2</v>
      </c>
      <c r="I72" s="2">
        <v>4.92610837438424E-3</v>
      </c>
      <c r="J72" s="2">
        <v>1.02040816326531E-2</v>
      </c>
      <c r="K72" s="2">
        <v>1.4851485148514899E-2</v>
      </c>
      <c r="L72" s="2">
        <v>1.2853470437018E-2</v>
      </c>
      <c r="M72" s="2">
        <v>1.5801354401805901E-2</v>
      </c>
      <c r="N72" s="2">
        <v>1.5503875968992199E-2</v>
      </c>
    </row>
    <row r="73" spans="1:15" x14ac:dyDescent="0.3">
      <c r="A73" s="8" t="s">
        <v>16</v>
      </c>
      <c r="B73" s="8" t="s">
        <v>83</v>
      </c>
      <c r="C73" s="2">
        <v>0.24086870681145101</v>
      </c>
      <c r="D73" s="2">
        <v>0.214912280701754</v>
      </c>
      <c r="E73" s="2">
        <v>0.174666666666667</v>
      </c>
      <c r="F73" s="2">
        <v>0.15737051792828699</v>
      </c>
      <c r="G73" s="2">
        <v>0.122222222222222</v>
      </c>
      <c r="H73" s="2">
        <v>0.10762331838564999</v>
      </c>
      <c r="I73" s="2">
        <v>0.100985221674877</v>
      </c>
      <c r="J73" s="2">
        <v>0.11224489795918401</v>
      </c>
      <c r="K73" s="2">
        <v>9.9009900990099001E-2</v>
      </c>
      <c r="L73" s="2">
        <v>0.10025706940874</v>
      </c>
      <c r="M73" s="2">
        <v>8.5778781038374705E-2</v>
      </c>
      <c r="N73" s="2">
        <v>8.5271317829457405E-2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79</v>
      </c>
      <c r="C78" s="2">
        <v>4.3386446534843498E-2</v>
      </c>
      <c r="D78" s="2">
        <v>4.1214351425942999E-2</v>
      </c>
      <c r="E78" s="2">
        <v>2.7831772397950202E-2</v>
      </c>
      <c r="F78" s="2">
        <v>3.8339207427146901E-2</v>
      </c>
      <c r="G78" s="2">
        <v>3.9241659077738203E-2</v>
      </c>
      <c r="H78" s="2">
        <v>3.59276666932207E-2</v>
      </c>
      <c r="I78" s="2">
        <v>3.9603199015687499E-2</v>
      </c>
      <c r="J78" s="2">
        <v>4.7118869738886002E-2</v>
      </c>
      <c r="K78" s="2">
        <v>4.4221531506075197E-2</v>
      </c>
      <c r="L78" s="2">
        <v>4.9857935326748697E-2</v>
      </c>
      <c r="M78" s="2">
        <v>6.2310715896642797E-2</v>
      </c>
      <c r="N78" s="3">
        <v>0.21946889562837499</v>
      </c>
      <c r="O78" s="3">
        <v>0.45661777699240103</v>
      </c>
    </row>
    <row r="79" spans="1:15" x14ac:dyDescent="0.3">
      <c r="A79" s="8" t="s">
        <v>12</v>
      </c>
      <c r="B79" s="8" t="s">
        <v>80</v>
      </c>
      <c r="C79" s="2">
        <v>8.1652257444764606E-2</v>
      </c>
      <c r="D79" s="2">
        <v>8.8809946714032001E-2</v>
      </c>
      <c r="E79" s="2">
        <v>8.1566068515497595E-2</v>
      </c>
      <c r="F79" s="2">
        <v>6.9381598793363503E-2</v>
      </c>
      <c r="G79" s="2">
        <v>6.0648801128349798E-2</v>
      </c>
      <c r="H79" s="2">
        <v>6.5159574468085096E-2</v>
      </c>
      <c r="I79" s="2">
        <v>0.10237203495630499</v>
      </c>
      <c r="J79" s="2">
        <v>0.109286523216308</v>
      </c>
      <c r="K79" s="2">
        <v>0.161306789178152</v>
      </c>
      <c r="L79" s="2">
        <v>0.16439560439560399</v>
      </c>
      <c r="M79" s="2">
        <v>0.22197055492638701</v>
      </c>
      <c r="N79" s="3">
        <v>0.83295583238958104</v>
      </c>
      <c r="O79" s="3">
        <v>1.6402936378466599</v>
      </c>
    </row>
    <row r="80" spans="1:15" x14ac:dyDescent="0.3">
      <c r="A80" s="8" t="s">
        <v>12</v>
      </c>
      <c r="B80" s="8" t="s">
        <v>81</v>
      </c>
      <c r="C80" s="2">
        <v>5.0393700787401602E-2</v>
      </c>
      <c r="D80" s="2">
        <v>6.4467766116941494E-2</v>
      </c>
      <c r="E80" s="2">
        <v>8.7323943661971798E-2</v>
      </c>
      <c r="F80" s="2">
        <v>8.1606217616580295E-2</v>
      </c>
      <c r="G80" s="2">
        <v>6.7065868263472994E-2</v>
      </c>
      <c r="H80" s="2">
        <v>4.9382716049382699E-2</v>
      </c>
      <c r="I80" s="2">
        <v>6.3101604278074902E-2</v>
      </c>
      <c r="J80" s="2">
        <v>6.9416498993963793E-2</v>
      </c>
      <c r="K80" s="2">
        <v>7.1495766698024502E-2</v>
      </c>
      <c r="L80" s="2">
        <v>7.7260755048287999E-2</v>
      </c>
      <c r="M80" s="2">
        <v>5.8679706601466999E-2</v>
      </c>
      <c r="N80" s="3">
        <v>0.30684104627766601</v>
      </c>
      <c r="O80" s="3">
        <v>0.82957746478873196</v>
      </c>
    </row>
    <row r="81" spans="1:15" x14ac:dyDescent="0.3">
      <c r="A81" s="8" t="s">
        <v>12</v>
      </c>
      <c r="B81" s="8" t="s">
        <v>82</v>
      </c>
      <c r="C81" s="2">
        <v>-3.1921685464992601E-4</v>
      </c>
      <c r="D81" s="2">
        <v>-5.8896576193010501E-3</v>
      </c>
      <c r="E81" s="2">
        <v>9.6363182126414204E-4</v>
      </c>
      <c r="F81" s="2">
        <v>9.4487627469157804E-3</v>
      </c>
      <c r="G81" s="2">
        <v>6.9937480131397698E-3</v>
      </c>
      <c r="H81" s="2">
        <v>4.5950401627556196E-3</v>
      </c>
      <c r="I81" s="2">
        <v>6.1103351955307302E-3</v>
      </c>
      <c r="J81" s="2">
        <v>1.9469026548672601E-2</v>
      </c>
      <c r="K81" s="2">
        <v>3.7445533769063198E-3</v>
      </c>
      <c r="L81" s="2">
        <v>-2.3400936037441498E-3</v>
      </c>
      <c r="M81" s="2">
        <v>8.8384267600367106E-3</v>
      </c>
      <c r="N81" s="3">
        <v>2.9914974839493302E-2</v>
      </c>
      <c r="O81" s="3">
        <v>5.9174131839109197E-2</v>
      </c>
    </row>
    <row r="82" spans="1:15" x14ac:dyDescent="0.3">
      <c r="A82" s="8" t="s">
        <v>12</v>
      </c>
      <c r="B82" s="8" t="s">
        <v>16</v>
      </c>
      <c r="C82" s="2">
        <v>8.4690553745928293E-2</v>
      </c>
      <c r="D82" s="2">
        <v>5.7057057057057103E-2</v>
      </c>
      <c r="E82" s="2">
        <v>7.9545454545454503E-2</v>
      </c>
      <c r="F82" s="2">
        <v>6.4473684210526294E-2</v>
      </c>
      <c r="G82" s="2">
        <v>5.56242274412855E-2</v>
      </c>
      <c r="H82" s="2">
        <v>6.3231850117096006E-2</v>
      </c>
      <c r="I82" s="2">
        <v>9.4713656387665199E-2</v>
      </c>
      <c r="J82" s="2">
        <v>6.8410462776660005E-2</v>
      </c>
      <c r="K82" s="2">
        <v>0.11111111111111099</v>
      </c>
      <c r="L82" s="2">
        <v>0.110169491525424</v>
      </c>
      <c r="M82" s="2">
        <v>0.129007633587786</v>
      </c>
      <c r="N82" s="3">
        <v>0.48792756539235399</v>
      </c>
      <c r="O82" s="3">
        <v>1.10085227272727</v>
      </c>
    </row>
    <row r="83" spans="1:15" x14ac:dyDescent="0.3">
      <c r="A83" s="8" t="s">
        <v>12</v>
      </c>
      <c r="B83" s="8" t="s">
        <v>83</v>
      </c>
      <c r="C83" s="2">
        <v>-1.2623633524206101E-2</v>
      </c>
      <c r="D83" s="2">
        <v>-3.6114406221167801E-2</v>
      </c>
      <c r="E83" s="2">
        <v>-3.7741009161766703E-2</v>
      </c>
      <c r="F83" s="2">
        <v>-2.35895978399886E-2</v>
      </c>
      <c r="G83" s="2">
        <v>-2.0521030417697601E-2</v>
      </c>
      <c r="H83" s="2">
        <v>-2.36255572065379E-2</v>
      </c>
      <c r="I83" s="2">
        <v>-2.02404504641607E-2</v>
      </c>
      <c r="J83" s="2">
        <v>-9.4749922336129205E-3</v>
      </c>
      <c r="K83" s="2">
        <v>-1.14473890544143E-2</v>
      </c>
      <c r="L83" s="2">
        <v>-0.13895939086294401</v>
      </c>
      <c r="M83" s="2">
        <v>-9.9852616064848895E-2</v>
      </c>
      <c r="N83" s="3">
        <v>-0.24106865486175799</v>
      </c>
      <c r="O83" s="3">
        <v>-0.33187474360727498</v>
      </c>
    </row>
    <row r="84" spans="1:15" x14ac:dyDescent="0.3">
      <c r="A84" s="8" t="s">
        <v>13</v>
      </c>
      <c r="B84" s="8" t="s">
        <v>79</v>
      </c>
      <c r="C84" s="2">
        <v>-0.19354838709677399</v>
      </c>
      <c r="D84" s="2">
        <v>-0.08</v>
      </c>
      <c r="E84" s="2">
        <v>-4.3478260869565202E-2</v>
      </c>
      <c r="F84" s="2">
        <v>-9.0909090909090898E-2</v>
      </c>
      <c r="G84" s="2">
        <v>0.05</v>
      </c>
      <c r="H84" s="2">
        <v>-4.7619047619047603E-2</v>
      </c>
      <c r="I84" s="2">
        <v>0</v>
      </c>
      <c r="J84" s="2">
        <v>0</v>
      </c>
      <c r="K84" s="2">
        <v>0</v>
      </c>
      <c r="L84" s="2">
        <v>0.45</v>
      </c>
      <c r="M84" s="2">
        <v>0.20689655172413801</v>
      </c>
      <c r="N84" s="3">
        <v>0.75</v>
      </c>
      <c r="O84" s="3">
        <v>0.52173913043478304</v>
      </c>
    </row>
    <row r="85" spans="1:15" x14ac:dyDescent="0.3">
      <c r="A85" s="8" t="s">
        <v>13</v>
      </c>
      <c r="B85" s="8" t="s">
        <v>80</v>
      </c>
      <c r="C85" s="2">
        <v>0</v>
      </c>
      <c r="D85" s="2">
        <v>0</v>
      </c>
      <c r="E85" s="2">
        <v>0</v>
      </c>
      <c r="F85" s="2">
        <v>0</v>
      </c>
      <c r="G85" s="2">
        <v>0</v>
      </c>
      <c r="H85" s="2">
        <v>0</v>
      </c>
      <c r="I85" s="2">
        <v>1</v>
      </c>
      <c r="J85" s="2">
        <v>0</v>
      </c>
      <c r="K85" s="2">
        <v>0.5</v>
      </c>
      <c r="L85" s="2">
        <v>1.6666666666666701</v>
      </c>
      <c r="M85" s="2">
        <v>1.125</v>
      </c>
      <c r="N85" s="3">
        <v>7.5</v>
      </c>
      <c r="O85" s="3">
        <v>16</v>
      </c>
    </row>
    <row r="86" spans="1:15" x14ac:dyDescent="0.3">
      <c r="A86" s="8" t="s">
        <v>13</v>
      </c>
      <c r="B86" s="8" t="s">
        <v>81</v>
      </c>
      <c r="C86" s="2">
        <v>0.42857142857142899</v>
      </c>
      <c r="D86" s="2">
        <v>-0.1</v>
      </c>
      <c r="E86" s="2">
        <v>-0.11111111111111099</v>
      </c>
      <c r="F86" s="2">
        <v>0.125</v>
      </c>
      <c r="G86" s="2">
        <v>0.33333333333333298</v>
      </c>
      <c r="H86" s="2">
        <v>0</v>
      </c>
      <c r="I86" s="2">
        <v>0.16666666666666699</v>
      </c>
      <c r="J86" s="2">
        <v>7.1428571428571397E-2</v>
      </c>
      <c r="K86" s="2">
        <v>0</v>
      </c>
      <c r="L86" s="2">
        <v>0</v>
      </c>
      <c r="M86" s="2">
        <v>0.2</v>
      </c>
      <c r="N86" s="3">
        <v>0.28571428571428598</v>
      </c>
      <c r="O86" s="3">
        <v>1</v>
      </c>
    </row>
    <row r="87" spans="1:15" x14ac:dyDescent="0.3">
      <c r="A87" s="8" t="s">
        <v>13</v>
      </c>
      <c r="B87" s="8" t="s">
        <v>82</v>
      </c>
      <c r="C87" s="2">
        <v>8.9903181189488202E-3</v>
      </c>
      <c r="D87" s="2">
        <v>5.4832076764907501E-3</v>
      </c>
      <c r="E87" s="2">
        <v>1.56782549420586E-2</v>
      </c>
      <c r="F87" s="2">
        <v>8.0536912751677896E-3</v>
      </c>
      <c r="G87" s="2">
        <v>1.3315579227696399E-2</v>
      </c>
      <c r="H87" s="2">
        <v>1.3140604467805499E-2</v>
      </c>
      <c r="I87" s="2">
        <v>1.49156939040208E-2</v>
      </c>
      <c r="J87" s="2">
        <v>3.06709265175719E-2</v>
      </c>
      <c r="K87" s="2">
        <v>1.05393676379417E-2</v>
      </c>
      <c r="L87" s="2">
        <v>8.3435582822085894E-2</v>
      </c>
      <c r="M87" s="2">
        <v>2.26500566251416E-2</v>
      </c>
      <c r="N87" s="3">
        <v>0.153993610223642</v>
      </c>
      <c r="O87" s="3">
        <v>0.23108384458077699</v>
      </c>
    </row>
    <row r="88" spans="1:15" x14ac:dyDescent="0.3">
      <c r="A88" s="8" t="s">
        <v>13</v>
      </c>
      <c r="B88" s="8" t="s">
        <v>16</v>
      </c>
      <c r="C88" s="2">
        <v>0</v>
      </c>
      <c r="D88" s="2">
        <v>1</v>
      </c>
      <c r="E88" s="2">
        <v>-0.5</v>
      </c>
      <c r="F88" s="2">
        <v>0</v>
      </c>
      <c r="G88" s="2">
        <v>0</v>
      </c>
      <c r="H88" s="2">
        <v>0</v>
      </c>
      <c r="I88" s="2">
        <v>0</v>
      </c>
      <c r="J88" s="2">
        <v>0.5</v>
      </c>
      <c r="K88" s="2">
        <v>0.33333333333333298</v>
      </c>
      <c r="L88" s="2">
        <v>-0.25</v>
      </c>
      <c r="M88" s="2">
        <v>0.33333333333333298</v>
      </c>
      <c r="N88" s="3">
        <v>1</v>
      </c>
      <c r="O88" s="3">
        <v>0</v>
      </c>
    </row>
    <row r="89" spans="1:15" x14ac:dyDescent="0.3">
      <c r="A89" s="8" t="s">
        <v>13</v>
      </c>
      <c r="B89" s="8" t="s">
        <v>83</v>
      </c>
      <c r="C89" s="2">
        <v>0</v>
      </c>
      <c r="D89" s="2">
        <v>-5.5555555555555601E-2</v>
      </c>
      <c r="E89" s="2">
        <v>-6.3348416289592799E-2</v>
      </c>
      <c r="F89" s="2">
        <v>-4.8309178743961402E-3</v>
      </c>
      <c r="G89" s="2">
        <v>-1.94174757281553E-2</v>
      </c>
      <c r="H89" s="2">
        <v>-3.4653465346534698E-2</v>
      </c>
      <c r="I89" s="2">
        <v>-2.5641025641025599E-2</v>
      </c>
      <c r="J89" s="2">
        <v>-1.05263157894737E-2</v>
      </c>
      <c r="K89" s="2">
        <v>-2.6595744680851099E-2</v>
      </c>
      <c r="L89" s="2">
        <v>-0.16393442622950799</v>
      </c>
      <c r="M89" s="2">
        <v>-0.16339869281045799</v>
      </c>
      <c r="N89" s="3">
        <v>-0.326315789473684</v>
      </c>
      <c r="O89" s="3">
        <v>-0.420814479638009</v>
      </c>
    </row>
    <row r="90" spans="1:15" x14ac:dyDescent="0.3">
      <c r="A90" s="8" t="s">
        <v>14</v>
      </c>
      <c r="B90" s="8" t="s">
        <v>79</v>
      </c>
      <c r="C90" s="2">
        <v>5.0955414012738898E-2</v>
      </c>
      <c r="D90" s="2">
        <v>4.8484848484848499E-2</v>
      </c>
      <c r="E90" s="2">
        <v>5.78034682080925E-3</v>
      </c>
      <c r="F90" s="2">
        <v>5.7471264367816098E-2</v>
      </c>
      <c r="G90" s="2">
        <v>5.9782608695652197E-2</v>
      </c>
      <c r="H90" s="2">
        <v>2.5641025641025599E-2</v>
      </c>
      <c r="I90" s="2">
        <v>3.2500000000000001E-2</v>
      </c>
      <c r="J90" s="2">
        <v>-4.8426150121065404E-3</v>
      </c>
      <c r="K90" s="2">
        <v>0.153284671532847</v>
      </c>
      <c r="L90" s="2">
        <v>9.0717299578059102E-2</v>
      </c>
      <c r="M90" s="2">
        <v>4.4487427466150899E-2</v>
      </c>
      <c r="N90" s="3">
        <v>0.30750605326876501</v>
      </c>
      <c r="O90" s="3">
        <v>0.560693641618497</v>
      </c>
    </row>
    <row r="91" spans="1:15" x14ac:dyDescent="0.3">
      <c r="A91" s="8" t="s">
        <v>14</v>
      </c>
      <c r="B91" s="8" t="s">
        <v>80</v>
      </c>
      <c r="C91" s="2">
        <v>0.22727272727272699</v>
      </c>
      <c r="D91" s="2">
        <v>0.11111111111111099</v>
      </c>
      <c r="E91" s="2">
        <v>0.36666666666666697</v>
      </c>
      <c r="F91" s="2">
        <v>0.12195121951219499</v>
      </c>
      <c r="G91" s="2">
        <v>2.1739130434782601E-2</v>
      </c>
      <c r="H91" s="2">
        <v>-2.1276595744680899E-2</v>
      </c>
      <c r="I91" s="2">
        <v>2.1739130434782601E-2</v>
      </c>
      <c r="J91" s="2">
        <v>0.23404255319148901</v>
      </c>
      <c r="K91" s="2">
        <v>0.18965517241379301</v>
      </c>
      <c r="L91" s="2">
        <v>0.202898550724638</v>
      </c>
      <c r="M91" s="2">
        <v>0.25301204819277101</v>
      </c>
      <c r="N91" s="3">
        <v>1.2127659574468099</v>
      </c>
      <c r="O91" s="3">
        <v>2.4666666666666699</v>
      </c>
    </row>
    <row r="92" spans="1:15" x14ac:dyDescent="0.3">
      <c r="A92" s="8" t="s">
        <v>14</v>
      </c>
      <c r="B92" s="8" t="s">
        <v>81</v>
      </c>
      <c r="C92" s="2">
        <v>2.5000000000000001E-2</v>
      </c>
      <c r="D92" s="2">
        <v>9.7560975609756101E-2</v>
      </c>
      <c r="E92" s="2">
        <v>0.11111111111111099</v>
      </c>
      <c r="F92" s="2">
        <v>0.1</v>
      </c>
      <c r="G92" s="2">
        <v>0.145454545454545</v>
      </c>
      <c r="H92" s="2">
        <v>7.9365079365079402E-2</v>
      </c>
      <c r="I92" s="2">
        <v>1.4705882352941201E-2</v>
      </c>
      <c r="J92" s="2">
        <v>2.8985507246376802E-2</v>
      </c>
      <c r="K92" s="2">
        <v>0.183098591549296</v>
      </c>
      <c r="L92" s="2">
        <v>5.95238095238095E-2</v>
      </c>
      <c r="M92" s="2">
        <v>0.15730337078651699</v>
      </c>
      <c r="N92" s="3">
        <v>0.49275362318840599</v>
      </c>
      <c r="O92" s="3">
        <v>1.2888888888888901</v>
      </c>
    </row>
    <row r="93" spans="1:15" x14ac:dyDescent="0.3">
      <c r="A93" s="8" t="s">
        <v>14</v>
      </c>
      <c r="B93" s="8" t="s">
        <v>82</v>
      </c>
      <c r="C93" s="2">
        <v>-2.67916945746818E-3</v>
      </c>
      <c r="D93" s="2">
        <v>-8.9545556301768494E-3</v>
      </c>
      <c r="E93" s="2">
        <v>6.7765981477298405E-4</v>
      </c>
      <c r="F93" s="2">
        <v>1.5349887133182799E-2</v>
      </c>
      <c r="G93" s="2">
        <v>1.2005335704757701E-2</v>
      </c>
      <c r="H93" s="2">
        <v>8.1282952548330407E-3</v>
      </c>
      <c r="I93" s="2">
        <v>1.3074743952930901E-2</v>
      </c>
      <c r="J93" s="2">
        <v>4.7322004732200497E-3</v>
      </c>
      <c r="K93" s="2">
        <v>1.8411475058873899E-2</v>
      </c>
      <c r="L93" s="2">
        <v>4.5406768972041198E-2</v>
      </c>
      <c r="M93" s="2">
        <v>8.2445204102151604E-3</v>
      </c>
      <c r="N93" s="3">
        <v>7.8511507851150797E-2</v>
      </c>
      <c r="O93" s="3">
        <v>0.132595437090581</v>
      </c>
    </row>
    <row r="94" spans="1:15" x14ac:dyDescent="0.3">
      <c r="A94" s="8" t="s">
        <v>14</v>
      </c>
      <c r="B94" s="8" t="s">
        <v>16</v>
      </c>
      <c r="C94" s="2">
        <v>-9.0909090909090898E-2</v>
      </c>
      <c r="D94" s="2">
        <v>0.25</v>
      </c>
      <c r="E94" s="2">
        <v>0.2</v>
      </c>
      <c r="F94" s="2">
        <v>0</v>
      </c>
      <c r="G94" s="2">
        <v>6.6666666666666693E-2</v>
      </c>
      <c r="H94" s="2">
        <v>9.375E-2</v>
      </c>
      <c r="I94" s="2">
        <v>8.5714285714285701E-2</v>
      </c>
      <c r="J94" s="2">
        <v>0.13157894736842099</v>
      </c>
      <c r="K94" s="2">
        <v>2.32558139534884E-2</v>
      </c>
      <c r="L94" s="2">
        <v>0.22727272727272699</v>
      </c>
      <c r="M94" s="2">
        <v>0.33333333333333298</v>
      </c>
      <c r="N94" s="3">
        <v>0.89473684210526305</v>
      </c>
      <c r="O94" s="3">
        <v>1.88</v>
      </c>
    </row>
    <row r="95" spans="1:15" x14ac:dyDescent="0.3">
      <c r="A95" s="8" t="s">
        <v>14</v>
      </c>
      <c r="B95" s="8" t="s">
        <v>83</v>
      </c>
      <c r="C95" s="2">
        <v>-3.3450704225352103E-2</v>
      </c>
      <c r="D95" s="2">
        <v>-1.91256830601093E-2</v>
      </c>
      <c r="E95" s="2">
        <v>-2.69266480965645E-2</v>
      </c>
      <c r="F95" s="2">
        <v>-7.63358778625954E-3</v>
      </c>
      <c r="G95" s="2">
        <v>-3.1730769230769201E-2</v>
      </c>
      <c r="H95" s="2">
        <v>-2.9791459781529299E-2</v>
      </c>
      <c r="I95" s="2">
        <v>-1.4329580348004099E-2</v>
      </c>
      <c r="J95" s="2">
        <v>-2.80373831775701E-2</v>
      </c>
      <c r="K95" s="2">
        <v>8.5470085470085496E-3</v>
      </c>
      <c r="L95" s="2">
        <v>-0.11440677966101701</v>
      </c>
      <c r="M95" s="2">
        <v>-7.8947368421052599E-2</v>
      </c>
      <c r="N95" s="3">
        <v>-0.200415368639668</v>
      </c>
      <c r="O95" s="3">
        <v>-0.28505106778087302</v>
      </c>
    </row>
    <row r="96" spans="1:15" x14ac:dyDescent="0.3">
      <c r="A96" s="8" t="s">
        <v>15</v>
      </c>
      <c r="B96" s="8" t="s">
        <v>79</v>
      </c>
      <c r="C96" s="2">
        <v>-4.2492917847025503E-2</v>
      </c>
      <c r="D96" s="2">
        <v>1.4792899408284E-2</v>
      </c>
      <c r="E96" s="2">
        <v>-2.91545189504373E-3</v>
      </c>
      <c r="F96" s="2">
        <v>-3.5087719298245598E-2</v>
      </c>
      <c r="G96" s="2">
        <v>2.4242424242424201E-2</v>
      </c>
      <c r="H96" s="2">
        <v>-2.9585798816568001E-2</v>
      </c>
      <c r="I96" s="2">
        <v>1.21951219512195E-2</v>
      </c>
      <c r="J96" s="2">
        <v>-2.7108433734939801E-2</v>
      </c>
      <c r="K96" s="2">
        <v>3.7151702786377701E-2</v>
      </c>
      <c r="L96" s="2">
        <v>0.22985074626865701</v>
      </c>
      <c r="M96" s="2">
        <v>4.12621359223301E-2</v>
      </c>
      <c r="N96" s="3">
        <v>0.29216867469879498</v>
      </c>
      <c r="O96" s="3">
        <v>0.25072886297376101</v>
      </c>
    </row>
    <row r="97" spans="1:15" x14ac:dyDescent="0.3">
      <c r="A97" s="8" t="s">
        <v>15</v>
      </c>
      <c r="B97" s="8" t="s">
        <v>80</v>
      </c>
      <c r="C97" s="2">
        <v>0</v>
      </c>
      <c r="D97" s="2">
        <v>-0.15</v>
      </c>
      <c r="E97" s="2">
        <v>5.8823529411764698E-2</v>
      </c>
      <c r="F97" s="2">
        <v>5.5555555555555601E-2</v>
      </c>
      <c r="G97" s="2">
        <v>0.157894736842105</v>
      </c>
      <c r="H97" s="2">
        <v>-9.0909090909090898E-2</v>
      </c>
      <c r="I97" s="2">
        <v>0.05</v>
      </c>
      <c r="J97" s="2">
        <v>9.5238095238095205E-2</v>
      </c>
      <c r="K97" s="2">
        <v>8.6956521739130405E-2</v>
      </c>
      <c r="L97" s="2">
        <v>0.44</v>
      </c>
      <c r="M97" s="2">
        <v>0.63888888888888895</v>
      </c>
      <c r="N97" s="3">
        <v>1.80952380952381</v>
      </c>
      <c r="O97" s="3">
        <v>2.47058823529412</v>
      </c>
    </row>
    <row r="98" spans="1:15" x14ac:dyDescent="0.3">
      <c r="A98" s="8" t="s">
        <v>15</v>
      </c>
      <c r="B98" s="8" t="s">
        <v>81</v>
      </c>
      <c r="C98" s="2">
        <v>0</v>
      </c>
      <c r="D98" s="2">
        <v>0.2</v>
      </c>
      <c r="E98" s="2">
        <v>0.33333333333333298</v>
      </c>
      <c r="F98" s="2">
        <v>0.3125</v>
      </c>
      <c r="G98" s="2">
        <v>0.14285714285714299</v>
      </c>
      <c r="H98" s="2">
        <v>0.125</v>
      </c>
      <c r="I98" s="2">
        <v>0.18518518518518501</v>
      </c>
      <c r="J98" s="2">
        <v>0</v>
      </c>
      <c r="K98" s="2">
        <v>0.125</v>
      </c>
      <c r="L98" s="2">
        <v>0.38888888888888901</v>
      </c>
      <c r="M98" s="2">
        <v>0.06</v>
      </c>
      <c r="N98" s="3">
        <v>0.65625</v>
      </c>
      <c r="O98" s="3">
        <v>3.4166666666666701</v>
      </c>
    </row>
    <row r="99" spans="1:15" x14ac:dyDescent="0.3">
      <c r="A99" s="8" t="s">
        <v>15</v>
      </c>
      <c r="B99" s="8" t="s">
        <v>82</v>
      </c>
      <c r="C99" s="2">
        <v>-1.9097222222222199E-2</v>
      </c>
      <c r="D99" s="2">
        <v>2.3598820058997002E-3</v>
      </c>
      <c r="E99" s="2">
        <v>2.9429075927015899E-3</v>
      </c>
      <c r="F99" s="2">
        <v>1.81924882629108E-2</v>
      </c>
      <c r="G99" s="2">
        <v>1.1527377521613799E-2</v>
      </c>
      <c r="H99" s="2">
        <v>2.5641025641025599E-2</v>
      </c>
      <c r="I99" s="2">
        <v>7.7777777777777802E-3</v>
      </c>
      <c r="J99" s="2">
        <v>5.5126791620727696E-4</v>
      </c>
      <c r="K99" s="2">
        <v>2.4793388429752101E-2</v>
      </c>
      <c r="L99" s="2">
        <v>8.3333333333333301E-2</v>
      </c>
      <c r="M99" s="2">
        <v>2.4813895781637701E-2</v>
      </c>
      <c r="N99" s="3">
        <v>0.13836824696802599</v>
      </c>
      <c r="O99" s="3">
        <v>0.21542083578575599</v>
      </c>
    </row>
    <row r="100" spans="1:15" x14ac:dyDescent="0.3">
      <c r="A100" s="8" t="s">
        <v>15</v>
      </c>
      <c r="B100" s="8" t="s">
        <v>16</v>
      </c>
      <c r="C100" s="2">
        <v>0</v>
      </c>
      <c r="D100" s="2">
        <v>5.5555555555555601E-2</v>
      </c>
      <c r="E100" s="2">
        <v>0.105263157894737</v>
      </c>
      <c r="F100" s="2">
        <v>4.7619047619047603E-2</v>
      </c>
      <c r="G100" s="2">
        <v>0.18181818181818199</v>
      </c>
      <c r="H100" s="2">
        <v>-3.8461538461538498E-2</v>
      </c>
      <c r="I100" s="2">
        <v>0.08</v>
      </c>
      <c r="J100" s="2">
        <v>7.4074074074074098E-2</v>
      </c>
      <c r="K100" s="2">
        <v>0.13793103448275901</v>
      </c>
      <c r="L100" s="2">
        <v>0.24242424242424199</v>
      </c>
      <c r="M100" s="2">
        <v>0.292682926829268</v>
      </c>
      <c r="N100" s="3">
        <v>0.96296296296296302</v>
      </c>
      <c r="O100" s="3">
        <v>1.7894736842105301</v>
      </c>
    </row>
    <row r="101" spans="1:15" x14ac:dyDescent="0.3">
      <c r="A101" s="8" t="s">
        <v>15</v>
      </c>
      <c r="B101" s="8" t="s">
        <v>83</v>
      </c>
      <c r="C101" s="2">
        <v>-2.04081632653061E-2</v>
      </c>
      <c r="D101" s="2">
        <v>-2.29166666666667E-2</v>
      </c>
      <c r="E101" s="2">
        <v>-3.6247334754797397E-2</v>
      </c>
      <c r="F101" s="2">
        <v>-3.3185840707964598E-2</v>
      </c>
      <c r="G101" s="2">
        <v>-2.0594965675057201E-2</v>
      </c>
      <c r="H101" s="2">
        <v>-6.3084112149532703E-2</v>
      </c>
      <c r="I101" s="2">
        <v>-2.9925187032419E-2</v>
      </c>
      <c r="J101" s="2">
        <v>-7.7120822622108003E-3</v>
      </c>
      <c r="K101" s="2">
        <v>-2.0725388601036301E-2</v>
      </c>
      <c r="L101" s="2">
        <v>-3.7037037037037E-2</v>
      </c>
      <c r="M101" s="2">
        <v>-0.115384615384615</v>
      </c>
      <c r="N101" s="3">
        <v>-0.172236503856041</v>
      </c>
      <c r="O101" s="3">
        <v>-0.31343283582089598</v>
      </c>
    </row>
    <row r="102" spans="1:15" x14ac:dyDescent="0.3">
      <c r="A102" s="8" t="s">
        <v>16</v>
      </c>
      <c r="B102" s="8" t="s">
        <v>79</v>
      </c>
      <c r="C102" s="2">
        <v>7.5757575757575801E-2</v>
      </c>
      <c r="D102" s="2">
        <v>-0.309859154929577</v>
      </c>
      <c r="E102" s="2">
        <v>-0.48979591836734698</v>
      </c>
      <c r="F102" s="2">
        <v>-0.16</v>
      </c>
      <c r="G102" s="2">
        <v>0.42857142857142899</v>
      </c>
      <c r="H102" s="2">
        <v>-0.133333333333333</v>
      </c>
      <c r="I102" s="2">
        <v>-7.69230769230769E-2</v>
      </c>
      <c r="J102" s="2">
        <v>0.54166666666666696</v>
      </c>
      <c r="K102" s="2">
        <v>-0.135135135135135</v>
      </c>
      <c r="L102" s="2">
        <v>0.625</v>
      </c>
      <c r="M102" s="2">
        <v>-0.230769230769231</v>
      </c>
      <c r="N102" s="3">
        <v>0.66666666666666696</v>
      </c>
      <c r="O102" s="3">
        <v>-0.183673469387755</v>
      </c>
    </row>
    <row r="103" spans="1:15" x14ac:dyDescent="0.3">
      <c r="A103" s="8" t="s">
        <v>16</v>
      </c>
      <c r="B103" s="8" t="s">
        <v>80</v>
      </c>
      <c r="C103" s="2">
        <v>-4.3478260869565202E-2</v>
      </c>
      <c r="D103" s="2">
        <v>-0.13636363636363599</v>
      </c>
      <c r="E103" s="2">
        <v>-0.52631578947368396</v>
      </c>
      <c r="F103" s="2">
        <v>-0.77777777777777801</v>
      </c>
      <c r="G103" s="2">
        <v>3.5</v>
      </c>
      <c r="H103" s="2">
        <v>-0.88888888888888895</v>
      </c>
      <c r="I103" s="2">
        <v>2</v>
      </c>
      <c r="J103" s="2">
        <v>-0.33333333333333298</v>
      </c>
      <c r="K103" s="2">
        <v>2.5</v>
      </c>
      <c r="L103" s="2">
        <v>0.57142857142857095</v>
      </c>
      <c r="M103" s="2">
        <v>-0.63636363636363602</v>
      </c>
      <c r="N103" s="3">
        <v>0.33333333333333298</v>
      </c>
      <c r="O103" s="3">
        <v>-0.78947368421052599</v>
      </c>
    </row>
    <row r="104" spans="1:15" x14ac:dyDescent="0.3">
      <c r="A104" s="8" t="s">
        <v>16</v>
      </c>
      <c r="B104" s="8" t="s">
        <v>81</v>
      </c>
      <c r="C104" s="2">
        <v>-0.25</v>
      </c>
      <c r="D104" s="2">
        <v>0</v>
      </c>
      <c r="E104" s="2">
        <v>-0.25</v>
      </c>
      <c r="F104" s="2">
        <v>-0.22222222222222199</v>
      </c>
      <c r="G104" s="2">
        <v>-0.14285714285714299</v>
      </c>
      <c r="H104" s="2">
        <v>-0.33333333333333298</v>
      </c>
      <c r="I104" s="2">
        <v>0.5</v>
      </c>
      <c r="J104" s="2">
        <v>-0.16666666666666699</v>
      </c>
      <c r="K104" s="2">
        <v>0</v>
      </c>
      <c r="L104" s="2">
        <v>0.2</v>
      </c>
      <c r="M104" s="2">
        <v>0.16666666666666699</v>
      </c>
      <c r="N104" s="3">
        <v>0.16666666666666699</v>
      </c>
      <c r="O104" s="3">
        <v>-0.41666666666666702</v>
      </c>
    </row>
    <row r="105" spans="1:15" x14ac:dyDescent="0.3">
      <c r="A105" s="8" t="s">
        <v>16</v>
      </c>
      <c r="B105" s="8" t="s">
        <v>82</v>
      </c>
      <c r="C105" s="2">
        <v>-7.8825347758887193E-2</v>
      </c>
      <c r="D105" s="2">
        <v>-0.12583892617449699</v>
      </c>
      <c r="E105" s="2">
        <v>-0.28598848368522101</v>
      </c>
      <c r="F105" s="2">
        <v>-2.68817204301075E-2</v>
      </c>
      <c r="G105" s="2">
        <v>-3.8674033149171297E-2</v>
      </c>
      <c r="H105" s="2">
        <v>-4.5977011494252901E-2</v>
      </c>
      <c r="I105" s="2">
        <v>-6.3253012048192794E-2</v>
      </c>
      <c r="J105" s="2">
        <v>9.6463022508038593E-3</v>
      </c>
      <c r="K105" s="2">
        <v>-4.1401273885350302E-2</v>
      </c>
      <c r="L105" s="2">
        <v>9.3023255813953501E-2</v>
      </c>
      <c r="M105" s="2">
        <v>-9.7264437689969604E-2</v>
      </c>
      <c r="N105" s="3">
        <v>-4.5016077170418001E-2</v>
      </c>
      <c r="O105" s="3">
        <v>-0.42994241842610398</v>
      </c>
    </row>
    <row r="106" spans="1:15" x14ac:dyDescent="0.3">
      <c r="A106" s="8" t="s">
        <v>16</v>
      </c>
      <c r="B106" s="8" t="s">
        <v>16</v>
      </c>
      <c r="C106" s="2">
        <v>-0.11764705882352899</v>
      </c>
      <c r="D106" s="2">
        <v>0.2</v>
      </c>
      <c r="E106" s="2">
        <v>-0.55555555555555602</v>
      </c>
      <c r="F106" s="2">
        <v>-0.625</v>
      </c>
      <c r="G106" s="2">
        <v>0.66666666666666696</v>
      </c>
      <c r="H106" s="2">
        <v>-0.6</v>
      </c>
      <c r="I106" s="2">
        <v>1</v>
      </c>
      <c r="J106" s="2">
        <v>0.5</v>
      </c>
      <c r="K106" s="2">
        <v>-0.16666666666666699</v>
      </c>
      <c r="L106" s="2">
        <v>0.4</v>
      </c>
      <c r="M106" s="2">
        <v>-0.14285714285714299</v>
      </c>
      <c r="N106" s="3">
        <v>0.5</v>
      </c>
      <c r="O106" s="3">
        <v>-0.66666666666666696</v>
      </c>
    </row>
    <row r="107" spans="1:15" x14ac:dyDescent="0.3">
      <c r="A107" s="8" t="s">
        <v>16</v>
      </c>
      <c r="B107" s="8" t="s">
        <v>83</v>
      </c>
      <c r="C107" s="2">
        <v>-0.19672131147541</v>
      </c>
      <c r="D107" s="2">
        <v>-0.33163265306122403</v>
      </c>
      <c r="E107" s="2">
        <v>-0.39694656488549601</v>
      </c>
      <c r="F107" s="2">
        <v>-0.30379746835443</v>
      </c>
      <c r="G107" s="2">
        <v>-0.12727272727272701</v>
      </c>
      <c r="H107" s="2">
        <v>-0.14583333333333301</v>
      </c>
      <c r="I107" s="2">
        <v>7.3170731707317097E-2</v>
      </c>
      <c r="J107" s="2">
        <v>-9.0909090909090898E-2</v>
      </c>
      <c r="K107" s="2">
        <v>-2.5000000000000001E-2</v>
      </c>
      <c r="L107" s="2">
        <v>-2.5641025641025599E-2</v>
      </c>
      <c r="M107" s="2">
        <v>-0.13157894736842099</v>
      </c>
      <c r="N107" s="3">
        <v>-0.25</v>
      </c>
      <c r="O107" s="3">
        <v>-0.74809160305343503</v>
      </c>
    </row>
    <row r="108" spans="1:15" x14ac:dyDescent="0.3">
      <c r="A108" s="11" t="s">
        <v>17</v>
      </c>
      <c r="B108" s="11" t="s">
        <v>17</v>
      </c>
      <c r="C108" s="3">
        <v>5.6044835868695004E-3</v>
      </c>
      <c r="D108" s="3">
        <v>-2.32218683651805E-4</v>
      </c>
      <c r="E108" s="3">
        <v>5.3090884958688703E-4</v>
      </c>
      <c r="F108" s="3">
        <v>1.33983351573641E-2</v>
      </c>
      <c r="G108" s="3">
        <v>1.3368458945577101E-2</v>
      </c>
      <c r="H108" s="3">
        <v>1.0059582438520299E-2</v>
      </c>
      <c r="I108" s="3">
        <v>1.5202864724877699E-2</v>
      </c>
      <c r="J108" s="3">
        <v>2.4108337926147499E-2</v>
      </c>
      <c r="K108" s="3">
        <v>2.1726428439633402E-2</v>
      </c>
      <c r="L108" s="3">
        <v>1.4868545802043699E-2</v>
      </c>
      <c r="M108" s="3">
        <v>2.38148197576998E-2</v>
      </c>
      <c r="N108" s="3">
        <v>8.7205731832139199E-2</v>
      </c>
      <c r="O108" s="3">
        <v>0.145485615688356</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43</v>
      </c>
      <c r="B113" s="15"/>
    </row>
    <row r="114" spans="1:2" x14ac:dyDescent="0.3">
      <c r="A114" s="14" t="s">
        <v>44</v>
      </c>
      <c r="B114" s="15"/>
    </row>
    <row r="115" spans="1:2" x14ac:dyDescent="0.3">
      <c r="A115" s="14" t="s">
        <v>45</v>
      </c>
      <c r="B115" s="15"/>
    </row>
    <row r="116" spans="1:2" x14ac:dyDescent="0.3">
      <c r="A116" s="14" t="s">
        <v>86</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158</v>
      </c>
      <c r="B1" s="15"/>
    </row>
    <row r="2" spans="1:14" ht="15.6" x14ac:dyDescent="0.3">
      <c r="A2" s="12" t="s">
        <v>152</v>
      </c>
      <c r="B2" s="15"/>
    </row>
    <row r="3" spans="1:14" ht="15.6" x14ac:dyDescent="0.3">
      <c r="A3" s="12" t="s">
        <v>33</v>
      </c>
      <c r="B3" s="15"/>
    </row>
    <row r="4" spans="1:14" ht="15.6" x14ac:dyDescent="0.3">
      <c r="A4" s="12" t="s">
        <v>85</v>
      </c>
      <c r="B4" s="15"/>
    </row>
    <row r="5" spans="1:14" ht="15.6" x14ac:dyDescent="0.3">
      <c r="A5" s="12" t="s">
        <v>77</v>
      </c>
      <c r="B5" s="15"/>
    </row>
    <row r="6" spans="1:14" x14ac:dyDescent="0.3">
      <c r="A6" s="16" t="str">
        <f>HYPERLINK("#'Table of contents'!A31",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87</v>
      </c>
      <c r="C9" s="1">
        <v>4471</v>
      </c>
      <c r="D9" s="1">
        <v>4847</v>
      </c>
      <c r="E9" s="1">
        <v>5290</v>
      </c>
      <c r="F9" s="1">
        <v>5720</v>
      </c>
      <c r="G9" s="1">
        <v>6200</v>
      </c>
      <c r="H9" s="1">
        <v>6732</v>
      </c>
      <c r="I9" s="1">
        <v>7188</v>
      </c>
      <c r="J9" s="1">
        <v>7647</v>
      </c>
      <c r="K9" s="1">
        <v>8158</v>
      </c>
      <c r="L9" s="1">
        <v>8556</v>
      </c>
      <c r="M9" s="1">
        <v>8998</v>
      </c>
      <c r="N9" s="1">
        <v>9516</v>
      </c>
    </row>
    <row r="10" spans="1:14" x14ac:dyDescent="0.3">
      <c r="A10" s="7" t="s">
        <v>12</v>
      </c>
      <c r="B10" s="7" t="s">
        <v>88</v>
      </c>
      <c r="C10" s="1">
        <v>5947</v>
      </c>
      <c r="D10" s="1">
        <v>6023</v>
      </c>
      <c r="E10" s="1">
        <v>6028</v>
      </c>
      <c r="F10" s="1">
        <v>5913</v>
      </c>
      <c r="G10" s="1">
        <v>5879</v>
      </c>
      <c r="H10" s="1">
        <v>5821</v>
      </c>
      <c r="I10" s="1">
        <v>5816</v>
      </c>
      <c r="J10" s="1">
        <v>5872</v>
      </c>
      <c r="K10" s="1">
        <v>5998</v>
      </c>
      <c r="L10" s="1">
        <v>6226</v>
      </c>
      <c r="M10" s="1">
        <v>6521</v>
      </c>
      <c r="N10" s="1">
        <v>6970</v>
      </c>
    </row>
    <row r="11" spans="1:14" x14ac:dyDescent="0.3">
      <c r="A11" s="7" t="s">
        <v>12</v>
      </c>
      <c r="B11" s="7" t="s">
        <v>89</v>
      </c>
      <c r="C11" s="1">
        <v>264</v>
      </c>
      <c r="D11" s="1">
        <v>295</v>
      </c>
      <c r="E11" s="1">
        <v>328</v>
      </c>
      <c r="F11" s="1">
        <v>374</v>
      </c>
      <c r="G11" s="1">
        <v>417</v>
      </c>
      <c r="H11" s="1">
        <v>463</v>
      </c>
      <c r="I11" s="1">
        <v>510</v>
      </c>
      <c r="J11" s="1">
        <v>577</v>
      </c>
      <c r="K11" s="1">
        <v>630</v>
      </c>
      <c r="L11" s="1">
        <v>697</v>
      </c>
      <c r="M11" s="1">
        <v>753</v>
      </c>
      <c r="N11" s="1">
        <v>813</v>
      </c>
    </row>
    <row r="12" spans="1:14" x14ac:dyDescent="0.3">
      <c r="A12" s="7" t="s">
        <v>12</v>
      </c>
      <c r="B12" s="7" t="s">
        <v>90</v>
      </c>
      <c r="C12" s="1">
        <v>777</v>
      </c>
      <c r="D12" s="1">
        <v>831</v>
      </c>
      <c r="E12" s="1">
        <v>898</v>
      </c>
      <c r="F12" s="1">
        <v>952</v>
      </c>
      <c r="G12" s="1">
        <v>1001</v>
      </c>
      <c r="H12" s="1">
        <v>1041</v>
      </c>
      <c r="I12" s="1">
        <v>1092</v>
      </c>
      <c r="J12" s="1">
        <v>1189</v>
      </c>
      <c r="K12" s="1">
        <v>1329</v>
      </c>
      <c r="L12" s="1">
        <v>1578</v>
      </c>
      <c r="M12" s="1">
        <v>1896</v>
      </c>
      <c r="N12" s="1">
        <v>2424</v>
      </c>
    </row>
    <row r="13" spans="1:14" x14ac:dyDescent="0.3">
      <c r="A13" s="7" t="s">
        <v>12</v>
      </c>
      <c r="B13" s="7" t="s">
        <v>91</v>
      </c>
      <c r="C13" s="1">
        <v>485</v>
      </c>
      <c r="D13" s="1">
        <v>509</v>
      </c>
      <c r="E13" s="1">
        <v>545</v>
      </c>
      <c r="F13" s="1">
        <v>605</v>
      </c>
      <c r="G13" s="1">
        <v>662</v>
      </c>
      <c r="H13" s="1">
        <v>710</v>
      </c>
      <c r="I13" s="1">
        <v>744</v>
      </c>
      <c r="J13" s="1">
        <v>797</v>
      </c>
      <c r="K13" s="1">
        <v>855</v>
      </c>
      <c r="L13" s="1">
        <v>922</v>
      </c>
      <c r="M13" s="1">
        <v>994</v>
      </c>
      <c r="N13" s="1">
        <v>1044</v>
      </c>
    </row>
    <row r="14" spans="1:14" x14ac:dyDescent="0.3">
      <c r="A14" s="7" t="s">
        <v>12</v>
      </c>
      <c r="B14" s="7" t="s">
        <v>92</v>
      </c>
      <c r="C14" s="1">
        <v>150</v>
      </c>
      <c r="D14" s="1">
        <v>158</v>
      </c>
      <c r="E14" s="1">
        <v>165</v>
      </c>
      <c r="F14" s="1">
        <v>167</v>
      </c>
      <c r="G14" s="1">
        <v>173</v>
      </c>
      <c r="H14" s="1">
        <v>181</v>
      </c>
      <c r="I14" s="1">
        <v>191</v>
      </c>
      <c r="J14" s="1">
        <v>197</v>
      </c>
      <c r="K14" s="1">
        <v>208</v>
      </c>
      <c r="L14" s="1">
        <v>217</v>
      </c>
      <c r="M14" s="1">
        <v>233</v>
      </c>
      <c r="N14" s="1">
        <v>255</v>
      </c>
    </row>
    <row r="15" spans="1:14" x14ac:dyDescent="0.3">
      <c r="A15" s="7" t="s">
        <v>12</v>
      </c>
      <c r="B15" s="7" t="s">
        <v>93</v>
      </c>
      <c r="C15" s="1">
        <v>25674</v>
      </c>
      <c r="D15" s="1">
        <v>25641</v>
      </c>
      <c r="E15" s="1">
        <v>25483</v>
      </c>
      <c r="F15" s="1">
        <v>25544</v>
      </c>
      <c r="G15" s="1">
        <v>25833</v>
      </c>
      <c r="H15" s="1">
        <v>26006</v>
      </c>
      <c r="I15" s="1">
        <v>26123</v>
      </c>
      <c r="J15" s="1">
        <v>26291</v>
      </c>
      <c r="K15" s="1">
        <v>26767</v>
      </c>
      <c r="L15" s="1">
        <v>26886</v>
      </c>
      <c r="M15" s="1">
        <v>26838</v>
      </c>
      <c r="N15" s="1">
        <v>27102</v>
      </c>
    </row>
    <row r="16" spans="1:14" x14ac:dyDescent="0.3">
      <c r="A16" s="7" t="s">
        <v>12</v>
      </c>
      <c r="B16" s="7" t="s">
        <v>94</v>
      </c>
      <c r="C16" s="1">
        <v>2520</v>
      </c>
      <c r="D16" s="1">
        <v>2544</v>
      </c>
      <c r="E16" s="1">
        <v>2536</v>
      </c>
      <c r="F16" s="1">
        <v>2502</v>
      </c>
      <c r="G16" s="1">
        <v>2478</v>
      </c>
      <c r="H16" s="1">
        <v>2503</v>
      </c>
      <c r="I16" s="1">
        <v>2517</v>
      </c>
      <c r="J16" s="1">
        <v>2524</v>
      </c>
      <c r="K16" s="1">
        <v>2609</v>
      </c>
      <c r="L16" s="1">
        <v>2600</v>
      </c>
      <c r="M16" s="1">
        <v>2579</v>
      </c>
      <c r="N16" s="1">
        <v>2575</v>
      </c>
    </row>
    <row r="17" spans="1:14" x14ac:dyDescent="0.3">
      <c r="A17" s="7" t="s">
        <v>12</v>
      </c>
      <c r="B17" s="7" t="s">
        <v>95</v>
      </c>
      <c r="C17" s="1">
        <v>252</v>
      </c>
      <c r="D17" s="1">
        <v>290</v>
      </c>
      <c r="E17" s="1">
        <v>316</v>
      </c>
      <c r="F17" s="1">
        <v>355</v>
      </c>
      <c r="G17" s="1">
        <v>398</v>
      </c>
      <c r="H17" s="1">
        <v>432</v>
      </c>
      <c r="I17" s="1">
        <v>467</v>
      </c>
      <c r="J17" s="1">
        <v>534</v>
      </c>
      <c r="K17" s="1">
        <v>573</v>
      </c>
      <c r="L17" s="1">
        <v>630</v>
      </c>
      <c r="M17" s="1">
        <v>683</v>
      </c>
      <c r="N17" s="1">
        <v>735</v>
      </c>
    </row>
    <row r="18" spans="1:14" x14ac:dyDescent="0.3">
      <c r="A18" s="7" t="s">
        <v>12</v>
      </c>
      <c r="B18" s="7" t="s">
        <v>96</v>
      </c>
      <c r="C18" s="1">
        <v>362</v>
      </c>
      <c r="D18" s="1">
        <v>376</v>
      </c>
      <c r="E18" s="1">
        <v>388</v>
      </c>
      <c r="F18" s="1">
        <v>405</v>
      </c>
      <c r="G18" s="1">
        <v>411</v>
      </c>
      <c r="H18" s="1">
        <v>422</v>
      </c>
      <c r="I18" s="1">
        <v>441</v>
      </c>
      <c r="J18" s="1">
        <v>460</v>
      </c>
      <c r="K18" s="1">
        <v>489</v>
      </c>
      <c r="L18" s="1">
        <v>550</v>
      </c>
      <c r="M18" s="1">
        <v>627</v>
      </c>
      <c r="N18" s="1">
        <v>744</v>
      </c>
    </row>
    <row r="19" spans="1:14" x14ac:dyDescent="0.3">
      <c r="A19" s="7" t="s">
        <v>12</v>
      </c>
      <c r="B19" s="7" t="s">
        <v>97</v>
      </c>
      <c r="C19" s="1">
        <v>5814</v>
      </c>
      <c r="D19" s="1">
        <v>5702</v>
      </c>
      <c r="E19" s="1">
        <v>5469</v>
      </c>
      <c r="F19" s="1">
        <v>5274</v>
      </c>
      <c r="G19" s="1">
        <v>5153</v>
      </c>
      <c r="H19" s="1">
        <v>5041</v>
      </c>
      <c r="I19" s="1">
        <v>4921</v>
      </c>
      <c r="J19" s="1">
        <v>4817</v>
      </c>
      <c r="K19" s="1">
        <v>4766</v>
      </c>
      <c r="L19" s="1">
        <v>4712</v>
      </c>
      <c r="M19" s="1">
        <v>4053</v>
      </c>
      <c r="N19" s="1">
        <v>3615</v>
      </c>
    </row>
    <row r="20" spans="1:14" x14ac:dyDescent="0.3">
      <c r="A20" s="7" t="s">
        <v>12</v>
      </c>
      <c r="B20" s="7" t="s">
        <v>98</v>
      </c>
      <c r="C20" s="1">
        <v>1870</v>
      </c>
      <c r="D20" s="1">
        <v>1885</v>
      </c>
      <c r="E20" s="1">
        <v>1844</v>
      </c>
      <c r="F20" s="1">
        <v>1763</v>
      </c>
      <c r="G20" s="1">
        <v>1718</v>
      </c>
      <c r="H20" s="1">
        <v>1689</v>
      </c>
      <c r="I20" s="1">
        <v>1650</v>
      </c>
      <c r="J20" s="1">
        <v>1621</v>
      </c>
      <c r="K20" s="1">
        <v>1611</v>
      </c>
      <c r="L20" s="1">
        <v>1592</v>
      </c>
      <c r="M20" s="1">
        <v>1375</v>
      </c>
      <c r="N20" s="1">
        <v>1271</v>
      </c>
    </row>
    <row r="21" spans="1:14" x14ac:dyDescent="0.3">
      <c r="A21" s="7" t="s">
        <v>13</v>
      </c>
      <c r="B21" s="7" t="s">
        <v>87</v>
      </c>
      <c r="C21" s="1">
        <v>15</v>
      </c>
      <c r="D21" s="1">
        <v>12</v>
      </c>
      <c r="E21" s="1">
        <v>11</v>
      </c>
      <c r="F21" s="1">
        <v>12</v>
      </c>
      <c r="G21" s="1">
        <v>10</v>
      </c>
      <c r="H21" s="1">
        <v>11</v>
      </c>
      <c r="I21" s="1">
        <v>11</v>
      </c>
      <c r="J21" s="1">
        <v>11</v>
      </c>
      <c r="K21" s="1">
        <v>11</v>
      </c>
      <c r="L21" s="1">
        <v>11</v>
      </c>
      <c r="M21" s="1">
        <v>17</v>
      </c>
      <c r="N21" s="1">
        <v>19</v>
      </c>
    </row>
    <row r="22" spans="1:14" x14ac:dyDescent="0.3">
      <c r="A22" s="7" t="s">
        <v>13</v>
      </c>
      <c r="B22" s="7" t="s">
        <v>88</v>
      </c>
      <c r="C22" s="1">
        <v>16</v>
      </c>
      <c r="D22" s="1">
        <v>13</v>
      </c>
      <c r="E22" s="1">
        <v>12</v>
      </c>
      <c r="F22" s="1">
        <v>10</v>
      </c>
      <c r="G22" s="1">
        <v>10</v>
      </c>
      <c r="H22" s="1">
        <v>10</v>
      </c>
      <c r="I22" s="1">
        <v>9</v>
      </c>
      <c r="J22" s="1">
        <v>9</v>
      </c>
      <c r="K22" s="1">
        <v>9</v>
      </c>
      <c r="L22" s="1">
        <v>9</v>
      </c>
      <c r="M22" s="1">
        <v>12</v>
      </c>
      <c r="N22" s="1">
        <v>16</v>
      </c>
    </row>
    <row r="23" spans="1:14" x14ac:dyDescent="0.3">
      <c r="A23" s="7" t="s">
        <v>13</v>
      </c>
      <c r="B23" s="7" t="s">
        <v>89</v>
      </c>
      <c r="C23" s="1">
        <v>1</v>
      </c>
      <c r="D23" s="1">
        <v>1</v>
      </c>
      <c r="E23" s="1">
        <v>1</v>
      </c>
      <c r="F23" s="1">
        <v>1</v>
      </c>
      <c r="G23" s="1">
        <v>1</v>
      </c>
      <c r="H23" s="1">
        <v>1</v>
      </c>
      <c r="I23" s="1">
        <v>1</v>
      </c>
      <c r="J23" s="1">
        <v>2</v>
      </c>
      <c r="K23" s="1">
        <v>2</v>
      </c>
      <c r="L23" s="1">
        <v>2</v>
      </c>
      <c r="M23" s="1">
        <v>2</v>
      </c>
      <c r="N23" s="1">
        <v>2</v>
      </c>
    </row>
    <row r="24" spans="1:14" x14ac:dyDescent="0.3">
      <c r="A24" s="7" t="s">
        <v>13</v>
      </c>
      <c r="B24" s="7" t="s">
        <v>90</v>
      </c>
      <c r="C24" s="1">
        <v>0</v>
      </c>
      <c r="D24" s="1">
        <v>0</v>
      </c>
      <c r="E24" s="1">
        <v>0</v>
      </c>
      <c r="F24" s="1">
        <v>0</v>
      </c>
      <c r="G24" s="1">
        <v>0</v>
      </c>
      <c r="H24" s="1">
        <v>0</v>
      </c>
      <c r="I24" s="1">
        <v>0</v>
      </c>
      <c r="J24" s="1">
        <v>0</v>
      </c>
      <c r="K24" s="1">
        <v>0</v>
      </c>
      <c r="L24" s="1">
        <v>1</v>
      </c>
      <c r="M24" s="1">
        <v>6</v>
      </c>
      <c r="N24" s="1">
        <v>15</v>
      </c>
    </row>
    <row r="25" spans="1:14" x14ac:dyDescent="0.3">
      <c r="A25" s="7" t="s">
        <v>13</v>
      </c>
      <c r="B25" s="7" t="s">
        <v>91</v>
      </c>
      <c r="C25" s="1">
        <v>7</v>
      </c>
      <c r="D25" s="1">
        <v>9</v>
      </c>
      <c r="E25" s="1">
        <v>8</v>
      </c>
      <c r="F25" s="1">
        <v>7</v>
      </c>
      <c r="G25" s="1">
        <v>8</v>
      </c>
      <c r="H25" s="1">
        <v>11</v>
      </c>
      <c r="I25" s="1">
        <v>11</v>
      </c>
      <c r="J25" s="1">
        <v>13</v>
      </c>
      <c r="K25" s="1">
        <v>14</v>
      </c>
      <c r="L25" s="1">
        <v>14</v>
      </c>
      <c r="M25" s="1">
        <v>14</v>
      </c>
      <c r="N25" s="1">
        <v>17</v>
      </c>
    </row>
    <row r="26" spans="1:14" x14ac:dyDescent="0.3">
      <c r="A26" s="7" t="s">
        <v>13</v>
      </c>
      <c r="B26" s="7" t="s">
        <v>92</v>
      </c>
      <c r="C26" s="1">
        <v>0</v>
      </c>
      <c r="D26" s="1">
        <v>1</v>
      </c>
      <c r="E26" s="1">
        <v>1</v>
      </c>
      <c r="F26" s="1">
        <v>1</v>
      </c>
      <c r="G26" s="1">
        <v>1</v>
      </c>
      <c r="H26" s="1">
        <v>1</v>
      </c>
      <c r="I26" s="1">
        <v>1</v>
      </c>
      <c r="J26" s="1">
        <v>1</v>
      </c>
      <c r="K26" s="1">
        <v>1</v>
      </c>
      <c r="L26" s="1">
        <v>1</v>
      </c>
      <c r="M26" s="1">
        <v>1</v>
      </c>
      <c r="N26" s="1">
        <v>1</v>
      </c>
    </row>
    <row r="27" spans="1:14" x14ac:dyDescent="0.3">
      <c r="A27" s="7" t="s">
        <v>13</v>
      </c>
      <c r="B27" s="7" t="s">
        <v>93</v>
      </c>
      <c r="C27" s="1">
        <v>1262</v>
      </c>
      <c r="D27" s="1">
        <v>1283</v>
      </c>
      <c r="E27" s="1">
        <v>1295</v>
      </c>
      <c r="F27" s="1">
        <v>1323</v>
      </c>
      <c r="G27" s="1">
        <v>1338</v>
      </c>
      <c r="H27" s="1">
        <v>1360</v>
      </c>
      <c r="I27" s="1">
        <v>1389</v>
      </c>
      <c r="J27" s="1">
        <v>1417</v>
      </c>
      <c r="K27" s="1">
        <v>1470</v>
      </c>
      <c r="L27" s="1">
        <v>1495</v>
      </c>
      <c r="M27" s="1">
        <v>1625</v>
      </c>
      <c r="N27" s="1">
        <v>1655</v>
      </c>
    </row>
    <row r="28" spans="1:14" x14ac:dyDescent="0.3">
      <c r="A28" s="7" t="s">
        <v>13</v>
      </c>
      <c r="B28" s="7" t="s">
        <v>94</v>
      </c>
      <c r="C28" s="1">
        <v>184</v>
      </c>
      <c r="D28" s="1">
        <v>176</v>
      </c>
      <c r="E28" s="1">
        <v>172</v>
      </c>
      <c r="F28" s="1">
        <v>167</v>
      </c>
      <c r="G28" s="1">
        <v>164</v>
      </c>
      <c r="H28" s="1">
        <v>162</v>
      </c>
      <c r="I28" s="1">
        <v>153</v>
      </c>
      <c r="J28" s="1">
        <v>148</v>
      </c>
      <c r="K28" s="1">
        <v>143</v>
      </c>
      <c r="L28" s="1">
        <v>135</v>
      </c>
      <c r="M28" s="1">
        <v>141</v>
      </c>
      <c r="N28" s="1">
        <v>151</v>
      </c>
    </row>
    <row r="29" spans="1:14" x14ac:dyDescent="0.3">
      <c r="A29" s="7" t="s">
        <v>13</v>
      </c>
      <c r="B29" s="7" t="s">
        <v>95</v>
      </c>
      <c r="C29" s="1">
        <v>2</v>
      </c>
      <c r="D29" s="1">
        <v>2</v>
      </c>
      <c r="E29" s="1">
        <v>3</v>
      </c>
      <c r="F29" s="1">
        <v>2</v>
      </c>
      <c r="G29" s="1">
        <v>2</v>
      </c>
      <c r="H29" s="1">
        <v>2</v>
      </c>
      <c r="I29" s="1">
        <v>2</v>
      </c>
      <c r="J29" s="1">
        <v>2</v>
      </c>
      <c r="K29" s="1">
        <v>3</v>
      </c>
      <c r="L29" s="1">
        <v>4</v>
      </c>
      <c r="M29" s="1">
        <v>3</v>
      </c>
      <c r="N29" s="1">
        <v>3</v>
      </c>
    </row>
    <row r="30" spans="1:14" x14ac:dyDescent="0.3">
      <c r="A30" s="7" t="s">
        <v>13</v>
      </c>
      <c r="B30" s="7" t="s">
        <v>96</v>
      </c>
      <c r="C30" s="1">
        <v>0</v>
      </c>
      <c r="D30" s="1">
        <v>0</v>
      </c>
      <c r="E30" s="1">
        <v>1</v>
      </c>
      <c r="F30" s="1">
        <v>0</v>
      </c>
      <c r="G30" s="1">
        <v>0</v>
      </c>
      <c r="H30" s="1">
        <v>0</v>
      </c>
      <c r="I30" s="1">
        <v>0</v>
      </c>
      <c r="J30" s="1">
        <v>0</v>
      </c>
      <c r="K30" s="1">
        <v>0</v>
      </c>
      <c r="L30" s="1">
        <v>0</v>
      </c>
      <c r="M30" s="1">
        <v>0</v>
      </c>
      <c r="N30" s="1">
        <v>1</v>
      </c>
    </row>
    <row r="31" spans="1:14" x14ac:dyDescent="0.3">
      <c r="A31" s="7" t="s">
        <v>13</v>
      </c>
      <c r="B31" s="7" t="s">
        <v>97</v>
      </c>
      <c r="C31" s="1">
        <v>207</v>
      </c>
      <c r="D31" s="1">
        <v>209</v>
      </c>
      <c r="E31" s="1">
        <v>199</v>
      </c>
      <c r="F31" s="1">
        <v>188</v>
      </c>
      <c r="G31" s="1">
        <v>188</v>
      </c>
      <c r="H31" s="1">
        <v>185</v>
      </c>
      <c r="I31" s="1">
        <v>179</v>
      </c>
      <c r="J31" s="1">
        <v>175</v>
      </c>
      <c r="K31" s="1">
        <v>173</v>
      </c>
      <c r="L31" s="1">
        <v>169</v>
      </c>
      <c r="M31" s="1">
        <v>136</v>
      </c>
      <c r="N31" s="1">
        <v>113</v>
      </c>
    </row>
    <row r="32" spans="1:14" x14ac:dyDescent="0.3">
      <c r="A32" s="7" t="s">
        <v>13</v>
      </c>
      <c r="B32" s="7" t="s">
        <v>98</v>
      </c>
      <c r="C32" s="1">
        <v>27</v>
      </c>
      <c r="D32" s="1">
        <v>25</v>
      </c>
      <c r="E32" s="1">
        <v>22</v>
      </c>
      <c r="F32" s="1">
        <v>19</v>
      </c>
      <c r="G32" s="1">
        <v>18</v>
      </c>
      <c r="H32" s="1">
        <v>17</v>
      </c>
      <c r="I32" s="1">
        <v>16</v>
      </c>
      <c r="J32" s="1">
        <v>15</v>
      </c>
      <c r="K32" s="1">
        <v>15</v>
      </c>
      <c r="L32" s="1">
        <v>14</v>
      </c>
      <c r="M32" s="1">
        <v>17</v>
      </c>
      <c r="N32" s="1">
        <v>15</v>
      </c>
    </row>
    <row r="33" spans="1:14" x14ac:dyDescent="0.3">
      <c r="A33" s="7" t="s">
        <v>14</v>
      </c>
      <c r="B33" s="7" t="s">
        <v>87</v>
      </c>
      <c r="C33" s="1">
        <v>142</v>
      </c>
      <c r="D33" s="1">
        <v>163</v>
      </c>
      <c r="E33" s="1">
        <v>173</v>
      </c>
      <c r="F33" s="1">
        <v>176</v>
      </c>
      <c r="G33" s="1">
        <v>192</v>
      </c>
      <c r="H33" s="1">
        <v>209</v>
      </c>
      <c r="I33" s="1">
        <v>217</v>
      </c>
      <c r="J33" s="1">
        <v>225</v>
      </c>
      <c r="K33" s="1">
        <v>232</v>
      </c>
      <c r="L33" s="1">
        <v>274</v>
      </c>
      <c r="M33" s="1">
        <v>295</v>
      </c>
      <c r="N33" s="1">
        <v>306</v>
      </c>
    </row>
    <row r="34" spans="1:14" x14ac:dyDescent="0.3">
      <c r="A34" s="7" t="s">
        <v>14</v>
      </c>
      <c r="B34" s="7" t="s">
        <v>88</v>
      </c>
      <c r="C34" s="1">
        <v>172</v>
      </c>
      <c r="D34" s="1">
        <v>167</v>
      </c>
      <c r="E34" s="1">
        <v>173</v>
      </c>
      <c r="F34" s="1">
        <v>172</v>
      </c>
      <c r="G34" s="1">
        <v>176</v>
      </c>
      <c r="H34" s="1">
        <v>181</v>
      </c>
      <c r="I34" s="1">
        <v>183</v>
      </c>
      <c r="J34" s="1">
        <v>188</v>
      </c>
      <c r="K34" s="1">
        <v>179</v>
      </c>
      <c r="L34" s="1">
        <v>200</v>
      </c>
      <c r="M34" s="1">
        <v>222</v>
      </c>
      <c r="N34" s="1">
        <v>234</v>
      </c>
    </row>
    <row r="35" spans="1:14" x14ac:dyDescent="0.3">
      <c r="A35" s="7" t="s">
        <v>14</v>
      </c>
      <c r="B35" s="7" t="s">
        <v>89</v>
      </c>
      <c r="C35" s="1">
        <v>10</v>
      </c>
      <c r="D35" s="1">
        <v>11</v>
      </c>
      <c r="E35" s="1">
        <v>9</v>
      </c>
      <c r="F35" s="1">
        <v>9</v>
      </c>
      <c r="G35" s="1">
        <v>10</v>
      </c>
      <c r="H35" s="1">
        <v>10</v>
      </c>
      <c r="I35" s="1">
        <v>11</v>
      </c>
      <c r="J35" s="1">
        <v>12</v>
      </c>
      <c r="K35" s="1">
        <v>17</v>
      </c>
      <c r="L35" s="1">
        <v>19</v>
      </c>
      <c r="M35" s="1">
        <v>22</v>
      </c>
      <c r="N35" s="1">
        <v>24</v>
      </c>
    </row>
    <row r="36" spans="1:14" x14ac:dyDescent="0.3">
      <c r="A36" s="7" t="s">
        <v>14</v>
      </c>
      <c r="B36" s="7" t="s">
        <v>90</v>
      </c>
      <c r="C36" s="1">
        <v>12</v>
      </c>
      <c r="D36" s="1">
        <v>16</v>
      </c>
      <c r="E36" s="1">
        <v>21</v>
      </c>
      <c r="F36" s="1">
        <v>32</v>
      </c>
      <c r="G36" s="1">
        <v>36</v>
      </c>
      <c r="H36" s="1">
        <v>37</v>
      </c>
      <c r="I36" s="1">
        <v>35</v>
      </c>
      <c r="J36" s="1">
        <v>35</v>
      </c>
      <c r="K36" s="1">
        <v>41</v>
      </c>
      <c r="L36" s="1">
        <v>50</v>
      </c>
      <c r="M36" s="1">
        <v>61</v>
      </c>
      <c r="N36" s="1">
        <v>80</v>
      </c>
    </row>
    <row r="37" spans="1:14" x14ac:dyDescent="0.3">
      <c r="A37" s="7" t="s">
        <v>14</v>
      </c>
      <c r="B37" s="7" t="s">
        <v>91</v>
      </c>
      <c r="C37" s="1">
        <v>35</v>
      </c>
      <c r="D37" s="1">
        <v>36</v>
      </c>
      <c r="E37" s="1">
        <v>40</v>
      </c>
      <c r="F37" s="1">
        <v>45</v>
      </c>
      <c r="G37" s="1">
        <v>50</v>
      </c>
      <c r="H37" s="1">
        <v>58</v>
      </c>
      <c r="I37" s="1">
        <v>62</v>
      </c>
      <c r="J37" s="1">
        <v>62</v>
      </c>
      <c r="K37" s="1">
        <v>65</v>
      </c>
      <c r="L37" s="1">
        <v>76</v>
      </c>
      <c r="M37" s="1">
        <v>79</v>
      </c>
      <c r="N37" s="1">
        <v>92</v>
      </c>
    </row>
    <row r="38" spans="1:14" x14ac:dyDescent="0.3">
      <c r="A38" s="7" t="s">
        <v>14</v>
      </c>
      <c r="B38" s="7" t="s">
        <v>92</v>
      </c>
      <c r="C38" s="1">
        <v>5</v>
      </c>
      <c r="D38" s="1">
        <v>5</v>
      </c>
      <c r="E38" s="1">
        <v>5</v>
      </c>
      <c r="F38" s="1">
        <v>5</v>
      </c>
      <c r="G38" s="1">
        <v>5</v>
      </c>
      <c r="H38" s="1">
        <v>5</v>
      </c>
      <c r="I38" s="1">
        <v>6</v>
      </c>
      <c r="J38" s="1">
        <v>7</v>
      </c>
      <c r="K38" s="1">
        <v>6</v>
      </c>
      <c r="L38" s="1">
        <v>8</v>
      </c>
      <c r="M38" s="1">
        <v>10</v>
      </c>
      <c r="N38" s="1">
        <v>11</v>
      </c>
    </row>
    <row r="39" spans="1:14" x14ac:dyDescent="0.3">
      <c r="A39" s="7" t="s">
        <v>14</v>
      </c>
      <c r="B39" s="7" t="s">
        <v>93</v>
      </c>
      <c r="C39" s="1">
        <v>4272</v>
      </c>
      <c r="D39" s="1">
        <v>4245</v>
      </c>
      <c r="E39" s="1">
        <v>4199</v>
      </c>
      <c r="F39" s="1">
        <v>4199</v>
      </c>
      <c r="G39" s="1">
        <v>4266</v>
      </c>
      <c r="H39" s="1">
        <v>4320</v>
      </c>
      <c r="I39" s="1">
        <v>4359</v>
      </c>
      <c r="J39" s="1">
        <v>4424</v>
      </c>
      <c r="K39" s="1">
        <v>4445</v>
      </c>
      <c r="L39" s="1">
        <v>4528</v>
      </c>
      <c r="M39" s="1">
        <v>4731</v>
      </c>
      <c r="N39" s="1">
        <v>4772</v>
      </c>
    </row>
    <row r="40" spans="1:14" x14ac:dyDescent="0.3">
      <c r="A40" s="7" t="s">
        <v>14</v>
      </c>
      <c r="B40" s="7" t="s">
        <v>94</v>
      </c>
      <c r="C40" s="1">
        <v>207</v>
      </c>
      <c r="D40" s="1">
        <v>222</v>
      </c>
      <c r="E40" s="1">
        <v>228</v>
      </c>
      <c r="F40" s="1">
        <v>231</v>
      </c>
      <c r="G40" s="1">
        <v>232</v>
      </c>
      <c r="H40" s="1">
        <v>232</v>
      </c>
      <c r="I40" s="1">
        <v>230</v>
      </c>
      <c r="J40" s="1">
        <v>225</v>
      </c>
      <c r="K40" s="1">
        <v>226</v>
      </c>
      <c r="L40" s="1">
        <v>229</v>
      </c>
      <c r="M40" s="1">
        <v>242</v>
      </c>
      <c r="N40" s="1">
        <v>242</v>
      </c>
    </row>
    <row r="41" spans="1:14" x14ac:dyDescent="0.3">
      <c r="A41" s="7" t="s">
        <v>14</v>
      </c>
      <c r="B41" s="7" t="s">
        <v>95</v>
      </c>
      <c r="C41" s="1">
        <v>13</v>
      </c>
      <c r="D41" s="1">
        <v>12</v>
      </c>
      <c r="E41" s="1">
        <v>16</v>
      </c>
      <c r="F41" s="1">
        <v>20</v>
      </c>
      <c r="G41" s="1">
        <v>21</v>
      </c>
      <c r="H41" s="1">
        <v>22</v>
      </c>
      <c r="I41" s="1">
        <v>25</v>
      </c>
      <c r="J41" s="1">
        <v>28</v>
      </c>
      <c r="K41" s="1">
        <v>32</v>
      </c>
      <c r="L41" s="1">
        <v>29</v>
      </c>
      <c r="M41" s="1">
        <v>34</v>
      </c>
      <c r="N41" s="1">
        <v>39</v>
      </c>
    </row>
    <row r="42" spans="1:14" x14ac:dyDescent="0.3">
      <c r="A42" s="7" t="s">
        <v>14</v>
      </c>
      <c r="B42" s="7" t="s">
        <v>96</v>
      </c>
      <c r="C42" s="1">
        <v>9</v>
      </c>
      <c r="D42" s="1">
        <v>8</v>
      </c>
      <c r="E42" s="1">
        <v>9</v>
      </c>
      <c r="F42" s="1">
        <v>10</v>
      </c>
      <c r="G42" s="1">
        <v>9</v>
      </c>
      <c r="H42" s="1">
        <v>10</v>
      </c>
      <c r="I42" s="1">
        <v>10</v>
      </c>
      <c r="J42" s="1">
        <v>10</v>
      </c>
      <c r="K42" s="1">
        <v>11</v>
      </c>
      <c r="L42" s="1">
        <v>15</v>
      </c>
      <c r="M42" s="1">
        <v>20</v>
      </c>
      <c r="N42" s="1">
        <v>33</v>
      </c>
    </row>
    <row r="43" spans="1:14" x14ac:dyDescent="0.3">
      <c r="A43" s="7" t="s">
        <v>14</v>
      </c>
      <c r="B43" s="7" t="s">
        <v>97</v>
      </c>
      <c r="C43" s="1">
        <v>1032</v>
      </c>
      <c r="D43" s="1">
        <v>1005</v>
      </c>
      <c r="E43" s="1">
        <v>981</v>
      </c>
      <c r="F43" s="1">
        <v>957</v>
      </c>
      <c r="G43" s="1">
        <v>944</v>
      </c>
      <c r="H43" s="1">
        <v>916</v>
      </c>
      <c r="I43" s="1">
        <v>885</v>
      </c>
      <c r="J43" s="1">
        <v>871</v>
      </c>
      <c r="K43" s="1">
        <v>848</v>
      </c>
      <c r="L43" s="1">
        <v>849</v>
      </c>
      <c r="M43" s="1">
        <v>752</v>
      </c>
      <c r="N43" s="1">
        <v>693</v>
      </c>
    </row>
    <row r="44" spans="1:14" x14ac:dyDescent="0.3">
      <c r="A44" s="7" t="s">
        <v>14</v>
      </c>
      <c r="B44" s="7" t="s">
        <v>98</v>
      </c>
      <c r="C44" s="1">
        <v>104</v>
      </c>
      <c r="D44" s="1">
        <v>93</v>
      </c>
      <c r="E44" s="1">
        <v>96</v>
      </c>
      <c r="F44" s="1">
        <v>91</v>
      </c>
      <c r="G44" s="1">
        <v>96</v>
      </c>
      <c r="H44" s="1">
        <v>91</v>
      </c>
      <c r="I44" s="1">
        <v>92</v>
      </c>
      <c r="J44" s="1">
        <v>92</v>
      </c>
      <c r="K44" s="1">
        <v>88</v>
      </c>
      <c r="L44" s="1">
        <v>95</v>
      </c>
      <c r="M44" s="1">
        <v>84</v>
      </c>
      <c r="N44" s="1">
        <v>77</v>
      </c>
    </row>
    <row r="45" spans="1:14" x14ac:dyDescent="0.3">
      <c r="A45" s="7" t="s">
        <v>15</v>
      </c>
      <c r="B45" s="7" t="s">
        <v>87</v>
      </c>
      <c r="C45" s="1">
        <v>90</v>
      </c>
      <c r="D45" s="1">
        <v>89</v>
      </c>
      <c r="E45" s="1">
        <v>94</v>
      </c>
      <c r="F45" s="1">
        <v>99</v>
      </c>
      <c r="G45" s="1">
        <v>102</v>
      </c>
      <c r="H45" s="1">
        <v>112</v>
      </c>
      <c r="I45" s="1">
        <v>113</v>
      </c>
      <c r="J45" s="1">
        <v>118</v>
      </c>
      <c r="K45" s="1">
        <v>115</v>
      </c>
      <c r="L45" s="1">
        <v>121</v>
      </c>
      <c r="M45" s="1">
        <v>157</v>
      </c>
      <c r="N45" s="1">
        <v>162</v>
      </c>
    </row>
    <row r="46" spans="1:14" x14ac:dyDescent="0.3">
      <c r="A46" s="7" t="s">
        <v>15</v>
      </c>
      <c r="B46" s="7" t="s">
        <v>88</v>
      </c>
      <c r="C46" s="1">
        <v>263</v>
      </c>
      <c r="D46" s="1">
        <v>249</v>
      </c>
      <c r="E46" s="1">
        <v>249</v>
      </c>
      <c r="F46" s="1">
        <v>243</v>
      </c>
      <c r="G46" s="1">
        <v>228</v>
      </c>
      <c r="H46" s="1">
        <v>226</v>
      </c>
      <c r="I46" s="1">
        <v>215</v>
      </c>
      <c r="J46" s="1">
        <v>214</v>
      </c>
      <c r="K46" s="1">
        <v>208</v>
      </c>
      <c r="L46" s="1">
        <v>214</v>
      </c>
      <c r="M46" s="1">
        <v>255</v>
      </c>
      <c r="N46" s="1">
        <v>267</v>
      </c>
    </row>
    <row r="47" spans="1:14" x14ac:dyDescent="0.3">
      <c r="A47" s="7" t="s">
        <v>15</v>
      </c>
      <c r="B47" s="7" t="s">
        <v>89</v>
      </c>
      <c r="C47" s="1">
        <v>4</v>
      </c>
      <c r="D47" s="1">
        <v>3</v>
      </c>
      <c r="E47" s="1">
        <v>3</v>
      </c>
      <c r="F47" s="1">
        <v>3</v>
      </c>
      <c r="G47" s="1">
        <v>3</v>
      </c>
      <c r="H47" s="1">
        <v>5</v>
      </c>
      <c r="I47" s="1">
        <v>4</v>
      </c>
      <c r="J47" s="1">
        <v>5</v>
      </c>
      <c r="K47" s="1">
        <v>5</v>
      </c>
      <c r="L47" s="1">
        <v>5</v>
      </c>
      <c r="M47" s="1">
        <v>10</v>
      </c>
      <c r="N47" s="1">
        <v>13</v>
      </c>
    </row>
    <row r="48" spans="1:14" x14ac:dyDescent="0.3">
      <c r="A48" s="7" t="s">
        <v>15</v>
      </c>
      <c r="B48" s="7" t="s">
        <v>90</v>
      </c>
      <c r="C48" s="1">
        <v>16</v>
      </c>
      <c r="D48" s="1">
        <v>17</v>
      </c>
      <c r="E48" s="1">
        <v>14</v>
      </c>
      <c r="F48" s="1">
        <v>15</v>
      </c>
      <c r="G48" s="1">
        <v>16</v>
      </c>
      <c r="H48" s="1">
        <v>17</v>
      </c>
      <c r="I48" s="1">
        <v>16</v>
      </c>
      <c r="J48" s="1">
        <v>16</v>
      </c>
      <c r="K48" s="1">
        <v>18</v>
      </c>
      <c r="L48" s="1">
        <v>20</v>
      </c>
      <c r="M48" s="1">
        <v>26</v>
      </c>
      <c r="N48" s="1">
        <v>46</v>
      </c>
    </row>
    <row r="49" spans="1:14" x14ac:dyDescent="0.3">
      <c r="A49" s="7" t="s">
        <v>15</v>
      </c>
      <c r="B49" s="7" t="s">
        <v>91</v>
      </c>
      <c r="C49" s="1">
        <v>10</v>
      </c>
      <c r="D49" s="1">
        <v>10</v>
      </c>
      <c r="E49" s="1">
        <v>11</v>
      </c>
      <c r="F49" s="1">
        <v>15</v>
      </c>
      <c r="G49" s="1">
        <v>19</v>
      </c>
      <c r="H49" s="1">
        <v>22</v>
      </c>
      <c r="I49" s="1">
        <v>25</v>
      </c>
      <c r="J49" s="1">
        <v>29</v>
      </c>
      <c r="K49" s="1">
        <v>30</v>
      </c>
      <c r="L49" s="1">
        <v>34</v>
      </c>
      <c r="M49" s="1">
        <v>46</v>
      </c>
      <c r="N49" s="1">
        <v>49</v>
      </c>
    </row>
    <row r="50" spans="1:14" x14ac:dyDescent="0.3">
      <c r="A50" s="7" t="s">
        <v>15</v>
      </c>
      <c r="B50" s="7" t="s">
        <v>92</v>
      </c>
      <c r="C50" s="1">
        <v>0</v>
      </c>
      <c r="D50" s="1">
        <v>0</v>
      </c>
      <c r="E50" s="1">
        <v>1</v>
      </c>
      <c r="F50" s="1">
        <v>1</v>
      </c>
      <c r="G50" s="1">
        <v>2</v>
      </c>
      <c r="H50" s="1">
        <v>2</v>
      </c>
      <c r="I50" s="1">
        <v>2</v>
      </c>
      <c r="J50" s="1">
        <v>3</v>
      </c>
      <c r="K50" s="1">
        <v>2</v>
      </c>
      <c r="L50" s="1">
        <v>2</v>
      </c>
      <c r="M50" s="1">
        <v>4</v>
      </c>
      <c r="N50" s="1">
        <v>4</v>
      </c>
    </row>
    <row r="51" spans="1:14" x14ac:dyDescent="0.3">
      <c r="A51" s="7" t="s">
        <v>15</v>
      </c>
      <c r="B51" s="7" t="s">
        <v>93</v>
      </c>
      <c r="C51" s="1">
        <v>1620</v>
      </c>
      <c r="D51" s="1">
        <v>1585</v>
      </c>
      <c r="E51" s="1">
        <v>1586</v>
      </c>
      <c r="F51" s="1">
        <v>1600</v>
      </c>
      <c r="G51" s="1">
        <v>1637</v>
      </c>
      <c r="H51" s="1">
        <v>1657</v>
      </c>
      <c r="I51" s="1">
        <v>1698</v>
      </c>
      <c r="J51" s="1">
        <v>1711</v>
      </c>
      <c r="K51" s="1">
        <v>1719</v>
      </c>
      <c r="L51" s="1">
        <v>1758</v>
      </c>
      <c r="M51" s="1">
        <v>1909</v>
      </c>
      <c r="N51" s="1">
        <v>1956</v>
      </c>
    </row>
    <row r="52" spans="1:14" x14ac:dyDescent="0.3">
      <c r="A52" s="7" t="s">
        <v>15</v>
      </c>
      <c r="B52" s="7" t="s">
        <v>94</v>
      </c>
      <c r="C52" s="1">
        <v>108</v>
      </c>
      <c r="D52" s="1">
        <v>110</v>
      </c>
      <c r="E52" s="1">
        <v>113</v>
      </c>
      <c r="F52" s="1">
        <v>104</v>
      </c>
      <c r="G52" s="1">
        <v>98</v>
      </c>
      <c r="H52" s="1">
        <v>98</v>
      </c>
      <c r="I52" s="1">
        <v>102</v>
      </c>
      <c r="J52" s="1">
        <v>103</v>
      </c>
      <c r="K52" s="1">
        <v>96</v>
      </c>
      <c r="L52" s="1">
        <v>102</v>
      </c>
      <c r="M52" s="1">
        <v>106</v>
      </c>
      <c r="N52" s="1">
        <v>109</v>
      </c>
    </row>
    <row r="53" spans="1:14" x14ac:dyDescent="0.3">
      <c r="A53" s="7" t="s">
        <v>15</v>
      </c>
      <c r="B53" s="7" t="s">
        <v>95</v>
      </c>
      <c r="C53" s="1">
        <v>8</v>
      </c>
      <c r="D53" s="1">
        <v>8</v>
      </c>
      <c r="E53" s="1">
        <v>10</v>
      </c>
      <c r="F53" s="1">
        <v>12</v>
      </c>
      <c r="G53" s="1">
        <v>12</v>
      </c>
      <c r="H53" s="1">
        <v>14</v>
      </c>
      <c r="I53" s="1">
        <v>14</v>
      </c>
      <c r="J53" s="1">
        <v>17</v>
      </c>
      <c r="K53" s="1">
        <v>18</v>
      </c>
      <c r="L53" s="1">
        <v>21</v>
      </c>
      <c r="M53" s="1">
        <v>23</v>
      </c>
      <c r="N53" s="1">
        <v>25</v>
      </c>
    </row>
    <row r="54" spans="1:14" x14ac:dyDescent="0.3">
      <c r="A54" s="7" t="s">
        <v>15</v>
      </c>
      <c r="B54" s="7" t="s">
        <v>96</v>
      </c>
      <c r="C54" s="1">
        <v>10</v>
      </c>
      <c r="D54" s="1">
        <v>10</v>
      </c>
      <c r="E54" s="1">
        <v>9</v>
      </c>
      <c r="F54" s="1">
        <v>9</v>
      </c>
      <c r="G54" s="1">
        <v>10</v>
      </c>
      <c r="H54" s="1">
        <v>12</v>
      </c>
      <c r="I54" s="1">
        <v>11</v>
      </c>
      <c r="J54" s="1">
        <v>10</v>
      </c>
      <c r="K54" s="1">
        <v>11</v>
      </c>
      <c r="L54" s="1">
        <v>12</v>
      </c>
      <c r="M54" s="1">
        <v>18</v>
      </c>
      <c r="N54" s="1">
        <v>28</v>
      </c>
    </row>
    <row r="55" spans="1:14" x14ac:dyDescent="0.3">
      <c r="A55" s="7" t="s">
        <v>15</v>
      </c>
      <c r="B55" s="7" t="s">
        <v>97</v>
      </c>
      <c r="C55" s="1">
        <v>386</v>
      </c>
      <c r="D55" s="1">
        <v>385</v>
      </c>
      <c r="E55" s="1">
        <v>376</v>
      </c>
      <c r="F55" s="1">
        <v>364</v>
      </c>
      <c r="G55" s="1">
        <v>350</v>
      </c>
      <c r="H55" s="1">
        <v>343</v>
      </c>
      <c r="I55" s="1">
        <v>320</v>
      </c>
      <c r="J55" s="1">
        <v>309</v>
      </c>
      <c r="K55" s="1">
        <v>309</v>
      </c>
      <c r="L55" s="1">
        <v>303</v>
      </c>
      <c r="M55" s="1">
        <v>281</v>
      </c>
      <c r="N55" s="1">
        <v>247</v>
      </c>
    </row>
    <row r="56" spans="1:14" x14ac:dyDescent="0.3">
      <c r="A56" s="7" t="s">
        <v>15</v>
      </c>
      <c r="B56" s="7" t="s">
        <v>98</v>
      </c>
      <c r="C56" s="1">
        <v>104</v>
      </c>
      <c r="D56" s="1">
        <v>95</v>
      </c>
      <c r="E56" s="1">
        <v>93</v>
      </c>
      <c r="F56" s="1">
        <v>88</v>
      </c>
      <c r="G56" s="1">
        <v>87</v>
      </c>
      <c r="H56" s="1">
        <v>85</v>
      </c>
      <c r="I56" s="1">
        <v>81</v>
      </c>
      <c r="J56" s="1">
        <v>80</v>
      </c>
      <c r="K56" s="1">
        <v>77</v>
      </c>
      <c r="L56" s="1">
        <v>75</v>
      </c>
      <c r="M56" s="1">
        <v>83</v>
      </c>
      <c r="N56" s="1">
        <v>75</v>
      </c>
    </row>
    <row r="57" spans="1:14" x14ac:dyDescent="0.3">
      <c r="A57" s="7" t="s">
        <v>16</v>
      </c>
      <c r="B57" s="7" t="s">
        <v>87</v>
      </c>
      <c r="C57" s="1">
        <v>22</v>
      </c>
      <c r="D57" s="1">
        <v>21</v>
      </c>
      <c r="E57" s="1">
        <v>14</v>
      </c>
      <c r="F57" s="1">
        <v>9</v>
      </c>
      <c r="G57" s="1">
        <v>5</v>
      </c>
      <c r="H57" s="1">
        <v>9</v>
      </c>
      <c r="I57" s="1">
        <v>8</v>
      </c>
      <c r="J57" s="1">
        <v>6</v>
      </c>
      <c r="K57" s="1">
        <v>10</v>
      </c>
      <c r="L57" s="1">
        <v>10</v>
      </c>
      <c r="M57" s="1">
        <v>20</v>
      </c>
      <c r="N57" s="1">
        <v>14</v>
      </c>
    </row>
    <row r="58" spans="1:14" x14ac:dyDescent="0.3">
      <c r="A58" s="7" t="s">
        <v>16</v>
      </c>
      <c r="B58" s="7" t="s">
        <v>88</v>
      </c>
      <c r="C58" s="1">
        <v>44</v>
      </c>
      <c r="D58" s="1">
        <v>50</v>
      </c>
      <c r="E58" s="1">
        <v>35</v>
      </c>
      <c r="F58" s="1">
        <v>16</v>
      </c>
      <c r="G58" s="1">
        <v>16</v>
      </c>
      <c r="H58" s="1">
        <v>21</v>
      </c>
      <c r="I58" s="1">
        <v>18</v>
      </c>
      <c r="J58" s="1">
        <v>18</v>
      </c>
      <c r="K58" s="1">
        <v>27</v>
      </c>
      <c r="L58" s="1">
        <v>22</v>
      </c>
      <c r="M58" s="1">
        <v>32</v>
      </c>
      <c r="N58" s="1">
        <v>26</v>
      </c>
    </row>
    <row r="59" spans="1:14" x14ac:dyDescent="0.3">
      <c r="A59" s="7" t="s">
        <v>16</v>
      </c>
      <c r="B59" s="7" t="s">
        <v>89</v>
      </c>
      <c r="C59" s="1">
        <v>4</v>
      </c>
      <c r="D59" s="1">
        <v>4</v>
      </c>
      <c r="E59" s="1">
        <v>4</v>
      </c>
      <c r="F59" s="1">
        <v>1</v>
      </c>
      <c r="G59" s="1">
        <v>0</v>
      </c>
      <c r="H59" s="1">
        <v>1</v>
      </c>
      <c r="I59" s="1">
        <v>0</v>
      </c>
      <c r="J59" s="1">
        <v>0</v>
      </c>
      <c r="K59" s="1">
        <v>0</v>
      </c>
      <c r="L59" s="1">
        <v>0</v>
      </c>
      <c r="M59" s="1">
        <v>0</v>
      </c>
      <c r="N59" s="1">
        <v>0</v>
      </c>
    </row>
    <row r="60" spans="1:14" x14ac:dyDescent="0.3">
      <c r="A60" s="7" t="s">
        <v>16</v>
      </c>
      <c r="B60" s="7" t="s">
        <v>90</v>
      </c>
      <c r="C60" s="1">
        <v>19</v>
      </c>
      <c r="D60" s="1">
        <v>18</v>
      </c>
      <c r="E60" s="1">
        <v>15</v>
      </c>
      <c r="F60" s="1">
        <v>8</v>
      </c>
      <c r="G60" s="1">
        <v>2</v>
      </c>
      <c r="H60" s="1">
        <v>8</v>
      </c>
      <c r="I60" s="1">
        <v>1</v>
      </c>
      <c r="J60" s="1">
        <v>3</v>
      </c>
      <c r="K60" s="1">
        <v>2</v>
      </c>
      <c r="L60" s="1">
        <v>7</v>
      </c>
      <c r="M60" s="1">
        <v>11</v>
      </c>
      <c r="N60" s="1">
        <v>4</v>
      </c>
    </row>
    <row r="61" spans="1:14" x14ac:dyDescent="0.3">
      <c r="A61" s="7" t="s">
        <v>16</v>
      </c>
      <c r="B61" s="7" t="s">
        <v>91</v>
      </c>
      <c r="C61" s="1">
        <v>3</v>
      </c>
      <c r="D61" s="1">
        <v>2</v>
      </c>
      <c r="E61" s="1">
        <v>2</v>
      </c>
      <c r="F61" s="1">
        <v>2</v>
      </c>
      <c r="G61" s="1">
        <v>2</v>
      </c>
      <c r="H61" s="1">
        <v>2</v>
      </c>
      <c r="I61" s="1">
        <v>2</v>
      </c>
      <c r="J61" s="1">
        <v>2</v>
      </c>
      <c r="K61" s="1">
        <v>2</v>
      </c>
      <c r="L61" s="1">
        <v>2</v>
      </c>
      <c r="M61" s="1">
        <v>3</v>
      </c>
      <c r="N61" s="1">
        <v>4</v>
      </c>
    </row>
    <row r="62" spans="1:14" x14ac:dyDescent="0.3">
      <c r="A62" s="7" t="s">
        <v>16</v>
      </c>
      <c r="B62" s="7" t="s">
        <v>92</v>
      </c>
      <c r="C62" s="1">
        <v>13</v>
      </c>
      <c r="D62" s="1">
        <v>10</v>
      </c>
      <c r="E62" s="1">
        <v>10</v>
      </c>
      <c r="F62" s="1">
        <v>7</v>
      </c>
      <c r="G62" s="1">
        <v>5</v>
      </c>
      <c r="H62" s="1">
        <v>4</v>
      </c>
      <c r="I62" s="1">
        <v>2</v>
      </c>
      <c r="J62" s="1">
        <v>4</v>
      </c>
      <c r="K62" s="1">
        <v>3</v>
      </c>
      <c r="L62" s="1">
        <v>3</v>
      </c>
      <c r="M62" s="1">
        <v>3</v>
      </c>
      <c r="N62" s="1">
        <v>3</v>
      </c>
    </row>
    <row r="63" spans="1:14" x14ac:dyDescent="0.3">
      <c r="A63" s="7" t="s">
        <v>16</v>
      </c>
      <c r="B63" s="7" t="s">
        <v>93</v>
      </c>
      <c r="C63" s="1">
        <v>279</v>
      </c>
      <c r="D63" s="1">
        <v>257</v>
      </c>
      <c r="E63" s="1">
        <v>223</v>
      </c>
      <c r="F63" s="1">
        <v>193</v>
      </c>
      <c r="G63" s="1">
        <v>210</v>
      </c>
      <c r="H63" s="1">
        <v>201</v>
      </c>
      <c r="I63" s="1">
        <v>201</v>
      </c>
      <c r="J63" s="1">
        <v>192</v>
      </c>
      <c r="K63" s="1">
        <v>189</v>
      </c>
      <c r="L63" s="1">
        <v>190</v>
      </c>
      <c r="M63" s="1">
        <v>222</v>
      </c>
      <c r="N63" s="1">
        <v>205</v>
      </c>
    </row>
    <row r="64" spans="1:14" x14ac:dyDescent="0.3">
      <c r="A64" s="7" t="s">
        <v>16</v>
      </c>
      <c r="B64" s="7" t="s">
        <v>94</v>
      </c>
      <c r="C64" s="1">
        <v>368</v>
      </c>
      <c r="D64" s="1">
        <v>339</v>
      </c>
      <c r="E64" s="1">
        <v>298</v>
      </c>
      <c r="F64" s="1">
        <v>179</v>
      </c>
      <c r="G64" s="1">
        <v>152</v>
      </c>
      <c r="H64" s="1">
        <v>147</v>
      </c>
      <c r="I64" s="1">
        <v>131</v>
      </c>
      <c r="J64" s="1">
        <v>119</v>
      </c>
      <c r="K64" s="1">
        <v>125</v>
      </c>
      <c r="L64" s="1">
        <v>111</v>
      </c>
      <c r="M64" s="1">
        <v>107</v>
      </c>
      <c r="N64" s="1">
        <v>92</v>
      </c>
    </row>
    <row r="65" spans="1:14" x14ac:dyDescent="0.3">
      <c r="A65" s="7" t="s">
        <v>16</v>
      </c>
      <c r="B65" s="7" t="s">
        <v>95</v>
      </c>
      <c r="C65" s="1">
        <v>2</v>
      </c>
      <c r="D65" s="1">
        <v>2</v>
      </c>
      <c r="E65" s="1">
        <v>2</v>
      </c>
      <c r="F65" s="1">
        <v>0</v>
      </c>
      <c r="G65" s="1">
        <v>0</v>
      </c>
      <c r="H65" s="1">
        <v>0</v>
      </c>
      <c r="I65" s="1">
        <v>0</v>
      </c>
      <c r="J65" s="1">
        <v>0</v>
      </c>
      <c r="K65" s="1">
        <v>0</v>
      </c>
      <c r="L65" s="1">
        <v>0</v>
      </c>
      <c r="M65" s="1">
        <v>2</v>
      </c>
      <c r="N65" s="1">
        <v>1</v>
      </c>
    </row>
    <row r="66" spans="1:14" x14ac:dyDescent="0.3">
      <c r="A66" s="7" t="s">
        <v>16</v>
      </c>
      <c r="B66" s="7" t="s">
        <v>96</v>
      </c>
      <c r="C66" s="1">
        <v>15</v>
      </c>
      <c r="D66" s="1">
        <v>13</v>
      </c>
      <c r="E66" s="1">
        <v>16</v>
      </c>
      <c r="F66" s="1">
        <v>8</v>
      </c>
      <c r="G66" s="1">
        <v>3</v>
      </c>
      <c r="H66" s="1">
        <v>5</v>
      </c>
      <c r="I66" s="1">
        <v>2</v>
      </c>
      <c r="J66" s="1">
        <v>4</v>
      </c>
      <c r="K66" s="1">
        <v>6</v>
      </c>
      <c r="L66" s="1">
        <v>5</v>
      </c>
      <c r="M66" s="1">
        <v>5</v>
      </c>
      <c r="N66" s="1">
        <v>5</v>
      </c>
    </row>
    <row r="67" spans="1:14" x14ac:dyDescent="0.3">
      <c r="A67" s="7" t="s">
        <v>16</v>
      </c>
      <c r="B67" s="7" t="s">
        <v>97</v>
      </c>
      <c r="C67" s="1">
        <v>90</v>
      </c>
      <c r="D67" s="1">
        <v>70</v>
      </c>
      <c r="E67" s="1">
        <v>52</v>
      </c>
      <c r="F67" s="1">
        <v>40</v>
      </c>
      <c r="G67" s="1">
        <v>31</v>
      </c>
      <c r="H67" s="1">
        <v>28</v>
      </c>
      <c r="I67" s="1">
        <v>27</v>
      </c>
      <c r="J67" s="1">
        <v>28</v>
      </c>
      <c r="K67" s="1">
        <v>25</v>
      </c>
      <c r="L67" s="1">
        <v>25</v>
      </c>
      <c r="M67" s="1">
        <v>26</v>
      </c>
      <c r="N67" s="1">
        <v>24</v>
      </c>
    </row>
    <row r="68" spans="1:14" x14ac:dyDescent="0.3">
      <c r="A68" s="7" t="s">
        <v>16</v>
      </c>
      <c r="B68" s="7" t="s">
        <v>98</v>
      </c>
      <c r="C68" s="1">
        <v>154</v>
      </c>
      <c r="D68" s="1">
        <v>126</v>
      </c>
      <c r="E68" s="1">
        <v>79</v>
      </c>
      <c r="F68" s="1">
        <v>39</v>
      </c>
      <c r="G68" s="1">
        <v>24</v>
      </c>
      <c r="H68" s="1">
        <v>20</v>
      </c>
      <c r="I68" s="1">
        <v>14</v>
      </c>
      <c r="J68" s="1">
        <v>16</v>
      </c>
      <c r="K68" s="1">
        <v>15</v>
      </c>
      <c r="L68" s="1">
        <v>14</v>
      </c>
      <c r="M68" s="1">
        <v>12</v>
      </c>
      <c r="N68" s="1">
        <v>9</v>
      </c>
    </row>
    <row r="69" spans="1:14" x14ac:dyDescent="0.3">
      <c r="A69" s="10" t="s">
        <v>17</v>
      </c>
      <c r="B69" s="10" t="s">
        <v>17</v>
      </c>
      <c r="C69" s="5">
        <v>59952</v>
      </c>
      <c r="D69" s="5">
        <v>60288</v>
      </c>
      <c r="E69" s="5">
        <v>60274</v>
      </c>
      <c r="F69" s="5">
        <v>60306</v>
      </c>
      <c r="G69" s="5">
        <v>61114</v>
      </c>
      <c r="H69" s="5">
        <v>61931</v>
      </c>
      <c r="I69" s="5">
        <v>62554</v>
      </c>
      <c r="J69" s="5">
        <v>63505</v>
      </c>
      <c r="K69" s="5">
        <v>65036</v>
      </c>
      <c r="L69" s="5">
        <v>66449</v>
      </c>
      <c r="M69" s="5">
        <v>67437</v>
      </c>
      <c r="N69" s="5">
        <v>69043</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87</v>
      </c>
      <c r="C74" s="2">
        <v>0.120968614718615</v>
      </c>
      <c r="D74" s="2">
        <v>0.130002145692522</v>
      </c>
      <c r="E74" s="2">
        <v>0.141326707809035</v>
      </c>
      <c r="F74" s="2">
        <v>0.15103506548373499</v>
      </c>
      <c r="G74" s="2">
        <v>0.16036003414116901</v>
      </c>
      <c r="H74" s="2">
        <v>0.170932358318099</v>
      </c>
      <c r="I74" s="2">
        <v>0.17991139589017099</v>
      </c>
      <c r="J74" s="2">
        <v>0.18805793965029599</v>
      </c>
      <c r="K74" s="2">
        <v>0.19540587798510101</v>
      </c>
      <c r="L74" s="2">
        <v>0.201778176072448</v>
      </c>
      <c r="M74" s="2">
        <v>0.21262317162503799</v>
      </c>
      <c r="N74" s="2">
        <v>0.22220665499124301</v>
      </c>
    </row>
    <row r="75" spans="1:14" x14ac:dyDescent="0.3">
      <c r="A75" s="8" t="s">
        <v>12</v>
      </c>
      <c r="B75" s="8" t="s">
        <v>88</v>
      </c>
      <c r="C75" s="2">
        <v>0.51152589024600004</v>
      </c>
      <c r="D75" s="2">
        <v>0.50968943048151005</v>
      </c>
      <c r="E75" s="2">
        <v>0.50830592798718299</v>
      </c>
      <c r="F75" s="2">
        <v>0.50529823961715903</v>
      </c>
      <c r="G75" s="2">
        <v>0.50420240137221295</v>
      </c>
      <c r="H75" s="2">
        <v>0.499356609762375</v>
      </c>
      <c r="I75" s="2">
        <v>0.49679678824634799</v>
      </c>
      <c r="J75" s="2">
        <v>0.49498440529377102</v>
      </c>
      <c r="K75" s="2">
        <v>0.48987259065664801</v>
      </c>
      <c r="L75" s="2">
        <v>0.48781634411972102</v>
      </c>
      <c r="M75" s="2">
        <v>0.49285768271483599</v>
      </c>
      <c r="N75" s="2">
        <v>0.489500667181684</v>
      </c>
    </row>
    <row r="76" spans="1:14" x14ac:dyDescent="0.3">
      <c r="A76" s="8" t="s">
        <v>12</v>
      </c>
      <c r="B76" s="8" t="s">
        <v>89</v>
      </c>
      <c r="C76" s="2">
        <v>7.14285714285714E-3</v>
      </c>
      <c r="D76" s="2">
        <v>7.9122411758394996E-3</v>
      </c>
      <c r="E76" s="2">
        <v>8.7627902006358407E-3</v>
      </c>
      <c r="F76" s="2">
        <v>9.8753696662441902E-3</v>
      </c>
      <c r="G76" s="2">
        <v>1.0785505522075399E-2</v>
      </c>
      <c r="H76" s="2">
        <v>1.17560430631729E-2</v>
      </c>
      <c r="I76" s="2">
        <v>1.2764998873676599E-2</v>
      </c>
      <c r="J76" s="2">
        <v>1.41898039987212E-2</v>
      </c>
      <c r="K76" s="2">
        <v>1.5090181800761699E-2</v>
      </c>
      <c r="L76" s="2">
        <v>1.64375162134755E-2</v>
      </c>
      <c r="M76" s="2">
        <v>1.7793426120655001E-2</v>
      </c>
      <c r="N76" s="2">
        <v>1.8984238178634E-2</v>
      </c>
    </row>
    <row r="77" spans="1:14" x14ac:dyDescent="0.3">
      <c r="A77" s="8" t="s">
        <v>12</v>
      </c>
      <c r="B77" s="8" t="s">
        <v>90</v>
      </c>
      <c r="C77" s="2">
        <v>6.6832960605539296E-2</v>
      </c>
      <c r="D77" s="2">
        <v>7.0322416857070302E-2</v>
      </c>
      <c r="E77" s="2">
        <v>7.5723079517665895E-2</v>
      </c>
      <c r="F77" s="2">
        <v>8.1353614766706606E-2</v>
      </c>
      <c r="G77" s="2">
        <v>8.5849056603773594E-2</v>
      </c>
      <c r="H77" s="2">
        <v>8.9302564982413998E-2</v>
      </c>
      <c r="I77" s="2">
        <v>9.3277526266336397E-2</v>
      </c>
      <c r="J77" s="2">
        <v>0.100227598415241</v>
      </c>
      <c r="K77" s="2">
        <v>0.108542959817053</v>
      </c>
      <c r="L77" s="2">
        <v>0.12363864295228399</v>
      </c>
      <c r="M77" s="2">
        <v>0.14329982616582301</v>
      </c>
      <c r="N77" s="2">
        <v>0.17023667392373101</v>
      </c>
    </row>
    <row r="78" spans="1:14" x14ac:dyDescent="0.3">
      <c r="A78" s="8" t="s">
        <v>12</v>
      </c>
      <c r="B78" s="8" t="s">
        <v>91</v>
      </c>
      <c r="C78" s="2">
        <v>1.31222943722944E-2</v>
      </c>
      <c r="D78" s="2">
        <v>1.36519686728892E-2</v>
      </c>
      <c r="E78" s="2">
        <v>1.4560123961422399E-2</v>
      </c>
      <c r="F78" s="2">
        <v>1.5974862695395001E-2</v>
      </c>
      <c r="G78" s="2">
        <v>1.7122313322815101E-2</v>
      </c>
      <c r="H78" s="2">
        <v>1.80276254316474E-2</v>
      </c>
      <c r="I78" s="2">
        <v>1.8621880709834102E-2</v>
      </c>
      <c r="J78" s="2">
        <v>1.9600127880382699E-2</v>
      </c>
      <c r="K78" s="2">
        <v>2.0479532443890901E-2</v>
      </c>
      <c r="L78" s="2">
        <v>2.1743744546376401E-2</v>
      </c>
      <c r="M78" s="2">
        <v>2.3488267681183402E-2</v>
      </c>
      <c r="N78" s="2">
        <v>2.4378283712784599E-2</v>
      </c>
    </row>
    <row r="79" spans="1:14" x14ac:dyDescent="0.3">
      <c r="A79" s="8" t="s">
        <v>12</v>
      </c>
      <c r="B79" s="8" t="s">
        <v>92</v>
      </c>
      <c r="C79" s="2">
        <v>1.29021159470153E-2</v>
      </c>
      <c r="D79" s="2">
        <v>1.33705678260134E-2</v>
      </c>
      <c r="E79" s="2">
        <v>1.3913483430306101E-2</v>
      </c>
      <c r="F79" s="2">
        <v>1.42710647752521E-2</v>
      </c>
      <c r="G79" s="2">
        <v>1.48370497427101E-2</v>
      </c>
      <c r="H79" s="2">
        <v>1.55271510680278E-2</v>
      </c>
      <c r="I79" s="2">
        <v>1.6315025198599099E-2</v>
      </c>
      <c r="J79" s="2">
        <v>1.66062547416337E-2</v>
      </c>
      <c r="K79" s="2">
        <v>1.6987912446912799E-2</v>
      </c>
      <c r="L79" s="2">
        <v>1.70022721930581E-2</v>
      </c>
      <c r="M79" s="2">
        <v>1.7610157962361098E-2</v>
      </c>
      <c r="N79" s="2">
        <v>1.79085609944519E-2</v>
      </c>
    </row>
    <row r="80" spans="1:14" x14ac:dyDescent="0.3">
      <c r="A80" s="8" t="s">
        <v>12</v>
      </c>
      <c r="B80" s="8" t="s">
        <v>93</v>
      </c>
      <c r="C80" s="2">
        <v>0.69464285714285701</v>
      </c>
      <c r="D80" s="2">
        <v>0.68772127454135801</v>
      </c>
      <c r="E80" s="2">
        <v>0.68079933744757004</v>
      </c>
      <c r="F80" s="2">
        <v>0.67448246725813299</v>
      </c>
      <c r="G80" s="2">
        <v>0.66815818741432398</v>
      </c>
      <c r="H80" s="2">
        <v>0.66031891123298803</v>
      </c>
      <c r="I80" s="2">
        <v>0.65384326583735897</v>
      </c>
      <c r="J80" s="2">
        <v>0.64655829623982497</v>
      </c>
      <c r="K80" s="2">
        <v>0.64114110517617195</v>
      </c>
      <c r="L80" s="2">
        <v>0.63405891092611399</v>
      </c>
      <c r="M80" s="2">
        <v>0.63418322739195199</v>
      </c>
      <c r="N80" s="2">
        <v>0.63285464098073596</v>
      </c>
    </row>
    <row r="81" spans="1:14" x14ac:dyDescent="0.3">
      <c r="A81" s="8" t="s">
        <v>12</v>
      </c>
      <c r="B81" s="8" t="s">
        <v>94</v>
      </c>
      <c r="C81" s="2">
        <v>0.21675554790985699</v>
      </c>
      <c r="D81" s="2">
        <v>0.21528306676821499</v>
      </c>
      <c r="E81" s="2">
        <v>0.213846024116705</v>
      </c>
      <c r="F81" s="2">
        <v>0.213809605195693</v>
      </c>
      <c r="G81" s="2">
        <v>0.212521440823328</v>
      </c>
      <c r="H81" s="2">
        <v>0.21472076863687101</v>
      </c>
      <c r="I81" s="2">
        <v>0.21499957290509999</v>
      </c>
      <c r="J81" s="2">
        <v>0.21276237039534701</v>
      </c>
      <c r="K81" s="2">
        <v>0.21308395949036299</v>
      </c>
      <c r="L81" s="2">
        <v>0.20371386037765399</v>
      </c>
      <c r="M81" s="2">
        <v>0.19492101881943899</v>
      </c>
      <c r="N81" s="2">
        <v>0.18084135121848399</v>
      </c>
    </row>
    <row r="82" spans="1:14" x14ac:dyDescent="0.3">
      <c r="A82" s="8" t="s">
        <v>12</v>
      </c>
      <c r="B82" s="8" t="s">
        <v>95</v>
      </c>
      <c r="C82" s="2">
        <v>6.8181818181818196E-3</v>
      </c>
      <c r="D82" s="2">
        <v>7.7781353931981496E-3</v>
      </c>
      <c r="E82" s="2">
        <v>8.4422003152467198E-3</v>
      </c>
      <c r="F82" s="2">
        <v>9.3736797634136008E-3</v>
      </c>
      <c r="G82" s="2">
        <v>1.0294079610997601E-2</v>
      </c>
      <c r="H82" s="2">
        <v>1.09689213893967E-2</v>
      </c>
      <c r="I82" s="2">
        <v>1.1688734262758699E-2</v>
      </c>
      <c r="J82" s="2">
        <v>1.31323316036692E-2</v>
      </c>
      <c r="K82" s="2">
        <v>1.3724879637835599E-2</v>
      </c>
      <c r="L82" s="2">
        <v>1.4857439332122699E-2</v>
      </c>
      <c r="M82" s="2">
        <v>1.61393227628252E-2</v>
      </c>
      <c r="N82" s="2">
        <v>1.7162872154115601E-2</v>
      </c>
    </row>
    <row r="83" spans="1:14" x14ac:dyDescent="0.3">
      <c r="A83" s="8" t="s">
        <v>12</v>
      </c>
      <c r="B83" s="8" t="s">
        <v>96</v>
      </c>
      <c r="C83" s="2">
        <v>3.1137106485463601E-2</v>
      </c>
      <c r="D83" s="2">
        <v>3.1818566472031802E-2</v>
      </c>
      <c r="E83" s="2">
        <v>3.2717767096719801E-2</v>
      </c>
      <c r="F83" s="2">
        <v>3.4609468466928701E-2</v>
      </c>
      <c r="G83" s="2">
        <v>3.5248713550600302E-2</v>
      </c>
      <c r="H83" s="2">
        <v>3.6201424037059303E-2</v>
      </c>
      <c r="I83" s="2">
        <v>3.7669770222943502E-2</v>
      </c>
      <c r="J83" s="2">
        <v>3.87760263002613E-2</v>
      </c>
      <c r="K83" s="2">
        <v>3.9937928781443997E-2</v>
      </c>
      <c r="L83" s="2">
        <v>4.3093316618349899E-2</v>
      </c>
      <c r="M83" s="2">
        <v>4.7388708336482503E-2</v>
      </c>
      <c r="N83" s="2">
        <v>5.22508603132242E-2</v>
      </c>
    </row>
    <row r="84" spans="1:14" x14ac:dyDescent="0.3">
      <c r="A84" s="8" t="s">
        <v>12</v>
      </c>
      <c r="B84" s="8" t="s">
        <v>97</v>
      </c>
      <c r="C84" s="2">
        <v>0.157305194805195</v>
      </c>
      <c r="D84" s="2">
        <v>0.152934234524193</v>
      </c>
      <c r="E84" s="2">
        <v>0.14610884026609</v>
      </c>
      <c r="F84" s="2">
        <v>0.13925855513308</v>
      </c>
      <c r="G84" s="2">
        <v>0.13327987998862001</v>
      </c>
      <c r="H84" s="2">
        <v>0.12799614056469599</v>
      </c>
      <c r="I84" s="2">
        <v>0.123169724426201</v>
      </c>
      <c r="J84" s="2">
        <v>0.118461500627106</v>
      </c>
      <c r="K84" s="2">
        <v>0.114158422956238</v>
      </c>
      <c r="L84" s="2">
        <v>0.111124212909464</v>
      </c>
      <c r="M84" s="2">
        <v>9.5772584418346393E-2</v>
      </c>
      <c r="N84" s="2">
        <v>8.4413309982486903E-2</v>
      </c>
    </row>
    <row r="85" spans="1:14" x14ac:dyDescent="0.3">
      <c r="A85" s="8" t="s">
        <v>12</v>
      </c>
      <c r="B85" s="8" t="s">
        <v>98</v>
      </c>
      <c r="C85" s="2">
        <v>0.16084637880612401</v>
      </c>
      <c r="D85" s="2">
        <v>0.15951595159515999</v>
      </c>
      <c r="E85" s="2">
        <v>0.15549371785142099</v>
      </c>
      <c r="F85" s="2">
        <v>0.15065800717826</v>
      </c>
      <c r="G85" s="2">
        <v>0.147341337907376</v>
      </c>
      <c r="H85" s="2">
        <v>0.14489148151325401</v>
      </c>
      <c r="I85" s="2">
        <v>0.14094131716067301</v>
      </c>
      <c r="J85" s="2">
        <v>0.13664334485374699</v>
      </c>
      <c r="K85" s="2">
        <v>0.13157464880757899</v>
      </c>
      <c r="L85" s="2">
        <v>0.12473556373893301</v>
      </c>
      <c r="M85" s="2">
        <v>0.103922606001058</v>
      </c>
      <c r="N85" s="2">
        <v>8.9261886368424706E-2</v>
      </c>
    </row>
    <row r="86" spans="1:14" x14ac:dyDescent="0.3">
      <c r="A86" s="8" t="s">
        <v>13</v>
      </c>
      <c r="B86" s="8" t="s">
        <v>87</v>
      </c>
      <c r="C86" s="2">
        <v>1.00401606425703E-2</v>
      </c>
      <c r="D86" s="2">
        <v>7.9155672823219003E-3</v>
      </c>
      <c r="E86" s="2">
        <v>7.2511535926170099E-3</v>
      </c>
      <c r="F86" s="2">
        <v>7.8277886497064592E-3</v>
      </c>
      <c r="G86" s="2">
        <v>6.46412411118293E-3</v>
      </c>
      <c r="H86" s="2">
        <v>7.0063694267515899E-3</v>
      </c>
      <c r="I86" s="2">
        <v>6.9052102950408001E-3</v>
      </c>
      <c r="J86" s="2">
        <v>6.79012345679012E-3</v>
      </c>
      <c r="K86" s="2">
        <v>6.5750149432157803E-3</v>
      </c>
      <c r="L86" s="2">
        <v>6.4896755162241896E-3</v>
      </c>
      <c r="M86" s="2">
        <v>9.4602114635503592E-3</v>
      </c>
      <c r="N86" s="2">
        <v>1.0503040353786601E-2</v>
      </c>
    </row>
    <row r="87" spans="1:14" x14ac:dyDescent="0.3">
      <c r="A87" s="8" t="s">
        <v>13</v>
      </c>
      <c r="B87" s="8" t="s">
        <v>88</v>
      </c>
      <c r="C87" s="2">
        <v>7.0484581497797405E-2</v>
      </c>
      <c r="D87" s="2">
        <v>6.0465116279069801E-2</v>
      </c>
      <c r="E87" s="2">
        <v>5.7692307692307702E-2</v>
      </c>
      <c r="F87" s="2">
        <v>5.0761421319797002E-2</v>
      </c>
      <c r="G87" s="2">
        <v>5.1813471502590698E-2</v>
      </c>
      <c r="H87" s="2">
        <v>5.2631578947368397E-2</v>
      </c>
      <c r="I87" s="2">
        <v>5.0279329608938501E-2</v>
      </c>
      <c r="J87" s="2">
        <v>5.2023121387283197E-2</v>
      </c>
      <c r="K87" s="2">
        <v>5.3571428571428603E-2</v>
      </c>
      <c r="L87" s="2">
        <v>5.6250000000000001E-2</v>
      </c>
      <c r="M87" s="2">
        <v>6.7796610169491497E-2</v>
      </c>
      <c r="N87" s="2">
        <v>8.0402010050251299E-2</v>
      </c>
    </row>
    <row r="88" spans="1:14" x14ac:dyDescent="0.3">
      <c r="A88" s="8" t="s">
        <v>13</v>
      </c>
      <c r="B88" s="8" t="s">
        <v>89</v>
      </c>
      <c r="C88" s="2">
        <v>6.6934404283801904E-4</v>
      </c>
      <c r="D88" s="2">
        <v>6.5963060686015796E-4</v>
      </c>
      <c r="E88" s="2">
        <v>6.5919578114700104E-4</v>
      </c>
      <c r="F88" s="2">
        <v>6.5231572080887102E-4</v>
      </c>
      <c r="G88" s="2">
        <v>6.4641241111829302E-4</v>
      </c>
      <c r="H88" s="2">
        <v>6.3694267515923596E-4</v>
      </c>
      <c r="I88" s="2">
        <v>6.2774639045825502E-4</v>
      </c>
      <c r="J88" s="2">
        <v>1.23456790123457E-3</v>
      </c>
      <c r="K88" s="2">
        <v>1.1954572624028701E-3</v>
      </c>
      <c r="L88" s="2">
        <v>1.1799410029498501E-3</v>
      </c>
      <c r="M88" s="2">
        <v>1.11296605453534E-3</v>
      </c>
      <c r="N88" s="2">
        <v>1.10558319513543E-3</v>
      </c>
    </row>
    <row r="89" spans="1:14" x14ac:dyDescent="0.3">
      <c r="A89" s="8" t="s">
        <v>13</v>
      </c>
      <c r="B89" s="8" t="s">
        <v>90</v>
      </c>
      <c r="C89" s="2">
        <v>0</v>
      </c>
      <c r="D89" s="2">
        <v>0</v>
      </c>
      <c r="E89" s="2">
        <v>0</v>
      </c>
      <c r="F89" s="2">
        <v>0</v>
      </c>
      <c r="G89" s="2">
        <v>0</v>
      </c>
      <c r="H89" s="2">
        <v>0</v>
      </c>
      <c r="I89" s="2">
        <v>0</v>
      </c>
      <c r="J89" s="2">
        <v>0</v>
      </c>
      <c r="K89" s="2">
        <v>0</v>
      </c>
      <c r="L89" s="2">
        <v>6.2500000000000003E-3</v>
      </c>
      <c r="M89" s="2">
        <v>3.3898305084745797E-2</v>
      </c>
      <c r="N89" s="2">
        <v>7.5376884422110504E-2</v>
      </c>
    </row>
    <row r="90" spans="1:14" x14ac:dyDescent="0.3">
      <c r="A90" s="8" t="s">
        <v>13</v>
      </c>
      <c r="B90" s="8" t="s">
        <v>91</v>
      </c>
      <c r="C90" s="2">
        <v>4.6854082998661296E-3</v>
      </c>
      <c r="D90" s="2">
        <v>5.93667546174142E-3</v>
      </c>
      <c r="E90" s="2">
        <v>5.2735662491759996E-3</v>
      </c>
      <c r="F90" s="2">
        <v>4.5662100456621002E-3</v>
      </c>
      <c r="G90" s="2">
        <v>5.1712992889463502E-3</v>
      </c>
      <c r="H90" s="2">
        <v>7.0063694267515899E-3</v>
      </c>
      <c r="I90" s="2">
        <v>6.9052102950408001E-3</v>
      </c>
      <c r="J90" s="2">
        <v>8.0246913580246902E-3</v>
      </c>
      <c r="K90" s="2">
        <v>8.3682008368200795E-3</v>
      </c>
      <c r="L90" s="2">
        <v>8.2595870206489692E-3</v>
      </c>
      <c r="M90" s="2">
        <v>7.79076238174736E-3</v>
      </c>
      <c r="N90" s="2">
        <v>9.3974571586511908E-3</v>
      </c>
    </row>
    <row r="91" spans="1:14" x14ac:dyDescent="0.3">
      <c r="A91" s="8" t="s">
        <v>13</v>
      </c>
      <c r="B91" s="8" t="s">
        <v>92</v>
      </c>
      <c r="C91" s="2">
        <v>0</v>
      </c>
      <c r="D91" s="2">
        <v>4.65116279069767E-3</v>
      </c>
      <c r="E91" s="2">
        <v>4.8076923076923097E-3</v>
      </c>
      <c r="F91" s="2">
        <v>5.0761421319797002E-3</v>
      </c>
      <c r="G91" s="2">
        <v>5.1813471502590702E-3</v>
      </c>
      <c r="H91" s="2">
        <v>5.2631578947368403E-3</v>
      </c>
      <c r="I91" s="2">
        <v>5.5865921787709499E-3</v>
      </c>
      <c r="J91" s="2">
        <v>5.78034682080925E-3</v>
      </c>
      <c r="K91" s="2">
        <v>5.9523809523809503E-3</v>
      </c>
      <c r="L91" s="2">
        <v>6.2500000000000003E-3</v>
      </c>
      <c r="M91" s="2">
        <v>5.6497175141242903E-3</v>
      </c>
      <c r="N91" s="2">
        <v>5.0251256281407001E-3</v>
      </c>
    </row>
    <row r="92" spans="1:14" x14ac:dyDescent="0.3">
      <c r="A92" s="8" t="s">
        <v>13</v>
      </c>
      <c r="B92" s="8" t="s">
        <v>93</v>
      </c>
      <c r="C92" s="2">
        <v>0.84471218206158005</v>
      </c>
      <c r="D92" s="2">
        <v>0.84630606860158297</v>
      </c>
      <c r="E92" s="2">
        <v>0.85365853658536595</v>
      </c>
      <c r="F92" s="2">
        <v>0.86301369863013699</v>
      </c>
      <c r="G92" s="2">
        <v>0.86489980607627703</v>
      </c>
      <c r="H92" s="2">
        <v>0.86624203821656098</v>
      </c>
      <c r="I92" s="2">
        <v>0.871939736346516</v>
      </c>
      <c r="J92" s="2">
        <v>0.874691358024691</v>
      </c>
      <c r="K92" s="2">
        <v>0.87866108786610897</v>
      </c>
      <c r="L92" s="2">
        <v>0.88200589970501497</v>
      </c>
      <c r="M92" s="2">
        <v>0.90428491930996102</v>
      </c>
      <c r="N92" s="2">
        <v>0.91487009397457197</v>
      </c>
    </row>
    <row r="93" spans="1:14" x14ac:dyDescent="0.3">
      <c r="A93" s="8" t="s">
        <v>13</v>
      </c>
      <c r="B93" s="8" t="s">
        <v>94</v>
      </c>
      <c r="C93" s="2">
        <v>0.81057268722467002</v>
      </c>
      <c r="D93" s="2">
        <v>0.81860465116279102</v>
      </c>
      <c r="E93" s="2">
        <v>0.82692307692307698</v>
      </c>
      <c r="F93" s="2">
        <v>0.84771573604060901</v>
      </c>
      <c r="G93" s="2">
        <v>0.84974093264248696</v>
      </c>
      <c r="H93" s="2">
        <v>0.85263157894736796</v>
      </c>
      <c r="I93" s="2">
        <v>0.85474860335195502</v>
      </c>
      <c r="J93" s="2">
        <v>0.85549132947976902</v>
      </c>
      <c r="K93" s="2">
        <v>0.85119047619047605</v>
      </c>
      <c r="L93" s="2">
        <v>0.84375</v>
      </c>
      <c r="M93" s="2">
        <v>0.79661016949152497</v>
      </c>
      <c r="N93" s="2">
        <v>0.75879396984924596</v>
      </c>
    </row>
    <row r="94" spans="1:14" x14ac:dyDescent="0.3">
      <c r="A94" s="8" t="s">
        <v>13</v>
      </c>
      <c r="B94" s="8" t="s">
        <v>95</v>
      </c>
      <c r="C94" s="2">
        <v>1.33868808567604E-3</v>
      </c>
      <c r="D94" s="2">
        <v>1.31926121372032E-3</v>
      </c>
      <c r="E94" s="2">
        <v>1.9775873434409999E-3</v>
      </c>
      <c r="F94" s="2">
        <v>1.3046314416177401E-3</v>
      </c>
      <c r="G94" s="2">
        <v>1.2928248222365899E-3</v>
      </c>
      <c r="H94" s="2">
        <v>1.27388535031847E-3</v>
      </c>
      <c r="I94" s="2">
        <v>1.25549278091651E-3</v>
      </c>
      <c r="J94" s="2">
        <v>1.23456790123457E-3</v>
      </c>
      <c r="K94" s="2">
        <v>1.7931858936043E-3</v>
      </c>
      <c r="L94" s="2">
        <v>2.3598820058997002E-3</v>
      </c>
      <c r="M94" s="2">
        <v>1.66944908180301E-3</v>
      </c>
      <c r="N94" s="2">
        <v>1.6583747927031501E-3</v>
      </c>
    </row>
    <row r="95" spans="1:14" x14ac:dyDescent="0.3">
      <c r="A95" s="8" t="s">
        <v>13</v>
      </c>
      <c r="B95" s="8" t="s">
        <v>96</v>
      </c>
      <c r="C95" s="2">
        <v>0</v>
      </c>
      <c r="D95" s="2">
        <v>0</v>
      </c>
      <c r="E95" s="2">
        <v>4.8076923076923097E-3</v>
      </c>
      <c r="F95" s="2">
        <v>0</v>
      </c>
      <c r="G95" s="2">
        <v>0</v>
      </c>
      <c r="H95" s="2">
        <v>0</v>
      </c>
      <c r="I95" s="2">
        <v>0</v>
      </c>
      <c r="J95" s="2">
        <v>0</v>
      </c>
      <c r="K95" s="2">
        <v>0</v>
      </c>
      <c r="L95" s="2">
        <v>0</v>
      </c>
      <c r="M95" s="2">
        <v>0</v>
      </c>
      <c r="N95" s="2">
        <v>5.0251256281407001E-3</v>
      </c>
    </row>
    <row r="96" spans="1:14" x14ac:dyDescent="0.3">
      <c r="A96" s="8" t="s">
        <v>13</v>
      </c>
      <c r="B96" s="8" t="s">
        <v>97</v>
      </c>
      <c r="C96" s="2">
        <v>0.13855421686746999</v>
      </c>
      <c r="D96" s="2">
        <v>0.137862796833773</v>
      </c>
      <c r="E96" s="2">
        <v>0.131179960448253</v>
      </c>
      <c r="F96" s="2">
        <v>0.122635355512068</v>
      </c>
      <c r="G96" s="2">
        <v>0.121525533290239</v>
      </c>
      <c r="H96" s="2">
        <v>0.117834394904459</v>
      </c>
      <c r="I96" s="2">
        <v>0.112366603892028</v>
      </c>
      <c r="J96" s="2">
        <v>0.108024691358025</v>
      </c>
      <c r="K96" s="2">
        <v>0.103407053197848</v>
      </c>
      <c r="L96" s="2">
        <v>9.9705014749262494E-2</v>
      </c>
      <c r="M96" s="2">
        <v>7.5681691708402901E-2</v>
      </c>
      <c r="N96" s="2">
        <v>6.2465450525151997E-2</v>
      </c>
    </row>
    <row r="97" spans="1:14" x14ac:dyDescent="0.3">
      <c r="A97" s="8" t="s">
        <v>13</v>
      </c>
      <c r="B97" s="8" t="s">
        <v>98</v>
      </c>
      <c r="C97" s="2">
        <v>0.11894273127753301</v>
      </c>
      <c r="D97" s="2">
        <v>0.116279069767442</v>
      </c>
      <c r="E97" s="2">
        <v>0.105769230769231</v>
      </c>
      <c r="F97" s="2">
        <v>9.6446700507614197E-2</v>
      </c>
      <c r="G97" s="2">
        <v>9.3264248704663197E-2</v>
      </c>
      <c r="H97" s="2">
        <v>8.9473684210526302E-2</v>
      </c>
      <c r="I97" s="2">
        <v>8.9385474860335198E-2</v>
      </c>
      <c r="J97" s="2">
        <v>8.6705202312138699E-2</v>
      </c>
      <c r="K97" s="2">
        <v>8.9285714285714302E-2</v>
      </c>
      <c r="L97" s="2">
        <v>8.7499999999999994E-2</v>
      </c>
      <c r="M97" s="2">
        <v>9.6045197740112997E-2</v>
      </c>
      <c r="N97" s="2">
        <v>7.5376884422110504E-2</v>
      </c>
    </row>
    <row r="98" spans="1:14" x14ac:dyDescent="0.3">
      <c r="A98" s="8" t="s">
        <v>14</v>
      </c>
      <c r="B98" s="8" t="s">
        <v>87</v>
      </c>
      <c r="C98" s="2">
        <v>2.5799418604651202E-2</v>
      </c>
      <c r="D98" s="2">
        <v>2.9788011695906402E-2</v>
      </c>
      <c r="E98" s="2">
        <v>3.1930601698043598E-2</v>
      </c>
      <c r="F98" s="2">
        <v>3.2556418793932701E-2</v>
      </c>
      <c r="G98" s="2">
        <v>3.5017326281232899E-2</v>
      </c>
      <c r="H98" s="2">
        <v>3.77597109304426E-2</v>
      </c>
      <c r="I98" s="2">
        <v>3.9035797805360699E-2</v>
      </c>
      <c r="J98" s="2">
        <v>4.0021344717182501E-2</v>
      </c>
      <c r="K98" s="2">
        <v>4.1142046462138697E-2</v>
      </c>
      <c r="L98" s="2">
        <v>4.7445887445887402E-2</v>
      </c>
      <c r="M98" s="2">
        <v>4.9890072721122898E-2</v>
      </c>
      <c r="N98" s="2">
        <v>5.1636854539318301E-2</v>
      </c>
    </row>
    <row r="99" spans="1:14" x14ac:dyDescent="0.3">
      <c r="A99" s="8" t="s">
        <v>14</v>
      </c>
      <c r="B99" s="8" t="s">
        <v>88</v>
      </c>
      <c r="C99" s="2">
        <v>0.33791748526522603</v>
      </c>
      <c r="D99" s="2">
        <v>0.32681017612524499</v>
      </c>
      <c r="E99" s="2">
        <v>0.32518796992481203</v>
      </c>
      <c r="F99" s="2">
        <v>0.31792975970425102</v>
      </c>
      <c r="G99" s="2">
        <v>0.31768953068592098</v>
      </c>
      <c r="H99" s="2">
        <v>0.32553956834532399</v>
      </c>
      <c r="I99" s="2">
        <v>0.32913669064748202</v>
      </c>
      <c r="J99" s="2">
        <v>0.33752244165170597</v>
      </c>
      <c r="K99" s="2">
        <v>0.32486388384754999</v>
      </c>
      <c r="L99" s="2">
        <v>0.33500837520937998</v>
      </c>
      <c r="M99" s="2">
        <v>0.34741784037558698</v>
      </c>
      <c r="N99" s="2">
        <v>0.34564254062038402</v>
      </c>
    </row>
    <row r="100" spans="1:14" x14ac:dyDescent="0.3">
      <c r="A100" s="8" t="s">
        <v>14</v>
      </c>
      <c r="B100" s="8" t="s">
        <v>89</v>
      </c>
      <c r="C100" s="2">
        <v>1.8168604651162799E-3</v>
      </c>
      <c r="D100" s="2">
        <v>2.0102339181286501E-3</v>
      </c>
      <c r="E100" s="2">
        <v>1.6611295681063099E-3</v>
      </c>
      <c r="F100" s="2">
        <v>1.6648168701442799E-3</v>
      </c>
      <c r="G100" s="2">
        <v>1.82381907714755E-3</v>
      </c>
      <c r="H100" s="2">
        <v>1.806684733514E-3</v>
      </c>
      <c r="I100" s="2">
        <v>1.9787731606403999E-3</v>
      </c>
      <c r="J100" s="2">
        <v>2.1344717182497299E-3</v>
      </c>
      <c r="K100" s="2">
        <v>3.0147189217946402E-3</v>
      </c>
      <c r="L100" s="2">
        <v>3.29004329004329E-3</v>
      </c>
      <c r="M100" s="2">
        <v>3.72061559276171E-3</v>
      </c>
      <c r="N100" s="2">
        <v>4.0499493756327998E-3</v>
      </c>
    </row>
    <row r="101" spans="1:14" x14ac:dyDescent="0.3">
      <c r="A101" s="8" t="s">
        <v>14</v>
      </c>
      <c r="B101" s="8" t="s">
        <v>90</v>
      </c>
      <c r="C101" s="2">
        <v>2.35756385068762E-2</v>
      </c>
      <c r="D101" s="2">
        <v>3.1311154598825802E-2</v>
      </c>
      <c r="E101" s="2">
        <v>3.94736842105263E-2</v>
      </c>
      <c r="F101" s="2">
        <v>5.9149722735674697E-2</v>
      </c>
      <c r="G101" s="2">
        <v>6.4981949458483707E-2</v>
      </c>
      <c r="H101" s="2">
        <v>6.6546762589928102E-2</v>
      </c>
      <c r="I101" s="2">
        <v>6.2949640287769795E-2</v>
      </c>
      <c r="J101" s="2">
        <v>6.2836624775583494E-2</v>
      </c>
      <c r="K101" s="2">
        <v>7.4410163339382898E-2</v>
      </c>
      <c r="L101" s="2">
        <v>8.3752093802345107E-2</v>
      </c>
      <c r="M101" s="2">
        <v>9.5461658841940494E-2</v>
      </c>
      <c r="N101" s="2">
        <v>0.118168389955687</v>
      </c>
    </row>
    <row r="102" spans="1:14" x14ac:dyDescent="0.3">
      <c r="A102" s="8" t="s">
        <v>14</v>
      </c>
      <c r="B102" s="8" t="s">
        <v>91</v>
      </c>
      <c r="C102" s="2">
        <v>6.3590116279069802E-3</v>
      </c>
      <c r="D102" s="2">
        <v>6.5789473684210497E-3</v>
      </c>
      <c r="E102" s="2">
        <v>7.3827980804724996E-3</v>
      </c>
      <c r="F102" s="2">
        <v>8.3240843507214196E-3</v>
      </c>
      <c r="G102" s="2">
        <v>9.1190953857377306E-3</v>
      </c>
      <c r="H102" s="2">
        <v>1.0478771454381201E-2</v>
      </c>
      <c r="I102" s="2">
        <v>1.11530850872459E-2</v>
      </c>
      <c r="J102" s="2">
        <v>1.10281038776236E-2</v>
      </c>
      <c r="K102" s="2">
        <v>1.15268664656854E-2</v>
      </c>
      <c r="L102" s="2">
        <v>1.31601731601732E-2</v>
      </c>
      <c r="M102" s="2">
        <v>1.33603923558261E-2</v>
      </c>
      <c r="N102" s="2">
        <v>1.55248059399258E-2</v>
      </c>
    </row>
    <row r="103" spans="1:14" x14ac:dyDescent="0.3">
      <c r="A103" s="8" t="s">
        <v>14</v>
      </c>
      <c r="B103" s="8" t="s">
        <v>92</v>
      </c>
      <c r="C103" s="2">
        <v>9.8231827111984298E-3</v>
      </c>
      <c r="D103" s="2">
        <v>9.7847358121330701E-3</v>
      </c>
      <c r="E103" s="2">
        <v>9.3984962406014998E-3</v>
      </c>
      <c r="F103" s="2">
        <v>9.2421441774491707E-3</v>
      </c>
      <c r="G103" s="2">
        <v>9.0252707581227401E-3</v>
      </c>
      <c r="H103" s="2">
        <v>8.9928057553956796E-3</v>
      </c>
      <c r="I103" s="2">
        <v>1.07913669064748E-2</v>
      </c>
      <c r="J103" s="2">
        <v>1.2567324955116701E-2</v>
      </c>
      <c r="K103" s="2">
        <v>1.0889292196007301E-2</v>
      </c>
      <c r="L103" s="2">
        <v>1.3400335008375199E-2</v>
      </c>
      <c r="M103" s="2">
        <v>1.56494522691706E-2</v>
      </c>
      <c r="N103" s="2">
        <v>1.6248153618906899E-2</v>
      </c>
    </row>
    <row r="104" spans="1:14" x14ac:dyDescent="0.3">
      <c r="A104" s="8" t="s">
        <v>14</v>
      </c>
      <c r="B104" s="8" t="s">
        <v>93</v>
      </c>
      <c r="C104" s="2">
        <v>0.77616279069767402</v>
      </c>
      <c r="D104" s="2">
        <v>0.77576754385964897</v>
      </c>
      <c r="E104" s="2">
        <v>0.77500922849760101</v>
      </c>
      <c r="F104" s="2">
        <v>0.77672955974842794</v>
      </c>
      <c r="G104" s="2">
        <v>0.77804121831114403</v>
      </c>
      <c r="H104" s="2">
        <v>0.78048780487804903</v>
      </c>
      <c r="I104" s="2">
        <v>0.784133837021047</v>
      </c>
      <c r="J104" s="2">
        <v>0.78690857346140197</v>
      </c>
      <c r="K104" s="2">
        <v>0.78826032984571703</v>
      </c>
      <c r="L104" s="2">
        <v>0.78406926406926403</v>
      </c>
      <c r="M104" s="2">
        <v>0.80010147133434795</v>
      </c>
      <c r="N104" s="2">
        <v>0.80526493418832301</v>
      </c>
    </row>
    <row r="105" spans="1:14" x14ac:dyDescent="0.3">
      <c r="A105" s="8" t="s">
        <v>14</v>
      </c>
      <c r="B105" s="8" t="s">
        <v>94</v>
      </c>
      <c r="C105" s="2">
        <v>0.40667976424361502</v>
      </c>
      <c r="D105" s="2">
        <v>0.434442270058708</v>
      </c>
      <c r="E105" s="2">
        <v>0.42857142857142899</v>
      </c>
      <c r="F105" s="2">
        <v>0.42698706099815198</v>
      </c>
      <c r="G105" s="2">
        <v>0.41877256317689499</v>
      </c>
      <c r="H105" s="2">
        <v>0.41726618705036</v>
      </c>
      <c r="I105" s="2">
        <v>0.41366906474820098</v>
      </c>
      <c r="J105" s="2">
        <v>0.40394973070017998</v>
      </c>
      <c r="K105" s="2">
        <v>0.41016333938293997</v>
      </c>
      <c r="L105" s="2">
        <v>0.38358458961474001</v>
      </c>
      <c r="M105" s="2">
        <v>0.37871674491392798</v>
      </c>
      <c r="N105" s="2">
        <v>0.35745937961595298</v>
      </c>
    </row>
    <row r="106" spans="1:14" x14ac:dyDescent="0.3">
      <c r="A106" s="8" t="s">
        <v>14</v>
      </c>
      <c r="B106" s="8" t="s">
        <v>95</v>
      </c>
      <c r="C106" s="2">
        <v>2.36191860465116E-3</v>
      </c>
      <c r="D106" s="2">
        <v>2.1929824561403499E-3</v>
      </c>
      <c r="E106" s="2">
        <v>2.9531192321889999E-3</v>
      </c>
      <c r="F106" s="2">
        <v>3.6995930447650798E-3</v>
      </c>
      <c r="G106" s="2">
        <v>3.8300200620098499E-3</v>
      </c>
      <c r="H106" s="2">
        <v>3.9747064137308002E-3</v>
      </c>
      <c r="I106" s="2">
        <v>4.4972117287281899E-3</v>
      </c>
      <c r="J106" s="2">
        <v>4.9804340092493796E-3</v>
      </c>
      <c r="K106" s="2">
        <v>5.6747650292605098E-3</v>
      </c>
      <c r="L106" s="2">
        <v>5.0216450216450199E-3</v>
      </c>
      <c r="M106" s="2">
        <v>5.7500422797226404E-3</v>
      </c>
      <c r="N106" s="2">
        <v>6.58116773540331E-3</v>
      </c>
    </row>
    <row r="107" spans="1:14" x14ac:dyDescent="0.3">
      <c r="A107" s="8" t="s">
        <v>14</v>
      </c>
      <c r="B107" s="8" t="s">
        <v>96</v>
      </c>
      <c r="C107" s="2">
        <v>1.7681728880157201E-2</v>
      </c>
      <c r="D107" s="2">
        <v>1.5655577299412901E-2</v>
      </c>
      <c r="E107" s="2">
        <v>1.6917293233082699E-2</v>
      </c>
      <c r="F107" s="2">
        <v>1.84842883548983E-2</v>
      </c>
      <c r="G107" s="2">
        <v>1.6245487364620899E-2</v>
      </c>
      <c r="H107" s="2">
        <v>1.7985611510791401E-2</v>
      </c>
      <c r="I107" s="2">
        <v>1.7985611510791401E-2</v>
      </c>
      <c r="J107" s="2">
        <v>1.79533213644524E-2</v>
      </c>
      <c r="K107" s="2">
        <v>1.9963702359346601E-2</v>
      </c>
      <c r="L107" s="2">
        <v>2.5125628140703501E-2</v>
      </c>
      <c r="M107" s="2">
        <v>3.12989045383412E-2</v>
      </c>
      <c r="N107" s="2">
        <v>4.8744460856720802E-2</v>
      </c>
    </row>
    <row r="108" spans="1:14" x14ac:dyDescent="0.3">
      <c r="A108" s="8" t="s">
        <v>14</v>
      </c>
      <c r="B108" s="8" t="s">
        <v>97</v>
      </c>
      <c r="C108" s="2">
        <v>0.1875</v>
      </c>
      <c r="D108" s="2">
        <v>0.183662280701754</v>
      </c>
      <c r="E108" s="2">
        <v>0.181063122923588</v>
      </c>
      <c r="F108" s="2">
        <v>0.17702552719200901</v>
      </c>
      <c r="G108" s="2">
        <v>0.17216852088272799</v>
      </c>
      <c r="H108" s="2">
        <v>0.165492321589883</v>
      </c>
      <c r="I108" s="2">
        <v>0.15920129519697801</v>
      </c>
      <c r="J108" s="2">
        <v>0.15492707221629301</v>
      </c>
      <c r="K108" s="2">
        <v>0.15038127327540299</v>
      </c>
      <c r="L108" s="2">
        <v>0.14701298701298701</v>
      </c>
      <c r="M108" s="2">
        <v>0.12717740571621799</v>
      </c>
      <c r="N108" s="2">
        <v>0.116942288221397</v>
      </c>
    </row>
    <row r="109" spans="1:14" x14ac:dyDescent="0.3">
      <c r="A109" s="8" t="s">
        <v>14</v>
      </c>
      <c r="B109" s="8" t="s">
        <v>98</v>
      </c>
      <c r="C109" s="2">
        <v>0.20432220039292701</v>
      </c>
      <c r="D109" s="2">
        <v>0.181996086105675</v>
      </c>
      <c r="E109" s="2">
        <v>0.180451127819549</v>
      </c>
      <c r="F109" s="2">
        <v>0.16820702402957499</v>
      </c>
      <c r="G109" s="2">
        <v>0.173285198555957</v>
      </c>
      <c r="H109" s="2">
        <v>0.163669064748201</v>
      </c>
      <c r="I109" s="2">
        <v>0.16546762589928099</v>
      </c>
      <c r="J109" s="2">
        <v>0.16517055655296201</v>
      </c>
      <c r="K109" s="2">
        <v>0.159709618874773</v>
      </c>
      <c r="L109" s="2">
        <v>0.15912897822445601</v>
      </c>
      <c r="M109" s="2">
        <v>0.13145539906103301</v>
      </c>
      <c r="N109" s="2">
        <v>0.113737075332349</v>
      </c>
    </row>
    <row r="110" spans="1:14" x14ac:dyDescent="0.3">
      <c r="A110" s="8" t="s">
        <v>15</v>
      </c>
      <c r="B110" s="8" t="s">
        <v>87</v>
      </c>
      <c r="C110" s="2">
        <v>4.2492917847025503E-2</v>
      </c>
      <c r="D110" s="2">
        <v>4.2788461538461497E-2</v>
      </c>
      <c r="E110" s="2">
        <v>4.5192307692307698E-2</v>
      </c>
      <c r="F110" s="2">
        <v>4.73005255613951E-2</v>
      </c>
      <c r="G110" s="2">
        <v>4.8045219029674999E-2</v>
      </c>
      <c r="H110" s="2">
        <v>5.2020436600092902E-2</v>
      </c>
      <c r="I110" s="2">
        <v>5.1977920883164698E-2</v>
      </c>
      <c r="J110" s="2">
        <v>5.3905893101872999E-2</v>
      </c>
      <c r="K110" s="2">
        <v>5.2367941712203998E-2</v>
      </c>
      <c r="L110" s="2">
        <v>5.3969669937555802E-2</v>
      </c>
      <c r="M110" s="2">
        <v>6.4715581203627401E-2</v>
      </c>
      <c r="N110" s="2">
        <v>6.6068515497552993E-2</v>
      </c>
    </row>
    <row r="111" spans="1:14" x14ac:dyDescent="0.3">
      <c r="A111" s="8" t="s">
        <v>15</v>
      </c>
      <c r="B111" s="8" t="s">
        <v>88</v>
      </c>
      <c r="C111" s="2">
        <v>0.52495009980039897</v>
      </c>
      <c r="D111" s="2">
        <v>0.51767151767151798</v>
      </c>
      <c r="E111" s="2">
        <v>0.51983298538622102</v>
      </c>
      <c r="F111" s="2">
        <v>0.52826086956521701</v>
      </c>
      <c r="G111" s="2">
        <v>0.51700680272108801</v>
      </c>
      <c r="H111" s="2">
        <v>0.513636363636364</v>
      </c>
      <c r="I111" s="2">
        <v>0.503512880562061</v>
      </c>
      <c r="J111" s="2">
        <v>0.50234741784037595</v>
      </c>
      <c r="K111" s="2">
        <v>0.50485436893203905</v>
      </c>
      <c r="L111" s="2">
        <v>0.503529411764706</v>
      </c>
      <c r="M111" s="2">
        <v>0.51829268292682895</v>
      </c>
      <c r="N111" s="2">
        <v>0.50472589792060496</v>
      </c>
    </row>
    <row r="112" spans="1:14" x14ac:dyDescent="0.3">
      <c r="A112" s="8" t="s">
        <v>15</v>
      </c>
      <c r="B112" s="8" t="s">
        <v>89</v>
      </c>
      <c r="C112" s="2">
        <v>1.88857412653447E-3</v>
      </c>
      <c r="D112" s="2">
        <v>1.44230769230769E-3</v>
      </c>
      <c r="E112" s="2">
        <v>1.44230769230769E-3</v>
      </c>
      <c r="F112" s="2">
        <v>1.4333492594362199E-3</v>
      </c>
      <c r="G112" s="2">
        <v>1.4130946773433801E-3</v>
      </c>
      <c r="H112" s="2">
        <v>2.322340919647E-3</v>
      </c>
      <c r="I112" s="2">
        <v>1.8399264029438801E-3</v>
      </c>
      <c r="J112" s="2">
        <v>2.28414801279123E-3</v>
      </c>
      <c r="K112" s="2">
        <v>2.2768670309653901E-3</v>
      </c>
      <c r="L112" s="2">
        <v>2.23015165031222E-3</v>
      </c>
      <c r="M112" s="2">
        <v>4.1220115416323198E-3</v>
      </c>
      <c r="N112" s="2">
        <v>5.3017944535073396E-3</v>
      </c>
    </row>
    <row r="113" spans="1:14" x14ac:dyDescent="0.3">
      <c r="A113" s="8" t="s">
        <v>15</v>
      </c>
      <c r="B113" s="8" t="s">
        <v>90</v>
      </c>
      <c r="C113" s="2">
        <v>3.1936127744511003E-2</v>
      </c>
      <c r="D113" s="2">
        <v>3.5343035343035303E-2</v>
      </c>
      <c r="E113" s="2">
        <v>2.9227557411273499E-2</v>
      </c>
      <c r="F113" s="2">
        <v>3.2608695652173898E-2</v>
      </c>
      <c r="G113" s="2">
        <v>3.6281179138322003E-2</v>
      </c>
      <c r="H113" s="2">
        <v>3.8636363636363601E-2</v>
      </c>
      <c r="I113" s="2">
        <v>3.7470725995316201E-2</v>
      </c>
      <c r="J113" s="2">
        <v>3.7558685446009397E-2</v>
      </c>
      <c r="K113" s="2">
        <v>4.3689320388349502E-2</v>
      </c>
      <c r="L113" s="2">
        <v>4.7058823529411799E-2</v>
      </c>
      <c r="M113" s="2">
        <v>5.2845528455284597E-2</v>
      </c>
      <c r="N113" s="2">
        <v>8.6956521739130405E-2</v>
      </c>
    </row>
    <row r="114" spans="1:14" x14ac:dyDescent="0.3">
      <c r="A114" s="8" t="s">
        <v>15</v>
      </c>
      <c r="B114" s="8" t="s">
        <v>91</v>
      </c>
      <c r="C114" s="2">
        <v>4.7214353163361703E-3</v>
      </c>
      <c r="D114" s="2">
        <v>4.8076923076923097E-3</v>
      </c>
      <c r="E114" s="2">
        <v>5.2884615384615396E-3</v>
      </c>
      <c r="F114" s="2">
        <v>7.16674629718108E-3</v>
      </c>
      <c r="G114" s="2">
        <v>8.9495996231747504E-3</v>
      </c>
      <c r="H114" s="2">
        <v>1.0218300046446799E-2</v>
      </c>
      <c r="I114" s="2">
        <v>1.14995400183993E-2</v>
      </c>
      <c r="J114" s="2">
        <v>1.32480584741891E-2</v>
      </c>
      <c r="K114" s="2">
        <v>1.3661202185792301E-2</v>
      </c>
      <c r="L114" s="2">
        <v>1.51650312221231E-2</v>
      </c>
      <c r="M114" s="2">
        <v>1.8961253091508701E-2</v>
      </c>
      <c r="N114" s="2">
        <v>1.99836867862969E-2</v>
      </c>
    </row>
    <row r="115" spans="1:14" x14ac:dyDescent="0.3">
      <c r="A115" s="8" t="s">
        <v>15</v>
      </c>
      <c r="B115" s="8" t="s">
        <v>92</v>
      </c>
      <c r="C115" s="2">
        <v>0</v>
      </c>
      <c r="D115" s="2">
        <v>0</v>
      </c>
      <c r="E115" s="2">
        <v>2.0876826722338198E-3</v>
      </c>
      <c r="F115" s="2">
        <v>2.17391304347826E-3</v>
      </c>
      <c r="G115" s="2">
        <v>4.5351473922902504E-3</v>
      </c>
      <c r="H115" s="2">
        <v>4.5454545454545496E-3</v>
      </c>
      <c r="I115" s="2">
        <v>4.6838407494145199E-3</v>
      </c>
      <c r="J115" s="2">
        <v>7.0422535211267599E-3</v>
      </c>
      <c r="K115" s="2">
        <v>4.8543689320388302E-3</v>
      </c>
      <c r="L115" s="2">
        <v>4.7058823529411804E-3</v>
      </c>
      <c r="M115" s="2">
        <v>8.1300813008130107E-3</v>
      </c>
      <c r="N115" s="2">
        <v>7.5614366729678598E-3</v>
      </c>
    </row>
    <row r="116" spans="1:14" x14ac:dyDescent="0.3">
      <c r="A116" s="8" t="s">
        <v>15</v>
      </c>
      <c r="B116" s="8" t="s">
        <v>93</v>
      </c>
      <c r="C116" s="2">
        <v>0.76487252124645899</v>
      </c>
      <c r="D116" s="2">
        <v>0.76201923076923095</v>
      </c>
      <c r="E116" s="2">
        <v>0.76249999999999996</v>
      </c>
      <c r="F116" s="2">
        <v>0.76445293836598205</v>
      </c>
      <c r="G116" s="2">
        <v>0.77107866227037203</v>
      </c>
      <c r="H116" s="2">
        <v>0.76962378077101701</v>
      </c>
      <c r="I116" s="2">
        <v>0.78104875804967799</v>
      </c>
      <c r="J116" s="2">
        <v>0.78163544997715895</v>
      </c>
      <c r="K116" s="2">
        <v>0.78278688524590201</v>
      </c>
      <c r="L116" s="2">
        <v>0.78412132024977699</v>
      </c>
      <c r="M116" s="2">
        <v>0.786892003297609</v>
      </c>
      <c r="N116" s="2">
        <v>0.79771615008156604</v>
      </c>
    </row>
    <row r="117" spans="1:14" x14ac:dyDescent="0.3">
      <c r="A117" s="8" t="s">
        <v>15</v>
      </c>
      <c r="B117" s="8" t="s">
        <v>94</v>
      </c>
      <c r="C117" s="2">
        <v>0.215568862275449</v>
      </c>
      <c r="D117" s="2">
        <v>0.22869022869022901</v>
      </c>
      <c r="E117" s="2">
        <v>0.23590814196242199</v>
      </c>
      <c r="F117" s="2">
        <v>0.22608695652173899</v>
      </c>
      <c r="G117" s="2">
        <v>0.22222222222222199</v>
      </c>
      <c r="H117" s="2">
        <v>0.222727272727273</v>
      </c>
      <c r="I117" s="2">
        <v>0.238875878220141</v>
      </c>
      <c r="J117" s="2">
        <v>0.24178403755868499</v>
      </c>
      <c r="K117" s="2">
        <v>0.233009708737864</v>
      </c>
      <c r="L117" s="2">
        <v>0.24</v>
      </c>
      <c r="M117" s="2">
        <v>0.215447154471545</v>
      </c>
      <c r="N117" s="2">
        <v>0.20604914933837401</v>
      </c>
    </row>
    <row r="118" spans="1:14" x14ac:dyDescent="0.3">
      <c r="A118" s="8" t="s">
        <v>15</v>
      </c>
      <c r="B118" s="8" t="s">
        <v>95</v>
      </c>
      <c r="C118" s="2">
        <v>3.7771482530689301E-3</v>
      </c>
      <c r="D118" s="2">
        <v>3.8461538461538498E-3</v>
      </c>
      <c r="E118" s="2">
        <v>4.8076923076923097E-3</v>
      </c>
      <c r="F118" s="2">
        <v>5.7333970377448596E-3</v>
      </c>
      <c r="G118" s="2">
        <v>5.65237870937353E-3</v>
      </c>
      <c r="H118" s="2">
        <v>6.5025545750116102E-3</v>
      </c>
      <c r="I118" s="2">
        <v>6.4397424103035898E-3</v>
      </c>
      <c r="J118" s="2">
        <v>7.7661032434901802E-3</v>
      </c>
      <c r="K118" s="2">
        <v>8.1967213114754103E-3</v>
      </c>
      <c r="L118" s="2">
        <v>9.3666369313113295E-3</v>
      </c>
      <c r="M118" s="2">
        <v>9.4806265457543296E-3</v>
      </c>
      <c r="N118" s="2">
        <v>1.0195758564437199E-2</v>
      </c>
    </row>
    <row r="119" spans="1:14" x14ac:dyDescent="0.3">
      <c r="A119" s="8" t="s">
        <v>15</v>
      </c>
      <c r="B119" s="8" t="s">
        <v>96</v>
      </c>
      <c r="C119" s="2">
        <v>1.9960079840319399E-2</v>
      </c>
      <c r="D119" s="2">
        <v>2.0790020790020802E-2</v>
      </c>
      <c r="E119" s="2">
        <v>1.87891440501044E-2</v>
      </c>
      <c r="F119" s="2">
        <v>1.9565217391304301E-2</v>
      </c>
      <c r="G119" s="2">
        <v>2.2675736961451198E-2</v>
      </c>
      <c r="H119" s="2">
        <v>2.7272727272727299E-2</v>
      </c>
      <c r="I119" s="2">
        <v>2.5761124121779898E-2</v>
      </c>
      <c r="J119" s="2">
        <v>2.3474178403755899E-2</v>
      </c>
      <c r="K119" s="2">
        <v>2.6699029126213601E-2</v>
      </c>
      <c r="L119" s="2">
        <v>2.8235294117647101E-2</v>
      </c>
      <c r="M119" s="2">
        <v>3.65853658536585E-2</v>
      </c>
      <c r="N119" s="2">
        <v>5.2930056710774998E-2</v>
      </c>
    </row>
    <row r="120" spans="1:14" x14ac:dyDescent="0.3">
      <c r="A120" s="8" t="s">
        <v>15</v>
      </c>
      <c r="B120" s="8" t="s">
        <v>97</v>
      </c>
      <c r="C120" s="2">
        <v>0.182247403210576</v>
      </c>
      <c r="D120" s="2">
        <v>0.18509615384615399</v>
      </c>
      <c r="E120" s="2">
        <v>0.18076923076923099</v>
      </c>
      <c r="F120" s="2">
        <v>0.173913043478261</v>
      </c>
      <c r="G120" s="2">
        <v>0.16486104569006099</v>
      </c>
      <c r="H120" s="2">
        <v>0.15931258708778401</v>
      </c>
      <c r="I120" s="2">
        <v>0.14719411223551099</v>
      </c>
      <c r="J120" s="2">
        <v>0.141160347190498</v>
      </c>
      <c r="K120" s="2">
        <v>0.140710382513661</v>
      </c>
      <c r="L120" s="2">
        <v>0.135147190008921</v>
      </c>
      <c r="M120" s="2">
        <v>0.115828524319868</v>
      </c>
      <c r="N120" s="2">
        <v>0.100734094616639</v>
      </c>
    </row>
    <row r="121" spans="1:14" x14ac:dyDescent="0.3">
      <c r="A121" s="8" t="s">
        <v>15</v>
      </c>
      <c r="B121" s="8" t="s">
        <v>98</v>
      </c>
      <c r="C121" s="2">
        <v>0.20758483033932101</v>
      </c>
      <c r="D121" s="2">
        <v>0.19750519750519799</v>
      </c>
      <c r="E121" s="2">
        <v>0.194154488517745</v>
      </c>
      <c r="F121" s="2">
        <v>0.19130434782608699</v>
      </c>
      <c r="G121" s="2">
        <v>0.19727891156462601</v>
      </c>
      <c r="H121" s="2">
        <v>0.19318181818181801</v>
      </c>
      <c r="I121" s="2">
        <v>0.18969555035128799</v>
      </c>
      <c r="J121" s="2">
        <v>0.18779342723004699</v>
      </c>
      <c r="K121" s="2">
        <v>0.18689320388349501</v>
      </c>
      <c r="L121" s="2">
        <v>0.17647058823529399</v>
      </c>
      <c r="M121" s="2">
        <v>0.16869918699187</v>
      </c>
      <c r="N121" s="2">
        <v>0.141776937618147</v>
      </c>
    </row>
    <row r="122" spans="1:14" x14ac:dyDescent="0.3">
      <c r="A122" s="8" t="s">
        <v>16</v>
      </c>
      <c r="B122" s="8" t="s">
        <v>87</v>
      </c>
      <c r="C122" s="2">
        <v>5.5E-2</v>
      </c>
      <c r="D122" s="2">
        <v>5.8988764044943798E-2</v>
      </c>
      <c r="E122" s="2">
        <v>4.7138047138047097E-2</v>
      </c>
      <c r="F122" s="2">
        <v>3.6734693877551003E-2</v>
      </c>
      <c r="G122" s="2">
        <v>2.0161290322580599E-2</v>
      </c>
      <c r="H122" s="2">
        <v>3.7344398340249003E-2</v>
      </c>
      <c r="I122" s="2">
        <v>3.3613445378151301E-2</v>
      </c>
      <c r="J122" s="2">
        <v>2.6315789473684199E-2</v>
      </c>
      <c r="K122" s="2">
        <v>4.4247787610619503E-2</v>
      </c>
      <c r="L122" s="2">
        <v>4.4052863436123399E-2</v>
      </c>
      <c r="M122" s="2">
        <v>7.3260073260073305E-2</v>
      </c>
      <c r="N122" s="2">
        <v>5.6451612903225798E-2</v>
      </c>
    </row>
    <row r="123" spans="1:14" x14ac:dyDescent="0.3">
      <c r="A123" s="8" t="s">
        <v>16</v>
      </c>
      <c r="B123" s="8" t="s">
        <v>88</v>
      </c>
      <c r="C123" s="2">
        <v>7.1778140293637799E-2</v>
      </c>
      <c r="D123" s="2">
        <v>8.9928057553956803E-2</v>
      </c>
      <c r="E123" s="2">
        <v>7.7262693156732898E-2</v>
      </c>
      <c r="F123" s="2">
        <v>6.2256809338521402E-2</v>
      </c>
      <c r="G123" s="2">
        <v>7.9207920792079195E-2</v>
      </c>
      <c r="H123" s="2">
        <v>0.10243902439024399</v>
      </c>
      <c r="I123" s="2">
        <v>0.107142857142857</v>
      </c>
      <c r="J123" s="2">
        <v>0.109756097560976</v>
      </c>
      <c r="K123" s="2">
        <v>0.151685393258427</v>
      </c>
      <c r="L123" s="2">
        <v>0.13580246913580199</v>
      </c>
      <c r="M123" s="2">
        <v>0.188235294117647</v>
      </c>
      <c r="N123" s="2">
        <v>0.18705035971223</v>
      </c>
    </row>
    <row r="124" spans="1:14" x14ac:dyDescent="0.3">
      <c r="A124" s="8" t="s">
        <v>16</v>
      </c>
      <c r="B124" s="8" t="s">
        <v>89</v>
      </c>
      <c r="C124" s="2">
        <v>0.01</v>
      </c>
      <c r="D124" s="2">
        <v>1.1235955056179799E-2</v>
      </c>
      <c r="E124" s="2">
        <v>1.34680134680135E-2</v>
      </c>
      <c r="F124" s="2">
        <v>4.0816326530612197E-3</v>
      </c>
      <c r="G124" s="2">
        <v>0</v>
      </c>
      <c r="H124" s="2">
        <v>4.1493775933610002E-3</v>
      </c>
      <c r="I124" s="2">
        <v>0</v>
      </c>
      <c r="J124" s="2">
        <v>0</v>
      </c>
      <c r="K124" s="2">
        <v>0</v>
      </c>
      <c r="L124" s="2">
        <v>0</v>
      </c>
      <c r="M124" s="2">
        <v>0</v>
      </c>
      <c r="N124" s="2">
        <v>0</v>
      </c>
    </row>
    <row r="125" spans="1:14" x14ac:dyDescent="0.3">
      <c r="A125" s="8" t="s">
        <v>16</v>
      </c>
      <c r="B125" s="8" t="s">
        <v>90</v>
      </c>
      <c r="C125" s="2">
        <v>3.0995106035889099E-2</v>
      </c>
      <c r="D125" s="2">
        <v>3.2374100719424502E-2</v>
      </c>
      <c r="E125" s="2">
        <v>3.3112582781456998E-2</v>
      </c>
      <c r="F125" s="2">
        <v>3.1128404669260701E-2</v>
      </c>
      <c r="G125" s="2">
        <v>9.9009900990098994E-3</v>
      </c>
      <c r="H125" s="2">
        <v>3.9024390243902397E-2</v>
      </c>
      <c r="I125" s="2">
        <v>5.9523809523809503E-3</v>
      </c>
      <c r="J125" s="2">
        <v>1.8292682926829298E-2</v>
      </c>
      <c r="K125" s="2">
        <v>1.1235955056179799E-2</v>
      </c>
      <c r="L125" s="2">
        <v>4.3209876543209902E-2</v>
      </c>
      <c r="M125" s="2">
        <v>6.4705882352941196E-2</v>
      </c>
      <c r="N125" s="2">
        <v>2.8776978417266199E-2</v>
      </c>
    </row>
    <row r="126" spans="1:14" x14ac:dyDescent="0.3">
      <c r="A126" s="8" t="s">
        <v>16</v>
      </c>
      <c r="B126" s="8" t="s">
        <v>91</v>
      </c>
      <c r="C126" s="2">
        <v>7.4999999999999997E-3</v>
      </c>
      <c r="D126" s="2">
        <v>5.6179775280898901E-3</v>
      </c>
      <c r="E126" s="2">
        <v>6.7340067340067302E-3</v>
      </c>
      <c r="F126" s="2">
        <v>8.1632653061224497E-3</v>
      </c>
      <c r="G126" s="2">
        <v>8.0645161290322596E-3</v>
      </c>
      <c r="H126" s="2">
        <v>8.29875518672199E-3</v>
      </c>
      <c r="I126" s="2">
        <v>8.4033613445378096E-3</v>
      </c>
      <c r="J126" s="2">
        <v>8.7719298245613996E-3</v>
      </c>
      <c r="K126" s="2">
        <v>8.8495575221238902E-3</v>
      </c>
      <c r="L126" s="2">
        <v>8.8105726872246704E-3</v>
      </c>
      <c r="M126" s="2">
        <v>1.0989010989011E-2</v>
      </c>
      <c r="N126" s="2">
        <v>1.6129032258064498E-2</v>
      </c>
    </row>
    <row r="127" spans="1:14" x14ac:dyDescent="0.3">
      <c r="A127" s="8" t="s">
        <v>16</v>
      </c>
      <c r="B127" s="8" t="s">
        <v>92</v>
      </c>
      <c r="C127" s="2">
        <v>2.12071778140294E-2</v>
      </c>
      <c r="D127" s="2">
        <v>1.7985611510791401E-2</v>
      </c>
      <c r="E127" s="2">
        <v>2.2075055187637999E-2</v>
      </c>
      <c r="F127" s="2">
        <v>2.7237354085603099E-2</v>
      </c>
      <c r="G127" s="2">
        <v>2.4752475247524799E-2</v>
      </c>
      <c r="H127" s="2">
        <v>1.9512195121951199E-2</v>
      </c>
      <c r="I127" s="2">
        <v>1.1904761904761901E-2</v>
      </c>
      <c r="J127" s="2">
        <v>2.4390243902439001E-2</v>
      </c>
      <c r="K127" s="2">
        <v>1.6853932584269701E-2</v>
      </c>
      <c r="L127" s="2">
        <v>1.85185185185185E-2</v>
      </c>
      <c r="M127" s="2">
        <v>1.7647058823529401E-2</v>
      </c>
      <c r="N127" s="2">
        <v>2.15827338129496E-2</v>
      </c>
    </row>
    <row r="128" spans="1:14" x14ac:dyDescent="0.3">
      <c r="A128" s="8" t="s">
        <v>16</v>
      </c>
      <c r="B128" s="8" t="s">
        <v>93</v>
      </c>
      <c r="C128" s="2">
        <v>0.69750000000000001</v>
      </c>
      <c r="D128" s="2">
        <v>0.72191011235955105</v>
      </c>
      <c r="E128" s="2">
        <v>0.75084175084175098</v>
      </c>
      <c r="F128" s="2">
        <v>0.787755102040816</v>
      </c>
      <c r="G128" s="2">
        <v>0.84677419354838701</v>
      </c>
      <c r="H128" s="2">
        <v>0.83402489626555998</v>
      </c>
      <c r="I128" s="2">
        <v>0.84453781512604997</v>
      </c>
      <c r="J128" s="2">
        <v>0.84210526315789502</v>
      </c>
      <c r="K128" s="2">
        <v>0.83628318584070804</v>
      </c>
      <c r="L128" s="2">
        <v>0.83700440528634401</v>
      </c>
      <c r="M128" s="2">
        <v>0.81318681318681296</v>
      </c>
      <c r="N128" s="2">
        <v>0.82661290322580605</v>
      </c>
    </row>
    <row r="129" spans="1:15" x14ac:dyDescent="0.3">
      <c r="A129" s="8" t="s">
        <v>16</v>
      </c>
      <c r="B129" s="8" t="s">
        <v>94</v>
      </c>
      <c r="C129" s="2">
        <v>0.60032626427406199</v>
      </c>
      <c r="D129" s="2">
        <v>0.60971223021582699</v>
      </c>
      <c r="E129" s="2">
        <v>0.65783664459161195</v>
      </c>
      <c r="F129" s="2">
        <v>0.69649805447470803</v>
      </c>
      <c r="G129" s="2">
        <v>0.75247524752475203</v>
      </c>
      <c r="H129" s="2">
        <v>0.71707317073170695</v>
      </c>
      <c r="I129" s="2">
        <v>0.77976190476190499</v>
      </c>
      <c r="J129" s="2">
        <v>0.72560975609756095</v>
      </c>
      <c r="K129" s="2">
        <v>0.702247191011236</v>
      </c>
      <c r="L129" s="2">
        <v>0.68518518518518501</v>
      </c>
      <c r="M129" s="2">
        <v>0.629411764705882</v>
      </c>
      <c r="N129" s="2">
        <v>0.66187050359712196</v>
      </c>
    </row>
    <row r="130" spans="1:15" x14ac:dyDescent="0.3">
      <c r="A130" s="8" t="s">
        <v>16</v>
      </c>
      <c r="B130" s="8" t="s">
        <v>95</v>
      </c>
      <c r="C130" s="2">
        <v>5.0000000000000001E-3</v>
      </c>
      <c r="D130" s="2">
        <v>5.6179775280898901E-3</v>
      </c>
      <c r="E130" s="2">
        <v>6.7340067340067302E-3</v>
      </c>
      <c r="F130" s="2">
        <v>0</v>
      </c>
      <c r="G130" s="2">
        <v>0</v>
      </c>
      <c r="H130" s="2">
        <v>0</v>
      </c>
      <c r="I130" s="2">
        <v>0</v>
      </c>
      <c r="J130" s="2">
        <v>0</v>
      </c>
      <c r="K130" s="2">
        <v>0</v>
      </c>
      <c r="L130" s="2">
        <v>0</v>
      </c>
      <c r="M130" s="2">
        <v>7.3260073260073303E-3</v>
      </c>
      <c r="N130" s="2">
        <v>4.0322580645161298E-3</v>
      </c>
    </row>
    <row r="131" spans="1:15" x14ac:dyDescent="0.3">
      <c r="A131" s="8" t="s">
        <v>16</v>
      </c>
      <c r="B131" s="8" t="s">
        <v>96</v>
      </c>
      <c r="C131" s="2">
        <v>2.4469820554649298E-2</v>
      </c>
      <c r="D131" s="2">
        <v>2.3381294964028802E-2</v>
      </c>
      <c r="E131" s="2">
        <v>3.5320088300220799E-2</v>
      </c>
      <c r="F131" s="2">
        <v>3.1128404669260701E-2</v>
      </c>
      <c r="G131" s="2">
        <v>1.4851485148514899E-2</v>
      </c>
      <c r="H131" s="2">
        <v>2.4390243902439001E-2</v>
      </c>
      <c r="I131" s="2">
        <v>1.1904761904761901E-2</v>
      </c>
      <c r="J131" s="2">
        <v>2.4390243902439001E-2</v>
      </c>
      <c r="K131" s="2">
        <v>3.3707865168539297E-2</v>
      </c>
      <c r="L131" s="2">
        <v>3.0864197530864199E-2</v>
      </c>
      <c r="M131" s="2">
        <v>2.9411764705882401E-2</v>
      </c>
      <c r="N131" s="2">
        <v>3.5971223021582698E-2</v>
      </c>
    </row>
    <row r="132" spans="1:15" x14ac:dyDescent="0.3">
      <c r="A132" s="8" t="s">
        <v>16</v>
      </c>
      <c r="B132" s="8" t="s">
        <v>97</v>
      </c>
      <c r="C132" s="2">
        <v>0.22500000000000001</v>
      </c>
      <c r="D132" s="2">
        <v>0.19662921348314599</v>
      </c>
      <c r="E132" s="2">
        <v>0.17508417508417501</v>
      </c>
      <c r="F132" s="2">
        <v>0.16326530612244899</v>
      </c>
      <c r="G132" s="2">
        <v>0.125</v>
      </c>
      <c r="H132" s="2">
        <v>0.116182572614108</v>
      </c>
      <c r="I132" s="2">
        <v>0.113445378151261</v>
      </c>
      <c r="J132" s="2">
        <v>0.12280701754386</v>
      </c>
      <c r="K132" s="2">
        <v>0.110619469026549</v>
      </c>
      <c r="L132" s="2">
        <v>0.110132158590308</v>
      </c>
      <c r="M132" s="2">
        <v>9.5238095238095205E-2</v>
      </c>
      <c r="N132" s="2">
        <v>9.6774193548387094E-2</v>
      </c>
    </row>
    <row r="133" spans="1:15" x14ac:dyDescent="0.3">
      <c r="A133" s="8" t="s">
        <v>16</v>
      </c>
      <c r="B133" s="8" t="s">
        <v>98</v>
      </c>
      <c r="C133" s="2">
        <v>0.251223491027732</v>
      </c>
      <c r="D133" s="2">
        <v>0.22661870503597101</v>
      </c>
      <c r="E133" s="2">
        <v>0.17439293598234001</v>
      </c>
      <c r="F133" s="2">
        <v>0.15175097276264601</v>
      </c>
      <c r="G133" s="2">
        <v>0.118811881188119</v>
      </c>
      <c r="H133" s="2">
        <v>9.7560975609756101E-2</v>
      </c>
      <c r="I133" s="2">
        <v>8.3333333333333301E-2</v>
      </c>
      <c r="J133" s="2">
        <v>9.7560975609756101E-2</v>
      </c>
      <c r="K133" s="2">
        <v>8.4269662921348298E-2</v>
      </c>
      <c r="L133" s="2">
        <v>8.6419753086419707E-2</v>
      </c>
      <c r="M133" s="2">
        <v>7.0588235294117604E-2</v>
      </c>
      <c r="N133" s="2">
        <v>6.4748201438848907E-2</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87</v>
      </c>
      <c r="C138" s="2">
        <v>8.4097517333929797E-2</v>
      </c>
      <c r="D138" s="2">
        <v>9.1396740251702094E-2</v>
      </c>
      <c r="E138" s="2">
        <v>8.1285444234404494E-2</v>
      </c>
      <c r="F138" s="2">
        <v>8.3916083916083906E-2</v>
      </c>
      <c r="G138" s="2">
        <v>8.5806451612903206E-2</v>
      </c>
      <c r="H138" s="2">
        <v>6.7736185383244205E-2</v>
      </c>
      <c r="I138" s="2">
        <v>6.3856427378964895E-2</v>
      </c>
      <c r="J138" s="2">
        <v>6.6823590950699605E-2</v>
      </c>
      <c r="K138" s="2">
        <v>4.8786467271390001E-2</v>
      </c>
      <c r="L138" s="2">
        <v>5.1659654043945798E-2</v>
      </c>
      <c r="M138" s="2">
        <v>5.7568348521893797E-2</v>
      </c>
      <c r="N138" s="3">
        <v>0.24440957238132599</v>
      </c>
      <c r="O138" s="3">
        <v>0.79886578449905499</v>
      </c>
    </row>
    <row r="139" spans="1:15" x14ac:dyDescent="0.3">
      <c r="A139" s="8" t="s">
        <v>12</v>
      </c>
      <c r="B139" s="8" t="s">
        <v>88</v>
      </c>
      <c r="C139" s="2">
        <v>1.2779552715655E-2</v>
      </c>
      <c r="D139" s="2">
        <v>8.3015108749792503E-4</v>
      </c>
      <c r="E139" s="2">
        <v>-1.9077637690776399E-2</v>
      </c>
      <c r="F139" s="2">
        <v>-5.7500422797226404E-3</v>
      </c>
      <c r="G139" s="2">
        <v>-9.8656234053410407E-3</v>
      </c>
      <c r="H139" s="2">
        <v>-8.5895894176258398E-4</v>
      </c>
      <c r="I139" s="2">
        <v>9.6286107290233808E-3</v>
      </c>
      <c r="J139" s="2">
        <v>2.1457765667574898E-2</v>
      </c>
      <c r="K139" s="2">
        <v>3.80126708902968E-2</v>
      </c>
      <c r="L139" s="2">
        <v>4.7381946675232899E-2</v>
      </c>
      <c r="M139" s="2">
        <v>6.8854470173286303E-2</v>
      </c>
      <c r="N139" s="3">
        <v>0.186989100817439</v>
      </c>
      <c r="O139" s="3">
        <v>0.15627073656270701</v>
      </c>
    </row>
    <row r="140" spans="1:15" x14ac:dyDescent="0.3">
      <c r="A140" s="8" t="s">
        <v>12</v>
      </c>
      <c r="B140" s="8" t="s">
        <v>89</v>
      </c>
      <c r="C140" s="2">
        <v>0.117424242424242</v>
      </c>
      <c r="D140" s="2">
        <v>0.111864406779661</v>
      </c>
      <c r="E140" s="2">
        <v>0.14024390243902399</v>
      </c>
      <c r="F140" s="2">
        <v>0.11497326203208599</v>
      </c>
      <c r="G140" s="2">
        <v>0.11031175059952</v>
      </c>
      <c r="H140" s="2">
        <v>0.101511879049676</v>
      </c>
      <c r="I140" s="2">
        <v>0.13137254901960799</v>
      </c>
      <c r="J140" s="2">
        <v>9.1854419410745194E-2</v>
      </c>
      <c r="K140" s="2">
        <v>0.106349206349206</v>
      </c>
      <c r="L140" s="2">
        <v>8.0344332855093306E-2</v>
      </c>
      <c r="M140" s="2">
        <v>7.9681274900398405E-2</v>
      </c>
      <c r="N140" s="3">
        <v>0.409012131715771</v>
      </c>
      <c r="O140" s="3">
        <v>1.4786585365853699</v>
      </c>
    </row>
    <row r="141" spans="1:15" x14ac:dyDescent="0.3">
      <c r="A141" s="8" t="s">
        <v>12</v>
      </c>
      <c r="B141" s="8" t="s">
        <v>90</v>
      </c>
      <c r="C141" s="2">
        <v>6.9498069498069498E-2</v>
      </c>
      <c r="D141" s="2">
        <v>8.0625752105896495E-2</v>
      </c>
      <c r="E141" s="2">
        <v>6.0133630289532301E-2</v>
      </c>
      <c r="F141" s="2">
        <v>5.1470588235294101E-2</v>
      </c>
      <c r="G141" s="2">
        <v>3.9960039960040002E-2</v>
      </c>
      <c r="H141" s="2">
        <v>4.8991354466858802E-2</v>
      </c>
      <c r="I141" s="2">
        <v>8.8827838827838804E-2</v>
      </c>
      <c r="J141" s="2">
        <v>0.117746005046257</v>
      </c>
      <c r="K141" s="2">
        <v>0.18735891647855499</v>
      </c>
      <c r="L141" s="2">
        <v>0.20152091254752899</v>
      </c>
      <c r="M141" s="2">
        <v>0.278481012658228</v>
      </c>
      <c r="N141" s="3">
        <v>1.0386879730866301</v>
      </c>
      <c r="O141" s="3">
        <v>1.6993318485523401</v>
      </c>
    </row>
    <row r="142" spans="1:15" x14ac:dyDescent="0.3">
      <c r="A142" s="8" t="s">
        <v>12</v>
      </c>
      <c r="B142" s="8" t="s">
        <v>91</v>
      </c>
      <c r="C142" s="2">
        <v>4.9484536082474197E-2</v>
      </c>
      <c r="D142" s="2">
        <v>7.0726915520628694E-2</v>
      </c>
      <c r="E142" s="2">
        <v>0.11009174311926601</v>
      </c>
      <c r="F142" s="2">
        <v>9.4214876033057907E-2</v>
      </c>
      <c r="G142" s="2">
        <v>7.25075528700906E-2</v>
      </c>
      <c r="H142" s="2">
        <v>4.7887323943661998E-2</v>
      </c>
      <c r="I142" s="2">
        <v>7.1236559139784994E-2</v>
      </c>
      <c r="J142" s="2">
        <v>7.2772898368883301E-2</v>
      </c>
      <c r="K142" s="2">
        <v>7.8362573099415203E-2</v>
      </c>
      <c r="L142" s="2">
        <v>7.8091106290672493E-2</v>
      </c>
      <c r="M142" s="2">
        <v>5.0301810865191199E-2</v>
      </c>
      <c r="N142" s="3">
        <v>0.30991217063990001</v>
      </c>
      <c r="O142" s="3">
        <v>0.91559633027522902</v>
      </c>
    </row>
    <row r="143" spans="1:15" x14ac:dyDescent="0.3">
      <c r="A143" s="8" t="s">
        <v>12</v>
      </c>
      <c r="B143" s="8" t="s">
        <v>92</v>
      </c>
      <c r="C143" s="2">
        <v>5.3333333333333302E-2</v>
      </c>
      <c r="D143" s="2">
        <v>4.4303797468354403E-2</v>
      </c>
      <c r="E143" s="2">
        <v>1.21212121212121E-2</v>
      </c>
      <c r="F143" s="2">
        <v>3.59281437125748E-2</v>
      </c>
      <c r="G143" s="2">
        <v>4.6242774566474E-2</v>
      </c>
      <c r="H143" s="2">
        <v>5.5248618784530398E-2</v>
      </c>
      <c r="I143" s="2">
        <v>3.1413612565444997E-2</v>
      </c>
      <c r="J143" s="2">
        <v>5.5837563451776699E-2</v>
      </c>
      <c r="K143" s="2">
        <v>4.3269230769230803E-2</v>
      </c>
      <c r="L143" s="2">
        <v>7.3732718894009203E-2</v>
      </c>
      <c r="M143" s="2">
        <v>9.4420600858369105E-2</v>
      </c>
      <c r="N143" s="3">
        <v>0.294416243654822</v>
      </c>
      <c r="O143" s="3">
        <v>0.54545454545454497</v>
      </c>
    </row>
    <row r="144" spans="1:15" x14ac:dyDescent="0.3">
      <c r="A144" s="8" t="s">
        <v>12</v>
      </c>
      <c r="B144" s="8" t="s">
        <v>93</v>
      </c>
      <c r="C144" s="2">
        <v>-1.2853470437018E-3</v>
      </c>
      <c r="D144" s="2">
        <v>-6.1620061620061596E-3</v>
      </c>
      <c r="E144" s="2">
        <v>2.3937526978770199E-3</v>
      </c>
      <c r="F144" s="2">
        <v>1.1313811462574401E-2</v>
      </c>
      <c r="G144" s="2">
        <v>6.6968606046529603E-3</v>
      </c>
      <c r="H144" s="2">
        <v>4.4989617780512199E-3</v>
      </c>
      <c r="I144" s="2">
        <v>6.4311143436818104E-3</v>
      </c>
      <c r="J144" s="2">
        <v>1.8105054961774E-2</v>
      </c>
      <c r="K144" s="2">
        <v>4.4457727799155702E-3</v>
      </c>
      <c r="L144" s="2">
        <v>-1.78531577772819E-3</v>
      </c>
      <c r="M144" s="2">
        <v>9.8367985691929297E-3</v>
      </c>
      <c r="N144" s="3">
        <v>3.0847057928568698E-2</v>
      </c>
      <c r="O144" s="3">
        <v>6.35325511125064E-2</v>
      </c>
    </row>
    <row r="145" spans="1:15" x14ac:dyDescent="0.3">
      <c r="A145" s="8" t="s">
        <v>12</v>
      </c>
      <c r="B145" s="8" t="s">
        <v>94</v>
      </c>
      <c r="C145" s="2">
        <v>9.5238095238095195E-3</v>
      </c>
      <c r="D145" s="2">
        <v>-3.1446540880503099E-3</v>
      </c>
      <c r="E145" s="2">
        <v>-1.34069400630915E-2</v>
      </c>
      <c r="F145" s="2">
        <v>-9.5923261390887301E-3</v>
      </c>
      <c r="G145" s="2">
        <v>1.0088781275221999E-2</v>
      </c>
      <c r="H145" s="2">
        <v>5.5932880543347998E-3</v>
      </c>
      <c r="I145" s="2">
        <v>2.7810885975367498E-3</v>
      </c>
      <c r="J145" s="2">
        <v>3.3676703645007897E-2</v>
      </c>
      <c r="K145" s="2">
        <v>-3.4495975469528602E-3</v>
      </c>
      <c r="L145" s="2">
        <v>-8.0769230769230805E-3</v>
      </c>
      <c r="M145" s="2">
        <v>-1.5509887553315201E-3</v>
      </c>
      <c r="N145" s="3">
        <v>2.0206022187004801E-2</v>
      </c>
      <c r="O145" s="3">
        <v>1.53785488958991E-2</v>
      </c>
    </row>
    <row r="146" spans="1:15" x14ac:dyDescent="0.3">
      <c r="A146" s="8" t="s">
        <v>12</v>
      </c>
      <c r="B146" s="8" t="s">
        <v>95</v>
      </c>
      <c r="C146" s="2">
        <v>0.15079365079365101</v>
      </c>
      <c r="D146" s="2">
        <v>8.9655172413793102E-2</v>
      </c>
      <c r="E146" s="2">
        <v>0.123417721518987</v>
      </c>
      <c r="F146" s="2">
        <v>0.12112676056338</v>
      </c>
      <c r="G146" s="2">
        <v>8.5427135678391997E-2</v>
      </c>
      <c r="H146" s="2">
        <v>8.1018518518518504E-2</v>
      </c>
      <c r="I146" s="2">
        <v>0.143468950749465</v>
      </c>
      <c r="J146" s="2">
        <v>7.3033707865168496E-2</v>
      </c>
      <c r="K146" s="2">
        <v>9.9476439790575896E-2</v>
      </c>
      <c r="L146" s="2">
        <v>8.4126984126984106E-2</v>
      </c>
      <c r="M146" s="2">
        <v>7.6134699853587104E-2</v>
      </c>
      <c r="N146" s="3">
        <v>0.376404494382022</v>
      </c>
      <c r="O146" s="3">
        <v>1.32594936708861</v>
      </c>
    </row>
    <row r="147" spans="1:15" x14ac:dyDescent="0.3">
      <c r="A147" s="8" t="s">
        <v>12</v>
      </c>
      <c r="B147" s="8" t="s">
        <v>96</v>
      </c>
      <c r="C147" s="2">
        <v>3.8674033149171297E-2</v>
      </c>
      <c r="D147" s="2">
        <v>3.1914893617021302E-2</v>
      </c>
      <c r="E147" s="2">
        <v>4.3814432989690698E-2</v>
      </c>
      <c r="F147" s="2">
        <v>1.48148148148148E-2</v>
      </c>
      <c r="G147" s="2">
        <v>2.6763990267639901E-2</v>
      </c>
      <c r="H147" s="2">
        <v>4.5023696682464497E-2</v>
      </c>
      <c r="I147" s="2">
        <v>4.3083900226757399E-2</v>
      </c>
      <c r="J147" s="2">
        <v>6.3043478260869604E-2</v>
      </c>
      <c r="K147" s="2">
        <v>0.124744376278119</v>
      </c>
      <c r="L147" s="2">
        <v>0.14000000000000001</v>
      </c>
      <c r="M147" s="2">
        <v>0.18660287081339699</v>
      </c>
      <c r="N147" s="3">
        <v>0.61739130434782596</v>
      </c>
      <c r="O147" s="3">
        <v>0.91752577319587603</v>
      </c>
    </row>
    <row r="148" spans="1:15" x14ac:dyDescent="0.3">
      <c r="A148" s="8" t="s">
        <v>12</v>
      </c>
      <c r="B148" s="8" t="s">
        <v>97</v>
      </c>
      <c r="C148" s="2">
        <v>-1.9263845889232901E-2</v>
      </c>
      <c r="D148" s="2">
        <v>-4.0862855138547899E-2</v>
      </c>
      <c r="E148" s="2">
        <v>-3.5655512890839298E-2</v>
      </c>
      <c r="F148" s="2">
        <v>-2.2942737959802801E-2</v>
      </c>
      <c r="G148" s="2">
        <v>-2.1734911701921201E-2</v>
      </c>
      <c r="H148" s="2">
        <v>-2.38048006347947E-2</v>
      </c>
      <c r="I148" s="2">
        <v>-2.1133915870758E-2</v>
      </c>
      <c r="J148" s="2">
        <v>-1.05875025949761E-2</v>
      </c>
      <c r="K148" s="2">
        <v>-1.13302559798573E-2</v>
      </c>
      <c r="L148" s="2">
        <v>-0.139855687606112</v>
      </c>
      <c r="M148" s="2">
        <v>-0.108068097705403</v>
      </c>
      <c r="N148" s="3">
        <v>-0.24953290429728001</v>
      </c>
      <c r="O148" s="3">
        <v>-0.33900164563905599</v>
      </c>
    </row>
    <row r="149" spans="1:15" x14ac:dyDescent="0.3">
      <c r="A149" s="8" t="s">
        <v>12</v>
      </c>
      <c r="B149" s="8" t="s">
        <v>98</v>
      </c>
      <c r="C149" s="2">
        <v>8.0213903743315499E-3</v>
      </c>
      <c r="D149" s="2">
        <v>-2.1750663129973501E-2</v>
      </c>
      <c r="E149" s="2">
        <v>-4.3926247288503299E-2</v>
      </c>
      <c r="F149" s="2">
        <v>-2.55246738513897E-2</v>
      </c>
      <c r="G149" s="2">
        <v>-1.6880093131548299E-2</v>
      </c>
      <c r="H149" s="2">
        <v>-2.3090586145648299E-2</v>
      </c>
      <c r="I149" s="2">
        <v>-1.7575757575757599E-2</v>
      </c>
      <c r="J149" s="2">
        <v>-6.1690314620604604E-3</v>
      </c>
      <c r="K149" s="2">
        <v>-1.17939168218498E-2</v>
      </c>
      <c r="L149" s="2">
        <v>-0.13630653266331699</v>
      </c>
      <c r="M149" s="2">
        <v>-7.5636363636363599E-2</v>
      </c>
      <c r="N149" s="3">
        <v>-0.21591610117211599</v>
      </c>
      <c r="O149" s="3">
        <v>-0.31073752711496699</v>
      </c>
    </row>
    <row r="150" spans="1:15" x14ac:dyDescent="0.3">
      <c r="A150" s="8" t="s">
        <v>13</v>
      </c>
      <c r="B150" s="8" t="s">
        <v>87</v>
      </c>
      <c r="C150" s="2">
        <v>-0.2</v>
      </c>
      <c r="D150" s="2">
        <v>-8.3333333333333301E-2</v>
      </c>
      <c r="E150" s="2">
        <v>9.0909090909090898E-2</v>
      </c>
      <c r="F150" s="2">
        <v>-0.16666666666666699</v>
      </c>
      <c r="G150" s="2">
        <v>0.1</v>
      </c>
      <c r="H150" s="2">
        <v>0</v>
      </c>
      <c r="I150" s="2">
        <v>0</v>
      </c>
      <c r="J150" s="2">
        <v>0</v>
      </c>
      <c r="K150" s="2">
        <v>0</v>
      </c>
      <c r="L150" s="2">
        <v>0.54545454545454497</v>
      </c>
      <c r="M150" s="2">
        <v>0.11764705882352899</v>
      </c>
      <c r="N150" s="3">
        <v>0.72727272727272696</v>
      </c>
      <c r="O150" s="3">
        <v>0.72727272727272696</v>
      </c>
    </row>
    <row r="151" spans="1:15" x14ac:dyDescent="0.3">
      <c r="A151" s="8" t="s">
        <v>13</v>
      </c>
      <c r="B151" s="8" t="s">
        <v>88</v>
      </c>
      <c r="C151" s="2">
        <v>-0.1875</v>
      </c>
      <c r="D151" s="2">
        <v>-7.69230769230769E-2</v>
      </c>
      <c r="E151" s="2">
        <v>-0.16666666666666699</v>
      </c>
      <c r="F151" s="2">
        <v>0</v>
      </c>
      <c r="G151" s="2">
        <v>0</v>
      </c>
      <c r="H151" s="2">
        <v>-0.1</v>
      </c>
      <c r="I151" s="2">
        <v>0</v>
      </c>
      <c r="J151" s="2">
        <v>0</v>
      </c>
      <c r="K151" s="2">
        <v>0</v>
      </c>
      <c r="L151" s="2">
        <v>0.33333333333333298</v>
      </c>
      <c r="M151" s="2">
        <v>0.33333333333333298</v>
      </c>
      <c r="N151" s="3">
        <v>0.77777777777777801</v>
      </c>
      <c r="O151" s="3">
        <v>0.33333333333333298</v>
      </c>
    </row>
    <row r="152" spans="1:15" x14ac:dyDescent="0.3">
      <c r="A152" s="8" t="s">
        <v>13</v>
      </c>
      <c r="B152" s="8" t="s">
        <v>89</v>
      </c>
      <c r="C152" s="2">
        <v>0</v>
      </c>
      <c r="D152" s="2">
        <v>0</v>
      </c>
      <c r="E152" s="2">
        <v>0</v>
      </c>
      <c r="F152" s="2">
        <v>0</v>
      </c>
      <c r="G152" s="2">
        <v>0</v>
      </c>
      <c r="H152" s="2">
        <v>0</v>
      </c>
      <c r="I152" s="2">
        <v>1</v>
      </c>
      <c r="J152" s="2">
        <v>0</v>
      </c>
      <c r="K152" s="2">
        <v>0</v>
      </c>
      <c r="L152" s="2">
        <v>0</v>
      </c>
      <c r="M152" s="2">
        <v>0</v>
      </c>
      <c r="N152" s="3">
        <v>0</v>
      </c>
      <c r="O152" s="3">
        <v>1</v>
      </c>
    </row>
    <row r="153" spans="1:15" x14ac:dyDescent="0.3">
      <c r="A153" s="8" t="s">
        <v>13</v>
      </c>
      <c r="B153" s="8" t="s">
        <v>90</v>
      </c>
      <c r="C153" s="2">
        <v>0</v>
      </c>
      <c r="D153" s="2">
        <v>0</v>
      </c>
      <c r="E153" s="2">
        <v>0</v>
      </c>
      <c r="F153" s="2">
        <v>0</v>
      </c>
      <c r="G153" s="2">
        <v>0</v>
      </c>
      <c r="H153" s="2">
        <v>0</v>
      </c>
      <c r="I153" s="2">
        <v>0</v>
      </c>
      <c r="J153" s="2">
        <v>0</v>
      </c>
      <c r="K153" s="2">
        <v>0</v>
      </c>
      <c r="L153" s="2">
        <v>5</v>
      </c>
      <c r="M153" s="2">
        <v>1.5</v>
      </c>
      <c r="N153" s="3">
        <v>0</v>
      </c>
      <c r="O153" s="3">
        <v>0</v>
      </c>
    </row>
    <row r="154" spans="1:15" x14ac:dyDescent="0.3">
      <c r="A154" s="8" t="s">
        <v>13</v>
      </c>
      <c r="B154" s="8" t="s">
        <v>91</v>
      </c>
      <c r="C154" s="2">
        <v>0.28571428571428598</v>
      </c>
      <c r="D154" s="2">
        <v>-0.11111111111111099</v>
      </c>
      <c r="E154" s="2">
        <v>-0.125</v>
      </c>
      <c r="F154" s="2">
        <v>0.14285714285714299</v>
      </c>
      <c r="G154" s="2">
        <v>0.375</v>
      </c>
      <c r="H154" s="2">
        <v>0</v>
      </c>
      <c r="I154" s="2">
        <v>0.18181818181818199</v>
      </c>
      <c r="J154" s="2">
        <v>7.69230769230769E-2</v>
      </c>
      <c r="K154" s="2">
        <v>0</v>
      </c>
      <c r="L154" s="2">
        <v>0</v>
      </c>
      <c r="M154" s="2">
        <v>0.214285714285714</v>
      </c>
      <c r="N154" s="3">
        <v>0.30769230769230799</v>
      </c>
      <c r="O154" s="3">
        <v>1.125</v>
      </c>
    </row>
    <row r="155" spans="1:15" x14ac:dyDescent="0.3">
      <c r="A155" s="8" t="s">
        <v>13</v>
      </c>
      <c r="B155" s="8" t="s">
        <v>92</v>
      </c>
      <c r="C155" s="2">
        <v>0</v>
      </c>
      <c r="D155" s="2">
        <v>0</v>
      </c>
      <c r="E155" s="2">
        <v>0</v>
      </c>
      <c r="F155" s="2">
        <v>0</v>
      </c>
      <c r="G155" s="2">
        <v>0</v>
      </c>
      <c r="H155" s="2">
        <v>0</v>
      </c>
      <c r="I155" s="2">
        <v>0</v>
      </c>
      <c r="J155" s="2">
        <v>0</v>
      </c>
      <c r="K155" s="2">
        <v>0</v>
      </c>
      <c r="L155" s="2">
        <v>0</v>
      </c>
      <c r="M155" s="2">
        <v>0</v>
      </c>
      <c r="N155" s="3">
        <v>0</v>
      </c>
      <c r="O155" s="3">
        <v>0</v>
      </c>
    </row>
    <row r="156" spans="1:15" x14ac:dyDescent="0.3">
      <c r="A156" s="8" t="s">
        <v>13</v>
      </c>
      <c r="B156" s="8" t="s">
        <v>93</v>
      </c>
      <c r="C156" s="2">
        <v>1.6640253565768599E-2</v>
      </c>
      <c r="D156" s="2">
        <v>9.3530787217459103E-3</v>
      </c>
      <c r="E156" s="2">
        <v>2.1621621621621599E-2</v>
      </c>
      <c r="F156" s="2">
        <v>1.1337868480725599E-2</v>
      </c>
      <c r="G156" s="2">
        <v>1.64424514200299E-2</v>
      </c>
      <c r="H156" s="2">
        <v>2.13235294117647E-2</v>
      </c>
      <c r="I156" s="2">
        <v>2.0158387329013702E-2</v>
      </c>
      <c r="J156" s="2">
        <v>3.7402964008468598E-2</v>
      </c>
      <c r="K156" s="2">
        <v>1.7006802721088399E-2</v>
      </c>
      <c r="L156" s="2">
        <v>8.6956521739130405E-2</v>
      </c>
      <c r="M156" s="2">
        <v>1.8461538461538501E-2</v>
      </c>
      <c r="N156" s="3">
        <v>0.16796047988708501</v>
      </c>
      <c r="O156" s="3">
        <v>0.27799227799227799</v>
      </c>
    </row>
    <row r="157" spans="1:15" x14ac:dyDescent="0.3">
      <c r="A157" s="8" t="s">
        <v>13</v>
      </c>
      <c r="B157" s="8" t="s">
        <v>94</v>
      </c>
      <c r="C157" s="2">
        <v>-4.3478260869565202E-2</v>
      </c>
      <c r="D157" s="2">
        <v>-2.27272727272727E-2</v>
      </c>
      <c r="E157" s="2">
        <v>-2.9069767441860499E-2</v>
      </c>
      <c r="F157" s="2">
        <v>-1.79640718562874E-2</v>
      </c>
      <c r="G157" s="2">
        <v>-1.21951219512195E-2</v>
      </c>
      <c r="H157" s="2">
        <v>-5.5555555555555601E-2</v>
      </c>
      <c r="I157" s="2">
        <v>-3.2679738562091498E-2</v>
      </c>
      <c r="J157" s="2">
        <v>-3.37837837837838E-2</v>
      </c>
      <c r="K157" s="2">
        <v>-5.5944055944055902E-2</v>
      </c>
      <c r="L157" s="2">
        <v>4.4444444444444398E-2</v>
      </c>
      <c r="M157" s="2">
        <v>7.09219858156028E-2</v>
      </c>
      <c r="N157" s="3">
        <v>2.0270270270270299E-2</v>
      </c>
      <c r="O157" s="3">
        <v>-0.122093023255814</v>
      </c>
    </row>
    <row r="158" spans="1:15" x14ac:dyDescent="0.3">
      <c r="A158" s="8" t="s">
        <v>13</v>
      </c>
      <c r="B158" s="8" t="s">
        <v>95</v>
      </c>
      <c r="C158" s="2">
        <v>0</v>
      </c>
      <c r="D158" s="2">
        <v>0.5</v>
      </c>
      <c r="E158" s="2">
        <v>-0.33333333333333298</v>
      </c>
      <c r="F158" s="2">
        <v>0</v>
      </c>
      <c r="G158" s="2">
        <v>0</v>
      </c>
      <c r="H158" s="2">
        <v>0</v>
      </c>
      <c r="I158" s="2">
        <v>0</v>
      </c>
      <c r="J158" s="2">
        <v>0.5</v>
      </c>
      <c r="K158" s="2">
        <v>0.33333333333333298</v>
      </c>
      <c r="L158" s="2">
        <v>-0.25</v>
      </c>
      <c r="M158" s="2">
        <v>0</v>
      </c>
      <c r="N158" s="3">
        <v>0.5</v>
      </c>
      <c r="O158" s="3">
        <v>0</v>
      </c>
    </row>
    <row r="159" spans="1:15" x14ac:dyDescent="0.3">
      <c r="A159" s="8" t="s">
        <v>13</v>
      </c>
      <c r="B159" s="8" t="s">
        <v>96</v>
      </c>
      <c r="C159" s="2">
        <v>0</v>
      </c>
      <c r="D159" s="2">
        <v>0</v>
      </c>
      <c r="E159" s="2">
        <v>-1</v>
      </c>
      <c r="F159" s="2">
        <v>0</v>
      </c>
      <c r="G159" s="2">
        <v>0</v>
      </c>
      <c r="H159" s="2">
        <v>0</v>
      </c>
      <c r="I159" s="2">
        <v>0</v>
      </c>
      <c r="J159" s="2">
        <v>0</v>
      </c>
      <c r="K159" s="2">
        <v>0</v>
      </c>
      <c r="L159" s="2">
        <v>0</v>
      </c>
      <c r="M159" s="2">
        <v>0</v>
      </c>
      <c r="N159" s="3">
        <v>0</v>
      </c>
      <c r="O159" s="3">
        <v>0</v>
      </c>
    </row>
    <row r="160" spans="1:15" x14ac:dyDescent="0.3">
      <c r="A160" s="8" t="s">
        <v>13</v>
      </c>
      <c r="B160" s="8" t="s">
        <v>97</v>
      </c>
      <c r="C160" s="2">
        <v>9.6618357487922701E-3</v>
      </c>
      <c r="D160" s="2">
        <v>-4.7846889952153103E-2</v>
      </c>
      <c r="E160" s="2">
        <v>-5.52763819095477E-2</v>
      </c>
      <c r="F160" s="2">
        <v>0</v>
      </c>
      <c r="G160" s="2">
        <v>-1.5957446808510599E-2</v>
      </c>
      <c r="H160" s="2">
        <v>-3.24324324324324E-2</v>
      </c>
      <c r="I160" s="2">
        <v>-2.23463687150838E-2</v>
      </c>
      <c r="J160" s="2">
        <v>-1.1428571428571401E-2</v>
      </c>
      <c r="K160" s="2">
        <v>-2.3121387283237E-2</v>
      </c>
      <c r="L160" s="2">
        <v>-0.195266272189349</v>
      </c>
      <c r="M160" s="2">
        <v>-0.16911764705882401</v>
      </c>
      <c r="N160" s="3">
        <v>-0.35428571428571398</v>
      </c>
      <c r="O160" s="3">
        <v>-0.43216080402009999</v>
      </c>
    </row>
    <row r="161" spans="1:15" x14ac:dyDescent="0.3">
      <c r="A161" s="8" t="s">
        <v>13</v>
      </c>
      <c r="B161" s="8" t="s">
        <v>98</v>
      </c>
      <c r="C161" s="2">
        <v>-7.4074074074074098E-2</v>
      </c>
      <c r="D161" s="2">
        <v>-0.12</v>
      </c>
      <c r="E161" s="2">
        <v>-0.13636363636363599</v>
      </c>
      <c r="F161" s="2">
        <v>-5.2631578947368397E-2</v>
      </c>
      <c r="G161" s="2">
        <v>-5.5555555555555601E-2</v>
      </c>
      <c r="H161" s="2">
        <v>-5.8823529411764698E-2</v>
      </c>
      <c r="I161" s="2">
        <v>-6.25E-2</v>
      </c>
      <c r="J161" s="2">
        <v>0</v>
      </c>
      <c r="K161" s="2">
        <v>-6.6666666666666693E-2</v>
      </c>
      <c r="L161" s="2">
        <v>0.214285714285714</v>
      </c>
      <c r="M161" s="2">
        <v>-0.11764705882352899</v>
      </c>
      <c r="N161" s="3">
        <v>0</v>
      </c>
      <c r="O161" s="3">
        <v>-0.31818181818181801</v>
      </c>
    </row>
    <row r="162" spans="1:15" x14ac:dyDescent="0.3">
      <c r="A162" s="8" t="s">
        <v>14</v>
      </c>
      <c r="B162" s="8" t="s">
        <v>87</v>
      </c>
      <c r="C162" s="2">
        <v>0.147887323943662</v>
      </c>
      <c r="D162" s="2">
        <v>6.13496932515337E-2</v>
      </c>
      <c r="E162" s="2">
        <v>1.7341040462427699E-2</v>
      </c>
      <c r="F162" s="2">
        <v>9.0909090909090898E-2</v>
      </c>
      <c r="G162" s="2">
        <v>8.8541666666666699E-2</v>
      </c>
      <c r="H162" s="2">
        <v>3.82775119617225E-2</v>
      </c>
      <c r="I162" s="2">
        <v>3.6866359447004601E-2</v>
      </c>
      <c r="J162" s="2">
        <v>3.11111111111111E-2</v>
      </c>
      <c r="K162" s="2">
        <v>0.181034482758621</v>
      </c>
      <c r="L162" s="2">
        <v>7.6642335766423403E-2</v>
      </c>
      <c r="M162" s="2">
        <v>3.7288135593220299E-2</v>
      </c>
      <c r="N162" s="3">
        <v>0.36</v>
      </c>
      <c r="O162" s="3">
        <v>0.76878612716762995</v>
      </c>
    </row>
    <row r="163" spans="1:15" x14ac:dyDescent="0.3">
      <c r="A163" s="8" t="s">
        <v>14</v>
      </c>
      <c r="B163" s="8" t="s">
        <v>88</v>
      </c>
      <c r="C163" s="2">
        <v>-2.9069767441860499E-2</v>
      </c>
      <c r="D163" s="2">
        <v>3.59281437125748E-2</v>
      </c>
      <c r="E163" s="2">
        <v>-5.78034682080925E-3</v>
      </c>
      <c r="F163" s="2">
        <v>2.32558139534884E-2</v>
      </c>
      <c r="G163" s="2">
        <v>2.8409090909090901E-2</v>
      </c>
      <c r="H163" s="2">
        <v>1.1049723756906099E-2</v>
      </c>
      <c r="I163" s="2">
        <v>2.7322404371584699E-2</v>
      </c>
      <c r="J163" s="2">
        <v>-4.7872340425531901E-2</v>
      </c>
      <c r="K163" s="2">
        <v>0.11731843575419</v>
      </c>
      <c r="L163" s="2">
        <v>0.11</v>
      </c>
      <c r="M163" s="2">
        <v>5.4054054054054099E-2</v>
      </c>
      <c r="N163" s="3">
        <v>0.24468085106383</v>
      </c>
      <c r="O163" s="3">
        <v>0.35260115606936399</v>
      </c>
    </row>
    <row r="164" spans="1:15" x14ac:dyDescent="0.3">
      <c r="A164" s="8" t="s">
        <v>14</v>
      </c>
      <c r="B164" s="8" t="s">
        <v>89</v>
      </c>
      <c r="C164" s="2">
        <v>0.1</v>
      </c>
      <c r="D164" s="2">
        <v>-0.18181818181818199</v>
      </c>
      <c r="E164" s="2">
        <v>0</v>
      </c>
      <c r="F164" s="2">
        <v>0.11111111111111099</v>
      </c>
      <c r="G164" s="2">
        <v>0</v>
      </c>
      <c r="H164" s="2">
        <v>0.1</v>
      </c>
      <c r="I164" s="2">
        <v>9.0909090909090898E-2</v>
      </c>
      <c r="J164" s="2">
        <v>0.41666666666666702</v>
      </c>
      <c r="K164" s="2">
        <v>0.11764705882352899</v>
      </c>
      <c r="L164" s="2">
        <v>0.157894736842105</v>
      </c>
      <c r="M164" s="2">
        <v>9.0909090909090898E-2</v>
      </c>
      <c r="N164" s="3">
        <v>1</v>
      </c>
      <c r="O164" s="3">
        <v>1.6666666666666701</v>
      </c>
    </row>
    <row r="165" spans="1:15" x14ac:dyDescent="0.3">
      <c r="A165" s="8" t="s">
        <v>14</v>
      </c>
      <c r="B165" s="8" t="s">
        <v>90</v>
      </c>
      <c r="C165" s="2">
        <v>0.33333333333333298</v>
      </c>
      <c r="D165" s="2">
        <v>0.3125</v>
      </c>
      <c r="E165" s="2">
        <v>0.52380952380952395</v>
      </c>
      <c r="F165" s="2">
        <v>0.125</v>
      </c>
      <c r="G165" s="2">
        <v>2.7777777777777801E-2</v>
      </c>
      <c r="H165" s="2">
        <v>-5.4054054054054099E-2</v>
      </c>
      <c r="I165" s="2">
        <v>0</v>
      </c>
      <c r="J165" s="2">
        <v>0.17142857142857101</v>
      </c>
      <c r="K165" s="2">
        <v>0.219512195121951</v>
      </c>
      <c r="L165" s="2">
        <v>0.22</v>
      </c>
      <c r="M165" s="2">
        <v>0.31147540983606598</v>
      </c>
      <c r="N165" s="3">
        <v>1.28571428571429</v>
      </c>
      <c r="O165" s="3">
        <v>2.8095238095238102</v>
      </c>
    </row>
    <row r="166" spans="1:15" x14ac:dyDescent="0.3">
      <c r="A166" s="8" t="s">
        <v>14</v>
      </c>
      <c r="B166" s="8" t="s">
        <v>91</v>
      </c>
      <c r="C166" s="2">
        <v>2.8571428571428598E-2</v>
      </c>
      <c r="D166" s="2">
        <v>0.11111111111111099</v>
      </c>
      <c r="E166" s="2">
        <v>0.125</v>
      </c>
      <c r="F166" s="2">
        <v>0.11111111111111099</v>
      </c>
      <c r="G166" s="2">
        <v>0.16</v>
      </c>
      <c r="H166" s="2">
        <v>6.8965517241379296E-2</v>
      </c>
      <c r="I166" s="2">
        <v>0</v>
      </c>
      <c r="J166" s="2">
        <v>4.8387096774193498E-2</v>
      </c>
      <c r="K166" s="2">
        <v>0.16923076923076899</v>
      </c>
      <c r="L166" s="2">
        <v>3.94736842105263E-2</v>
      </c>
      <c r="M166" s="2">
        <v>0.164556962025316</v>
      </c>
      <c r="N166" s="3">
        <v>0.483870967741935</v>
      </c>
      <c r="O166" s="3">
        <v>1.3</v>
      </c>
    </row>
    <row r="167" spans="1:15" x14ac:dyDescent="0.3">
      <c r="A167" s="8" t="s">
        <v>14</v>
      </c>
      <c r="B167" s="8" t="s">
        <v>92</v>
      </c>
      <c r="C167" s="2">
        <v>0</v>
      </c>
      <c r="D167" s="2">
        <v>0</v>
      </c>
      <c r="E167" s="2">
        <v>0</v>
      </c>
      <c r="F167" s="2">
        <v>0</v>
      </c>
      <c r="G167" s="2">
        <v>0</v>
      </c>
      <c r="H167" s="2">
        <v>0.2</v>
      </c>
      <c r="I167" s="2">
        <v>0.16666666666666699</v>
      </c>
      <c r="J167" s="2">
        <v>-0.14285714285714299</v>
      </c>
      <c r="K167" s="2">
        <v>0.33333333333333298</v>
      </c>
      <c r="L167" s="2">
        <v>0.25</v>
      </c>
      <c r="M167" s="2">
        <v>0.1</v>
      </c>
      <c r="N167" s="3">
        <v>0.57142857142857095</v>
      </c>
      <c r="O167" s="3">
        <v>1.2</v>
      </c>
    </row>
    <row r="168" spans="1:15" x14ac:dyDescent="0.3">
      <c r="A168" s="8" t="s">
        <v>14</v>
      </c>
      <c r="B168" s="8" t="s">
        <v>93</v>
      </c>
      <c r="C168" s="2">
        <v>-6.32022471910112E-3</v>
      </c>
      <c r="D168" s="2">
        <v>-1.08362779740872E-2</v>
      </c>
      <c r="E168" s="2">
        <v>0</v>
      </c>
      <c r="F168" s="2">
        <v>1.59561800428673E-2</v>
      </c>
      <c r="G168" s="2">
        <v>1.26582278481013E-2</v>
      </c>
      <c r="H168" s="2">
        <v>9.0277777777777804E-3</v>
      </c>
      <c r="I168" s="2">
        <v>1.4911676990135399E-2</v>
      </c>
      <c r="J168" s="2">
        <v>4.7468354430379696E-3</v>
      </c>
      <c r="K168" s="2">
        <v>1.8672665916760402E-2</v>
      </c>
      <c r="L168" s="2">
        <v>4.4832155477031801E-2</v>
      </c>
      <c r="M168" s="2">
        <v>8.6662439230606597E-3</v>
      </c>
      <c r="N168" s="3">
        <v>7.8661844484629304E-2</v>
      </c>
      <c r="O168" s="3">
        <v>0.13646106215765699</v>
      </c>
    </row>
    <row r="169" spans="1:15" x14ac:dyDescent="0.3">
      <c r="A169" s="8" t="s">
        <v>14</v>
      </c>
      <c r="B169" s="8" t="s">
        <v>94</v>
      </c>
      <c r="C169" s="2">
        <v>7.2463768115942004E-2</v>
      </c>
      <c r="D169" s="2">
        <v>2.7027027027027001E-2</v>
      </c>
      <c r="E169" s="2">
        <v>1.3157894736842099E-2</v>
      </c>
      <c r="F169" s="2">
        <v>4.3290043290043299E-3</v>
      </c>
      <c r="G169" s="2">
        <v>0</v>
      </c>
      <c r="H169" s="2">
        <v>-8.6206896551724102E-3</v>
      </c>
      <c r="I169" s="2">
        <v>-2.1739130434782601E-2</v>
      </c>
      <c r="J169" s="2">
        <v>4.4444444444444401E-3</v>
      </c>
      <c r="K169" s="2">
        <v>1.3274336283185801E-2</v>
      </c>
      <c r="L169" s="2">
        <v>5.6768558951965101E-2</v>
      </c>
      <c r="M169" s="2">
        <v>0</v>
      </c>
      <c r="N169" s="3">
        <v>7.5555555555555598E-2</v>
      </c>
      <c r="O169" s="3">
        <v>6.14035087719298E-2</v>
      </c>
    </row>
    <row r="170" spans="1:15" x14ac:dyDescent="0.3">
      <c r="A170" s="8" t="s">
        <v>14</v>
      </c>
      <c r="B170" s="8" t="s">
        <v>95</v>
      </c>
      <c r="C170" s="2">
        <v>-7.69230769230769E-2</v>
      </c>
      <c r="D170" s="2">
        <v>0.33333333333333298</v>
      </c>
      <c r="E170" s="2">
        <v>0.25</v>
      </c>
      <c r="F170" s="2">
        <v>0.05</v>
      </c>
      <c r="G170" s="2">
        <v>4.7619047619047603E-2</v>
      </c>
      <c r="H170" s="2">
        <v>0.13636363636363599</v>
      </c>
      <c r="I170" s="2">
        <v>0.12</v>
      </c>
      <c r="J170" s="2">
        <v>0.14285714285714299</v>
      </c>
      <c r="K170" s="2">
        <v>-9.375E-2</v>
      </c>
      <c r="L170" s="2">
        <v>0.17241379310344801</v>
      </c>
      <c r="M170" s="2">
        <v>0.14705882352941199</v>
      </c>
      <c r="N170" s="3">
        <v>0.39285714285714302</v>
      </c>
      <c r="O170" s="3">
        <v>1.4375</v>
      </c>
    </row>
    <row r="171" spans="1:15" x14ac:dyDescent="0.3">
      <c r="A171" s="8" t="s">
        <v>14</v>
      </c>
      <c r="B171" s="8" t="s">
        <v>96</v>
      </c>
      <c r="C171" s="2">
        <v>-0.11111111111111099</v>
      </c>
      <c r="D171" s="2">
        <v>0.125</v>
      </c>
      <c r="E171" s="2">
        <v>0.11111111111111099</v>
      </c>
      <c r="F171" s="2">
        <v>-0.1</v>
      </c>
      <c r="G171" s="2">
        <v>0.11111111111111099</v>
      </c>
      <c r="H171" s="2">
        <v>0</v>
      </c>
      <c r="I171" s="2">
        <v>0</v>
      </c>
      <c r="J171" s="2">
        <v>0.1</v>
      </c>
      <c r="K171" s="2">
        <v>0.36363636363636398</v>
      </c>
      <c r="L171" s="2">
        <v>0.33333333333333298</v>
      </c>
      <c r="M171" s="2">
        <v>0.65</v>
      </c>
      <c r="N171" s="3">
        <v>2.2999999999999998</v>
      </c>
      <c r="O171" s="3">
        <v>2.6666666666666701</v>
      </c>
    </row>
    <row r="172" spans="1:15" x14ac:dyDescent="0.3">
      <c r="A172" s="8" t="s">
        <v>14</v>
      </c>
      <c r="B172" s="8" t="s">
        <v>97</v>
      </c>
      <c r="C172" s="2">
        <v>-2.6162790697674399E-2</v>
      </c>
      <c r="D172" s="2">
        <v>-2.3880597014925401E-2</v>
      </c>
      <c r="E172" s="2">
        <v>-2.4464831804281301E-2</v>
      </c>
      <c r="F172" s="2">
        <v>-1.3584117032392901E-2</v>
      </c>
      <c r="G172" s="2">
        <v>-2.9661016949152502E-2</v>
      </c>
      <c r="H172" s="2">
        <v>-3.3842794759825302E-2</v>
      </c>
      <c r="I172" s="2">
        <v>-1.5819209039548001E-2</v>
      </c>
      <c r="J172" s="2">
        <v>-2.6406429391504001E-2</v>
      </c>
      <c r="K172" s="2">
        <v>1.17924528301887E-3</v>
      </c>
      <c r="L172" s="2">
        <v>-0.11425206124852801</v>
      </c>
      <c r="M172" s="2">
        <v>-7.8457446808510606E-2</v>
      </c>
      <c r="N172" s="3">
        <v>-0.204362801377727</v>
      </c>
      <c r="O172" s="3">
        <v>-0.293577981651376</v>
      </c>
    </row>
    <row r="173" spans="1:15" x14ac:dyDescent="0.3">
      <c r="A173" s="8" t="s">
        <v>14</v>
      </c>
      <c r="B173" s="8" t="s">
        <v>98</v>
      </c>
      <c r="C173" s="2">
        <v>-0.105769230769231</v>
      </c>
      <c r="D173" s="2">
        <v>3.2258064516128997E-2</v>
      </c>
      <c r="E173" s="2">
        <v>-5.2083333333333301E-2</v>
      </c>
      <c r="F173" s="2">
        <v>5.4945054945054903E-2</v>
      </c>
      <c r="G173" s="2">
        <v>-5.2083333333333301E-2</v>
      </c>
      <c r="H173" s="2">
        <v>1.0989010989011E-2</v>
      </c>
      <c r="I173" s="2">
        <v>0</v>
      </c>
      <c r="J173" s="2">
        <v>-4.3478260869565202E-2</v>
      </c>
      <c r="K173" s="2">
        <v>7.9545454545454503E-2</v>
      </c>
      <c r="L173" s="2">
        <v>-0.115789473684211</v>
      </c>
      <c r="M173" s="2">
        <v>-8.3333333333333301E-2</v>
      </c>
      <c r="N173" s="3">
        <v>-0.16304347826087001</v>
      </c>
      <c r="O173" s="3">
        <v>-0.19791666666666699</v>
      </c>
    </row>
    <row r="174" spans="1:15" x14ac:dyDescent="0.3">
      <c r="A174" s="8" t="s">
        <v>15</v>
      </c>
      <c r="B174" s="8" t="s">
        <v>87</v>
      </c>
      <c r="C174" s="2">
        <v>-1.1111111111111099E-2</v>
      </c>
      <c r="D174" s="2">
        <v>5.6179775280898903E-2</v>
      </c>
      <c r="E174" s="2">
        <v>5.31914893617021E-2</v>
      </c>
      <c r="F174" s="2">
        <v>3.03030303030303E-2</v>
      </c>
      <c r="G174" s="2">
        <v>9.8039215686274495E-2</v>
      </c>
      <c r="H174" s="2">
        <v>8.9285714285714298E-3</v>
      </c>
      <c r="I174" s="2">
        <v>4.4247787610619503E-2</v>
      </c>
      <c r="J174" s="2">
        <v>-2.5423728813559299E-2</v>
      </c>
      <c r="K174" s="2">
        <v>5.21739130434783E-2</v>
      </c>
      <c r="L174" s="2">
        <v>0.29752066115702502</v>
      </c>
      <c r="M174" s="2">
        <v>3.1847133757961797E-2</v>
      </c>
      <c r="N174" s="3">
        <v>0.37288135593220301</v>
      </c>
      <c r="O174" s="3">
        <v>0.72340425531914898</v>
      </c>
    </row>
    <row r="175" spans="1:15" x14ac:dyDescent="0.3">
      <c r="A175" s="8" t="s">
        <v>15</v>
      </c>
      <c r="B175" s="8" t="s">
        <v>88</v>
      </c>
      <c r="C175" s="2">
        <v>-5.3231939163498103E-2</v>
      </c>
      <c r="D175" s="2">
        <v>0</v>
      </c>
      <c r="E175" s="2">
        <v>-2.40963855421687E-2</v>
      </c>
      <c r="F175" s="2">
        <v>-6.1728395061728399E-2</v>
      </c>
      <c r="G175" s="2">
        <v>-8.7719298245613996E-3</v>
      </c>
      <c r="H175" s="2">
        <v>-4.8672566371681401E-2</v>
      </c>
      <c r="I175" s="2">
        <v>-4.65116279069767E-3</v>
      </c>
      <c r="J175" s="2">
        <v>-2.80373831775701E-2</v>
      </c>
      <c r="K175" s="2">
        <v>2.8846153846153799E-2</v>
      </c>
      <c r="L175" s="2">
        <v>0.19158878504672899</v>
      </c>
      <c r="M175" s="2">
        <v>4.7058823529411799E-2</v>
      </c>
      <c r="N175" s="3">
        <v>0.24766355140186899</v>
      </c>
      <c r="O175" s="3">
        <v>7.2289156626505993E-2</v>
      </c>
    </row>
    <row r="176" spans="1:15" x14ac:dyDescent="0.3">
      <c r="A176" s="8" t="s">
        <v>15</v>
      </c>
      <c r="B176" s="8" t="s">
        <v>89</v>
      </c>
      <c r="C176" s="2">
        <v>-0.25</v>
      </c>
      <c r="D176" s="2">
        <v>0</v>
      </c>
      <c r="E176" s="2">
        <v>0</v>
      </c>
      <c r="F176" s="2">
        <v>0</v>
      </c>
      <c r="G176" s="2">
        <v>0.66666666666666696</v>
      </c>
      <c r="H176" s="2">
        <v>-0.2</v>
      </c>
      <c r="I176" s="2">
        <v>0.25</v>
      </c>
      <c r="J176" s="2">
        <v>0</v>
      </c>
      <c r="K176" s="2">
        <v>0</v>
      </c>
      <c r="L176" s="2">
        <v>1</v>
      </c>
      <c r="M176" s="2">
        <v>0.3</v>
      </c>
      <c r="N176" s="3">
        <v>1.6</v>
      </c>
      <c r="O176" s="3">
        <v>3.3333333333333299</v>
      </c>
    </row>
    <row r="177" spans="1:15" x14ac:dyDescent="0.3">
      <c r="A177" s="8" t="s">
        <v>15</v>
      </c>
      <c r="B177" s="8" t="s">
        <v>90</v>
      </c>
      <c r="C177" s="2">
        <v>6.25E-2</v>
      </c>
      <c r="D177" s="2">
        <v>-0.17647058823529399</v>
      </c>
      <c r="E177" s="2">
        <v>7.1428571428571397E-2</v>
      </c>
      <c r="F177" s="2">
        <v>6.6666666666666693E-2</v>
      </c>
      <c r="G177" s="2">
        <v>6.25E-2</v>
      </c>
      <c r="H177" s="2">
        <v>-5.8823529411764698E-2</v>
      </c>
      <c r="I177" s="2">
        <v>0</v>
      </c>
      <c r="J177" s="2">
        <v>0.125</v>
      </c>
      <c r="K177" s="2">
        <v>0.11111111111111099</v>
      </c>
      <c r="L177" s="2">
        <v>0.3</v>
      </c>
      <c r="M177" s="2">
        <v>0.76923076923076905</v>
      </c>
      <c r="N177" s="3">
        <v>1.875</v>
      </c>
      <c r="O177" s="3">
        <v>2.28571428571429</v>
      </c>
    </row>
    <row r="178" spans="1:15" x14ac:dyDescent="0.3">
      <c r="A178" s="8" t="s">
        <v>15</v>
      </c>
      <c r="B178" s="8" t="s">
        <v>91</v>
      </c>
      <c r="C178" s="2">
        <v>0</v>
      </c>
      <c r="D178" s="2">
        <v>0.1</v>
      </c>
      <c r="E178" s="2">
        <v>0.36363636363636398</v>
      </c>
      <c r="F178" s="2">
        <v>0.266666666666667</v>
      </c>
      <c r="G178" s="2">
        <v>0.157894736842105</v>
      </c>
      <c r="H178" s="2">
        <v>0.13636363636363599</v>
      </c>
      <c r="I178" s="2">
        <v>0.16</v>
      </c>
      <c r="J178" s="2">
        <v>3.4482758620689703E-2</v>
      </c>
      <c r="K178" s="2">
        <v>0.133333333333333</v>
      </c>
      <c r="L178" s="2">
        <v>0.35294117647058798</v>
      </c>
      <c r="M178" s="2">
        <v>6.5217391304347797E-2</v>
      </c>
      <c r="N178" s="3">
        <v>0.68965517241379304</v>
      </c>
      <c r="O178" s="3">
        <v>3.4545454545454501</v>
      </c>
    </row>
    <row r="179" spans="1:15" x14ac:dyDescent="0.3">
      <c r="A179" s="8" t="s">
        <v>15</v>
      </c>
      <c r="B179" s="8" t="s">
        <v>92</v>
      </c>
      <c r="C179" s="2">
        <v>0</v>
      </c>
      <c r="D179" s="2">
        <v>0</v>
      </c>
      <c r="E179" s="2">
        <v>0</v>
      </c>
      <c r="F179" s="2">
        <v>1</v>
      </c>
      <c r="G179" s="2">
        <v>0</v>
      </c>
      <c r="H179" s="2">
        <v>0</v>
      </c>
      <c r="I179" s="2">
        <v>0.5</v>
      </c>
      <c r="J179" s="2">
        <v>-0.33333333333333298</v>
      </c>
      <c r="K179" s="2">
        <v>0</v>
      </c>
      <c r="L179" s="2">
        <v>1</v>
      </c>
      <c r="M179" s="2">
        <v>0</v>
      </c>
      <c r="N179" s="3">
        <v>0.33333333333333298</v>
      </c>
      <c r="O179" s="3">
        <v>3</v>
      </c>
    </row>
    <row r="180" spans="1:15" x14ac:dyDescent="0.3">
      <c r="A180" s="8" t="s">
        <v>15</v>
      </c>
      <c r="B180" s="8" t="s">
        <v>93</v>
      </c>
      <c r="C180" s="2">
        <v>-2.1604938271604899E-2</v>
      </c>
      <c r="D180" s="2">
        <v>6.3091482649842298E-4</v>
      </c>
      <c r="E180" s="2">
        <v>8.8272383354350593E-3</v>
      </c>
      <c r="F180" s="2">
        <v>2.3125E-2</v>
      </c>
      <c r="G180" s="2">
        <v>1.2217470983506401E-2</v>
      </c>
      <c r="H180" s="2">
        <v>2.4743512371756201E-2</v>
      </c>
      <c r="I180" s="2">
        <v>7.6560659599528898E-3</v>
      </c>
      <c r="J180" s="2">
        <v>4.6756282875511403E-3</v>
      </c>
      <c r="K180" s="2">
        <v>2.2687609075043601E-2</v>
      </c>
      <c r="L180" s="2">
        <v>8.5893060295790705E-2</v>
      </c>
      <c r="M180" s="2">
        <v>2.4620220010476701E-2</v>
      </c>
      <c r="N180" s="3">
        <v>0.143191116306254</v>
      </c>
      <c r="O180" s="3">
        <v>0.233291298865069</v>
      </c>
    </row>
    <row r="181" spans="1:15" x14ac:dyDescent="0.3">
      <c r="A181" s="8" t="s">
        <v>15</v>
      </c>
      <c r="B181" s="8" t="s">
        <v>94</v>
      </c>
      <c r="C181" s="2">
        <v>1.85185185185185E-2</v>
      </c>
      <c r="D181" s="2">
        <v>2.7272727272727299E-2</v>
      </c>
      <c r="E181" s="2">
        <v>-7.9646017699115002E-2</v>
      </c>
      <c r="F181" s="2">
        <v>-5.7692307692307702E-2</v>
      </c>
      <c r="G181" s="2">
        <v>0</v>
      </c>
      <c r="H181" s="2">
        <v>4.08163265306122E-2</v>
      </c>
      <c r="I181" s="2">
        <v>9.8039215686274508E-3</v>
      </c>
      <c r="J181" s="2">
        <v>-6.7961165048543701E-2</v>
      </c>
      <c r="K181" s="2">
        <v>6.25E-2</v>
      </c>
      <c r="L181" s="2">
        <v>3.9215686274509803E-2</v>
      </c>
      <c r="M181" s="2">
        <v>2.83018867924528E-2</v>
      </c>
      <c r="N181" s="3">
        <v>5.8252427184466E-2</v>
      </c>
      <c r="O181" s="3">
        <v>-3.5398230088495602E-2</v>
      </c>
    </row>
    <row r="182" spans="1:15" x14ac:dyDescent="0.3">
      <c r="A182" s="8" t="s">
        <v>15</v>
      </c>
      <c r="B182" s="8" t="s">
        <v>95</v>
      </c>
      <c r="C182" s="2">
        <v>0</v>
      </c>
      <c r="D182" s="2">
        <v>0.25</v>
      </c>
      <c r="E182" s="2">
        <v>0.2</v>
      </c>
      <c r="F182" s="2">
        <v>0</v>
      </c>
      <c r="G182" s="2">
        <v>0.16666666666666699</v>
      </c>
      <c r="H182" s="2">
        <v>0</v>
      </c>
      <c r="I182" s="2">
        <v>0.214285714285714</v>
      </c>
      <c r="J182" s="2">
        <v>5.8823529411764698E-2</v>
      </c>
      <c r="K182" s="2">
        <v>0.16666666666666699</v>
      </c>
      <c r="L182" s="2">
        <v>9.5238095238095205E-2</v>
      </c>
      <c r="M182" s="2">
        <v>8.6956521739130405E-2</v>
      </c>
      <c r="N182" s="3">
        <v>0.47058823529411797</v>
      </c>
      <c r="O182" s="3">
        <v>1.5</v>
      </c>
    </row>
    <row r="183" spans="1:15" x14ac:dyDescent="0.3">
      <c r="A183" s="8" t="s">
        <v>15</v>
      </c>
      <c r="B183" s="8" t="s">
        <v>96</v>
      </c>
      <c r="C183" s="2">
        <v>0</v>
      </c>
      <c r="D183" s="2">
        <v>-0.1</v>
      </c>
      <c r="E183" s="2">
        <v>0</v>
      </c>
      <c r="F183" s="2">
        <v>0.11111111111111099</v>
      </c>
      <c r="G183" s="2">
        <v>0.2</v>
      </c>
      <c r="H183" s="2">
        <v>-8.3333333333333301E-2</v>
      </c>
      <c r="I183" s="2">
        <v>-9.0909090909090898E-2</v>
      </c>
      <c r="J183" s="2">
        <v>0.1</v>
      </c>
      <c r="K183" s="2">
        <v>9.0909090909090898E-2</v>
      </c>
      <c r="L183" s="2">
        <v>0.5</v>
      </c>
      <c r="M183" s="2">
        <v>0.55555555555555602</v>
      </c>
      <c r="N183" s="3">
        <v>1.8</v>
      </c>
      <c r="O183" s="3">
        <v>2.1111111111111098</v>
      </c>
    </row>
    <row r="184" spans="1:15" x14ac:dyDescent="0.3">
      <c r="A184" s="8" t="s">
        <v>15</v>
      </c>
      <c r="B184" s="8" t="s">
        <v>97</v>
      </c>
      <c r="C184" s="2">
        <v>-2.5906735751295299E-3</v>
      </c>
      <c r="D184" s="2">
        <v>-2.3376623376623398E-2</v>
      </c>
      <c r="E184" s="2">
        <v>-3.1914893617021302E-2</v>
      </c>
      <c r="F184" s="2">
        <v>-3.8461538461538498E-2</v>
      </c>
      <c r="G184" s="2">
        <v>-0.02</v>
      </c>
      <c r="H184" s="2">
        <v>-6.7055393586005804E-2</v>
      </c>
      <c r="I184" s="2">
        <v>-3.4375000000000003E-2</v>
      </c>
      <c r="J184" s="2">
        <v>0</v>
      </c>
      <c r="K184" s="2">
        <v>-1.94174757281553E-2</v>
      </c>
      <c r="L184" s="2">
        <v>-7.2607260726072598E-2</v>
      </c>
      <c r="M184" s="2">
        <v>-0.120996441281139</v>
      </c>
      <c r="N184" s="3">
        <v>-0.20064724919093899</v>
      </c>
      <c r="O184" s="3">
        <v>-0.34308510638297901</v>
      </c>
    </row>
    <row r="185" spans="1:15" x14ac:dyDescent="0.3">
      <c r="A185" s="8" t="s">
        <v>15</v>
      </c>
      <c r="B185" s="8" t="s">
        <v>98</v>
      </c>
      <c r="C185" s="2">
        <v>-8.6538461538461495E-2</v>
      </c>
      <c r="D185" s="2">
        <v>-2.1052631578947399E-2</v>
      </c>
      <c r="E185" s="2">
        <v>-5.3763440860215103E-2</v>
      </c>
      <c r="F185" s="2">
        <v>-1.13636363636364E-2</v>
      </c>
      <c r="G185" s="2">
        <v>-2.2988505747126398E-2</v>
      </c>
      <c r="H185" s="2">
        <v>-4.7058823529411799E-2</v>
      </c>
      <c r="I185" s="2">
        <v>-1.2345679012345699E-2</v>
      </c>
      <c r="J185" s="2">
        <v>-3.7499999999999999E-2</v>
      </c>
      <c r="K185" s="2">
        <v>-2.5974025974026E-2</v>
      </c>
      <c r="L185" s="2">
        <v>0.10666666666666701</v>
      </c>
      <c r="M185" s="2">
        <v>-9.6385542168674704E-2</v>
      </c>
      <c r="N185" s="3">
        <v>-6.25E-2</v>
      </c>
      <c r="O185" s="3">
        <v>-0.19354838709677399</v>
      </c>
    </row>
    <row r="186" spans="1:15" x14ac:dyDescent="0.3">
      <c r="A186" s="8" t="s">
        <v>16</v>
      </c>
      <c r="B186" s="8" t="s">
        <v>87</v>
      </c>
      <c r="C186" s="2">
        <v>-4.5454545454545497E-2</v>
      </c>
      <c r="D186" s="2">
        <v>-0.33333333333333298</v>
      </c>
      <c r="E186" s="2">
        <v>-0.35714285714285698</v>
      </c>
      <c r="F186" s="2">
        <v>-0.44444444444444398</v>
      </c>
      <c r="G186" s="2">
        <v>0.8</v>
      </c>
      <c r="H186" s="2">
        <v>-0.11111111111111099</v>
      </c>
      <c r="I186" s="2">
        <v>-0.25</v>
      </c>
      <c r="J186" s="2">
        <v>0.66666666666666696</v>
      </c>
      <c r="K186" s="2">
        <v>0</v>
      </c>
      <c r="L186" s="2">
        <v>1</v>
      </c>
      <c r="M186" s="2">
        <v>-0.3</v>
      </c>
      <c r="N186" s="3">
        <v>1.3333333333333299</v>
      </c>
      <c r="O186" s="3">
        <v>0</v>
      </c>
    </row>
    <row r="187" spans="1:15" x14ac:dyDescent="0.3">
      <c r="A187" s="8" t="s">
        <v>16</v>
      </c>
      <c r="B187" s="8" t="s">
        <v>88</v>
      </c>
      <c r="C187" s="2">
        <v>0.13636363636363599</v>
      </c>
      <c r="D187" s="2">
        <v>-0.3</v>
      </c>
      <c r="E187" s="2">
        <v>-0.54285714285714304</v>
      </c>
      <c r="F187" s="2">
        <v>0</v>
      </c>
      <c r="G187" s="2">
        <v>0.3125</v>
      </c>
      <c r="H187" s="2">
        <v>-0.14285714285714299</v>
      </c>
      <c r="I187" s="2">
        <v>0</v>
      </c>
      <c r="J187" s="2">
        <v>0.5</v>
      </c>
      <c r="K187" s="2">
        <v>-0.18518518518518501</v>
      </c>
      <c r="L187" s="2">
        <v>0.45454545454545497</v>
      </c>
      <c r="M187" s="2">
        <v>-0.1875</v>
      </c>
      <c r="N187" s="3">
        <v>0.44444444444444398</v>
      </c>
      <c r="O187" s="3">
        <v>-0.25714285714285701</v>
      </c>
    </row>
    <row r="188" spans="1:15" x14ac:dyDescent="0.3">
      <c r="A188" s="8" t="s">
        <v>16</v>
      </c>
      <c r="B188" s="8" t="s">
        <v>89</v>
      </c>
      <c r="C188" s="2">
        <v>0</v>
      </c>
      <c r="D188" s="2">
        <v>0</v>
      </c>
      <c r="E188" s="2">
        <v>-0.75</v>
      </c>
      <c r="F188" s="2">
        <v>-1</v>
      </c>
      <c r="G188" s="2">
        <v>0</v>
      </c>
      <c r="H188" s="2">
        <v>-1</v>
      </c>
      <c r="I188" s="2">
        <v>0</v>
      </c>
      <c r="J188" s="2">
        <v>0</v>
      </c>
      <c r="K188" s="2">
        <v>0</v>
      </c>
      <c r="L188" s="2">
        <v>0</v>
      </c>
      <c r="M188" s="2">
        <v>0</v>
      </c>
      <c r="N188" s="3">
        <v>0</v>
      </c>
      <c r="O188" s="3">
        <v>-1</v>
      </c>
    </row>
    <row r="189" spans="1:15" x14ac:dyDescent="0.3">
      <c r="A189" s="8" t="s">
        <v>16</v>
      </c>
      <c r="B189" s="8" t="s">
        <v>90</v>
      </c>
      <c r="C189" s="2">
        <v>-5.2631578947368397E-2</v>
      </c>
      <c r="D189" s="2">
        <v>-0.16666666666666699</v>
      </c>
      <c r="E189" s="2">
        <v>-0.46666666666666701</v>
      </c>
      <c r="F189" s="2">
        <v>-0.75</v>
      </c>
      <c r="G189" s="2">
        <v>3</v>
      </c>
      <c r="H189" s="2">
        <v>-0.875</v>
      </c>
      <c r="I189" s="2">
        <v>2</v>
      </c>
      <c r="J189" s="2">
        <v>-0.33333333333333298</v>
      </c>
      <c r="K189" s="2">
        <v>2.5</v>
      </c>
      <c r="L189" s="2">
        <v>0.57142857142857095</v>
      </c>
      <c r="M189" s="2">
        <v>-0.63636363636363602</v>
      </c>
      <c r="N189" s="3">
        <v>0.33333333333333298</v>
      </c>
      <c r="O189" s="3">
        <v>-0.73333333333333295</v>
      </c>
    </row>
    <row r="190" spans="1:15" x14ac:dyDescent="0.3">
      <c r="A190" s="8" t="s">
        <v>16</v>
      </c>
      <c r="B190" s="8" t="s">
        <v>91</v>
      </c>
      <c r="C190" s="2">
        <v>-0.33333333333333298</v>
      </c>
      <c r="D190" s="2">
        <v>0</v>
      </c>
      <c r="E190" s="2">
        <v>0</v>
      </c>
      <c r="F190" s="2">
        <v>0</v>
      </c>
      <c r="G190" s="2">
        <v>0</v>
      </c>
      <c r="H190" s="2">
        <v>0</v>
      </c>
      <c r="I190" s="2">
        <v>0</v>
      </c>
      <c r="J190" s="2">
        <v>0</v>
      </c>
      <c r="K190" s="2">
        <v>0</v>
      </c>
      <c r="L190" s="2">
        <v>0.5</v>
      </c>
      <c r="M190" s="2">
        <v>0.33333333333333298</v>
      </c>
      <c r="N190" s="3">
        <v>1</v>
      </c>
      <c r="O190" s="3">
        <v>1</v>
      </c>
    </row>
    <row r="191" spans="1:15" x14ac:dyDescent="0.3">
      <c r="A191" s="8" t="s">
        <v>16</v>
      </c>
      <c r="B191" s="8" t="s">
        <v>92</v>
      </c>
      <c r="C191" s="2">
        <v>-0.230769230769231</v>
      </c>
      <c r="D191" s="2">
        <v>0</v>
      </c>
      <c r="E191" s="2">
        <v>-0.3</v>
      </c>
      <c r="F191" s="2">
        <v>-0.28571428571428598</v>
      </c>
      <c r="G191" s="2">
        <v>-0.2</v>
      </c>
      <c r="H191" s="2">
        <v>-0.5</v>
      </c>
      <c r="I191" s="2">
        <v>1</v>
      </c>
      <c r="J191" s="2">
        <v>-0.25</v>
      </c>
      <c r="K191" s="2">
        <v>0</v>
      </c>
      <c r="L191" s="2">
        <v>0</v>
      </c>
      <c r="M191" s="2">
        <v>0</v>
      </c>
      <c r="N191" s="3">
        <v>-0.25</v>
      </c>
      <c r="O191" s="3">
        <v>-0.7</v>
      </c>
    </row>
    <row r="192" spans="1:15" x14ac:dyDescent="0.3">
      <c r="A192" s="8" t="s">
        <v>16</v>
      </c>
      <c r="B192" s="8" t="s">
        <v>93</v>
      </c>
      <c r="C192" s="2">
        <v>-7.8853046594982101E-2</v>
      </c>
      <c r="D192" s="2">
        <v>-0.13229571984435801</v>
      </c>
      <c r="E192" s="2">
        <v>-0.134529147982063</v>
      </c>
      <c r="F192" s="2">
        <v>8.8082901554404097E-2</v>
      </c>
      <c r="G192" s="2">
        <v>-4.2857142857142899E-2</v>
      </c>
      <c r="H192" s="2">
        <v>0</v>
      </c>
      <c r="I192" s="2">
        <v>-4.47761194029851E-2</v>
      </c>
      <c r="J192" s="2">
        <v>-1.5625E-2</v>
      </c>
      <c r="K192" s="2">
        <v>5.2910052910052898E-3</v>
      </c>
      <c r="L192" s="2">
        <v>0.168421052631579</v>
      </c>
      <c r="M192" s="2">
        <v>-7.6576576576576599E-2</v>
      </c>
      <c r="N192" s="3">
        <v>6.7708333333333301E-2</v>
      </c>
      <c r="O192" s="3">
        <v>-8.0717488789237707E-2</v>
      </c>
    </row>
    <row r="193" spans="1:15" x14ac:dyDescent="0.3">
      <c r="A193" s="8" t="s">
        <v>16</v>
      </c>
      <c r="B193" s="8" t="s">
        <v>94</v>
      </c>
      <c r="C193" s="2">
        <v>-7.8804347826087001E-2</v>
      </c>
      <c r="D193" s="2">
        <v>-0.12094395280236001</v>
      </c>
      <c r="E193" s="2">
        <v>-0.399328859060403</v>
      </c>
      <c r="F193" s="2">
        <v>-0.15083798882681601</v>
      </c>
      <c r="G193" s="2">
        <v>-3.2894736842105303E-2</v>
      </c>
      <c r="H193" s="2">
        <v>-0.108843537414966</v>
      </c>
      <c r="I193" s="2">
        <v>-9.1603053435114504E-2</v>
      </c>
      <c r="J193" s="2">
        <v>5.0420168067226899E-2</v>
      </c>
      <c r="K193" s="2">
        <v>-0.112</v>
      </c>
      <c r="L193" s="2">
        <v>-3.6036036036036001E-2</v>
      </c>
      <c r="M193" s="2">
        <v>-0.14018691588785001</v>
      </c>
      <c r="N193" s="3">
        <v>-0.22689075630252101</v>
      </c>
      <c r="O193" s="3">
        <v>-0.69127516778523501</v>
      </c>
    </row>
    <row r="194" spans="1:15" x14ac:dyDescent="0.3">
      <c r="A194" s="8" t="s">
        <v>16</v>
      </c>
      <c r="B194" s="8" t="s">
        <v>95</v>
      </c>
      <c r="C194" s="2">
        <v>0</v>
      </c>
      <c r="D194" s="2">
        <v>0</v>
      </c>
      <c r="E194" s="2">
        <v>-1</v>
      </c>
      <c r="F194" s="2">
        <v>0</v>
      </c>
      <c r="G194" s="2">
        <v>0</v>
      </c>
      <c r="H194" s="2">
        <v>0</v>
      </c>
      <c r="I194" s="2">
        <v>0</v>
      </c>
      <c r="J194" s="2">
        <v>0</v>
      </c>
      <c r="K194" s="2">
        <v>0</v>
      </c>
      <c r="L194" s="2">
        <v>0</v>
      </c>
      <c r="M194" s="2">
        <v>-0.5</v>
      </c>
      <c r="N194" s="3">
        <v>0</v>
      </c>
      <c r="O194" s="3">
        <v>-0.5</v>
      </c>
    </row>
    <row r="195" spans="1:15" x14ac:dyDescent="0.3">
      <c r="A195" s="8" t="s">
        <v>16</v>
      </c>
      <c r="B195" s="8" t="s">
        <v>96</v>
      </c>
      <c r="C195" s="2">
        <v>-0.133333333333333</v>
      </c>
      <c r="D195" s="2">
        <v>0.230769230769231</v>
      </c>
      <c r="E195" s="2">
        <v>-0.5</v>
      </c>
      <c r="F195" s="2">
        <v>-0.625</v>
      </c>
      <c r="G195" s="2">
        <v>0.66666666666666696</v>
      </c>
      <c r="H195" s="2">
        <v>-0.6</v>
      </c>
      <c r="I195" s="2">
        <v>1</v>
      </c>
      <c r="J195" s="2">
        <v>0.5</v>
      </c>
      <c r="K195" s="2">
        <v>-0.16666666666666699</v>
      </c>
      <c r="L195" s="2">
        <v>0</v>
      </c>
      <c r="M195" s="2">
        <v>0</v>
      </c>
      <c r="N195" s="3">
        <v>0.25</v>
      </c>
      <c r="O195" s="3">
        <v>-0.6875</v>
      </c>
    </row>
    <row r="196" spans="1:15" x14ac:dyDescent="0.3">
      <c r="A196" s="8" t="s">
        <v>16</v>
      </c>
      <c r="B196" s="8" t="s">
        <v>97</v>
      </c>
      <c r="C196" s="2">
        <v>-0.22222222222222199</v>
      </c>
      <c r="D196" s="2">
        <v>-0.25714285714285701</v>
      </c>
      <c r="E196" s="2">
        <v>-0.230769230769231</v>
      </c>
      <c r="F196" s="2">
        <v>-0.22500000000000001</v>
      </c>
      <c r="G196" s="2">
        <v>-9.6774193548387094E-2</v>
      </c>
      <c r="H196" s="2">
        <v>-3.5714285714285698E-2</v>
      </c>
      <c r="I196" s="2">
        <v>3.7037037037037E-2</v>
      </c>
      <c r="J196" s="2">
        <v>-0.107142857142857</v>
      </c>
      <c r="K196" s="2">
        <v>0</v>
      </c>
      <c r="L196" s="2">
        <v>0.04</v>
      </c>
      <c r="M196" s="2">
        <v>-7.69230769230769E-2</v>
      </c>
      <c r="N196" s="3">
        <v>-0.14285714285714299</v>
      </c>
      <c r="O196" s="3">
        <v>-0.53846153846153799</v>
      </c>
    </row>
    <row r="197" spans="1:15" x14ac:dyDescent="0.3">
      <c r="A197" s="8" t="s">
        <v>16</v>
      </c>
      <c r="B197" s="8" t="s">
        <v>98</v>
      </c>
      <c r="C197" s="2">
        <v>-0.18181818181818199</v>
      </c>
      <c r="D197" s="2">
        <v>-0.37301587301587302</v>
      </c>
      <c r="E197" s="2">
        <v>-0.506329113924051</v>
      </c>
      <c r="F197" s="2">
        <v>-0.38461538461538503</v>
      </c>
      <c r="G197" s="2">
        <v>-0.16666666666666699</v>
      </c>
      <c r="H197" s="2">
        <v>-0.3</v>
      </c>
      <c r="I197" s="2">
        <v>0.14285714285714299</v>
      </c>
      <c r="J197" s="2">
        <v>-6.25E-2</v>
      </c>
      <c r="K197" s="2">
        <v>-6.6666666666666693E-2</v>
      </c>
      <c r="L197" s="2">
        <v>-0.14285714285714299</v>
      </c>
      <c r="M197" s="2">
        <v>-0.25</v>
      </c>
      <c r="N197" s="3">
        <v>-0.4375</v>
      </c>
      <c r="O197" s="3">
        <v>-0.886075949367089</v>
      </c>
    </row>
    <row r="198" spans="1:15" x14ac:dyDescent="0.3">
      <c r="A198" s="11" t="s">
        <v>17</v>
      </c>
      <c r="B198" s="11" t="s">
        <v>17</v>
      </c>
      <c r="C198" s="3">
        <v>5.6044835868695004E-3</v>
      </c>
      <c r="D198" s="3">
        <v>-2.32218683651805E-4</v>
      </c>
      <c r="E198" s="3">
        <v>5.3090884958688703E-4</v>
      </c>
      <c r="F198" s="3">
        <v>1.33983351573641E-2</v>
      </c>
      <c r="G198" s="3">
        <v>1.3368458945577101E-2</v>
      </c>
      <c r="H198" s="3">
        <v>1.0059582438520299E-2</v>
      </c>
      <c r="I198" s="3">
        <v>1.5202864724877699E-2</v>
      </c>
      <c r="J198" s="3">
        <v>2.4108337926147499E-2</v>
      </c>
      <c r="K198" s="3">
        <v>2.1726428439633402E-2</v>
      </c>
      <c r="L198" s="3">
        <v>1.4868545802043699E-2</v>
      </c>
      <c r="M198" s="3">
        <v>2.38148197576998E-2</v>
      </c>
      <c r="N198" s="3">
        <v>8.7205731832139199E-2</v>
      </c>
      <c r="O198" s="3">
        <v>0.145485615688356</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100</v>
      </c>
      <c r="B203" s="15"/>
    </row>
    <row r="204" spans="1:15" x14ac:dyDescent="0.3">
      <c r="A204" s="14" t="s">
        <v>43</v>
      </c>
      <c r="B204" s="15"/>
    </row>
    <row r="205" spans="1:15" x14ac:dyDescent="0.3">
      <c r="A205" s="14" t="s">
        <v>44</v>
      </c>
      <c r="B205" s="15"/>
    </row>
    <row r="206" spans="1:15" x14ac:dyDescent="0.3">
      <c r="A206" s="14" t="s">
        <v>45</v>
      </c>
      <c r="B206" s="15"/>
    </row>
    <row r="207" spans="1:15" x14ac:dyDescent="0.3">
      <c r="A207" s="15"/>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159</v>
      </c>
      <c r="B1" s="15"/>
    </row>
    <row r="2" spans="1:14" ht="15.6" x14ac:dyDescent="0.3">
      <c r="A2" s="12" t="s">
        <v>152</v>
      </c>
      <c r="B2" s="15"/>
    </row>
    <row r="3" spans="1:14" ht="15.6" x14ac:dyDescent="0.3">
      <c r="A3" s="12" t="s">
        <v>33</v>
      </c>
      <c r="B3" s="15"/>
    </row>
    <row r="4" spans="1:14" ht="15.6" x14ac:dyDescent="0.3">
      <c r="A4" s="12" t="s">
        <v>111</v>
      </c>
      <c r="B4" s="15"/>
    </row>
    <row r="5" spans="1:14" x14ac:dyDescent="0.3">
      <c r="A5" s="15"/>
      <c r="B5" s="15"/>
    </row>
    <row r="6" spans="1:14" x14ac:dyDescent="0.3">
      <c r="A6" s="16" t="str">
        <f>HYPERLINK("#'Table of contents'!A32",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101</v>
      </c>
      <c r="C9" s="1">
        <v>235</v>
      </c>
      <c r="D9" s="1">
        <v>244</v>
      </c>
      <c r="E9" s="1">
        <v>260</v>
      </c>
      <c r="F9" s="1">
        <v>275</v>
      </c>
      <c r="G9" s="1">
        <v>278</v>
      </c>
      <c r="H9" s="1">
        <v>283</v>
      </c>
      <c r="I9" s="1">
        <v>303</v>
      </c>
      <c r="J9" s="1">
        <v>309</v>
      </c>
      <c r="K9" s="1">
        <v>338</v>
      </c>
      <c r="L9" s="1">
        <v>361</v>
      </c>
      <c r="M9" s="1">
        <v>441</v>
      </c>
      <c r="N9" s="1">
        <v>507</v>
      </c>
    </row>
    <row r="10" spans="1:14" x14ac:dyDescent="0.3">
      <c r="A10" s="7" t="s">
        <v>12</v>
      </c>
      <c r="B10" s="7" t="s">
        <v>102</v>
      </c>
      <c r="C10" s="1">
        <v>8454</v>
      </c>
      <c r="D10" s="1">
        <v>8777</v>
      </c>
      <c r="E10" s="1">
        <v>9024</v>
      </c>
      <c r="F10" s="1">
        <v>9371</v>
      </c>
      <c r="G10" s="1">
        <v>9699</v>
      </c>
      <c r="H10" s="1">
        <v>9986</v>
      </c>
      <c r="I10" s="1">
        <v>10227</v>
      </c>
      <c r="J10" s="1">
        <v>10520</v>
      </c>
      <c r="K10" s="1">
        <v>10949</v>
      </c>
      <c r="L10" s="1">
        <v>11269</v>
      </c>
      <c r="M10" s="1">
        <v>12973</v>
      </c>
      <c r="N10" s="1">
        <v>14469</v>
      </c>
    </row>
    <row r="11" spans="1:14" x14ac:dyDescent="0.3">
      <c r="A11" s="7" t="s">
        <v>12</v>
      </c>
      <c r="B11" s="7" t="s">
        <v>103</v>
      </c>
      <c r="C11" s="1">
        <v>1802</v>
      </c>
      <c r="D11" s="1">
        <v>1901</v>
      </c>
      <c r="E11" s="1">
        <v>2017</v>
      </c>
      <c r="F11" s="1">
        <v>2114</v>
      </c>
      <c r="G11" s="1">
        <v>2212</v>
      </c>
      <c r="H11" s="1">
        <v>2272</v>
      </c>
      <c r="I11" s="1">
        <v>2374</v>
      </c>
      <c r="J11" s="1">
        <v>2500</v>
      </c>
      <c r="K11" s="1">
        <v>2620</v>
      </c>
      <c r="L11" s="1">
        <v>2734</v>
      </c>
      <c r="M11" s="1">
        <v>3292</v>
      </c>
      <c r="N11" s="1">
        <v>3769</v>
      </c>
    </row>
    <row r="12" spans="1:14" x14ac:dyDescent="0.3">
      <c r="A12" s="7" t="s">
        <v>12</v>
      </c>
      <c r="B12" s="7" t="s">
        <v>104</v>
      </c>
      <c r="C12" s="1">
        <v>314</v>
      </c>
      <c r="D12" s="1">
        <v>313</v>
      </c>
      <c r="E12" s="1">
        <v>317</v>
      </c>
      <c r="F12" s="1">
        <v>315</v>
      </c>
      <c r="G12" s="1">
        <v>317</v>
      </c>
      <c r="H12" s="1">
        <v>310</v>
      </c>
      <c r="I12" s="1">
        <v>310</v>
      </c>
      <c r="J12" s="1">
        <v>314</v>
      </c>
      <c r="K12" s="1">
        <v>319</v>
      </c>
      <c r="L12" s="1">
        <v>317</v>
      </c>
      <c r="M12" s="1">
        <v>359</v>
      </c>
      <c r="N12" s="1">
        <v>376</v>
      </c>
    </row>
    <row r="13" spans="1:14" x14ac:dyDescent="0.3">
      <c r="A13" s="7" t="s">
        <v>12</v>
      </c>
      <c r="B13" s="7" t="s">
        <v>105</v>
      </c>
      <c r="C13" s="1">
        <v>1572</v>
      </c>
      <c r="D13" s="1">
        <v>1758</v>
      </c>
      <c r="E13" s="1">
        <v>1955</v>
      </c>
      <c r="F13" s="1">
        <v>2131</v>
      </c>
      <c r="G13" s="1">
        <v>2325</v>
      </c>
      <c r="H13" s="1">
        <v>2541</v>
      </c>
      <c r="I13" s="1">
        <v>2807</v>
      </c>
      <c r="J13" s="1">
        <v>3107</v>
      </c>
      <c r="K13" s="1">
        <v>3448</v>
      </c>
      <c r="L13" s="1">
        <v>3888</v>
      </c>
      <c r="M13" s="1">
        <v>4846</v>
      </c>
      <c r="N13" s="1">
        <v>5790</v>
      </c>
    </row>
    <row r="14" spans="1:14" x14ac:dyDescent="0.3">
      <c r="A14" s="7" t="s">
        <v>12</v>
      </c>
      <c r="B14" s="7" t="s">
        <v>106</v>
      </c>
      <c r="C14" s="1">
        <v>300</v>
      </c>
      <c r="D14" s="1">
        <v>326</v>
      </c>
      <c r="E14" s="1">
        <v>345</v>
      </c>
      <c r="F14" s="1">
        <v>380</v>
      </c>
      <c r="G14" s="1">
        <v>411</v>
      </c>
      <c r="H14" s="1">
        <v>459</v>
      </c>
      <c r="I14" s="1">
        <v>479</v>
      </c>
      <c r="J14" s="1">
        <v>502</v>
      </c>
      <c r="K14" s="1">
        <v>537</v>
      </c>
      <c r="L14" s="1">
        <v>575</v>
      </c>
      <c r="M14" s="1">
        <v>690</v>
      </c>
      <c r="N14" s="1">
        <v>773</v>
      </c>
    </row>
    <row r="15" spans="1:14" x14ac:dyDescent="0.3">
      <c r="A15" s="7" t="s">
        <v>12</v>
      </c>
      <c r="B15" s="7" t="s">
        <v>16</v>
      </c>
      <c r="C15" s="1">
        <v>232</v>
      </c>
      <c r="D15" s="1">
        <v>245</v>
      </c>
      <c r="E15" s="1">
        <v>253</v>
      </c>
      <c r="F15" s="1">
        <v>252</v>
      </c>
      <c r="G15" s="1">
        <v>259</v>
      </c>
      <c r="H15" s="1">
        <v>274</v>
      </c>
      <c r="I15" s="1">
        <v>289</v>
      </c>
      <c r="J15" s="1">
        <v>304</v>
      </c>
      <c r="K15" s="1">
        <v>324</v>
      </c>
      <c r="L15" s="1">
        <v>341</v>
      </c>
      <c r="M15" s="1">
        <v>428</v>
      </c>
      <c r="N15" s="1">
        <v>484</v>
      </c>
    </row>
    <row r="16" spans="1:14" x14ac:dyDescent="0.3">
      <c r="A16" s="7" t="s">
        <v>12</v>
      </c>
      <c r="B16" s="7" t="s">
        <v>107</v>
      </c>
      <c r="C16" s="1">
        <v>5381</v>
      </c>
      <c r="D16" s="1">
        <v>5648</v>
      </c>
      <c r="E16" s="1">
        <v>5898</v>
      </c>
      <c r="F16" s="1">
        <v>6226</v>
      </c>
      <c r="G16" s="1">
        <v>6610</v>
      </c>
      <c r="H16" s="1">
        <v>7004</v>
      </c>
      <c r="I16" s="1">
        <v>7313</v>
      </c>
      <c r="J16" s="1">
        <v>7722</v>
      </c>
      <c r="K16" s="1">
        <v>8200</v>
      </c>
      <c r="L16" s="1">
        <v>8584</v>
      </c>
      <c r="M16" s="1">
        <v>10225</v>
      </c>
      <c r="N16" s="1">
        <v>11439</v>
      </c>
    </row>
    <row r="17" spans="1:14" x14ac:dyDescent="0.3">
      <c r="A17" s="7" t="s">
        <v>12</v>
      </c>
      <c r="B17" s="7" t="s">
        <v>108</v>
      </c>
      <c r="C17" s="1">
        <v>2321</v>
      </c>
      <c r="D17" s="1">
        <v>2467</v>
      </c>
      <c r="E17" s="1">
        <v>2602</v>
      </c>
      <c r="F17" s="1">
        <v>2763</v>
      </c>
      <c r="G17" s="1">
        <v>2950</v>
      </c>
      <c r="H17" s="1">
        <v>3103</v>
      </c>
      <c r="I17" s="1">
        <v>3272</v>
      </c>
      <c r="J17" s="1">
        <v>3463</v>
      </c>
      <c r="K17" s="1">
        <v>3652</v>
      </c>
      <c r="L17" s="1">
        <v>3763</v>
      </c>
      <c r="M17" s="1">
        <v>4490</v>
      </c>
      <c r="N17" s="1">
        <v>4967</v>
      </c>
    </row>
    <row r="18" spans="1:14" x14ac:dyDescent="0.3">
      <c r="A18" s="7" t="s">
        <v>12</v>
      </c>
      <c r="B18" s="7" t="s">
        <v>109</v>
      </c>
      <c r="C18" s="1">
        <v>27975</v>
      </c>
      <c r="D18" s="1">
        <v>27422</v>
      </c>
      <c r="E18" s="1">
        <v>26619</v>
      </c>
      <c r="F18" s="1">
        <v>25747</v>
      </c>
      <c r="G18" s="1">
        <v>25262</v>
      </c>
      <c r="H18" s="1">
        <v>24809</v>
      </c>
      <c r="I18" s="1">
        <v>24286</v>
      </c>
      <c r="J18" s="1">
        <v>23785</v>
      </c>
      <c r="K18" s="1">
        <v>23606</v>
      </c>
      <c r="L18" s="1">
        <v>23334</v>
      </c>
      <c r="M18" s="1">
        <v>17806</v>
      </c>
      <c r="N18" s="1">
        <v>14490</v>
      </c>
    </row>
    <row r="19" spans="1:14" x14ac:dyDescent="0.3">
      <c r="A19" s="7" t="s">
        <v>13</v>
      </c>
      <c r="B19" s="7" t="s">
        <v>101</v>
      </c>
      <c r="C19" s="1">
        <v>1</v>
      </c>
      <c r="D19" s="1">
        <v>1</v>
      </c>
      <c r="E19" s="1">
        <v>1</v>
      </c>
      <c r="F19" s="1">
        <v>1</v>
      </c>
      <c r="G19" s="1">
        <v>1</v>
      </c>
      <c r="H19" s="1">
        <v>1</v>
      </c>
      <c r="I19" s="1">
        <v>1</v>
      </c>
      <c r="J19" s="1">
        <v>1</v>
      </c>
      <c r="K19" s="1">
        <v>1</v>
      </c>
      <c r="L19" s="1">
        <v>1</v>
      </c>
      <c r="M19" s="1">
        <v>3</v>
      </c>
      <c r="N19" s="1">
        <v>4</v>
      </c>
    </row>
    <row r="20" spans="1:14" x14ac:dyDescent="0.3">
      <c r="A20" s="7" t="s">
        <v>13</v>
      </c>
      <c r="B20" s="7" t="s">
        <v>102</v>
      </c>
      <c r="C20" s="1">
        <v>685</v>
      </c>
      <c r="D20" s="1">
        <v>725</v>
      </c>
      <c r="E20" s="1">
        <v>757</v>
      </c>
      <c r="F20" s="1">
        <v>799</v>
      </c>
      <c r="G20" s="1">
        <v>830</v>
      </c>
      <c r="H20" s="1">
        <v>860</v>
      </c>
      <c r="I20" s="1">
        <v>888</v>
      </c>
      <c r="J20" s="1">
        <v>925</v>
      </c>
      <c r="K20" s="1">
        <v>951</v>
      </c>
      <c r="L20" s="1">
        <v>965</v>
      </c>
      <c r="M20" s="1">
        <v>1152</v>
      </c>
      <c r="N20" s="1">
        <v>1258</v>
      </c>
    </row>
    <row r="21" spans="1:14" x14ac:dyDescent="0.3">
      <c r="A21" s="7" t="s">
        <v>13</v>
      </c>
      <c r="B21" s="7" t="s">
        <v>103</v>
      </c>
      <c r="C21" s="1">
        <v>3</v>
      </c>
      <c r="D21" s="1">
        <v>3</v>
      </c>
      <c r="E21" s="1">
        <v>4</v>
      </c>
      <c r="F21" s="1">
        <v>3</v>
      </c>
      <c r="G21" s="1">
        <v>2</v>
      </c>
      <c r="H21" s="1">
        <v>2</v>
      </c>
      <c r="I21" s="1">
        <v>2</v>
      </c>
      <c r="J21" s="1">
        <v>2</v>
      </c>
      <c r="K21" s="1">
        <v>2</v>
      </c>
      <c r="L21" s="1">
        <v>2</v>
      </c>
      <c r="M21" s="1">
        <v>3</v>
      </c>
      <c r="N21" s="1">
        <v>2</v>
      </c>
    </row>
    <row r="22" spans="1:14" x14ac:dyDescent="0.3">
      <c r="A22" s="7" t="s">
        <v>13</v>
      </c>
      <c r="B22" s="7" t="s">
        <v>104</v>
      </c>
      <c r="C22" s="1">
        <v>0</v>
      </c>
      <c r="D22" s="1">
        <v>0</v>
      </c>
      <c r="E22" s="1">
        <v>0</v>
      </c>
      <c r="F22" s="1">
        <v>0</v>
      </c>
      <c r="G22" s="1">
        <v>0</v>
      </c>
      <c r="H22" s="1">
        <v>0</v>
      </c>
      <c r="I22" s="1">
        <v>0</v>
      </c>
      <c r="J22" s="1">
        <v>0</v>
      </c>
      <c r="K22" s="1">
        <v>0</v>
      </c>
      <c r="L22" s="1">
        <v>0</v>
      </c>
      <c r="M22" s="1">
        <v>0</v>
      </c>
      <c r="N22" s="1">
        <v>0</v>
      </c>
    </row>
    <row r="23" spans="1:14" x14ac:dyDescent="0.3">
      <c r="A23" s="7" t="s">
        <v>13</v>
      </c>
      <c r="B23" s="7" t="s">
        <v>105</v>
      </c>
      <c r="C23" s="1">
        <v>3</v>
      </c>
      <c r="D23" s="1">
        <v>3</v>
      </c>
      <c r="E23" s="1">
        <v>4</v>
      </c>
      <c r="F23" s="1">
        <v>3</v>
      </c>
      <c r="G23" s="1">
        <v>3</v>
      </c>
      <c r="H23" s="1">
        <v>3</v>
      </c>
      <c r="I23" s="1">
        <v>3</v>
      </c>
      <c r="J23" s="1">
        <v>4</v>
      </c>
      <c r="K23" s="1">
        <v>4</v>
      </c>
      <c r="L23" s="1">
        <v>4</v>
      </c>
      <c r="M23" s="1">
        <v>9</v>
      </c>
      <c r="N23" s="1">
        <v>16</v>
      </c>
    </row>
    <row r="24" spans="1:14" x14ac:dyDescent="0.3">
      <c r="A24" s="7" t="s">
        <v>13</v>
      </c>
      <c r="B24" s="7" t="s">
        <v>106</v>
      </c>
      <c r="C24" s="1">
        <v>0</v>
      </c>
      <c r="D24" s="1">
        <v>0</v>
      </c>
      <c r="E24" s="1">
        <v>0</v>
      </c>
      <c r="F24" s="1">
        <v>0</v>
      </c>
      <c r="G24" s="1">
        <v>0</v>
      </c>
      <c r="H24" s="1">
        <v>0</v>
      </c>
      <c r="I24" s="1">
        <v>0</v>
      </c>
      <c r="J24" s="1">
        <v>0</v>
      </c>
      <c r="K24" s="1">
        <v>0</v>
      </c>
      <c r="L24" s="1">
        <v>0</v>
      </c>
      <c r="M24" s="1">
        <v>0</v>
      </c>
      <c r="N24" s="1">
        <v>0</v>
      </c>
    </row>
    <row r="25" spans="1:14" x14ac:dyDescent="0.3">
      <c r="A25" s="7" t="s">
        <v>13</v>
      </c>
      <c r="B25" s="7" t="s">
        <v>16</v>
      </c>
      <c r="C25" s="1">
        <v>4</v>
      </c>
      <c r="D25" s="1">
        <v>4</v>
      </c>
      <c r="E25" s="1">
        <v>4</v>
      </c>
      <c r="F25" s="1">
        <v>4</v>
      </c>
      <c r="G25" s="1">
        <v>4</v>
      </c>
      <c r="H25" s="1">
        <v>4</v>
      </c>
      <c r="I25" s="1">
        <v>5</v>
      </c>
      <c r="J25" s="1">
        <v>6</v>
      </c>
      <c r="K25" s="1">
        <v>8</v>
      </c>
      <c r="L25" s="1">
        <v>7</v>
      </c>
      <c r="M25" s="1">
        <v>9</v>
      </c>
      <c r="N25" s="1">
        <v>13</v>
      </c>
    </row>
    <row r="26" spans="1:14" x14ac:dyDescent="0.3">
      <c r="A26" s="7" t="s">
        <v>13</v>
      </c>
      <c r="B26" s="7" t="s">
        <v>107</v>
      </c>
      <c r="C26" s="1">
        <v>117</v>
      </c>
      <c r="D26" s="1">
        <v>123</v>
      </c>
      <c r="E26" s="1">
        <v>128</v>
      </c>
      <c r="F26" s="1">
        <v>130</v>
      </c>
      <c r="G26" s="1">
        <v>132</v>
      </c>
      <c r="H26" s="1">
        <v>137</v>
      </c>
      <c r="I26" s="1">
        <v>144</v>
      </c>
      <c r="J26" s="1">
        <v>143</v>
      </c>
      <c r="K26" s="1">
        <v>157</v>
      </c>
      <c r="L26" s="1">
        <v>162</v>
      </c>
      <c r="M26" s="1">
        <v>214</v>
      </c>
      <c r="N26" s="1">
        <v>239</v>
      </c>
    </row>
    <row r="27" spans="1:14" x14ac:dyDescent="0.3">
      <c r="A27" s="7" t="s">
        <v>13</v>
      </c>
      <c r="B27" s="7" t="s">
        <v>108</v>
      </c>
      <c r="C27" s="1">
        <v>85</v>
      </c>
      <c r="D27" s="1">
        <v>87</v>
      </c>
      <c r="E27" s="1">
        <v>91</v>
      </c>
      <c r="F27" s="1">
        <v>93</v>
      </c>
      <c r="G27" s="1">
        <v>91</v>
      </c>
      <c r="H27" s="1">
        <v>97</v>
      </c>
      <c r="I27" s="1">
        <v>97</v>
      </c>
      <c r="J27" s="1">
        <v>98</v>
      </c>
      <c r="K27" s="1">
        <v>106</v>
      </c>
      <c r="L27" s="1">
        <v>112</v>
      </c>
      <c r="M27" s="1">
        <v>139</v>
      </c>
      <c r="N27" s="1">
        <v>147</v>
      </c>
    </row>
    <row r="28" spans="1:14" x14ac:dyDescent="0.3">
      <c r="A28" s="7" t="s">
        <v>13</v>
      </c>
      <c r="B28" s="7" t="s">
        <v>109</v>
      </c>
      <c r="C28" s="1">
        <v>823</v>
      </c>
      <c r="D28" s="1">
        <v>785</v>
      </c>
      <c r="E28" s="1">
        <v>736</v>
      </c>
      <c r="F28" s="1">
        <v>697</v>
      </c>
      <c r="G28" s="1">
        <v>677</v>
      </c>
      <c r="H28" s="1">
        <v>656</v>
      </c>
      <c r="I28" s="1">
        <v>632</v>
      </c>
      <c r="J28" s="1">
        <v>614</v>
      </c>
      <c r="K28" s="1">
        <v>612</v>
      </c>
      <c r="L28" s="1">
        <v>602</v>
      </c>
      <c r="M28" s="1">
        <v>445</v>
      </c>
      <c r="N28" s="1">
        <v>329</v>
      </c>
    </row>
    <row r="29" spans="1:14" x14ac:dyDescent="0.3">
      <c r="A29" s="7" t="s">
        <v>14</v>
      </c>
      <c r="B29" s="7" t="s">
        <v>101</v>
      </c>
      <c r="C29" s="1">
        <v>6</v>
      </c>
      <c r="D29" s="1">
        <v>6</v>
      </c>
      <c r="E29" s="1">
        <v>6</v>
      </c>
      <c r="F29" s="1">
        <v>7</v>
      </c>
      <c r="G29" s="1">
        <v>7</v>
      </c>
      <c r="H29" s="1">
        <v>10</v>
      </c>
      <c r="I29" s="1">
        <v>12</v>
      </c>
      <c r="J29" s="1">
        <v>12</v>
      </c>
      <c r="K29" s="1">
        <v>15</v>
      </c>
      <c r="L29" s="1">
        <v>19</v>
      </c>
      <c r="M29" s="1">
        <v>22</v>
      </c>
      <c r="N29" s="1">
        <v>25</v>
      </c>
    </row>
    <row r="30" spans="1:14" x14ac:dyDescent="0.3">
      <c r="A30" s="7" t="s">
        <v>14</v>
      </c>
      <c r="B30" s="7" t="s">
        <v>102</v>
      </c>
      <c r="C30" s="1">
        <v>1094</v>
      </c>
      <c r="D30" s="1">
        <v>1127</v>
      </c>
      <c r="E30" s="1">
        <v>1154</v>
      </c>
      <c r="F30" s="1">
        <v>1198</v>
      </c>
      <c r="G30" s="1">
        <v>1244</v>
      </c>
      <c r="H30" s="1">
        <v>1276</v>
      </c>
      <c r="I30" s="1">
        <v>1299</v>
      </c>
      <c r="J30" s="1">
        <v>1347</v>
      </c>
      <c r="K30" s="1">
        <v>1384</v>
      </c>
      <c r="L30" s="1">
        <v>1410</v>
      </c>
      <c r="M30" s="1">
        <v>1679</v>
      </c>
      <c r="N30" s="1">
        <v>1822</v>
      </c>
    </row>
    <row r="31" spans="1:14" x14ac:dyDescent="0.3">
      <c r="A31" s="7" t="s">
        <v>14</v>
      </c>
      <c r="B31" s="7" t="s">
        <v>103</v>
      </c>
      <c r="C31" s="1">
        <v>44</v>
      </c>
      <c r="D31" s="1">
        <v>46</v>
      </c>
      <c r="E31" s="1">
        <v>47</v>
      </c>
      <c r="F31" s="1">
        <v>50</v>
      </c>
      <c r="G31" s="1">
        <v>51</v>
      </c>
      <c r="H31" s="1">
        <v>55</v>
      </c>
      <c r="I31" s="1">
        <v>59</v>
      </c>
      <c r="J31" s="1">
        <v>60</v>
      </c>
      <c r="K31" s="1">
        <v>59</v>
      </c>
      <c r="L31" s="1">
        <v>68</v>
      </c>
      <c r="M31" s="1">
        <v>88</v>
      </c>
      <c r="N31" s="1">
        <v>100</v>
      </c>
    </row>
    <row r="32" spans="1:14" x14ac:dyDescent="0.3">
      <c r="A32" s="7" t="s">
        <v>14</v>
      </c>
      <c r="B32" s="7" t="s">
        <v>104</v>
      </c>
      <c r="C32" s="1">
        <v>11</v>
      </c>
      <c r="D32" s="1">
        <v>10</v>
      </c>
      <c r="E32" s="1">
        <v>9</v>
      </c>
      <c r="F32" s="1">
        <v>10</v>
      </c>
      <c r="G32" s="1">
        <v>10</v>
      </c>
      <c r="H32" s="1">
        <v>10</v>
      </c>
      <c r="I32" s="1">
        <v>10</v>
      </c>
      <c r="J32" s="1">
        <v>11</v>
      </c>
      <c r="K32" s="1">
        <v>11</v>
      </c>
      <c r="L32" s="1">
        <v>11</v>
      </c>
      <c r="M32" s="1">
        <v>12</v>
      </c>
      <c r="N32" s="1">
        <v>10</v>
      </c>
    </row>
    <row r="33" spans="1:14" x14ac:dyDescent="0.3">
      <c r="A33" s="7" t="s">
        <v>14</v>
      </c>
      <c r="B33" s="7" t="s">
        <v>105</v>
      </c>
      <c r="C33" s="1">
        <v>51</v>
      </c>
      <c r="D33" s="1">
        <v>62</v>
      </c>
      <c r="E33" s="1">
        <v>67</v>
      </c>
      <c r="F33" s="1">
        <v>70</v>
      </c>
      <c r="G33" s="1">
        <v>83</v>
      </c>
      <c r="H33" s="1">
        <v>91</v>
      </c>
      <c r="I33" s="1">
        <v>98</v>
      </c>
      <c r="J33" s="1">
        <v>110</v>
      </c>
      <c r="K33" s="1">
        <v>107</v>
      </c>
      <c r="L33" s="1">
        <v>142</v>
      </c>
      <c r="M33" s="1">
        <v>173</v>
      </c>
      <c r="N33" s="1">
        <v>209</v>
      </c>
    </row>
    <row r="34" spans="1:14" x14ac:dyDescent="0.3">
      <c r="A34" s="7" t="s">
        <v>14</v>
      </c>
      <c r="B34" s="7" t="s">
        <v>106</v>
      </c>
      <c r="C34" s="1">
        <v>5</v>
      </c>
      <c r="D34" s="1">
        <v>4</v>
      </c>
      <c r="E34" s="1">
        <v>5</v>
      </c>
      <c r="F34" s="1">
        <v>6</v>
      </c>
      <c r="G34" s="1">
        <v>5</v>
      </c>
      <c r="H34" s="1">
        <v>9</v>
      </c>
      <c r="I34" s="1">
        <v>14</v>
      </c>
      <c r="J34" s="1">
        <v>15</v>
      </c>
      <c r="K34" s="1">
        <v>13</v>
      </c>
      <c r="L34" s="1">
        <v>14</v>
      </c>
      <c r="M34" s="1">
        <v>17</v>
      </c>
      <c r="N34" s="1">
        <v>17</v>
      </c>
    </row>
    <row r="35" spans="1:14" x14ac:dyDescent="0.3">
      <c r="A35" s="7" t="s">
        <v>14</v>
      </c>
      <c r="B35" s="7" t="s">
        <v>16</v>
      </c>
      <c r="C35" s="1">
        <v>16</v>
      </c>
      <c r="D35" s="1">
        <v>18</v>
      </c>
      <c r="E35" s="1">
        <v>18</v>
      </c>
      <c r="F35" s="1">
        <v>19</v>
      </c>
      <c r="G35" s="1">
        <v>21</v>
      </c>
      <c r="H35" s="1">
        <v>22</v>
      </c>
      <c r="I35" s="1">
        <v>22</v>
      </c>
      <c r="J35" s="1">
        <v>25</v>
      </c>
      <c r="K35" s="1">
        <v>28</v>
      </c>
      <c r="L35" s="1">
        <v>30</v>
      </c>
      <c r="M35" s="1">
        <v>42</v>
      </c>
      <c r="N35" s="1">
        <v>45</v>
      </c>
    </row>
    <row r="36" spans="1:14" x14ac:dyDescent="0.3">
      <c r="A36" s="7" t="s">
        <v>14</v>
      </c>
      <c r="B36" s="7" t="s">
        <v>107</v>
      </c>
      <c r="C36" s="1">
        <v>845</v>
      </c>
      <c r="D36" s="1">
        <v>887</v>
      </c>
      <c r="E36" s="1">
        <v>927</v>
      </c>
      <c r="F36" s="1">
        <v>978</v>
      </c>
      <c r="G36" s="1">
        <v>1017</v>
      </c>
      <c r="H36" s="1">
        <v>1068</v>
      </c>
      <c r="I36" s="1">
        <v>1154</v>
      </c>
      <c r="J36" s="1">
        <v>1216</v>
      </c>
      <c r="K36" s="1">
        <v>1268</v>
      </c>
      <c r="L36" s="1">
        <v>1360</v>
      </c>
      <c r="M36" s="1">
        <v>1682</v>
      </c>
      <c r="N36" s="1">
        <v>1879</v>
      </c>
    </row>
    <row r="37" spans="1:14" x14ac:dyDescent="0.3">
      <c r="A37" s="7" t="s">
        <v>14</v>
      </c>
      <c r="B37" s="7" t="s">
        <v>108</v>
      </c>
      <c r="C37" s="1">
        <v>294</v>
      </c>
      <c r="D37" s="1">
        <v>296</v>
      </c>
      <c r="E37" s="1">
        <v>300</v>
      </c>
      <c r="F37" s="1">
        <v>301</v>
      </c>
      <c r="G37" s="1">
        <v>333</v>
      </c>
      <c r="H37" s="1">
        <v>338</v>
      </c>
      <c r="I37" s="1">
        <v>341</v>
      </c>
      <c r="J37" s="1">
        <v>354</v>
      </c>
      <c r="K37" s="1">
        <v>354</v>
      </c>
      <c r="L37" s="1">
        <v>370</v>
      </c>
      <c r="M37" s="1">
        <v>434</v>
      </c>
      <c r="N37" s="1">
        <v>482</v>
      </c>
    </row>
    <row r="38" spans="1:14" x14ac:dyDescent="0.3">
      <c r="A38" s="7" t="s">
        <v>14</v>
      </c>
      <c r="B38" s="7" t="s">
        <v>109</v>
      </c>
      <c r="C38" s="1">
        <v>3647</v>
      </c>
      <c r="D38" s="1">
        <v>3527</v>
      </c>
      <c r="E38" s="1">
        <v>3417</v>
      </c>
      <c r="F38" s="1">
        <v>3308</v>
      </c>
      <c r="G38" s="1">
        <v>3266</v>
      </c>
      <c r="H38" s="1">
        <v>3212</v>
      </c>
      <c r="I38" s="1">
        <v>3106</v>
      </c>
      <c r="J38" s="1">
        <v>3029</v>
      </c>
      <c r="K38" s="1">
        <v>2951</v>
      </c>
      <c r="L38" s="1">
        <v>2948</v>
      </c>
      <c r="M38" s="1">
        <v>2403</v>
      </c>
      <c r="N38" s="1">
        <v>2014</v>
      </c>
    </row>
    <row r="39" spans="1:14" x14ac:dyDescent="0.3">
      <c r="A39" s="7" t="s">
        <v>15</v>
      </c>
      <c r="B39" s="7" t="s">
        <v>101</v>
      </c>
      <c r="C39" s="1">
        <v>13</v>
      </c>
      <c r="D39" s="1">
        <v>13</v>
      </c>
      <c r="E39" s="1">
        <v>12</v>
      </c>
      <c r="F39" s="1">
        <v>12</v>
      </c>
      <c r="G39" s="1">
        <v>11</v>
      </c>
      <c r="H39" s="1">
        <v>11</v>
      </c>
      <c r="I39" s="1">
        <v>13</v>
      </c>
      <c r="J39" s="1">
        <v>12</v>
      </c>
      <c r="K39" s="1">
        <v>10</v>
      </c>
      <c r="L39" s="1">
        <v>10</v>
      </c>
      <c r="M39" s="1">
        <v>14</v>
      </c>
      <c r="N39" s="1">
        <v>17</v>
      </c>
    </row>
    <row r="40" spans="1:14" x14ac:dyDescent="0.3">
      <c r="A40" s="7" t="s">
        <v>15</v>
      </c>
      <c r="B40" s="7" t="s">
        <v>102</v>
      </c>
      <c r="C40" s="1">
        <v>452</v>
      </c>
      <c r="D40" s="1">
        <v>465</v>
      </c>
      <c r="E40" s="1">
        <v>478</v>
      </c>
      <c r="F40" s="1">
        <v>474</v>
      </c>
      <c r="G40" s="1">
        <v>487</v>
      </c>
      <c r="H40" s="1">
        <v>505</v>
      </c>
      <c r="I40" s="1">
        <v>526</v>
      </c>
      <c r="J40" s="1">
        <v>541</v>
      </c>
      <c r="K40" s="1">
        <v>531</v>
      </c>
      <c r="L40" s="1">
        <v>560</v>
      </c>
      <c r="M40" s="1">
        <v>683</v>
      </c>
      <c r="N40" s="1">
        <v>760</v>
      </c>
    </row>
    <row r="41" spans="1:14" x14ac:dyDescent="0.3">
      <c r="A41" s="7" t="s">
        <v>15</v>
      </c>
      <c r="B41" s="7" t="s">
        <v>103</v>
      </c>
      <c r="C41" s="1">
        <v>72</v>
      </c>
      <c r="D41" s="1">
        <v>73</v>
      </c>
      <c r="E41" s="1">
        <v>77</v>
      </c>
      <c r="F41" s="1">
        <v>79</v>
      </c>
      <c r="G41" s="1">
        <v>73</v>
      </c>
      <c r="H41" s="1">
        <v>76</v>
      </c>
      <c r="I41" s="1">
        <v>69</v>
      </c>
      <c r="J41" s="1">
        <v>74</v>
      </c>
      <c r="K41" s="1">
        <v>72</v>
      </c>
      <c r="L41" s="1">
        <v>71</v>
      </c>
      <c r="M41" s="1">
        <v>106</v>
      </c>
      <c r="N41" s="1">
        <v>117</v>
      </c>
    </row>
    <row r="42" spans="1:14" x14ac:dyDescent="0.3">
      <c r="A42" s="7" t="s">
        <v>15</v>
      </c>
      <c r="B42" s="7" t="s">
        <v>104</v>
      </c>
      <c r="C42" s="1">
        <v>1</v>
      </c>
      <c r="D42" s="1">
        <v>1</v>
      </c>
      <c r="E42" s="1">
        <v>1</v>
      </c>
      <c r="F42" s="1">
        <v>2</v>
      </c>
      <c r="G42" s="1">
        <v>2</v>
      </c>
      <c r="H42" s="1">
        <v>2</v>
      </c>
      <c r="I42" s="1">
        <v>2</v>
      </c>
      <c r="J42" s="1">
        <v>2</v>
      </c>
      <c r="K42" s="1">
        <v>1</v>
      </c>
      <c r="L42" s="1">
        <v>1</v>
      </c>
      <c r="M42" s="1">
        <v>3</v>
      </c>
      <c r="N42" s="1">
        <v>3</v>
      </c>
    </row>
    <row r="43" spans="1:14" x14ac:dyDescent="0.3">
      <c r="A43" s="7" t="s">
        <v>15</v>
      </c>
      <c r="B43" s="7" t="s">
        <v>105</v>
      </c>
      <c r="C43" s="1">
        <v>37</v>
      </c>
      <c r="D43" s="1">
        <v>37</v>
      </c>
      <c r="E43" s="1">
        <v>41</v>
      </c>
      <c r="F43" s="1">
        <v>44</v>
      </c>
      <c r="G43" s="1">
        <v>50</v>
      </c>
      <c r="H43" s="1">
        <v>57</v>
      </c>
      <c r="I43" s="1">
        <v>56</v>
      </c>
      <c r="J43" s="1">
        <v>59</v>
      </c>
      <c r="K43" s="1">
        <v>57</v>
      </c>
      <c r="L43" s="1">
        <v>68</v>
      </c>
      <c r="M43" s="1">
        <v>106</v>
      </c>
      <c r="N43" s="1">
        <v>141</v>
      </c>
    </row>
    <row r="44" spans="1:14" x14ac:dyDescent="0.3">
      <c r="A44" s="7" t="s">
        <v>15</v>
      </c>
      <c r="B44" s="7" t="s">
        <v>106</v>
      </c>
      <c r="C44" s="1">
        <v>3</v>
      </c>
      <c r="D44" s="1">
        <v>4</v>
      </c>
      <c r="E44" s="1">
        <v>4</v>
      </c>
      <c r="F44" s="1">
        <v>3</v>
      </c>
      <c r="G44" s="1">
        <v>3</v>
      </c>
      <c r="H44" s="1">
        <v>3</v>
      </c>
      <c r="I44" s="1">
        <v>3</v>
      </c>
      <c r="J44" s="1">
        <v>4</v>
      </c>
      <c r="K44" s="1">
        <v>4</v>
      </c>
      <c r="L44" s="1">
        <v>3</v>
      </c>
      <c r="M44" s="1">
        <v>5</v>
      </c>
      <c r="N44" s="1">
        <v>9</v>
      </c>
    </row>
    <row r="45" spans="1:14" x14ac:dyDescent="0.3">
      <c r="A45" s="7" t="s">
        <v>15</v>
      </c>
      <c r="B45" s="7" t="s">
        <v>16</v>
      </c>
      <c r="C45" s="1">
        <v>9</v>
      </c>
      <c r="D45" s="1">
        <v>9</v>
      </c>
      <c r="E45" s="1">
        <v>10</v>
      </c>
      <c r="F45" s="1">
        <v>10</v>
      </c>
      <c r="G45" s="1">
        <v>10</v>
      </c>
      <c r="H45" s="1">
        <v>11</v>
      </c>
      <c r="I45" s="1">
        <v>11</v>
      </c>
      <c r="J45" s="1">
        <v>9</v>
      </c>
      <c r="K45" s="1">
        <v>8</v>
      </c>
      <c r="L45" s="1">
        <v>8</v>
      </c>
      <c r="M45" s="1">
        <v>16</v>
      </c>
      <c r="N45" s="1">
        <v>17</v>
      </c>
    </row>
    <row r="46" spans="1:14" x14ac:dyDescent="0.3">
      <c r="A46" s="7" t="s">
        <v>15</v>
      </c>
      <c r="B46" s="7" t="s">
        <v>107</v>
      </c>
      <c r="C46" s="1">
        <v>316</v>
      </c>
      <c r="D46" s="1">
        <v>317</v>
      </c>
      <c r="E46" s="1">
        <v>325</v>
      </c>
      <c r="F46" s="1">
        <v>346</v>
      </c>
      <c r="G46" s="1">
        <v>368</v>
      </c>
      <c r="H46" s="1">
        <v>391</v>
      </c>
      <c r="I46" s="1">
        <v>430</v>
      </c>
      <c r="J46" s="1">
        <v>449</v>
      </c>
      <c r="K46" s="1">
        <v>485</v>
      </c>
      <c r="L46" s="1">
        <v>506</v>
      </c>
      <c r="M46" s="1">
        <v>693</v>
      </c>
      <c r="N46" s="1">
        <v>791</v>
      </c>
    </row>
    <row r="47" spans="1:14" x14ac:dyDescent="0.3">
      <c r="A47" s="7" t="s">
        <v>15</v>
      </c>
      <c r="B47" s="7" t="s">
        <v>108</v>
      </c>
      <c r="C47" s="1">
        <v>136</v>
      </c>
      <c r="D47" s="1">
        <v>139</v>
      </c>
      <c r="E47" s="1">
        <v>148</v>
      </c>
      <c r="F47" s="1">
        <v>152</v>
      </c>
      <c r="G47" s="1">
        <v>159</v>
      </c>
      <c r="H47" s="1">
        <v>172</v>
      </c>
      <c r="I47" s="1">
        <v>177</v>
      </c>
      <c r="J47" s="1">
        <v>179</v>
      </c>
      <c r="K47" s="1">
        <v>181</v>
      </c>
      <c r="L47" s="1">
        <v>188</v>
      </c>
      <c r="M47" s="1">
        <v>249</v>
      </c>
      <c r="N47" s="1">
        <v>269</v>
      </c>
    </row>
    <row r="48" spans="1:14" x14ac:dyDescent="0.3">
      <c r="A48" s="7" t="s">
        <v>15</v>
      </c>
      <c r="B48" s="7" t="s">
        <v>109</v>
      </c>
      <c r="C48" s="1">
        <v>1580</v>
      </c>
      <c r="D48" s="1">
        <v>1503</v>
      </c>
      <c r="E48" s="1">
        <v>1463</v>
      </c>
      <c r="F48" s="1">
        <v>1431</v>
      </c>
      <c r="G48" s="1">
        <v>1401</v>
      </c>
      <c r="H48" s="1">
        <v>1365</v>
      </c>
      <c r="I48" s="1">
        <v>1314</v>
      </c>
      <c r="J48" s="1">
        <v>1286</v>
      </c>
      <c r="K48" s="1">
        <v>1259</v>
      </c>
      <c r="L48" s="1">
        <v>1252</v>
      </c>
      <c r="M48" s="1">
        <v>1043</v>
      </c>
      <c r="N48" s="1">
        <v>857</v>
      </c>
    </row>
    <row r="49" spans="1:14" x14ac:dyDescent="0.3">
      <c r="A49" s="7" t="s">
        <v>16</v>
      </c>
      <c r="B49" s="7" t="s">
        <v>101</v>
      </c>
      <c r="C49" s="1">
        <v>3</v>
      </c>
      <c r="D49" s="1">
        <v>3</v>
      </c>
      <c r="E49" s="1">
        <v>1</v>
      </c>
      <c r="F49" s="1">
        <v>2</v>
      </c>
      <c r="G49" s="1">
        <v>2</v>
      </c>
      <c r="H49" s="1">
        <v>1</v>
      </c>
      <c r="I49" s="1">
        <v>0</v>
      </c>
      <c r="J49" s="1">
        <v>0</v>
      </c>
      <c r="K49" s="1">
        <v>0</v>
      </c>
      <c r="L49" s="1">
        <v>0</v>
      </c>
      <c r="M49" s="1">
        <v>0</v>
      </c>
      <c r="N49" s="1">
        <v>0</v>
      </c>
    </row>
    <row r="50" spans="1:14" x14ac:dyDescent="0.3">
      <c r="A50" s="7" t="s">
        <v>16</v>
      </c>
      <c r="B50" s="7" t="s">
        <v>102</v>
      </c>
      <c r="C50" s="1">
        <v>213</v>
      </c>
      <c r="D50" s="1">
        <v>215</v>
      </c>
      <c r="E50" s="1">
        <v>188</v>
      </c>
      <c r="F50" s="1">
        <v>143</v>
      </c>
      <c r="G50" s="1">
        <v>152</v>
      </c>
      <c r="H50" s="1">
        <v>160</v>
      </c>
      <c r="I50" s="1">
        <v>153</v>
      </c>
      <c r="J50" s="1">
        <v>147</v>
      </c>
      <c r="K50" s="1">
        <v>152</v>
      </c>
      <c r="L50" s="1">
        <v>142</v>
      </c>
      <c r="M50" s="1">
        <v>172</v>
      </c>
      <c r="N50" s="1">
        <v>152</v>
      </c>
    </row>
    <row r="51" spans="1:14" x14ac:dyDescent="0.3">
      <c r="A51" s="7" t="s">
        <v>16</v>
      </c>
      <c r="B51" s="7" t="s">
        <v>103</v>
      </c>
      <c r="C51" s="1">
        <v>7</v>
      </c>
      <c r="D51" s="1">
        <v>9</v>
      </c>
      <c r="E51" s="1">
        <v>7</v>
      </c>
      <c r="F51" s="1">
        <v>4</v>
      </c>
      <c r="G51" s="1">
        <v>5</v>
      </c>
      <c r="H51" s="1">
        <v>5</v>
      </c>
      <c r="I51" s="1">
        <v>8</v>
      </c>
      <c r="J51" s="1">
        <v>6</v>
      </c>
      <c r="K51" s="1">
        <v>9</v>
      </c>
      <c r="L51" s="1">
        <v>12</v>
      </c>
      <c r="M51" s="1">
        <v>10</v>
      </c>
      <c r="N51" s="1">
        <v>11</v>
      </c>
    </row>
    <row r="52" spans="1:14" x14ac:dyDescent="0.3">
      <c r="A52" s="7" t="s">
        <v>16</v>
      </c>
      <c r="B52" s="7" t="s">
        <v>104</v>
      </c>
      <c r="C52" s="1">
        <v>4</v>
      </c>
      <c r="D52" s="1">
        <v>5</v>
      </c>
      <c r="E52" s="1">
        <v>4</v>
      </c>
      <c r="F52" s="1">
        <v>3</v>
      </c>
      <c r="G52" s="1">
        <v>4</v>
      </c>
      <c r="H52" s="1">
        <v>3</v>
      </c>
      <c r="I52" s="1">
        <v>3</v>
      </c>
      <c r="J52" s="1">
        <v>3</v>
      </c>
      <c r="K52" s="1">
        <v>3</v>
      </c>
      <c r="L52" s="1">
        <v>3</v>
      </c>
      <c r="M52" s="1">
        <v>5</v>
      </c>
      <c r="N52" s="1">
        <v>3</v>
      </c>
    </row>
    <row r="53" spans="1:14" x14ac:dyDescent="0.3">
      <c r="A53" s="7" t="s">
        <v>16</v>
      </c>
      <c r="B53" s="7" t="s">
        <v>105</v>
      </c>
      <c r="C53" s="1">
        <v>19</v>
      </c>
      <c r="D53" s="1">
        <v>18</v>
      </c>
      <c r="E53" s="1">
        <v>10</v>
      </c>
      <c r="F53" s="1">
        <v>8</v>
      </c>
      <c r="G53" s="1">
        <v>4</v>
      </c>
      <c r="H53" s="1">
        <v>5</v>
      </c>
      <c r="I53" s="1">
        <v>6</v>
      </c>
      <c r="J53" s="1">
        <v>7</v>
      </c>
      <c r="K53" s="1">
        <v>16</v>
      </c>
      <c r="L53" s="1">
        <v>12</v>
      </c>
      <c r="M53" s="1">
        <v>22</v>
      </c>
      <c r="N53" s="1">
        <v>14</v>
      </c>
    </row>
    <row r="54" spans="1:14" x14ac:dyDescent="0.3">
      <c r="A54" s="7" t="s">
        <v>16</v>
      </c>
      <c r="B54" s="7" t="s">
        <v>106</v>
      </c>
      <c r="C54" s="1">
        <v>3</v>
      </c>
      <c r="D54" s="1">
        <v>2</v>
      </c>
      <c r="E54" s="1">
        <v>2</v>
      </c>
      <c r="F54" s="1">
        <v>0</v>
      </c>
      <c r="G54" s="1">
        <v>0</v>
      </c>
      <c r="H54" s="1">
        <v>0</v>
      </c>
      <c r="I54" s="1">
        <v>0</v>
      </c>
      <c r="J54" s="1">
        <v>2</v>
      </c>
      <c r="K54" s="1">
        <v>4</v>
      </c>
      <c r="L54" s="1">
        <v>2</v>
      </c>
      <c r="M54" s="1">
        <v>1</v>
      </c>
      <c r="N54" s="1">
        <v>1</v>
      </c>
    </row>
    <row r="55" spans="1:14" x14ac:dyDescent="0.3">
      <c r="A55" s="7" t="s">
        <v>16</v>
      </c>
      <c r="B55" s="7" t="s">
        <v>16</v>
      </c>
      <c r="C55" s="1">
        <v>13</v>
      </c>
      <c r="D55" s="1">
        <v>9</v>
      </c>
      <c r="E55" s="1">
        <v>11</v>
      </c>
      <c r="F55" s="1">
        <v>5</v>
      </c>
      <c r="G55" s="1">
        <v>4</v>
      </c>
      <c r="H55" s="1">
        <v>3</v>
      </c>
      <c r="I55" s="1">
        <v>2</v>
      </c>
      <c r="J55" s="1">
        <v>1</v>
      </c>
      <c r="K55" s="1">
        <v>2</v>
      </c>
      <c r="L55" s="1">
        <v>2</v>
      </c>
      <c r="M55" s="1">
        <v>3</v>
      </c>
      <c r="N55" s="1">
        <v>3</v>
      </c>
    </row>
    <row r="56" spans="1:14" x14ac:dyDescent="0.3">
      <c r="A56" s="7" t="s">
        <v>16</v>
      </c>
      <c r="B56" s="7" t="s">
        <v>107</v>
      </c>
      <c r="C56" s="1">
        <v>94</v>
      </c>
      <c r="D56" s="1">
        <v>85</v>
      </c>
      <c r="E56" s="1">
        <v>75</v>
      </c>
      <c r="F56" s="1">
        <v>60</v>
      </c>
      <c r="G56" s="1">
        <v>72</v>
      </c>
      <c r="H56" s="1">
        <v>71</v>
      </c>
      <c r="I56" s="1">
        <v>68</v>
      </c>
      <c r="J56" s="1">
        <v>67</v>
      </c>
      <c r="K56" s="1">
        <v>65</v>
      </c>
      <c r="L56" s="1">
        <v>64</v>
      </c>
      <c r="M56" s="1">
        <v>85</v>
      </c>
      <c r="N56" s="1">
        <v>94</v>
      </c>
    </row>
    <row r="57" spans="1:14" x14ac:dyDescent="0.3">
      <c r="A57" s="7" t="s">
        <v>16</v>
      </c>
      <c r="B57" s="7" t="s">
        <v>108</v>
      </c>
      <c r="C57" s="1">
        <v>52</v>
      </c>
      <c r="D57" s="1">
        <v>55</v>
      </c>
      <c r="E57" s="1">
        <v>48</v>
      </c>
      <c r="F57" s="1">
        <v>33</v>
      </c>
      <c r="G57" s="1">
        <v>32</v>
      </c>
      <c r="H57" s="1">
        <v>38</v>
      </c>
      <c r="I57" s="1">
        <v>35</v>
      </c>
      <c r="J57" s="1">
        <v>35</v>
      </c>
      <c r="K57" s="1">
        <v>32</v>
      </c>
      <c r="L57" s="1">
        <v>33</v>
      </c>
      <c r="M57" s="1">
        <v>41</v>
      </c>
      <c r="N57" s="1">
        <v>41</v>
      </c>
    </row>
    <row r="58" spans="1:14" x14ac:dyDescent="0.3">
      <c r="A58" s="7" t="s">
        <v>16</v>
      </c>
      <c r="B58" s="7" t="s">
        <v>109</v>
      </c>
      <c r="C58" s="1">
        <v>605</v>
      </c>
      <c r="D58" s="1">
        <v>511</v>
      </c>
      <c r="E58" s="1">
        <v>404</v>
      </c>
      <c r="F58" s="1">
        <v>244</v>
      </c>
      <c r="G58" s="1">
        <v>175</v>
      </c>
      <c r="H58" s="1">
        <v>160</v>
      </c>
      <c r="I58" s="1">
        <v>131</v>
      </c>
      <c r="J58" s="1">
        <v>124</v>
      </c>
      <c r="K58" s="1">
        <v>121</v>
      </c>
      <c r="L58" s="1">
        <v>119</v>
      </c>
      <c r="M58" s="1">
        <v>104</v>
      </c>
      <c r="N58" s="1">
        <v>68</v>
      </c>
    </row>
    <row r="59" spans="1:14" x14ac:dyDescent="0.3">
      <c r="A59" s="10" t="s">
        <v>17</v>
      </c>
      <c r="B59" s="10" t="s">
        <v>17</v>
      </c>
      <c r="C59" s="5">
        <v>59952</v>
      </c>
      <c r="D59" s="5">
        <v>60288</v>
      </c>
      <c r="E59" s="5">
        <v>60274</v>
      </c>
      <c r="F59" s="5">
        <v>60306</v>
      </c>
      <c r="G59" s="5">
        <v>61114</v>
      </c>
      <c r="H59" s="5">
        <v>61931</v>
      </c>
      <c r="I59" s="5">
        <v>62554</v>
      </c>
      <c r="J59" s="5">
        <v>63505</v>
      </c>
      <c r="K59" s="5">
        <v>65036</v>
      </c>
      <c r="L59" s="5">
        <v>66449</v>
      </c>
      <c r="M59" s="5">
        <v>67437</v>
      </c>
      <c r="N59" s="5">
        <v>69043</v>
      </c>
    </row>
    <row r="60" spans="1:14" x14ac:dyDescent="0.3">
      <c r="A60" s="15"/>
      <c r="B60" s="15"/>
    </row>
    <row r="61" spans="1:14" x14ac:dyDescent="0.3">
      <c r="A61" s="15"/>
      <c r="B61" s="15"/>
    </row>
    <row r="62" spans="1:14" x14ac:dyDescent="0.3">
      <c r="A62" s="15"/>
      <c r="B62" s="15"/>
      <c r="C62" s="20" t="s">
        <v>35</v>
      </c>
      <c r="D62" s="21"/>
      <c r="E62" s="21"/>
      <c r="F62" s="21"/>
      <c r="G62" s="21"/>
      <c r="H62" s="21"/>
      <c r="I62" s="21"/>
      <c r="J62" s="21"/>
      <c r="K62" s="21"/>
      <c r="L62" s="21"/>
      <c r="M62" s="21"/>
      <c r="N62" s="21"/>
    </row>
    <row r="63" spans="1:14" x14ac:dyDescent="0.3">
      <c r="A63" s="9" t="s">
        <v>39</v>
      </c>
      <c r="B63" s="9" t="s">
        <v>39</v>
      </c>
      <c r="C63" s="4" t="s">
        <v>0</v>
      </c>
      <c r="D63" s="4" t="s">
        <v>1</v>
      </c>
      <c r="E63" s="4" t="s">
        <v>2</v>
      </c>
      <c r="F63" s="4" t="s">
        <v>3</v>
      </c>
      <c r="G63" s="4" t="s">
        <v>4</v>
      </c>
      <c r="H63" s="4" t="s">
        <v>5</v>
      </c>
      <c r="I63" s="4" t="s">
        <v>6</v>
      </c>
      <c r="J63" s="4" t="s">
        <v>7</v>
      </c>
      <c r="K63" s="4" t="s">
        <v>8</v>
      </c>
      <c r="L63" s="4" t="s">
        <v>9</v>
      </c>
      <c r="M63" s="4" t="s">
        <v>10</v>
      </c>
      <c r="N63" s="4" t="s">
        <v>11</v>
      </c>
    </row>
    <row r="64" spans="1:14" x14ac:dyDescent="0.3">
      <c r="A64" s="8" t="s">
        <v>12</v>
      </c>
      <c r="B64" s="8" t="s">
        <v>101</v>
      </c>
      <c r="C64" s="2">
        <v>4.8367842588399896E-3</v>
      </c>
      <c r="D64" s="2">
        <v>4.9693488930978996E-3</v>
      </c>
      <c r="E64" s="2">
        <v>5.27490363156827E-3</v>
      </c>
      <c r="F64" s="2">
        <v>5.5472626780166999E-3</v>
      </c>
      <c r="G64" s="2">
        <v>5.52431293841782E-3</v>
      </c>
      <c r="H64" s="2">
        <v>5.5445622146901496E-3</v>
      </c>
      <c r="I64" s="2">
        <v>5.8652729384436704E-3</v>
      </c>
      <c r="J64" s="2">
        <v>5.8828008986026E-3</v>
      </c>
      <c r="K64" s="2">
        <v>6.2600707499120296E-3</v>
      </c>
      <c r="L64" s="2">
        <v>6.5438857267157303E-3</v>
      </c>
      <c r="M64" s="2">
        <v>7.9387938793879405E-3</v>
      </c>
      <c r="N64" s="2">
        <v>8.8847609701387907E-3</v>
      </c>
    </row>
    <row r="65" spans="1:14" x14ac:dyDescent="0.3">
      <c r="A65" s="8" t="s">
        <v>12</v>
      </c>
      <c r="B65" s="8" t="s">
        <v>102</v>
      </c>
      <c r="C65" s="2">
        <v>0.174000740954184</v>
      </c>
      <c r="D65" s="2">
        <v>0.17875399686360799</v>
      </c>
      <c r="E65" s="2">
        <v>0.1830797321972</v>
      </c>
      <c r="F65" s="2">
        <v>0.18903054020252599</v>
      </c>
      <c r="G65" s="2">
        <v>0.19273493233710201</v>
      </c>
      <c r="H65" s="2">
        <v>0.19564663701730001</v>
      </c>
      <c r="I65" s="2">
        <v>0.197967479674797</v>
      </c>
      <c r="J65" s="2">
        <v>0.200281765221033</v>
      </c>
      <c r="K65" s="2">
        <v>0.202785546274517</v>
      </c>
      <c r="L65" s="2">
        <v>0.204274371895733</v>
      </c>
      <c r="M65" s="2">
        <v>0.23353735373537399</v>
      </c>
      <c r="N65" s="2">
        <v>0.25355740922473002</v>
      </c>
    </row>
    <row r="66" spans="1:14" x14ac:dyDescent="0.3">
      <c r="A66" s="8" t="s">
        <v>12</v>
      </c>
      <c r="B66" s="8" t="s">
        <v>103</v>
      </c>
      <c r="C66" s="2">
        <v>3.7088873337998603E-2</v>
      </c>
      <c r="D66" s="2">
        <v>3.8716115761389801E-2</v>
      </c>
      <c r="E66" s="2">
        <v>4.0921079326435399E-2</v>
      </c>
      <c r="F66" s="2">
        <v>4.2643321095735702E-2</v>
      </c>
      <c r="G66" s="2">
        <v>4.3956043956044001E-2</v>
      </c>
      <c r="H66" s="2">
        <v>4.4513234458572498E-2</v>
      </c>
      <c r="I66" s="2">
        <v>4.5954316686023997E-2</v>
      </c>
      <c r="J66" s="2">
        <v>4.7595476525911E-2</v>
      </c>
      <c r="K66" s="2">
        <v>4.8524808771507402E-2</v>
      </c>
      <c r="L66" s="2">
        <v>4.9559511293187801E-2</v>
      </c>
      <c r="M66" s="2">
        <v>5.9261926192619302E-2</v>
      </c>
      <c r="N66" s="2">
        <v>6.6048647133043606E-2</v>
      </c>
    </row>
    <row r="67" spans="1:14" x14ac:dyDescent="0.3">
      <c r="A67" s="8" t="s">
        <v>12</v>
      </c>
      <c r="B67" s="8" t="s">
        <v>104</v>
      </c>
      <c r="C67" s="2">
        <v>6.4627670522372704E-3</v>
      </c>
      <c r="D67" s="2">
        <v>6.3746155882772196E-3</v>
      </c>
      <c r="E67" s="2">
        <v>6.4313248123351596E-3</v>
      </c>
      <c r="F67" s="2">
        <v>6.3541372493645899E-3</v>
      </c>
      <c r="G67" s="2">
        <v>6.2993064801383104E-3</v>
      </c>
      <c r="H67" s="2">
        <v>6.0735487157383304E-3</v>
      </c>
      <c r="I67" s="2">
        <v>6.0007742934572198E-3</v>
      </c>
      <c r="J67" s="2">
        <v>5.9779918516544199E-3</v>
      </c>
      <c r="K67" s="2">
        <v>5.9081732817217103E-3</v>
      </c>
      <c r="L67" s="2">
        <v>5.74629300656201E-3</v>
      </c>
      <c r="M67" s="2">
        <v>6.4626462646264603E-3</v>
      </c>
      <c r="N67" s="2">
        <v>6.5890929482686099E-3</v>
      </c>
    </row>
    <row r="68" spans="1:14" x14ac:dyDescent="0.3">
      <c r="A68" s="8" t="s">
        <v>12</v>
      </c>
      <c r="B68" s="8" t="s">
        <v>105</v>
      </c>
      <c r="C68" s="2">
        <v>3.2354999382538198E-2</v>
      </c>
      <c r="D68" s="2">
        <v>3.5803751451090597E-2</v>
      </c>
      <c r="E68" s="2">
        <v>3.9663217691215301E-2</v>
      </c>
      <c r="F68" s="2">
        <v>4.2986242788558497E-2</v>
      </c>
      <c r="G68" s="2">
        <v>4.6201538064105901E-2</v>
      </c>
      <c r="H68" s="2">
        <v>4.9783507376422897E-2</v>
      </c>
      <c r="I68" s="2">
        <v>5.43360433604336E-2</v>
      </c>
      <c r="J68" s="2">
        <v>5.9151658226402198E-2</v>
      </c>
      <c r="K68" s="2">
        <v>6.3860130016854005E-2</v>
      </c>
      <c r="L68" s="2">
        <v>7.0478193089946697E-2</v>
      </c>
      <c r="M68" s="2">
        <v>8.7236723672367206E-2</v>
      </c>
      <c r="N68" s="2">
        <v>0.101465021729987</v>
      </c>
    </row>
    <row r="69" spans="1:14" x14ac:dyDescent="0.3">
      <c r="A69" s="8" t="s">
        <v>12</v>
      </c>
      <c r="B69" s="8" t="s">
        <v>106</v>
      </c>
      <c r="C69" s="2">
        <v>6.1746182027744602E-3</v>
      </c>
      <c r="D69" s="2">
        <v>6.6393759801225997E-3</v>
      </c>
      <c r="E69" s="2">
        <v>6.9993913572732802E-3</v>
      </c>
      <c r="F69" s="2">
        <v>7.6653084278049E-3</v>
      </c>
      <c r="G69" s="2">
        <v>8.1672396319774302E-3</v>
      </c>
      <c r="H69" s="2">
        <v>8.9927705178190105E-3</v>
      </c>
      <c r="I69" s="2">
        <v>9.27216415021293E-3</v>
      </c>
      <c r="J69" s="2">
        <v>9.5571716864029203E-3</v>
      </c>
      <c r="K69" s="2">
        <v>9.9457337062211805E-3</v>
      </c>
      <c r="L69" s="2">
        <v>1.0423086683827E-2</v>
      </c>
      <c r="M69" s="2">
        <v>1.24212421242124E-2</v>
      </c>
      <c r="N69" s="2">
        <v>1.3546193747371401E-2</v>
      </c>
    </row>
    <row r="70" spans="1:14" x14ac:dyDescent="0.3">
      <c r="A70" s="8" t="s">
        <v>12</v>
      </c>
      <c r="B70" s="8" t="s">
        <v>16</v>
      </c>
      <c r="C70" s="2">
        <v>4.7750380768122498E-3</v>
      </c>
      <c r="D70" s="2">
        <v>4.9897150770860099E-3</v>
      </c>
      <c r="E70" s="2">
        <v>5.1328869953337396E-3</v>
      </c>
      <c r="F70" s="2">
        <v>5.0833097994916702E-3</v>
      </c>
      <c r="G70" s="2">
        <v>5.1467519821950204E-3</v>
      </c>
      <c r="H70" s="2">
        <v>5.3682333810074296E-3</v>
      </c>
      <c r="I70" s="2">
        <v>5.5942702284165697E-3</v>
      </c>
      <c r="J70" s="2">
        <v>5.7876099455507696E-3</v>
      </c>
      <c r="K70" s="2">
        <v>6.0007778786138897E-3</v>
      </c>
      <c r="L70" s="2">
        <v>6.1813435811913101E-3</v>
      </c>
      <c r="M70" s="2">
        <v>7.7047704770476996E-3</v>
      </c>
      <c r="N70" s="2">
        <v>8.4817047525585307E-3</v>
      </c>
    </row>
    <row r="71" spans="1:14" x14ac:dyDescent="0.3">
      <c r="A71" s="8" t="s">
        <v>12</v>
      </c>
      <c r="B71" s="8" t="s">
        <v>107</v>
      </c>
      <c r="C71" s="2">
        <v>0.110752068497098</v>
      </c>
      <c r="D71" s="2">
        <v>0.115028207164824</v>
      </c>
      <c r="E71" s="2">
        <v>0.11965916007303699</v>
      </c>
      <c r="F71" s="2">
        <v>0.12559002703029801</v>
      </c>
      <c r="G71" s="2">
        <v>0.13135146950698501</v>
      </c>
      <c r="H71" s="2">
        <v>0.13722301679042301</v>
      </c>
      <c r="I71" s="2">
        <v>0.14156020131629901</v>
      </c>
      <c r="J71" s="2">
        <v>0.14701290789323401</v>
      </c>
      <c r="K71" s="2">
        <v>0.15187153890319099</v>
      </c>
      <c r="L71" s="2">
        <v>0.15560308885908</v>
      </c>
      <c r="M71" s="2">
        <v>0.18406840684068401</v>
      </c>
      <c r="N71" s="2">
        <v>0.20045913360437401</v>
      </c>
    </row>
    <row r="72" spans="1:14" x14ac:dyDescent="0.3">
      <c r="A72" s="8" t="s">
        <v>12</v>
      </c>
      <c r="B72" s="8" t="s">
        <v>108</v>
      </c>
      <c r="C72" s="2">
        <v>4.7770962828798398E-2</v>
      </c>
      <c r="D72" s="2">
        <v>5.0243375898657898E-2</v>
      </c>
      <c r="E72" s="2">
        <v>5.2789612497464E-2</v>
      </c>
      <c r="F72" s="2">
        <v>5.5734861015855099E-2</v>
      </c>
      <c r="G72" s="2">
        <v>5.8621306360908502E-2</v>
      </c>
      <c r="H72" s="2">
        <v>6.0794263435277503E-2</v>
      </c>
      <c r="I72" s="2">
        <v>6.3337204800619398E-2</v>
      </c>
      <c r="J72" s="2">
        <v>6.5929254083691893E-2</v>
      </c>
      <c r="K72" s="2">
        <v>6.7638397570055395E-2</v>
      </c>
      <c r="L72" s="2">
        <v>6.8212304680419097E-2</v>
      </c>
      <c r="M72" s="2">
        <v>8.0828082808280799E-2</v>
      </c>
      <c r="N72" s="2">
        <v>8.7042618813963302E-2</v>
      </c>
    </row>
    <row r="73" spans="1:14" x14ac:dyDescent="0.3">
      <c r="A73" s="8" t="s">
        <v>12</v>
      </c>
      <c r="B73" s="8" t="s">
        <v>109</v>
      </c>
      <c r="C73" s="2">
        <v>0.57578314740871905</v>
      </c>
      <c r="D73" s="2">
        <v>0.55848149732184704</v>
      </c>
      <c r="E73" s="2">
        <v>0.54004869141813805</v>
      </c>
      <c r="F73" s="2">
        <v>0.51936498971234901</v>
      </c>
      <c r="G73" s="2">
        <v>0.50199709874212595</v>
      </c>
      <c r="H73" s="2">
        <v>0.48606022609274901</v>
      </c>
      <c r="I73" s="2">
        <v>0.47011227255129701</v>
      </c>
      <c r="J73" s="2">
        <v>0.45282336366751702</v>
      </c>
      <c r="K73" s="2">
        <v>0.43720482284740603</v>
      </c>
      <c r="L73" s="2">
        <v>0.42297792118333799</v>
      </c>
      <c r="M73" s="2">
        <v>0.32054005400540098</v>
      </c>
      <c r="N73" s="2">
        <v>0.25392541707556399</v>
      </c>
    </row>
    <row r="74" spans="1:14" x14ac:dyDescent="0.3">
      <c r="A74" s="8" t="s">
        <v>13</v>
      </c>
      <c r="B74" s="8" t="s">
        <v>101</v>
      </c>
      <c r="C74" s="2">
        <v>5.8105752469494499E-4</v>
      </c>
      <c r="D74" s="2">
        <v>5.7770075101097596E-4</v>
      </c>
      <c r="E74" s="2">
        <v>5.79710144927536E-4</v>
      </c>
      <c r="F74" s="2">
        <v>5.78034682080925E-4</v>
      </c>
      <c r="G74" s="2">
        <v>5.7471264367816102E-4</v>
      </c>
      <c r="H74" s="2">
        <v>5.6818181818181805E-4</v>
      </c>
      <c r="I74" s="2">
        <v>5.6433408577878099E-4</v>
      </c>
      <c r="J74" s="2">
        <v>5.5772448410485202E-4</v>
      </c>
      <c r="K74" s="2">
        <v>5.4318305268875595E-4</v>
      </c>
      <c r="L74" s="2">
        <v>5.3908355795148296E-4</v>
      </c>
      <c r="M74" s="2">
        <v>1.5197568389057801E-3</v>
      </c>
      <c r="N74" s="2">
        <v>1.9920318725099601E-3</v>
      </c>
    </row>
    <row r="75" spans="1:14" x14ac:dyDescent="0.3">
      <c r="A75" s="8" t="s">
        <v>13</v>
      </c>
      <c r="B75" s="8" t="s">
        <v>102</v>
      </c>
      <c r="C75" s="2">
        <v>0.39802440441603698</v>
      </c>
      <c r="D75" s="2">
        <v>0.41883304448295799</v>
      </c>
      <c r="E75" s="2">
        <v>0.43884057971014501</v>
      </c>
      <c r="F75" s="2">
        <v>0.46184971098265898</v>
      </c>
      <c r="G75" s="2">
        <v>0.47701149425287398</v>
      </c>
      <c r="H75" s="2">
        <v>0.48863636363636398</v>
      </c>
      <c r="I75" s="2">
        <v>0.50112866817155799</v>
      </c>
      <c r="J75" s="2">
        <v>0.51589514779698797</v>
      </c>
      <c r="K75" s="2">
        <v>0.51656708310700705</v>
      </c>
      <c r="L75" s="2">
        <v>0.520215633423181</v>
      </c>
      <c r="M75" s="2">
        <v>0.58358662613981804</v>
      </c>
      <c r="N75" s="2">
        <v>0.62649402390438202</v>
      </c>
    </row>
    <row r="76" spans="1:14" x14ac:dyDescent="0.3">
      <c r="A76" s="8" t="s">
        <v>13</v>
      </c>
      <c r="B76" s="8" t="s">
        <v>103</v>
      </c>
      <c r="C76" s="2">
        <v>1.7431725740848301E-3</v>
      </c>
      <c r="D76" s="2">
        <v>1.7331022530329299E-3</v>
      </c>
      <c r="E76" s="2">
        <v>2.3188405797101401E-3</v>
      </c>
      <c r="F76" s="2">
        <v>1.73410404624277E-3</v>
      </c>
      <c r="G76" s="2">
        <v>1.1494252873563201E-3</v>
      </c>
      <c r="H76" s="2">
        <v>1.13636363636364E-3</v>
      </c>
      <c r="I76" s="2">
        <v>1.12866817155756E-3</v>
      </c>
      <c r="J76" s="2">
        <v>1.1154489682096999E-3</v>
      </c>
      <c r="K76" s="2">
        <v>1.08636610537751E-3</v>
      </c>
      <c r="L76" s="2">
        <v>1.07816711590297E-3</v>
      </c>
      <c r="M76" s="2">
        <v>1.5197568389057801E-3</v>
      </c>
      <c r="N76" s="2">
        <v>9.9601593625498006E-4</v>
      </c>
    </row>
    <row r="77" spans="1:14" x14ac:dyDescent="0.3">
      <c r="A77" s="8" t="s">
        <v>13</v>
      </c>
      <c r="B77" s="8" t="s">
        <v>104</v>
      </c>
      <c r="C77" s="2">
        <v>0</v>
      </c>
      <c r="D77" s="2">
        <v>0</v>
      </c>
      <c r="E77" s="2">
        <v>0</v>
      </c>
      <c r="F77" s="2">
        <v>0</v>
      </c>
      <c r="G77" s="2">
        <v>0</v>
      </c>
      <c r="H77" s="2">
        <v>0</v>
      </c>
      <c r="I77" s="2">
        <v>0</v>
      </c>
      <c r="J77" s="2">
        <v>0</v>
      </c>
      <c r="K77" s="2">
        <v>0</v>
      </c>
      <c r="L77" s="2">
        <v>0</v>
      </c>
      <c r="M77" s="2">
        <v>0</v>
      </c>
      <c r="N77" s="2">
        <v>0</v>
      </c>
    </row>
    <row r="78" spans="1:14" x14ac:dyDescent="0.3">
      <c r="A78" s="8" t="s">
        <v>13</v>
      </c>
      <c r="B78" s="8" t="s">
        <v>105</v>
      </c>
      <c r="C78" s="2">
        <v>1.7431725740848301E-3</v>
      </c>
      <c r="D78" s="2">
        <v>1.7331022530329299E-3</v>
      </c>
      <c r="E78" s="2">
        <v>2.3188405797101401E-3</v>
      </c>
      <c r="F78" s="2">
        <v>1.73410404624277E-3</v>
      </c>
      <c r="G78" s="2">
        <v>1.7241379310344799E-3</v>
      </c>
      <c r="H78" s="2">
        <v>1.7045454545454499E-3</v>
      </c>
      <c r="I78" s="2">
        <v>1.69300225733634E-3</v>
      </c>
      <c r="J78" s="2">
        <v>2.2308979364194098E-3</v>
      </c>
      <c r="K78" s="2">
        <v>2.1727322107550199E-3</v>
      </c>
      <c r="L78" s="2">
        <v>2.1563342318059301E-3</v>
      </c>
      <c r="M78" s="2">
        <v>4.5592705167173198E-3</v>
      </c>
      <c r="N78" s="2">
        <v>7.9681274900398405E-3</v>
      </c>
    </row>
    <row r="79" spans="1:14" x14ac:dyDescent="0.3">
      <c r="A79" s="8" t="s">
        <v>13</v>
      </c>
      <c r="B79" s="8" t="s">
        <v>106</v>
      </c>
      <c r="C79" s="2">
        <v>0</v>
      </c>
      <c r="D79" s="2">
        <v>0</v>
      </c>
      <c r="E79" s="2">
        <v>0</v>
      </c>
      <c r="F79" s="2">
        <v>0</v>
      </c>
      <c r="G79" s="2">
        <v>0</v>
      </c>
      <c r="H79" s="2">
        <v>0</v>
      </c>
      <c r="I79" s="2">
        <v>0</v>
      </c>
      <c r="J79" s="2">
        <v>0</v>
      </c>
      <c r="K79" s="2">
        <v>0</v>
      </c>
      <c r="L79" s="2">
        <v>0</v>
      </c>
      <c r="M79" s="2">
        <v>0</v>
      </c>
      <c r="N79" s="2">
        <v>0</v>
      </c>
    </row>
    <row r="80" spans="1:14" x14ac:dyDescent="0.3">
      <c r="A80" s="8" t="s">
        <v>13</v>
      </c>
      <c r="B80" s="8" t="s">
        <v>16</v>
      </c>
      <c r="C80" s="2">
        <v>2.32423009877978E-3</v>
      </c>
      <c r="D80" s="2">
        <v>2.3108030040439099E-3</v>
      </c>
      <c r="E80" s="2">
        <v>2.3188405797101401E-3</v>
      </c>
      <c r="F80" s="2">
        <v>2.3121387283237E-3</v>
      </c>
      <c r="G80" s="2">
        <v>2.2988505747126402E-3</v>
      </c>
      <c r="H80" s="2">
        <v>2.27272727272727E-3</v>
      </c>
      <c r="I80" s="2">
        <v>2.8216704288939101E-3</v>
      </c>
      <c r="J80" s="2">
        <v>3.3463469046291099E-3</v>
      </c>
      <c r="K80" s="2">
        <v>4.3454644215100502E-3</v>
      </c>
      <c r="L80" s="2">
        <v>3.77358490566038E-3</v>
      </c>
      <c r="M80" s="2">
        <v>4.5592705167173198E-3</v>
      </c>
      <c r="N80" s="2">
        <v>6.47410358565737E-3</v>
      </c>
    </row>
    <row r="81" spans="1:14" x14ac:dyDescent="0.3">
      <c r="A81" s="8" t="s">
        <v>13</v>
      </c>
      <c r="B81" s="8" t="s">
        <v>107</v>
      </c>
      <c r="C81" s="2">
        <v>6.7983730389308494E-2</v>
      </c>
      <c r="D81" s="2">
        <v>7.1057192374350098E-2</v>
      </c>
      <c r="E81" s="2">
        <v>7.4202898550724594E-2</v>
      </c>
      <c r="F81" s="2">
        <v>7.5144508670520194E-2</v>
      </c>
      <c r="G81" s="2">
        <v>7.5862068965517199E-2</v>
      </c>
      <c r="H81" s="2">
        <v>7.7840909090909099E-2</v>
      </c>
      <c r="I81" s="2">
        <v>8.1264108352144496E-2</v>
      </c>
      <c r="J81" s="2">
        <v>7.9754601226993904E-2</v>
      </c>
      <c r="K81" s="2">
        <v>8.5279739272134697E-2</v>
      </c>
      <c r="L81" s="2">
        <v>8.7331536388140202E-2</v>
      </c>
      <c r="M81" s="2">
        <v>0.108409321175279</v>
      </c>
      <c r="N81" s="2">
        <v>0.11902390438247</v>
      </c>
    </row>
    <row r="82" spans="1:14" x14ac:dyDescent="0.3">
      <c r="A82" s="8" t="s">
        <v>13</v>
      </c>
      <c r="B82" s="8" t="s">
        <v>108</v>
      </c>
      <c r="C82" s="2">
        <v>4.93898895990703E-2</v>
      </c>
      <c r="D82" s="2">
        <v>5.0259965337954897E-2</v>
      </c>
      <c r="E82" s="2">
        <v>5.2753623188405797E-2</v>
      </c>
      <c r="F82" s="2">
        <v>5.3757225433525999E-2</v>
      </c>
      <c r="G82" s="2">
        <v>5.2298850574712598E-2</v>
      </c>
      <c r="H82" s="2">
        <v>5.5113636363636399E-2</v>
      </c>
      <c r="I82" s="2">
        <v>5.47404063205418E-2</v>
      </c>
      <c r="J82" s="2">
        <v>5.4656999442275499E-2</v>
      </c>
      <c r="K82" s="2">
        <v>5.7577403585008097E-2</v>
      </c>
      <c r="L82" s="2">
        <v>6.0377358490565997E-2</v>
      </c>
      <c r="M82" s="2">
        <v>7.0415400202634204E-2</v>
      </c>
      <c r="N82" s="2">
        <v>7.3207171314740999E-2</v>
      </c>
    </row>
    <row r="83" spans="1:14" x14ac:dyDescent="0.3">
      <c r="A83" s="8" t="s">
        <v>13</v>
      </c>
      <c r="B83" s="8" t="s">
        <v>109</v>
      </c>
      <c r="C83" s="2">
        <v>0.47821034282393998</v>
      </c>
      <c r="D83" s="2">
        <v>0.453495089543616</v>
      </c>
      <c r="E83" s="2">
        <v>0.42666666666666703</v>
      </c>
      <c r="F83" s="2">
        <v>0.40289017341040501</v>
      </c>
      <c r="G83" s="2">
        <v>0.38908045977011502</v>
      </c>
      <c r="H83" s="2">
        <v>0.37272727272727302</v>
      </c>
      <c r="I83" s="2">
        <v>0.35665914221218997</v>
      </c>
      <c r="J83" s="2">
        <v>0.342442833240379</v>
      </c>
      <c r="K83" s="2">
        <v>0.33242802824551898</v>
      </c>
      <c r="L83" s="2">
        <v>0.32452830188679199</v>
      </c>
      <c r="M83" s="2">
        <v>0.22543059777102301</v>
      </c>
      <c r="N83" s="2">
        <v>0.16384462151394399</v>
      </c>
    </row>
    <row r="84" spans="1:14" x14ac:dyDescent="0.3">
      <c r="A84" s="8" t="s">
        <v>14</v>
      </c>
      <c r="B84" s="8" t="s">
        <v>101</v>
      </c>
      <c r="C84" s="2">
        <v>9.9783801762847206E-4</v>
      </c>
      <c r="D84" s="2">
        <v>1.0028413839211099E-3</v>
      </c>
      <c r="E84" s="2">
        <v>1.00840336134454E-3</v>
      </c>
      <c r="F84" s="2">
        <v>1.1770640659155901E-3</v>
      </c>
      <c r="G84" s="2">
        <v>1.15951631605102E-3</v>
      </c>
      <c r="H84" s="2">
        <v>1.6417665407979E-3</v>
      </c>
      <c r="I84" s="2">
        <v>1.9623875715453799E-3</v>
      </c>
      <c r="J84" s="2">
        <v>1.94206182230134E-3</v>
      </c>
      <c r="K84" s="2">
        <v>2.4232633279483002E-3</v>
      </c>
      <c r="L84" s="2">
        <v>2.9817953546767101E-3</v>
      </c>
      <c r="M84" s="2">
        <v>3.3577533577533601E-3</v>
      </c>
      <c r="N84" s="2">
        <v>3.7861578070574001E-3</v>
      </c>
    </row>
    <row r="85" spans="1:14" x14ac:dyDescent="0.3">
      <c r="A85" s="8" t="s">
        <v>14</v>
      </c>
      <c r="B85" s="8" t="s">
        <v>102</v>
      </c>
      <c r="C85" s="2">
        <v>0.181939131880925</v>
      </c>
      <c r="D85" s="2">
        <v>0.18836703994651499</v>
      </c>
      <c r="E85" s="2">
        <v>0.19394957983193301</v>
      </c>
      <c r="F85" s="2">
        <v>0.201446107280982</v>
      </c>
      <c r="G85" s="2">
        <v>0.206062613881067</v>
      </c>
      <c r="H85" s="2">
        <v>0.209489410605812</v>
      </c>
      <c r="I85" s="2">
        <v>0.21242845461978699</v>
      </c>
      <c r="J85" s="2">
        <v>0.21799643955332601</v>
      </c>
      <c r="K85" s="2">
        <v>0.223586429725363</v>
      </c>
      <c r="L85" s="2">
        <v>0.22128060263653501</v>
      </c>
      <c r="M85" s="2">
        <v>0.25625763125763101</v>
      </c>
      <c r="N85" s="2">
        <v>0.27593518097834302</v>
      </c>
    </row>
    <row r="86" spans="1:14" x14ac:dyDescent="0.3">
      <c r="A86" s="8" t="s">
        <v>14</v>
      </c>
      <c r="B86" s="8" t="s">
        <v>103</v>
      </c>
      <c r="C86" s="2">
        <v>7.3174787959421296E-3</v>
      </c>
      <c r="D86" s="2">
        <v>7.6884506100618399E-3</v>
      </c>
      <c r="E86" s="2">
        <v>7.8991596638655504E-3</v>
      </c>
      <c r="F86" s="2">
        <v>8.4076004708256297E-3</v>
      </c>
      <c r="G86" s="2">
        <v>8.4479045883717099E-3</v>
      </c>
      <c r="H86" s="2">
        <v>9.0297159743884404E-3</v>
      </c>
      <c r="I86" s="2">
        <v>9.6484055600981194E-3</v>
      </c>
      <c r="J86" s="2">
        <v>9.7103091115067208E-3</v>
      </c>
      <c r="K86" s="2">
        <v>9.5315024232633296E-3</v>
      </c>
      <c r="L86" s="2">
        <v>1.06716886377903E-2</v>
      </c>
      <c r="M86" s="2">
        <v>1.3431013431013401E-2</v>
      </c>
      <c r="N86" s="2">
        <v>1.5144631228229601E-2</v>
      </c>
    </row>
    <row r="87" spans="1:14" x14ac:dyDescent="0.3">
      <c r="A87" s="8" t="s">
        <v>14</v>
      </c>
      <c r="B87" s="8" t="s">
        <v>104</v>
      </c>
      <c r="C87" s="2">
        <v>1.82936969898553E-3</v>
      </c>
      <c r="D87" s="2">
        <v>1.6714023065351801E-3</v>
      </c>
      <c r="E87" s="2">
        <v>1.5126050420168099E-3</v>
      </c>
      <c r="F87" s="2">
        <v>1.6815200941651301E-3</v>
      </c>
      <c r="G87" s="2">
        <v>1.65645188007288E-3</v>
      </c>
      <c r="H87" s="2">
        <v>1.6417665407979E-3</v>
      </c>
      <c r="I87" s="2">
        <v>1.6353229762878199E-3</v>
      </c>
      <c r="J87" s="2">
        <v>1.7802233371095599E-3</v>
      </c>
      <c r="K87" s="2">
        <v>1.7770597738287601E-3</v>
      </c>
      <c r="L87" s="2">
        <v>1.7263025737602E-3</v>
      </c>
      <c r="M87" s="2">
        <v>1.83150183150183E-3</v>
      </c>
      <c r="N87" s="2">
        <v>1.5144631228229601E-3</v>
      </c>
    </row>
    <row r="88" spans="1:14" x14ac:dyDescent="0.3">
      <c r="A88" s="8" t="s">
        <v>14</v>
      </c>
      <c r="B88" s="8" t="s">
        <v>105</v>
      </c>
      <c r="C88" s="2">
        <v>8.4816231498420092E-3</v>
      </c>
      <c r="D88" s="2">
        <v>1.03626943005181E-2</v>
      </c>
      <c r="E88" s="2">
        <v>1.1260504201680699E-2</v>
      </c>
      <c r="F88" s="2">
        <v>1.1770640659155901E-2</v>
      </c>
      <c r="G88" s="2">
        <v>1.3748550604604899E-2</v>
      </c>
      <c r="H88" s="2">
        <v>1.49400755212609E-2</v>
      </c>
      <c r="I88" s="2">
        <v>1.60261651676206E-2</v>
      </c>
      <c r="J88" s="2">
        <v>1.7802233371095599E-2</v>
      </c>
      <c r="K88" s="2">
        <v>1.72859450726979E-2</v>
      </c>
      <c r="L88" s="2">
        <v>2.2284996861267999E-2</v>
      </c>
      <c r="M88" s="2">
        <v>2.6404151404151401E-2</v>
      </c>
      <c r="N88" s="2">
        <v>3.16522792669999E-2</v>
      </c>
    </row>
    <row r="89" spans="1:14" x14ac:dyDescent="0.3">
      <c r="A89" s="8" t="s">
        <v>14</v>
      </c>
      <c r="B89" s="8" t="s">
        <v>106</v>
      </c>
      <c r="C89" s="2">
        <v>8.3153168135706001E-4</v>
      </c>
      <c r="D89" s="2">
        <v>6.6856092261407304E-4</v>
      </c>
      <c r="E89" s="2">
        <v>8.40336134453782E-4</v>
      </c>
      <c r="F89" s="2">
        <v>1.00891205649908E-3</v>
      </c>
      <c r="G89" s="2">
        <v>8.2822594003644195E-4</v>
      </c>
      <c r="H89" s="2">
        <v>1.47758988671811E-3</v>
      </c>
      <c r="I89" s="2">
        <v>2.2894521668029399E-3</v>
      </c>
      <c r="J89" s="2">
        <v>2.4275772778766802E-3</v>
      </c>
      <c r="K89" s="2">
        <v>2.1001615508885298E-3</v>
      </c>
      <c r="L89" s="2">
        <v>2.1971123666038898E-3</v>
      </c>
      <c r="M89" s="2">
        <v>2.5946275946275902E-3</v>
      </c>
      <c r="N89" s="2">
        <v>2.5745873087990299E-3</v>
      </c>
    </row>
    <row r="90" spans="1:14" x14ac:dyDescent="0.3">
      <c r="A90" s="8" t="s">
        <v>14</v>
      </c>
      <c r="B90" s="8" t="s">
        <v>16</v>
      </c>
      <c r="C90" s="2">
        <v>2.6609013803425901E-3</v>
      </c>
      <c r="D90" s="2">
        <v>3.00852415176333E-3</v>
      </c>
      <c r="E90" s="2">
        <v>3.0252100840336099E-3</v>
      </c>
      <c r="F90" s="2">
        <v>3.1948881789137401E-3</v>
      </c>
      <c r="G90" s="2">
        <v>3.4785489481530601E-3</v>
      </c>
      <c r="H90" s="2">
        <v>3.6118863897553798E-3</v>
      </c>
      <c r="I90" s="2">
        <v>3.5977105478331999E-3</v>
      </c>
      <c r="J90" s="2">
        <v>4.0459621297944696E-3</v>
      </c>
      <c r="K90" s="2">
        <v>4.5234248788368304E-3</v>
      </c>
      <c r="L90" s="2">
        <v>4.7080979284369103E-3</v>
      </c>
      <c r="M90" s="2">
        <v>6.41025641025641E-3</v>
      </c>
      <c r="N90" s="2">
        <v>6.8150840527033199E-3</v>
      </c>
    </row>
    <row r="91" spans="1:14" x14ac:dyDescent="0.3">
      <c r="A91" s="8" t="s">
        <v>14</v>
      </c>
      <c r="B91" s="8" t="s">
        <v>107</v>
      </c>
      <c r="C91" s="2">
        <v>0.14052885414934299</v>
      </c>
      <c r="D91" s="2">
        <v>0.14825338458967099</v>
      </c>
      <c r="E91" s="2">
        <v>0.155798319327731</v>
      </c>
      <c r="F91" s="2">
        <v>0.16445266520934901</v>
      </c>
      <c r="G91" s="2">
        <v>0.16846115620341201</v>
      </c>
      <c r="H91" s="2">
        <v>0.175340666557216</v>
      </c>
      <c r="I91" s="2">
        <v>0.188716271463614</v>
      </c>
      <c r="J91" s="2">
        <v>0.19679559799320301</v>
      </c>
      <c r="K91" s="2">
        <v>0.204846526655897</v>
      </c>
      <c r="L91" s="2">
        <v>0.21343377275580699</v>
      </c>
      <c r="M91" s="2">
        <v>0.25671550671550702</v>
      </c>
      <c r="N91" s="2">
        <v>0.28456762077843401</v>
      </c>
    </row>
    <row r="92" spans="1:14" x14ac:dyDescent="0.3">
      <c r="A92" s="8" t="s">
        <v>14</v>
      </c>
      <c r="B92" s="8" t="s">
        <v>108</v>
      </c>
      <c r="C92" s="2">
        <v>4.88940628637951E-2</v>
      </c>
      <c r="D92" s="2">
        <v>4.9473508273441401E-2</v>
      </c>
      <c r="E92" s="2">
        <v>5.0420168067226899E-2</v>
      </c>
      <c r="F92" s="2">
        <v>5.0613754834370299E-2</v>
      </c>
      <c r="G92" s="2">
        <v>5.5159847606426997E-2</v>
      </c>
      <c r="H92" s="2">
        <v>5.5491709078968998E-2</v>
      </c>
      <c r="I92" s="2">
        <v>5.5764513491414598E-2</v>
      </c>
      <c r="J92" s="2">
        <v>5.7290823757889603E-2</v>
      </c>
      <c r="K92" s="2">
        <v>5.7189014539580002E-2</v>
      </c>
      <c r="L92" s="2">
        <v>5.8066541117388598E-2</v>
      </c>
      <c r="M92" s="2">
        <v>6.6239316239316198E-2</v>
      </c>
      <c r="N92" s="2">
        <v>7.2997122520066599E-2</v>
      </c>
    </row>
    <row r="93" spans="1:14" x14ac:dyDescent="0.3">
      <c r="A93" s="8" t="s">
        <v>14</v>
      </c>
      <c r="B93" s="8" t="s">
        <v>109</v>
      </c>
      <c r="C93" s="2">
        <v>0.60651920838183904</v>
      </c>
      <c r="D93" s="2">
        <v>0.58950359351495896</v>
      </c>
      <c r="E93" s="2">
        <v>0.57428571428571396</v>
      </c>
      <c r="F93" s="2">
        <v>0.55624684714982298</v>
      </c>
      <c r="G93" s="2">
        <v>0.54099718403180397</v>
      </c>
      <c r="H93" s="2">
        <v>0.52733541290428498</v>
      </c>
      <c r="I93" s="2">
        <v>0.50793131643499601</v>
      </c>
      <c r="J93" s="2">
        <v>0.49020877164589699</v>
      </c>
      <c r="K93" s="2">
        <v>0.47673667205169601</v>
      </c>
      <c r="L93" s="2">
        <v>0.462649089767734</v>
      </c>
      <c r="M93" s="2">
        <v>0.36675824175824201</v>
      </c>
      <c r="N93" s="2">
        <v>0.305012872936544</v>
      </c>
    </row>
    <row r="94" spans="1:14" x14ac:dyDescent="0.3">
      <c r="A94" s="8" t="s">
        <v>15</v>
      </c>
      <c r="B94" s="8" t="s">
        <v>101</v>
      </c>
      <c r="C94" s="2">
        <v>4.9637266132111502E-3</v>
      </c>
      <c r="D94" s="2">
        <v>5.0761421319797002E-3</v>
      </c>
      <c r="E94" s="2">
        <v>4.6893317702227403E-3</v>
      </c>
      <c r="F94" s="2">
        <v>4.7003525264394802E-3</v>
      </c>
      <c r="G94" s="2">
        <v>4.2901716068642704E-3</v>
      </c>
      <c r="H94" s="2">
        <v>4.2421905129194004E-3</v>
      </c>
      <c r="I94" s="2">
        <v>4.9980776624375198E-3</v>
      </c>
      <c r="J94" s="2">
        <v>4.5889101338432098E-3</v>
      </c>
      <c r="K94" s="2">
        <v>3.8343558282208602E-3</v>
      </c>
      <c r="L94" s="2">
        <v>3.7495313085864298E-3</v>
      </c>
      <c r="M94" s="2">
        <v>4.7978067169294003E-3</v>
      </c>
      <c r="N94" s="2">
        <v>5.7027843005702803E-3</v>
      </c>
    </row>
    <row r="95" spans="1:14" x14ac:dyDescent="0.3">
      <c r="A95" s="8" t="s">
        <v>15</v>
      </c>
      <c r="B95" s="8" t="s">
        <v>102</v>
      </c>
      <c r="C95" s="2">
        <v>0.17258495609011101</v>
      </c>
      <c r="D95" s="2">
        <v>0.18156969933619699</v>
      </c>
      <c r="E95" s="2">
        <v>0.186791715513873</v>
      </c>
      <c r="F95" s="2">
        <v>0.18566392479436</v>
      </c>
      <c r="G95" s="2">
        <v>0.18993759750389999</v>
      </c>
      <c r="H95" s="2">
        <v>0.19475510991129999</v>
      </c>
      <c r="I95" s="2">
        <v>0.202229911572472</v>
      </c>
      <c r="J95" s="2">
        <v>0.206883365200765</v>
      </c>
      <c r="K95" s="2">
        <v>0.20360429447852799</v>
      </c>
      <c r="L95" s="2">
        <v>0.20997375328084</v>
      </c>
      <c r="M95" s="2">
        <v>0.234064427690199</v>
      </c>
      <c r="N95" s="2">
        <v>0.254948004025495</v>
      </c>
    </row>
    <row r="96" spans="1:14" x14ac:dyDescent="0.3">
      <c r="A96" s="8" t="s">
        <v>15</v>
      </c>
      <c r="B96" s="8" t="s">
        <v>103</v>
      </c>
      <c r="C96" s="2">
        <v>2.74914089347079E-2</v>
      </c>
      <c r="D96" s="2">
        <v>2.8504490433424401E-2</v>
      </c>
      <c r="E96" s="2">
        <v>3.00898788589293E-2</v>
      </c>
      <c r="F96" s="2">
        <v>3.0943987465726599E-2</v>
      </c>
      <c r="G96" s="2">
        <v>2.8471138845553801E-2</v>
      </c>
      <c r="H96" s="2">
        <v>2.9309679907443102E-2</v>
      </c>
      <c r="I96" s="2">
        <v>2.6528258362168398E-2</v>
      </c>
      <c r="J96" s="2">
        <v>2.8298279158699799E-2</v>
      </c>
      <c r="K96" s="2">
        <v>2.7607361963190202E-2</v>
      </c>
      <c r="L96" s="2">
        <v>2.6621672290963599E-2</v>
      </c>
      <c r="M96" s="2">
        <v>3.6326250856751202E-2</v>
      </c>
      <c r="N96" s="2">
        <v>3.92485743039249E-2</v>
      </c>
    </row>
    <row r="97" spans="1:14" x14ac:dyDescent="0.3">
      <c r="A97" s="8" t="s">
        <v>15</v>
      </c>
      <c r="B97" s="8" t="s">
        <v>104</v>
      </c>
      <c r="C97" s="2">
        <v>3.8182512409316502E-4</v>
      </c>
      <c r="D97" s="2">
        <v>3.9047247169074598E-4</v>
      </c>
      <c r="E97" s="2">
        <v>3.9077764751856202E-4</v>
      </c>
      <c r="F97" s="2">
        <v>7.8339208773991402E-4</v>
      </c>
      <c r="G97" s="2">
        <v>7.8003120124804995E-4</v>
      </c>
      <c r="H97" s="2">
        <v>7.7130736598534505E-4</v>
      </c>
      <c r="I97" s="2">
        <v>7.6893502499038801E-4</v>
      </c>
      <c r="J97" s="2">
        <v>7.6481835564053504E-4</v>
      </c>
      <c r="K97" s="2">
        <v>3.8343558282208601E-4</v>
      </c>
      <c r="L97" s="2">
        <v>3.7495313085864301E-4</v>
      </c>
      <c r="M97" s="2">
        <v>1.02810143934202E-3</v>
      </c>
      <c r="N97" s="2">
        <v>1.0063737001006401E-3</v>
      </c>
    </row>
    <row r="98" spans="1:14" x14ac:dyDescent="0.3">
      <c r="A98" s="8" t="s">
        <v>15</v>
      </c>
      <c r="B98" s="8" t="s">
        <v>105</v>
      </c>
      <c r="C98" s="2">
        <v>1.4127529591447099E-2</v>
      </c>
      <c r="D98" s="2">
        <v>1.4447481452557601E-2</v>
      </c>
      <c r="E98" s="2">
        <v>1.6021883548261E-2</v>
      </c>
      <c r="F98" s="2">
        <v>1.7234625930278101E-2</v>
      </c>
      <c r="G98" s="2">
        <v>1.95007800312012E-2</v>
      </c>
      <c r="H98" s="2">
        <v>2.1982259930582299E-2</v>
      </c>
      <c r="I98" s="2">
        <v>2.1530180699730901E-2</v>
      </c>
      <c r="J98" s="2">
        <v>2.25621414913958E-2</v>
      </c>
      <c r="K98" s="2">
        <v>2.1855828220858901E-2</v>
      </c>
      <c r="L98" s="2">
        <v>2.5496812898387702E-2</v>
      </c>
      <c r="M98" s="2">
        <v>3.6326250856751202E-2</v>
      </c>
      <c r="N98" s="2">
        <v>4.7299563904730002E-2</v>
      </c>
    </row>
    <row r="99" spans="1:14" x14ac:dyDescent="0.3">
      <c r="A99" s="8" t="s">
        <v>15</v>
      </c>
      <c r="B99" s="8" t="s">
        <v>106</v>
      </c>
      <c r="C99" s="2">
        <v>1.1454753722794999E-3</v>
      </c>
      <c r="D99" s="2">
        <v>1.56188988676298E-3</v>
      </c>
      <c r="E99" s="2">
        <v>1.56311059007425E-3</v>
      </c>
      <c r="F99" s="2">
        <v>1.1750881316098701E-3</v>
      </c>
      <c r="G99" s="2">
        <v>1.1700468018720699E-3</v>
      </c>
      <c r="H99" s="2">
        <v>1.15696104897802E-3</v>
      </c>
      <c r="I99" s="2">
        <v>1.1534025374855799E-3</v>
      </c>
      <c r="J99" s="2">
        <v>1.5296367112810701E-3</v>
      </c>
      <c r="K99" s="2">
        <v>1.5337423312883399E-3</v>
      </c>
      <c r="L99" s="2">
        <v>1.1248593925759301E-3</v>
      </c>
      <c r="M99" s="2">
        <v>1.71350239890336E-3</v>
      </c>
      <c r="N99" s="2">
        <v>3.0191211003019101E-3</v>
      </c>
    </row>
    <row r="100" spans="1:14" x14ac:dyDescent="0.3">
      <c r="A100" s="8" t="s">
        <v>15</v>
      </c>
      <c r="B100" s="8" t="s">
        <v>16</v>
      </c>
      <c r="C100" s="2">
        <v>3.4364261168384901E-3</v>
      </c>
      <c r="D100" s="2">
        <v>3.51425224521671E-3</v>
      </c>
      <c r="E100" s="2">
        <v>3.90777647518562E-3</v>
      </c>
      <c r="F100" s="2">
        <v>3.9169604386995703E-3</v>
      </c>
      <c r="G100" s="2">
        <v>3.9001560062402502E-3</v>
      </c>
      <c r="H100" s="2">
        <v>4.2421905129194004E-3</v>
      </c>
      <c r="I100" s="2">
        <v>4.2291426374471402E-3</v>
      </c>
      <c r="J100" s="2">
        <v>3.4416826003824102E-3</v>
      </c>
      <c r="K100" s="2">
        <v>3.0674846625766898E-3</v>
      </c>
      <c r="L100" s="2">
        <v>2.9996250468691402E-3</v>
      </c>
      <c r="M100" s="2">
        <v>5.4832076764907501E-3</v>
      </c>
      <c r="N100" s="2">
        <v>5.7027843005702803E-3</v>
      </c>
    </row>
    <row r="101" spans="1:14" x14ac:dyDescent="0.3">
      <c r="A101" s="8" t="s">
        <v>15</v>
      </c>
      <c r="B101" s="8" t="s">
        <v>107</v>
      </c>
      <c r="C101" s="2">
        <v>0.12065673921344</v>
      </c>
      <c r="D101" s="2">
        <v>0.123779773525966</v>
      </c>
      <c r="E101" s="2">
        <v>0.12700273544353299</v>
      </c>
      <c r="F101" s="2">
        <v>0.13552683117900499</v>
      </c>
      <c r="G101" s="2">
        <v>0.143525741029641</v>
      </c>
      <c r="H101" s="2">
        <v>0.15079059005013501</v>
      </c>
      <c r="I101" s="2">
        <v>0.165321030372933</v>
      </c>
      <c r="J101" s="2">
        <v>0.1717017208413</v>
      </c>
      <c r="K101" s="2">
        <v>0.185966257668712</v>
      </c>
      <c r="L101" s="2">
        <v>0.18972628421447299</v>
      </c>
      <c r="M101" s="2">
        <v>0.237491432488005</v>
      </c>
      <c r="N101" s="2">
        <v>0.26534719892653502</v>
      </c>
    </row>
    <row r="102" spans="1:14" x14ac:dyDescent="0.3">
      <c r="A102" s="8" t="s">
        <v>15</v>
      </c>
      <c r="B102" s="8" t="s">
        <v>108</v>
      </c>
      <c r="C102" s="2">
        <v>5.1928216876670499E-2</v>
      </c>
      <c r="D102" s="2">
        <v>5.4275673565013699E-2</v>
      </c>
      <c r="E102" s="2">
        <v>5.7835091832747203E-2</v>
      </c>
      <c r="F102" s="2">
        <v>5.9537798668233499E-2</v>
      </c>
      <c r="G102" s="2">
        <v>6.201248049922E-2</v>
      </c>
      <c r="H102" s="2">
        <v>6.6332433474739702E-2</v>
      </c>
      <c r="I102" s="2">
        <v>6.80507497116494E-2</v>
      </c>
      <c r="J102" s="2">
        <v>6.8451242829827896E-2</v>
      </c>
      <c r="K102" s="2">
        <v>6.9401840490797506E-2</v>
      </c>
      <c r="L102" s="2">
        <v>7.0491188601424795E-2</v>
      </c>
      <c r="M102" s="2">
        <v>8.5332419465387194E-2</v>
      </c>
      <c r="N102" s="2">
        <v>9.0238175109023794E-2</v>
      </c>
    </row>
    <row r="103" spans="1:14" x14ac:dyDescent="0.3">
      <c r="A103" s="8" t="s">
        <v>15</v>
      </c>
      <c r="B103" s="8" t="s">
        <v>109</v>
      </c>
      <c r="C103" s="2">
        <v>0.603283696067201</v>
      </c>
      <c r="D103" s="2">
        <v>0.58688012495119102</v>
      </c>
      <c r="E103" s="2">
        <v>0.57170769831965595</v>
      </c>
      <c r="F103" s="2">
        <v>0.56051703877790804</v>
      </c>
      <c r="G103" s="2">
        <v>0.54641185647425905</v>
      </c>
      <c r="H103" s="2">
        <v>0.52641727728499799</v>
      </c>
      <c r="I103" s="2">
        <v>0.50519031141868498</v>
      </c>
      <c r="J103" s="2">
        <v>0.49177820267686401</v>
      </c>
      <c r="K103" s="2">
        <v>0.48274539877300598</v>
      </c>
      <c r="L103" s="2">
        <v>0.46944131983502102</v>
      </c>
      <c r="M103" s="2">
        <v>0.35743660041124098</v>
      </c>
      <c r="N103" s="2">
        <v>0.28748742032874902</v>
      </c>
    </row>
    <row r="104" spans="1:14" x14ac:dyDescent="0.3">
      <c r="A104" s="8" t="s">
        <v>16</v>
      </c>
      <c r="B104" s="8" t="s">
        <v>101</v>
      </c>
      <c r="C104" s="2">
        <v>2.96150049358342E-3</v>
      </c>
      <c r="D104" s="2">
        <v>3.28947368421053E-3</v>
      </c>
      <c r="E104" s="2">
        <v>1.33333333333333E-3</v>
      </c>
      <c r="F104" s="2">
        <v>3.9840637450199202E-3</v>
      </c>
      <c r="G104" s="2">
        <v>4.4444444444444401E-3</v>
      </c>
      <c r="H104" s="2">
        <v>2.2421524663677099E-3</v>
      </c>
      <c r="I104" s="2">
        <v>0</v>
      </c>
      <c r="J104" s="2">
        <v>0</v>
      </c>
      <c r="K104" s="2">
        <v>0</v>
      </c>
      <c r="L104" s="2">
        <v>0</v>
      </c>
      <c r="M104" s="2">
        <v>0</v>
      </c>
      <c r="N104" s="2">
        <v>0</v>
      </c>
    </row>
    <row r="105" spans="1:14" x14ac:dyDescent="0.3">
      <c r="A105" s="8" t="s">
        <v>16</v>
      </c>
      <c r="B105" s="8" t="s">
        <v>102</v>
      </c>
      <c r="C105" s="2">
        <v>0.210266535044422</v>
      </c>
      <c r="D105" s="2">
        <v>0.23574561403508801</v>
      </c>
      <c r="E105" s="2">
        <v>0.25066666666666698</v>
      </c>
      <c r="F105" s="2">
        <v>0.28486055776892399</v>
      </c>
      <c r="G105" s="2">
        <v>0.33777777777777801</v>
      </c>
      <c r="H105" s="2">
        <v>0.35874439461883401</v>
      </c>
      <c r="I105" s="2">
        <v>0.37684729064039402</v>
      </c>
      <c r="J105" s="2">
        <v>0.375</v>
      </c>
      <c r="K105" s="2">
        <v>0.37623762376237602</v>
      </c>
      <c r="L105" s="2">
        <v>0.365038560411311</v>
      </c>
      <c r="M105" s="2">
        <v>0.38826185101580102</v>
      </c>
      <c r="N105" s="2">
        <v>0.39276485788113702</v>
      </c>
    </row>
    <row r="106" spans="1:14" x14ac:dyDescent="0.3">
      <c r="A106" s="8" t="s">
        <v>16</v>
      </c>
      <c r="B106" s="8" t="s">
        <v>103</v>
      </c>
      <c r="C106" s="2">
        <v>6.9101678183612998E-3</v>
      </c>
      <c r="D106" s="2">
        <v>9.8684210526315801E-3</v>
      </c>
      <c r="E106" s="2">
        <v>9.3333333333333306E-3</v>
      </c>
      <c r="F106" s="2">
        <v>7.9681274900398405E-3</v>
      </c>
      <c r="G106" s="2">
        <v>1.1111111111111099E-2</v>
      </c>
      <c r="H106" s="2">
        <v>1.1210762331838601E-2</v>
      </c>
      <c r="I106" s="2">
        <v>1.9704433497536901E-2</v>
      </c>
      <c r="J106" s="2">
        <v>1.53061224489796E-2</v>
      </c>
      <c r="K106" s="2">
        <v>2.22772277227723E-2</v>
      </c>
      <c r="L106" s="2">
        <v>3.0848329048843201E-2</v>
      </c>
      <c r="M106" s="2">
        <v>2.2573363431151201E-2</v>
      </c>
      <c r="N106" s="2">
        <v>2.8423772609819101E-2</v>
      </c>
    </row>
    <row r="107" spans="1:14" x14ac:dyDescent="0.3">
      <c r="A107" s="8" t="s">
        <v>16</v>
      </c>
      <c r="B107" s="8" t="s">
        <v>104</v>
      </c>
      <c r="C107" s="2">
        <v>3.9486673247778898E-3</v>
      </c>
      <c r="D107" s="2">
        <v>5.4824561403508804E-3</v>
      </c>
      <c r="E107" s="2">
        <v>5.3333333333333297E-3</v>
      </c>
      <c r="F107" s="2">
        <v>5.9760956175298804E-3</v>
      </c>
      <c r="G107" s="2">
        <v>8.8888888888888906E-3</v>
      </c>
      <c r="H107" s="2">
        <v>6.7264573991031402E-3</v>
      </c>
      <c r="I107" s="2">
        <v>7.38916256157635E-3</v>
      </c>
      <c r="J107" s="2">
        <v>7.6530612244898001E-3</v>
      </c>
      <c r="K107" s="2">
        <v>7.4257425742574297E-3</v>
      </c>
      <c r="L107" s="2">
        <v>7.7120822622108003E-3</v>
      </c>
      <c r="M107" s="2">
        <v>1.12866817155756E-2</v>
      </c>
      <c r="N107" s="2">
        <v>7.7519379844961196E-3</v>
      </c>
    </row>
    <row r="108" spans="1:14" x14ac:dyDescent="0.3">
      <c r="A108" s="8" t="s">
        <v>16</v>
      </c>
      <c r="B108" s="8" t="s">
        <v>105</v>
      </c>
      <c r="C108" s="2">
        <v>1.8756169792695E-2</v>
      </c>
      <c r="D108" s="2">
        <v>1.9736842105263198E-2</v>
      </c>
      <c r="E108" s="2">
        <v>1.3333333333333299E-2</v>
      </c>
      <c r="F108" s="2">
        <v>1.5936254980079698E-2</v>
      </c>
      <c r="G108" s="2">
        <v>8.8888888888888906E-3</v>
      </c>
      <c r="H108" s="2">
        <v>1.1210762331838601E-2</v>
      </c>
      <c r="I108" s="2">
        <v>1.47783251231527E-2</v>
      </c>
      <c r="J108" s="2">
        <v>1.7857142857142901E-2</v>
      </c>
      <c r="K108" s="2">
        <v>3.9603960396039598E-2</v>
      </c>
      <c r="L108" s="2">
        <v>3.0848329048843201E-2</v>
      </c>
      <c r="M108" s="2">
        <v>4.96613995485327E-2</v>
      </c>
      <c r="N108" s="2">
        <v>3.6175710594315201E-2</v>
      </c>
    </row>
    <row r="109" spans="1:14" x14ac:dyDescent="0.3">
      <c r="A109" s="8" t="s">
        <v>16</v>
      </c>
      <c r="B109" s="8" t="s">
        <v>106</v>
      </c>
      <c r="C109" s="2">
        <v>2.96150049358342E-3</v>
      </c>
      <c r="D109" s="2">
        <v>2.1929824561403499E-3</v>
      </c>
      <c r="E109" s="2">
        <v>2.66666666666667E-3</v>
      </c>
      <c r="F109" s="2">
        <v>0</v>
      </c>
      <c r="G109" s="2">
        <v>0</v>
      </c>
      <c r="H109" s="2">
        <v>0</v>
      </c>
      <c r="I109" s="2">
        <v>0</v>
      </c>
      <c r="J109" s="2">
        <v>5.1020408163265302E-3</v>
      </c>
      <c r="K109" s="2">
        <v>9.9009900990098994E-3</v>
      </c>
      <c r="L109" s="2">
        <v>5.1413881748072002E-3</v>
      </c>
      <c r="M109" s="2">
        <v>2.2573363431151201E-3</v>
      </c>
      <c r="N109" s="2">
        <v>2.58397932816537E-3</v>
      </c>
    </row>
    <row r="110" spans="1:14" x14ac:dyDescent="0.3">
      <c r="A110" s="8" t="s">
        <v>16</v>
      </c>
      <c r="B110" s="8" t="s">
        <v>16</v>
      </c>
      <c r="C110" s="2">
        <v>1.28331688055281E-2</v>
      </c>
      <c r="D110" s="2">
        <v>9.8684210526315801E-3</v>
      </c>
      <c r="E110" s="2">
        <v>1.4666666666666699E-2</v>
      </c>
      <c r="F110" s="2">
        <v>9.9601593625498006E-3</v>
      </c>
      <c r="G110" s="2">
        <v>8.8888888888888906E-3</v>
      </c>
      <c r="H110" s="2">
        <v>6.7264573991031402E-3</v>
      </c>
      <c r="I110" s="2">
        <v>4.92610837438424E-3</v>
      </c>
      <c r="J110" s="2">
        <v>2.5510204081632699E-3</v>
      </c>
      <c r="K110" s="2">
        <v>4.9504950495049497E-3</v>
      </c>
      <c r="L110" s="2">
        <v>5.1413881748072002E-3</v>
      </c>
      <c r="M110" s="2">
        <v>6.7720090293453697E-3</v>
      </c>
      <c r="N110" s="2">
        <v>7.7519379844961196E-3</v>
      </c>
    </row>
    <row r="111" spans="1:14" x14ac:dyDescent="0.3">
      <c r="A111" s="8" t="s">
        <v>16</v>
      </c>
      <c r="B111" s="8" t="s">
        <v>107</v>
      </c>
      <c r="C111" s="2">
        <v>9.2793682132280397E-2</v>
      </c>
      <c r="D111" s="2">
        <v>9.3201754385964897E-2</v>
      </c>
      <c r="E111" s="2">
        <v>0.1</v>
      </c>
      <c r="F111" s="2">
        <v>0.119521912350598</v>
      </c>
      <c r="G111" s="2">
        <v>0.16</v>
      </c>
      <c r="H111" s="2">
        <v>0.159192825112108</v>
      </c>
      <c r="I111" s="2">
        <v>0.167487684729064</v>
      </c>
      <c r="J111" s="2">
        <v>0.17091836734693899</v>
      </c>
      <c r="K111" s="2">
        <v>0.16089108910891101</v>
      </c>
      <c r="L111" s="2">
        <v>0.16452442159382999</v>
      </c>
      <c r="M111" s="2">
        <v>0.191873589164786</v>
      </c>
      <c r="N111" s="2">
        <v>0.242894056847545</v>
      </c>
    </row>
    <row r="112" spans="1:14" x14ac:dyDescent="0.3">
      <c r="A112" s="8" t="s">
        <v>16</v>
      </c>
      <c r="B112" s="8" t="s">
        <v>108</v>
      </c>
      <c r="C112" s="2">
        <v>5.1332675222112503E-2</v>
      </c>
      <c r="D112" s="2">
        <v>6.0307017543859601E-2</v>
      </c>
      <c r="E112" s="2">
        <v>6.4000000000000001E-2</v>
      </c>
      <c r="F112" s="2">
        <v>6.5737051792828696E-2</v>
      </c>
      <c r="G112" s="2">
        <v>7.1111111111111097E-2</v>
      </c>
      <c r="H112" s="2">
        <v>8.5201793721973104E-2</v>
      </c>
      <c r="I112" s="2">
        <v>8.6206896551724102E-2</v>
      </c>
      <c r="J112" s="2">
        <v>8.9285714285714302E-2</v>
      </c>
      <c r="K112" s="2">
        <v>7.9207920792079195E-2</v>
      </c>
      <c r="L112" s="2">
        <v>8.4832904884318799E-2</v>
      </c>
      <c r="M112" s="2">
        <v>9.2550790067720101E-2</v>
      </c>
      <c r="N112" s="2">
        <v>0.10594315245478</v>
      </c>
    </row>
    <row r="113" spans="1:15" x14ac:dyDescent="0.3">
      <c r="A113" s="8" t="s">
        <v>16</v>
      </c>
      <c r="B113" s="8" t="s">
        <v>109</v>
      </c>
      <c r="C113" s="2">
        <v>0.59723593287265597</v>
      </c>
      <c r="D113" s="2">
        <v>0.56030701754386003</v>
      </c>
      <c r="E113" s="2">
        <v>0.53866666666666696</v>
      </c>
      <c r="F113" s="2">
        <v>0.48605577689243001</v>
      </c>
      <c r="G113" s="2">
        <v>0.38888888888888901</v>
      </c>
      <c r="H113" s="2">
        <v>0.35874439461883401</v>
      </c>
      <c r="I113" s="2">
        <v>0.32266009852216698</v>
      </c>
      <c r="J113" s="2">
        <v>0.31632653061224503</v>
      </c>
      <c r="K113" s="2">
        <v>0.29950495049504899</v>
      </c>
      <c r="L113" s="2">
        <v>0.30591259640102803</v>
      </c>
      <c r="M113" s="2">
        <v>0.234762979683973</v>
      </c>
      <c r="N113" s="2">
        <v>0.17571059431524499</v>
      </c>
    </row>
    <row r="114" spans="1:15" x14ac:dyDescent="0.3">
      <c r="A114" s="15"/>
      <c r="B114" s="15"/>
    </row>
    <row r="115" spans="1:15" x14ac:dyDescent="0.3">
      <c r="A115" s="15"/>
      <c r="B115" s="15"/>
    </row>
    <row r="116" spans="1:15" x14ac:dyDescent="0.3">
      <c r="A116" s="15"/>
      <c r="B116" s="13"/>
      <c r="C116" s="20" t="s">
        <v>36</v>
      </c>
      <c r="D116" s="20"/>
      <c r="E116" s="20"/>
      <c r="F116" s="20"/>
      <c r="G116" s="20"/>
      <c r="H116" s="20"/>
      <c r="I116" s="20"/>
      <c r="J116" s="20"/>
      <c r="K116" s="20"/>
      <c r="L116" s="20"/>
      <c r="M116" s="20"/>
      <c r="N116" s="6" t="s">
        <v>37</v>
      </c>
      <c r="O116" s="6" t="s">
        <v>38</v>
      </c>
    </row>
    <row r="117" spans="1:15" x14ac:dyDescent="0.3">
      <c r="A117" s="9" t="s">
        <v>39</v>
      </c>
      <c r="B117" s="9" t="s">
        <v>39</v>
      </c>
      <c r="C117" s="4" t="s">
        <v>18</v>
      </c>
      <c r="D117" s="4" t="s">
        <v>19</v>
      </c>
      <c r="E117" s="4" t="s">
        <v>20</v>
      </c>
      <c r="F117" s="4" t="s">
        <v>21</v>
      </c>
      <c r="G117" s="4" t="s">
        <v>22</v>
      </c>
      <c r="H117" s="4" t="s">
        <v>23</v>
      </c>
      <c r="I117" s="4" t="s">
        <v>24</v>
      </c>
      <c r="J117" s="4" t="s">
        <v>25</v>
      </c>
      <c r="K117" s="4" t="s">
        <v>26</v>
      </c>
      <c r="L117" s="4" t="s">
        <v>27</v>
      </c>
      <c r="M117" s="4" t="s">
        <v>28</v>
      </c>
      <c r="N117" s="4" t="s">
        <v>29</v>
      </c>
      <c r="O117" s="4" t="s">
        <v>30</v>
      </c>
    </row>
    <row r="118" spans="1:15" x14ac:dyDescent="0.3">
      <c r="A118" s="8" t="s">
        <v>12</v>
      </c>
      <c r="B118" s="8" t="s">
        <v>101</v>
      </c>
      <c r="C118" s="2">
        <v>3.8297872340425497E-2</v>
      </c>
      <c r="D118" s="2">
        <v>6.5573770491803296E-2</v>
      </c>
      <c r="E118" s="2">
        <v>5.7692307692307702E-2</v>
      </c>
      <c r="F118" s="2">
        <v>1.09090909090909E-2</v>
      </c>
      <c r="G118" s="2">
        <v>1.7985611510791401E-2</v>
      </c>
      <c r="H118" s="2">
        <v>7.0671378091872794E-2</v>
      </c>
      <c r="I118" s="2">
        <v>1.9801980198019799E-2</v>
      </c>
      <c r="J118" s="2">
        <v>9.3851132686084096E-2</v>
      </c>
      <c r="K118" s="2">
        <v>6.8047337278106496E-2</v>
      </c>
      <c r="L118" s="2">
        <v>0.221606648199446</v>
      </c>
      <c r="M118" s="2">
        <v>0.14965986394557801</v>
      </c>
      <c r="N118" s="3">
        <v>0.64077669902912604</v>
      </c>
      <c r="O118" s="3">
        <v>0.95</v>
      </c>
    </row>
    <row r="119" spans="1:15" x14ac:dyDescent="0.3">
      <c r="A119" s="8" t="s">
        <v>12</v>
      </c>
      <c r="B119" s="8" t="s">
        <v>102</v>
      </c>
      <c r="C119" s="2">
        <v>3.8206766027915798E-2</v>
      </c>
      <c r="D119" s="2">
        <v>2.8141734077703099E-2</v>
      </c>
      <c r="E119" s="2">
        <v>3.84530141843972E-2</v>
      </c>
      <c r="F119" s="2">
        <v>3.5001600682958101E-2</v>
      </c>
      <c r="G119" s="2">
        <v>2.9590679451489799E-2</v>
      </c>
      <c r="H119" s="2">
        <v>2.4133787302223101E-2</v>
      </c>
      <c r="I119" s="2">
        <v>2.8649652879632299E-2</v>
      </c>
      <c r="J119" s="2">
        <v>4.0779467680608403E-2</v>
      </c>
      <c r="K119" s="2">
        <v>2.9226413371084101E-2</v>
      </c>
      <c r="L119" s="2">
        <v>0.15121128760315899</v>
      </c>
      <c r="M119" s="2">
        <v>0.115316426424112</v>
      </c>
      <c r="N119" s="3">
        <v>0.37538022813688199</v>
      </c>
      <c r="O119" s="3">
        <v>0.60339095744680804</v>
      </c>
    </row>
    <row r="120" spans="1:15" x14ac:dyDescent="0.3">
      <c r="A120" s="8" t="s">
        <v>12</v>
      </c>
      <c r="B120" s="8" t="s">
        <v>103</v>
      </c>
      <c r="C120" s="2">
        <v>5.49389567147614E-2</v>
      </c>
      <c r="D120" s="2">
        <v>6.1020515518148299E-2</v>
      </c>
      <c r="E120" s="2">
        <v>4.80912245909767E-2</v>
      </c>
      <c r="F120" s="2">
        <v>4.6357615894039701E-2</v>
      </c>
      <c r="G120" s="2">
        <v>2.7124773960217001E-2</v>
      </c>
      <c r="H120" s="2">
        <v>4.4894366197183101E-2</v>
      </c>
      <c r="I120" s="2">
        <v>5.3074978938500397E-2</v>
      </c>
      <c r="J120" s="2">
        <v>4.8000000000000001E-2</v>
      </c>
      <c r="K120" s="2">
        <v>4.3511450381679397E-2</v>
      </c>
      <c r="L120" s="2">
        <v>0.204096561814192</v>
      </c>
      <c r="M120" s="2">
        <v>0.14489671931956299</v>
      </c>
      <c r="N120" s="3">
        <v>0.50760000000000005</v>
      </c>
      <c r="O120" s="3">
        <v>0.86861675756073398</v>
      </c>
    </row>
    <row r="121" spans="1:15" x14ac:dyDescent="0.3">
      <c r="A121" s="8" t="s">
        <v>12</v>
      </c>
      <c r="B121" s="8" t="s">
        <v>104</v>
      </c>
      <c r="C121" s="2">
        <v>-3.1847133757961798E-3</v>
      </c>
      <c r="D121" s="2">
        <v>1.2779552715655E-2</v>
      </c>
      <c r="E121" s="2">
        <v>-6.3091482649842304E-3</v>
      </c>
      <c r="F121" s="2">
        <v>6.3492063492063501E-3</v>
      </c>
      <c r="G121" s="2">
        <v>-2.20820189274448E-2</v>
      </c>
      <c r="H121" s="2">
        <v>0</v>
      </c>
      <c r="I121" s="2">
        <v>1.2903225806451601E-2</v>
      </c>
      <c r="J121" s="2">
        <v>1.5923566878980899E-2</v>
      </c>
      <c r="K121" s="2">
        <v>-6.2695924764890297E-3</v>
      </c>
      <c r="L121" s="2">
        <v>0.132492113564669</v>
      </c>
      <c r="M121" s="2">
        <v>4.73537604456825E-2</v>
      </c>
      <c r="N121" s="3">
        <v>0.19745222929936301</v>
      </c>
      <c r="O121" s="3">
        <v>0.18611987381703499</v>
      </c>
    </row>
    <row r="122" spans="1:15" x14ac:dyDescent="0.3">
      <c r="A122" s="8" t="s">
        <v>12</v>
      </c>
      <c r="B122" s="8" t="s">
        <v>105</v>
      </c>
      <c r="C122" s="2">
        <v>0.118320610687023</v>
      </c>
      <c r="D122" s="2">
        <v>0.112059158134243</v>
      </c>
      <c r="E122" s="2">
        <v>9.0025575447570297E-2</v>
      </c>
      <c r="F122" s="2">
        <v>9.1037071797278296E-2</v>
      </c>
      <c r="G122" s="2">
        <v>9.2903225806451606E-2</v>
      </c>
      <c r="H122" s="2">
        <v>0.104683195592287</v>
      </c>
      <c r="I122" s="2">
        <v>0.106875667972925</v>
      </c>
      <c r="J122" s="2">
        <v>0.109752172513679</v>
      </c>
      <c r="K122" s="2">
        <v>0.12761020881670501</v>
      </c>
      <c r="L122" s="2">
        <v>0.24639917695473301</v>
      </c>
      <c r="M122" s="2">
        <v>0.19479983491539399</v>
      </c>
      <c r="N122" s="3">
        <v>0.86353395558416501</v>
      </c>
      <c r="O122" s="3">
        <v>1.9616368286445001</v>
      </c>
    </row>
    <row r="123" spans="1:15" x14ac:dyDescent="0.3">
      <c r="A123" s="8" t="s">
        <v>12</v>
      </c>
      <c r="B123" s="8" t="s">
        <v>106</v>
      </c>
      <c r="C123" s="2">
        <v>8.6666666666666697E-2</v>
      </c>
      <c r="D123" s="2">
        <v>5.82822085889571E-2</v>
      </c>
      <c r="E123" s="2">
        <v>0.101449275362319</v>
      </c>
      <c r="F123" s="2">
        <v>8.1578947368421098E-2</v>
      </c>
      <c r="G123" s="2">
        <v>0.116788321167883</v>
      </c>
      <c r="H123" s="2">
        <v>4.3572984749455299E-2</v>
      </c>
      <c r="I123" s="2">
        <v>4.8016701461377903E-2</v>
      </c>
      <c r="J123" s="2">
        <v>6.9721115537848599E-2</v>
      </c>
      <c r="K123" s="2">
        <v>7.0763500931098705E-2</v>
      </c>
      <c r="L123" s="2">
        <v>0.2</v>
      </c>
      <c r="M123" s="2">
        <v>0.12028985507246399</v>
      </c>
      <c r="N123" s="3">
        <v>0.53984063745019895</v>
      </c>
      <c r="O123" s="3">
        <v>1.2405797101449301</v>
      </c>
    </row>
    <row r="124" spans="1:15" x14ac:dyDescent="0.3">
      <c r="A124" s="8" t="s">
        <v>12</v>
      </c>
      <c r="B124" s="8" t="s">
        <v>16</v>
      </c>
      <c r="C124" s="2">
        <v>5.6034482758620698E-2</v>
      </c>
      <c r="D124" s="2">
        <v>3.2653061224489799E-2</v>
      </c>
      <c r="E124" s="2">
        <v>-3.9525691699604697E-3</v>
      </c>
      <c r="F124" s="2">
        <v>2.7777777777777801E-2</v>
      </c>
      <c r="G124" s="2">
        <v>5.7915057915057903E-2</v>
      </c>
      <c r="H124" s="2">
        <v>5.47445255474453E-2</v>
      </c>
      <c r="I124" s="2">
        <v>5.1903114186851201E-2</v>
      </c>
      <c r="J124" s="2">
        <v>6.5789473684210495E-2</v>
      </c>
      <c r="K124" s="2">
        <v>5.2469135802469098E-2</v>
      </c>
      <c r="L124" s="2">
        <v>0.25513196480938399</v>
      </c>
      <c r="M124" s="2">
        <v>0.13084112149532701</v>
      </c>
      <c r="N124" s="3">
        <v>0.59210526315789502</v>
      </c>
      <c r="O124" s="3">
        <v>0.91304347826086996</v>
      </c>
    </row>
    <row r="125" spans="1:15" x14ac:dyDescent="0.3">
      <c r="A125" s="8" t="s">
        <v>12</v>
      </c>
      <c r="B125" s="8" t="s">
        <v>107</v>
      </c>
      <c r="C125" s="2">
        <v>4.9619029920089201E-2</v>
      </c>
      <c r="D125" s="2">
        <v>4.4263456090651597E-2</v>
      </c>
      <c r="E125" s="2">
        <v>5.5612071888775899E-2</v>
      </c>
      <c r="F125" s="2">
        <v>6.1676839061998098E-2</v>
      </c>
      <c r="G125" s="2">
        <v>5.9606656580938E-2</v>
      </c>
      <c r="H125" s="2">
        <v>4.4117647058823498E-2</v>
      </c>
      <c r="I125" s="2">
        <v>5.5927799808560101E-2</v>
      </c>
      <c r="J125" s="2">
        <v>6.1901061901061899E-2</v>
      </c>
      <c r="K125" s="2">
        <v>4.6829268292682899E-2</v>
      </c>
      <c r="L125" s="2">
        <v>0.191169617893756</v>
      </c>
      <c r="M125" s="2">
        <v>0.118728606356968</v>
      </c>
      <c r="N125" s="3">
        <v>0.48135198135198098</v>
      </c>
      <c r="O125" s="3">
        <v>0.93947100712105802</v>
      </c>
    </row>
    <row r="126" spans="1:15" x14ac:dyDescent="0.3">
      <c r="A126" s="8" t="s">
        <v>12</v>
      </c>
      <c r="B126" s="8" t="s">
        <v>108</v>
      </c>
      <c r="C126" s="2">
        <v>6.2903920723825904E-2</v>
      </c>
      <c r="D126" s="2">
        <v>5.4722334819619002E-2</v>
      </c>
      <c r="E126" s="2">
        <v>6.1875480399692498E-2</v>
      </c>
      <c r="F126" s="2">
        <v>6.7680057908070898E-2</v>
      </c>
      <c r="G126" s="2">
        <v>5.1864406779660997E-2</v>
      </c>
      <c r="H126" s="2">
        <v>5.44634224943603E-2</v>
      </c>
      <c r="I126" s="2">
        <v>5.8374083129584399E-2</v>
      </c>
      <c r="J126" s="2">
        <v>5.45769563961883E-2</v>
      </c>
      <c r="K126" s="2">
        <v>3.039430449069E-2</v>
      </c>
      <c r="L126" s="2">
        <v>0.19319691735317601</v>
      </c>
      <c r="M126" s="2">
        <v>0.106236080178174</v>
      </c>
      <c r="N126" s="3">
        <v>0.43430551544903301</v>
      </c>
      <c r="O126" s="3">
        <v>0.90891621829362002</v>
      </c>
    </row>
    <row r="127" spans="1:15" x14ac:dyDescent="0.3">
      <c r="A127" s="8" t="s">
        <v>12</v>
      </c>
      <c r="B127" s="8" t="s">
        <v>109</v>
      </c>
      <c r="C127" s="2">
        <v>-1.9767649687220699E-2</v>
      </c>
      <c r="D127" s="2">
        <v>-2.9283057399168599E-2</v>
      </c>
      <c r="E127" s="2">
        <v>-3.2758555918704697E-2</v>
      </c>
      <c r="F127" s="2">
        <v>-1.88371460752709E-2</v>
      </c>
      <c r="G127" s="2">
        <v>-1.7932071886628102E-2</v>
      </c>
      <c r="H127" s="2">
        <v>-2.10810592929985E-2</v>
      </c>
      <c r="I127" s="2">
        <v>-2.0629169068599199E-2</v>
      </c>
      <c r="J127" s="2">
        <v>-7.52575152406979E-3</v>
      </c>
      <c r="K127" s="2">
        <v>-1.1522494281115001E-2</v>
      </c>
      <c r="L127" s="2">
        <v>-0.23690751692808801</v>
      </c>
      <c r="M127" s="2">
        <v>-0.186229360889588</v>
      </c>
      <c r="N127" s="3">
        <v>-0.39079251629178102</v>
      </c>
      <c r="O127" s="3">
        <v>-0.45565197791051498</v>
      </c>
    </row>
    <row r="128" spans="1:15" x14ac:dyDescent="0.3">
      <c r="A128" s="8" t="s">
        <v>13</v>
      </c>
      <c r="B128" s="8" t="s">
        <v>101</v>
      </c>
      <c r="C128" s="2">
        <v>0</v>
      </c>
      <c r="D128" s="2">
        <v>0</v>
      </c>
      <c r="E128" s="2">
        <v>0</v>
      </c>
      <c r="F128" s="2">
        <v>0</v>
      </c>
      <c r="G128" s="2">
        <v>0</v>
      </c>
      <c r="H128" s="2">
        <v>0</v>
      </c>
      <c r="I128" s="2">
        <v>0</v>
      </c>
      <c r="J128" s="2">
        <v>0</v>
      </c>
      <c r="K128" s="2">
        <v>0</v>
      </c>
      <c r="L128" s="2">
        <v>2</v>
      </c>
      <c r="M128" s="2">
        <v>0.33333333333333298</v>
      </c>
      <c r="N128" s="3">
        <v>3</v>
      </c>
      <c r="O128" s="3">
        <v>3</v>
      </c>
    </row>
    <row r="129" spans="1:15" x14ac:dyDescent="0.3">
      <c r="A129" s="8" t="s">
        <v>13</v>
      </c>
      <c r="B129" s="8" t="s">
        <v>102</v>
      </c>
      <c r="C129" s="2">
        <v>5.8394160583941597E-2</v>
      </c>
      <c r="D129" s="2">
        <v>4.4137931034482797E-2</v>
      </c>
      <c r="E129" s="2">
        <v>5.5482166446499302E-2</v>
      </c>
      <c r="F129" s="2">
        <v>3.8798498122653298E-2</v>
      </c>
      <c r="G129" s="2">
        <v>3.6144578313252997E-2</v>
      </c>
      <c r="H129" s="2">
        <v>3.25581395348837E-2</v>
      </c>
      <c r="I129" s="2">
        <v>4.1666666666666699E-2</v>
      </c>
      <c r="J129" s="2">
        <v>2.8108108108108099E-2</v>
      </c>
      <c r="K129" s="2">
        <v>1.47213459516299E-2</v>
      </c>
      <c r="L129" s="2">
        <v>0.19378238341968901</v>
      </c>
      <c r="M129" s="2">
        <v>9.2013888888888895E-2</v>
      </c>
      <c r="N129" s="3">
        <v>0.36</v>
      </c>
      <c r="O129" s="3">
        <v>0.66182298546895602</v>
      </c>
    </row>
    <row r="130" spans="1:15" x14ac:dyDescent="0.3">
      <c r="A130" s="8" t="s">
        <v>13</v>
      </c>
      <c r="B130" s="8" t="s">
        <v>103</v>
      </c>
      <c r="C130" s="2">
        <v>0</v>
      </c>
      <c r="D130" s="2">
        <v>0.33333333333333298</v>
      </c>
      <c r="E130" s="2">
        <v>-0.25</v>
      </c>
      <c r="F130" s="2">
        <v>-0.33333333333333298</v>
      </c>
      <c r="G130" s="2">
        <v>0</v>
      </c>
      <c r="H130" s="2">
        <v>0</v>
      </c>
      <c r="I130" s="2">
        <v>0</v>
      </c>
      <c r="J130" s="2">
        <v>0</v>
      </c>
      <c r="K130" s="2">
        <v>0</v>
      </c>
      <c r="L130" s="2">
        <v>0.5</v>
      </c>
      <c r="M130" s="2">
        <v>-0.33333333333333298</v>
      </c>
      <c r="N130" s="3">
        <v>0</v>
      </c>
      <c r="O130" s="3">
        <v>-0.5</v>
      </c>
    </row>
    <row r="131" spans="1:15" x14ac:dyDescent="0.3">
      <c r="A131" s="8" t="s">
        <v>13</v>
      </c>
      <c r="B131" s="8" t="s">
        <v>104</v>
      </c>
      <c r="C131" s="2">
        <v>0</v>
      </c>
      <c r="D131" s="2">
        <v>0</v>
      </c>
      <c r="E131" s="2">
        <v>0</v>
      </c>
      <c r="F131" s="2">
        <v>0</v>
      </c>
      <c r="G131" s="2">
        <v>0</v>
      </c>
      <c r="H131" s="2">
        <v>0</v>
      </c>
      <c r="I131" s="2">
        <v>0</v>
      </c>
      <c r="J131" s="2">
        <v>0</v>
      </c>
      <c r="K131" s="2">
        <v>0</v>
      </c>
      <c r="L131" s="2">
        <v>0</v>
      </c>
      <c r="M131" s="2">
        <v>0</v>
      </c>
      <c r="N131" s="3">
        <v>0</v>
      </c>
      <c r="O131" s="3">
        <v>0</v>
      </c>
    </row>
    <row r="132" spans="1:15" x14ac:dyDescent="0.3">
      <c r="A132" s="8" t="s">
        <v>13</v>
      </c>
      <c r="B132" s="8" t="s">
        <v>105</v>
      </c>
      <c r="C132" s="2">
        <v>0</v>
      </c>
      <c r="D132" s="2">
        <v>0.33333333333333298</v>
      </c>
      <c r="E132" s="2">
        <v>-0.25</v>
      </c>
      <c r="F132" s="2">
        <v>0</v>
      </c>
      <c r="G132" s="2">
        <v>0</v>
      </c>
      <c r="H132" s="2">
        <v>0</v>
      </c>
      <c r="I132" s="2">
        <v>0.33333333333333298</v>
      </c>
      <c r="J132" s="2">
        <v>0</v>
      </c>
      <c r="K132" s="2">
        <v>0</v>
      </c>
      <c r="L132" s="2">
        <v>1.25</v>
      </c>
      <c r="M132" s="2">
        <v>0.77777777777777801</v>
      </c>
      <c r="N132" s="3">
        <v>3</v>
      </c>
      <c r="O132" s="3">
        <v>3</v>
      </c>
    </row>
    <row r="133" spans="1:15" x14ac:dyDescent="0.3">
      <c r="A133" s="8" t="s">
        <v>13</v>
      </c>
      <c r="B133" s="8" t="s">
        <v>106</v>
      </c>
      <c r="C133" s="2">
        <v>0</v>
      </c>
      <c r="D133" s="2">
        <v>0</v>
      </c>
      <c r="E133" s="2">
        <v>0</v>
      </c>
      <c r="F133" s="2">
        <v>0</v>
      </c>
      <c r="G133" s="2">
        <v>0</v>
      </c>
      <c r="H133" s="2">
        <v>0</v>
      </c>
      <c r="I133" s="2">
        <v>0</v>
      </c>
      <c r="J133" s="2">
        <v>0</v>
      </c>
      <c r="K133" s="2">
        <v>0</v>
      </c>
      <c r="L133" s="2">
        <v>0</v>
      </c>
      <c r="M133" s="2">
        <v>0</v>
      </c>
      <c r="N133" s="3">
        <v>0</v>
      </c>
      <c r="O133" s="3">
        <v>0</v>
      </c>
    </row>
    <row r="134" spans="1:15" x14ac:dyDescent="0.3">
      <c r="A134" s="8" t="s">
        <v>13</v>
      </c>
      <c r="B134" s="8" t="s">
        <v>16</v>
      </c>
      <c r="C134" s="2">
        <v>0</v>
      </c>
      <c r="D134" s="2">
        <v>0</v>
      </c>
      <c r="E134" s="2">
        <v>0</v>
      </c>
      <c r="F134" s="2">
        <v>0</v>
      </c>
      <c r="G134" s="2">
        <v>0</v>
      </c>
      <c r="H134" s="2">
        <v>0.25</v>
      </c>
      <c r="I134" s="2">
        <v>0.2</v>
      </c>
      <c r="J134" s="2">
        <v>0.33333333333333298</v>
      </c>
      <c r="K134" s="2">
        <v>-0.125</v>
      </c>
      <c r="L134" s="2">
        <v>0.28571428571428598</v>
      </c>
      <c r="M134" s="2">
        <v>0.44444444444444398</v>
      </c>
      <c r="N134" s="3">
        <v>1.1666666666666701</v>
      </c>
      <c r="O134" s="3">
        <v>2.25</v>
      </c>
    </row>
    <row r="135" spans="1:15" x14ac:dyDescent="0.3">
      <c r="A135" s="8" t="s">
        <v>13</v>
      </c>
      <c r="B135" s="8" t="s">
        <v>107</v>
      </c>
      <c r="C135" s="2">
        <v>5.1282051282051301E-2</v>
      </c>
      <c r="D135" s="2">
        <v>4.0650406504064998E-2</v>
      </c>
      <c r="E135" s="2">
        <v>1.5625E-2</v>
      </c>
      <c r="F135" s="2">
        <v>1.5384615384615399E-2</v>
      </c>
      <c r="G135" s="2">
        <v>3.7878787878787901E-2</v>
      </c>
      <c r="H135" s="2">
        <v>5.1094890510948898E-2</v>
      </c>
      <c r="I135" s="2">
        <v>-6.9444444444444397E-3</v>
      </c>
      <c r="J135" s="2">
        <v>9.7902097902097904E-2</v>
      </c>
      <c r="K135" s="2">
        <v>3.1847133757961797E-2</v>
      </c>
      <c r="L135" s="2">
        <v>0.32098765432098803</v>
      </c>
      <c r="M135" s="2">
        <v>0.116822429906542</v>
      </c>
      <c r="N135" s="3">
        <v>0.67132867132867102</v>
      </c>
      <c r="O135" s="3">
        <v>0.8671875</v>
      </c>
    </row>
    <row r="136" spans="1:15" x14ac:dyDescent="0.3">
      <c r="A136" s="8" t="s">
        <v>13</v>
      </c>
      <c r="B136" s="8" t="s">
        <v>108</v>
      </c>
      <c r="C136" s="2">
        <v>2.3529411764705899E-2</v>
      </c>
      <c r="D136" s="2">
        <v>4.5977011494252901E-2</v>
      </c>
      <c r="E136" s="2">
        <v>2.1978021978022001E-2</v>
      </c>
      <c r="F136" s="2">
        <v>-2.1505376344085999E-2</v>
      </c>
      <c r="G136" s="2">
        <v>6.5934065934065894E-2</v>
      </c>
      <c r="H136" s="2">
        <v>0</v>
      </c>
      <c r="I136" s="2">
        <v>1.03092783505155E-2</v>
      </c>
      <c r="J136" s="2">
        <v>8.1632653061224497E-2</v>
      </c>
      <c r="K136" s="2">
        <v>5.6603773584905703E-2</v>
      </c>
      <c r="L136" s="2">
        <v>0.24107142857142899</v>
      </c>
      <c r="M136" s="2">
        <v>5.7553956834532398E-2</v>
      </c>
      <c r="N136" s="3">
        <v>0.5</v>
      </c>
      <c r="O136" s="3">
        <v>0.61538461538461497</v>
      </c>
    </row>
    <row r="137" spans="1:15" x14ac:dyDescent="0.3">
      <c r="A137" s="8" t="s">
        <v>13</v>
      </c>
      <c r="B137" s="8" t="s">
        <v>109</v>
      </c>
      <c r="C137" s="2">
        <v>-4.6172539489671899E-2</v>
      </c>
      <c r="D137" s="2">
        <v>-6.2420382165605102E-2</v>
      </c>
      <c r="E137" s="2">
        <v>-5.2989130434782601E-2</v>
      </c>
      <c r="F137" s="2">
        <v>-2.86944045911047E-2</v>
      </c>
      <c r="G137" s="2">
        <v>-3.10192023633678E-2</v>
      </c>
      <c r="H137" s="2">
        <v>-3.65853658536585E-2</v>
      </c>
      <c r="I137" s="2">
        <v>-2.8481012658227799E-2</v>
      </c>
      <c r="J137" s="2">
        <v>-3.2573289902280101E-3</v>
      </c>
      <c r="K137" s="2">
        <v>-1.6339869281045801E-2</v>
      </c>
      <c r="L137" s="2">
        <v>-0.26079734219269102</v>
      </c>
      <c r="M137" s="2">
        <v>-0.26067415730337101</v>
      </c>
      <c r="N137" s="3">
        <v>-0.46416938110749201</v>
      </c>
      <c r="O137" s="3">
        <v>-0.55298913043478304</v>
      </c>
    </row>
    <row r="138" spans="1:15" x14ac:dyDescent="0.3">
      <c r="A138" s="8" t="s">
        <v>14</v>
      </c>
      <c r="B138" s="8" t="s">
        <v>101</v>
      </c>
      <c r="C138" s="2">
        <v>0</v>
      </c>
      <c r="D138" s="2">
        <v>0</v>
      </c>
      <c r="E138" s="2">
        <v>0.16666666666666699</v>
      </c>
      <c r="F138" s="2">
        <v>0</v>
      </c>
      <c r="G138" s="2">
        <v>0.42857142857142899</v>
      </c>
      <c r="H138" s="2">
        <v>0.2</v>
      </c>
      <c r="I138" s="2">
        <v>0</v>
      </c>
      <c r="J138" s="2">
        <v>0.25</v>
      </c>
      <c r="K138" s="2">
        <v>0.266666666666667</v>
      </c>
      <c r="L138" s="2">
        <v>0.157894736842105</v>
      </c>
      <c r="M138" s="2">
        <v>0.13636363636363599</v>
      </c>
      <c r="N138" s="3">
        <v>1.0833333333333299</v>
      </c>
      <c r="O138" s="3">
        <v>3.1666666666666701</v>
      </c>
    </row>
    <row r="139" spans="1:15" x14ac:dyDescent="0.3">
      <c r="A139" s="8" t="s">
        <v>14</v>
      </c>
      <c r="B139" s="8" t="s">
        <v>102</v>
      </c>
      <c r="C139" s="2">
        <v>3.0164533820841E-2</v>
      </c>
      <c r="D139" s="2">
        <v>2.3957409050576799E-2</v>
      </c>
      <c r="E139" s="2">
        <v>3.81282495667244E-2</v>
      </c>
      <c r="F139" s="2">
        <v>3.8397328881469101E-2</v>
      </c>
      <c r="G139" s="2">
        <v>2.57234726688103E-2</v>
      </c>
      <c r="H139" s="2">
        <v>1.8025078369906002E-2</v>
      </c>
      <c r="I139" s="2">
        <v>3.6951501154734397E-2</v>
      </c>
      <c r="J139" s="2">
        <v>2.7468448403860399E-2</v>
      </c>
      <c r="K139" s="2">
        <v>1.87861271676301E-2</v>
      </c>
      <c r="L139" s="2">
        <v>0.19078014184397199</v>
      </c>
      <c r="M139" s="2">
        <v>8.5169743895175704E-2</v>
      </c>
      <c r="N139" s="3">
        <v>0.35263548626577601</v>
      </c>
      <c r="O139" s="3">
        <v>0.57885615251299805</v>
      </c>
    </row>
    <row r="140" spans="1:15" x14ac:dyDescent="0.3">
      <c r="A140" s="8" t="s">
        <v>14</v>
      </c>
      <c r="B140" s="8" t="s">
        <v>103</v>
      </c>
      <c r="C140" s="2">
        <v>4.5454545454545497E-2</v>
      </c>
      <c r="D140" s="2">
        <v>2.1739130434782601E-2</v>
      </c>
      <c r="E140" s="2">
        <v>6.3829787234042507E-2</v>
      </c>
      <c r="F140" s="2">
        <v>0.02</v>
      </c>
      <c r="G140" s="2">
        <v>7.8431372549019607E-2</v>
      </c>
      <c r="H140" s="2">
        <v>7.2727272727272696E-2</v>
      </c>
      <c r="I140" s="2">
        <v>1.6949152542372899E-2</v>
      </c>
      <c r="J140" s="2">
        <v>-1.6666666666666701E-2</v>
      </c>
      <c r="K140" s="2">
        <v>0.152542372881356</v>
      </c>
      <c r="L140" s="2">
        <v>0.29411764705882398</v>
      </c>
      <c r="M140" s="2">
        <v>0.13636363636363599</v>
      </c>
      <c r="N140" s="3">
        <v>0.66666666666666696</v>
      </c>
      <c r="O140" s="3">
        <v>1.12765957446809</v>
      </c>
    </row>
    <row r="141" spans="1:15" x14ac:dyDescent="0.3">
      <c r="A141" s="8" t="s">
        <v>14</v>
      </c>
      <c r="B141" s="8" t="s">
        <v>104</v>
      </c>
      <c r="C141" s="2">
        <v>-9.0909090909090898E-2</v>
      </c>
      <c r="D141" s="2">
        <v>-0.1</v>
      </c>
      <c r="E141" s="2">
        <v>0.11111111111111099</v>
      </c>
      <c r="F141" s="2">
        <v>0</v>
      </c>
      <c r="G141" s="2">
        <v>0</v>
      </c>
      <c r="H141" s="2">
        <v>0</v>
      </c>
      <c r="I141" s="2">
        <v>0.1</v>
      </c>
      <c r="J141" s="2">
        <v>0</v>
      </c>
      <c r="K141" s="2">
        <v>0</v>
      </c>
      <c r="L141" s="2">
        <v>9.0909090909090898E-2</v>
      </c>
      <c r="M141" s="2">
        <v>-0.16666666666666699</v>
      </c>
      <c r="N141" s="3">
        <v>-9.0909090909090898E-2</v>
      </c>
      <c r="O141" s="3">
        <v>0.11111111111111099</v>
      </c>
    </row>
    <row r="142" spans="1:15" x14ac:dyDescent="0.3">
      <c r="A142" s="8" t="s">
        <v>14</v>
      </c>
      <c r="B142" s="8" t="s">
        <v>105</v>
      </c>
      <c r="C142" s="2">
        <v>0.21568627450980399</v>
      </c>
      <c r="D142" s="2">
        <v>8.0645161290322606E-2</v>
      </c>
      <c r="E142" s="2">
        <v>4.47761194029851E-2</v>
      </c>
      <c r="F142" s="2">
        <v>0.185714285714286</v>
      </c>
      <c r="G142" s="2">
        <v>9.6385542168674704E-2</v>
      </c>
      <c r="H142" s="2">
        <v>7.69230769230769E-2</v>
      </c>
      <c r="I142" s="2">
        <v>0.122448979591837</v>
      </c>
      <c r="J142" s="2">
        <v>-2.7272727272727299E-2</v>
      </c>
      <c r="K142" s="2">
        <v>0.32710280373831802</v>
      </c>
      <c r="L142" s="2">
        <v>0.21830985915493001</v>
      </c>
      <c r="M142" s="2">
        <v>0.20809248554913301</v>
      </c>
      <c r="N142" s="3">
        <v>0.9</v>
      </c>
      <c r="O142" s="3">
        <v>2.1194029850746299</v>
      </c>
    </row>
    <row r="143" spans="1:15" x14ac:dyDescent="0.3">
      <c r="A143" s="8" t="s">
        <v>14</v>
      </c>
      <c r="B143" s="8" t="s">
        <v>106</v>
      </c>
      <c r="C143" s="2">
        <v>-0.2</v>
      </c>
      <c r="D143" s="2">
        <v>0.25</v>
      </c>
      <c r="E143" s="2">
        <v>0.2</v>
      </c>
      <c r="F143" s="2">
        <v>-0.16666666666666699</v>
      </c>
      <c r="G143" s="2">
        <v>0.8</v>
      </c>
      <c r="H143" s="2">
        <v>0.55555555555555602</v>
      </c>
      <c r="I143" s="2">
        <v>7.1428571428571397E-2</v>
      </c>
      <c r="J143" s="2">
        <v>-0.133333333333333</v>
      </c>
      <c r="K143" s="2">
        <v>7.69230769230769E-2</v>
      </c>
      <c r="L143" s="2">
        <v>0.214285714285714</v>
      </c>
      <c r="M143" s="2">
        <v>0</v>
      </c>
      <c r="N143" s="3">
        <v>0.133333333333333</v>
      </c>
      <c r="O143" s="3">
        <v>2.4</v>
      </c>
    </row>
    <row r="144" spans="1:15" x14ac:dyDescent="0.3">
      <c r="A144" s="8" t="s">
        <v>14</v>
      </c>
      <c r="B144" s="8" t="s">
        <v>16</v>
      </c>
      <c r="C144" s="2">
        <v>0.125</v>
      </c>
      <c r="D144" s="2">
        <v>0</v>
      </c>
      <c r="E144" s="2">
        <v>5.5555555555555601E-2</v>
      </c>
      <c r="F144" s="2">
        <v>0.105263157894737</v>
      </c>
      <c r="G144" s="2">
        <v>4.7619047619047603E-2</v>
      </c>
      <c r="H144" s="2">
        <v>0</v>
      </c>
      <c r="I144" s="2">
        <v>0.13636363636363599</v>
      </c>
      <c r="J144" s="2">
        <v>0.12</v>
      </c>
      <c r="K144" s="2">
        <v>7.1428571428571397E-2</v>
      </c>
      <c r="L144" s="2">
        <v>0.4</v>
      </c>
      <c r="M144" s="2">
        <v>7.1428571428571397E-2</v>
      </c>
      <c r="N144" s="3">
        <v>0.8</v>
      </c>
      <c r="O144" s="3">
        <v>1.5</v>
      </c>
    </row>
    <row r="145" spans="1:15" x14ac:dyDescent="0.3">
      <c r="A145" s="8" t="s">
        <v>14</v>
      </c>
      <c r="B145" s="8" t="s">
        <v>107</v>
      </c>
      <c r="C145" s="2">
        <v>4.9704142011834297E-2</v>
      </c>
      <c r="D145" s="2">
        <v>4.5095828635851203E-2</v>
      </c>
      <c r="E145" s="2">
        <v>5.5016181229773503E-2</v>
      </c>
      <c r="F145" s="2">
        <v>3.9877300613496897E-2</v>
      </c>
      <c r="G145" s="2">
        <v>5.0147492625368703E-2</v>
      </c>
      <c r="H145" s="2">
        <v>8.0524344569288406E-2</v>
      </c>
      <c r="I145" s="2">
        <v>5.3726169844020802E-2</v>
      </c>
      <c r="J145" s="2">
        <v>4.2763157894736802E-2</v>
      </c>
      <c r="K145" s="2">
        <v>7.2555205047318605E-2</v>
      </c>
      <c r="L145" s="2">
        <v>0.23676470588235299</v>
      </c>
      <c r="M145" s="2">
        <v>0.11712247324613601</v>
      </c>
      <c r="N145" s="3">
        <v>0.54523026315789502</v>
      </c>
      <c r="O145" s="3">
        <v>1.0269687162890999</v>
      </c>
    </row>
    <row r="146" spans="1:15" x14ac:dyDescent="0.3">
      <c r="A146" s="8" t="s">
        <v>14</v>
      </c>
      <c r="B146" s="8" t="s">
        <v>108</v>
      </c>
      <c r="C146" s="2">
        <v>6.8027210884353704E-3</v>
      </c>
      <c r="D146" s="2">
        <v>1.35135135135135E-2</v>
      </c>
      <c r="E146" s="2">
        <v>3.3333333333333301E-3</v>
      </c>
      <c r="F146" s="2">
        <v>0.106312292358804</v>
      </c>
      <c r="G146" s="2">
        <v>1.5015015015014999E-2</v>
      </c>
      <c r="H146" s="2">
        <v>8.8757396449704092E-3</v>
      </c>
      <c r="I146" s="2">
        <v>3.81231671554252E-2</v>
      </c>
      <c r="J146" s="2">
        <v>0</v>
      </c>
      <c r="K146" s="2">
        <v>4.5197740112994399E-2</v>
      </c>
      <c r="L146" s="2">
        <v>0.17297297297297301</v>
      </c>
      <c r="M146" s="2">
        <v>0.110599078341014</v>
      </c>
      <c r="N146" s="3">
        <v>0.36158192090395502</v>
      </c>
      <c r="O146" s="3">
        <v>0.60666666666666702</v>
      </c>
    </row>
    <row r="147" spans="1:15" x14ac:dyDescent="0.3">
      <c r="A147" s="8" t="s">
        <v>14</v>
      </c>
      <c r="B147" s="8" t="s">
        <v>109</v>
      </c>
      <c r="C147" s="2">
        <v>-3.2903756512201801E-2</v>
      </c>
      <c r="D147" s="2">
        <v>-3.1187978451942201E-2</v>
      </c>
      <c r="E147" s="2">
        <v>-3.1899326894937102E-2</v>
      </c>
      <c r="F147" s="2">
        <v>-1.26964933494559E-2</v>
      </c>
      <c r="G147" s="2">
        <v>-1.6533986527862799E-2</v>
      </c>
      <c r="H147" s="2">
        <v>-3.3001245330012502E-2</v>
      </c>
      <c r="I147" s="2">
        <v>-2.4790727623953599E-2</v>
      </c>
      <c r="J147" s="2">
        <v>-2.5751072961373401E-2</v>
      </c>
      <c r="K147" s="2">
        <v>-1.01660454083362E-3</v>
      </c>
      <c r="L147" s="2">
        <v>-0.18487109905020399</v>
      </c>
      <c r="M147" s="2">
        <v>-0.16188098210570101</v>
      </c>
      <c r="N147" s="3">
        <v>-0.33509409045889699</v>
      </c>
      <c r="O147" s="3">
        <v>-0.41059408838162098</v>
      </c>
    </row>
    <row r="148" spans="1:15" x14ac:dyDescent="0.3">
      <c r="A148" s="8" t="s">
        <v>15</v>
      </c>
      <c r="B148" s="8" t="s">
        <v>101</v>
      </c>
      <c r="C148" s="2">
        <v>0</v>
      </c>
      <c r="D148" s="2">
        <v>-7.69230769230769E-2</v>
      </c>
      <c r="E148" s="2">
        <v>0</v>
      </c>
      <c r="F148" s="2">
        <v>-8.3333333333333301E-2</v>
      </c>
      <c r="G148" s="2">
        <v>0</v>
      </c>
      <c r="H148" s="2">
        <v>0.18181818181818199</v>
      </c>
      <c r="I148" s="2">
        <v>-7.69230769230769E-2</v>
      </c>
      <c r="J148" s="2">
        <v>-0.16666666666666699</v>
      </c>
      <c r="K148" s="2">
        <v>0</v>
      </c>
      <c r="L148" s="2">
        <v>0.4</v>
      </c>
      <c r="M148" s="2">
        <v>0.214285714285714</v>
      </c>
      <c r="N148" s="3">
        <v>0.41666666666666702</v>
      </c>
      <c r="O148" s="3">
        <v>0.41666666666666702</v>
      </c>
    </row>
    <row r="149" spans="1:15" x14ac:dyDescent="0.3">
      <c r="A149" s="8" t="s">
        <v>15</v>
      </c>
      <c r="B149" s="8" t="s">
        <v>102</v>
      </c>
      <c r="C149" s="2">
        <v>2.87610619469027E-2</v>
      </c>
      <c r="D149" s="2">
        <v>2.7956989247311801E-2</v>
      </c>
      <c r="E149" s="2">
        <v>-8.3682008368200795E-3</v>
      </c>
      <c r="F149" s="2">
        <v>2.7426160337552699E-2</v>
      </c>
      <c r="G149" s="2">
        <v>3.6960985626283402E-2</v>
      </c>
      <c r="H149" s="2">
        <v>4.15841584158416E-2</v>
      </c>
      <c r="I149" s="2">
        <v>2.85171102661597E-2</v>
      </c>
      <c r="J149" s="2">
        <v>-1.84842883548983E-2</v>
      </c>
      <c r="K149" s="2">
        <v>5.4613935969868202E-2</v>
      </c>
      <c r="L149" s="2">
        <v>0.219642857142857</v>
      </c>
      <c r="M149" s="2">
        <v>0.112737920937042</v>
      </c>
      <c r="N149" s="3">
        <v>0.40480591497227397</v>
      </c>
      <c r="O149" s="3">
        <v>0.58995815899581605</v>
      </c>
    </row>
    <row r="150" spans="1:15" x14ac:dyDescent="0.3">
      <c r="A150" s="8" t="s">
        <v>15</v>
      </c>
      <c r="B150" s="8" t="s">
        <v>103</v>
      </c>
      <c r="C150" s="2">
        <v>1.38888888888889E-2</v>
      </c>
      <c r="D150" s="2">
        <v>5.4794520547945202E-2</v>
      </c>
      <c r="E150" s="2">
        <v>2.5974025974026E-2</v>
      </c>
      <c r="F150" s="2">
        <v>-7.5949367088607597E-2</v>
      </c>
      <c r="G150" s="2">
        <v>4.1095890410958902E-2</v>
      </c>
      <c r="H150" s="2">
        <v>-9.2105263157894704E-2</v>
      </c>
      <c r="I150" s="2">
        <v>7.2463768115942004E-2</v>
      </c>
      <c r="J150" s="2">
        <v>-2.7027027027027001E-2</v>
      </c>
      <c r="K150" s="2">
        <v>-1.38888888888889E-2</v>
      </c>
      <c r="L150" s="2">
        <v>0.49295774647887303</v>
      </c>
      <c r="M150" s="2">
        <v>0.10377358490565999</v>
      </c>
      <c r="N150" s="3">
        <v>0.58108108108108103</v>
      </c>
      <c r="O150" s="3">
        <v>0.51948051948051899</v>
      </c>
    </row>
    <row r="151" spans="1:15" x14ac:dyDescent="0.3">
      <c r="A151" s="8" t="s">
        <v>15</v>
      </c>
      <c r="B151" s="8" t="s">
        <v>104</v>
      </c>
      <c r="C151" s="2">
        <v>0</v>
      </c>
      <c r="D151" s="2">
        <v>0</v>
      </c>
      <c r="E151" s="2">
        <v>1</v>
      </c>
      <c r="F151" s="2">
        <v>0</v>
      </c>
      <c r="G151" s="2">
        <v>0</v>
      </c>
      <c r="H151" s="2">
        <v>0</v>
      </c>
      <c r="I151" s="2">
        <v>0</v>
      </c>
      <c r="J151" s="2">
        <v>-0.5</v>
      </c>
      <c r="K151" s="2">
        <v>0</v>
      </c>
      <c r="L151" s="2">
        <v>2</v>
      </c>
      <c r="M151" s="2">
        <v>0</v>
      </c>
      <c r="N151" s="3">
        <v>0.5</v>
      </c>
      <c r="O151" s="3">
        <v>2</v>
      </c>
    </row>
    <row r="152" spans="1:15" x14ac:dyDescent="0.3">
      <c r="A152" s="8" t="s">
        <v>15</v>
      </c>
      <c r="B152" s="8" t="s">
        <v>105</v>
      </c>
      <c r="C152" s="2">
        <v>0</v>
      </c>
      <c r="D152" s="2">
        <v>0.108108108108108</v>
      </c>
      <c r="E152" s="2">
        <v>7.3170731707317097E-2</v>
      </c>
      <c r="F152" s="2">
        <v>0.13636363636363599</v>
      </c>
      <c r="G152" s="2">
        <v>0.14000000000000001</v>
      </c>
      <c r="H152" s="2">
        <v>-1.7543859649122799E-2</v>
      </c>
      <c r="I152" s="2">
        <v>5.3571428571428603E-2</v>
      </c>
      <c r="J152" s="2">
        <v>-3.3898305084745797E-2</v>
      </c>
      <c r="K152" s="2">
        <v>0.19298245614035101</v>
      </c>
      <c r="L152" s="2">
        <v>0.55882352941176505</v>
      </c>
      <c r="M152" s="2">
        <v>0.330188679245283</v>
      </c>
      <c r="N152" s="3">
        <v>1.3898305084745799</v>
      </c>
      <c r="O152" s="3">
        <v>2.4390243902439002</v>
      </c>
    </row>
    <row r="153" spans="1:15" x14ac:dyDescent="0.3">
      <c r="A153" s="8" t="s">
        <v>15</v>
      </c>
      <c r="B153" s="8" t="s">
        <v>106</v>
      </c>
      <c r="C153" s="2">
        <v>0.33333333333333298</v>
      </c>
      <c r="D153" s="2">
        <v>0</v>
      </c>
      <c r="E153" s="2">
        <v>-0.25</v>
      </c>
      <c r="F153" s="2">
        <v>0</v>
      </c>
      <c r="G153" s="2">
        <v>0</v>
      </c>
      <c r="H153" s="2">
        <v>0</v>
      </c>
      <c r="I153" s="2">
        <v>0.33333333333333298</v>
      </c>
      <c r="J153" s="2">
        <v>0</v>
      </c>
      <c r="K153" s="2">
        <v>-0.25</v>
      </c>
      <c r="L153" s="2">
        <v>0.66666666666666696</v>
      </c>
      <c r="M153" s="2">
        <v>0.8</v>
      </c>
      <c r="N153" s="3">
        <v>1.25</v>
      </c>
      <c r="O153" s="3">
        <v>1.25</v>
      </c>
    </row>
    <row r="154" spans="1:15" x14ac:dyDescent="0.3">
      <c r="A154" s="8" t="s">
        <v>15</v>
      </c>
      <c r="B154" s="8" t="s">
        <v>16</v>
      </c>
      <c r="C154" s="2">
        <v>0</v>
      </c>
      <c r="D154" s="2">
        <v>0.11111111111111099</v>
      </c>
      <c r="E154" s="2">
        <v>0</v>
      </c>
      <c r="F154" s="2">
        <v>0</v>
      </c>
      <c r="G154" s="2">
        <v>0.1</v>
      </c>
      <c r="H154" s="2">
        <v>0</v>
      </c>
      <c r="I154" s="2">
        <v>-0.18181818181818199</v>
      </c>
      <c r="J154" s="2">
        <v>-0.11111111111111099</v>
      </c>
      <c r="K154" s="2">
        <v>0</v>
      </c>
      <c r="L154" s="2">
        <v>1</v>
      </c>
      <c r="M154" s="2">
        <v>6.25E-2</v>
      </c>
      <c r="N154" s="3">
        <v>0.88888888888888895</v>
      </c>
      <c r="O154" s="3">
        <v>0.7</v>
      </c>
    </row>
    <row r="155" spans="1:15" x14ac:dyDescent="0.3">
      <c r="A155" s="8" t="s">
        <v>15</v>
      </c>
      <c r="B155" s="8" t="s">
        <v>107</v>
      </c>
      <c r="C155" s="2">
        <v>3.1645569620253199E-3</v>
      </c>
      <c r="D155" s="2">
        <v>2.5236593059936901E-2</v>
      </c>
      <c r="E155" s="2">
        <v>6.4615384615384602E-2</v>
      </c>
      <c r="F155" s="2">
        <v>6.3583815028901702E-2</v>
      </c>
      <c r="G155" s="2">
        <v>6.25E-2</v>
      </c>
      <c r="H155" s="2">
        <v>9.9744245524296699E-2</v>
      </c>
      <c r="I155" s="2">
        <v>4.4186046511627899E-2</v>
      </c>
      <c r="J155" s="2">
        <v>8.0178173719376397E-2</v>
      </c>
      <c r="K155" s="2">
        <v>4.3298969072164899E-2</v>
      </c>
      <c r="L155" s="2">
        <v>0.36956521739130399</v>
      </c>
      <c r="M155" s="2">
        <v>0.14141414141414099</v>
      </c>
      <c r="N155" s="3">
        <v>0.76169265033407596</v>
      </c>
      <c r="O155" s="3">
        <v>1.43384615384615</v>
      </c>
    </row>
    <row r="156" spans="1:15" x14ac:dyDescent="0.3">
      <c r="A156" s="8" t="s">
        <v>15</v>
      </c>
      <c r="B156" s="8" t="s">
        <v>108</v>
      </c>
      <c r="C156" s="2">
        <v>2.2058823529411801E-2</v>
      </c>
      <c r="D156" s="2">
        <v>6.4748201438848907E-2</v>
      </c>
      <c r="E156" s="2">
        <v>2.7027027027027001E-2</v>
      </c>
      <c r="F156" s="2">
        <v>4.6052631578947401E-2</v>
      </c>
      <c r="G156" s="2">
        <v>8.17610062893082E-2</v>
      </c>
      <c r="H156" s="2">
        <v>2.9069767441860499E-2</v>
      </c>
      <c r="I156" s="2">
        <v>1.12994350282486E-2</v>
      </c>
      <c r="J156" s="2">
        <v>1.11731843575419E-2</v>
      </c>
      <c r="K156" s="2">
        <v>3.8674033149171297E-2</v>
      </c>
      <c r="L156" s="2">
        <v>0.32446808510638298</v>
      </c>
      <c r="M156" s="2">
        <v>8.0321285140562207E-2</v>
      </c>
      <c r="N156" s="3">
        <v>0.50279329608938494</v>
      </c>
      <c r="O156" s="3">
        <v>0.81756756756756799</v>
      </c>
    </row>
    <row r="157" spans="1:15" x14ac:dyDescent="0.3">
      <c r="A157" s="8" t="s">
        <v>15</v>
      </c>
      <c r="B157" s="8" t="s">
        <v>109</v>
      </c>
      <c r="C157" s="2">
        <v>-4.8734177215189897E-2</v>
      </c>
      <c r="D157" s="2">
        <v>-2.6613439787092501E-2</v>
      </c>
      <c r="E157" s="2">
        <v>-2.1872863978127099E-2</v>
      </c>
      <c r="F157" s="2">
        <v>-2.0964360587002101E-2</v>
      </c>
      <c r="G157" s="2">
        <v>-2.5695931477516101E-2</v>
      </c>
      <c r="H157" s="2">
        <v>-3.7362637362637403E-2</v>
      </c>
      <c r="I157" s="2">
        <v>-2.1308980213089801E-2</v>
      </c>
      <c r="J157" s="2">
        <v>-2.0995334370139999E-2</v>
      </c>
      <c r="K157" s="2">
        <v>-5.5599682287529803E-3</v>
      </c>
      <c r="L157" s="2">
        <v>-0.16693290734824301</v>
      </c>
      <c r="M157" s="2">
        <v>-0.178331735378715</v>
      </c>
      <c r="N157" s="3">
        <v>-0.33359253499222402</v>
      </c>
      <c r="O157" s="3">
        <v>-0.41421736158578298</v>
      </c>
    </row>
    <row r="158" spans="1:15" x14ac:dyDescent="0.3">
      <c r="A158" s="8" t="s">
        <v>16</v>
      </c>
      <c r="B158" s="8" t="s">
        <v>101</v>
      </c>
      <c r="C158" s="2">
        <v>0</v>
      </c>
      <c r="D158" s="2">
        <v>-0.66666666666666696</v>
      </c>
      <c r="E158" s="2">
        <v>1</v>
      </c>
      <c r="F158" s="2">
        <v>0</v>
      </c>
      <c r="G158" s="2">
        <v>-0.5</v>
      </c>
      <c r="H158" s="2">
        <v>-1</v>
      </c>
      <c r="I158" s="2">
        <v>0</v>
      </c>
      <c r="J158" s="2">
        <v>0</v>
      </c>
      <c r="K158" s="2">
        <v>0</v>
      </c>
      <c r="L158" s="2">
        <v>0</v>
      </c>
      <c r="M158" s="2">
        <v>0</v>
      </c>
      <c r="N158" s="3">
        <v>0</v>
      </c>
      <c r="O158" s="3">
        <v>-1</v>
      </c>
    </row>
    <row r="159" spans="1:15" x14ac:dyDescent="0.3">
      <c r="A159" s="8" t="s">
        <v>16</v>
      </c>
      <c r="B159" s="8" t="s">
        <v>102</v>
      </c>
      <c r="C159" s="2">
        <v>9.3896713615023494E-3</v>
      </c>
      <c r="D159" s="2">
        <v>-0.125581395348837</v>
      </c>
      <c r="E159" s="2">
        <v>-0.23936170212766</v>
      </c>
      <c r="F159" s="2">
        <v>6.2937062937062901E-2</v>
      </c>
      <c r="G159" s="2">
        <v>5.2631578947368397E-2</v>
      </c>
      <c r="H159" s="2">
        <v>-4.3749999999999997E-2</v>
      </c>
      <c r="I159" s="2">
        <v>-3.9215686274509803E-2</v>
      </c>
      <c r="J159" s="2">
        <v>3.4013605442176902E-2</v>
      </c>
      <c r="K159" s="2">
        <v>-6.5789473684210495E-2</v>
      </c>
      <c r="L159" s="2">
        <v>0.21126760563380301</v>
      </c>
      <c r="M159" s="2">
        <v>-0.116279069767442</v>
      </c>
      <c r="N159" s="3">
        <v>3.4013605442176902E-2</v>
      </c>
      <c r="O159" s="3">
        <v>-0.19148936170212799</v>
      </c>
    </row>
    <row r="160" spans="1:15" x14ac:dyDescent="0.3">
      <c r="A160" s="8" t="s">
        <v>16</v>
      </c>
      <c r="B160" s="8" t="s">
        <v>103</v>
      </c>
      <c r="C160" s="2">
        <v>0.28571428571428598</v>
      </c>
      <c r="D160" s="2">
        <v>-0.22222222222222199</v>
      </c>
      <c r="E160" s="2">
        <v>-0.42857142857142899</v>
      </c>
      <c r="F160" s="2">
        <v>0.25</v>
      </c>
      <c r="G160" s="2">
        <v>0</v>
      </c>
      <c r="H160" s="2">
        <v>0.6</v>
      </c>
      <c r="I160" s="2">
        <v>-0.25</v>
      </c>
      <c r="J160" s="2">
        <v>0.5</v>
      </c>
      <c r="K160" s="2">
        <v>0.33333333333333298</v>
      </c>
      <c r="L160" s="2">
        <v>-0.16666666666666699</v>
      </c>
      <c r="M160" s="2">
        <v>0.1</v>
      </c>
      <c r="N160" s="3">
        <v>0.83333333333333304</v>
      </c>
      <c r="O160" s="3">
        <v>0.57142857142857095</v>
      </c>
    </row>
    <row r="161" spans="1:15" x14ac:dyDescent="0.3">
      <c r="A161" s="8" t="s">
        <v>16</v>
      </c>
      <c r="B161" s="8" t="s">
        <v>104</v>
      </c>
      <c r="C161" s="2">
        <v>0.25</v>
      </c>
      <c r="D161" s="2">
        <v>-0.2</v>
      </c>
      <c r="E161" s="2">
        <v>-0.25</v>
      </c>
      <c r="F161" s="2">
        <v>0.33333333333333298</v>
      </c>
      <c r="G161" s="2">
        <v>-0.25</v>
      </c>
      <c r="H161" s="2">
        <v>0</v>
      </c>
      <c r="I161" s="2">
        <v>0</v>
      </c>
      <c r="J161" s="2">
        <v>0</v>
      </c>
      <c r="K161" s="2">
        <v>0</v>
      </c>
      <c r="L161" s="2">
        <v>0.66666666666666696</v>
      </c>
      <c r="M161" s="2">
        <v>-0.4</v>
      </c>
      <c r="N161" s="3">
        <v>0</v>
      </c>
      <c r="O161" s="3">
        <v>-0.25</v>
      </c>
    </row>
    <row r="162" spans="1:15" x14ac:dyDescent="0.3">
      <c r="A162" s="8" t="s">
        <v>16</v>
      </c>
      <c r="B162" s="8" t="s">
        <v>105</v>
      </c>
      <c r="C162" s="2">
        <v>-5.2631578947368397E-2</v>
      </c>
      <c r="D162" s="2">
        <v>-0.44444444444444398</v>
      </c>
      <c r="E162" s="2">
        <v>-0.2</v>
      </c>
      <c r="F162" s="2">
        <v>-0.5</v>
      </c>
      <c r="G162" s="2">
        <v>0.25</v>
      </c>
      <c r="H162" s="2">
        <v>0.2</v>
      </c>
      <c r="I162" s="2">
        <v>0.16666666666666699</v>
      </c>
      <c r="J162" s="2">
        <v>1.28571428571429</v>
      </c>
      <c r="K162" s="2">
        <v>-0.25</v>
      </c>
      <c r="L162" s="2">
        <v>0.83333333333333304</v>
      </c>
      <c r="M162" s="2">
        <v>-0.36363636363636398</v>
      </c>
      <c r="N162" s="3">
        <v>1</v>
      </c>
      <c r="O162" s="3">
        <v>0.4</v>
      </c>
    </row>
    <row r="163" spans="1:15" x14ac:dyDescent="0.3">
      <c r="A163" s="8" t="s">
        <v>16</v>
      </c>
      <c r="B163" s="8" t="s">
        <v>106</v>
      </c>
      <c r="C163" s="2">
        <v>-0.33333333333333298</v>
      </c>
      <c r="D163" s="2">
        <v>0</v>
      </c>
      <c r="E163" s="2">
        <v>-1</v>
      </c>
      <c r="F163" s="2">
        <v>0</v>
      </c>
      <c r="G163" s="2">
        <v>0</v>
      </c>
      <c r="H163" s="2">
        <v>0</v>
      </c>
      <c r="I163" s="2">
        <v>0</v>
      </c>
      <c r="J163" s="2">
        <v>1</v>
      </c>
      <c r="K163" s="2">
        <v>-0.5</v>
      </c>
      <c r="L163" s="2">
        <v>-0.5</v>
      </c>
      <c r="M163" s="2">
        <v>0</v>
      </c>
      <c r="N163" s="3">
        <v>-0.5</v>
      </c>
      <c r="O163" s="3">
        <v>-0.5</v>
      </c>
    </row>
    <row r="164" spans="1:15" x14ac:dyDescent="0.3">
      <c r="A164" s="8" t="s">
        <v>16</v>
      </c>
      <c r="B164" s="8" t="s">
        <v>16</v>
      </c>
      <c r="C164" s="2">
        <v>-0.30769230769230799</v>
      </c>
      <c r="D164" s="2">
        <v>0.22222222222222199</v>
      </c>
      <c r="E164" s="2">
        <v>-0.54545454545454497</v>
      </c>
      <c r="F164" s="2">
        <v>-0.2</v>
      </c>
      <c r="G164" s="2">
        <v>-0.25</v>
      </c>
      <c r="H164" s="2">
        <v>-0.33333333333333298</v>
      </c>
      <c r="I164" s="2">
        <v>-0.5</v>
      </c>
      <c r="J164" s="2">
        <v>1</v>
      </c>
      <c r="K164" s="2">
        <v>0</v>
      </c>
      <c r="L164" s="2">
        <v>0.5</v>
      </c>
      <c r="M164" s="2">
        <v>0</v>
      </c>
      <c r="N164" s="3">
        <v>2</v>
      </c>
      <c r="O164" s="3">
        <v>-0.72727272727272696</v>
      </c>
    </row>
    <row r="165" spans="1:15" x14ac:dyDescent="0.3">
      <c r="A165" s="8" t="s">
        <v>16</v>
      </c>
      <c r="B165" s="8" t="s">
        <v>107</v>
      </c>
      <c r="C165" s="2">
        <v>-9.5744680851063801E-2</v>
      </c>
      <c r="D165" s="2">
        <v>-0.11764705882352899</v>
      </c>
      <c r="E165" s="2">
        <v>-0.2</v>
      </c>
      <c r="F165" s="2">
        <v>0.2</v>
      </c>
      <c r="G165" s="2">
        <v>-1.38888888888889E-2</v>
      </c>
      <c r="H165" s="2">
        <v>-4.2253521126760597E-2</v>
      </c>
      <c r="I165" s="2">
        <v>-1.4705882352941201E-2</v>
      </c>
      <c r="J165" s="2">
        <v>-2.9850746268656699E-2</v>
      </c>
      <c r="K165" s="2">
        <v>-1.5384615384615399E-2</v>
      </c>
      <c r="L165" s="2">
        <v>0.328125</v>
      </c>
      <c r="M165" s="2">
        <v>0.105882352941176</v>
      </c>
      <c r="N165" s="3">
        <v>0.402985074626866</v>
      </c>
      <c r="O165" s="3">
        <v>0.25333333333333302</v>
      </c>
    </row>
    <row r="166" spans="1:15" x14ac:dyDescent="0.3">
      <c r="A166" s="8" t="s">
        <v>16</v>
      </c>
      <c r="B166" s="8" t="s">
        <v>108</v>
      </c>
      <c r="C166" s="2">
        <v>5.7692307692307702E-2</v>
      </c>
      <c r="D166" s="2">
        <v>-0.12727272727272701</v>
      </c>
      <c r="E166" s="2">
        <v>-0.3125</v>
      </c>
      <c r="F166" s="2">
        <v>-3.03030303030303E-2</v>
      </c>
      <c r="G166" s="2">
        <v>0.1875</v>
      </c>
      <c r="H166" s="2">
        <v>-7.8947368421052599E-2</v>
      </c>
      <c r="I166" s="2">
        <v>0</v>
      </c>
      <c r="J166" s="2">
        <v>-8.5714285714285701E-2</v>
      </c>
      <c r="K166" s="2">
        <v>3.125E-2</v>
      </c>
      <c r="L166" s="2">
        <v>0.24242424242424199</v>
      </c>
      <c r="M166" s="2">
        <v>0</v>
      </c>
      <c r="N166" s="3">
        <v>0.17142857142857101</v>
      </c>
      <c r="O166" s="3">
        <v>-0.14583333333333301</v>
      </c>
    </row>
    <row r="167" spans="1:15" x14ac:dyDescent="0.3">
      <c r="A167" s="8" t="s">
        <v>16</v>
      </c>
      <c r="B167" s="8" t="s">
        <v>109</v>
      </c>
      <c r="C167" s="2">
        <v>-0.155371900826446</v>
      </c>
      <c r="D167" s="2">
        <v>-0.20939334637964799</v>
      </c>
      <c r="E167" s="2">
        <v>-0.396039603960396</v>
      </c>
      <c r="F167" s="2">
        <v>-0.28278688524590201</v>
      </c>
      <c r="G167" s="2">
        <v>-8.5714285714285701E-2</v>
      </c>
      <c r="H167" s="2">
        <v>-0.18124999999999999</v>
      </c>
      <c r="I167" s="2">
        <v>-5.34351145038168E-2</v>
      </c>
      <c r="J167" s="2">
        <v>-2.4193548387096801E-2</v>
      </c>
      <c r="K167" s="2">
        <v>-1.6528925619834701E-2</v>
      </c>
      <c r="L167" s="2">
        <v>-0.126050420168067</v>
      </c>
      <c r="M167" s="2">
        <v>-0.34615384615384598</v>
      </c>
      <c r="N167" s="3">
        <v>-0.45161290322580599</v>
      </c>
      <c r="O167" s="3">
        <v>-0.83168316831683198</v>
      </c>
    </row>
    <row r="168" spans="1:15" x14ac:dyDescent="0.3">
      <c r="A168" s="11" t="s">
        <v>17</v>
      </c>
      <c r="B168" s="11" t="s">
        <v>17</v>
      </c>
      <c r="C168" s="3">
        <v>5.6044835868695004E-3</v>
      </c>
      <c r="D168" s="3">
        <v>-2.32218683651805E-4</v>
      </c>
      <c r="E168" s="3">
        <v>5.3090884958688703E-4</v>
      </c>
      <c r="F168" s="3">
        <v>1.33983351573641E-2</v>
      </c>
      <c r="G168" s="3">
        <v>1.3368458945577101E-2</v>
      </c>
      <c r="H168" s="3">
        <v>1.0059582438520299E-2</v>
      </c>
      <c r="I168" s="3">
        <v>1.5202864724877699E-2</v>
      </c>
      <c r="J168" s="3">
        <v>2.4108337926147499E-2</v>
      </c>
      <c r="K168" s="3">
        <v>2.1726428439633402E-2</v>
      </c>
      <c r="L168" s="3">
        <v>1.4868545802043699E-2</v>
      </c>
      <c r="M168" s="3">
        <v>2.38148197576998E-2</v>
      </c>
      <c r="N168" s="3">
        <v>8.7205731832139199E-2</v>
      </c>
      <c r="O168" s="3">
        <v>0.145485615688356</v>
      </c>
    </row>
    <row r="169" spans="1:15" x14ac:dyDescent="0.3">
      <c r="A169" s="15"/>
      <c r="B169" s="15"/>
    </row>
    <row r="170" spans="1:15" x14ac:dyDescent="0.3">
      <c r="A170" s="13" t="s">
        <v>40</v>
      </c>
      <c r="B170" s="15"/>
    </row>
    <row r="171" spans="1:15" x14ac:dyDescent="0.3">
      <c r="A171" s="14" t="s">
        <v>41</v>
      </c>
      <c r="B171" s="15"/>
    </row>
    <row r="172" spans="1:15" x14ac:dyDescent="0.3">
      <c r="A172" s="14" t="s">
        <v>42</v>
      </c>
      <c r="B172" s="15"/>
    </row>
    <row r="173" spans="1:15" x14ac:dyDescent="0.3">
      <c r="A173" s="14" t="s">
        <v>112</v>
      </c>
      <c r="B173" s="15"/>
    </row>
    <row r="174" spans="1:15" x14ac:dyDescent="0.3">
      <c r="A174" s="14" t="s">
        <v>43</v>
      </c>
      <c r="B174" s="15"/>
    </row>
    <row r="175" spans="1:15" x14ac:dyDescent="0.3">
      <c r="A175" s="14" t="s">
        <v>44</v>
      </c>
      <c r="B175" s="15"/>
    </row>
    <row r="176" spans="1:15" x14ac:dyDescent="0.3">
      <c r="A176" s="14" t="s">
        <v>45</v>
      </c>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62:N62"/>
    <mergeCell ref="C116:M11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160</v>
      </c>
      <c r="B1" s="15"/>
    </row>
    <row r="2" spans="1:14" ht="15.6" x14ac:dyDescent="0.3">
      <c r="A2" s="12" t="s">
        <v>152</v>
      </c>
      <c r="B2" s="15"/>
    </row>
    <row r="3" spans="1:14" ht="15.6" x14ac:dyDescent="0.3">
      <c r="A3" s="12" t="s">
        <v>33</v>
      </c>
      <c r="B3" s="15"/>
    </row>
    <row r="4" spans="1:14" ht="15.6" x14ac:dyDescent="0.3">
      <c r="A4" s="12" t="s">
        <v>117</v>
      </c>
      <c r="B4" s="15"/>
    </row>
    <row r="5" spans="1:14" x14ac:dyDescent="0.3">
      <c r="A5" s="15"/>
      <c r="B5" s="15"/>
    </row>
    <row r="6" spans="1:14" x14ac:dyDescent="0.3">
      <c r="A6" s="16" t="str">
        <f>HYPERLINK("#'Table of contents'!A33",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113</v>
      </c>
      <c r="C9" s="1">
        <v>151</v>
      </c>
      <c r="D9" s="1">
        <v>158</v>
      </c>
      <c r="E9" s="1">
        <v>166</v>
      </c>
      <c r="F9" s="1">
        <v>165</v>
      </c>
      <c r="G9" s="1">
        <v>167</v>
      </c>
      <c r="H9" s="1">
        <v>165</v>
      </c>
      <c r="I9" s="1">
        <v>163</v>
      </c>
      <c r="J9" s="1">
        <v>168</v>
      </c>
      <c r="K9" s="1">
        <v>167</v>
      </c>
      <c r="L9" s="1">
        <v>181</v>
      </c>
      <c r="M9" s="1">
        <v>211</v>
      </c>
      <c r="N9" s="1">
        <v>250</v>
      </c>
    </row>
    <row r="10" spans="1:14" x14ac:dyDescent="0.3">
      <c r="A10" s="7" t="s">
        <v>12</v>
      </c>
      <c r="B10" s="7" t="s">
        <v>114</v>
      </c>
      <c r="C10" s="1">
        <v>17040</v>
      </c>
      <c r="D10" s="1">
        <v>17919</v>
      </c>
      <c r="E10" s="1">
        <v>18747</v>
      </c>
      <c r="F10" s="1">
        <v>19747</v>
      </c>
      <c r="G10" s="1">
        <v>20802</v>
      </c>
      <c r="H10" s="1">
        <v>21813</v>
      </c>
      <c r="I10" s="1">
        <v>22794</v>
      </c>
      <c r="J10" s="1">
        <v>23984</v>
      </c>
      <c r="K10" s="1">
        <v>25434</v>
      </c>
      <c r="L10" s="1">
        <v>26709</v>
      </c>
      <c r="M10" s="1">
        <v>31588</v>
      </c>
      <c r="N10" s="1">
        <v>35718</v>
      </c>
    </row>
    <row r="11" spans="1:14" x14ac:dyDescent="0.3">
      <c r="A11" s="7" t="s">
        <v>12</v>
      </c>
      <c r="B11" s="7" t="s">
        <v>115</v>
      </c>
      <c r="C11" s="1">
        <v>292</v>
      </c>
      <c r="D11" s="1">
        <v>316</v>
      </c>
      <c r="E11" s="1">
        <v>338</v>
      </c>
      <c r="F11" s="1">
        <v>356</v>
      </c>
      <c r="G11" s="1">
        <v>380</v>
      </c>
      <c r="H11" s="1">
        <v>398</v>
      </c>
      <c r="I11" s="1">
        <v>412</v>
      </c>
      <c r="J11" s="1">
        <v>438</v>
      </c>
      <c r="K11" s="1">
        <v>468</v>
      </c>
      <c r="L11" s="1">
        <v>499</v>
      </c>
      <c r="M11" s="1">
        <v>573</v>
      </c>
      <c r="N11" s="1">
        <v>639</v>
      </c>
    </row>
    <row r="12" spans="1:14" x14ac:dyDescent="0.3">
      <c r="A12" s="7" t="s">
        <v>12</v>
      </c>
      <c r="B12" s="7" t="s">
        <v>16</v>
      </c>
      <c r="C12" s="1">
        <v>66</v>
      </c>
      <c r="D12" s="1">
        <v>65</v>
      </c>
      <c r="E12" s="1">
        <v>70</v>
      </c>
      <c r="F12" s="1">
        <v>65</v>
      </c>
      <c r="G12" s="1">
        <v>71</v>
      </c>
      <c r="H12" s="1">
        <v>73</v>
      </c>
      <c r="I12" s="1">
        <v>72</v>
      </c>
      <c r="J12" s="1">
        <v>75</v>
      </c>
      <c r="K12" s="1">
        <v>78</v>
      </c>
      <c r="L12" s="1">
        <v>85</v>
      </c>
      <c r="M12" s="1">
        <v>103</v>
      </c>
      <c r="N12" s="1">
        <v>128</v>
      </c>
    </row>
    <row r="13" spans="1:14" x14ac:dyDescent="0.3">
      <c r="A13" s="7" t="s">
        <v>12</v>
      </c>
      <c r="B13" s="7" t="s">
        <v>108</v>
      </c>
      <c r="C13" s="1">
        <v>3055</v>
      </c>
      <c r="D13" s="1">
        <v>3214</v>
      </c>
      <c r="E13" s="1">
        <v>3344</v>
      </c>
      <c r="F13" s="1">
        <v>3488</v>
      </c>
      <c r="G13" s="1">
        <v>3635</v>
      </c>
      <c r="H13" s="1">
        <v>3780</v>
      </c>
      <c r="I13" s="1">
        <v>3932</v>
      </c>
      <c r="J13" s="1">
        <v>4074</v>
      </c>
      <c r="K13" s="1">
        <v>4239</v>
      </c>
      <c r="L13" s="1">
        <v>4358</v>
      </c>
      <c r="M13" s="1">
        <v>5269</v>
      </c>
      <c r="N13" s="1">
        <v>5839</v>
      </c>
    </row>
    <row r="14" spans="1:14" x14ac:dyDescent="0.3">
      <c r="A14" s="7" t="s">
        <v>12</v>
      </c>
      <c r="B14" s="7" t="s">
        <v>109</v>
      </c>
      <c r="C14" s="1">
        <v>27982</v>
      </c>
      <c r="D14" s="1">
        <v>27429</v>
      </c>
      <c r="E14" s="1">
        <v>26625</v>
      </c>
      <c r="F14" s="1">
        <v>25753</v>
      </c>
      <c r="G14" s="1">
        <v>25268</v>
      </c>
      <c r="H14" s="1">
        <v>24812</v>
      </c>
      <c r="I14" s="1">
        <v>24287</v>
      </c>
      <c r="J14" s="1">
        <v>23787</v>
      </c>
      <c r="K14" s="1">
        <v>23607</v>
      </c>
      <c r="L14" s="1">
        <v>23334</v>
      </c>
      <c r="M14" s="1">
        <v>17806</v>
      </c>
      <c r="N14" s="1">
        <v>14490</v>
      </c>
    </row>
    <row r="15" spans="1:14" x14ac:dyDescent="0.3">
      <c r="A15" s="7" t="s">
        <v>13</v>
      </c>
      <c r="B15" s="7" t="s">
        <v>113</v>
      </c>
      <c r="C15" s="1">
        <v>2</v>
      </c>
      <c r="D15" s="1">
        <v>2</v>
      </c>
      <c r="E15" s="1">
        <v>2</v>
      </c>
      <c r="F15" s="1">
        <v>2</v>
      </c>
      <c r="G15" s="1">
        <v>2</v>
      </c>
      <c r="H15" s="1">
        <v>2</v>
      </c>
      <c r="I15" s="1">
        <v>2</v>
      </c>
      <c r="J15" s="1">
        <v>2</v>
      </c>
      <c r="K15" s="1">
        <v>2</v>
      </c>
      <c r="L15" s="1">
        <v>2</v>
      </c>
      <c r="M15" s="1">
        <v>3</v>
      </c>
      <c r="N15" s="1">
        <v>4</v>
      </c>
    </row>
    <row r="16" spans="1:14" x14ac:dyDescent="0.3">
      <c r="A16" s="7" t="s">
        <v>13</v>
      </c>
      <c r="B16" s="7" t="s">
        <v>114</v>
      </c>
      <c r="C16" s="1">
        <v>804</v>
      </c>
      <c r="D16" s="1">
        <v>849</v>
      </c>
      <c r="E16" s="1">
        <v>889</v>
      </c>
      <c r="F16" s="1">
        <v>934</v>
      </c>
      <c r="G16" s="1">
        <v>963</v>
      </c>
      <c r="H16" s="1">
        <v>1000</v>
      </c>
      <c r="I16" s="1">
        <v>1037</v>
      </c>
      <c r="J16" s="1">
        <v>1072</v>
      </c>
      <c r="K16" s="1">
        <v>1115</v>
      </c>
      <c r="L16" s="1">
        <v>1133</v>
      </c>
      <c r="M16" s="1">
        <v>1370</v>
      </c>
      <c r="N16" s="1">
        <v>1502</v>
      </c>
    </row>
    <row r="17" spans="1:14" x14ac:dyDescent="0.3">
      <c r="A17" s="7" t="s">
        <v>13</v>
      </c>
      <c r="B17" s="7" t="s">
        <v>115</v>
      </c>
      <c r="C17" s="1">
        <v>3</v>
      </c>
      <c r="D17" s="1">
        <v>4</v>
      </c>
      <c r="E17" s="1">
        <v>4</v>
      </c>
      <c r="F17" s="1">
        <v>4</v>
      </c>
      <c r="G17" s="1">
        <v>4</v>
      </c>
      <c r="H17" s="1">
        <v>5</v>
      </c>
      <c r="I17" s="1">
        <v>6</v>
      </c>
      <c r="J17" s="1">
        <v>6</v>
      </c>
      <c r="K17" s="1">
        <v>8</v>
      </c>
      <c r="L17" s="1">
        <v>11</v>
      </c>
      <c r="M17" s="1">
        <v>15</v>
      </c>
      <c r="N17" s="1">
        <v>14</v>
      </c>
    </row>
    <row r="18" spans="1:14" x14ac:dyDescent="0.3">
      <c r="A18" s="7" t="s">
        <v>13</v>
      </c>
      <c r="B18" s="7" t="s">
        <v>16</v>
      </c>
      <c r="C18" s="1">
        <v>1</v>
      </c>
      <c r="D18" s="1">
        <v>1</v>
      </c>
      <c r="E18" s="1">
        <v>1</v>
      </c>
      <c r="F18" s="1">
        <v>1</v>
      </c>
      <c r="G18" s="1">
        <v>1</v>
      </c>
      <c r="H18" s="1">
        <v>1</v>
      </c>
      <c r="I18" s="1">
        <v>1</v>
      </c>
      <c r="J18" s="1">
        <v>1</v>
      </c>
      <c r="K18" s="1">
        <v>1</v>
      </c>
      <c r="L18" s="1">
        <v>0</v>
      </c>
      <c r="M18" s="1">
        <v>0</v>
      </c>
      <c r="N18" s="1">
        <v>1</v>
      </c>
    </row>
    <row r="19" spans="1:14" x14ac:dyDescent="0.3">
      <c r="A19" s="7" t="s">
        <v>13</v>
      </c>
      <c r="B19" s="7" t="s">
        <v>108</v>
      </c>
      <c r="C19" s="1">
        <v>88</v>
      </c>
      <c r="D19" s="1">
        <v>90</v>
      </c>
      <c r="E19" s="1">
        <v>93</v>
      </c>
      <c r="F19" s="1">
        <v>92</v>
      </c>
      <c r="G19" s="1">
        <v>93</v>
      </c>
      <c r="H19" s="1">
        <v>96</v>
      </c>
      <c r="I19" s="1">
        <v>94</v>
      </c>
      <c r="J19" s="1">
        <v>98</v>
      </c>
      <c r="K19" s="1">
        <v>103</v>
      </c>
      <c r="L19" s="1">
        <v>107</v>
      </c>
      <c r="M19" s="1">
        <v>141</v>
      </c>
      <c r="N19" s="1">
        <v>158</v>
      </c>
    </row>
    <row r="20" spans="1:14" x14ac:dyDescent="0.3">
      <c r="A20" s="7" t="s">
        <v>13</v>
      </c>
      <c r="B20" s="7" t="s">
        <v>109</v>
      </c>
      <c r="C20" s="1">
        <v>823</v>
      </c>
      <c r="D20" s="1">
        <v>785</v>
      </c>
      <c r="E20" s="1">
        <v>736</v>
      </c>
      <c r="F20" s="1">
        <v>697</v>
      </c>
      <c r="G20" s="1">
        <v>677</v>
      </c>
      <c r="H20" s="1">
        <v>656</v>
      </c>
      <c r="I20" s="1">
        <v>632</v>
      </c>
      <c r="J20" s="1">
        <v>614</v>
      </c>
      <c r="K20" s="1">
        <v>612</v>
      </c>
      <c r="L20" s="1">
        <v>602</v>
      </c>
      <c r="M20" s="1">
        <v>445</v>
      </c>
      <c r="N20" s="1">
        <v>329</v>
      </c>
    </row>
    <row r="21" spans="1:14" x14ac:dyDescent="0.3">
      <c r="A21" s="7" t="s">
        <v>14</v>
      </c>
      <c r="B21" s="7" t="s">
        <v>113</v>
      </c>
      <c r="C21" s="1">
        <v>10</v>
      </c>
      <c r="D21" s="1">
        <v>10</v>
      </c>
      <c r="E21" s="1">
        <v>9</v>
      </c>
      <c r="F21" s="1">
        <v>11</v>
      </c>
      <c r="G21" s="1">
        <v>11</v>
      </c>
      <c r="H21" s="1">
        <v>10</v>
      </c>
      <c r="I21" s="1">
        <v>11</v>
      </c>
      <c r="J21" s="1">
        <v>12</v>
      </c>
      <c r="K21" s="1">
        <v>15</v>
      </c>
      <c r="L21" s="1">
        <v>16</v>
      </c>
      <c r="M21" s="1">
        <v>21</v>
      </c>
      <c r="N21" s="1">
        <v>27</v>
      </c>
    </row>
    <row r="22" spans="1:14" x14ac:dyDescent="0.3">
      <c r="A22" s="7" t="s">
        <v>14</v>
      </c>
      <c r="B22" s="7" t="s">
        <v>114</v>
      </c>
      <c r="C22" s="1">
        <v>1962</v>
      </c>
      <c r="D22" s="1">
        <v>2046</v>
      </c>
      <c r="E22" s="1">
        <v>2118</v>
      </c>
      <c r="F22" s="1">
        <v>2213</v>
      </c>
      <c r="G22" s="1">
        <v>2315</v>
      </c>
      <c r="H22" s="1">
        <v>2413</v>
      </c>
      <c r="I22" s="1">
        <v>2527</v>
      </c>
      <c r="J22" s="1">
        <v>2655</v>
      </c>
      <c r="K22" s="1">
        <v>2743</v>
      </c>
      <c r="L22" s="1">
        <v>2891</v>
      </c>
      <c r="M22" s="1">
        <v>3494</v>
      </c>
      <c r="N22" s="1">
        <v>3849</v>
      </c>
    </row>
    <row r="23" spans="1:14" x14ac:dyDescent="0.3">
      <c r="A23" s="7" t="s">
        <v>14</v>
      </c>
      <c r="B23" s="7" t="s">
        <v>115</v>
      </c>
      <c r="C23" s="1">
        <v>45</v>
      </c>
      <c r="D23" s="1">
        <v>46</v>
      </c>
      <c r="E23" s="1">
        <v>46</v>
      </c>
      <c r="F23" s="1">
        <v>49</v>
      </c>
      <c r="G23" s="1">
        <v>50</v>
      </c>
      <c r="H23" s="1">
        <v>48</v>
      </c>
      <c r="I23" s="1">
        <v>57</v>
      </c>
      <c r="J23" s="1">
        <v>61</v>
      </c>
      <c r="K23" s="1">
        <v>62</v>
      </c>
      <c r="L23" s="1">
        <v>74</v>
      </c>
      <c r="M23" s="1">
        <v>100</v>
      </c>
      <c r="N23" s="1">
        <v>107</v>
      </c>
    </row>
    <row r="24" spans="1:14" x14ac:dyDescent="0.3">
      <c r="A24" s="7" t="s">
        <v>14</v>
      </c>
      <c r="B24" s="7" t="s">
        <v>16</v>
      </c>
      <c r="C24" s="1">
        <v>5</v>
      </c>
      <c r="D24" s="1">
        <v>6</v>
      </c>
      <c r="E24" s="1">
        <v>5</v>
      </c>
      <c r="F24" s="1">
        <v>6</v>
      </c>
      <c r="G24" s="1">
        <v>7</v>
      </c>
      <c r="H24" s="1">
        <v>9</v>
      </c>
      <c r="I24" s="1">
        <v>9</v>
      </c>
      <c r="J24" s="1">
        <v>9</v>
      </c>
      <c r="K24" s="1">
        <v>7</v>
      </c>
      <c r="L24" s="1">
        <v>9</v>
      </c>
      <c r="M24" s="1">
        <v>12</v>
      </c>
      <c r="N24" s="1">
        <v>14</v>
      </c>
    </row>
    <row r="25" spans="1:14" x14ac:dyDescent="0.3">
      <c r="A25" s="7" t="s">
        <v>14</v>
      </c>
      <c r="B25" s="7" t="s">
        <v>108</v>
      </c>
      <c r="C25" s="1">
        <v>345</v>
      </c>
      <c r="D25" s="1">
        <v>349</v>
      </c>
      <c r="E25" s="1">
        <v>356</v>
      </c>
      <c r="F25" s="1">
        <v>361</v>
      </c>
      <c r="G25" s="1">
        <v>389</v>
      </c>
      <c r="H25" s="1">
        <v>400</v>
      </c>
      <c r="I25" s="1">
        <v>405</v>
      </c>
      <c r="J25" s="1">
        <v>413</v>
      </c>
      <c r="K25" s="1">
        <v>412</v>
      </c>
      <c r="L25" s="1">
        <v>434</v>
      </c>
      <c r="M25" s="1">
        <v>522</v>
      </c>
      <c r="N25" s="1">
        <v>592</v>
      </c>
    </row>
    <row r="26" spans="1:14" x14ac:dyDescent="0.3">
      <c r="A26" s="7" t="s">
        <v>14</v>
      </c>
      <c r="B26" s="7" t="s">
        <v>109</v>
      </c>
      <c r="C26" s="1">
        <v>3646</v>
      </c>
      <c r="D26" s="1">
        <v>3526</v>
      </c>
      <c r="E26" s="1">
        <v>3416</v>
      </c>
      <c r="F26" s="1">
        <v>3307</v>
      </c>
      <c r="G26" s="1">
        <v>3265</v>
      </c>
      <c r="H26" s="1">
        <v>3211</v>
      </c>
      <c r="I26" s="1">
        <v>3106</v>
      </c>
      <c r="J26" s="1">
        <v>3029</v>
      </c>
      <c r="K26" s="1">
        <v>2951</v>
      </c>
      <c r="L26" s="1">
        <v>2948</v>
      </c>
      <c r="M26" s="1">
        <v>2403</v>
      </c>
      <c r="N26" s="1">
        <v>2014</v>
      </c>
    </row>
    <row r="27" spans="1:14" x14ac:dyDescent="0.3">
      <c r="A27" s="7" t="s">
        <v>15</v>
      </c>
      <c r="B27" s="7" t="s">
        <v>113</v>
      </c>
      <c r="C27" s="1">
        <v>4</v>
      </c>
      <c r="D27" s="1">
        <v>3</v>
      </c>
      <c r="E27" s="1">
        <v>3</v>
      </c>
      <c r="F27" s="1">
        <v>1</v>
      </c>
      <c r="G27" s="1">
        <v>1</v>
      </c>
      <c r="H27" s="1">
        <v>3</v>
      </c>
      <c r="I27" s="1">
        <v>2</v>
      </c>
      <c r="J27" s="1">
        <v>1</v>
      </c>
      <c r="K27" s="1">
        <v>2</v>
      </c>
      <c r="L27" s="1">
        <v>3</v>
      </c>
      <c r="M27" s="1">
        <v>3</v>
      </c>
      <c r="N27" s="1">
        <v>5</v>
      </c>
    </row>
    <row r="28" spans="1:14" x14ac:dyDescent="0.3">
      <c r="A28" s="7" t="s">
        <v>15</v>
      </c>
      <c r="B28" s="7" t="s">
        <v>114</v>
      </c>
      <c r="C28" s="1">
        <v>878</v>
      </c>
      <c r="D28" s="1">
        <v>890</v>
      </c>
      <c r="E28" s="1">
        <v>918</v>
      </c>
      <c r="F28" s="1">
        <v>936</v>
      </c>
      <c r="G28" s="1">
        <v>972</v>
      </c>
      <c r="H28" s="1">
        <v>1021</v>
      </c>
      <c r="I28" s="1">
        <v>1076</v>
      </c>
      <c r="J28" s="1">
        <v>1114</v>
      </c>
      <c r="K28" s="1">
        <v>1133</v>
      </c>
      <c r="L28" s="1">
        <v>1191</v>
      </c>
      <c r="M28" s="1">
        <v>1574</v>
      </c>
      <c r="N28" s="1">
        <v>1798</v>
      </c>
    </row>
    <row r="29" spans="1:14" x14ac:dyDescent="0.3">
      <c r="A29" s="7" t="s">
        <v>15</v>
      </c>
      <c r="B29" s="7" t="s">
        <v>115</v>
      </c>
      <c r="C29" s="1">
        <v>12</v>
      </c>
      <c r="D29" s="1">
        <v>13</v>
      </c>
      <c r="E29" s="1">
        <v>12</v>
      </c>
      <c r="F29" s="1">
        <v>15</v>
      </c>
      <c r="G29" s="1">
        <v>16</v>
      </c>
      <c r="H29" s="1">
        <v>17</v>
      </c>
      <c r="I29" s="1">
        <v>20</v>
      </c>
      <c r="J29" s="1">
        <v>22</v>
      </c>
      <c r="K29" s="1">
        <v>24</v>
      </c>
      <c r="L29" s="1">
        <v>28</v>
      </c>
      <c r="M29" s="1">
        <v>37</v>
      </c>
      <c r="N29" s="1">
        <v>36</v>
      </c>
    </row>
    <row r="30" spans="1:14" x14ac:dyDescent="0.3">
      <c r="A30" s="7" t="s">
        <v>15</v>
      </c>
      <c r="B30" s="7" t="s">
        <v>16</v>
      </c>
      <c r="C30" s="1">
        <v>4</v>
      </c>
      <c r="D30" s="1">
        <v>5</v>
      </c>
      <c r="E30" s="1">
        <v>5</v>
      </c>
      <c r="F30" s="1">
        <v>6</v>
      </c>
      <c r="G30" s="1">
        <v>5</v>
      </c>
      <c r="H30" s="1">
        <v>5</v>
      </c>
      <c r="I30" s="1">
        <v>6</v>
      </c>
      <c r="J30" s="1">
        <v>6</v>
      </c>
      <c r="K30" s="1">
        <v>6</v>
      </c>
      <c r="L30" s="1">
        <v>5</v>
      </c>
      <c r="M30" s="1">
        <v>7</v>
      </c>
      <c r="N30" s="1">
        <v>9</v>
      </c>
    </row>
    <row r="31" spans="1:14" x14ac:dyDescent="0.3">
      <c r="A31" s="7" t="s">
        <v>15</v>
      </c>
      <c r="B31" s="7" t="s">
        <v>108</v>
      </c>
      <c r="C31" s="1">
        <v>142</v>
      </c>
      <c r="D31" s="1">
        <v>148</v>
      </c>
      <c r="E31" s="1">
        <v>159</v>
      </c>
      <c r="F31" s="1">
        <v>164</v>
      </c>
      <c r="G31" s="1">
        <v>169</v>
      </c>
      <c r="H31" s="1">
        <v>182</v>
      </c>
      <c r="I31" s="1">
        <v>183</v>
      </c>
      <c r="J31" s="1">
        <v>186</v>
      </c>
      <c r="K31" s="1">
        <v>184</v>
      </c>
      <c r="L31" s="1">
        <v>188</v>
      </c>
      <c r="M31" s="1">
        <v>254</v>
      </c>
      <c r="N31" s="1">
        <v>276</v>
      </c>
    </row>
    <row r="32" spans="1:14" x14ac:dyDescent="0.3">
      <c r="A32" s="7" t="s">
        <v>15</v>
      </c>
      <c r="B32" s="7" t="s">
        <v>109</v>
      </c>
      <c r="C32" s="1">
        <v>1579</v>
      </c>
      <c r="D32" s="1">
        <v>1502</v>
      </c>
      <c r="E32" s="1">
        <v>1462</v>
      </c>
      <c r="F32" s="1">
        <v>1431</v>
      </c>
      <c r="G32" s="1">
        <v>1401</v>
      </c>
      <c r="H32" s="1">
        <v>1365</v>
      </c>
      <c r="I32" s="1">
        <v>1314</v>
      </c>
      <c r="J32" s="1">
        <v>1286</v>
      </c>
      <c r="K32" s="1">
        <v>1259</v>
      </c>
      <c r="L32" s="1">
        <v>1252</v>
      </c>
      <c r="M32" s="1">
        <v>1043</v>
      </c>
      <c r="N32" s="1">
        <v>857</v>
      </c>
    </row>
    <row r="33" spans="1:14" x14ac:dyDescent="0.3">
      <c r="A33" s="7" t="s">
        <v>16</v>
      </c>
      <c r="B33" s="7" t="s">
        <v>113</v>
      </c>
      <c r="C33" s="1">
        <v>8</v>
      </c>
      <c r="D33" s="1">
        <v>6</v>
      </c>
      <c r="E33" s="1">
        <v>3</v>
      </c>
      <c r="F33" s="1">
        <v>1</v>
      </c>
      <c r="G33" s="1">
        <v>1</v>
      </c>
      <c r="H33" s="1">
        <v>1</v>
      </c>
      <c r="I33" s="1">
        <v>1</v>
      </c>
      <c r="J33" s="1">
        <v>2</v>
      </c>
      <c r="K33" s="1">
        <v>1</v>
      </c>
      <c r="L33" s="1">
        <v>0</v>
      </c>
      <c r="M33" s="1">
        <v>2</v>
      </c>
      <c r="N33" s="1">
        <v>3</v>
      </c>
    </row>
    <row r="34" spans="1:14" x14ac:dyDescent="0.3">
      <c r="A34" s="7" t="s">
        <v>16</v>
      </c>
      <c r="B34" s="7" t="s">
        <v>114</v>
      </c>
      <c r="C34" s="1">
        <v>328</v>
      </c>
      <c r="D34" s="1">
        <v>326</v>
      </c>
      <c r="E34" s="1">
        <v>286</v>
      </c>
      <c r="F34" s="1">
        <v>216</v>
      </c>
      <c r="G34" s="1">
        <v>230</v>
      </c>
      <c r="H34" s="1">
        <v>237</v>
      </c>
      <c r="I34" s="1">
        <v>233</v>
      </c>
      <c r="J34" s="1">
        <v>234</v>
      </c>
      <c r="K34" s="1">
        <v>245</v>
      </c>
      <c r="L34" s="1">
        <v>233</v>
      </c>
      <c r="M34" s="1">
        <v>282</v>
      </c>
      <c r="N34" s="1">
        <v>259</v>
      </c>
    </row>
    <row r="35" spans="1:14" x14ac:dyDescent="0.3">
      <c r="A35" s="7" t="s">
        <v>16</v>
      </c>
      <c r="B35" s="7" t="s">
        <v>115</v>
      </c>
      <c r="C35" s="1">
        <v>3</v>
      </c>
      <c r="D35" s="1">
        <v>4</v>
      </c>
      <c r="E35" s="1">
        <v>5</v>
      </c>
      <c r="F35" s="1">
        <v>3</v>
      </c>
      <c r="G35" s="1">
        <v>3</v>
      </c>
      <c r="H35" s="1">
        <v>3</v>
      </c>
      <c r="I35" s="1">
        <v>2</v>
      </c>
      <c r="J35" s="1">
        <v>1</v>
      </c>
      <c r="K35" s="1">
        <v>2</v>
      </c>
      <c r="L35" s="1">
        <v>1</v>
      </c>
      <c r="M35" s="1">
        <v>2</v>
      </c>
      <c r="N35" s="1">
        <v>5</v>
      </c>
    </row>
    <row r="36" spans="1:14" x14ac:dyDescent="0.3">
      <c r="A36" s="7" t="s">
        <v>16</v>
      </c>
      <c r="B36" s="7" t="s">
        <v>16</v>
      </c>
      <c r="C36" s="1">
        <v>2</v>
      </c>
      <c r="D36" s="1">
        <v>0</v>
      </c>
      <c r="E36" s="1">
        <v>0</v>
      </c>
      <c r="F36" s="1">
        <v>0</v>
      </c>
      <c r="G36" s="1">
        <v>1</v>
      </c>
      <c r="H36" s="1">
        <v>1</v>
      </c>
      <c r="I36" s="1">
        <v>1</v>
      </c>
      <c r="J36" s="1">
        <v>1</v>
      </c>
      <c r="K36" s="1">
        <v>1</v>
      </c>
      <c r="L36" s="1">
        <v>1</v>
      </c>
      <c r="M36" s="1">
        <v>1</v>
      </c>
      <c r="N36" s="1">
        <v>0</v>
      </c>
    </row>
    <row r="37" spans="1:14" x14ac:dyDescent="0.3">
      <c r="A37" s="7" t="s">
        <v>16</v>
      </c>
      <c r="B37" s="7" t="s">
        <v>108</v>
      </c>
      <c r="C37" s="1">
        <v>67</v>
      </c>
      <c r="D37" s="1">
        <v>65</v>
      </c>
      <c r="E37" s="1">
        <v>52</v>
      </c>
      <c r="F37" s="1">
        <v>38</v>
      </c>
      <c r="G37" s="1">
        <v>40</v>
      </c>
      <c r="H37" s="1">
        <v>44</v>
      </c>
      <c r="I37" s="1">
        <v>38</v>
      </c>
      <c r="J37" s="1">
        <v>30</v>
      </c>
      <c r="K37" s="1">
        <v>34</v>
      </c>
      <c r="L37" s="1">
        <v>35</v>
      </c>
      <c r="M37" s="1">
        <v>52</v>
      </c>
      <c r="N37" s="1">
        <v>52</v>
      </c>
    </row>
    <row r="38" spans="1:14" x14ac:dyDescent="0.3">
      <c r="A38" s="7" t="s">
        <v>16</v>
      </c>
      <c r="B38" s="7" t="s">
        <v>109</v>
      </c>
      <c r="C38" s="1">
        <v>605</v>
      </c>
      <c r="D38" s="1">
        <v>511</v>
      </c>
      <c r="E38" s="1">
        <v>404</v>
      </c>
      <c r="F38" s="1">
        <v>244</v>
      </c>
      <c r="G38" s="1">
        <v>175</v>
      </c>
      <c r="H38" s="1">
        <v>160</v>
      </c>
      <c r="I38" s="1">
        <v>131</v>
      </c>
      <c r="J38" s="1">
        <v>124</v>
      </c>
      <c r="K38" s="1">
        <v>121</v>
      </c>
      <c r="L38" s="1">
        <v>119</v>
      </c>
      <c r="M38" s="1">
        <v>104</v>
      </c>
      <c r="N38" s="1">
        <v>68</v>
      </c>
    </row>
    <row r="39" spans="1:14" x14ac:dyDescent="0.3">
      <c r="A39" s="10" t="s">
        <v>17</v>
      </c>
      <c r="B39" s="10" t="s">
        <v>17</v>
      </c>
      <c r="C39" s="5">
        <v>59952</v>
      </c>
      <c r="D39" s="5">
        <v>60288</v>
      </c>
      <c r="E39" s="5">
        <v>60274</v>
      </c>
      <c r="F39" s="5">
        <v>60306</v>
      </c>
      <c r="G39" s="5">
        <v>61114</v>
      </c>
      <c r="H39" s="5">
        <v>61931</v>
      </c>
      <c r="I39" s="5">
        <v>62554</v>
      </c>
      <c r="J39" s="5">
        <v>63505</v>
      </c>
      <c r="K39" s="5">
        <v>65036</v>
      </c>
      <c r="L39" s="5">
        <v>66449</v>
      </c>
      <c r="M39" s="5">
        <v>67437</v>
      </c>
      <c r="N39" s="5">
        <v>69043</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113</v>
      </c>
      <c r="C44" s="2">
        <v>3.10789116206315E-3</v>
      </c>
      <c r="D44" s="2">
        <v>3.2178570701207701E-3</v>
      </c>
      <c r="E44" s="2">
        <v>3.3678230878474301E-3</v>
      </c>
      <c r="F44" s="2">
        <v>3.3283576068100199E-3</v>
      </c>
      <c r="G44" s="2">
        <v>3.3185620889056699E-3</v>
      </c>
      <c r="H44" s="2">
        <v>3.2326952841833E-3</v>
      </c>
      <c r="I44" s="2">
        <v>3.1552458381726698E-3</v>
      </c>
      <c r="J44" s="2">
        <v>3.1984160225412201E-3</v>
      </c>
      <c r="K44" s="2">
        <v>3.0929935361991398E-3</v>
      </c>
      <c r="L44" s="2">
        <v>3.2810064169959798E-3</v>
      </c>
      <c r="M44" s="2">
        <v>3.7983798379838001E-3</v>
      </c>
      <c r="N44" s="2">
        <v>4.3810458432637003E-3</v>
      </c>
    </row>
    <row r="45" spans="1:14" x14ac:dyDescent="0.3">
      <c r="A45" s="8" t="s">
        <v>12</v>
      </c>
      <c r="B45" s="8" t="s">
        <v>114</v>
      </c>
      <c r="C45" s="2">
        <v>0.35071831391758901</v>
      </c>
      <c r="D45" s="2">
        <v>0.364941650882874</v>
      </c>
      <c r="E45" s="2">
        <v>0.38034083992696299</v>
      </c>
      <c r="F45" s="2">
        <v>0.39833380401016699</v>
      </c>
      <c r="G45" s="2">
        <v>0.41336963217614198</v>
      </c>
      <c r="H45" s="2">
        <v>0.42736231656903301</v>
      </c>
      <c r="I45" s="2">
        <v>0.44123112659697999</v>
      </c>
      <c r="J45" s="2">
        <v>0.45661196359897999</v>
      </c>
      <c r="K45" s="2">
        <v>0.47106106347119098</v>
      </c>
      <c r="L45" s="2">
        <v>0.48415690824058299</v>
      </c>
      <c r="M45" s="2">
        <v>0.56864086408640901</v>
      </c>
      <c r="N45" s="2">
        <v>0.62592878171877198</v>
      </c>
    </row>
    <row r="46" spans="1:14" x14ac:dyDescent="0.3">
      <c r="A46" s="8" t="s">
        <v>12</v>
      </c>
      <c r="B46" s="8" t="s">
        <v>115</v>
      </c>
      <c r="C46" s="2">
        <v>6.0099617173671399E-3</v>
      </c>
      <c r="D46" s="2">
        <v>6.4357141402415401E-3</v>
      </c>
      <c r="E46" s="2">
        <v>6.8573747210387498E-3</v>
      </c>
      <c r="F46" s="2">
        <v>7.1811836849961699E-3</v>
      </c>
      <c r="G46" s="2">
        <v>7.5512191244560102E-3</v>
      </c>
      <c r="H46" s="2">
        <v>7.7976528673027604E-3</v>
      </c>
      <c r="I46" s="2">
        <v>7.97522260936895E-3</v>
      </c>
      <c r="J46" s="2">
        <v>8.3387274873395999E-3</v>
      </c>
      <c r="K46" s="2">
        <v>8.6677902691089607E-3</v>
      </c>
      <c r="L46" s="2">
        <v>9.0454265308342104E-3</v>
      </c>
      <c r="M46" s="2">
        <v>1.03150315031503E-2</v>
      </c>
      <c r="N46" s="2">
        <v>1.1197953175382001E-2</v>
      </c>
    </row>
    <row r="47" spans="1:14" x14ac:dyDescent="0.3">
      <c r="A47" s="8" t="s">
        <v>12</v>
      </c>
      <c r="B47" s="8" t="s">
        <v>16</v>
      </c>
      <c r="C47" s="2">
        <v>1.3584160046103801E-3</v>
      </c>
      <c r="D47" s="2">
        <v>1.3238019592269001E-3</v>
      </c>
      <c r="E47" s="2">
        <v>1.4201663623453001E-3</v>
      </c>
      <c r="F47" s="2">
        <v>1.3111711784403099E-3</v>
      </c>
      <c r="G47" s="2">
        <v>1.41088567851678E-3</v>
      </c>
      <c r="H47" s="2">
        <v>1.43022276209322E-3</v>
      </c>
      <c r="I47" s="2">
        <v>1.39372822299652E-3</v>
      </c>
      <c r="J47" s="2">
        <v>1.42786429577733E-3</v>
      </c>
      <c r="K47" s="2">
        <v>1.44463171151816E-3</v>
      </c>
      <c r="L47" s="2">
        <v>1.54080411847877E-3</v>
      </c>
      <c r="M47" s="2">
        <v>1.85418541854185E-3</v>
      </c>
      <c r="N47" s="2">
        <v>2.2430954717510198E-3</v>
      </c>
    </row>
    <row r="48" spans="1:14" x14ac:dyDescent="0.3">
      <c r="A48" s="8" t="s">
        <v>12</v>
      </c>
      <c r="B48" s="8" t="s">
        <v>108</v>
      </c>
      <c r="C48" s="2">
        <v>6.2878195364919898E-2</v>
      </c>
      <c r="D48" s="2">
        <v>6.5456915337773203E-2</v>
      </c>
      <c r="E48" s="2">
        <v>6.7843375938324194E-2</v>
      </c>
      <c r="F48" s="2">
        <v>7.0359462621535501E-2</v>
      </c>
      <c r="G48" s="2">
        <v>7.2233372414204203E-2</v>
      </c>
      <c r="H48" s="2">
        <v>7.4058110146744793E-2</v>
      </c>
      <c r="I48" s="2">
        <v>7.6113046844754201E-2</v>
      </c>
      <c r="J48" s="2">
        <v>7.7561588546624496E-2</v>
      </c>
      <c r="K48" s="2">
        <v>7.8510177245198404E-2</v>
      </c>
      <c r="L48" s="2">
        <v>7.8997933509770496E-2</v>
      </c>
      <c r="M48" s="2">
        <v>9.4851485148514894E-2</v>
      </c>
      <c r="N48" s="2">
        <v>0.102323706715267</v>
      </c>
    </row>
    <row r="49" spans="1:14" x14ac:dyDescent="0.3">
      <c r="A49" s="8" t="s">
        <v>12</v>
      </c>
      <c r="B49" s="8" t="s">
        <v>109</v>
      </c>
      <c r="C49" s="2">
        <v>0.57592722183345002</v>
      </c>
      <c r="D49" s="2">
        <v>0.55862406060976399</v>
      </c>
      <c r="E49" s="2">
        <v>0.54017041996348103</v>
      </c>
      <c r="F49" s="2">
        <v>0.51948602089805096</v>
      </c>
      <c r="G49" s="2">
        <v>0.50211632851777499</v>
      </c>
      <c r="H49" s="2">
        <v>0.48611900237064298</v>
      </c>
      <c r="I49" s="2">
        <v>0.470131629887727</v>
      </c>
      <c r="J49" s="2">
        <v>0.45286144004873802</v>
      </c>
      <c r="K49" s="2">
        <v>0.43722334376678501</v>
      </c>
      <c r="L49" s="2">
        <v>0.42297792118333799</v>
      </c>
      <c r="M49" s="2">
        <v>0.32054005400540098</v>
      </c>
      <c r="N49" s="2">
        <v>0.25392541707556399</v>
      </c>
    </row>
    <row r="50" spans="1:14" x14ac:dyDescent="0.3">
      <c r="A50" s="8" t="s">
        <v>13</v>
      </c>
      <c r="B50" s="8" t="s">
        <v>113</v>
      </c>
      <c r="C50" s="2">
        <v>1.16211504938989E-3</v>
      </c>
      <c r="D50" s="2">
        <v>1.15540150202195E-3</v>
      </c>
      <c r="E50" s="2">
        <v>1.15942028985507E-3</v>
      </c>
      <c r="F50" s="2">
        <v>1.15606936416185E-3</v>
      </c>
      <c r="G50" s="2">
        <v>1.1494252873563201E-3</v>
      </c>
      <c r="H50" s="2">
        <v>1.13636363636364E-3</v>
      </c>
      <c r="I50" s="2">
        <v>1.12866817155756E-3</v>
      </c>
      <c r="J50" s="2">
        <v>1.1154489682096999E-3</v>
      </c>
      <c r="K50" s="2">
        <v>1.08636610537751E-3</v>
      </c>
      <c r="L50" s="2">
        <v>1.07816711590297E-3</v>
      </c>
      <c r="M50" s="2">
        <v>1.5197568389057801E-3</v>
      </c>
      <c r="N50" s="2">
        <v>1.9920318725099601E-3</v>
      </c>
    </row>
    <row r="51" spans="1:14" x14ac:dyDescent="0.3">
      <c r="A51" s="8" t="s">
        <v>13</v>
      </c>
      <c r="B51" s="8" t="s">
        <v>114</v>
      </c>
      <c r="C51" s="2">
        <v>0.46717024985473599</v>
      </c>
      <c r="D51" s="2">
        <v>0.49046793760831903</v>
      </c>
      <c r="E51" s="2">
        <v>0.51536231884058004</v>
      </c>
      <c r="F51" s="2">
        <v>0.53988439306358404</v>
      </c>
      <c r="G51" s="2">
        <v>0.55344827586206902</v>
      </c>
      <c r="H51" s="2">
        <v>0.56818181818181801</v>
      </c>
      <c r="I51" s="2">
        <v>0.58521444695259595</v>
      </c>
      <c r="J51" s="2">
        <v>0.597880646960402</v>
      </c>
      <c r="K51" s="2">
        <v>0.60564910374796299</v>
      </c>
      <c r="L51" s="2">
        <v>0.61078167115903004</v>
      </c>
      <c r="M51" s="2">
        <v>0.694022289766971</v>
      </c>
      <c r="N51" s="2">
        <v>0.74800796812749004</v>
      </c>
    </row>
    <row r="52" spans="1:14" x14ac:dyDescent="0.3">
      <c r="A52" s="8" t="s">
        <v>13</v>
      </c>
      <c r="B52" s="8" t="s">
        <v>115</v>
      </c>
      <c r="C52" s="2">
        <v>1.7431725740848301E-3</v>
      </c>
      <c r="D52" s="2">
        <v>2.3108030040439099E-3</v>
      </c>
      <c r="E52" s="2">
        <v>2.3188405797101401E-3</v>
      </c>
      <c r="F52" s="2">
        <v>2.3121387283237E-3</v>
      </c>
      <c r="G52" s="2">
        <v>2.2988505747126402E-3</v>
      </c>
      <c r="H52" s="2">
        <v>2.8409090909090901E-3</v>
      </c>
      <c r="I52" s="2">
        <v>3.3860045146726901E-3</v>
      </c>
      <c r="J52" s="2">
        <v>3.3463469046291099E-3</v>
      </c>
      <c r="K52" s="2">
        <v>4.3454644215100502E-3</v>
      </c>
      <c r="L52" s="2">
        <v>5.9299191374663097E-3</v>
      </c>
      <c r="M52" s="2">
        <v>7.5987841945288799E-3</v>
      </c>
      <c r="N52" s="2">
        <v>6.9721115537848596E-3</v>
      </c>
    </row>
    <row r="53" spans="1:14" x14ac:dyDescent="0.3">
      <c r="A53" s="8" t="s">
        <v>13</v>
      </c>
      <c r="B53" s="8" t="s">
        <v>16</v>
      </c>
      <c r="C53" s="2">
        <v>5.8105752469494499E-4</v>
      </c>
      <c r="D53" s="2">
        <v>5.7770075101097596E-4</v>
      </c>
      <c r="E53" s="2">
        <v>5.79710144927536E-4</v>
      </c>
      <c r="F53" s="2">
        <v>5.78034682080925E-4</v>
      </c>
      <c r="G53" s="2">
        <v>5.7471264367816102E-4</v>
      </c>
      <c r="H53" s="2">
        <v>5.6818181818181805E-4</v>
      </c>
      <c r="I53" s="2">
        <v>5.6433408577878099E-4</v>
      </c>
      <c r="J53" s="2">
        <v>5.5772448410485202E-4</v>
      </c>
      <c r="K53" s="2">
        <v>5.4318305268875595E-4</v>
      </c>
      <c r="L53" s="2">
        <v>0</v>
      </c>
      <c r="M53" s="2">
        <v>0</v>
      </c>
      <c r="N53" s="2">
        <v>4.9800796812749003E-4</v>
      </c>
    </row>
    <row r="54" spans="1:14" x14ac:dyDescent="0.3">
      <c r="A54" s="8" t="s">
        <v>13</v>
      </c>
      <c r="B54" s="8" t="s">
        <v>108</v>
      </c>
      <c r="C54" s="2">
        <v>5.1133062173155101E-2</v>
      </c>
      <c r="D54" s="2">
        <v>5.1993067590987901E-2</v>
      </c>
      <c r="E54" s="2">
        <v>5.3913043478260897E-2</v>
      </c>
      <c r="F54" s="2">
        <v>5.3179190751445102E-2</v>
      </c>
      <c r="G54" s="2">
        <v>5.3448275862069003E-2</v>
      </c>
      <c r="H54" s="2">
        <v>5.4545454545454501E-2</v>
      </c>
      <c r="I54" s="2">
        <v>5.3047404063205399E-2</v>
      </c>
      <c r="J54" s="2">
        <v>5.4656999442275499E-2</v>
      </c>
      <c r="K54" s="2">
        <v>5.5947854426941897E-2</v>
      </c>
      <c r="L54" s="2">
        <v>5.76819407008086E-2</v>
      </c>
      <c r="M54" s="2">
        <v>7.1428571428571397E-2</v>
      </c>
      <c r="N54" s="2">
        <v>7.8685258964143398E-2</v>
      </c>
    </row>
    <row r="55" spans="1:14" x14ac:dyDescent="0.3">
      <c r="A55" s="8" t="s">
        <v>13</v>
      </c>
      <c r="B55" s="8" t="s">
        <v>109</v>
      </c>
      <c r="C55" s="2">
        <v>0.47821034282393998</v>
      </c>
      <c r="D55" s="2">
        <v>0.453495089543616</v>
      </c>
      <c r="E55" s="2">
        <v>0.42666666666666703</v>
      </c>
      <c r="F55" s="2">
        <v>0.40289017341040501</v>
      </c>
      <c r="G55" s="2">
        <v>0.38908045977011502</v>
      </c>
      <c r="H55" s="2">
        <v>0.37272727272727302</v>
      </c>
      <c r="I55" s="2">
        <v>0.35665914221218997</v>
      </c>
      <c r="J55" s="2">
        <v>0.342442833240379</v>
      </c>
      <c r="K55" s="2">
        <v>0.33242802824551898</v>
      </c>
      <c r="L55" s="2">
        <v>0.32452830188679199</v>
      </c>
      <c r="M55" s="2">
        <v>0.22543059777102301</v>
      </c>
      <c r="N55" s="2">
        <v>0.16384462151394399</v>
      </c>
    </row>
    <row r="56" spans="1:14" x14ac:dyDescent="0.3">
      <c r="A56" s="8" t="s">
        <v>14</v>
      </c>
      <c r="B56" s="8" t="s">
        <v>113</v>
      </c>
      <c r="C56" s="2">
        <v>1.66306336271412E-3</v>
      </c>
      <c r="D56" s="2">
        <v>1.6714023065351801E-3</v>
      </c>
      <c r="E56" s="2">
        <v>1.5126050420168099E-3</v>
      </c>
      <c r="F56" s="2">
        <v>1.8496721035816399E-3</v>
      </c>
      <c r="G56" s="2">
        <v>1.8220970680801699E-3</v>
      </c>
      <c r="H56" s="2">
        <v>1.6417665407979E-3</v>
      </c>
      <c r="I56" s="2">
        <v>1.7988552739165999E-3</v>
      </c>
      <c r="J56" s="2">
        <v>1.94206182230134E-3</v>
      </c>
      <c r="K56" s="2">
        <v>2.4232633279483002E-3</v>
      </c>
      <c r="L56" s="2">
        <v>2.5109855618330201E-3</v>
      </c>
      <c r="M56" s="2">
        <v>3.2051282051282098E-3</v>
      </c>
      <c r="N56" s="2">
        <v>4.0890504316219902E-3</v>
      </c>
    </row>
    <row r="57" spans="1:14" x14ac:dyDescent="0.3">
      <c r="A57" s="8" t="s">
        <v>14</v>
      </c>
      <c r="B57" s="8" t="s">
        <v>114</v>
      </c>
      <c r="C57" s="2">
        <v>0.32629303176451002</v>
      </c>
      <c r="D57" s="2">
        <v>0.341968911917098</v>
      </c>
      <c r="E57" s="2">
        <v>0.35596638655462198</v>
      </c>
      <c r="F57" s="2">
        <v>0.37212039683874198</v>
      </c>
      <c r="G57" s="2">
        <v>0.38346861023687301</v>
      </c>
      <c r="H57" s="2">
        <v>0.39615826629453299</v>
      </c>
      <c r="I57" s="2">
        <v>0.41324611610793099</v>
      </c>
      <c r="J57" s="2">
        <v>0.42968117818417201</v>
      </c>
      <c r="K57" s="2">
        <v>0.44313408723747999</v>
      </c>
      <c r="L57" s="2">
        <v>0.453703703703704</v>
      </c>
      <c r="M57" s="2">
        <v>0.53327228327228304</v>
      </c>
      <c r="N57" s="2">
        <v>0.582916855974557</v>
      </c>
    </row>
    <row r="58" spans="1:14" x14ac:dyDescent="0.3">
      <c r="A58" s="8" t="s">
        <v>14</v>
      </c>
      <c r="B58" s="8" t="s">
        <v>115</v>
      </c>
      <c r="C58" s="2">
        <v>7.4837851322135402E-3</v>
      </c>
      <c r="D58" s="2">
        <v>7.6884506100618399E-3</v>
      </c>
      <c r="E58" s="2">
        <v>7.7310924369747899E-3</v>
      </c>
      <c r="F58" s="2">
        <v>8.2394484614091105E-3</v>
      </c>
      <c r="G58" s="2">
        <v>8.2822594003644206E-3</v>
      </c>
      <c r="H58" s="2">
        <v>7.8804793958299098E-3</v>
      </c>
      <c r="I58" s="2">
        <v>9.3213409648405608E-3</v>
      </c>
      <c r="J58" s="2">
        <v>9.8721475966984992E-3</v>
      </c>
      <c r="K58" s="2">
        <v>1.0016155088853E-2</v>
      </c>
      <c r="L58" s="2">
        <v>1.1613308223477699E-2</v>
      </c>
      <c r="M58" s="2">
        <v>1.52625152625153E-2</v>
      </c>
      <c r="N58" s="2">
        <v>1.6204755414205699E-2</v>
      </c>
    </row>
    <row r="59" spans="1:14" x14ac:dyDescent="0.3">
      <c r="A59" s="8" t="s">
        <v>14</v>
      </c>
      <c r="B59" s="8" t="s">
        <v>16</v>
      </c>
      <c r="C59" s="2">
        <v>8.3153168135706001E-4</v>
      </c>
      <c r="D59" s="2">
        <v>1.0028413839211099E-3</v>
      </c>
      <c r="E59" s="2">
        <v>8.40336134453782E-4</v>
      </c>
      <c r="F59" s="2">
        <v>1.00891205649908E-3</v>
      </c>
      <c r="G59" s="2">
        <v>1.15951631605102E-3</v>
      </c>
      <c r="H59" s="2">
        <v>1.47758988671811E-3</v>
      </c>
      <c r="I59" s="2">
        <v>1.4717906786590399E-3</v>
      </c>
      <c r="J59" s="2">
        <v>1.45654636672601E-3</v>
      </c>
      <c r="K59" s="2">
        <v>1.13085621970921E-3</v>
      </c>
      <c r="L59" s="2">
        <v>1.41242937853107E-3</v>
      </c>
      <c r="M59" s="2">
        <v>1.83150183150183E-3</v>
      </c>
      <c r="N59" s="2">
        <v>2.12024837195214E-3</v>
      </c>
    </row>
    <row r="60" spans="1:14" x14ac:dyDescent="0.3">
      <c r="A60" s="8" t="s">
        <v>14</v>
      </c>
      <c r="B60" s="8" t="s">
        <v>108</v>
      </c>
      <c r="C60" s="2">
        <v>5.7375686013637101E-2</v>
      </c>
      <c r="D60" s="2">
        <v>5.8331940498077897E-2</v>
      </c>
      <c r="E60" s="2">
        <v>5.9831932773109199E-2</v>
      </c>
      <c r="F60" s="2">
        <v>6.0702875399360999E-2</v>
      </c>
      <c r="G60" s="2">
        <v>6.4435978134835203E-2</v>
      </c>
      <c r="H60" s="2">
        <v>6.56706616319159E-2</v>
      </c>
      <c r="I60" s="2">
        <v>6.6230580539656594E-2</v>
      </c>
      <c r="J60" s="2">
        <v>6.6839294384204606E-2</v>
      </c>
      <c r="K60" s="2">
        <v>6.65589660743134E-2</v>
      </c>
      <c r="L60" s="2">
        <v>6.8110483364720698E-2</v>
      </c>
      <c r="M60" s="2">
        <v>7.9670329670329706E-2</v>
      </c>
      <c r="N60" s="2">
        <v>8.9656216871119201E-2</v>
      </c>
    </row>
    <row r="61" spans="1:14" x14ac:dyDescent="0.3">
      <c r="A61" s="8" t="s">
        <v>14</v>
      </c>
      <c r="B61" s="8" t="s">
        <v>109</v>
      </c>
      <c r="C61" s="2">
        <v>0.60635290204556802</v>
      </c>
      <c r="D61" s="2">
        <v>0.58933645328430595</v>
      </c>
      <c r="E61" s="2">
        <v>0.57411764705882395</v>
      </c>
      <c r="F61" s="2">
        <v>0.55607869514040698</v>
      </c>
      <c r="G61" s="2">
        <v>0.54083153884379698</v>
      </c>
      <c r="H61" s="2">
        <v>0.52717123625020501</v>
      </c>
      <c r="I61" s="2">
        <v>0.50793131643499601</v>
      </c>
      <c r="J61" s="2">
        <v>0.49020877164589699</v>
      </c>
      <c r="K61" s="2">
        <v>0.47673667205169601</v>
      </c>
      <c r="L61" s="2">
        <v>0.462649089767734</v>
      </c>
      <c r="M61" s="2">
        <v>0.36675824175824201</v>
      </c>
      <c r="N61" s="2">
        <v>0.305012872936544</v>
      </c>
    </row>
    <row r="62" spans="1:14" x14ac:dyDescent="0.3">
      <c r="A62" s="8" t="s">
        <v>15</v>
      </c>
      <c r="B62" s="8" t="s">
        <v>113</v>
      </c>
      <c r="C62" s="2">
        <v>1.5273004963726601E-3</v>
      </c>
      <c r="D62" s="2">
        <v>1.1714174150722399E-3</v>
      </c>
      <c r="E62" s="2">
        <v>1.1723329425556901E-3</v>
      </c>
      <c r="F62" s="2">
        <v>3.9169604386995701E-4</v>
      </c>
      <c r="G62" s="2">
        <v>3.9001560062402497E-4</v>
      </c>
      <c r="H62" s="2">
        <v>1.15696104897802E-3</v>
      </c>
      <c r="I62" s="2">
        <v>7.6893502499038801E-4</v>
      </c>
      <c r="J62" s="2">
        <v>3.8240917782026801E-4</v>
      </c>
      <c r="K62" s="2">
        <v>7.6687116564417201E-4</v>
      </c>
      <c r="L62" s="2">
        <v>1.1248593925759301E-3</v>
      </c>
      <c r="M62" s="2">
        <v>1.02810143934202E-3</v>
      </c>
      <c r="N62" s="2">
        <v>1.6772895001677299E-3</v>
      </c>
    </row>
    <row r="63" spans="1:14" x14ac:dyDescent="0.3">
      <c r="A63" s="8" t="s">
        <v>15</v>
      </c>
      <c r="B63" s="8" t="s">
        <v>114</v>
      </c>
      <c r="C63" s="2">
        <v>0.33524245895379901</v>
      </c>
      <c r="D63" s="2">
        <v>0.34752049980476402</v>
      </c>
      <c r="E63" s="2">
        <v>0.35873388042204002</v>
      </c>
      <c r="F63" s="2">
        <v>0.36662749706227998</v>
      </c>
      <c r="G63" s="2">
        <v>0.379095163806552</v>
      </c>
      <c r="H63" s="2">
        <v>0.393752410335519</v>
      </c>
      <c r="I63" s="2">
        <v>0.41368704344482898</v>
      </c>
      <c r="J63" s="2">
        <v>0.42600382409177801</v>
      </c>
      <c r="K63" s="2">
        <v>0.434432515337423</v>
      </c>
      <c r="L63" s="2">
        <v>0.44656917885264302</v>
      </c>
      <c r="M63" s="2">
        <v>0.53941055517477698</v>
      </c>
      <c r="N63" s="2">
        <v>0.60315330426031499</v>
      </c>
    </row>
    <row r="64" spans="1:14" x14ac:dyDescent="0.3">
      <c r="A64" s="8" t="s">
        <v>15</v>
      </c>
      <c r="B64" s="8" t="s">
        <v>115</v>
      </c>
      <c r="C64" s="2">
        <v>4.5819014891179798E-3</v>
      </c>
      <c r="D64" s="2">
        <v>5.0761421319797002E-3</v>
      </c>
      <c r="E64" s="2">
        <v>4.6893317702227403E-3</v>
      </c>
      <c r="F64" s="2">
        <v>5.8754406580493503E-3</v>
      </c>
      <c r="G64" s="2">
        <v>6.2402496099843996E-3</v>
      </c>
      <c r="H64" s="2">
        <v>6.5561126108754303E-3</v>
      </c>
      <c r="I64" s="2">
        <v>7.6893502499038799E-3</v>
      </c>
      <c r="J64" s="2">
        <v>8.41300191204589E-3</v>
      </c>
      <c r="K64" s="2">
        <v>9.2024539877300603E-3</v>
      </c>
      <c r="L64" s="2">
        <v>1.0498687664042E-2</v>
      </c>
      <c r="M64" s="2">
        <v>1.26799177518849E-2</v>
      </c>
      <c r="N64" s="2">
        <v>1.20764844012076E-2</v>
      </c>
    </row>
    <row r="65" spans="1:15" x14ac:dyDescent="0.3">
      <c r="A65" s="8" t="s">
        <v>15</v>
      </c>
      <c r="B65" s="8" t="s">
        <v>16</v>
      </c>
      <c r="C65" s="2">
        <v>1.5273004963726601E-3</v>
      </c>
      <c r="D65" s="2">
        <v>1.95236235845373E-3</v>
      </c>
      <c r="E65" s="2">
        <v>1.95388823759281E-3</v>
      </c>
      <c r="F65" s="2">
        <v>2.3501762632197401E-3</v>
      </c>
      <c r="G65" s="2">
        <v>1.9500780031201201E-3</v>
      </c>
      <c r="H65" s="2">
        <v>1.92826841496336E-3</v>
      </c>
      <c r="I65" s="2">
        <v>2.3068050749711702E-3</v>
      </c>
      <c r="J65" s="2">
        <v>2.2944550669216101E-3</v>
      </c>
      <c r="K65" s="2">
        <v>2.3006134969325198E-3</v>
      </c>
      <c r="L65" s="2">
        <v>1.8747656542932099E-3</v>
      </c>
      <c r="M65" s="2">
        <v>2.3989033584647002E-3</v>
      </c>
      <c r="N65" s="2">
        <v>3.0191211003019101E-3</v>
      </c>
    </row>
    <row r="66" spans="1:15" x14ac:dyDescent="0.3">
      <c r="A66" s="8" t="s">
        <v>15</v>
      </c>
      <c r="B66" s="8" t="s">
        <v>108</v>
      </c>
      <c r="C66" s="2">
        <v>5.4219167621229497E-2</v>
      </c>
      <c r="D66" s="2">
        <v>5.7789925810230403E-2</v>
      </c>
      <c r="E66" s="2">
        <v>6.21336459554514E-2</v>
      </c>
      <c r="F66" s="2">
        <v>6.4238151194672896E-2</v>
      </c>
      <c r="G66" s="2">
        <v>6.5912636505460198E-2</v>
      </c>
      <c r="H66" s="2">
        <v>7.0188970304666407E-2</v>
      </c>
      <c r="I66" s="2">
        <v>7.0357554786620494E-2</v>
      </c>
      <c r="J66" s="2">
        <v>7.1128107074569805E-2</v>
      </c>
      <c r="K66" s="2">
        <v>7.0552147239263799E-2</v>
      </c>
      <c r="L66" s="2">
        <v>7.0491188601424795E-2</v>
      </c>
      <c r="M66" s="2">
        <v>8.7045921864290596E-2</v>
      </c>
      <c r="N66" s="2">
        <v>9.2586380409258595E-2</v>
      </c>
    </row>
    <row r="67" spans="1:15" x14ac:dyDescent="0.3">
      <c r="A67" s="8" t="s">
        <v>15</v>
      </c>
      <c r="B67" s="8" t="s">
        <v>109</v>
      </c>
      <c r="C67" s="2">
        <v>0.60290187094310799</v>
      </c>
      <c r="D67" s="2">
        <v>0.58648965247950002</v>
      </c>
      <c r="E67" s="2">
        <v>0.57131692067213802</v>
      </c>
      <c r="F67" s="2">
        <v>0.56051703877790804</v>
      </c>
      <c r="G67" s="2">
        <v>0.54641185647425905</v>
      </c>
      <c r="H67" s="2">
        <v>0.52641727728499799</v>
      </c>
      <c r="I67" s="2">
        <v>0.50519031141868498</v>
      </c>
      <c r="J67" s="2">
        <v>0.49177820267686401</v>
      </c>
      <c r="K67" s="2">
        <v>0.48274539877300598</v>
      </c>
      <c r="L67" s="2">
        <v>0.46944131983502102</v>
      </c>
      <c r="M67" s="2">
        <v>0.35743660041124098</v>
      </c>
      <c r="N67" s="2">
        <v>0.28748742032874902</v>
      </c>
    </row>
    <row r="68" spans="1:15" x14ac:dyDescent="0.3">
      <c r="A68" s="8" t="s">
        <v>16</v>
      </c>
      <c r="B68" s="8" t="s">
        <v>113</v>
      </c>
      <c r="C68" s="2">
        <v>7.8973346495557692E-3</v>
      </c>
      <c r="D68" s="2">
        <v>6.5789473684210497E-3</v>
      </c>
      <c r="E68" s="2">
        <v>4.0000000000000001E-3</v>
      </c>
      <c r="F68" s="2">
        <v>1.9920318725099601E-3</v>
      </c>
      <c r="G68" s="2">
        <v>2.2222222222222201E-3</v>
      </c>
      <c r="H68" s="2">
        <v>2.2421524663677099E-3</v>
      </c>
      <c r="I68" s="2">
        <v>2.46305418719212E-3</v>
      </c>
      <c r="J68" s="2">
        <v>5.1020408163265302E-3</v>
      </c>
      <c r="K68" s="2">
        <v>2.47524752475248E-3</v>
      </c>
      <c r="L68" s="2">
        <v>0</v>
      </c>
      <c r="M68" s="2">
        <v>4.5146726862302497E-3</v>
      </c>
      <c r="N68" s="2">
        <v>7.7519379844961196E-3</v>
      </c>
    </row>
    <row r="69" spans="1:15" x14ac:dyDescent="0.3">
      <c r="A69" s="8" t="s">
        <v>16</v>
      </c>
      <c r="B69" s="8" t="s">
        <v>114</v>
      </c>
      <c r="C69" s="2">
        <v>0.32379072063178699</v>
      </c>
      <c r="D69" s="2">
        <v>0.35745614035087703</v>
      </c>
      <c r="E69" s="2">
        <v>0.38133333333333302</v>
      </c>
      <c r="F69" s="2">
        <v>0.43027888446215101</v>
      </c>
      <c r="G69" s="2">
        <v>0.51111111111111096</v>
      </c>
      <c r="H69" s="2">
        <v>0.53139013452914796</v>
      </c>
      <c r="I69" s="2">
        <v>0.57389162561576401</v>
      </c>
      <c r="J69" s="2">
        <v>0.59693877551020402</v>
      </c>
      <c r="K69" s="2">
        <v>0.60643564356435598</v>
      </c>
      <c r="L69" s="2">
        <v>0.59897172236503904</v>
      </c>
      <c r="M69" s="2">
        <v>0.63656884875846498</v>
      </c>
      <c r="N69" s="2">
        <v>0.66925064599483197</v>
      </c>
    </row>
    <row r="70" spans="1:15" x14ac:dyDescent="0.3">
      <c r="A70" s="8" t="s">
        <v>16</v>
      </c>
      <c r="B70" s="8" t="s">
        <v>115</v>
      </c>
      <c r="C70" s="2">
        <v>2.96150049358342E-3</v>
      </c>
      <c r="D70" s="2">
        <v>4.3859649122806998E-3</v>
      </c>
      <c r="E70" s="2">
        <v>6.6666666666666697E-3</v>
      </c>
      <c r="F70" s="2">
        <v>5.9760956175298804E-3</v>
      </c>
      <c r="G70" s="2">
        <v>6.6666666666666697E-3</v>
      </c>
      <c r="H70" s="2">
        <v>6.7264573991031402E-3</v>
      </c>
      <c r="I70" s="2">
        <v>4.92610837438424E-3</v>
      </c>
      <c r="J70" s="2">
        <v>2.5510204081632699E-3</v>
      </c>
      <c r="K70" s="2">
        <v>4.9504950495049497E-3</v>
      </c>
      <c r="L70" s="2">
        <v>2.5706940874036001E-3</v>
      </c>
      <c r="M70" s="2">
        <v>4.5146726862302497E-3</v>
      </c>
      <c r="N70" s="2">
        <v>1.29198966408269E-2</v>
      </c>
    </row>
    <row r="71" spans="1:15" x14ac:dyDescent="0.3">
      <c r="A71" s="8" t="s">
        <v>16</v>
      </c>
      <c r="B71" s="8" t="s">
        <v>16</v>
      </c>
      <c r="C71" s="2">
        <v>1.9743336623889401E-3</v>
      </c>
      <c r="D71" s="2">
        <v>0</v>
      </c>
      <c r="E71" s="2">
        <v>0</v>
      </c>
      <c r="F71" s="2">
        <v>0</v>
      </c>
      <c r="G71" s="2">
        <v>2.2222222222222201E-3</v>
      </c>
      <c r="H71" s="2">
        <v>2.2421524663677099E-3</v>
      </c>
      <c r="I71" s="2">
        <v>2.46305418719212E-3</v>
      </c>
      <c r="J71" s="2">
        <v>2.5510204081632699E-3</v>
      </c>
      <c r="K71" s="2">
        <v>2.47524752475248E-3</v>
      </c>
      <c r="L71" s="2">
        <v>2.5706940874036001E-3</v>
      </c>
      <c r="M71" s="2">
        <v>2.2573363431151201E-3</v>
      </c>
      <c r="N71" s="2">
        <v>0</v>
      </c>
    </row>
    <row r="72" spans="1:15" x14ac:dyDescent="0.3">
      <c r="A72" s="8" t="s">
        <v>16</v>
      </c>
      <c r="B72" s="8" t="s">
        <v>108</v>
      </c>
      <c r="C72" s="2">
        <v>6.6140177690029597E-2</v>
      </c>
      <c r="D72" s="2">
        <v>7.1271929824561403E-2</v>
      </c>
      <c r="E72" s="2">
        <v>6.9333333333333302E-2</v>
      </c>
      <c r="F72" s="2">
        <v>7.5697211155378502E-2</v>
      </c>
      <c r="G72" s="2">
        <v>8.8888888888888906E-2</v>
      </c>
      <c r="H72" s="2">
        <v>9.8654708520179393E-2</v>
      </c>
      <c r="I72" s="2">
        <v>9.3596059113300503E-2</v>
      </c>
      <c r="J72" s="2">
        <v>7.6530612244898003E-2</v>
      </c>
      <c r="K72" s="2">
        <v>8.4158415841584205E-2</v>
      </c>
      <c r="L72" s="2">
        <v>8.9974293059126006E-2</v>
      </c>
      <c r="M72" s="2">
        <v>0.117381489841986</v>
      </c>
      <c r="N72" s="2">
        <v>0.13436692506459899</v>
      </c>
    </row>
    <row r="73" spans="1:15" x14ac:dyDescent="0.3">
      <c r="A73" s="8" t="s">
        <v>16</v>
      </c>
      <c r="B73" s="8" t="s">
        <v>109</v>
      </c>
      <c r="C73" s="2">
        <v>0.59723593287265597</v>
      </c>
      <c r="D73" s="2">
        <v>0.56030701754386003</v>
      </c>
      <c r="E73" s="2">
        <v>0.53866666666666696</v>
      </c>
      <c r="F73" s="2">
        <v>0.48605577689243001</v>
      </c>
      <c r="G73" s="2">
        <v>0.38888888888888901</v>
      </c>
      <c r="H73" s="2">
        <v>0.35874439461883401</v>
      </c>
      <c r="I73" s="2">
        <v>0.32266009852216698</v>
      </c>
      <c r="J73" s="2">
        <v>0.31632653061224503</v>
      </c>
      <c r="K73" s="2">
        <v>0.29950495049504899</v>
      </c>
      <c r="L73" s="2">
        <v>0.30591259640102803</v>
      </c>
      <c r="M73" s="2">
        <v>0.234762979683973</v>
      </c>
      <c r="N73" s="2">
        <v>0.17571059431524499</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113</v>
      </c>
      <c r="C78" s="2">
        <v>4.6357615894039701E-2</v>
      </c>
      <c r="D78" s="2">
        <v>5.0632911392405097E-2</v>
      </c>
      <c r="E78" s="2">
        <v>-6.0240963855421699E-3</v>
      </c>
      <c r="F78" s="2">
        <v>1.21212121212121E-2</v>
      </c>
      <c r="G78" s="2">
        <v>-1.19760479041916E-2</v>
      </c>
      <c r="H78" s="2">
        <v>-1.21212121212121E-2</v>
      </c>
      <c r="I78" s="2">
        <v>3.0674846625766899E-2</v>
      </c>
      <c r="J78" s="2">
        <v>-5.9523809523809503E-3</v>
      </c>
      <c r="K78" s="2">
        <v>8.3832335329341298E-2</v>
      </c>
      <c r="L78" s="2">
        <v>0.16574585635359099</v>
      </c>
      <c r="M78" s="2">
        <v>0.184834123222749</v>
      </c>
      <c r="N78" s="3">
        <v>0.48809523809523803</v>
      </c>
      <c r="O78" s="3">
        <v>0.50602409638554202</v>
      </c>
    </row>
    <row r="79" spans="1:15" x14ac:dyDescent="0.3">
      <c r="A79" s="8" t="s">
        <v>12</v>
      </c>
      <c r="B79" s="8" t="s">
        <v>114</v>
      </c>
      <c r="C79" s="2">
        <v>5.1584507042253501E-2</v>
      </c>
      <c r="D79" s="2">
        <v>4.6207935710698103E-2</v>
      </c>
      <c r="E79" s="2">
        <v>5.3341868032218499E-2</v>
      </c>
      <c r="F79" s="2">
        <v>5.3425836835975099E-2</v>
      </c>
      <c r="G79" s="2">
        <v>4.8601096048456902E-2</v>
      </c>
      <c r="H79" s="2">
        <v>4.49731811305185E-2</v>
      </c>
      <c r="I79" s="2">
        <v>5.2206721066947397E-2</v>
      </c>
      <c r="J79" s="2">
        <v>6.0456971314209497E-2</v>
      </c>
      <c r="K79" s="2">
        <v>5.01297475819769E-2</v>
      </c>
      <c r="L79" s="2">
        <v>0.18267250739451099</v>
      </c>
      <c r="M79" s="2">
        <v>0.13074585285551499</v>
      </c>
      <c r="N79" s="3">
        <v>0.489242828552368</v>
      </c>
      <c r="O79" s="3">
        <v>0.90526484237478</v>
      </c>
    </row>
    <row r="80" spans="1:15" x14ac:dyDescent="0.3">
      <c r="A80" s="8" t="s">
        <v>12</v>
      </c>
      <c r="B80" s="8" t="s">
        <v>115</v>
      </c>
      <c r="C80" s="2">
        <v>8.2191780821917804E-2</v>
      </c>
      <c r="D80" s="2">
        <v>6.9620253164557E-2</v>
      </c>
      <c r="E80" s="2">
        <v>5.32544378698225E-2</v>
      </c>
      <c r="F80" s="2">
        <v>6.7415730337078594E-2</v>
      </c>
      <c r="G80" s="2">
        <v>4.7368421052631601E-2</v>
      </c>
      <c r="H80" s="2">
        <v>3.5175879396984903E-2</v>
      </c>
      <c r="I80" s="2">
        <v>6.3106796116504896E-2</v>
      </c>
      <c r="J80" s="2">
        <v>6.8493150684931503E-2</v>
      </c>
      <c r="K80" s="2">
        <v>6.6239316239316198E-2</v>
      </c>
      <c r="L80" s="2">
        <v>0.148296593186373</v>
      </c>
      <c r="M80" s="2">
        <v>0.115183246073298</v>
      </c>
      <c r="N80" s="3">
        <v>0.45890410958904099</v>
      </c>
      <c r="O80" s="3">
        <v>0.890532544378698</v>
      </c>
    </row>
    <row r="81" spans="1:15" x14ac:dyDescent="0.3">
      <c r="A81" s="8" t="s">
        <v>12</v>
      </c>
      <c r="B81" s="8" t="s">
        <v>16</v>
      </c>
      <c r="C81" s="2">
        <v>-1.5151515151515201E-2</v>
      </c>
      <c r="D81" s="2">
        <v>7.69230769230769E-2</v>
      </c>
      <c r="E81" s="2">
        <v>-7.1428571428571397E-2</v>
      </c>
      <c r="F81" s="2">
        <v>9.2307692307692299E-2</v>
      </c>
      <c r="G81" s="2">
        <v>2.8169014084507001E-2</v>
      </c>
      <c r="H81" s="2">
        <v>-1.3698630136986301E-2</v>
      </c>
      <c r="I81" s="2">
        <v>4.1666666666666699E-2</v>
      </c>
      <c r="J81" s="2">
        <v>0.04</v>
      </c>
      <c r="K81" s="2">
        <v>8.9743589743589702E-2</v>
      </c>
      <c r="L81" s="2">
        <v>0.21176470588235299</v>
      </c>
      <c r="M81" s="2">
        <v>0.242718446601942</v>
      </c>
      <c r="N81" s="3">
        <v>0.706666666666667</v>
      </c>
      <c r="O81" s="3">
        <v>0.82857142857142896</v>
      </c>
    </row>
    <row r="82" spans="1:15" x14ac:dyDescent="0.3">
      <c r="A82" s="8" t="s">
        <v>12</v>
      </c>
      <c r="B82" s="8" t="s">
        <v>108</v>
      </c>
      <c r="C82" s="2">
        <v>5.2045826513911597E-2</v>
      </c>
      <c r="D82" s="2">
        <v>4.0448039825762297E-2</v>
      </c>
      <c r="E82" s="2">
        <v>4.3062200956937802E-2</v>
      </c>
      <c r="F82" s="2">
        <v>4.2144495412843999E-2</v>
      </c>
      <c r="G82" s="2">
        <v>3.9889958734525402E-2</v>
      </c>
      <c r="H82" s="2">
        <v>4.0211640211640198E-2</v>
      </c>
      <c r="I82" s="2">
        <v>3.6113936927772101E-2</v>
      </c>
      <c r="J82" s="2">
        <v>4.0500736377024997E-2</v>
      </c>
      <c r="K82" s="2">
        <v>2.8072658645907099E-2</v>
      </c>
      <c r="L82" s="2">
        <v>0.20904084442404799</v>
      </c>
      <c r="M82" s="2">
        <v>0.10817992028848</v>
      </c>
      <c r="N82" s="3">
        <v>0.43323514972999499</v>
      </c>
      <c r="O82" s="3">
        <v>0.746112440191388</v>
      </c>
    </row>
    <row r="83" spans="1:15" x14ac:dyDescent="0.3">
      <c r="A83" s="8" t="s">
        <v>12</v>
      </c>
      <c r="B83" s="8" t="s">
        <v>109</v>
      </c>
      <c r="C83" s="2">
        <v>-1.97627045958116E-2</v>
      </c>
      <c r="D83" s="2">
        <v>-2.9312041999343799E-2</v>
      </c>
      <c r="E83" s="2">
        <v>-3.2751173708920202E-2</v>
      </c>
      <c r="F83" s="2">
        <v>-1.8832757348658399E-2</v>
      </c>
      <c r="G83" s="2">
        <v>-1.8046541079626399E-2</v>
      </c>
      <c r="H83" s="2">
        <v>-2.11591165565049E-2</v>
      </c>
      <c r="I83" s="2">
        <v>-2.0587145386420699E-2</v>
      </c>
      <c r="J83" s="2">
        <v>-7.5671585319712397E-3</v>
      </c>
      <c r="K83" s="2">
        <v>-1.15643665014614E-2</v>
      </c>
      <c r="L83" s="2">
        <v>-0.23690751692808801</v>
      </c>
      <c r="M83" s="2">
        <v>-0.186229360889588</v>
      </c>
      <c r="N83" s="3">
        <v>-0.39084373817631501</v>
      </c>
      <c r="O83" s="3">
        <v>-0.45577464788732402</v>
      </c>
    </row>
    <row r="84" spans="1:15" x14ac:dyDescent="0.3">
      <c r="A84" s="8" t="s">
        <v>13</v>
      </c>
      <c r="B84" s="8" t="s">
        <v>113</v>
      </c>
      <c r="C84" s="2">
        <v>0</v>
      </c>
      <c r="D84" s="2">
        <v>0</v>
      </c>
      <c r="E84" s="2">
        <v>0</v>
      </c>
      <c r="F84" s="2">
        <v>0</v>
      </c>
      <c r="G84" s="2">
        <v>0</v>
      </c>
      <c r="H84" s="2">
        <v>0</v>
      </c>
      <c r="I84" s="2">
        <v>0</v>
      </c>
      <c r="J84" s="2">
        <v>0</v>
      </c>
      <c r="K84" s="2">
        <v>0</v>
      </c>
      <c r="L84" s="2">
        <v>0.5</v>
      </c>
      <c r="M84" s="2">
        <v>0.33333333333333298</v>
      </c>
      <c r="N84" s="3">
        <v>1</v>
      </c>
      <c r="O84" s="3">
        <v>1</v>
      </c>
    </row>
    <row r="85" spans="1:15" x14ac:dyDescent="0.3">
      <c r="A85" s="8" t="s">
        <v>13</v>
      </c>
      <c r="B85" s="8" t="s">
        <v>114</v>
      </c>
      <c r="C85" s="2">
        <v>5.5970149253731297E-2</v>
      </c>
      <c r="D85" s="2">
        <v>4.7114252061248502E-2</v>
      </c>
      <c r="E85" s="2">
        <v>5.0618672665916797E-2</v>
      </c>
      <c r="F85" s="2">
        <v>3.1049250535331901E-2</v>
      </c>
      <c r="G85" s="2">
        <v>3.8421599169262702E-2</v>
      </c>
      <c r="H85" s="2">
        <v>3.6999999999999998E-2</v>
      </c>
      <c r="I85" s="2">
        <v>3.3751205400192899E-2</v>
      </c>
      <c r="J85" s="2">
        <v>4.0111940298507502E-2</v>
      </c>
      <c r="K85" s="2">
        <v>1.61434977578475E-2</v>
      </c>
      <c r="L85" s="2">
        <v>0.20917917034421901</v>
      </c>
      <c r="M85" s="2">
        <v>9.6350364963503604E-2</v>
      </c>
      <c r="N85" s="3">
        <v>0.40111940298507498</v>
      </c>
      <c r="O85" s="3">
        <v>0.68953880764904396</v>
      </c>
    </row>
    <row r="86" spans="1:15" x14ac:dyDescent="0.3">
      <c r="A86" s="8" t="s">
        <v>13</v>
      </c>
      <c r="B86" s="8" t="s">
        <v>115</v>
      </c>
      <c r="C86" s="2">
        <v>0.33333333333333298</v>
      </c>
      <c r="D86" s="2">
        <v>0</v>
      </c>
      <c r="E86" s="2">
        <v>0</v>
      </c>
      <c r="F86" s="2">
        <v>0</v>
      </c>
      <c r="G86" s="2">
        <v>0.25</v>
      </c>
      <c r="H86" s="2">
        <v>0.2</v>
      </c>
      <c r="I86" s="2">
        <v>0</v>
      </c>
      <c r="J86" s="2">
        <v>0.33333333333333298</v>
      </c>
      <c r="K86" s="2">
        <v>0.375</v>
      </c>
      <c r="L86" s="2">
        <v>0.36363636363636398</v>
      </c>
      <c r="M86" s="2">
        <v>-6.6666666666666693E-2</v>
      </c>
      <c r="N86" s="3">
        <v>1.3333333333333299</v>
      </c>
      <c r="O86" s="3">
        <v>2.5</v>
      </c>
    </row>
    <row r="87" spans="1:15" x14ac:dyDescent="0.3">
      <c r="A87" s="8" t="s">
        <v>13</v>
      </c>
      <c r="B87" s="8" t="s">
        <v>16</v>
      </c>
      <c r="C87" s="2">
        <v>0</v>
      </c>
      <c r="D87" s="2">
        <v>0</v>
      </c>
      <c r="E87" s="2">
        <v>0</v>
      </c>
      <c r="F87" s="2">
        <v>0</v>
      </c>
      <c r="G87" s="2">
        <v>0</v>
      </c>
      <c r="H87" s="2">
        <v>0</v>
      </c>
      <c r="I87" s="2">
        <v>0</v>
      </c>
      <c r="J87" s="2">
        <v>0</v>
      </c>
      <c r="K87" s="2">
        <v>-1</v>
      </c>
      <c r="L87" s="2">
        <v>0</v>
      </c>
      <c r="M87" s="2">
        <v>0</v>
      </c>
      <c r="N87" s="3">
        <v>0</v>
      </c>
      <c r="O87" s="3">
        <v>0</v>
      </c>
    </row>
    <row r="88" spans="1:15" x14ac:dyDescent="0.3">
      <c r="A88" s="8" t="s">
        <v>13</v>
      </c>
      <c r="B88" s="8" t="s">
        <v>108</v>
      </c>
      <c r="C88" s="2">
        <v>2.27272727272727E-2</v>
      </c>
      <c r="D88" s="2">
        <v>3.3333333333333298E-2</v>
      </c>
      <c r="E88" s="2">
        <v>-1.0752688172042999E-2</v>
      </c>
      <c r="F88" s="2">
        <v>1.0869565217391301E-2</v>
      </c>
      <c r="G88" s="2">
        <v>3.2258064516128997E-2</v>
      </c>
      <c r="H88" s="2">
        <v>-2.0833333333333301E-2</v>
      </c>
      <c r="I88" s="2">
        <v>4.2553191489361701E-2</v>
      </c>
      <c r="J88" s="2">
        <v>5.10204081632653E-2</v>
      </c>
      <c r="K88" s="2">
        <v>3.8834951456310697E-2</v>
      </c>
      <c r="L88" s="2">
        <v>0.31775700934579398</v>
      </c>
      <c r="M88" s="2">
        <v>0.120567375886525</v>
      </c>
      <c r="N88" s="3">
        <v>0.61224489795918402</v>
      </c>
      <c r="O88" s="3">
        <v>0.69892473118279597</v>
      </c>
    </row>
    <row r="89" spans="1:15" x14ac:dyDescent="0.3">
      <c r="A89" s="8" t="s">
        <v>13</v>
      </c>
      <c r="B89" s="8" t="s">
        <v>109</v>
      </c>
      <c r="C89" s="2">
        <v>-4.6172539489671899E-2</v>
      </c>
      <c r="D89" s="2">
        <v>-6.2420382165605102E-2</v>
      </c>
      <c r="E89" s="2">
        <v>-5.2989130434782601E-2</v>
      </c>
      <c r="F89" s="2">
        <v>-2.86944045911047E-2</v>
      </c>
      <c r="G89" s="2">
        <v>-3.10192023633678E-2</v>
      </c>
      <c r="H89" s="2">
        <v>-3.65853658536585E-2</v>
      </c>
      <c r="I89" s="2">
        <v>-2.8481012658227799E-2</v>
      </c>
      <c r="J89" s="2">
        <v>-3.2573289902280101E-3</v>
      </c>
      <c r="K89" s="2">
        <v>-1.6339869281045801E-2</v>
      </c>
      <c r="L89" s="2">
        <v>-0.26079734219269102</v>
      </c>
      <c r="M89" s="2">
        <v>-0.26067415730337101</v>
      </c>
      <c r="N89" s="3">
        <v>-0.46416938110749201</v>
      </c>
      <c r="O89" s="3">
        <v>-0.55298913043478304</v>
      </c>
    </row>
    <row r="90" spans="1:15" x14ac:dyDescent="0.3">
      <c r="A90" s="8" t="s">
        <v>14</v>
      </c>
      <c r="B90" s="8" t="s">
        <v>113</v>
      </c>
      <c r="C90" s="2">
        <v>0</v>
      </c>
      <c r="D90" s="2">
        <v>-0.1</v>
      </c>
      <c r="E90" s="2">
        <v>0.22222222222222199</v>
      </c>
      <c r="F90" s="2">
        <v>0</v>
      </c>
      <c r="G90" s="2">
        <v>-9.0909090909090898E-2</v>
      </c>
      <c r="H90" s="2">
        <v>0.1</v>
      </c>
      <c r="I90" s="2">
        <v>9.0909090909090898E-2</v>
      </c>
      <c r="J90" s="2">
        <v>0.25</v>
      </c>
      <c r="K90" s="2">
        <v>6.6666666666666693E-2</v>
      </c>
      <c r="L90" s="2">
        <v>0.3125</v>
      </c>
      <c r="M90" s="2">
        <v>0.28571428571428598</v>
      </c>
      <c r="N90" s="3">
        <v>1.25</v>
      </c>
      <c r="O90" s="3">
        <v>2</v>
      </c>
    </row>
    <row r="91" spans="1:15" x14ac:dyDescent="0.3">
      <c r="A91" s="8" t="s">
        <v>14</v>
      </c>
      <c r="B91" s="8" t="s">
        <v>114</v>
      </c>
      <c r="C91" s="2">
        <v>4.2813455657492401E-2</v>
      </c>
      <c r="D91" s="2">
        <v>3.5190615835777102E-2</v>
      </c>
      <c r="E91" s="2">
        <v>4.4853635505193598E-2</v>
      </c>
      <c r="F91" s="2">
        <v>4.6091278807049302E-2</v>
      </c>
      <c r="G91" s="2">
        <v>4.2332613390928697E-2</v>
      </c>
      <c r="H91" s="2">
        <v>4.7244094488188997E-2</v>
      </c>
      <c r="I91" s="2">
        <v>5.0652948159873402E-2</v>
      </c>
      <c r="J91" s="2">
        <v>3.31450094161959E-2</v>
      </c>
      <c r="K91" s="2">
        <v>5.3955523149835899E-2</v>
      </c>
      <c r="L91" s="2">
        <v>0.208578346592874</v>
      </c>
      <c r="M91" s="2">
        <v>0.101602747567258</v>
      </c>
      <c r="N91" s="3">
        <v>0.449717514124294</v>
      </c>
      <c r="O91" s="3">
        <v>0.81728045325778997</v>
      </c>
    </row>
    <row r="92" spans="1:15" x14ac:dyDescent="0.3">
      <c r="A92" s="8" t="s">
        <v>14</v>
      </c>
      <c r="B92" s="8" t="s">
        <v>115</v>
      </c>
      <c r="C92" s="2">
        <v>2.2222222222222199E-2</v>
      </c>
      <c r="D92" s="2">
        <v>0</v>
      </c>
      <c r="E92" s="2">
        <v>6.5217391304347797E-2</v>
      </c>
      <c r="F92" s="2">
        <v>2.04081632653061E-2</v>
      </c>
      <c r="G92" s="2">
        <v>-0.04</v>
      </c>
      <c r="H92" s="2">
        <v>0.1875</v>
      </c>
      <c r="I92" s="2">
        <v>7.0175438596491196E-2</v>
      </c>
      <c r="J92" s="2">
        <v>1.63934426229508E-2</v>
      </c>
      <c r="K92" s="2">
        <v>0.19354838709677399</v>
      </c>
      <c r="L92" s="2">
        <v>0.35135135135135098</v>
      </c>
      <c r="M92" s="2">
        <v>7.0000000000000007E-2</v>
      </c>
      <c r="N92" s="3">
        <v>0.75409836065573799</v>
      </c>
      <c r="O92" s="3">
        <v>1.3260869565217399</v>
      </c>
    </row>
    <row r="93" spans="1:15" x14ac:dyDescent="0.3">
      <c r="A93" s="8" t="s">
        <v>14</v>
      </c>
      <c r="B93" s="8" t="s">
        <v>16</v>
      </c>
      <c r="C93" s="2">
        <v>0.2</v>
      </c>
      <c r="D93" s="2">
        <v>-0.16666666666666699</v>
      </c>
      <c r="E93" s="2">
        <v>0.2</v>
      </c>
      <c r="F93" s="2">
        <v>0.16666666666666699</v>
      </c>
      <c r="G93" s="2">
        <v>0.28571428571428598</v>
      </c>
      <c r="H93" s="2">
        <v>0</v>
      </c>
      <c r="I93" s="2">
        <v>0</v>
      </c>
      <c r="J93" s="2">
        <v>-0.22222222222222199</v>
      </c>
      <c r="K93" s="2">
        <v>0.28571428571428598</v>
      </c>
      <c r="L93" s="2">
        <v>0.33333333333333298</v>
      </c>
      <c r="M93" s="2">
        <v>0.16666666666666699</v>
      </c>
      <c r="N93" s="3">
        <v>0.55555555555555602</v>
      </c>
      <c r="O93" s="3">
        <v>1.8</v>
      </c>
    </row>
    <row r="94" spans="1:15" x14ac:dyDescent="0.3">
      <c r="A94" s="8" t="s">
        <v>14</v>
      </c>
      <c r="B94" s="8" t="s">
        <v>108</v>
      </c>
      <c r="C94" s="2">
        <v>1.15942028985507E-2</v>
      </c>
      <c r="D94" s="2">
        <v>2.0057306590257899E-2</v>
      </c>
      <c r="E94" s="2">
        <v>1.40449438202247E-2</v>
      </c>
      <c r="F94" s="2">
        <v>7.7562326869806103E-2</v>
      </c>
      <c r="G94" s="2">
        <v>2.8277634961439601E-2</v>
      </c>
      <c r="H94" s="2">
        <v>1.2500000000000001E-2</v>
      </c>
      <c r="I94" s="2">
        <v>1.97530864197531E-2</v>
      </c>
      <c r="J94" s="2">
        <v>-2.4213075060532702E-3</v>
      </c>
      <c r="K94" s="2">
        <v>5.3398058252427202E-2</v>
      </c>
      <c r="L94" s="2">
        <v>0.202764976958525</v>
      </c>
      <c r="M94" s="2">
        <v>0.13409961685823801</v>
      </c>
      <c r="N94" s="3">
        <v>0.43341404358353502</v>
      </c>
      <c r="O94" s="3">
        <v>0.66292134831460703</v>
      </c>
    </row>
    <row r="95" spans="1:15" x14ac:dyDescent="0.3">
      <c r="A95" s="8" t="s">
        <v>14</v>
      </c>
      <c r="B95" s="8" t="s">
        <v>109</v>
      </c>
      <c r="C95" s="2">
        <v>-3.2912781130005501E-2</v>
      </c>
      <c r="D95" s="2">
        <v>-3.1196823596142901E-2</v>
      </c>
      <c r="E95" s="2">
        <v>-3.1908665105386397E-2</v>
      </c>
      <c r="F95" s="2">
        <v>-1.2700332627759299E-2</v>
      </c>
      <c r="G95" s="2">
        <v>-1.6539050535987799E-2</v>
      </c>
      <c r="H95" s="2">
        <v>-3.2700093428838402E-2</v>
      </c>
      <c r="I95" s="2">
        <v>-2.4790727623953599E-2</v>
      </c>
      <c r="J95" s="2">
        <v>-2.5751072961373401E-2</v>
      </c>
      <c r="K95" s="2">
        <v>-1.01660454083362E-3</v>
      </c>
      <c r="L95" s="2">
        <v>-0.18487109905020399</v>
      </c>
      <c r="M95" s="2">
        <v>-0.16188098210570101</v>
      </c>
      <c r="N95" s="3">
        <v>-0.33509409045889699</v>
      </c>
      <c r="O95" s="3">
        <v>-0.41042154566744699</v>
      </c>
    </row>
    <row r="96" spans="1:15" x14ac:dyDescent="0.3">
      <c r="A96" s="8" t="s">
        <v>15</v>
      </c>
      <c r="B96" s="8" t="s">
        <v>113</v>
      </c>
      <c r="C96" s="2">
        <v>-0.25</v>
      </c>
      <c r="D96" s="2">
        <v>0</v>
      </c>
      <c r="E96" s="2">
        <v>-0.66666666666666696</v>
      </c>
      <c r="F96" s="2">
        <v>0</v>
      </c>
      <c r="G96" s="2">
        <v>2</v>
      </c>
      <c r="H96" s="2">
        <v>-0.33333333333333298</v>
      </c>
      <c r="I96" s="2">
        <v>-0.5</v>
      </c>
      <c r="J96" s="2">
        <v>1</v>
      </c>
      <c r="K96" s="2">
        <v>0.5</v>
      </c>
      <c r="L96" s="2">
        <v>0</v>
      </c>
      <c r="M96" s="2">
        <v>0.66666666666666696</v>
      </c>
      <c r="N96" s="3">
        <v>4</v>
      </c>
      <c r="O96" s="3">
        <v>0.66666666666666696</v>
      </c>
    </row>
    <row r="97" spans="1:15" x14ac:dyDescent="0.3">
      <c r="A97" s="8" t="s">
        <v>15</v>
      </c>
      <c r="B97" s="8" t="s">
        <v>114</v>
      </c>
      <c r="C97" s="2">
        <v>1.36674259681093E-2</v>
      </c>
      <c r="D97" s="2">
        <v>3.14606741573034E-2</v>
      </c>
      <c r="E97" s="2">
        <v>1.9607843137254902E-2</v>
      </c>
      <c r="F97" s="2">
        <v>3.8461538461538498E-2</v>
      </c>
      <c r="G97" s="2">
        <v>5.0411522633744897E-2</v>
      </c>
      <c r="H97" s="2">
        <v>5.3868756121449597E-2</v>
      </c>
      <c r="I97" s="2">
        <v>3.5315985130111499E-2</v>
      </c>
      <c r="J97" s="2">
        <v>1.7055655296229801E-2</v>
      </c>
      <c r="K97" s="2">
        <v>5.1191526919682297E-2</v>
      </c>
      <c r="L97" s="2">
        <v>0.32157850545759897</v>
      </c>
      <c r="M97" s="2">
        <v>0.14231257941550199</v>
      </c>
      <c r="N97" s="3">
        <v>0.61400359066427301</v>
      </c>
      <c r="O97" s="3">
        <v>0.95860566448801698</v>
      </c>
    </row>
    <row r="98" spans="1:15" x14ac:dyDescent="0.3">
      <c r="A98" s="8" t="s">
        <v>15</v>
      </c>
      <c r="B98" s="8" t="s">
        <v>115</v>
      </c>
      <c r="C98" s="2">
        <v>8.3333333333333301E-2</v>
      </c>
      <c r="D98" s="2">
        <v>-7.69230769230769E-2</v>
      </c>
      <c r="E98" s="2">
        <v>0.25</v>
      </c>
      <c r="F98" s="2">
        <v>6.6666666666666693E-2</v>
      </c>
      <c r="G98" s="2">
        <v>6.25E-2</v>
      </c>
      <c r="H98" s="2">
        <v>0.17647058823529399</v>
      </c>
      <c r="I98" s="2">
        <v>0.1</v>
      </c>
      <c r="J98" s="2">
        <v>9.0909090909090898E-2</v>
      </c>
      <c r="K98" s="2">
        <v>0.16666666666666699</v>
      </c>
      <c r="L98" s="2">
        <v>0.32142857142857101</v>
      </c>
      <c r="M98" s="2">
        <v>-2.7027027027027001E-2</v>
      </c>
      <c r="N98" s="3">
        <v>0.63636363636363602</v>
      </c>
      <c r="O98" s="3">
        <v>2</v>
      </c>
    </row>
    <row r="99" spans="1:15" x14ac:dyDescent="0.3">
      <c r="A99" s="8" t="s">
        <v>15</v>
      </c>
      <c r="B99" s="8" t="s">
        <v>16</v>
      </c>
      <c r="C99" s="2">
        <v>0.25</v>
      </c>
      <c r="D99" s="2">
        <v>0</v>
      </c>
      <c r="E99" s="2">
        <v>0.2</v>
      </c>
      <c r="F99" s="2">
        <v>-0.16666666666666699</v>
      </c>
      <c r="G99" s="2">
        <v>0</v>
      </c>
      <c r="H99" s="2">
        <v>0.2</v>
      </c>
      <c r="I99" s="2">
        <v>0</v>
      </c>
      <c r="J99" s="2">
        <v>0</v>
      </c>
      <c r="K99" s="2">
        <v>-0.16666666666666699</v>
      </c>
      <c r="L99" s="2">
        <v>0.4</v>
      </c>
      <c r="M99" s="2">
        <v>0.28571428571428598</v>
      </c>
      <c r="N99" s="3">
        <v>0.5</v>
      </c>
      <c r="O99" s="3">
        <v>0.8</v>
      </c>
    </row>
    <row r="100" spans="1:15" x14ac:dyDescent="0.3">
      <c r="A100" s="8" t="s">
        <v>15</v>
      </c>
      <c r="B100" s="8" t="s">
        <v>108</v>
      </c>
      <c r="C100" s="2">
        <v>4.2253521126760597E-2</v>
      </c>
      <c r="D100" s="2">
        <v>7.4324324324324301E-2</v>
      </c>
      <c r="E100" s="2">
        <v>3.1446540880503103E-2</v>
      </c>
      <c r="F100" s="2">
        <v>3.0487804878048801E-2</v>
      </c>
      <c r="G100" s="2">
        <v>7.69230769230769E-2</v>
      </c>
      <c r="H100" s="2">
        <v>5.4945054945054897E-3</v>
      </c>
      <c r="I100" s="2">
        <v>1.63934426229508E-2</v>
      </c>
      <c r="J100" s="2">
        <v>-1.0752688172042999E-2</v>
      </c>
      <c r="K100" s="2">
        <v>2.1739130434782601E-2</v>
      </c>
      <c r="L100" s="2">
        <v>0.35106382978723399</v>
      </c>
      <c r="M100" s="2">
        <v>8.6614173228346497E-2</v>
      </c>
      <c r="N100" s="3">
        <v>0.483870967741935</v>
      </c>
      <c r="O100" s="3">
        <v>0.73584905660377398</v>
      </c>
    </row>
    <row r="101" spans="1:15" x14ac:dyDescent="0.3">
      <c r="A101" s="8" t="s">
        <v>15</v>
      </c>
      <c r="B101" s="8" t="s">
        <v>109</v>
      </c>
      <c r="C101" s="2">
        <v>-4.8765041165294502E-2</v>
      </c>
      <c r="D101" s="2">
        <v>-2.6631158455392798E-2</v>
      </c>
      <c r="E101" s="2">
        <v>-2.1203830369357E-2</v>
      </c>
      <c r="F101" s="2">
        <v>-2.0964360587002101E-2</v>
      </c>
      <c r="G101" s="2">
        <v>-2.5695931477516101E-2</v>
      </c>
      <c r="H101" s="2">
        <v>-3.7362637362637403E-2</v>
      </c>
      <c r="I101" s="2">
        <v>-2.1308980213089801E-2</v>
      </c>
      <c r="J101" s="2">
        <v>-2.0995334370139999E-2</v>
      </c>
      <c r="K101" s="2">
        <v>-5.5599682287529803E-3</v>
      </c>
      <c r="L101" s="2">
        <v>-0.16693290734824301</v>
      </c>
      <c r="M101" s="2">
        <v>-0.178331735378715</v>
      </c>
      <c r="N101" s="3">
        <v>-0.33359253499222402</v>
      </c>
      <c r="O101" s="3">
        <v>-0.41381668946648398</v>
      </c>
    </row>
    <row r="102" spans="1:15" x14ac:dyDescent="0.3">
      <c r="A102" s="8" t="s">
        <v>16</v>
      </c>
      <c r="B102" s="8" t="s">
        <v>113</v>
      </c>
      <c r="C102" s="2">
        <v>-0.25</v>
      </c>
      <c r="D102" s="2">
        <v>-0.5</v>
      </c>
      <c r="E102" s="2">
        <v>-0.66666666666666696</v>
      </c>
      <c r="F102" s="2">
        <v>0</v>
      </c>
      <c r="G102" s="2">
        <v>0</v>
      </c>
      <c r="H102" s="2">
        <v>0</v>
      </c>
      <c r="I102" s="2">
        <v>1</v>
      </c>
      <c r="J102" s="2">
        <v>-0.5</v>
      </c>
      <c r="K102" s="2">
        <v>-1</v>
      </c>
      <c r="L102" s="2">
        <v>0</v>
      </c>
      <c r="M102" s="2">
        <v>0.5</v>
      </c>
      <c r="N102" s="3">
        <v>0.5</v>
      </c>
      <c r="O102" s="3">
        <v>0</v>
      </c>
    </row>
    <row r="103" spans="1:15" x14ac:dyDescent="0.3">
      <c r="A103" s="8" t="s">
        <v>16</v>
      </c>
      <c r="B103" s="8" t="s">
        <v>114</v>
      </c>
      <c r="C103" s="2">
        <v>-6.0975609756097598E-3</v>
      </c>
      <c r="D103" s="2">
        <v>-0.122699386503067</v>
      </c>
      <c r="E103" s="2">
        <v>-0.24475524475524499</v>
      </c>
      <c r="F103" s="2">
        <v>6.4814814814814797E-2</v>
      </c>
      <c r="G103" s="2">
        <v>3.0434782608695699E-2</v>
      </c>
      <c r="H103" s="2">
        <v>-1.68776371308017E-2</v>
      </c>
      <c r="I103" s="2">
        <v>4.29184549356223E-3</v>
      </c>
      <c r="J103" s="2">
        <v>4.7008547008547001E-2</v>
      </c>
      <c r="K103" s="2">
        <v>-4.8979591836734698E-2</v>
      </c>
      <c r="L103" s="2">
        <v>0.210300429184549</v>
      </c>
      <c r="M103" s="2">
        <v>-8.1560283687943297E-2</v>
      </c>
      <c r="N103" s="3">
        <v>0.106837606837607</v>
      </c>
      <c r="O103" s="3">
        <v>-9.4405594405594401E-2</v>
      </c>
    </row>
    <row r="104" spans="1:15" x14ac:dyDescent="0.3">
      <c r="A104" s="8" t="s">
        <v>16</v>
      </c>
      <c r="B104" s="8" t="s">
        <v>115</v>
      </c>
      <c r="C104" s="2">
        <v>0.33333333333333298</v>
      </c>
      <c r="D104" s="2">
        <v>0.25</v>
      </c>
      <c r="E104" s="2">
        <v>-0.4</v>
      </c>
      <c r="F104" s="2">
        <v>0</v>
      </c>
      <c r="G104" s="2">
        <v>0</v>
      </c>
      <c r="H104" s="2">
        <v>-0.33333333333333298</v>
      </c>
      <c r="I104" s="2">
        <v>-0.5</v>
      </c>
      <c r="J104" s="2">
        <v>1</v>
      </c>
      <c r="K104" s="2">
        <v>-0.5</v>
      </c>
      <c r="L104" s="2">
        <v>1</v>
      </c>
      <c r="M104" s="2">
        <v>1.5</v>
      </c>
      <c r="N104" s="3">
        <v>4</v>
      </c>
      <c r="O104" s="3">
        <v>0</v>
      </c>
    </row>
    <row r="105" spans="1:15" x14ac:dyDescent="0.3">
      <c r="A105" s="8" t="s">
        <v>16</v>
      </c>
      <c r="B105" s="8" t="s">
        <v>16</v>
      </c>
      <c r="C105" s="2">
        <v>-1</v>
      </c>
      <c r="D105" s="2">
        <v>0</v>
      </c>
      <c r="E105" s="2">
        <v>0</v>
      </c>
      <c r="F105" s="2">
        <v>0</v>
      </c>
      <c r="G105" s="2">
        <v>0</v>
      </c>
      <c r="H105" s="2">
        <v>0</v>
      </c>
      <c r="I105" s="2">
        <v>0</v>
      </c>
      <c r="J105" s="2">
        <v>0</v>
      </c>
      <c r="K105" s="2">
        <v>0</v>
      </c>
      <c r="L105" s="2">
        <v>0</v>
      </c>
      <c r="M105" s="2">
        <v>-1</v>
      </c>
      <c r="N105" s="3">
        <v>-1</v>
      </c>
      <c r="O105" s="3">
        <v>0</v>
      </c>
    </row>
    <row r="106" spans="1:15" x14ac:dyDescent="0.3">
      <c r="A106" s="8" t="s">
        <v>16</v>
      </c>
      <c r="B106" s="8" t="s">
        <v>108</v>
      </c>
      <c r="C106" s="2">
        <v>-2.9850746268656699E-2</v>
      </c>
      <c r="D106" s="2">
        <v>-0.2</v>
      </c>
      <c r="E106" s="2">
        <v>-0.269230769230769</v>
      </c>
      <c r="F106" s="2">
        <v>5.2631578947368397E-2</v>
      </c>
      <c r="G106" s="2">
        <v>0.1</v>
      </c>
      <c r="H106" s="2">
        <v>-0.13636363636363599</v>
      </c>
      <c r="I106" s="2">
        <v>-0.21052631578947401</v>
      </c>
      <c r="J106" s="2">
        <v>0.133333333333333</v>
      </c>
      <c r="K106" s="2">
        <v>2.9411764705882401E-2</v>
      </c>
      <c r="L106" s="2">
        <v>0.48571428571428599</v>
      </c>
      <c r="M106" s="2">
        <v>0</v>
      </c>
      <c r="N106" s="3">
        <v>0.73333333333333295</v>
      </c>
      <c r="O106" s="3">
        <v>0</v>
      </c>
    </row>
    <row r="107" spans="1:15" x14ac:dyDescent="0.3">
      <c r="A107" s="8" t="s">
        <v>16</v>
      </c>
      <c r="B107" s="8" t="s">
        <v>109</v>
      </c>
      <c r="C107" s="2">
        <v>-0.155371900826446</v>
      </c>
      <c r="D107" s="2">
        <v>-0.20939334637964799</v>
      </c>
      <c r="E107" s="2">
        <v>-0.396039603960396</v>
      </c>
      <c r="F107" s="2">
        <v>-0.28278688524590201</v>
      </c>
      <c r="G107" s="2">
        <v>-8.5714285714285701E-2</v>
      </c>
      <c r="H107" s="2">
        <v>-0.18124999999999999</v>
      </c>
      <c r="I107" s="2">
        <v>-5.34351145038168E-2</v>
      </c>
      <c r="J107" s="2">
        <v>-2.4193548387096801E-2</v>
      </c>
      <c r="K107" s="2">
        <v>-1.6528925619834701E-2</v>
      </c>
      <c r="L107" s="2">
        <v>-0.126050420168067</v>
      </c>
      <c r="M107" s="2">
        <v>-0.34615384615384598</v>
      </c>
      <c r="N107" s="3">
        <v>-0.45161290322580599</v>
      </c>
      <c r="O107" s="3">
        <v>-0.83168316831683198</v>
      </c>
    </row>
    <row r="108" spans="1:15" x14ac:dyDescent="0.3">
      <c r="A108" s="11" t="s">
        <v>17</v>
      </c>
      <c r="B108" s="11" t="s">
        <v>17</v>
      </c>
      <c r="C108" s="3">
        <v>5.6044835868695004E-3</v>
      </c>
      <c r="D108" s="3">
        <v>-2.32218683651805E-4</v>
      </c>
      <c r="E108" s="3">
        <v>5.3090884958688703E-4</v>
      </c>
      <c r="F108" s="3">
        <v>1.33983351573641E-2</v>
      </c>
      <c r="G108" s="3">
        <v>1.3368458945577101E-2</v>
      </c>
      <c r="H108" s="3">
        <v>1.0059582438520299E-2</v>
      </c>
      <c r="I108" s="3">
        <v>1.5202864724877699E-2</v>
      </c>
      <c r="J108" s="3">
        <v>2.4108337926147499E-2</v>
      </c>
      <c r="K108" s="3">
        <v>2.1726428439633402E-2</v>
      </c>
      <c r="L108" s="3">
        <v>1.4868545802043699E-2</v>
      </c>
      <c r="M108" s="3">
        <v>2.38148197576998E-2</v>
      </c>
      <c r="N108" s="3">
        <v>8.7205731832139199E-2</v>
      </c>
      <c r="O108" s="3">
        <v>0.145485615688356</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118</v>
      </c>
      <c r="B113" s="15"/>
    </row>
    <row r="114" spans="1:2" x14ac:dyDescent="0.3">
      <c r="A114" s="14" t="s">
        <v>43</v>
      </c>
      <c r="B114" s="15"/>
    </row>
    <row r="115" spans="1:2" x14ac:dyDescent="0.3">
      <c r="A115" s="14" t="s">
        <v>44</v>
      </c>
      <c r="B115" s="15"/>
    </row>
    <row r="116" spans="1:2" x14ac:dyDescent="0.3">
      <c r="A116" s="14" t="s">
        <v>45</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161</v>
      </c>
      <c r="B1" s="15"/>
    </row>
    <row r="2" spans="1:5" ht="15.6" x14ac:dyDescent="0.3">
      <c r="A2" s="12" t="s">
        <v>152</v>
      </c>
      <c r="B2" s="15"/>
    </row>
    <row r="3" spans="1:5" ht="15.6" x14ac:dyDescent="0.3">
      <c r="A3" s="12" t="s">
        <v>33</v>
      </c>
      <c r="B3" s="15"/>
    </row>
    <row r="4" spans="1:5" ht="15.6" x14ac:dyDescent="0.3">
      <c r="A4" s="12" t="s">
        <v>122</v>
      </c>
      <c r="B4" s="15"/>
    </row>
    <row r="5" spans="1:5" ht="15.6" x14ac:dyDescent="0.3">
      <c r="A5" s="12"/>
      <c r="B5" s="15"/>
    </row>
    <row r="6" spans="1:5" x14ac:dyDescent="0.3">
      <c r="A6" s="16" t="str">
        <f>HYPERLINK("#'Table of contents'!A34",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12</v>
      </c>
      <c r="B9" s="7" t="s">
        <v>119</v>
      </c>
      <c r="C9" s="1">
        <v>1553</v>
      </c>
      <c r="D9" s="1">
        <v>2047</v>
      </c>
      <c r="E9" s="1">
        <v>2327</v>
      </c>
    </row>
    <row r="10" spans="1:5" x14ac:dyDescent="0.3">
      <c r="A10" s="7" t="s">
        <v>12</v>
      </c>
      <c r="B10" s="7" t="s">
        <v>120</v>
      </c>
      <c r="C10" s="1">
        <v>53613</v>
      </c>
      <c r="D10" s="1">
        <v>53503</v>
      </c>
      <c r="E10" s="1">
        <v>54737</v>
      </c>
    </row>
    <row r="11" spans="1:5" x14ac:dyDescent="0.3">
      <c r="A11" s="7" t="s">
        <v>13</v>
      </c>
      <c r="B11" s="7" t="s">
        <v>119</v>
      </c>
      <c r="C11" s="1">
        <v>49</v>
      </c>
      <c r="D11" s="1">
        <v>65</v>
      </c>
      <c r="E11" s="1">
        <v>73</v>
      </c>
    </row>
    <row r="12" spans="1:5" x14ac:dyDescent="0.3">
      <c r="A12" s="7" t="s">
        <v>13</v>
      </c>
      <c r="B12" s="7" t="s">
        <v>120</v>
      </c>
      <c r="C12" s="1">
        <v>1806</v>
      </c>
      <c r="D12" s="1">
        <v>1909</v>
      </c>
      <c r="E12" s="1">
        <v>1935</v>
      </c>
    </row>
    <row r="13" spans="1:5" x14ac:dyDescent="0.3">
      <c r="A13" s="7" t="s">
        <v>14</v>
      </c>
      <c r="B13" s="7" t="s">
        <v>119</v>
      </c>
      <c r="C13" s="1">
        <v>158</v>
      </c>
      <c r="D13" s="1">
        <v>226</v>
      </c>
      <c r="E13" s="1">
        <v>243</v>
      </c>
    </row>
    <row r="14" spans="1:5" x14ac:dyDescent="0.3">
      <c r="A14" s="7" t="s">
        <v>14</v>
      </c>
      <c r="B14" s="7" t="s">
        <v>120</v>
      </c>
      <c r="C14" s="1">
        <v>6214</v>
      </c>
      <c r="D14" s="1">
        <v>6326</v>
      </c>
      <c r="E14" s="1">
        <v>6360</v>
      </c>
    </row>
    <row r="15" spans="1:5" x14ac:dyDescent="0.3">
      <c r="A15" s="7" t="s">
        <v>15</v>
      </c>
      <c r="B15" s="7" t="s">
        <v>119</v>
      </c>
      <c r="C15" s="1">
        <v>88</v>
      </c>
      <c r="D15" s="1">
        <v>121</v>
      </c>
      <c r="E15" s="1">
        <v>133</v>
      </c>
    </row>
    <row r="16" spans="1:5" x14ac:dyDescent="0.3">
      <c r="A16" s="7" t="s">
        <v>15</v>
      </c>
      <c r="B16" s="7" t="s">
        <v>120</v>
      </c>
      <c r="C16" s="1">
        <v>2579</v>
      </c>
      <c r="D16" s="1">
        <v>2797</v>
      </c>
      <c r="E16" s="1">
        <v>2848</v>
      </c>
    </row>
    <row r="17" spans="1:5" x14ac:dyDescent="0.3">
      <c r="A17" s="7" t="s">
        <v>16</v>
      </c>
      <c r="B17" s="7" t="s">
        <v>119</v>
      </c>
      <c r="C17" s="1">
        <v>12</v>
      </c>
      <c r="D17" s="1">
        <v>15</v>
      </c>
      <c r="E17" s="1">
        <v>17</v>
      </c>
    </row>
    <row r="18" spans="1:5" x14ac:dyDescent="0.3">
      <c r="A18" s="7" t="s">
        <v>16</v>
      </c>
      <c r="B18" s="7" t="s">
        <v>120</v>
      </c>
      <c r="C18" s="1">
        <v>377</v>
      </c>
      <c r="D18" s="1">
        <v>428</v>
      </c>
      <c r="E18" s="1">
        <v>370</v>
      </c>
    </row>
    <row r="19" spans="1:5" x14ac:dyDescent="0.3">
      <c r="A19" s="10" t="s">
        <v>17</v>
      </c>
      <c r="B19" s="10" t="s">
        <v>17</v>
      </c>
      <c r="C19" s="5">
        <v>66449</v>
      </c>
      <c r="D19" s="5">
        <v>67437</v>
      </c>
      <c r="E19" s="5">
        <v>69043</v>
      </c>
    </row>
    <row r="20" spans="1:5" x14ac:dyDescent="0.3">
      <c r="A20" s="15"/>
      <c r="B20" s="15"/>
    </row>
    <row r="21" spans="1:5" x14ac:dyDescent="0.3">
      <c r="A21" s="15"/>
      <c r="B21" s="15"/>
    </row>
    <row r="22" spans="1:5" x14ac:dyDescent="0.3">
      <c r="A22" s="15"/>
      <c r="B22" s="15"/>
      <c r="C22" s="20" t="s">
        <v>35</v>
      </c>
      <c r="D22" s="21"/>
      <c r="E22" s="21"/>
    </row>
    <row r="23" spans="1:5" x14ac:dyDescent="0.3">
      <c r="A23" s="9" t="s">
        <v>39</v>
      </c>
      <c r="B23" s="9" t="s">
        <v>39</v>
      </c>
      <c r="C23" s="4" t="s">
        <v>9</v>
      </c>
      <c r="D23" s="4" t="s">
        <v>10</v>
      </c>
      <c r="E23" s="4" t="s">
        <v>11</v>
      </c>
    </row>
    <row r="24" spans="1:5" x14ac:dyDescent="0.3">
      <c r="A24" s="8" t="s">
        <v>12</v>
      </c>
      <c r="B24" s="8" t="s">
        <v>119</v>
      </c>
      <c r="C24" s="2">
        <v>2.8151397599971002E-2</v>
      </c>
      <c r="D24" s="2">
        <v>3.6849684968496901E-2</v>
      </c>
      <c r="E24" s="2">
        <v>4.0778774709098603E-2</v>
      </c>
    </row>
    <row r="25" spans="1:5" x14ac:dyDescent="0.3">
      <c r="A25" s="8" t="s">
        <v>12</v>
      </c>
      <c r="B25" s="8" t="s">
        <v>120</v>
      </c>
      <c r="C25" s="2">
        <v>0.97184860240002902</v>
      </c>
      <c r="D25" s="2">
        <v>0.96315031503150295</v>
      </c>
      <c r="E25" s="2">
        <v>0.95922122529090104</v>
      </c>
    </row>
    <row r="26" spans="1:5" x14ac:dyDescent="0.3">
      <c r="A26" s="8" t="s">
        <v>13</v>
      </c>
      <c r="B26" s="8" t="s">
        <v>119</v>
      </c>
      <c r="C26" s="2">
        <v>2.6415094339622601E-2</v>
      </c>
      <c r="D26" s="2">
        <v>3.2928064842958502E-2</v>
      </c>
      <c r="E26" s="2">
        <v>3.6354581673306803E-2</v>
      </c>
    </row>
    <row r="27" spans="1:5" x14ac:dyDescent="0.3">
      <c r="A27" s="8" t="s">
        <v>13</v>
      </c>
      <c r="B27" s="8" t="s">
        <v>120</v>
      </c>
      <c r="C27" s="2">
        <v>0.97358490566037703</v>
      </c>
      <c r="D27" s="2">
        <v>0.96707193515704104</v>
      </c>
      <c r="E27" s="2">
        <v>0.96364541832669304</v>
      </c>
    </row>
    <row r="28" spans="1:5" x14ac:dyDescent="0.3">
      <c r="A28" s="8" t="s">
        <v>14</v>
      </c>
      <c r="B28" s="8" t="s">
        <v>119</v>
      </c>
      <c r="C28" s="2">
        <v>2.47959824231011E-2</v>
      </c>
      <c r="D28" s="2">
        <v>3.4493284493284503E-2</v>
      </c>
      <c r="E28" s="2">
        <v>3.68014538845979E-2</v>
      </c>
    </row>
    <row r="29" spans="1:5" x14ac:dyDescent="0.3">
      <c r="A29" s="8" t="s">
        <v>14</v>
      </c>
      <c r="B29" s="8" t="s">
        <v>120</v>
      </c>
      <c r="C29" s="2">
        <v>0.97520401757689901</v>
      </c>
      <c r="D29" s="2">
        <v>0.96550671550671596</v>
      </c>
      <c r="E29" s="2">
        <v>0.96319854611540201</v>
      </c>
    </row>
    <row r="30" spans="1:5" x14ac:dyDescent="0.3">
      <c r="A30" s="8" t="s">
        <v>15</v>
      </c>
      <c r="B30" s="8" t="s">
        <v>119</v>
      </c>
      <c r="C30" s="2">
        <v>3.2995875515560602E-2</v>
      </c>
      <c r="D30" s="2">
        <v>4.1466758053461297E-2</v>
      </c>
      <c r="E30" s="2">
        <v>4.46159007044616E-2</v>
      </c>
    </row>
    <row r="31" spans="1:5" x14ac:dyDescent="0.3">
      <c r="A31" s="8" t="s">
        <v>15</v>
      </c>
      <c r="B31" s="8" t="s">
        <v>120</v>
      </c>
      <c r="C31" s="2">
        <v>0.96700412448443895</v>
      </c>
      <c r="D31" s="2">
        <v>0.95853324194653899</v>
      </c>
      <c r="E31" s="2">
        <v>0.95538409929553803</v>
      </c>
    </row>
    <row r="32" spans="1:5" x14ac:dyDescent="0.3">
      <c r="A32" s="8" t="s">
        <v>16</v>
      </c>
      <c r="B32" s="8" t="s">
        <v>119</v>
      </c>
      <c r="C32" s="2">
        <v>3.0848329048843201E-2</v>
      </c>
      <c r="D32" s="2">
        <v>3.38600451467269E-2</v>
      </c>
      <c r="E32" s="2">
        <v>4.3927648578811401E-2</v>
      </c>
    </row>
    <row r="33" spans="1:5" x14ac:dyDescent="0.3">
      <c r="A33" s="8" t="s">
        <v>16</v>
      </c>
      <c r="B33" s="8" t="s">
        <v>120</v>
      </c>
      <c r="C33" s="2">
        <v>0.96915167095115695</v>
      </c>
      <c r="D33" s="2">
        <v>0.96613995485327298</v>
      </c>
      <c r="E33" s="2">
        <v>0.95607235142118896</v>
      </c>
    </row>
    <row r="34" spans="1:5" x14ac:dyDescent="0.3">
      <c r="A34" s="15"/>
      <c r="B34" s="15"/>
    </row>
    <row r="35" spans="1:5" x14ac:dyDescent="0.3">
      <c r="A35" s="13" t="s">
        <v>40</v>
      </c>
      <c r="B35" s="15"/>
    </row>
    <row r="36" spans="1:5" x14ac:dyDescent="0.3">
      <c r="A36" s="14" t="s">
        <v>41</v>
      </c>
      <c r="B36" s="15"/>
    </row>
    <row r="37" spans="1:5" x14ac:dyDescent="0.3">
      <c r="A37" s="14" t="s">
        <v>42</v>
      </c>
      <c r="B37" s="15"/>
    </row>
    <row r="38" spans="1:5" x14ac:dyDescent="0.3">
      <c r="A38" s="14" t="s">
        <v>123</v>
      </c>
      <c r="B38" s="15"/>
    </row>
    <row r="39" spans="1:5" x14ac:dyDescent="0.3">
      <c r="A39" s="14" t="s">
        <v>43</v>
      </c>
      <c r="B39" s="15"/>
    </row>
    <row r="40" spans="1:5" x14ac:dyDescent="0.3">
      <c r="A40" s="14" t="s">
        <v>44</v>
      </c>
      <c r="B40" s="15"/>
    </row>
    <row r="41" spans="1:5" x14ac:dyDescent="0.3">
      <c r="A41" s="14" t="s">
        <v>45</v>
      </c>
      <c r="B41" s="15"/>
    </row>
    <row r="42" spans="1:5" x14ac:dyDescent="0.3">
      <c r="A42" s="15"/>
      <c r="B42" s="15"/>
    </row>
    <row r="43" spans="1:5" x14ac:dyDescent="0.3">
      <c r="A43" s="15"/>
      <c r="B43" s="15"/>
    </row>
    <row r="44" spans="1:5" x14ac:dyDescent="0.3">
      <c r="A44" s="15"/>
      <c r="B44" s="15"/>
    </row>
    <row r="45" spans="1:5" x14ac:dyDescent="0.3">
      <c r="A45" s="15"/>
      <c r="B45" s="15"/>
    </row>
    <row r="46" spans="1:5" x14ac:dyDescent="0.3">
      <c r="A46" s="15"/>
      <c r="B46" s="15"/>
    </row>
    <row r="47" spans="1:5" x14ac:dyDescent="0.3">
      <c r="A47" s="15"/>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2:E2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162</v>
      </c>
    </row>
    <row r="2" spans="1:13" ht="15.6" x14ac:dyDescent="0.3">
      <c r="A2" s="12" t="s">
        <v>163</v>
      </c>
    </row>
    <row r="3" spans="1:13" ht="15.6" x14ac:dyDescent="0.3">
      <c r="A3" s="12" t="s">
        <v>33</v>
      </c>
    </row>
    <row r="4" spans="1:13" x14ac:dyDescent="0.3">
      <c r="A4" s="15"/>
    </row>
    <row r="5" spans="1:13" x14ac:dyDescent="0.3">
      <c r="A5" s="15"/>
    </row>
    <row r="6" spans="1:13" x14ac:dyDescent="0.3">
      <c r="A6" s="16" t="str">
        <f>HYPERLINK("#'Table of contents'!A35",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12</v>
      </c>
      <c r="B9" s="1">
        <v>54340</v>
      </c>
      <c r="C9" s="1">
        <v>56478</v>
      </c>
      <c r="D9" s="1">
        <v>57852</v>
      </c>
      <c r="E9" s="1">
        <v>59172</v>
      </c>
      <c r="F9" s="1">
        <v>61055</v>
      </c>
      <c r="G9" s="1">
        <v>62983</v>
      </c>
      <c r="H9" s="1">
        <v>64748</v>
      </c>
      <c r="I9" s="1">
        <v>66328</v>
      </c>
      <c r="J9" s="1">
        <v>68533</v>
      </c>
      <c r="K9" s="1">
        <v>69995</v>
      </c>
      <c r="L9" s="1">
        <v>72046</v>
      </c>
      <c r="M9" s="1">
        <v>74624</v>
      </c>
    </row>
    <row r="10" spans="1:13" x14ac:dyDescent="0.3">
      <c r="A10" s="7" t="s">
        <v>13</v>
      </c>
      <c r="B10" s="1">
        <v>1783</v>
      </c>
      <c r="C10" s="1">
        <v>1847</v>
      </c>
      <c r="D10" s="1">
        <v>1876</v>
      </c>
      <c r="E10" s="1">
        <v>1894</v>
      </c>
      <c r="F10" s="1">
        <v>1981</v>
      </c>
      <c r="G10" s="1">
        <v>2013</v>
      </c>
      <c r="H10" s="1">
        <v>2068</v>
      </c>
      <c r="I10" s="1">
        <v>2117</v>
      </c>
      <c r="J10" s="1">
        <v>2202</v>
      </c>
      <c r="K10" s="1">
        <v>2285</v>
      </c>
      <c r="L10" s="1">
        <v>2356</v>
      </c>
      <c r="M10" s="1">
        <v>2405</v>
      </c>
    </row>
    <row r="11" spans="1:13" x14ac:dyDescent="0.3">
      <c r="A11" s="7" t="s">
        <v>14</v>
      </c>
      <c r="B11" s="1">
        <v>5828</v>
      </c>
      <c r="C11" s="1">
        <v>5994</v>
      </c>
      <c r="D11" s="1">
        <v>6121</v>
      </c>
      <c r="E11" s="1">
        <v>6240</v>
      </c>
      <c r="F11" s="1">
        <v>6365</v>
      </c>
      <c r="G11" s="1">
        <v>6460</v>
      </c>
      <c r="H11" s="1">
        <v>6612</v>
      </c>
      <c r="I11" s="1">
        <v>6772</v>
      </c>
      <c r="J11" s="1">
        <v>6995</v>
      </c>
      <c r="K11" s="1">
        <v>7159</v>
      </c>
      <c r="L11" s="1">
        <v>7304</v>
      </c>
      <c r="M11" s="1">
        <v>7391</v>
      </c>
    </row>
    <row r="12" spans="1:13" x14ac:dyDescent="0.3">
      <c r="A12" s="7" t="s">
        <v>15</v>
      </c>
      <c r="B12" s="1">
        <v>2957</v>
      </c>
      <c r="C12" s="1">
        <v>3029</v>
      </c>
      <c r="D12" s="1">
        <v>3043</v>
      </c>
      <c r="E12" s="1">
        <v>3080</v>
      </c>
      <c r="F12" s="1">
        <v>3146</v>
      </c>
      <c r="G12" s="1">
        <v>3205</v>
      </c>
      <c r="H12" s="1">
        <v>3260</v>
      </c>
      <c r="I12" s="1">
        <v>3323</v>
      </c>
      <c r="J12" s="1">
        <v>3469</v>
      </c>
      <c r="K12" s="1">
        <v>3575</v>
      </c>
      <c r="L12" s="1">
        <v>3633</v>
      </c>
      <c r="M12" s="1">
        <v>3741</v>
      </c>
    </row>
    <row r="13" spans="1:13" x14ac:dyDescent="0.3">
      <c r="A13" s="7" t="s">
        <v>16</v>
      </c>
      <c r="B13" s="1">
        <v>5670</v>
      </c>
      <c r="C13" s="1">
        <v>5417</v>
      </c>
      <c r="D13" s="1">
        <v>4504</v>
      </c>
      <c r="E13" s="1">
        <v>2895</v>
      </c>
      <c r="F13" s="1">
        <v>2109</v>
      </c>
      <c r="G13" s="1">
        <v>1862</v>
      </c>
      <c r="H13" s="1">
        <v>1810</v>
      </c>
      <c r="I13" s="1">
        <v>1750</v>
      </c>
      <c r="J13" s="1">
        <v>1934</v>
      </c>
      <c r="K13" s="1">
        <v>1788</v>
      </c>
      <c r="L13" s="1">
        <v>1622</v>
      </c>
      <c r="M13" s="1">
        <v>1643</v>
      </c>
    </row>
    <row r="14" spans="1:13" x14ac:dyDescent="0.3">
      <c r="A14" s="10" t="s">
        <v>17</v>
      </c>
      <c r="B14" s="5">
        <v>70578</v>
      </c>
      <c r="C14" s="5">
        <v>72765</v>
      </c>
      <c r="D14" s="5">
        <v>73396</v>
      </c>
      <c r="E14" s="5">
        <v>73281</v>
      </c>
      <c r="F14" s="5">
        <v>74656</v>
      </c>
      <c r="G14" s="5">
        <v>76523</v>
      </c>
      <c r="H14" s="5">
        <v>78498</v>
      </c>
      <c r="I14" s="5">
        <v>80290</v>
      </c>
      <c r="J14" s="5">
        <v>83133</v>
      </c>
      <c r="K14" s="5">
        <v>84802</v>
      </c>
      <c r="L14" s="5">
        <v>86961</v>
      </c>
      <c r="M14" s="5">
        <v>89804</v>
      </c>
    </row>
    <row r="15" spans="1:13" x14ac:dyDescent="0.3">
      <c r="A15" s="15"/>
    </row>
    <row r="16" spans="1:13" x14ac:dyDescent="0.3">
      <c r="A16" s="15"/>
    </row>
    <row r="17" spans="1:14" x14ac:dyDescent="0.3">
      <c r="A17" s="15"/>
      <c r="B17" s="20" t="s">
        <v>35</v>
      </c>
      <c r="C17" s="21"/>
      <c r="D17" s="21"/>
      <c r="E17" s="21"/>
      <c r="F17" s="21"/>
      <c r="G17" s="21"/>
      <c r="H17" s="21"/>
      <c r="I17" s="21"/>
      <c r="J17" s="21"/>
      <c r="K17" s="21"/>
      <c r="L17" s="21"/>
      <c r="M17" s="21"/>
    </row>
    <row r="18" spans="1:14" x14ac:dyDescent="0.3">
      <c r="A18" s="9" t="s">
        <v>39</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12</v>
      </c>
      <c r="B19" s="2">
        <v>0.769928306271076</v>
      </c>
      <c r="C19" s="2">
        <v>0.77616986188414805</v>
      </c>
      <c r="D19" s="2">
        <v>0.78821734154449796</v>
      </c>
      <c r="E19" s="2">
        <v>0.80746714700945699</v>
      </c>
      <c r="F19" s="2">
        <v>0.81781772396056596</v>
      </c>
      <c r="G19" s="2">
        <v>0.82305973367484297</v>
      </c>
      <c r="H19" s="2">
        <v>0.82483630156182297</v>
      </c>
      <c r="I19" s="2">
        <v>0.826105368040852</v>
      </c>
      <c r="J19" s="2">
        <v>0.82437780424139595</v>
      </c>
      <c r="K19" s="2">
        <v>0.82539326902667398</v>
      </c>
      <c r="L19" s="2">
        <v>0.82848633295385299</v>
      </c>
      <c r="M19" s="2">
        <v>0.83096521313081795</v>
      </c>
    </row>
    <row r="20" spans="1:14" x14ac:dyDescent="0.3">
      <c r="A20" s="8" t="s">
        <v>13</v>
      </c>
      <c r="B20" s="2">
        <v>2.52628297769843E-2</v>
      </c>
      <c r="C20" s="2">
        <v>2.5383082525939699E-2</v>
      </c>
      <c r="D20" s="2">
        <v>2.55599760204916E-2</v>
      </c>
      <c r="E20" s="2">
        <v>2.5845717170890101E-2</v>
      </c>
      <c r="F20" s="2">
        <v>2.65350407201029E-2</v>
      </c>
      <c r="G20" s="2">
        <v>2.63058165518864E-2</v>
      </c>
      <c r="H20" s="2">
        <v>2.6344620245101799E-2</v>
      </c>
      <c r="I20" s="2">
        <v>2.6366919915306999E-2</v>
      </c>
      <c r="J20" s="2">
        <v>2.6487676374003101E-2</v>
      </c>
      <c r="K20" s="2">
        <v>2.6945119218886301E-2</v>
      </c>
      <c r="L20" s="2">
        <v>2.7092604730856399E-2</v>
      </c>
      <c r="M20" s="2">
        <v>2.6780544296467899E-2</v>
      </c>
    </row>
    <row r="21" spans="1:14" x14ac:dyDescent="0.3">
      <c r="A21" s="8" t="s">
        <v>14</v>
      </c>
      <c r="B21" s="2">
        <v>8.2575306752812494E-2</v>
      </c>
      <c r="C21" s="2">
        <v>8.2374768089053793E-2</v>
      </c>
      <c r="D21" s="2">
        <v>8.3396915363235097E-2</v>
      </c>
      <c r="E21" s="2">
        <v>8.5151676423629599E-2</v>
      </c>
      <c r="F21" s="2">
        <v>8.5257715387912603E-2</v>
      </c>
      <c r="G21" s="2">
        <v>8.4419063549521098E-2</v>
      </c>
      <c r="H21" s="2">
        <v>8.4231445387143597E-2</v>
      </c>
      <c r="I21" s="2">
        <v>8.4344252086187593E-2</v>
      </c>
      <c r="J21" s="2">
        <v>8.4142278036399495E-2</v>
      </c>
      <c r="K21" s="2">
        <v>8.4420178769368706E-2</v>
      </c>
      <c r="L21" s="2">
        <v>8.3991674428766899E-2</v>
      </c>
      <c r="M21" s="2">
        <v>8.2301456505278203E-2</v>
      </c>
    </row>
    <row r="22" spans="1:14" x14ac:dyDescent="0.3">
      <c r="A22" s="8" t="s">
        <v>15</v>
      </c>
      <c r="B22" s="2">
        <v>4.1896908385049197E-2</v>
      </c>
      <c r="C22" s="2">
        <v>4.1627155912870202E-2</v>
      </c>
      <c r="D22" s="2">
        <v>4.1460025069486102E-2</v>
      </c>
      <c r="E22" s="2">
        <v>4.2029994132176098E-2</v>
      </c>
      <c r="F22" s="2">
        <v>4.2139948564080598E-2</v>
      </c>
      <c r="G22" s="2">
        <v>4.1882832612417202E-2</v>
      </c>
      <c r="H22" s="2">
        <v>4.1529720502433198E-2</v>
      </c>
      <c r="I22" s="2">
        <v>4.1387470419728498E-2</v>
      </c>
      <c r="J22" s="2">
        <v>4.1728314868944898E-2</v>
      </c>
      <c r="K22" s="2">
        <v>4.2157024598476499E-2</v>
      </c>
      <c r="L22" s="2">
        <v>4.1777348466554003E-2</v>
      </c>
      <c r="M22" s="2">
        <v>4.1657387198788497E-2</v>
      </c>
    </row>
    <row r="23" spans="1:14" x14ac:dyDescent="0.3">
      <c r="A23" s="8" t="s">
        <v>16</v>
      </c>
      <c r="B23" s="2">
        <v>8.0336648814077996E-2</v>
      </c>
      <c r="C23" s="2">
        <v>7.4445131587988697E-2</v>
      </c>
      <c r="D23" s="2">
        <v>6.1365742002289003E-2</v>
      </c>
      <c r="E23" s="2">
        <v>3.9505465263847399E-2</v>
      </c>
      <c r="F23" s="2">
        <v>2.8249571367338199E-2</v>
      </c>
      <c r="G23" s="2">
        <v>2.4332553611332498E-2</v>
      </c>
      <c r="H23" s="2">
        <v>2.3057912303498199E-2</v>
      </c>
      <c r="I23" s="2">
        <v>2.1795989537925001E-2</v>
      </c>
      <c r="J23" s="2">
        <v>2.3263926479256101E-2</v>
      </c>
      <c r="K23" s="2">
        <v>2.10844083865947E-2</v>
      </c>
      <c r="L23" s="2">
        <v>1.8652039419969901E-2</v>
      </c>
      <c r="M23" s="2">
        <v>1.8295398868647301E-2</v>
      </c>
    </row>
    <row r="24" spans="1:14" x14ac:dyDescent="0.3">
      <c r="A24" s="15"/>
    </row>
    <row r="25" spans="1:14" x14ac:dyDescent="0.3">
      <c r="A25" s="15"/>
    </row>
    <row r="26" spans="1:14" x14ac:dyDescent="0.3">
      <c r="A26" s="15"/>
      <c r="B26" s="20" t="s">
        <v>36</v>
      </c>
      <c r="C26" s="20"/>
      <c r="D26" s="20"/>
      <c r="E26" s="20"/>
      <c r="F26" s="20"/>
      <c r="G26" s="20"/>
      <c r="H26" s="20"/>
      <c r="I26" s="20"/>
      <c r="J26" s="20"/>
      <c r="K26" s="20"/>
      <c r="L26" s="20"/>
      <c r="M26" s="6" t="s">
        <v>37</v>
      </c>
      <c r="N26" s="6" t="s">
        <v>38</v>
      </c>
    </row>
    <row r="27" spans="1:14" x14ac:dyDescent="0.3">
      <c r="A27" s="9" t="s">
        <v>39</v>
      </c>
      <c r="B27" s="4" t="s">
        <v>18</v>
      </c>
      <c r="C27" s="4" t="s">
        <v>19</v>
      </c>
      <c r="D27" s="4" t="s">
        <v>20</v>
      </c>
      <c r="E27" s="4" t="s">
        <v>21</v>
      </c>
      <c r="F27" s="4" t="s">
        <v>22</v>
      </c>
      <c r="G27" s="4" t="s">
        <v>23</v>
      </c>
      <c r="H27" s="4" t="s">
        <v>24</v>
      </c>
      <c r="I27" s="4" t="s">
        <v>25</v>
      </c>
      <c r="J27" s="4" t="s">
        <v>26</v>
      </c>
      <c r="K27" s="4" t="s">
        <v>27</v>
      </c>
      <c r="L27" s="4" t="s">
        <v>28</v>
      </c>
      <c r="M27" s="4" t="s">
        <v>29</v>
      </c>
      <c r="N27" s="4" t="s">
        <v>30</v>
      </c>
    </row>
    <row r="28" spans="1:14" x14ac:dyDescent="0.3">
      <c r="A28" s="8" t="s">
        <v>12</v>
      </c>
      <c r="B28" s="2">
        <v>3.93448656606551E-2</v>
      </c>
      <c r="C28" s="2">
        <v>2.4328056942526301E-2</v>
      </c>
      <c r="D28" s="2">
        <v>2.28168429786351E-2</v>
      </c>
      <c r="E28" s="2">
        <v>3.1822483607111499E-2</v>
      </c>
      <c r="F28" s="2">
        <v>3.1578085332896598E-2</v>
      </c>
      <c r="G28" s="2">
        <v>2.80234348951304E-2</v>
      </c>
      <c r="H28" s="2">
        <v>2.44022981404831E-2</v>
      </c>
      <c r="I28" s="2">
        <v>3.3243878904836599E-2</v>
      </c>
      <c r="J28" s="2">
        <v>2.1332788583602099E-2</v>
      </c>
      <c r="K28" s="2">
        <v>2.9302093006643298E-2</v>
      </c>
      <c r="L28" s="2">
        <v>3.5782694389695502E-2</v>
      </c>
      <c r="M28" s="3">
        <v>0.125075382945362</v>
      </c>
      <c r="N28" s="3">
        <v>0.28991218972550598</v>
      </c>
    </row>
    <row r="29" spans="1:14" x14ac:dyDescent="0.3">
      <c r="A29" s="8" t="s">
        <v>13</v>
      </c>
      <c r="B29" s="2">
        <v>3.5894559730790802E-2</v>
      </c>
      <c r="C29" s="2">
        <v>1.57011369788847E-2</v>
      </c>
      <c r="D29" s="2">
        <v>9.5948827292110898E-3</v>
      </c>
      <c r="E29" s="2">
        <v>4.5934530095037E-2</v>
      </c>
      <c r="F29" s="2">
        <v>1.6153457849570899E-2</v>
      </c>
      <c r="G29" s="2">
        <v>2.7322404371584699E-2</v>
      </c>
      <c r="H29" s="2">
        <v>2.3694390715667299E-2</v>
      </c>
      <c r="I29" s="2">
        <v>4.0151157298063303E-2</v>
      </c>
      <c r="J29" s="2">
        <v>3.7693006357856502E-2</v>
      </c>
      <c r="K29" s="2">
        <v>3.1072210065645499E-2</v>
      </c>
      <c r="L29" s="2">
        <v>2.0797962648556899E-2</v>
      </c>
      <c r="M29" s="3">
        <v>0.136041568256967</v>
      </c>
      <c r="N29" s="3">
        <v>0.28198294243070399</v>
      </c>
    </row>
    <row r="30" spans="1:14" x14ac:dyDescent="0.3">
      <c r="A30" s="8" t="s">
        <v>14</v>
      </c>
      <c r="B30" s="2">
        <v>2.8483184625943701E-2</v>
      </c>
      <c r="C30" s="2">
        <v>2.1187854521187901E-2</v>
      </c>
      <c r="D30" s="2">
        <v>1.9441267766704799E-2</v>
      </c>
      <c r="E30" s="2">
        <v>2.0032051282051301E-2</v>
      </c>
      <c r="F30" s="2">
        <v>1.49253731343284E-2</v>
      </c>
      <c r="G30" s="2">
        <v>2.3529411764705899E-2</v>
      </c>
      <c r="H30" s="2">
        <v>2.41984271022384E-2</v>
      </c>
      <c r="I30" s="2">
        <v>3.2929710572947399E-2</v>
      </c>
      <c r="J30" s="2">
        <v>2.3445318084345999E-2</v>
      </c>
      <c r="K30" s="2">
        <v>2.0254225450481899E-2</v>
      </c>
      <c r="L30" s="2">
        <v>1.1911281489594701E-2</v>
      </c>
      <c r="M30" s="3">
        <v>9.14057885410514E-2</v>
      </c>
      <c r="N30" s="3">
        <v>0.207482437510211</v>
      </c>
    </row>
    <row r="31" spans="1:14" x14ac:dyDescent="0.3">
      <c r="A31" s="8" t="s">
        <v>15</v>
      </c>
      <c r="B31" s="2">
        <v>2.4349002367264099E-2</v>
      </c>
      <c r="C31" s="2">
        <v>4.6219874546054801E-3</v>
      </c>
      <c r="D31" s="2">
        <v>1.21590535655603E-2</v>
      </c>
      <c r="E31" s="2">
        <v>2.1428571428571401E-2</v>
      </c>
      <c r="F31" s="2">
        <v>1.8753973299427799E-2</v>
      </c>
      <c r="G31" s="2">
        <v>1.7160686427457099E-2</v>
      </c>
      <c r="H31" s="2">
        <v>1.9325153374233101E-2</v>
      </c>
      <c r="I31" s="2">
        <v>4.3936202226903399E-2</v>
      </c>
      <c r="J31" s="2">
        <v>3.0556356298645101E-2</v>
      </c>
      <c r="K31" s="2">
        <v>1.6223776223776201E-2</v>
      </c>
      <c r="L31" s="2">
        <v>2.9727497935590399E-2</v>
      </c>
      <c r="M31" s="3">
        <v>0.12578994884140801</v>
      </c>
      <c r="N31" s="3">
        <v>0.22937890239894801</v>
      </c>
    </row>
    <row r="32" spans="1:14" x14ac:dyDescent="0.3">
      <c r="A32" s="8" t="s">
        <v>16</v>
      </c>
      <c r="B32" s="2">
        <v>-4.4620811287478003E-2</v>
      </c>
      <c r="C32" s="2">
        <v>-0.16854347424773899</v>
      </c>
      <c r="D32" s="2">
        <v>-0.35723801065719402</v>
      </c>
      <c r="E32" s="2">
        <v>-0.27150259067357502</v>
      </c>
      <c r="F32" s="2">
        <v>-0.117117117117117</v>
      </c>
      <c r="G32" s="2">
        <v>-2.7926960257787299E-2</v>
      </c>
      <c r="H32" s="2">
        <v>-3.3149171270718203E-2</v>
      </c>
      <c r="I32" s="2">
        <v>0.105142857142857</v>
      </c>
      <c r="J32" s="2">
        <v>-7.54912099276112E-2</v>
      </c>
      <c r="K32" s="2">
        <v>-9.2841163310961997E-2</v>
      </c>
      <c r="L32" s="2">
        <v>1.29469790382244E-2</v>
      </c>
      <c r="M32" s="3">
        <v>-6.1142857142857103E-2</v>
      </c>
      <c r="N32" s="3">
        <v>-0.63521314387211403</v>
      </c>
    </row>
    <row r="33" spans="1:14" x14ac:dyDescent="0.3">
      <c r="A33" s="11" t="s">
        <v>17</v>
      </c>
      <c r="B33" s="3">
        <v>3.09869931140015E-2</v>
      </c>
      <c r="C33" s="3">
        <v>8.6717515288943902E-3</v>
      </c>
      <c r="D33" s="3">
        <v>-1.56684287972097E-3</v>
      </c>
      <c r="E33" s="3">
        <v>1.87633902375786E-2</v>
      </c>
      <c r="F33" s="3">
        <v>2.5008036862408899E-2</v>
      </c>
      <c r="G33" s="3">
        <v>2.5809233825124501E-2</v>
      </c>
      <c r="H33" s="3">
        <v>2.2828607098270001E-2</v>
      </c>
      <c r="I33" s="3">
        <v>3.5409141860754799E-2</v>
      </c>
      <c r="J33" s="3">
        <v>2.0076263337062299E-2</v>
      </c>
      <c r="K33" s="3">
        <v>2.54593052050659E-2</v>
      </c>
      <c r="L33" s="3">
        <v>3.2692816319959503E-2</v>
      </c>
      <c r="M33" s="3">
        <v>0.118495453979325</v>
      </c>
      <c r="N33" s="3">
        <v>0.22355441713444901</v>
      </c>
    </row>
    <row r="34" spans="1:14" x14ac:dyDescent="0.3">
      <c r="A34" s="15"/>
    </row>
    <row r="35" spans="1:14" x14ac:dyDescent="0.3">
      <c r="A35" s="13" t="s">
        <v>40</v>
      </c>
    </row>
    <row r="36" spans="1:14" x14ac:dyDescent="0.3">
      <c r="A36" s="14" t="s">
        <v>41</v>
      </c>
    </row>
    <row r="37" spans="1:14" x14ac:dyDescent="0.3">
      <c r="A37" s="14" t="s">
        <v>42</v>
      </c>
    </row>
    <row r="38" spans="1:14" x14ac:dyDescent="0.3">
      <c r="A38" s="14" t="s">
        <v>43</v>
      </c>
    </row>
    <row r="39" spans="1:14" x14ac:dyDescent="0.3">
      <c r="A39" s="14" t="s">
        <v>44</v>
      </c>
    </row>
    <row r="40" spans="1:14" x14ac:dyDescent="0.3">
      <c r="A40" s="14" t="s">
        <v>45</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7:M17"/>
    <mergeCell ref="B26:L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164</v>
      </c>
      <c r="B1" s="15"/>
    </row>
    <row r="2" spans="1:14" ht="15.6" x14ac:dyDescent="0.3">
      <c r="A2" s="12" t="s">
        <v>163</v>
      </c>
      <c r="B2" s="15"/>
    </row>
    <row r="3" spans="1:14" ht="15.6" x14ac:dyDescent="0.3">
      <c r="A3" s="12" t="s">
        <v>33</v>
      </c>
      <c r="B3" s="15"/>
    </row>
    <row r="4" spans="1:14" ht="15.6" x14ac:dyDescent="0.3">
      <c r="A4" s="12" t="s">
        <v>53</v>
      </c>
      <c r="B4" s="15"/>
    </row>
    <row r="5" spans="1:14" x14ac:dyDescent="0.3">
      <c r="A5" s="15"/>
      <c r="B5" s="15"/>
    </row>
    <row r="6" spans="1:14" x14ac:dyDescent="0.3">
      <c r="A6" s="16" t="str">
        <f>HYPERLINK("#'Table of contents'!A36",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46</v>
      </c>
      <c r="C9" s="1">
        <v>4</v>
      </c>
      <c r="D9" s="1">
        <v>8</v>
      </c>
      <c r="E9" s="1">
        <v>4</v>
      </c>
      <c r="F9" s="1">
        <v>1</v>
      </c>
      <c r="G9" s="1">
        <v>6</v>
      </c>
      <c r="H9" s="1">
        <v>1</v>
      </c>
      <c r="I9" s="1">
        <v>2</v>
      </c>
      <c r="J9" s="1">
        <v>7</v>
      </c>
      <c r="K9" s="1">
        <v>4</v>
      </c>
      <c r="L9" s="1">
        <v>2</v>
      </c>
      <c r="M9" s="1">
        <v>0</v>
      </c>
      <c r="N9" s="1">
        <v>7</v>
      </c>
    </row>
    <row r="10" spans="1:14" x14ac:dyDescent="0.3">
      <c r="A10" s="7" t="s">
        <v>12</v>
      </c>
      <c r="B10" s="7" t="s">
        <v>47</v>
      </c>
      <c r="C10" s="1">
        <v>9617</v>
      </c>
      <c r="D10" s="1">
        <v>10239</v>
      </c>
      <c r="E10" s="1">
        <v>10552</v>
      </c>
      <c r="F10" s="1">
        <v>10497</v>
      </c>
      <c r="G10" s="1">
        <v>10408</v>
      </c>
      <c r="H10" s="1">
        <v>10283</v>
      </c>
      <c r="I10" s="1">
        <v>10025</v>
      </c>
      <c r="J10" s="1">
        <v>9658</v>
      </c>
      <c r="K10" s="1">
        <v>9661</v>
      </c>
      <c r="L10" s="1">
        <v>9549</v>
      </c>
      <c r="M10" s="1">
        <v>9854</v>
      </c>
      <c r="N10" s="1">
        <v>10282</v>
      </c>
    </row>
    <row r="11" spans="1:14" x14ac:dyDescent="0.3">
      <c r="A11" s="7" t="s">
        <v>12</v>
      </c>
      <c r="B11" s="7" t="s">
        <v>48</v>
      </c>
      <c r="C11" s="1">
        <v>22129</v>
      </c>
      <c r="D11" s="1">
        <v>22794</v>
      </c>
      <c r="E11" s="1">
        <v>23538</v>
      </c>
      <c r="F11" s="1">
        <v>24281</v>
      </c>
      <c r="G11" s="1">
        <v>25159</v>
      </c>
      <c r="H11" s="1">
        <v>25790</v>
      </c>
      <c r="I11" s="1">
        <v>26566</v>
      </c>
      <c r="J11" s="1">
        <v>27280</v>
      </c>
      <c r="K11" s="1">
        <v>27779</v>
      </c>
      <c r="L11" s="1">
        <v>28094</v>
      </c>
      <c r="M11" s="1">
        <v>28203</v>
      </c>
      <c r="N11" s="1">
        <v>28622</v>
      </c>
    </row>
    <row r="12" spans="1:14" x14ac:dyDescent="0.3">
      <c r="A12" s="7" t="s">
        <v>12</v>
      </c>
      <c r="B12" s="7" t="s">
        <v>49</v>
      </c>
      <c r="C12" s="1">
        <v>15196</v>
      </c>
      <c r="D12" s="1">
        <v>15794</v>
      </c>
      <c r="E12" s="1">
        <v>16412</v>
      </c>
      <c r="F12" s="1">
        <v>17149</v>
      </c>
      <c r="G12" s="1">
        <v>17852</v>
      </c>
      <c r="H12" s="1">
        <v>18746</v>
      </c>
      <c r="I12" s="1">
        <v>19440</v>
      </c>
      <c r="J12" s="1">
        <v>20163</v>
      </c>
      <c r="K12" s="1">
        <v>21010</v>
      </c>
      <c r="L12" s="1">
        <v>21840</v>
      </c>
      <c r="M12" s="1">
        <v>22656</v>
      </c>
      <c r="N12" s="1">
        <v>23581</v>
      </c>
    </row>
    <row r="13" spans="1:14" x14ac:dyDescent="0.3">
      <c r="A13" s="7" t="s">
        <v>12</v>
      </c>
      <c r="B13" s="7" t="s">
        <v>50</v>
      </c>
      <c r="C13" s="1">
        <v>6186</v>
      </c>
      <c r="D13" s="1">
        <v>6432</v>
      </c>
      <c r="E13" s="1">
        <v>6273</v>
      </c>
      <c r="F13" s="1">
        <v>6332</v>
      </c>
      <c r="G13" s="1">
        <v>6635</v>
      </c>
      <c r="H13" s="1">
        <v>7014</v>
      </c>
      <c r="I13" s="1">
        <v>7402</v>
      </c>
      <c r="J13" s="1">
        <v>7805</v>
      </c>
      <c r="K13" s="1">
        <v>8494</v>
      </c>
      <c r="L13" s="1">
        <v>8855</v>
      </c>
      <c r="M13" s="1">
        <v>9521</v>
      </c>
      <c r="N13" s="1">
        <v>10130</v>
      </c>
    </row>
    <row r="14" spans="1:14" x14ac:dyDescent="0.3">
      <c r="A14" s="7" t="s">
        <v>12</v>
      </c>
      <c r="B14" s="7" t="s">
        <v>51</v>
      </c>
      <c r="C14" s="1">
        <v>1208</v>
      </c>
      <c r="D14" s="1">
        <v>1211</v>
      </c>
      <c r="E14" s="1">
        <v>1073</v>
      </c>
      <c r="F14" s="1">
        <v>912</v>
      </c>
      <c r="G14" s="1">
        <v>995</v>
      </c>
      <c r="H14" s="1">
        <v>1149</v>
      </c>
      <c r="I14" s="1">
        <v>1313</v>
      </c>
      <c r="J14" s="1">
        <v>1415</v>
      </c>
      <c r="K14" s="1">
        <v>1585</v>
      </c>
      <c r="L14" s="1">
        <v>1655</v>
      </c>
      <c r="M14" s="1">
        <v>1812</v>
      </c>
      <c r="N14" s="1">
        <v>2002</v>
      </c>
    </row>
    <row r="15" spans="1:14" x14ac:dyDescent="0.3">
      <c r="A15" s="7" t="s">
        <v>13</v>
      </c>
      <c r="B15" s="7" t="s">
        <v>46</v>
      </c>
      <c r="C15" s="1">
        <v>0</v>
      </c>
      <c r="D15" s="1">
        <v>0</v>
      </c>
      <c r="E15" s="1">
        <v>0</v>
      </c>
      <c r="F15" s="1">
        <v>0</v>
      </c>
      <c r="G15" s="1">
        <v>0</v>
      </c>
      <c r="H15" s="1">
        <v>0</v>
      </c>
      <c r="I15" s="1">
        <v>0</v>
      </c>
      <c r="J15" s="1">
        <v>0</v>
      </c>
      <c r="K15" s="1">
        <v>0</v>
      </c>
      <c r="L15" s="1">
        <v>0</v>
      </c>
      <c r="M15" s="1">
        <v>0</v>
      </c>
      <c r="N15" s="1">
        <v>0</v>
      </c>
    </row>
    <row r="16" spans="1:14" x14ac:dyDescent="0.3">
      <c r="A16" s="7" t="s">
        <v>13</v>
      </c>
      <c r="B16" s="7" t="s">
        <v>47</v>
      </c>
      <c r="C16" s="1">
        <v>400</v>
      </c>
      <c r="D16" s="1">
        <v>404</v>
      </c>
      <c r="E16" s="1">
        <v>407</v>
      </c>
      <c r="F16" s="1">
        <v>404</v>
      </c>
      <c r="G16" s="1">
        <v>427</v>
      </c>
      <c r="H16" s="1">
        <v>410</v>
      </c>
      <c r="I16" s="1">
        <v>410</v>
      </c>
      <c r="J16" s="1">
        <v>411</v>
      </c>
      <c r="K16" s="1">
        <v>430</v>
      </c>
      <c r="L16" s="1">
        <v>456</v>
      </c>
      <c r="M16" s="1">
        <v>479</v>
      </c>
      <c r="N16" s="1">
        <v>481</v>
      </c>
    </row>
    <row r="17" spans="1:14" x14ac:dyDescent="0.3">
      <c r="A17" s="7" t="s">
        <v>13</v>
      </c>
      <c r="B17" s="7" t="s">
        <v>48</v>
      </c>
      <c r="C17" s="1">
        <v>692</v>
      </c>
      <c r="D17" s="1">
        <v>731</v>
      </c>
      <c r="E17" s="1">
        <v>747</v>
      </c>
      <c r="F17" s="1">
        <v>754</v>
      </c>
      <c r="G17" s="1">
        <v>777</v>
      </c>
      <c r="H17" s="1">
        <v>798</v>
      </c>
      <c r="I17" s="1">
        <v>826</v>
      </c>
      <c r="J17" s="1">
        <v>860</v>
      </c>
      <c r="K17" s="1">
        <v>891</v>
      </c>
      <c r="L17" s="1">
        <v>893</v>
      </c>
      <c r="M17" s="1">
        <v>901</v>
      </c>
      <c r="N17" s="1">
        <v>906</v>
      </c>
    </row>
    <row r="18" spans="1:14" x14ac:dyDescent="0.3">
      <c r="A18" s="7" t="s">
        <v>13</v>
      </c>
      <c r="B18" s="7" t="s">
        <v>49</v>
      </c>
      <c r="C18" s="1">
        <v>494</v>
      </c>
      <c r="D18" s="1">
        <v>499</v>
      </c>
      <c r="E18" s="1">
        <v>521</v>
      </c>
      <c r="F18" s="1">
        <v>523</v>
      </c>
      <c r="G18" s="1">
        <v>553</v>
      </c>
      <c r="H18" s="1">
        <v>572</v>
      </c>
      <c r="I18" s="1">
        <v>577</v>
      </c>
      <c r="J18" s="1">
        <v>593</v>
      </c>
      <c r="K18" s="1">
        <v>615</v>
      </c>
      <c r="L18" s="1">
        <v>646</v>
      </c>
      <c r="M18" s="1">
        <v>671</v>
      </c>
      <c r="N18" s="1">
        <v>704</v>
      </c>
    </row>
    <row r="19" spans="1:14" x14ac:dyDescent="0.3">
      <c r="A19" s="7" t="s">
        <v>13</v>
      </c>
      <c r="B19" s="7" t="s">
        <v>50</v>
      </c>
      <c r="C19" s="1">
        <v>178</v>
      </c>
      <c r="D19" s="1">
        <v>188</v>
      </c>
      <c r="E19" s="1">
        <v>177</v>
      </c>
      <c r="F19" s="1">
        <v>194</v>
      </c>
      <c r="G19" s="1">
        <v>207</v>
      </c>
      <c r="H19" s="1">
        <v>211</v>
      </c>
      <c r="I19" s="1">
        <v>229</v>
      </c>
      <c r="J19" s="1">
        <v>230</v>
      </c>
      <c r="K19" s="1">
        <v>239</v>
      </c>
      <c r="L19" s="1">
        <v>258</v>
      </c>
      <c r="M19" s="1">
        <v>276</v>
      </c>
      <c r="N19" s="1">
        <v>282</v>
      </c>
    </row>
    <row r="20" spans="1:14" x14ac:dyDescent="0.3">
      <c r="A20" s="7" t="s">
        <v>13</v>
      </c>
      <c r="B20" s="7" t="s">
        <v>51</v>
      </c>
      <c r="C20" s="1">
        <v>19</v>
      </c>
      <c r="D20" s="1">
        <v>25</v>
      </c>
      <c r="E20" s="1">
        <v>24</v>
      </c>
      <c r="F20" s="1">
        <v>19</v>
      </c>
      <c r="G20" s="1">
        <v>17</v>
      </c>
      <c r="H20" s="1">
        <v>22</v>
      </c>
      <c r="I20" s="1">
        <v>26</v>
      </c>
      <c r="J20" s="1">
        <v>23</v>
      </c>
      <c r="K20" s="1">
        <v>27</v>
      </c>
      <c r="L20" s="1">
        <v>32</v>
      </c>
      <c r="M20" s="1">
        <v>29</v>
      </c>
      <c r="N20" s="1">
        <v>32</v>
      </c>
    </row>
    <row r="21" spans="1:14" x14ac:dyDescent="0.3">
      <c r="A21" s="7" t="s">
        <v>14</v>
      </c>
      <c r="B21" s="7" t="s">
        <v>46</v>
      </c>
      <c r="C21" s="1">
        <v>1</v>
      </c>
      <c r="D21" s="1">
        <v>0</v>
      </c>
      <c r="E21" s="1">
        <v>1</v>
      </c>
      <c r="F21" s="1">
        <v>0</v>
      </c>
      <c r="G21" s="1">
        <v>0</v>
      </c>
      <c r="H21" s="1">
        <v>0</v>
      </c>
      <c r="I21" s="1">
        <v>0</v>
      </c>
      <c r="J21" s="1">
        <v>1</v>
      </c>
      <c r="K21" s="1">
        <v>0</v>
      </c>
      <c r="L21" s="1">
        <v>0</v>
      </c>
      <c r="M21" s="1">
        <v>0</v>
      </c>
      <c r="N21" s="1">
        <v>0</v>
      </c>
    </row>
    <row r="22" spans="1:14" x14ac:dyDescent="0.3">
      <c r="A22" s="7" t="s">
        <v>14</v>
      </c>
      <c r="B22" s="7" t="s">
        <v>47</v>
      </c>
      <c r="C22" s="1">
        <v>1175</v>
      </c>
      <c r="D22" s="1">
        <v>1217</v>
      </c>
      <c r="E22" s="1">
        <v>1272</v>
      </c>
      <c r="F22" s="1">
        <v>1289</v>
      </c>
      <c r="G22" s="1">
        <v>1248</v>
      </c>
      <c r="H22" s="1">
        <v>1215</v>
      </c>
      <c r="I22" s="1">
        <v>1165</v>
      </c>
      <c r="J22" s="1">
        <v>1168</v>
      </c>
      <c r="K22" s="1">
        <v>1141</v>
      </c>
      <c r="L22" s="1">
        <v>1167</v>
      </c>
      <c r="M22" s="1">
        <v>1195</v>
      </c>
      <c r="N22" s="1">
        <v>1207</v>
      </c>
    </row>
    <row r="23" spans="1:14" x14ac:dyDescent="0.3">
      <c r="A23" s="7" t="s">
        <v>14</v>
      </c>
      <c r="B23" s="7" t="s">
        <v>48</v>
      </c>
      <c r="C23" s="1">
        <v>2327</v>
      </c>
      <c r="D23" s="1">
        <v>2362</v>
      </c>
      <c r="E23" s="1">
        <v>2424</v>
      </c>
      <c r="F23" s="1">
        <v>2495</v>
      </c>
      <c r="G23" s="1">
        <v>2567</v>
      </c>
      <c r="H23" s="1">
        <v>2577</v>
      </c>
      <c r="I23" s="1">
        <v>2663</v>
      </c>
      <c r="J23" s="1">
        <v>2705</v>
      </c>
      <c r="K23" s="1">
        <v>2822</v>
      </c>
      <c r="L23" s="1">
        <v>2842</v>
      </c>
      <c r="M23" s="1">
        <v>2854</v>
      </c>
      <c r="N23" s="1">
        <v>2835</v>
      </c>
    </row>
    <row r="24" spans="1:14" x14ac:dyDescent="0.3">
      <c r="A24" s="7" t="s">
        <v>14</v>
      </c>
      <c r="B24" s="7" t="s">
        <v>49</v>
      </c>
      <c r="C24" s="1">
        <v>1653</v>
      </c>
      <c r="D24" s="1">
        <v>1748</v>
      </c>
      <c r="E24" s="1">
        <v>1813</v>
      </c>
      <c r="F24" s="1">
        <v>1871</v>
      </c>
      <c r="G24" s="1">
        <v>1934</v>
      </c>
      <c r="H24" s="1">
        <v>2008</v>
      </c>
      <c r="I24" s="1">
        <v>2087</v>
      </c>
      <c r="J24" s="1">
        <v>2151</v>
      </c>
      <c r="K24" s="1">
        <v>2206</v>
      </c>
      <c r="L24" s="1">
        <v>2287</v>
      </c>
      <c r="M24" s="1">
        <v>2348</v>
      </c>
      <c r="N24" s="1">
        <v>2354</v>
      </c>
    </row>
    <row r="25" spans="1:14" x14ac:dyDescent="0.3">
      <c r="A25" s="7" t="s">
        <v>14</v>
      </c>
      <c r="B25" s="7" t="s">
        <v>50</v>
      </c>
      <c r="C25" s="1">
        <v>587</v>
      </c>
      <c r="D25" s="1">
        <v>577</v>
      </c>
      <c r="E25" s="1">
        <v>548</v>
      </c>
      <c r="F25" s="1">
        <v>551</v>
      </c>
      <c r="G25" s="1">
        <v>579</v>
      </c>
      <c r="H25" s="1">
        <v>617</v>
      </c>
      <c r="I25" s="1">
        <v>642</v>
      </c>
      <c r="J25" s="1">
        <v>686</v>
      </c>
      <c r="K25" s="1">
        <v>759</v>
      </c>
      <c r="L25" s="1">
        <v>778</v>
      </c>
      <c r="M25" s="1">
        <v>810</v>
      </c>
      <c r="N25" s="1">
        <v>887</v>
      </c>
    </row>
    <row r="26" spans="1:14" x14ac:dyDescent="0.3">
      <c r="A26" s="7" t="s">
        <v>14</v>
      </c>
      <c r="B26" s="7" t="s">
        <v>51</v>
      </c>
      <c r="C26" s="1">
        <v>85</v>
      </c>
      <c r="D26" s="1">
        <v>90</v>
      </c>
      <c r="E26" s="1">
        <v>63</v>
      </c>
      <c r="F26" s="1">
        <v>34</v>
      </c>
      <c r="G26" s="1">
        <v>37</v>
      </c>
      <c r="H26" s="1">
        <v>43</v>
      </c>
      <c r="I26" s="1">
        <v>55</v>
      </c>
      <c r="J26" s="1">
        <v>61</v>
      </c>
      <c r="K26" s="1">
        <v>67</v>
      </c>
      <c r="L26" s="1">
        <v>85</v>
      </c>
      <c r="M26" s="1">
        <v>97</v>
      </c>
      <c r="N26" s="1">
        <v>108</v>
      </c>
    </row>
    <row r="27" spans="1:14" x14ac:dyDescent="0.3">
      <c r="A27" s="7" t="s">
        <v>15</v>
      </c>
      <c r="B27" s="7" t="s">
        <v>46</v>
      </c>
      <c r="C27" s="1">
        <v>1</v>
      </c>
      <c r="D27" s="1">
        <v>0</v>
      </c>
      <c r="E27" s="1">
        <v>0</v>
      </c>
      <c r="F27" s="1">
        <v>0</v>
      </c>
      <c r="G27" s="1">
        <v>0</v>
      </c>
      <c r="H27" s="1">
        <v>0</v>
      </c>
      <c r="I27" s="1">
        <v>0</v>
      </c>
      <c r="J27" s="1">
        <v>0</v>
      </c>
      <c r="K27" s="1">
        <v>0</v>
      </c>
      <c r="L27" s="1">
        <v>0</v>
      </c>
      <c r="M27" s="1">
        <v>0</v>
      </c>
      <c r="N27" s="1">
        <v>0</v>
      </c>
    </row>
    <row r="28" spans="1:14" x14ac:dyDescent="0.3">
      <c r="A28" s="7" t="s">
        <v>15</v>
      </c>
      <c r="B28" s="7" t="s">
        <v>47</v>
      </c>
      <c r="C28" s="1">
        <v>474</v>
      </c>
      <c r="D28" s="1">
        <v>467</v>
      </c>
      <c r="E28" s="1">
        <v>449</v>
      </c>
      <c r="F28" s="1">
        <v>438</v>
      </c>
      <c r="G28" s="1">
        <v>426</v>
      </c>
      <c r="H28" s="1">
        <v>405</v>
      </c>
      <c r="I28" s="1">
        <v>411</v>
      </c>
      <c r="J28" s="1">
        <v>406</v>
      </c>
      <c r="K28" s="1">
        <v>434</v>
      </c>
      <c r="L28" s="1">
        <v>458</v>
      </c>
      <c r="M28" s="1">
        <v>456</v>
      </c>
      <c r="N28" s="1">
        <v>465</v>
      </c>
    </row>
    <row r="29" spans="1:14" x14ac:dyDescent="0.3">
      <c r="A29" s="7" t="s">
        <v>15</v>
      </c>
      <c r="B29" s="7" t="s">
        <v>48</v>
      </c>
      <c r="C29" s="1">
        <v>1268</v>
      </c>
      <c r="D29" s="1">
        <v>1266</v>
      </c>
      <c r="E29" s="1">
        <v>1286</v>
      </c>
      <c r="F29" s="1">
        <v>1297</v>
      </c>
      <c r="G29" s="1">
        <v>1318</v>
      </c>
      <c r="H29" s="1">
        <v>1321</v>
      </c>
      <c r="I29" s="1">
        <v>1300</v>
      </c>
      <c r="J29" s="1">
        <v>1301</v>
      </c>
      <c r="K29" s="1">
        <v>1295</v>
      </c>
      <c r="L29" s="1">
        <v>1302</v>
      </c>
      <c r="M29" s="1">
        <v>1291</v>
      </c>
      <c r="N29" s="1">
        <v>1309</v>
      </c>
    </row>
    <row r="30" spans="1:14" x14ac:dyDescent="0.3">
      <c r="A30" s="7" t="s">
        <v>15</v>
      </c>
      <c r="B30" s="7" t="s">
        <v>49</v>
      </c>
      <c r="C30" s="1">
        <v>847</v>
      </c>
      <c r="D30" s="1">
        <v>900</v>
      </c>
      <c r="E30" s="1">
        <v>920</v>
      </c>
      <c r="F30" s="1">
        <v>975</v>
      </c>
      <c r="G30" s="1">
        <v>1026</v>
      </c>
      <c r="H30" s="1">
        <v>1085</v>
      </c>
      <c r="I30" s="1">
        <v>1129</v>
      </c>
      <c r="J30" s="1">
        <v>1164</v>
      </c>
      <c r="K30" s="1">
        <v>1241</v>
      </c>
      <c r="L30" s="1">
        <v>1267</v>
      </c>
      <c r="M30" s="1">
        <v>1314</v>
      </c>
      <c r="N30" s="1">
        <v>1349</v>
      </c>
    </row>
    <row r="31" spans="1:14" x14ac:dyDescent="0.3">
      <c r="A31" s="7" t="s">
        <v>15</v>
      </c>
      <c r="B31" s="7" t="s">
        <v>50</v>
      </c>
      <c r="C31" s="1">
        <v>321</v>
      </c>
      <c r="D31" s="1">
        <v>352</v>
      </c>
      <c r="E31" s="1">
        <v>337</v>
      </c>
      <c r="F31" s="1">
        <v>336</v>
      </c>
      <c r="G31" s="1">
        <v>335</v>
      </c>
      <c r="H31" s="1">
        <v>340</v>
      </c>
      <c r="I31" s="1">
        <v>362</v>
      </c>
      <c r="J31" s="1">
        <v>388</v>
      </c>
      <c r="K31" s="1">
        <v>421</v>
      </c>
      <c r="L31" s="1">
        <v>468</v>
      </c>
      <c r="M31" s="1">
        <v>480</v>
      </c>
      <c r="N31" s="1">
        <v>510</v>
      </c>
    </row>
    <row r="32" spans="1:14" x14ac:dyDescent="0.3">
      <c r="A32" s="7" t="s">
        <v>15</v>
      </c>
      <c r="B32" s="7" t="s">
        <v>51</v>
      </c>
      <c r="C32" s="1">
        <v>46</v>
      </c>
      <c r="D32" s="1">
        <v>44</v>
      </c>
      <c r="E32" s="1">
        <v>51</v>
      </c>
      <c r="F32" s="1">
        <v>34</v>
      </c>
      <c r="G32" s="1">
        <v>41</v>
      </c>
      <c r="H32" s="1">
        <v>54</v>
      </c>
      <c r="I32" s="1">
        <v>58</v>
      </c>
      <c r="J32" s="1">
        <v>64</v>
      </c>
      <c r="K32" s="1">
        <v>78</v>
      </c>
      <c r="L32" s="1">
        <v>80</v>
      </c>
      <c r="M32" s="1">
        <v>92</v>
      </c>
      <c r="N32" s="1">
        <v>108</v>
      </c>
    </row>
    <row r="33" spans="1:14" x14ac:dyDescent="0.3">
      <c r="A33" s="7" t="s">
        <v>16</v>
      </c>
      <c r="B33" s="7" t="s">
        <v>46</v>
      </c>
      <c r="C33" s="1">
        <v>1</v>
      </c>
      <c r="D33" s="1">
        <v>1</v>
      </c>
      <c r="E33" s="1">
        <v>1</v>
      </c>
      <c r="F33" s="1">
        <v>4</v>
      </c>
      <c r="G33" s="1">
        <v>0</v>
      </c>
      <c r="H33" s="1">
        <v>0</v>
      </c>
      <c r="I33" s="1">
        <v>0</v>
      </c>
      <c r="J33" s="1">
        <v>0</v>
      </c>
      <c r="K33" s="1">
        <v>2</v>
      </c>
      <c r="L33" s="1">
        <v>0</v>
      </c>
      <c r="M33" s="1">
        <v>0</v>
      </c>
      <c r="N33" s="1">
        <v>2</v>
      </c>
    </row>
    <row r="34" spans="1:14" x14ac:dyDescent="0.3">
      <c r="A34" s="7" t="s">
        <v>16</v>
      </c>
      <c r="B34" s="7" t="s">
        <v>47</v>
      </c>
      <c r="C34" s="1">
        <v>1139</v>
      </c>
      <c r="D34" s="1">
        <v>1150</v>
      </c>
      <c r="E34" s="1">
        <v>1044</v>
      </c>
      <c r="F34" s="1">
        <v>648</v>
      </c>
      <c r="G34" s="1">
        <v>434</v>
      </c>
      <c r="H34" s="1">
        <v>342</v>
      </c>
      <c r="I34" s="1">
        <v>310</v>
      </c>
      <c r="J34" s="1">
        <v>306</v>
      </c>
      <c r="K34" s="1">
        <v>326</v>
      </c>
      <c r="L34" s="1">
        <v>302</v>
      </c>
      <c r="M34" s="1">
        <v>240</v>
      </c>
      <c r="N34" s="1">
        <v>272</v>
      </c>
    </row>
    <row r="35" spans="1:14" x14ac:dyDescent="0.3">
      <c r="A35" s="7" t="s">
        <v>16</v>
      </c>
      <c r="B35" s="7" t="s">
        <v>48</v>
      </c>
      <c r="C35" s="1">
        <v>2415</v>
      </c>
      <c r="D35" s="1">
        <v>2275</v>
      </c>
      <c r="E35" s="1">
        <v>1853</v>
      </c>
      <c r="F35" s="1">
        <v>1168</v>
      </c>
      <c r="G35" s="1">
        <v>828</v>
      </c>
      <c r="H35" s="1">
        <v>732</v>
      </c>
      <c r="I35" s="1">
        <v>719</v>
      </c>
      <c r="J35" s="1">
        <v>662</v>
      </c>
      <c r="K35" s="1">
        <v>717</v>
      </c>
      <c r="L35" s="1">
        <v>618</v>
      </c>
      <c r="M35" s="1">
        <v>566</v>
      </c>
      <c r="N35" s="1">
        <v>526</v>
      </c>
    </row>
    <row r="36" spans="1:14" x14ac:dyDescent="0.3">
      <c r="A36" s="7" t="s">
        <v>16</v>
      </c>
      <c r="B36" s="7" t="s">
        <v>49</v>
      </c>
      <c r="C36" s="1">
        <v>1558</v>
      </c>
      <c r="D36" s="1">
        <v>1463</v>
      </c>
      <c r="E36" s="1">
        <v>1179</v>
      </c>
      <c r="F36" s="1">
        <v>759</v>
      </c>
      <c r="G36" s="1">
        <v>586</v>
      </c>
      <c r="H36" s="1">
        <v>543</v>
      </c>
      <c r="I36" s="1">
        <v>547</v>
      </c>
      <c r="J36" s="1">
        <v>536</v>
      </c>
      <c r="K36" s="1">
        <v>610</v>
      </c>
      <c r="L36" s="1">
        <v>569</v>
      </c>
      <c r="M36" s="1">
        <v>522</v>
      </c>
      <c r="N36" s="1">
        <v>536</v>
      </c>
    </row>
    <row r="37" spans="1:14" x14ac:dyDescent="0.3">
      <c r="A37" s="7" t="s">
        <v>16</v>
      </c>
      <c r="B37" s="7" t="s">
        <v>50</v>
      </c>
      <c r="C37" s="1">
        <v>502</v>
      </c>
      <c r="D37" s="1">
        <v>467</v>
      </c>
      <c r="E37" s="1">
        <v>376</v>
      </c>
      <c r="F37" s="1">
        <v>283</v>
      </c>
      <c r="G37" s="1">
        <v>237</v>
      </c>
      <c r="H37" s="1">
        <v>224</v>
      </c>
      <c r="I37" s="1">
        <v>212</v>
      </c>
      <c r="J37" s="1">
        <v>220</v>
      </c>
      <c r="K37" s="1">
        <v>245</v>
      </c>
      <c r="L37" s="1">
        <v>257</v>
      </c>
      <c r="M37" s="1">
        <v>256</v>
      </c>
      <c r="N37" s="1">
        <v>264</v>
      </c>
    </row>
    <row r="38" spans="1:14" x14ac:dyDescent="0.3">
      <c r="A38" s="7" t="s">
        <v>16</v>
      </c>
      <c r="B38" s="7" t="s">
        <v>51</v>
      </c>
      <c r="C38" s="1">
        <v>55</v>
      </c>
      <c r="D38" s="1">
        <v>61</v>
      </c>
      <c r="E38" s="1">
        <v>51</v>
      </c>
      <c r="F38" s="1">
        <v>33</v>
      </c>
      <c r="G38" s="1">
        <v>24</v>
      </c>
      <c r="H38" s="1">
        <v>21</v>
      </c>
      <c r="I38" s="1">
        <v>22</v>
      </c>
      <c r="J38" s="1">
        <v>26</v>
      </c>
      <c r="K38" s="1">
        <v>34</v>
      </c>
      <c r="L38" s="1">
        <v>42</v>
      </c>
      <c r="M38" s="1">
        <v>38</v>
      </c>
      <c r="N38" s="1">
        <v>43</v>
      </c>
    </row>
    <row r="39" spans="1:14" x14ac:dyDescent="0.3">
      <c r="A39" s="10" t="s">
        <v>17</v>
      </c>
      <c r="B39" s="10" t="s">
        <v>17</v>
      </c>
      <c r="C39" s="5">
        <v>70578</v>
      </c>
      <c r="D39" s="5">
        <v>72765</v>
      </c>
      <c r="E39" s="5">
        <v>73396</v>
      </c>
      <c r="F39" s="5">
        <v>73281</v>
      </c>
      <c r="G39" s="5">
        <v>74656</v>
      </c>
      <c r="H39" s="5">
        <v>76523</v>
      </c>
      <c r="I39" s="5">
        <v>78498</v>
      </c>
      <c r="J39" s="5">
        <v>80290</v>
      </c>
      <c r="K39" s="5">
        <v>83133</v>
      </c>
      <c r="L39" s="5">
        <v>84802</v>
      </c>
      <c r="M39" s="5">
        <v>86961</v>
      </c>
      <c r="N39" s="5">
        <v>89804</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46</v>
      </c>
      <c r="C44" s="2">
        <v>7.3610599926389404E-5</v>
      </c>
      <c r="D44" s="2">
        <v>1.4164807535677599E-4</v>
      </c>
      <c r="E44" s="2">
        <v>6.9141948420106496E-5</v>
      </c>
      <c r="F44" s="2">
        <v>1.6899885080781501E-5</v>
      </c>
      <c r="G44" s="2">
        <v>9.8272049791171901E-5</v>
      </c>
      <c r="H44" s="2">
        <v>1.5877300223869901E-5</v>
      </c>
      <c r="I44" s="2">
        <v>3.0888984987953302E-5</v>
      </c>
      <c r="J44" s="2">
        <v>1.05536123507418E-4</v>
      </c>
      <c r="K44" s="2">
        <v>5.83660426363941E-5</v>
      </c>
      <c r="L44" s="2">
        <v>2.85734695335381E-5</v>
      </c>
      <c r="M44" s="2">
        <v>0</v>
      </c>
      <c r="N44" s="2">
        <v>9.3803602058318994E-5</v>
      </c>
    </row>
    <row r="45" spans="1:14" x14ac:dyDescent="0.3">
      <c r="A45" s="8" t="s">
        <v>12</v>
      </c>
      <c r="B45" s="8" t="s">
        <v>47</v>
      </c>
      <c r="C45" s="2">
        <v>0.176978284873022</v>
      </c>
      <c r="D45" s="2">
        <v>0.181291830447254</v>
      </c>
      <c r="E45" s="2">
        <v>0.18239645993224099</v>
      </c>
      <c r="F45" s="2">
        <v>0.177398093692963</v>
      </c>
      <c r="G45" s="2">
        <v>0.17046924903775301</v>
      </c>
      <c r="H45" s="2">
        <v>0.163266278202055</v>
      </c>
      <c r="I45" s="2">
        <v>0.154831037252116</v>
      </c>
      <c r="J45" s="2">
        <v>0.145609697262091</v>
      </c>
      <c r="K45" s="2">
        <v>0.14096858447755101</v>
      </c>
      <c r="L45" s="2">
        <v>0.136424030287878</v>
      </c>
      <c r="M45" s="2">
        <v>0.13677372789606601</v>
      </c>
      <c r="N45" s="2">
        <v>0.13778409090909099</v>
      </c>
    </row>
    <row r="46" spans="1:14" x14ac:dyDescent="0.3">
      <c r="A46" s="8" t="s">
        <v>12</v>
      </c>
      <c r="B46" s="8" t="s">
        <v>48</v>
      </c>
      <c r="C46" s="2">
        <v>0.40723224144276798</v>
      </c>
      <c r="D46" s="2">
        <v>0.40359077871029397</v>
      </c>
      <c r="E46" s="2">
        <v>0.40686579547811702</v>
      </c>
      <c r="F46" s="2">
        <v>0.41034610964645402</v>
      </c>
      <c r="G46" s="2">
        <v>0.41207108344934901</v>
      </c>
      <c r="H46" s="2">
        <v>0.40947557277360602</v>
      </c>
      <c r="I46" s="2">
        <v>0.41029838759498399</v>
      </c>
      <c r="J46" s="2">
        <v>0.41128934989747901</v>
      </c>
      <c r="K46" s="2">
        <v>0.40533757459909803</v>
      </c>
      <c r="L46" s="2">
        <v>0.40137152653760999</v>
      </c>
      <c r="M46" s="2">
        <v>0.391458235016517</v>
      </c>
      <c r="N46" s="2">
        <v>0.38354952830188699</v>
      </c>
    </row>
    <row r="47" spans="1:14" x14ac:dyDescent="0.3">
      <c r="A47" s="8" t="s">
        <v>12</v>
      </c>
      <c r="B47" s="8" t="s">
        <v>49</v>
      </c>
      <c r="C47" s="2">
        <v>0.27964666912035302</v>
      </c>
      <c r="D47" s="2">
        <v>0.27964871277311498</v>
      </c>
      <c r="E47" s="2">
        <v>0.28368941436769701</v>
      </c>
      <c r="F47" s="2">
        <v>0.28981612925032102</v>
      </c>
      <c r="G47" s="2">
        <v>0.29239210547866701</v>
      </c>
      <c r="H47" s="2">
        <v>0.29763586999666602</v>
      </c>
      <c r="I47" s="2">
        <v>0.30024093408290597</v>
      </c>
      <c r="J47" s="2">
        <v>0.30398926546858002</v>
      </c>
      <c r="K47" s="2">
        <v>0.30656763894765998</v>
      </c>
      <c r="L47" s="2">
        <v>0.31202228730623599</v>
      </c>
      <c r="M47" s="2">
        <v>0.31446575798795201</v>
      </c>
      <c r="N47" s="2">
        <v>0.31599753430531702</v>
      </c>
    </row>
    <row r="48" spans="1:14" x14ac:dyDescent="0.3">
      <c r="A48" s="8" t="s">
        <v>12</v>
      </c>
      <c r="B48" s="8" t="s">
        <v>50</v>
      </c>
      <c r="C48" s="2">
        <v>0.11383879278616101</v>
      </c>
      <c r="D48" s="2">
        <v>0.113885052586848</v>
      </c>
      <c r="E48" s="2">
        <v>0.108431860609832</v>
      </c>
      <c r="F48" s="2">
        <v>0.107010072331508</v>
      </c>
      <c r="G48" s="2">
        <v>0.108672508394071</v>
      </c>
      <c r="H48" s="2">
        <v>0.11136338377022401</v>
      </c>
      <c r="I48" s="2">
        <v>0.114320133440415</v>
      </c>
      <c r="J48" s="2">
        <v>0.117672777710771</v>
      </c>
      <c r="K48" s="2">
        <v>0.123940291538383</v>
      </c>
      <c r="L48" s="2">
        <v>0.12650903635974001</v>
      </c>
      <c r="M48" s="2">
        <v>0.13215168087055501</v>
      </c>
      <c r="N48" s="2">
        <v>0.135747212692967</v>
      </c>
    </row>
    <row r="49" spans="1:14" x14ac:dyDescent="0.3">
      <c r="A49" s="8" t="s">
        <v>12</v>
      </c>
      <c r="B49" s="8" t="s">
        <v>51</v>
      </c>
      <c r="C49" s="2">
        <v>2.2230401177769601E-2</v>
      </c>
      <c r="D49" s="2">
        <v>2.1441977407131999E-2</v>
      </c>
      <c r="E49" s="2">
        <v>1.8547327663693599E-2</v>
      </c>
      <c r="F49" s="2">
        <v>1.54126951936727E-2</v>
      </c>
      <c r="G49" s="2">
        <v>1.6296781590369298E-2</v>
      </c>
      <c r="H49" s="2">
        <v>1.82430179572266E-2</v>
      </c>
      <c r="I49" s="2">
        <v>2.0278618644591299E-2</v>
      </c>
      <c r="J49" s="2">
        <v>2.13333735375709E-2</v>
      </c>
      <c r="K49" s="2">
        <v>2.3127544394671198E-2</v>
      </c>
      <c r="L49" s="2">
        <v>2.36445460390028E-2</v>
      </c>
      <c r="M49" s="2">
        <v>2.5150598228909301E-2</v>
      </c>
      <c r="N49" s="2">
        <v>2.6827830188679201E-2</v>
      </c>
    </row>
    <row r="50" spans="1:14" x14ac:dyDescent="0.3">
      <c r="A50" s="8" t="s">
        <v>13</v>
      </c>
      <c r="B50" s="8" t="s">
        <v>46</v>
      </c>
      <c r="C50" s="2">
        <v>0</v>
      </c>
      <c r="D50" s="2">
        <v>0</v>
      </c>
      <c r="E50" s="2">
        <v>0</v>
      </c>
      <c r="F50" s="2">
        <v>0</v>
      </c>
      <c r="G50" s="2">
        <v>0</v>
      </c>
      <c r="H50" s="2">
        <v>0</v>
      </c>
      <c r="I50" s="2">
        <v>0</v>
      </c>
      <c r="J50" s="2">
        <v>0</v>
      </c>
      <c r="K50" s="2">
        <v>0</v>
      </c>
      <c r="L50" s="2">
        <v>0</v>
      </c>
      <c r="M50" s="2">
        <v>0</v>
      </c>
      <c r="N50" s="2">
        <v>0</v>
      </c>
    </row>
    <row r="51" spans="1:14" x14ac:dyDescent="0.3">
      <c r="A51" s="8" t="s">
        <v>13</v>
      </c>
      <c r="B51" s="8" t="s">
        <v>47</v>
      </c>
      <c r="C51" s="2">
        <v>0.224340998317443</v>
      </c>
      <c r="D51" s="2">
        <v>0.21873308067135899</v>
      </c>
      <c r="E51" s="2">
        <v>0.216950959488273</v>
      </c>
      <c r="F51" s="2">
        <v>0.21330517423442399</v>
      </c>
      <c r="G51" s="2">
        <v>0.21554770318021199</v>
      </c>
      <c r="H51" s="2">
        <v>0.20367610531545</v>
      </c>
      <c r="I51" s="2">
        <v>0.19825918762089001</v>
      </c>
      <c r="J51" s="2">
        <v>0.19414265470004699</v>
      </c>
      <c r="K51" s="2">
        <v>0.19527702089009999</v>
      </c>
      <c r="L51" s="2">
        <v>0.19956236323851201</v>
      </c>
      <c r="M51" s="2">
        <v>0.20331069609507599</v>
      </c>
      <c r="N51" s="2">
        <v>0.2</v>
      </c>
    </row>
    <row r="52" spans="1:14" x14ac:dyDescent="0.3">
      <c r="A52" s="8" t="s">
        <v>13</v>
      </c>
      <c r="B52" s="8" t="s">
        <v>48</v>
      </c>
      <c r="C52" s="2">
        <v>0.38810992708917602</v>
      </c>
      <c r="D52" s="2">
        <v>0.39577693557119697</v>
      </c>
      <c r="E52" s="2">
        <v>0.39818763326225998</v>
      </c>
      <c r="F52" s="2">
        <v>0.39809926082365399</v>
      </c>
      <c r="G52" s="2">
        <v>0.392226148409894</v>
      </c>
      <c r="H52" s="2">
        <v>0.39642324888226499</v>
      </c>
      <c r="I52" s="2">
        <v>0.399419729206963</v>
      </c>
      <c r="J52" s="2">
        <v>0.40623523854511101</v>
      </c>
      <c r="K52" s="2">
        <v>0.404632152588556</v>
      </c>
      <c r="L52" s="2">
        <v>0.39080962800875302</v>
      </c>
      <c r="M52" s="2">
        <v>0.382427843803056</v>
      </c>
      <c r="N52" s="2">
        <v>0.37671517671517701</v>
      </c>
    </row>
    <row r="53" spans="1:14" x14ac:dyDescent="0.3">
      <c r="A53" s="8" t="s">
        <v>13</v>
      </c>
      <c r="B53" s="8" t="s">
        <v>49</v>
      </c>
      <c r="C53" s="2">
        <v>0.27706113292204099</v>
      </c>
      <c r="D53" s="2">
        <v>0.27016783974011899</v>
      </c>
      <c r="E53" s="2">
        <v>0.27771855010661001</v>
      </c>
      <c r="F53" s="2">
        <v>0.27613516367476199</v>
      </c>
      <c r="G53" s="2">
        <v>0.27915194346289801</v>
      </c>
      <c r="H53" s="2">
        <v>0.28415300546448102</v>
      </c>
      <c r="I53" s="2">
        <v>0.27901353965183801</v>
      </c>
      <c r="J53" s="2">
        <v>0.28011336797354702</v>
      </c>
      <c r="K53" s="2">
        <v>0.279291553133515</v>
      </c>
      <c r="L53" s="2">
        <v>0.28271334792122499</v>
      </c>
      <c r="M53" s="2">
        <v>0.28480475382003401</v>
      </c>
      <c r="N53" s="2">
        <v>0.29272349272349302</v>
      </c>
    </row>
    <row r="54" spans="1:14" x14ac:dyDescent="0.3">
      <c r="A54" s="8" t="s">
        <v>13</v>
      </c>
      <c r="B54" s="8" t="s">
        <v>50</v>
      </c>
      <c r="C54" s="2">
        <v>9.98317442512619E-2</v>
      </c>
      <c r="D54" s="2">
        <v>0.101786681104494</v>
      </c>
      <c r="E54" s="2">
        <v>9.4349680170575698E-2</v>
      </c>
      <c r="F54" s="2">
        <v>0.10242872228088699</v>
      </c>
      <c r="G54" s="2">
        <v>0.104492680464412</v>
      </c>
      <c r="H54" s="2">
        <v>0.10481867858917</v>
      </c>
      <c r="I54" s="2">
        <v>0.11073500967118</v>
      </c>
      <c r="J54" s="2">
        <v>0.108644307982995</v>
      </c>
      <c r="K54" s="2">
        <v>0.108537693006358</v>
      </c>
      <c r="L54" s="2">
        <v>0.11291028446389501</v>
      </c>
      <c r="M54" s="2">
        <v>0.117147707979626</v>
      </c>
      <c r="N54" s="2">
        <v>0.117255717255717</v>
      </c>
    </row>
    <row r="55" spans="1:14" x14ac:dyDescent="0.3">
      <c r="A55" s="8" t="s">
        <v>13</v>
      </c>
      <c r="B55" s="8" t="s">
        <v>51</v>
      </c>
      <c r="C55" s="2">
        <v>1.0656197420078501E-2</v>
      </c>
      <c r="D55" s="2">
        <v>1.35354629128316E-2</v>
      </c>
      <c r="E55" s="2">
        <v>1.2793176972281399E-2</v>
      </c>
      <c r="F55" s="2">
        <v>1.0031678986272399E-2</v>
      </c>
      <c r="G55" s="2">
        <v>8.5815244825845505E-3</v>
      </c>
      <c r="H55" s="2">
        <v>1.0928961748633901E-2</v>
      </c>
      <c r="I55" s="2">
        <v>1.25725338491296E-2</v>
      </c>
      <c r="J55" s="2">
        <v>1.0864430798299501E-2</v>
      </c>
      <c r="K55" s="2">
        <v>1.2261580381471401E-2</v>
      </c>
      <c r="L55" s="2">
        <v>1.4004376367614899E-2</v>
      </c>
      <c r="M55" s="2">
        <v>1.2308998302207099E-2</v>
      </c>
      <c r="N55" s="2">
        <v>1.3305613305613299E-2</v>
      </c>
    </row>
    <row r="56" spans="1:14" x14ac:dyDescent="0.3">
      <c r="A56" s="8" t="s">
        <v>14</v>
      </c>
      <c r="B56" s="8" t="s">
        <v>46</v>
      </c>
      <c r="C56" s="2">
        <v>1.7158544955387799E-4</v>
      </c>
      <c r="D56" s="2">
        <v>0</v>
      </c>
      <c r="E56" s="2">
        <v>1.6337199803953599E-4</v>
      </c>
      <c r="F56" s="2">
        <v>0</v>
      </c>
      <c r="G56" s="2">
        <v>0</v>
      </c>
      <c r="H56" s="2">
        <v>0</v>
      </c>
      <c r="I56" s="2">
        <v>0</v>
      </c>
      <c r="J56" s="2">
        <v>1.4766686355581799E-4</v>
      </c>
      <c r="K56" s="2">
        <v>0</v>
      </c>
      <c r="L56" s="2">
        <v>0</v>
      </c>
      <c r="M56" s="2">
        <v>0</v>
      </c>
      <c r="N56" s="2">
        <v>0</v>
      </c>
    </row>
    <row r="57" spans="1:14" x14ac:dyDescent="0.3">
      <c r="A57" s="8" t="s">
        <v>14</v>
      </c>
      <c r="B57" s="8" t="s">
        <v>47</v>
      </c>
      <c r="C57" s="2">
        <v>0.20161290322580599</v>
      </c>
      <c r="D57" s="2">
        <v>0.20303636970303601</v>
      </c>
      <c r="E57" s="2">
        <v>0.20780918150628999</v>
      </c>
      <c r="F57" s="2">
        <v>0.206570512820513</v>
      </c>
      <c r="G57" s="2">
        <v>0.19607227022780799</v>
      </c>
      <c r="H57" s="2">
        <v>0.18808049535603699</v>
      </c>
      <c r="I57" s="2">
        <v>0.176194797338173</v>
      </c>
      <c r="J57" s="2">
        <v>0.17247489663319601</v>
      </c>
      <c r="K57" s="2">
        <v>0.163116511794139</v>
      </c>
      <c r="L57" s="2">
        <v>0.163011593798016</v>
      </c>
      <c r="M57" s="2">
        <v>0.16360898138006599</v>
      </c>
      <c r="N57" s="2">
        <v>0.163306724394534</v>
      </c>
    </row>
    <row r="58" spans="1:14" x14ac:dyDescent="0.3">
      <c r="A58" s="8" t="s">
        <v>14</v>
      </c>
      <c r="B58" s="8" t="s">
        <v>48</v>
      </c>
      <c r="C58" s="2">
        <v>0.39927934111187402</v>
      </c>
      <c r="D58" s="2">
        <v>0.39406072739406101</v>
      </c>
      <c r="E58" s="2">
        <v>0.39601372324783501</v>
      </c>
      <c r="F58" s="2">
        <v>0.399839743589744</v>
      </c>
      <c r="G58" s="2">
        <v>0.40329929300864098</v>
      </c>
      <c r="H58" s="2">
        <v>0.39891640866873102</v>
      </c>
      <c r="I58" s="2">
        <v>0.40275257108287998</v>
      </c>
      <c r="J58" s="2">
        <v>0.39943886591848798</v>
      </c>
      <c r="K58" s="2">
        <v>0.40343102215868498</v>
      </c>
      <c r="L58" s="2">
        <v>0.39698281882944503</v>
      </c>
      <c r="M58" s="2">
        <v>0.39074479737130302</v>
      </c>
      <c r="N58" s="2">
        <v>0.38357461777837898</v>
      </c>
    </row>
    <row r="59" spans="1:14" x14ac:dyDescent="0.3">
      <c r="A59" s="8" t="s">
        <v>14</v>
      </c>
      <c r="B59" s="8" t="s">
        <v>49</v>
      </c>
      <c r="C59" s="2">
        <v>0.28363074811256</v>
      </c>
      <c r="D59" s="2">
        <v>0.29162495829162499</v>
      </c>
      <c r="E59" s="2">
        <v>0.29619343244567897</v>
      </c>
      <c r="F59" s="2">
        <v>0.29983974358974402</v>
      </c>
      <c r="G59" s="2">
        <v>0.30384917517674798</v>
      </c>
      <c r="H59" s="2">
        <v>0.310835913312694</v>
      </c>
      <c r="I59" s="2">
        <v>0.31563823351482201</v>
      </c>
      <c r="J59" s="2">
        <v>0.31763142350856499</v>
      </c>
      <c r="K59" s="2">
        <v>0.31536812008577603</v>
      </c>
      <c r="L59" s="2">
        <v>0.31945802486380798</v>
      </c>
      <c r="M59" s="2">
        <v>0.321467688937568</v>
      </c>
      <c r="N59" s="2">
        <v>0.31849546746042501</v>
      </c>
    </row>
    <row r="60" spans="1:14" x14ac:dyDescent="0.3">
      <c r="A60" s="8" t="s">
        <v>14</v>
      </c>
      <c r="B60" s="8" t="s">
        <v>50</v>
      </c>
      <c r="C60" s="2">
        <v>0.10072065888812599</v>
      </c>
      <c r="D60" s="2">
        <v>9.6262929596262897E-2</v>
      </c>
      <c r="E60" s="2">
        <v>8.9527854925665701E-2</v>
      </c>
      <c r="F60" s="2">
        <v>8.8301282051282098E-2</v>
      </c>
      <c r="G60" s="2">
        <v>9.0966221523959195E-2</v>
      </c>
      <c r="H60" s="2">
        <v>9.5510835913312706E-2</v>
      </c>
      <c r="I60" s="2">
        <v>9.7096188747731405E-2</v>
      </c>
      <c r="J60" s="2">
        <v>0.10129946839929101</v>
      </c>
      <c r="K60" s="2">
        <v>0.108506075768406</v>
      </c>
      <c r="L60" s="2">
        <v>0.108674395865344</v>
      </c>
      <c r="M60" s="2">
        <v>0.110898138006572</v>
      </c>
      <c r="N60" s="2">
        <v>0.120010823975105</v>
      </c>
    </row>
    <row r="61" spans="1:14" x14ac:dyDescent="0.3">
      <c r="A61" s="8" t="s">
        <v>14</v>
      </c>
      <c r="B61" s="8" t="s">
        <v>51</v>
      </c>
      <c r="C61" s="2">
        <v>1.4584763212079599E-2</v>
      </c>
      <c r="D61" s="2">
        <v>1.5015015015014999E-2</v>
      </c>
      <c r="E61" s="2">
        <v>1.0292435876490799E-2</v>
      </c>
      <c r="F61" s="2">
        <v>5.4487179487179502E-3</v>
      </c>
      <c r="G61" s="2">
        <v>5.8130400628436801E-3</v>
      </c>
      <c r="H61" s="2">
        <v>6.6563467492260098E-3</v>
      </c>
      <c r="I61" s="2">
        <v>8.3182093163944298E-3</v>
      </c>
      <c r="J61" s="2">
        <v>9.0076786769049001E-3</v>
      </c>
      <c r="K61" s="2">
        <v>9.578270192995E-3</v>
      </c>
      <c r="L61" s="2">
        <v>1.1873166643385899E-2</v>
      </c>
      <c r="M61" s="2">
        <v>1.3280394304490699E-2</v>
      </c>
      <c r="N61" s="2">
        <v>1.46123663915573E-2</v>
      </c>
    </row>
    <row r="62" spans="1:14" x14ac:dyDescent="0.3">
      <c r="A62" s="8" t="s">
        <v>15</v>
      </c>
      <c r="B62" s="8" t="s">
        <v>46</v>
      </c>
      <c r="C62" s="2">
        <v>3.3818058843422403E-4</v>
      </c>
      <c r="D62" s="2">
        <v>0</v>
      </c>
      <c r="E62" s="2">
        <v>0</v>
      </c>
      <c r="F62" s="2">
        <v>0</v>
      </c>
      <c r="G62" s="2">
        <v>0</v>
      </c>
      <c r="H62" s="2">
        <v>0</v>
      </c>
      <c r="I62" s="2">
        <v>0</v>
      </c>
      <c r="J62" s="2">
        <v>0</v>
      </c>
      <c r="K62" s="2">
        <v>0</v>
      </c>
      <c r="L62" s="2">
        <v>0</v>
      </c>
      <c r="M62" s="2">
        <v>0</v>
      </c>
      <c r="N62" s="2">
        <v>0</v>
      </c>
    </row>
    <row r="63" spans="1:14" x14ac:dyDescent="0.3">
      <c r="A63" s="8" t="s">
        <v>15</v>
      </c>
      <c r="B63" s="8" t="s">
        <v>47</v>
      </c>
      <c r="C63" s="2">
        <v>0.160297598917822</v>
      </c>
      <c r="D63" s="2">
        <v>0.15417629580719699</v>
      </c>
      <c r="E63" s="2">
        <v>0.147551758133421</v>
      </c>
      <c r="F63" s="2">
        <v>0.14220779220779201</v>
      </c>
      <c r="G63" s="2">
        <v>0.13541004450095401</v>
      </c>
      <c r="H63" s="2">
        <v>0.126365054602184</v>
      </c>
      <c r="I63" s="2">
        <v>0.126073619631902</v>
      </c>
      <c r="J63" s="2">
        <v>0.122178754137827</v>
      </c>
      <c r="K63" s="2">
        <v>0.12510810031709399</v>
      </c>
      <c r="L63" s="2">
        <v>0.12811188811188801</v>
      </c>
      <c r="M63" s="2">
        <v>0.125516102394715</v>
      </c>
      <c r="N63" s="2">
        <v>0.1242983159583</v>
      </c>
    </row>
    <row r="64" spans="1:14" x14ac:dyDescent="0.3">
      <c r="A64" s="8" t="s">
        <v>15</v>
      </c>
      <c r="B64" s="8" t="s">
        <v>48</v>
      </c>
      <c r="C64" s="2">
        <v>0.42881298613459601</v>
      </c>
      <c r="D64" s="2">
        <v>0.41795972268075299</v>
      </c>
      <c r="E64" s="2">
        <v>0.42260926717055503</v>
      </c>
      <c r="F64" s="2">
        <v>0.42110389610389598</v>
      </c>
      <c r="G64" s="2">
        <v>0.41894469167196402</v>
      </c>
      <c r="H64" s="2">
        <v>0.41216848673946999</v>
      </c>
      <c r="I64" s="2">
        <v>0.39877300613496902</v>
      </c>
      <c r="J64" s="2">
        <v>0.39151369244658402</v>
      </c>
      <c r="K64" s="2">
        <v>0.37330642836552302</v>
      </c>
      <c r="L64" s="2">
        <v>0.364195804195804</v>
      </c>
      <c r="M64" s="2">
        <v>0.35535370217451101</v>
      </c>
      <c r="N64" s="2">
        <v>0.349906442127773</v>
      </c>
    </row>
    <row r="65" spans="1:15" x14ac:dyDescent="0.3">
      <c r="A65" s="8" t="s">
        <v>15</v>
      </c>
      <c r="B65" s="8" t="s">
        <v>49</v>
      </c>
      <c r="C65" s="2">
        <v>0.28643895840378802</v>
      </c>
      <c r="D65" s="2">
        <v>0.29712776493892401</v>
      </c>
      <c r="E65" s="2">
        <v>0.30233322379230998</v>
      </c>
      <c r="F65" s="2">
        <v>0.31655844155844198</v>
      </c>
      <c r="G65" s="2">
        <v>0.326128417037508</v>
      </c>
      <c r="H65" s="2">
        <v>0.33853354134165398</v>
      </c>
      <c r="I65" s="2">
        <v>0.34631901840490797</v>
      </c>
      <c r="J65" s="2">
        <v>0.35028588624736701</v>
      </c>
      <c r="K65" s="2">
        <v>0.35773998270394902</v>
      </c>
      <c r="L65" s="2">
        <v>0.35440559440559399</v>
      </c>
      <c r="M65" s="2">
        <v>0.36168455821634998</v>
      </c>
      <c r="N65" s="2">
        <v>0.36059877038225102</v>
      </c>
    </row>
    <row r="66" spans="1:15" x14ac:dyDescent="0.3">
      <c r="A66" s="8" t="s">
        <v>15</v>
      </c>
      <c r="B66" s="8" t="s">
        <v>50</v>
      </c>
      <c r="C66" s="2">
        <v>0.108555968887386</v>
      </c>
      <c r="D66" s="2">
        <v>0.116209970287224</v>
      </c>
      <c r="E66" s="2">
        <v>0.110745974367401</v>
      </c>
      <c r="F66" s="2">
        <v>0.109090909090909</v>
      </c>
      <c r="G66" s="2">
        <v>0.106484424666243</v>
      </c>
      <c r="H66" s="2">
        <v>0.106084243369735</v>
      </c>
      <c r="I66" s="2">
        <v>0.111042944785276</v>
      </c>
      <c r="J66" s="2">
        <v>0.116761962082456</v>
      </c>
      <c r="K66" s="2">
        <v>0.121360622657826</v>
      </c>
      <c r="L66" s="2">
        <v>0.130909090909091</v>
      </c>
      <c r="M66" s="2">
        <v>0.132122213047069</v>
      </c>
      <c r="N66" s="2">
        <v>0.13632718524458701</v>
      </c>
    </row>
    <row r="67" spans="1:15" x14ac:dyDescent="0.3">
      <c r="A67" s="8" t="s">
        <v>15</v>
      </c>
      <c r="B67" s="8" t="s">
        <v>51</v>
      </c>
      <c r="C67" s="2">
        <v>1.55563070679743E-2</v>
      </c>
      <c r="D67" s="2">
        <v>1.45262462859029E-2</v>
      </c>
      <c r="E67" s="2">
        <v>1.67597765363128E-2</v>
      </c>
      <c r="F67" s="2">
        <v>1.1038961038960999E-2</v>
      </c>
      <c r="G67" s="2">
        <v>1.30324221233312E-2</v>
      </c>
      <c r="H67" s="2">
        <v>1.6848673946957899E-2</v>
      </c>
      <c r="I67" s="2">
        <v>1.7791411042944801E-2</v>
      </c>
      <c r="J67" s="2">
        <v>1.92597050857659E-2</v>
      </c>
      <c r="K67" s="2">
        <v>2.2484865955606798E-2</v>
      </c>
      <c r="L67" s="2">
        <v>2.2377622377622398E-2</v>
      </c>
      <c r="M67" s="2">
        <v>2.5323424167354801E-2</v>
      </c>
      <c r="N67" s="2">
        <v>2.8869286287088999E-2</v>
      </c>
    </row>
    <row r="68" spans="1:15" x14ac:dyDescent="0.3">
      <c r="A68" s="8" t="s">
        <v>16</v>
      </c>
      <c r="B68" s="8" t="s">
        <v>46</v>
      </c>
      <c r="C68" s="2">
        <v>1.7636684303351001E-4</v>
      </c>
      <c r="D68" s="2">
        <v>1.84604024367731E-4</v>
      </c>
      <c r="E68" s="2">
        <v>2.2202486678507999E-4</v>
      </c>
      <c r="F68" s="2">
        <v>1.3816925734024201E-3</v>
      </c>
      <c r="G68" s="2">
        <v>0</v>
      </c>
      <c r="H68" s="2">
        <v>0</v>
      </c>
      <c r="I68" s="2">
        <v>0</v>
      </c>
      <c r="J68" s="2">
        <v>0</v>
      </c>
      <c r="K68" s="2">
        <v>1.03412616339193E-3</v>
      </c>
      <c r="L68" s="2">
        <v>0</v>
      </c>
      <c r="M68" s="2">
        <v>0</v>
      </c>
      <c r="N68" s="2">
        <v>1.2172854534388299E-3</v>
      </c>
    </row>
    <row r="69" spans="1:15" x14ac:dyDescent="0.3">
      <c r="A69" s="8" t="s">
        <v>16</v>
      </c>
      <c r="B69" s="8" t="s">
        <v>47</v>
      </c>
      <c r="C69" s="2">
        <v>0.200881834215168</v>
      </c>
      <c r="D69" s="2">
        <v>0.21229462802289101</v>
      </c>
      <c r="E69" s="2">
        <v>0.231793960923623</v>
      </c>
      <c r="F69" s="2">
        <v>0.22383419689119199</v>
      </c>
      <c r="G69" s="2">
        <v>0.20578473210052201</v>
      </c>
      <c r="H69" s="2">
        <v>0.183673469387755</v>
      </c>
      <c r="I69" s="2">
        <v>0.17127071823204401</v>
      </c>
      <c r="J69" s="2">
        <v>0.17485714285714299</v>
      </c>
      <c r="K69" s="2">
        <v>0.16856256463288499</v>
      </c>
      <c r="L69" s="2">
        <v>0.16890380313199099</v>
      </c>
      <c r="M69" s="2">
        <v>0.14796547472256499</v>
      </c>
      <c r="N69" s="2">
        <v>0.16555082166768101</v>
      </c>
    </row>
    <row r="70" spans="1:15" x14ac:dyDescent="0.3">
      <c r="A70" s="8" t="s">
        <v>16</v>
      </c>
      <c r="B70" s="8" t="s">
        <v>48</v>
      </c>
      <c r="C70" s="2">
        <v>0.42592592592592599</v>
      </c>
      <c r="D70" s="2">
        <v>0.419974155436589</v>
      </c>
      <c r="E70" s="2">
        <v>0.41141207815275299</v>
      </c>
      <c r="F70" s="2">
        <v>0.40345423143350601</v>
      </c>
      <c r="G70" s="2">
        <v>0.39260312944523501</v>
      </c>
      <c r="H70" s="2">
        <v>0.39312567132116</v>
      </c>
      <c r="I70" s="2">
        <v>0.39723756906077301</v>
      </c>
      <c r="J70" s="2">
        <v>0.378285714285714</v>
      </c>
      <c r="K70" s="2">
        <v>0.37073422957600799</v>
      </c>
      <c r="L70" s="2">
        <v>0.34563758389261701</v>
      </c>
      <c r="M70" s="2">
        <v>0.34895191122071501</v>
      </c>
      <c r="N70" s="2">
        <v>0.32014607425441299</v>
      </c>
    </row>
    <row r="71" spans="1:15" x14ac:dyDescent="0.3">
      <c r="A71" s="8" t="s">
        <v>16</v>
      </c>
      <c r="B71" s="8" t="s">
        <v>49</v>
      </c>
      <c r="C71" s="2">
        <v>0.27477954144620798</v>
      </c>
      <c r="D71" s="2">
        <v>0.27007568764999101</v>
      </c>
      <c r="E71" s="2">
        <v>0.261767317939609</v>
      </c>
      <c r="F71" s="2">
        <v>0.26217616580310898</v>
      </c>
      <c r="G71" s="2">
        <v>0.27785680417259401</v>
      </c>
      <c r="H71" s="2">
        <v>0.29162191192266401</v>
      </c>
      <c r="I71" s="2">
        <v>0.30220994475138102</v>
      </c>
      <c r="J71" s="2">
        <v>0.30628571428571399</v>
      </c>
      <c r="K71" s="2">
        <v>0.31540847983454001</v>
      </c>
      <c r="L71" s="2">
        <v>0.31823266219239399</v>
      </c>
      <c r="M71" s="2">
        <v>0.321824907521578</v>
      </c>
      <c r="N71" s="2">
        <v>0.32623250152160699</v>
      </c>
    </row>
    <row r="72" spans="1:15" x14ac:dyDescent="0.3">
      <c r="A72" s="8" t="s">
        <v>16</v>
      </c>
      <c r="B72" s="8" t="s">
        <v>50</v>
      </c>
      <c r="C72" s="2">
        <v>8.8536155202821903E-2</v>
      </c>
      <c r="D72" s="2">
        <v>8.6210079379730506E-2</v>
      </c>
      <c r="E72" s="2">
        <v>8.3481349911190106E-2</v>
      </c>
      <c r="F72" s="2">
        <v>9.7754749568221097E-2</v>
      </c>
      <c r="G72" s="2">
        <v>0.112375533428165</v>
      </c>
      <c r="H72" s="2">
        <v>0.12030075187969901</v>
      </c>
      <c r="I72" s="2">
        <v>0.117127071823204</v>
      </c>
      <c r="J72" s="2">
        <v>0.125714285714286</v>
      </c>
      <c r="K72" s="2">
        <v>0.12668045501551201</v>
      </c>
      <c r="L72" s="2">
        <v>0.14373601789709201</v>
      </c>
      <c r="M72" s="2">
        <v>0.157829839704069</v>
      </c>
      <c r="N72" s="2">
        <v>0.16068167985392601</v>
      </c>
    </row>
    <row r="73" spans="1:15" x14ac:dyDescent="0.3">
      <c r="A73" s="8" t="s">
        <v>16</v>
      </c>
      <c r="B73" s="8" t="s">
        <v>51</v>
      </c>
      <c r="C73" s="2">
        <v>9.7001763668430295E-3</v>
      </c>
      <c r="D73" s="2">
        <v>1.12608454864316E-2</v>
      </c>
      <c r="E73" s="2">
        <v>1.13232682060391E-2</v>
      </c>
      <c r="F73" s="2">
        <v>1.13989637305699E-2</v>
      </c>
      <c r="G73" s="2">
        <v>1.1379800853485099E-2</v>
      </c>
      <c r="H73" s="2">
        <v>1.12781954887218E-2</v>
      </c>
      <c r="I73" s="2">
        <v>1.2154696132596701E-2</v>
      </c>
      <c r="J73" s="2">
        <v>1.48571428571429E-2</v>
      </c>
      <c r="K73" s="2">
        <v>1.7580144777662898E-2</v>
      </c>
      <c r="L73" s="2">
        <v>2.3489932885905999E-2</v>
      </c>
      <c r="M73" s="2">
        <v>2.3427866831072799E-2</v>
      </c>
      <c r="N73" s="2">
        <v>2.6171637248934902E-2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46</v>
      </c>
      <c r="C78" s="2">
        <v>1</v>
      </c>
      <c r="D78" s="2">
        <v>-0.5</v>
      </c>
      <c r="E78" s="2">
        <v>-0.75</v>
      </c>
      <c r="F78" s="2">
        <v>5</v>
      </c>
      <c r="G78" s="2">
        <v>-0.83333333333333304</v>
      </c>
      <c r="H78" s="2">
        <v>1</v>
      </c>
      <c r="I78" s="2">
        <v>2.5</v>
      </c>
      <c r="J78" s="2">
        <v>-0.42857142857142899</v>
      </c>
      <c r="K78" s="2">
        <v>-0.5</v>
      </c>
      <c r="L78" s="2">
        <v>-1</v>
      </c>
      <c r="M78" s="2">
        <v>0</v>
      </c>
      <c r="N78" s="3">
        <v>0</v>
      </c>
      <c r="O78" s="3">
        <v>0.75</v>
      </c>
    </row>
    <row r="79" spans="1:15" x14ac:dyDescent="0.3">
      <c r="A79" s="8" t="s">
        <v>12</v>
      </c>
      <c r="B79" s="8" t="s">
        <v>47</v>
      </c>
      <c r="C79" s="2">
        <v>6.4677134241447401E-2</v>
      </c>
      <c r="D79" s="2">
        <v>3.0569391542142801E-2</v>
      </c>
      <c r="E79" s="2">
        <v>-5.2122820318423104E-3</v>
      </c>
      <c r="F79" s="2">
        <v>-8.4786129370296292E-3</v>
      </c>
      <c r="G79" s="2">
        <v>-1.20099923136049E-2</v>
      </c>
      <c r="H79" s="2">
        <v>-2.5089954293494102E-2</v>
      </c>
      <c r="I79" s="2">
        <v>-3.6608478802992499E-2</v>
      </c>
      <c r="J79" s="2">
        <v>3.1062331745703001E-4</v>
      </c>
      <c r="K79" s="2">
        <v>-1.1593002794741699E-2</v>
      </c>
      <c r="L79" s="2">
        <v>3.19405173316578E-2</v>
      </c>
      <c r="M79" s="2">
        <v>4.3434138420945803E-2</v>
      </c>
      <c r="N79" s="3">
        <v>6.4609650031062296E-2</v>
      </c>
      <c r="O79" s="3">
        <v>-2.5587566338134901E-2</v>
      </c>
    </row>
    <row r="80" spans="1:15" x14ac:dyDescent="0.3">
      <c r="A80" s="8" t="s">
        <v>12</v>
      </c>
      <c r="B80" s="8" t="s">
        <v>48</v>
      </c>
      <c r="C80" s="2">
        <v>3.0051064214379301E-2</v>
      </c>
      <c r="D80" s="2">
        <v>3.2640168465385602E-2</v>
      </c>
      <c r="E80" s="2">
        <v>3.1565978417877498E-2</v>
      </c>
      <c r="F80" s="2">
        <v>3.61599604629134E-2</v>
      </c>
      <c r="G80" s="2">
        <v>2.5080488095711301E-2</v>
      </c>
      <c r="H80" s="2">
        <v>3.0089181853431599E-2</v>
      </c>
      <c r="I80" s="2">
        <v>2.6876458631333301E-2</v>
      </c>
      <c r="J80" s="2">
        <v>1.8291788856304999E-2</v>
      </c>
      <c r="K80" s="2">
        <v>1.13395010619533E-2</v>
      </c>
      <c r="L80" s="2">
        <v>3.8798319925962802E-3</v>
      </c>
      <c r="M80" s="2">
        <v>1.4856575541608999E-2</v>
      </c>
      <c r="N80" s="3">
        <v>4.9193548387096803E-2</v>
      </c>
      <c r="O80" s="3">
        <v>0.215991163225423</v>
      </c>
    </row>
    <row r="81" spans="1:15" x14ac:dyDescent="0.3">
      <c r="A81" s="8" t="s">
        <v>12</v>
      </c>
      <c r="B81" s="8" t="s">
        <v>49</v>
      </c>
      <c r="C81" s="2">
        <v>3.93524611739932E-2</v>
      </c>
      <c r="D81" s="2">
        <v>3.9128783082183101E-2</v>
      </c>
      <c r="E81" s="2">
        <v>4.4906166219839103E-2</v>
      </c>
      <c r="F81" s="2">
        <v>4.0993643944253297E-2</v>
      </c>
      <c r="G81" s="2">
        <v>5.0078422585704697E-2</v>
      </c>
      <c r="H81" s="2">
        <v>3.7021231195988498E-2</v>
      </c>
      <c r="I81" s="2">
        <v>3.7191358024691402E-2</v>
      </c>
      <c r="J81" s="2">
        <v>4.2007637752318597E-2</v>
      </c>
      <c r="K81" s="2">
        <v>3.95049976201809E-2</v>
      </c>
      <c r="L81" s="2">
        <v>3.7362637362637403E-2</v>
      </c>
      <c r="M81" s="2">
        <v>4.0828036723163798E-2</v>
      </c>
      <c r="N81" s="3">
        <v>0.16951842483757401</v>
      </c>
      <c r="O81" s="3">
        <v>0.43681452595661702</v>
      </c>
    </row>
    <row r="82" spans="1:15" x14ac:dyDescent="0.3">
      <c r="A82" s="8" t="s">
        <v>12</v>
      </c>
      <c r="B82" s="8" t="s">
        <v>50</v>
      </c>
      <c r="C82" s="2">
        <v>3.9767216294859402E-2</v>
      </c>
      <c r="D82" s="2">
        <v>-2.47201492537313E-2</v>
      </c>
      <c r="E82" s="2">
        <v>9.4053881715287693E-3</v>
      </c>
      <c r="F82" s="2">
        <v>4.7852179406190798E-2</v>
      </c>
      <c r="G82" s="2">
        <v>5.7121326299924599E-2</v>
      </c>
      <c r="H82" s="2">
        <v>5.5317935557456503E-2</v>
      </c>
      <c r="I82" s="2">
        <v>5.4444744663604397E-2</v>
      </c>
      <c r="J82" s="2">
        <v>8.8276745675848797E-2</v>
      </c>
      <c r="K82" s="2">
        <v>4.2500588650812299E-2</v>
      </c>
      <c r="L82" s="2">
        <v>7.52117447769622E-2</v>
      </c>
      <c r="M82" s="2">
        <v>6.3963869341455704E-2</v>
      </c>
      <c r="N82" s="3">
        <v>0.29788597053171001</v>
      </c>
      <c r="O82" s="3">
        <v>0.61485732504383905</v>
      </c>
    </row>
    <row r="83" spans="1:15" x14ac:dyDescent="0.3">
      <c r="A83" s="8" t="s">
        <v>12</v>
      </c>
      <c r="B83" s="8" t="s">
        <v>51</v>
      </c>
      <c r="C83" s="2">
        <v>2.4834437086092699E-3</v>
      </c>
      <c r="D83" s="2">
        <v>-0.113955408753097</v>
      </c>
      <c r="E83" s="2">
        <v>-0.15004659832246001</v>
      </c>
      <c r="F83" s="2">
        <v>9.1008771929824595E-2</v>
      </c>
      <c r="G83" s="2">
        <v>0.15477386934673401</v>
      </c>
      <c r="H83" s="2">
        <v>0.14273281114012201</v>
      </c>
      <c r="I83" s="2">
        <v>7.7684691546077697E-2</v>
      </c>
      <c r="J83" s="2">
        <v>0.120141342756184</v>
      </c>
      <c r="K83" s="2">
        <v>4.41640378548896E-2</v>
      </c>
      <c r="L83" s="2">
        <v>9.4864048338368603E-2</v>
      </c>
      <c r="M83" s="2">
        <v>0.10485651214128</v>
      </c>
      <c r="N83" s="3">
        <v>0.41484098939929298</v>
      </c>
      <c r="O83" s="3">
        <v>0.86579683131407303</v>
      </c>
    </row>
    <row r="84" spans="1:15" x14ac:dyDescent="0.3">
      <c r="A84" s="8" t="s">
        <v>13</v>
      </c>
      <c r="B84" s="8" t="s">
        <v>46</v>
      </c>
      <c r="C84" s="2">
        <v>0</v>
      </c>
      <c r="D84" s="2">
        <v>0</v>
      </c>
      <c r="E84" s="2">
        <v>0</v>
      </c>
      <c r="F84" s="2">
        <v>0</v>
      </c>
      <c r="G84" s="2">
        <v>0</v>
      </c>
      <c r="H84" s="2">
        <v>0</v>
      </c>
      <c r="I84" s="2">
        <v>0</v>
      </c>
      <c r="J84" s="2">
        <v>0</v>
      </c>
      <c r="K84" s="2">
        <v>0</v>
      </c>
      <c r="L84" s="2">
        <v>0</v>
      </c>
      <c r="M84" s="2">
        <v>0</v>
      </c>
      <c r="N84" s="3">
        <v>0</v>
      </c>
      <c r="O84" s="3">
        <v>0</v>
      </c>
    </row>
    <row r="85" spans="1:15" x14ac:dyDescent="0.3">
      <c r="A85" s="8" t="s">
        <v>13</v>
      </c>
      <c r="B85" s="8" t="s">
        <v>47</v>
      </c>
      <c r="C85" s="2">
        <v>0.01</v>
      </c>
      <c r="D85" s="2">
        <v>7.4257425742574297E-3</v>
      </c>
      <c r="E85" s="2">
        <v>-7.3710073710073704E-3</v>
      </c>
      <c r="F85" s="2">
        <v>5.6930693069306898E-2</v>
      </c>
      <c r="G85" s="2">
        <v>-3.9812646370023401E-2</v>
      </c>
      <c r="H85" s="2">
        <v>0</v>
      </c>
      <c r="I85" s="2">
        <v>2.4390243902438998E-3</v>
      </c>
      <c r="J85" s="2">
        <v>4.6228710462287097E-2</v>
      </c>
      <c r="K85" s="2">
        <v>6.0465116279069801E-2</v>
      </c>
      <c r="L85" s="2">
        <v>5.0438596491228102E-2</v>
      </c>
      <c r="M85" s="2">
        <v>4.1753653444676396E-3</v>
      </c>
      <c r="N85" s="3">
        <v>0.170316301703163</v>
      </c>
      <c r="O85" s="3">
        <v>0.18181818181818199</v>
      </c>
    </row>
    <row r="86" spans="1:15" x14ac:dyDescent="0.3">
      <c r="A86" s="8" t="s">
        <v>13</v>
      </c>
      <c r="B86" s="8" t="s">
        <v>48</v>
      </c>
      <c r="C86" s="2">
        <v>5.6358381502890201E-2</v>
      </c>
      <c r="D86" s="2">
        <v>2.18878248974008E-2</v>
      </c>
      <c r="E86" s="2">
        <v>9.3708165997322592E-3</v>
      </c>
      <c r="F86" s="2">
        <v>3.0503978779840801E-2</v>
      </c>
      <c r="G86" s="2">
        <v>2.7027027027027001E-2</v>
      </c>
      <c r="H86" s="2">
        <v>3.5087719298245598E-2</v>
      </c>
      <c r="I86" s="2">
        <v>4.1162227602905603E-2</v>
      </c>
      <c r="J86" s="2">
        <v>3.6046511627907001E-2</v>
      </c>
      <c r="K86" s="2">
        <v>2.2446689113355799E-3</v>
      </c>
      <c r="L86" s="2">
        <v>8.9585666293393092E-3</v>
      </c>
      <c r="M86" s="2">
        <v>5.5493895671476102E-3</v>
      </c>
      <c r="N86" s="3">
        <v>5.3488372093023297E-2</v>
      </c>
      <c r="O86" s="3">
        <v>0.21285140562249</v>
      </c>
    </row>
    <row r="87" spans="1:15" x14ac:dyDescent="0.3">
      <c r="A87" s="8" t="s">
        <v>13</v>
      </c>
      <c r="B87" s="8" t="s">
        <v>49</v>
      </c>
      <c r="C87" s="2">
        <v>1.0121457489878499E-2</v>
      </c>
      <c r="D87" s="2">
        <v>4.4088176352705399E-2</v>
      </c>
      <c r="E87" s="2">
        <v>3.8387715930902101E-3</v>
      </c>
      <c r="F87" s="2">
        <v>5.7361376673040199E-2</v>
      </c>
      <c r="G87" s="2">
        <v>3.4358047016274901E-2</v>
      </c>
      <c r="H87" s="2">
        <v>8.7412587412587402E-3</v>
      </c>
      <c r="I87" s="2">
        <v>2.77296360485269E-2</v>
      </c>
      <c r="J87" s="2">
        <v>3.70994940978078E-2</v>
      </c>
      <c r="K87" s="2">
        <v>5.04065040650407E-2</v>
      </c>
      <c r="L87" s="2">
        <v>3.8699690402476797E-2</v>
      </c>
      <c r="M87" s="2">
        <v>4.91803278688525E-2</v>
      </c>
      <c r="N87" s="3">
        <v>0.187183811129848</v>
      </c>
      <c r="O87" s="3">
        <v>0.35124760076775402</v>
      </c>
    </row>
    <row r="88" spans="1:15" x14ac:dyDescent="0.3">
      <c r="A88" s="8" t="s">
        <v>13</v>
      </c>
      <c r="B88" s="8" t="s">
        <v>50</v>
      </c>
      <c r="C88" s="2">
        <v>5.6179775280898903E-2</v>
      </c>
      <c r="D88" s="2">
        <v>-5.85106382978723E-2</v>
      </c>
      <c r="E88" s="2">
        <v>9.6045197740112997E-2</v>
      </c>
      <c r="F88" s="2">
        <v>6.7010309278350499E-2</v>
      </c>
      <c r="G88" s="2">
        <v>1.9323671497584499E-2</v>
      </c>
      <c r="H88" s="2">
        <v>8.5308056872037893E-2</v>
      </c>
      <c r="I88" s="2">
        <v>4.3668122270742399E-3</v>
      </c>
      <c r="J88" s="2">
        <v>3.9130434782608699E-2</v>
      </c>
      <c r="K88" s="2">
        <v>7.9497907949790794E-2</v>
      </c>
      <c r="L88" s="2">
        <v>6.9767441860465101E-2</v>
      </c>
      <c r="M88" s="2">
        <v>2.1739130434782601E-2</v>
      </c>
      <c r="N88" s="3">
        <v>0.22608695652173899</v>
      </c>
      <c r="O88" s="3">
        <v>0.59322033898305104</v>
      </c>
    </row>
    <row r="89" spans="1:15" x14ac:dyDescent="0.3">
      <c r="A89" s="8" t="s">
        <v>13</v>
      </c>
      <c r="B89" s="8" t="s">
        <v>51</v>
      </c>
      <c r="C89" s="2">
        <v>0.31578947368421101</v>
      </c>
      <c r="D89" s="2">
        <v>-0.04</v>
      </c>
      <c r="E89" s="2">
        <v>-0.20833333333333301</v>
      </c>
      <c r="F89" s="2">
        <v>-0.105263157894737</v>
      </c>
      <c r="G89" s="2">
        <v>0.29411764705882398</v>
      </c>
      <c r="H89" s="2">
        <v>0.18181818181818199</v>
      </c>
      <c r="I89" s="2">
        <v>-0.115384615384615</v>
      </c>
      <c r="J89" s="2">
        <v>0.173913043478261</v>
      </c>
      <c r="K89" s="2">
        <v>0.18518518518518501</v>
      </c>
      <c r="L89" s="2">
        <v>-9.375E-2</v>
      </c>
      <c r="M89" s="2">
        <v>0.10344827586206901</v>
      </c>
      <c r="N89" s="3">
        <v>0.39130434782608697</v>
      </c>
      <c r="O89" s="3">
        <v>0.33333333333333298</v>
      </c>
    </row>
    <row r="90" spans="1:15" x14ac:dyDescent="0.3">
      <c r="A90" s="8" t="s">
        <v>14</v>
      </c>
      <c r="B90" s="8" t="s">
        <v>46</v>
      </c>
      <c r="C90" s="2">
        <v>-1</v>
      </c>
      <c r="D90" s="2">
        <v>0</v>
      </c>
      <c r="E90" s="2">
        <v>-1</v>
      </c>
      <c r="F90" s="2">
        <v>0</v>
      </c>
      <c r="G90" s="2">
        <v>0</v>
      </c>
      <c r="H90" s="2">
        <v>0</v>
      </c>
      <c r="I90" s="2">
        <v>0</v>
      </c>
      <c r="J90" s="2">
        <v>-1</v>
      </c>
      <c r="K90" s="2">
        <v>0</v>
      </c>
      <c r="L90" s="2">
        <v>0</v>
      </c>
      <c r="M90" s="2">
        <v>0</v>
      </c>
      <c r="N90" s="3">
        <v>-1</v>
      </c>
      <c r="O90" s="3">
        <v>-1</v>
      </c>
    </row>
    <row r="91" spans="1:15" x14ac:dyDescent="0.3">
      <c r="A91" s="8" t="s">
        <v>14</v>
      </c>
      <c r="B91" s="8" t="s">
        <v>47</v>
      </c>
      <c r="C91" s="2">
        <v>3.5744680851063797E-2</v>
      </c>
      <c r="D91" s="2">
        <v>4.51930977814297E-2</v>
      </c>
      <c r="E91" s="2">
        <v>1.3364779874213801E-2</v>
      </c>
      <c r="F91" s="2">
        <v>-3.1807602792862703E-2</v>
      </c>
      <c r="G91" s="2">
        <v>-2.6442307692307699E-2</v>
      </c>
      <c r="H91" s="2">
        <v>-4.1152263374485597E-2</v>
      </c>
      <c r="I91" s="2">
        <v>2.57510729613734E-3</v>
      </c>
      <c r="J91" s="2">
        <v>-2.31164383561644E-2</v>
      </c>
      <c r="K91" s="2">
        <v>2.2787028921998201E-2</v>
      </c>
      <c r="L91" s="2">
        <v>2.3993144815766899E-2</v>
      </c>
      <c r="M91" s="2">
        <v>1.00418410041841E-2</v>
      </c>
      <c r="N91" s="3">
        <v>3.3390410958904097E-2</v>
      </c>
      <c r="O91" s="3">
        <v>-5.1100628930817599E-2</v>
      </c>
    </row>
    <row r="92" spans="1:15" x14ac:dyDescent="0.3">
      <c r="A92" s="8" t="s">
        <v>14</v>
      </c>
      <c r="B92" s="8" t="s">
        <v>48</v>
      </c>
      <c r="C92" s="2">
        <v>1.5040825096691E-2</v>
      </c>
      <c r="D92" s="2">
        <v>2.6248941574936499E-2</v>
      </c>
      <c r="E92" s="2">
        <v>2.9290429042904301E-2</v>
      </c>
      <c r="F92" s="2">
        <v>2.88577154308617E-2</v>
      </c>
      <c r="G92" s="2">
        <v>3.8955979742890498E-3</v>
      </c>
      <c r="H92" s="2">
        <v>3.3372138145130001E-2</v>
      </c>
      <c r="I92" s="2">
        <v>1.5771686068344001E-2</v>
      </c>
      <c r="J92" s="2">
        <v>4.3253234750462097E-2</v>
      </c>
      <c r="K92" s="2">
        <v>7.0871722182848998E-3</v>
      </c>
      <c r="L92" s="2">
        <v>4.22237860661506E-3</v>
      </c>
      <c r="M92" s="2">
        <v>-6.6573230553608996E-3</v>
      </c>
      <c r="N92" s="3">
        <v>4.80591497227357E-2</v>
      </c>
      <c r="O92" s="3">
        <v>0.16955445544554501</v>
      </c>
    </row>
    <row r="93" spans="1:15" x14ac:dyDescent="0.3">
      <c r="A93" s="8" t="s">
        <v>14</v>
      </c>
      <c r="B93" s="8" t="s">
        <v>49</v>
      </c>
      <c r="C93" s="2">
        <v>5.7471264367816098E-2</v>
      </c>
      <c r="D93" s="2">
        <v>3.7185354691075499E-2</v>
      </c>
      <c r="E93" s="2">
        <v>3.1991174848317698E-2</v>
      </c>
      <c r="F93" s="2">
        <v>3.36718332442544E-2</v>
      </c>
      <c r="G93" s="2">
        <v>3.8262668045501602E-2</v>
      </c>
      <c r="H93" s="2">
        <v>3.9342629482071699E-2</v>
      </c>
      <c r="I93" s="2">
        <v>3.0666027791087701E-2</v>
      </c>
      <c r="J93" s="2">
        <v>2.5569502556950299E-2</v>
      </c>
      <c r="K93" s="2">
        <v>3.67180417044424E-2</v>
      </c>
      <c r="L93" s="2">
        <v>2.6672496720594699E-2</v>
      </c>
      <c r="M93" s="2">
        <v>2.5553662691652499E-3</v>
      </c>
      <c r="N93" s="3">
        <v>9.4374709437470894E-2</v>
      </c>
      <c r="O93" s="3">
        <v>0.29840044125758403</v>
      </c>
    </row>
    <row r="94" spans="1:15" x14ac:dyDescent="0.3">
      <c r="A94" s="8" t="s">
        <v>14</v>
      </c>
      <c r="B94" s="8" t="s">
        <v>50</v>
      </c>
      <c r="C94" s="2">
        <v>-1.7035775127768299E-2</v>
      </c>
      <c r="D94" s="2">
        <v>-5.0259965337954897E-2</v>
      </c>
      <c r="E94" s="2">
        <v>5.4744525547445301E-3</v>
      </c>
      <c r="F94" s="2">
        <v>5.0816696914700497E-2</v>
      </c>
      <c r="G94" s="2">
        <v>6.5630397236614901E-2</v>
      </c>
      <c r="H94" s="2">
        <v>4.0518638573743902E-2</v>
      </c>
      <c r="I94" s="2">
        <v>6.8535825545171306E-2</v>
      </c>
      <c r="J94" s="2">
        <v>0.106413994169096</v>
      </c>
      <c r="K94" s="2">
        <v>2.5032938076416301E-2</v>
      </c>
      <c r="L94" s="2">
        <v>4.1131105398457601E-2</v>
      </c>
      <c r="M94" s="2">
        <v>9.5061728395061704E-2</v>
      </c>
      <c r="N94" s="3">
        <v>0.293002915451895</v>
      </c>
      <c r="O94" s="3">
        <v>0.61861313868613099</v>
      </c>
    </row>
    <row r="95" spans="1:15" x14ac:dyDescent="0.3">
      <c r="A95" s="8" t="s">
        <v>14</v>
      </c>
      <c r="B95" s="8" t="s">
        <v>51</v>
      </c>
      <c r="C95" s="2">
        <v>5.8823529411764698E-2</v>
      </c>
      <c r="D95" s="2">
        <v>-0.3</v>
      </c>
      <c r="E95" s="2">
        <v>-0.46031746031746001</v>
      </c>
      <c r="F95" s="2">
        <v>8.8235294117647106E-2</v>
      </c>
      <c r="G95" s="2">
        <v>0.162162162162162</v>
      </c>
      <c r="H95" s="2">
        <v>0.27906976744186002</v>
      </c>
      <c r="I95" s="2">
        <v>0.109090909090909</v>
      </c>
      <c r="J95" s="2">
        <v>9.8360655737704902E-2</v>
      </c>
      <c r="K95" s="2">
        <v>0.26865671641791</v>
      </c>
      <c r="L95" s="2">
        <v>0.14117647058823499</v>
      </c>
      <c r="M95" s="2">
        <v>0.11340206185567001</v>
      </c>
      <c r="N95" s="3">
        <v>0.77049180327868805</v>
      </c>
      <c r="O95" s="3">
        <v>0.71428571428571397</v>
      </c>
    </row>
    <row r="96" spans="1:15" x14ac:dyDescent="0.3">
      <c r="A96" s="8" t="s">
        <v>15</v>
      </c>
      <c r="B96" s="8" t="s">
        <v>46</v>
      </c>
      <c r="C96" s="2">
        <v>-1</v>
      </c>
      <c r="D96" s="2">
        <v>0</v>
      </c>
      <c r="E96" s="2">
        <v>0</v>
      </c>
      <c r="F96" s="2">
        <v>0</v>
      </c>
      <c r="G96" s="2">
        <v>0</v>
      </c>
      <c r="H96" s="2">
        <v>0</v>
      </c>
      <c r="I96" s="2">
        <v>0</v>
      </c>
      <c r="J96" s="2">
        <v>0</v>
      </c>
      <c r="K96" s="2">
        <v>0</v>
      </c>
      <c r="L96" s="2">
        <v>0</v>
      </c>
      <c r="M96" s="2">
        <v>0</v>
      </c>
      <c r="N96" s="3">
        <v>0</v>
      </c>
      <c r="O96" s="3">
        <v>0</v>
      </c>
    </row>
    <row r="97" spans="1:15" x14ac:dyDescent="0.3">
      <c r="A97" s="8" t="s">
        <v>15</v>
      </c>
      <c r="B97" s="8" t="s">
        <v>47</v>
      </c>
      <c r="C97" s="2">
        <v>-1.4767932489451499E-2</v>
      </c>
      <c r="D97" s="2">
        <v>-3.8543897216274103E-2</v>
      </c>
      <c r="E97" s="2">
        <v>-2.44988864142539E-2</v>
      </c>
      <c r="F97" s="2">
        <v>-2.7397260273972601E-2</v>
      </c>
      <c r="G97" s="2">
        <v>-4.92957746478873E-2</v>
      </c>
      <c r="H97" s="2">
        <v>1.48148148148148E-2</v>
      </c>
      <c r="I97" s="2">
        <v>-1.21654501216545E-2</v>
      </c>
      <c r="J97" s="2">
        <v>6.8965517241379296E-2</v>
      </c>
      <c r="K97" s="2">
        <v>5.5299539170506902E-2</v>
      </c>
      <c r="L97" s="2">
        <v>-4.3668122270742399E-3</v>
      </c>
      <c r="M97" s="2">
        <v>1.9736842105263198E-2</v>
      </c>
      <c r="N97" s="3">
        <v>0.14532019704433499</v>
      </c>
      <c r="O97" s="3">
        <v>3.5634743875278402E-2</v>
      </c>
    </row>
    <row r="98" spans="1:15" x14ac:dyDescent="0.3">
      <c r="A98" s="8" t="s">
        <v>15</v>
      </c>
      <c r="B98" s="8" t="s">
        <v>48</v>
      </c>
      <c r="C98" s="2">
        <v>-1.57728706624606E-3</v>
      </c>
      <c r="D98" s="2">
        <v>1.5797788309636601E-2</v>
      </c>
      <c r="E98" s="2">
        <v>8.5536547433903605E-3</v>
      </c>
      <c r="F98" s="2">
        <v>1.6191210485736299E-2</v>
      </c>
      <c r="G98" s="2">
        <v>2.2761760242792101E-3</v>
      </c>
      <c r="H98" s="2">
        <v>-1.5897047691143099E-2</v>
      </c>
      <c r="I98" s="2">
        <v>7.6923076923076901E-4</v>
      </c>
      <c r="J98" s="2">
        <v>-4.6118370484242903E-3</v>
      </c>
      <c r="K98" s="2">
        <v>5.40540540540541E-3</v>
      </c>
      <c r="L98" s="2">
        <v>-8.4485407066052197E-3</v>
      </c>
      <c r="M98" s="2">
        <v>1.39426800929512E-2</v>
      </c>
      <c r="N98" s="3">
        <v>6.1491160645657196E-3</v>
      </c>
      <c r="O98" s="3">
        <v>1.7884914463452601E-2</v>
      </c>
    </row>
    <row r="99" spans="1:15" x14ac:dyDescent="0.3">
      <c r="A99" s="8" t="s">
        <v>15</v>
      </c>
      <c r="B99" s="8" t="s">
        <v>49</v>
      </c>
      <c r="C99" s="2">
        <v>6.2573789846517097E-2</v>
      </c>
      <c r="D99" s="2">
        <v>2.2222222222222199E-2</v>
      </c>
      <c r="E99" s="2">
        <v>5.9782608695652197E-2</v>
      </c>
      <c r="F99" s="2">
        <v>5.2307692307692298E-2</v>
      </c>
      <c r="G99" s="2">
        <v>5.7504873294347003E-2</v>
      </c>
      <c r="H99" s="2">
        <v>4.05529953917051E-2</v>
      </c>
      <c r="I99" s="2">
        <v>3.1000885739592601E-2</v>
      </c>
      <c r="J99" s="2">
        <v>6.6151202749140894E-2</v>
      </c>
      <c r="K99" s="2">
        <v>2.0950846091861399E-2</v>
      </c>
      <c r="L99" s="2">
        <v>3.7095501183899003E-2</v>
      </c>
      <c r="M99" s="2">
        <v>2.66362252663623E-2</v>
      </c>
      <c r="N99" s="3">
        <v>0.15893470790378</v>
      </c>
      <c r="O99" s="3">
        <v>0.46630434782608698</v>
      </c>
    </row>
    <row r="100" spans="1:15" x14ac:dyDescent="0.3">
      <c r="A100" s="8" t="s">
        <v>15</v>
      </c>
      <c r="B100" s="8" t="s">
        <v>50</v>
      </c>
      <c r="C100" s="2">
        <v>9.6573208722741402E-2</v>
      </c>
      <c r="D100" s="2">
        <v>-4.2613636363636402E-2</v>
      </c>
      <c r="E100" s="2">
        <v>-2.9673590504451001E-3</v>
      </c>
      <c r="F100" s="2">
        <v>-2.9761904761904799E-3</v>
      </c>
      <c r="G100" s="2">
        <v>1.49253731343284E-2</v>
      </c>
      <c r="H100" s="2">
        <v>6.4705882352941196E-2</v>
      </c>
      <c r="I100" s="2">
        <v>7.18232044198895E-2</v>
      </c>
      <c r="J100" s="2">
        <v>8.5051546391752594E-2</v>
      </c>
      <c r="K100" s="2">
        <v>0.111638954869359</v>
      </c>
      <c r="L100" s="2">
        <v>2.5641025641025599E-2</v>
      </c>
      <c r="M100" s="2">
        <v>6.25E-2</v>
      </c>
      <c r="N100" s="3">
        <v>0.31443298969072198</v>
      </c>
      <c r="O100" s="3">
        <v>0.51335311572700304</v>
      </c>
    </row>
    <row r="101" spans="1:15" x14ac:dyDescent="0.3">
      <c r="A101" s="8" t="s">
        <v>15</v>
      </c>
      <c r="B101" s="8" t="s">
        <v>51</v>
      </c>
      <c r="C101" s="2">
        <v>-4.3478260869565202E-2</v>
      </c>
      <c r="D101" s="2">
        <v>0.15909090909090901</v>
      </c>
      <c r="E101" s="2">
        <v>-0.33333333333333298</v>
      </c>
      <c r="F101" s="2">
        <v>0.20588235294117599</v>
      </c>
      <c r="G101" s="2">
        <v>0.31707317073170699</v>
      </c>
      <c r="H101" s="2">
        <v>7.4074074074074098E-2</v>
      </c>
      <c r="I101" s="2">
        <v>0.10344827586206901</v>
      </c>
      <c r="J101" s="2">
        <v>0.21875</v>
      </c>
      <c r="K101" s="2">
        <v>2.5641025641025599E-2</v>
      </c>
      <c r="L101" s="2">
        <v>0.15</v>
      </c>
      <c r="M101" s="2">
        <v>0.173913043478261</v>
      </c>
      <c r="N101" s="3">
        <v>0.6875</v>
      </c>
      <c r="O101" s="3">
        <v>1.1176470588235301</v>
      </c>
    </row>
    <row r="102" spans="1:15" x14ac:dyDescent="0.3">
      <c r="A102" s="8" t="s">
        <v>16</v>
      </c>
      <c r="B102" s="8" t="s">
        <v>46</v>
      </c>
      <c r="C102" s="2">
        <v>0</v>
      </c>
      <c r="D102" s="2">
        <v>0</v>
      </c>
      <c r="E102" s="2">
        <v>3</v>
      </c>
      <c r="F102" s="2">
        <v>-1</v>
      </c>
      <c r="G102" s="2">
        <v>0</v>
      </c>
      <c r="H102" s="2">
        <v>0</v>
      </c>
      <c r="I102" s="2">
        <v>0</v>
      </c>
      <c r="J102" s="2">
        <v>0</v>
      </c>
      <c r="K102" s="2">
        <v>-1</v>
      </c>
      <c r="L102" s="2">
        <v>0</v>
      </c>
      <c r="M102" s="2">
        <v>0</v>
      </c>
      <c r="N102" s="3">
        <v>0</v>
      </c>
      <c r="O102" s="3">
        <v>1</v>
      </c>
    </row>
    <row r="103" spans="1:15" x14ac:dyDescent="0.3">
      <c r="A103" s="8" t="s">
        <v>16</v>
      </c>
      <c r="B103" s="8" t="s">
        <v>47</v>
      </c>
      <c r="C103" s="2">
        <v>9.6575943810359999E-3</v>
      </c>
      <c r="D103" s="2">
        <v>-9.21739130434783E-2</v>
      </c>
      <c r="E103" s="2">
        <v>-0.37931034482758602</v>
      </c>
      <c r="F103" s="2">
        <v>-0.33024691358024699</v>
      </c>
      <c r="G103" s="2">
        <v>-0.211981566820276</v>
      </c>
      <c r="H103" s="2">
        <v>-9.3567251461988299E-2</v>
      </c>
      <c r="I103" s="2">
        <v>-1.2903225806451601E-2</v>
      </c>
      <c r="J103" s="2">
        <v>6.5359477124182996E-2</v>
      </c>
      <c r="K103" s="2">
        <v>-7.3619631901840496E-2</v>
      </c>
      <c r="L103" s="2">
        <v>-0.205298013245033</v>
      </c>
      <c r="M103" s="2">
        <v>0.133333333333333</v>
      </c>
      <c r="N103" s="3">
        <v>-0.11111111111111099</v>
      </c>
      <c r="O103" s="3">
        <v>-0.73946360153256696</v>
      </c>
    </row>
    <row r="104" spans="1:15" x14ac:dyDescent="0.3">
      <c r="A104" s="8" t="s">
        <v>16</v>
      </c>
      <c r="B104" s="8" t="s">
        <v>48</v>
      </c>
      <c r="C104" s="2">
        <v>-5.7971014492753603E-2</v>
      </c>
      <c r="D104" s="2">
        <v>-0.185494505494505</v>
      </c>
      <c r="E104" s="2">
        <v>-0.36967080410145697</v>
      </c>
      <c r="F104" s="2">
        <v>-0.29109589041095901</v>
      </c>
      <c r="G104" s="2">
        <v>-0.115942028985507</v>
      </c>
      <c r="H104" s="2">
        <v>-1.7759562841530099E-2</v>
      </c>
      <c r="I104" s="2">
        <v>-7.9276773296244801E-2</v>
      </c>
      <c r="J104" s="2">
        <v>8.3081570996978896E-2</v>
      </c>
      <c r="K104" s="2">
        <v>-0.13807531380753099</v>
      </c>
      <c r="L104" s="2">
        <v>-8.41423948220065E-2</v>
      </c>
      <c r="M104" s="2">
        <v>-7.0671378091872794E-2</v>
      </c>
      <c r="N104" s="3">
        <v>-0.205438066465257</v>
      </c>
      <c r="O104" s="3">
        <v>-0.71613599568267705</v>
      </c>
    </row>
    <row r="105" spans="1:15" x14ac:dyDescent="0.3">
      <c r="A105" s="8" t="s">
        <v>16</v>
      </c>
      <c r="B105" s="8" t="s">
        <v>49</v>
      </c>
      <c r="C105" s="2">
        <v>-6.0975609756097601E-2</v>
      </c>
      <c r="D105" s="2">
        <v>-0.194121667805878</v>
      </c>
      <c r="E105" s="2">
        <v>-0.35623409669211198</v>
      </c>
      <c r="F105" s="2">
        <v>-0.22793148880105399</v>
      </c>
      <c r="G105" s="2">
        <v>-7.3378839590443695E-2</v>
      </c>
      <c r="H105" s="2">
        <v>7.3664825046040501E-3</v>
      </c>
      <c r="I105" s="2">
        <v>-2.0109689213894E-2</v>
      </c>
      <c r="J105" s="2">
        <v>0.13805970149253699</v>
      </c>
      <c r="K105" s="2">
        <v>-6.7213114754098399E-2</v>
      </c>
      <c r="L105" s="2">
        <v>-8.2601054481546601E-2</v>
      </c>
      <c r="M105" s="2">
        <v>2.68199233716475E-2</v>
      </c>
      <c r="N105" s="3">
        <v>0</v>
      </c>
      <c r="O105" s="3">
        <v>-0.54537743850720999</v>
      </c>
    </row>
    <row r="106" spans="1:15" x14ac:dyDescent="0.3">
      <c r="A106" s="8" t="s">
        <v>16</v>
      </c>
      <c r="B106" s="8" t="s">
        <v>50</v>
      </c>
      <c r="C106" s="2">
        <v>-6.9721115537848599E-2</v>
      </c>
      <c r="D106" s="2">
        <v>-0.19486081370449701</v>
      </c>
      <c r="E106" s="2">
        <v>-0.24734042553191499</v>
      </c>
      <c r="F106" s="2">
        <v>-0.16254416961130699</v>
      </c>
      <c r="G106" s="2">
        <v>-5.4852320675105502E-2</v>
      </c>
      <c r="H106" s="2">
        <v>-5.3571428571428603E-2</v>
      </c>
      <c r="I106" s="2">
        <v>3.77358490566038E-2</v>
      </c>
      <c r="J106" s="2">
        <v>0.11363636363636399</v>
      </c>
      <c r="K106" s="2">
        <v>4.8979591836734698E-2</v>
      </c>
      <c r="L106" s="2">
        <v>-3.8910505836575902E-3</v>
      </c>
      <c r="M106" s="2">
        <v>3.125E-2</v>
      </c>
      <c r="N106" s="3">
        <v>0.2</v>
      </c>
      <c r="O106" s="3">
        <v>-0.29787234042553201</v>
      </c>
    </row>
    <row r="107" spans="1:15" x14ac:dyDescent="0.3">
      <c r="A107" s="8" t="s">
        <v>16</v>
      </c>
      <c r="B107" s="8" t="s">
        <v>51</v>
      </c>
      <c r="C107" s="2">
        <v>0.109090909090909</v>
      </c>
      <c r="D107" s="2">
        <v>-0.16393442622950799</v>
      </c>
      <c r="E107" s="2">
        <v>-0.35294117647058798</v>
      </c>
      <c r="F107" s="2">
        <v>-0.27272727272727298</v>
      </c>
      <c r="G107" s="2">
        <v>-0.125</v>
      </c>
      <c r="H107" s="2">
        <v>4.7619047619047603E-2</v>
      </c>
      <c r="I107" s="2">
        <v>0.18181818181818199</v>
      </c>
      <c r="J107" s="2">
        <v>0.30769230769230799</v>
      </c>
      <c r="K107" s="2">
        <v>0.23529411764705899</v>
      </c>
      <c r="L107" s="2">
        <v>-9.5238095238095205E-2</v>
      </c>
      <c r="M107" s="2">
        <v>0.13157894736842099</v>
      </c>
      <c r="N107" s="3">
        <v>0.65384615384615397</v>
      </c>
      <c r="O107" s="3">
        <v>-0.15686274509803899</v>
      </c>
    </row>
    <row r="108" spans="1:15" x14ac:dyDescent="0.3">
      <c r="A108" s="11" t="s">
        <v>17</v>
      </c>
      <c r="B108" s="11" t="s">
        <v>17</v>
      </c>
      <c r="C108" s="3">
        <v>3.09869931140015E-2</v>
      </c>
      <c r="D108" s="3">
        <v>8.6717515288943902E-3</v>
      </c>
      <c r="E108" s="3">
        <v>-1.56684287972097E-3</v>
      </c>
      <c r="F108" s="3">
        <v>1.87633902375786E-2</v>
      </c>
      <c r="G108" s="3">
        <v>2.5008036862408899E-2</v>
      </c>
      <c r="H108" s="3">
        <v>2.5809233825124501E-2</v>
      </c>
      <c r="I108" s="3">
        <v>2.2828607098270001E-2</v>
      </c>
      <c r="J108" s="3">
        <v>3.5409141860754799E-2</v>
      </c>
      <c r="K108" s="3">
        <v>2.0076263337062299E-2</v>
      </c>
      <c r="L108" s="3">
        <v>2.54593052050659E-2</v>
      </c>
      <c r="M108" s="3">
        <v>3.2692816319959503E-2</v>
      </c>
      <c r="N108" s="3">
        <v>0.118495453979325</v>
      </c>
      <c r="O108" s="3">
        <v>0.22355441713444901</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43</v>
      </c>
      <c r="B113" s="15"/>
    </row>
    <row r="114" spans="1:2" x14ac:dyDescent="0.3">
      <c r="A114" s="14" t="s">
        <v>44</v>
      </c>
      <c r="B114" s="15"/>
    </row>
    <row r="115" spans="1:2" x14ac:dyDescent="0.3">
      <c r="A115" s="14" t="s">
        <v>45</v>
      </c>
      <c r="B115" s="15"/>
    </row>
    <row r="116" spans="1:2" x14ac:dyDescent="0.3">
      <c r="A116" s="14" t="s">
        <v>54</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165</v>
      </c>
      <c r="B1" s="15"/>
    </row>
    <row r="2" spans="1:14" ht="15.6" x14ac:dyDescent="0.3">
      <c r="A2" s="12" t="s">
        <v>163</v>
      </c>
      <c r="B2" s="15"/>
    </row>
    <row r="3" spans="1:14" ht="15.6" x14ac:dyDescent="0.3">
      <c r="A3" s="12" t="s">
        <v>33</v>
      </c>
      <c r="B3" s="15"/>
    </row>
    <row r="4" spans="1:14" ht="15.6" x14ac:dyDescent="0.3">
      <c r="A4" s="12" t="s">
        <v>58</v>
      </c>
      <c r="B4" s="15"/>
    </row>
    <row r="5" spans="1:14" x14ac:dyDescent="0.3">
      <c r="A5" s="15"/>
      <c r="B5" s="15"/>
    </row>
    <row r="6" spans="1:14" x14ac:dyDescent="0.3">
      <c r="A6" s="16" t="str">
        <f>HYPERLINK("#'Table of contents'!A37",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55</v>
      </c>
      <c r="C9" s="1">
        <v>17107</v>
      </c>
      <c r="D9" s="1">
        <v>18226</v>
      </c>
      <c r="E9" s="1">
        <v>19139</v>
      </c>
      <c r="F9" s="1">
        <v>20077</v>
      </c>
      <c r="G9" s="1">
        <v>21201</v>
      </c>
      <c r="H9" s="1">
        <v>22316</v>
      </c>
      <c r="I9" s="1">
        <v>23401</v>
      </c>
      <c r="J9" s="1">
        <v>24478</v>
      </c>
      <c r="K9" s="1">
        <v>25759</v>
      </c>
      <c r="L9" s="1">
        <v>26762</v>
      </c>
      <c r="M9" s="1">
        <v>27956</v>
      </c>
      <c r="N9" s="1">
        <v>29324</v>
      </c>
    </row>
    <row r="10" spans="1:14" x14ac:dyDescent="0.3">
      <c r="A10" s="7" t="s">
        <v>12</v>
      </c>
      <c r="B10" s="7" t="s">
        <v>56</v>
      </c>
      <c r="C10" s="1">
        <v>37233</v>
      </c>
      <c r="D10" s="1">
        <v>38252</v>
      </c>
      <c r="E10" s="1">
        <v>38713</v>
      </c>
      <c r="F10" s="1">
        <v>39095</v>
      </c>
      <c r="G10" s="1">
        <v>39854</v>
      </c>
      <c r="H10" s="1">
        <v>40667</v>
      </c>
      <c r="I10" s="1">
        <v>41347</v>
      </c>
      <c r="J10" s="1">
        <v>41850</v>
      </c>
      <c r="K10" s="1">
        <v>42774</v>
      </c>
      <c r="L10" s="1">
        <v>43233</v>
      </c>
      <c r="M10" s="1">
        <v>44090</v>
      </c>
      <c r="N10" s="1">
        <v>45300</v>
      </c>
    </row>
    <row r="11" spans="1:14" x14ac:dyDescent="0.3">
      <c r="A11" s="7" t="s">
        <v>13</v>
      </c>
      <c r="B11" s="7" t="s">
        <v>55</v>
      </c>
      <c r="C11" s="1">
        <v>591</v>
      </c>
      <c r="D11" s="1">
        <v>625</v>
      </c>
      <c r="E11" s="1">
        <v>643</v>
      </c>
      <c r="F11" s="1">
        <v>662</v>
      </c>
      <c r="G11" s="1">
        <v>695</v>
      </c>
      <c r="H11" s="1">
        <v>719</v>
      </c>
      <c r="I11" s="1">
        <v>753</v>
      </c>
      <c r="J11" s="1">
        <v>799</v>
      </c>
      <c r="K11" s="1">
        <v>841</v>
      </c>
      <c r="L11" s="1">
        <v>898</v>
      </c>
      <c r="M11" s="1">
        <v>943</v>
      </c>
      <c r="N11" s="1">
        <v>975</v>
      </c>
    </row>
    <row r="12" spans="1:14" x14ac:dyDescent="0.3">
      <c r="A12" s="7" t="s">
        <v>13</v>
      </c>
      <c r="B12" s="7" t="s">
        <v>56</v>
      </c>
      <c r="C12" s="1">
        <v>1192</v>
      </c>
      <c r="D12" s="1">
        <v>1222</v>
      </c>
      <c r="E12" s="1">
        <v>1233</v>
      </c>
      <c r="F12" s="1">
        <v>1232</v>
      </c>
      <c r="G12" s="1">
        <v>1286</v>
      </c>
      <c r="H12" s="1">
        <v>1294</v>
      </c>
      <c r="I12" s="1">
        <v>1315</v>
      </c>
      <c r="J12" s="1">
        <v>1318</v>
      </c>
      <c r="K12" s="1">
        <v>1361</v>
      </c>
      <c r="L12" s="1">
        <v>1387</v>
      </c>
      <c r="M12" s="1">
        <v>1413</v>
      </c>
      <c r="N12" s="1">
        <v>1430</v>
      </c>
    </row>
    <row r="13" spans="1:14" x14ac:dyDescent="0.3">
      <c r="A13" s="7" t="s">
        <v>14</v>
      </c>
      <c r="B13" s="7" t="s">
        <v>55</v>
      </c>
      <c r="C13" s="1">
        <v>2004</v>
      </c>
      <c r="D13" s="1">
        <v>2100</v>
      </c>
      <c r="E13" s="1">
        <v>2226</v>
      </c>
      <c r="F13" s="1">
        <v>2333</v>
      </c>
      <c r="G13" s="1">
        <v>2414</v>
      </c>
      <c r="H13" s="1">
        <v>2516</v>
      </c>
      <c r="I13" s="1">
        <v>2635</v>
      </c>
      <c r="J13" s="1">
        <v>2761</v>
      </c>
      <c r="K13" s="1">
        <v>2922</v>
      </c>
      <c r="L13" s="1">
        <v>3032</v>
      </c>
      <c r="M13" s="1">
        <v>3154</v>
      </c>
      <c r="N13" s="1">
        <v>3239</v>
      </c>
    </row>
    <row r="14" spans="1:14" x14ac:dyDescent="0.3">
      <c r="A14" s="7" t="s">
        <v>14</v>
      </c>
      <c r="B14" s="7" t="s">
        <v>56</v>
      </c>
      <c r="C14" s="1">
        <v>3824</v>
      </c>
      <c r="D14" s="1">
        <v>3894</v>
      </c>
      <c r="E14" s="1">
        <v>3895</v>
      </c>
      <c r="F14" s="1">
        <v>3907</v>
      </c>
      <c r="G14" s="1">
        <v>3951</v>
      </c>
      <c r="H14" s="1">
        <v>3944</v>
      </c>
      <c r="I14" s="1">
        <v>3977</v>
      </c>
      <c r="J14" s="1">
        <v>4011</v>
      </c>
      <c r="K14" s="1">
        <v>4073</v>
      </c>
      <c r="L14" s="1">
        <v>4127</v>
      </c>
      <c r="M14" s="1">
        <v>4150</v>
      </c>
      <c r="N14" s="1">
        <v>4152</v>
      </c>
    </row>
    <row r="15" spans="1:14" x14ac:dyDescent="0.3">
      <c r="A15" s="7" t="s">
        <v>15</v>
      </c>
      <c r="B15" s="7" t="s">
        <v>55</v>
      </c>
      <c r="C15" s="1">
        <v>865</v>
      </c>
      <c r="D15" s="1">
        <v>901</v>
      </c>
      <c r="E15" s="1">
        <v>935</v>
      </c>
      <c r="F15" s="1">
        <v>977</v>
      </c>
      <c r="G15" s="1">
        <v>1007</v>
      </c>
      <c r="H15" s="1">
        <v>1051</v>
      </c>
      <c r="I15" s="1">
        <v>1099</v>
      </c>
      <c r="J15" s="1">
        <v>1141</v>
      </c>
      <c r="K15" s="1">
        <v>1211</v>
      </c>
      <c r="L15" s="1">
        <v>1286</v>
      </c>
      <c r="M15" s="1">
        <v>1331</v>
      </c>
      <c r="N15" s="1">
        <v>1394</v>
      </c>
    </row>
    <row r="16" spans="1:14" x14ac:dyDescent="0.3">
      <c r="A16" s="7" t="s">
        <v>15</v>
      </c>
      <c r="B16" s="7" t="s">
        <v>56</v>
      </c>
      <c r="C16" s="1">
        <v>2092</v>
      </c>
      <c r="D16" s="1">
        <v>2128</v>
      </c>
      <c r="E16" s="1">
        <v>2108</v>
      </c>
      <c r="F16" s="1">
        <v>2103</v>
      </c>
      <c r="G16" s="1">
        <v>2139</v>
      </c>
      <c r="H16" s="1">
        <v>2154</v>
      </c>
      <c r="I16" s="1">
        <v>2161</v>
      </c>
      <c r="J16" s="1">
        <v>2182</v>
      </c>
      <c r="K16" s="1">
        <v>2258</v>
      </c>
      <c r="L16" s="1">
        <v>2289</v>
      </c>
      <c r="M16" s="1">
        <v>2302</v>
      </c>
      <c r="N16" s="1">
        <v>2347</v>
      </c>
    </row>
    <row r="17" spans="1:14" x14ac:dyDescent="0.3">
      <c r="A17" s="7" t="s">
        <v>16</v>
      </c>
      <c r="B17" s="7" t="s">
        <v>55</v>
      </c>
      <c r="C17" s="1">
        <v>1352</v>
      </c>
      <c r="D17" s="1">
        <v>1323</v>
      </c>
      <c r="E17" s="1">
        <v>1154</v>
      </c>
      <c r="F17" s="1">
        <v>767</v>
      </c>
      <c r="G17" s="1">
        <v>557</v>
      </c>
      <c r="H17" s="1">
        <v>501</v>
      </c>
      <c r="I17" s="1">
        <v>515</v>
      </c>
      <c r="J17" s="1">
        <v>512</v>
      </c>
      <c r="K17" s="1">
        <v>562</v>
      </c>
      <c r="L17" s="1">
        <v>531</v>
      </c>
      <c r="M17" s="1">
        <v>459</v>
      </c>
      <c r="N17" s="1">
        <v>472</v>
      </c>
    </row>
    <row r="18" spans="1:14" x14ac:dyDescent="0.3">
      <c r="A18" s="7" t="s">
        <v>16</v>
      </c>
      <c r="B18" s="7" t="s">
        <v>56</v>
      </c>
      <c r="C18" s="1">
        <v>4318</v>
      </c>
      <c r="D18" s="1">
        <v>4094</v>
      </c>
      <c r="E18" s="1">
        <v>3350</v>
      </c>
      <c r="F18" s="1">
        <v>2128</v>
      </c>
      <c r="G18" s="1">
        <v>1552</v>
      </c>
      <c r="H18" s="1">
        <v>1361</v>
      </c>
      <c r="I18" s="1">
        <v>1295</v>
      </c>
      <c r="J18" s="1">
        <v>1238</v>
      </c>
      <c r="K18" s="1">
        <v>1372</v>
      </c>
      <c r="L18" s="1">
        <v>1257</v>
      </c>
      <c r="M18" s="1">
        <v>1163</v>
      </c>
      <c r="N18" s="1">
        <v>1171</v>
      </c>
    </row>
    <row r="19" spans="1:14" x14ac:dyDescent="0.3">
      <c r="A19" s="10" t="s">
        <v>17</v>
      </c>
      <c r="B19" s="10" t="s">
        <v>17</v>
      </c>
      <c r="C19" s="5">
        <v>70578</v>
      </c>
      <c r="D19" s="5">
        <v>72765</v>
      </c>
      <c r="E19" s="5">
        <v>73396</v>
      </c>
      <c r="F19" s="5">
        <v>73281</v>
      </c>
      <c r="G19" s="5">
        <v>74656</v>
      </c>
      <c r="H19" s="5">
        <v>76523</v>
      </c>
      <c r="I19" s="5">
        <v>78498</v>
      </c>
      <c r="J19" s="5">
        <v>80290</v>
      </c>
      <c r="K19" s="5">
        <v>83133</v>
      </c>
      <c r="L19" s="5">
        <v>84802</v>
      </c>
      <c r="M19" s="5">
        <v>86961</v>
      </c>
      <c r="N19" s="5">
        <v>89804</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55</v>
      </c>
      <c r="C24" s="2">
        <v>0.31481413323518598</v>
      </c>
      <c r="D24" s="2">
        <v>0.32270972768157502</v>
      </c>
      <c r="E24" s="2">
        <v>0.33082693770310401</v>
      </c>
      <c r="F24" s="2">
        <v>0.33929899276684899</v>
      </c>
      <c r="G24" s="2">
        <v>0.34724428793710599</v>
      </c>
      <c r="H24" s="2">
        <v>0.354317831795881</v>
      </c>
      <c r="I24" s="2">
        <v>0.36141656885154799</v>
      </c>
      <c r="J24" s="2">
        <v>0.36904474731636699</v>
      </c>
      <c r="K24" s="2">
        <v>0.37586272306771901</v>
      </c>
      <c r="L24" s="2">
        <v>0.38234159582827298</v>
      </c>
      <c r="M24" s="2">
        <v>0.38802986980540199</v>
      </c>
      <c r="N24" s="2">
        <v>0.39295668953687801</v>
      </c>
    </row>
    <row r="25" spans="1:14" x14ac:dyDescent="0.3">
      <c r="A25" s="8" t="s">
        <v>12</v>
      </c>
      <c r="B25" s="8" t="s">
        <v>56</v>
      </c>
      <c r="C25" s="2">
        <v>0.68518586676481397</v>
      </c>
      <c r="D25" s="2">
        <v>0.67729027231842498</v>
      </c>
      <c r="E25" s="2">
        <v>0.66917306229689599</v>
      </c>
      <c r="F25" s="2">
        <v>0.66070100723315095</v>
      </c>
      <c r="G25" s="2">
        <v>0.65275571206289396</v>
      </c>
      <c r="H25" s="2">
        <v>0.64568216820411894</v>
      </c>
      <c r="I25" s="2">
        <v>0.63858343114845295</v>
      </c>
      <c r="J25" s="2">
        <v>0.63095525268363295</v>
      </c>
      <c r="K25" s="2">
        <v>0.62413727693228105</v>
      </c>
      <c r="L25" s="2">
        <v>0.61765840417172702</v>
      </c>
      <c r="M25" s="2">
        <v>0.61197013019459801</v>
      </c>
      <c r="N25" s="2">
        <v>0.60704331046312199</v>
      </c>
    </row>
    <row r="26" spans="1:14" x14ac:dyDescent="0.3">
      <c r="A26" s="8" t="s">
        <v>13</v>
      </c>
      <c r="B26" s="8" t="s">
        <v>55</v>
      </c>
      <c r="C26" s="2">
        <v>0.331463825014021</v>
      </c>
      <c r="D26" s="2">
        <v>0.33838657282078999</v>
      </c>
      <c r="E26" s="2">
        <v>0.34275053304904102</v>
      </c>
      <c r="F26" s="2">
        <v>0.349524815205913</v>
      </c>
      <c r="G26" s="2">
        <v>0.35083291267036798</v>
      </c>
      <c r="H26" s="2">
        <v>0.35717834078489802</v>
      </c>
      <c r="I26" s="2">
        <v>0.36411992263056098</v>
      </c>
      <c r="J26" s="2">
        <v>0.37742087860179502</v>
      </c>
      <c r="K26" s="2">
        <v>0.38192552225249798</v>
      </c>
      <c r="L26" s="2">
        <v>0.39299781181619298</v>
      </c>
      <c r="M26" s="2">
        <v>0.40025466893039002</v>
      </c>
      <c r="N26" s="2">
        <v>0.40540540540540498</v>
      </c>
    </row>
    <row r="27" spans="1:14" x14ac:dyDescent="0.3">
      <c r="A27" s="8" t="s">
        <v>13</v>
      </c>
      <c r="B27" s="8" t="s">
        <v>56</v>
      </c>
      <c r="C27" s="2">
        <v>0.66853617498597895</v>
      </c>
      <c r="D27" s="2">
        <v>0.66161342717921001</v>
      </c>
      <c r="E27" s="2">
        <v>0.65724946695095998</v>
      </c>
      <c r="F27" s="2">
        <v>0.65047518479408695</v>
      </c>
      <c r="G27" s="2">
        <v>0.64916708732963102</v>
      </c>
      <c r="H27" s="2">
        <v>0.64282165921510204</v>
      </c>
      <c r="I27" s="2">
        <v>0.63588007736943897</v>
      </c>
      <c r="J27" s="2">
        <v>0.62257912139820504</v>
      </c>
      <c r="K27" s="2">
        <v>0.61807447774750202</v>
      </c>
      <c r="L27" s="2">
        <v>0.60700218818380702</v>
      </c>
      <c r="M27" s="2">
        <v>0.59974533106960903</v>
      </c>
      <c r="N27" s="2">
        <v>0.59459459459459496</v>
      </c>
    </row>
    <row r="28" spans="1:14" x14ac:dyDescent="0.3">
      <c r="A28" s="8" t="s">
        <v>14</v>
      </c>
      <c r="B28" s="8" t="s">
        <v>55</v>
      </c>
      <c r="C28" s="2">
        <v>0.34385724090597097</v>
      </c>
      <c r="D28" s="2">
        <v>0.35035035035035</v>
      </c>
      <c r="E28" s="2">
        <v>0.36366606763600701</v>
      </c>
      <c r="F28" s="2">
        <v>0.37387820512820502</v>
      </c>
      <c r="G28" s="2">
        <v>0.37926158680282801</v>
      </c>
      <c r="H28" s="2">
        <v>0.38947368421052603</v>
      </c>
      <c r="I28" s="2">
        <v>0.39851784633998799</v>
      </c>
      <c r="J28" s="2">
        <v>0.407708210277614</v>
      </c>
      <c r="K28" s="2">
        <v>0.41772694781987102</v>
      </c>
      <c r="L28" s="2">
        <v>0.42352283838524901</v>
      </c>
      <c r="M28" s="2">
        <v>0.43181818181818199</v>
      </c>
      <c r="N28" s="2">
        <v>0.43823569205790802</v>
      </c>
    </row>
    <row r="29" spans="1:14" x14ac:dyDescent="0.3">
      <c r="A29" s="8" t="s">
        <v>14</v>
      </c>
      <c r="B29" s="8" t="s">
        <v>56</v>
      </c>
      <c r="C29" s="2">
        <v>0.65614275909402897</v>
      </c>
      <c r="D29" s="2">
        <v>0.64964964964965</v>
      </c>
      <c r="E29" s="2">
        <v>0.63633393236399305</v>
      </c>
      <c r="F29" s="2">
        <v>0.62612179487179498</v>
      </c>
      <c r="G29" s="2">
        <v>0.62073841319717205</v>
      </c>
      <c r="H29" s="2">
        <v>0.61052631578947403</v>
      </c>
      <c r="I29" s="2">
        <v>0.60148215366001201</v>
      </c>
      <c r="J29" s="2">
        <v>0.59229178972238605</v>
      </c>
      <c r="K29" s="2">
        <v>0.58227305218012904</v>
      </c>
      <c r="L29" s="2">
        <v>0.57647716161475104</v>
      </c>
      <c r="M29" s="2">
        <v>0.56818181818181801</v>
      </c>
      <c r="N29" s="2">
        <v>0.56176430794209198</v>
      </c>
    </row>
    <row r="30" spans="1:14" x14ac:dyDescent="0.3">
      <c r="A30" s="8" t="s">
        <v>15</v>
      </c>
      <c r="B30" s="8" t="s">
        <v>55</v>
      </c>
      <c r="C30" s="2">
        <v>0.292526208995604</v>
      </c>
      <c r="D30" s="2">
        <v>0.29745790689996698</v>
      </c>
      <c r="E30" s="2">
        <v>0.30726256983240202</v>
      </c>
      <c r="F30" s="2">
        <v>0.31720779220779199</v>
      </c>
      <c r="G30" s="2">
        <v>0.32008900190718398</v>
      </c>
      <c r="H30" s="2">
        <v>0.32792511700468002</v>
      </c>
      <c r="I30" s="2">
        <v>0.33711656441717802</v>
      </c>
      <c r="J30" s="2">
        <v>0.34336442973217002</v>
      </c>
      <c r="K30" s="2">
        <v>0.34909195733640802</v>
      </c>
      <c r="L30" s="2">
        <v>0.35972027972027998</v>
      </c>
      <c r="M30" s="2">
        <v>0.3663638865951</v>
      </c>
      <c r="N30" s="2">
        <v>0.37262763966853801</v>
      </c>
    </row>
    <row r="31" spans="1:14" x14ac:dyDescent="0.3">
      <c r="A31" s="8" t="s">
        <v>15</v>
      </c>
      <c r="B31" s="8" t="s">
        <v>56</v>
      </c>
      <c r="C31" s="2">
        <v>0.707473791004396</v>
      </c>
      <c r="D31" s="2">
        <v>0.70254209310003302</v>
      </c>
      <c r="E31" s="2">
        <v>0.69273743016759803</v>
      </c>
      <c r="F31" s="2">
        <v>0.68279220779220795</v>
      </c>
      <c r="G31" s="2">
        <v>0.67991099809281597</v>
      </c>
      <c r="H31" s="2">
        <v>0.67207488299532003</v>
      </c>
      <c r="I31" s="2">
        <v>0.66288343558282203</v>
      </c>
      <c r="J31" s="2">
        <v>0.65663557026783004</v>
      </c>
      <c r="K31" s="2">
        <v>0.65090804266359203</v>
      </c>
      <c r="L31" s="2">
        <v>0.64027972027972002</v>
      </c>
      <c r="M31" s="2">
        <v>0.6336361134049</v>
      </c>
      <c r="N31" s="2">
        <v>0.62737236033146204</v>
      </c>
    </row>
    <row r="32" spans="1:14" x14ac:dyDescent="0.3">
      <c r="A32" s="8" t="s">
        <v>16</v>
      </c>
      <c r="B32" s="8" t="s">
        <v>55</v>
      </c>
      <c r="C32" s="2">
        <v>0.238447971781305</v>
      </c>
      <c r="D32" s="2">
        <v>0.24423112423850801</v>
      </c>
      <c r="E32" s="2">
        <v>0.256216696269982</v>
      </c>
      <c r="F32" s="2">
        <v>0.264939550949914</v>
      </c>
      <c r="G32" s="2">
        <v>0.26410621147463298</v>
      </c>
      <c r="H32" s="2">
        <v>0.26906552094522002</v>
      </c>
      <c r="I32" s="2">
        <v>0.28453038674033099</v>
      </c>
      <c r="J32" s="2">
        <v>0.29257142857142898</v>
      </c>
      <c r="K32" s="2">
        <v>0.29058945191313301</v>
      </c>
      <c r="L32" s="2">
        <v>0.29697986577181201</v>
      </c>
      <c r="M32" s="2">
        <v>0.28298397040690498</v>
      </c>
      <c r="N32" s="2">
        <v>0.28727936701156398</v>
      </c>
    </row>
    <row r="33" spans="1:15" x14ac:dyDescent="0.3">
      <c r="A33" s="8" t="s">
        <v>16</v>
      </c>
      <c r="B33" s="8" t="s">
        <v>56</v>
      </c>
      <c r="C33" s="2">
        <v>0.76155202821869505</v>
      </c>
      <c r="D33" s="2">
        <v>0.75576887576149199</v>
      </c>
      <c r="E33" s="2">
        <v>0.743783303730018</v>
      </c>
      <c r="F33" s="2">
        <v>0.73506044905008605</v>
      </c>
      <c r="G33" s="2">
        <v>0.73589378852536702</v>
      </c>
      <c r="H33" s="2">
        <v>0.73093447905478004</v>
      </c>
      <c r="I33" s="2">
        <v>0.71546961325966896</v>
      </c>
      <c r="J33" s="2">
        <v>0.70742857142857096</v>
      </c>
      <c r="K33" s="2">
        <v>0.70941054808686699</v>
      </c>
      <c r="L33" s="2">
        <v>0.70302013422818799</v>
      </c>
      <c r="M33" s="2">
        <v>0.71701602959309496</v>
      </c>
      <c r="N33" s="2">
        <v>0.71272063298843602</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55</v>
      </c>
      <c r="C38" s="2">
        <v>6.54118197229204E-2</v>
      </c>
      <c r="D38" s="2">
        <v>5.0093273345769802E-2</v>
      </c>
      <c r="E38" s="2">
        <v>4.9009875124092203E-2</v>
      </c>
      <c r="F38" s="2">
        <v>5.5984459829655803E-2</v>
      </c>
      <c r="G38" s="2">
        <v>5.2591858874581399E-2</v>
      </c>
      <c r="H38" s="2">
        <v>4.8619824341279802E-2</v>
      </c>
      <c r="I38" s="2">
        <v>4.6023674201957201E-2</v>
      </c>
      <c r="J38" s="2">
        <v>5.2332706920500002E-2</v>
      </c>
      <c r="K38" s="2">
        <v>3.8937846966108899E-2</v>
      </c>
      <c r="L38" s="2">
        <v>4.4615499588969397E-2</v>
      </c>
      <c r="M38" s="2">
        <v>4.8934039204464201E-2</v>
      </c>
      <c r="N38" s="3">
        <v>0.19797369066100201</v>
      </c>
      <c r="O38" s="3">
        <v>0.53215946496682198</v>
      </c>
    </row>
    <row r="39" spans="1:15" x14ac:dyDescent="0.3">
      <c r="A39" s="8" t="s">
        <v>12</v>
      </c>
      <c r="B39" s="8" t="s">
        <v>56</v>
      </c>
      <c r="C39" s="2">
        <v>2.73681948808852E-2</v>
      </c>
      <c r="D39" s="2">
        <v>1.20516574296769E-2</v>
      </c>
      <c r="E39" s="2">
        <v>9.8674863740862203E-3</v>
      </c>
      <c r="F39" s="2">
        <v>1.9414247346207999E-2</v>
      </c>
      <c r="G39" s="2">
        <v>2.0399458021779501E-2</v>
      </c>
      <c r="H39" s="2">
        <v>1.6721174416603101E-2</v>
      </c>
      <c r="I39" s="2">
        <v>1.2165332430406101E-2</v>
      </c>
      <c r="J39" s="2">
        <v>2.2078853046595001E-2</v>
      </c>
      <c r="K39" s="2">
        <v>1.07308177865058E-2</v>
      </c>
      <c r="L39" s="2">
        <v>1.9822820530613201E-2</v>
      </c>
      <c r="M39" s="2">
        <v>2.74438648219551E-2</v>
      </c>
      <c r="N39" s="3">
        <v>8.2437275985663097E-2</v>
      </c>
      <c r="O39" s="3">
        <v>0.17014956216258101</v>
      </c>
    </row>
    <row r="40" spans="1:15" x14ac:dyDescent="0.3">
      <c r="A40" s="8" t="s">
        <v>13</v>
      </c>
      <c r="B40" s="8" t="s">
        <v>55</v>
      </c>
      <c r="C40" s="2">
        <v>5.7529610829103198E-2</v>
      </c>
      <c r="D40" s="2">
        <v>2.8799999999999999E-2</v>
      </c>
      <c r="E40" s="2">
        <v>2.9548989113530301E-2</v>
      </c>
      <c r="F40" s="2">
        <v>4.9848942598187299E-2</v>
      </c>
      <c r="G40" s="2">
        <v>3.4532374100719403E-2</v>
      </c>
      <c r="H40" s="2">
        <v>4.7287899860917901E-2</v>
      </c>
      <c r="I40" s="2">
        <v>6.10889774236388E-2</v>
      </c>
      <c r="J40" s="2">
        <v>5.2565707133917401E-2</v>
      </c>
      <c r="K40" s="2">
        <v>6.7776456599286605E-2</v>
      </c>
      <c r="L40" s="2">
        <v>5.0111358574610201E-2</v>
      </c>
      <c r="M40" s="2">
        <v>3.3934252386002103E-2</v>
      </c>
      <c r="N40" s="3">
        <v>0.22027534418022501</v>
      </c>
      <c r="O40" s="3">
        <v>0.51632970451010896</v>
      </c>
    </row>
    <row r="41" spans="1:15" x14ac:dyDescent="0.3">
      <c r="A41" s="8" t="s">
        <v>13</v>
      </c>
      <c r="B41" s="8" t="s">
        <v>56</v>
      </c>
      <c r="C41" s="2">
        <v>2.5167785234899299E-2</v>
      </c>
      <c r="D41" s="2">
        <v>9.0016366612111296E-3</v>
      </c>
      <c r="E41" s="2">
        <v>-8.1103000811029999E-4</v>
      </c>
      <c r="F41" s="2">
        <v>4.3831168831168797E-2</v>
      </c>
      <c r="G41" s="2">
        <v>6.2208398133748099E-3</v>
      </c>
      <c r="H41" s="2">
        <v>1.6228748068006199E-2</v>
      </c>
      <c r="I41" s="2">
        <v>2.2813688212927801E-3</v>
      </c>
      <c r="J41" s="2">
        <v>3.2625189681335397E-2</v>
      </c>
      <c r="K41" s="2">
        <v>1.9103600293901499E-2</v>
      </c>
      <c r="L41" s="2">
        <v>1.8745493871665499E-2</v>
      </c>
      <c r="M41" s="2">
        <v>1.20311394196745E-2</v>
      </c>
      <c r="N41" s="3">
        <v>8.4977238239757197E-2</v>
      </c>
      <c r="O41" s="3">
        <v>0.15977291159772899</v>
      </c>
    </row>
    <row r="42" spans="1:15" x14ac:dyDescent="0.3">
      <c r="A42" s="8" t="s">
        <v>14</v>
      </c>
      <c r="B42" s="8" t="s">
        <v>55</v>
      </c>
      <c r="C42" s="2">
        <v>4.7904191616766498E-2</v>
      </c>
      <c r="D42" s="2">
        <v>0.06</v>
      </c>
      <c r="E42" s="2">
        <v>4.8068283917340499E-2</v>
      </c>
      <c r="F42" s="2">
        <v>3.4719245606515202E-2</v>
      </c>
      <c r="G42" s="2">
        <v>4.2253521126760597E-2</v>
      </c>
      <c r="H42" s="2">
        <v>4.72972972972973E-2</v>
      </c>
      <c r="I42" s="2">
        <v>4.7817836812144202E-2</v>
      </c>
      <c r="J42" s="2">
        <v>5.8312205722564299E-2</v>
      </c>
      <c r="K42" s="2">
        <v>3.7645448323066398E-2</v>
      </c>
      <c r="L42" s="2">
        <v>4.0237467018469697E-2</v>
      </c>
      <c r="M42" s="2">
        <v>2.69499048826886E-2</v>
      </c>
      <c r="N42" s="3">
        <v>0.17312567910177501</v>
      </c>
      <c r="O42" s="3">
        <v>0.45507637017071001</v>
      </c>
    </row>
    <row r="43" spans="1:15" x14ac:dyDescent="0.3">
      <c r="A43" s="8" t="s">
        <v>14</v>
      </c>
      <c r="B43" s="8" t="s">
        <v>56</v>
      </c>
      <c r="C43" s="2">
        <v>1.8305439330543901E-2</v>
      </c>
      <c r="D43" s="2">
        <v>2.56805341551104E-4</v>
      </c>
      <c r="E43" s="2">
        <v>3.0808729139922999E-3</v>
      </c>
      <c r="F43" s="2">
        <v>1.12618377271564E-2</v>
      </c>
      <c r="G43" s="2">
        <v>-1.7717033662364001E-3</v>
      </c>
      <c r="H43" s="2">
        <v>8.3671399594320503E-3</v>
      </c>
      <c r="I43" s="2">
        <v>8.54915765652502E-3</v>
      </c>
      <c r="J43" s="2">
        <v>1.54574918972825E-2</v>
      </c>
      <c r="K43" s="2">
        <v>1.32580407561994E-2</v>
      </c>
      <c r="L43" s="2">
        <v>5.5730554882481203E-3</v>
      </c>
      <c r="M43" s="2">
        <v>4.8192771084337298E-4</v>
      </c>
      <c r="N43" s="3">
        <v>3.5153328347045598E-2</v>
      </c>
      <c r="O43" s="3">
        <v>6.5982028241335006E-2</v>
      </c>
    </row>
    <row r="44" spans="1:15" x14ac:dyDescent="0.3">
      <c r="A44" s="8" t="s">
        <v>15</v>
      </c>
      <c r="B44" s="8" t="s">
        <v>55</v>
      </c>
      <c r="C44" s="2">
        <v>4.1618497109826597E-2</v>
      </c>
      <c r="D44" s="2">
        <v>3.77358490566038E-2</v>
      </c>
      <c r="E44" s="2">
        <v>4.49197860962567E-2</v>
      </c>
      <c r="F44" s="2">
        <v>3.0706243602865901E-2</v>
      </c>
      <c r="G44" s="2">
        <v>4.3694141012909603E-2</v>
      </c>
      <c r="H44" s="2">
        <v>4.5670789724072298E-2</v>
      </c>
      <c r="I44" s="2">
        <v>3.8216560509554097E-2</v>
      </c>
      <c r="J44" s="2">
        <v>6.13496932515337E-2</v>
      </c>
      <c r="K44" s="2">
        <v>6.1932287365813403E-2</v>
      </c>
      <c r="L44" s="2">
        <v>3.4992223950233298E-2</v>
      </c>
      <c r="M44" s="2">
        <v>4.7332832456799402E-2</v>
      </c>
      <c r="N44" s="3">
        <v>0.221735319894829</v>
      </c>
      <c r="O44" s="3">
        <v>0.49090909090909102</v>
      </c>
    </row>
    <row r="45" spans="1:15" x14ac:dyDescent="0.3">
      <c r="A45" s="8" t="s">
        <v>15</v>
      </c>
      <c r="B45" s="8" t="s">
        <v>56</v>
      </c>
      <c r="C45" s="2">
        <v>1.7208413001912001E-2</v>
      </c>
      <c r="D45" s="2">
        <v>-9.3984962406014998E-3</v>
      </c>
      <c r="E45" s="2">
        <v>-2.3719165085389002E-3</v>
      </c>
      <c r="F45" s="2">
        <v>1.71184022824536E-2</v>
      </c>
      <c r="G45" s="2">
        <v>7.0126227208976199E-3</v>
      </c>
      <c r="H45" s="2">
        <v>3.24976787372331E-3</v>
      </c>
      <c r="I45" s="2">
        <v>9.7177232762609908E-3</v>
      </c>
      <c r="J45" s="2">
        <v>3.4830430797433497E-2</v>
      </c>
      <c r="K45" s="2">
        <v>1.3728963684676699E-2</v>
      </c>
      <c r="L45" s="2">
        <v>5.6793359545653102E-3</v>
      </c>
      <c r="M45" s="2">
        <v>1.9548218940052101E-2</v>
      </c>
      <c r="N45" s="3">
        <v>7.56186984417965E-2</v>
      </c>
      <c r="O45" s="3">
        <v>0.113377609108159</v>
      </c>
    </row>
    <row r="46" spans="1:15" x14ac:dyDescent="0.3">
      <c r="A46" s="8" t="s">
        <v>16</v>
      </c>
      <c r="B46" s="8" t="s">
        <v>55</v>
      </c>
      <c r="C46" s="2">
        <v>-2.1449704142011802E-2</v>
      </c>
      <c r="D46" s="2">
        <v>-0.12773998488284199</v>
      </c>
      <c r="E46" s="2">
        <v>-0.33535528596187197</v>
      </c>
      <c r="F46" s="2">
        <v>-0.27379400260756198</v>
      </c>
      <c r="G46" s="2">
        <v>-0.10053859964093401</v>
      </c>
      <c r="H46" s="2">
        <v>2.7944111776447102E-2</v>
      </c>
      <c r="I46" s="2">
        <v>-5.8252427184466004E-3</v>
      </c>
      <c r="J46" s="2">
        <v>9.765625E-2</v>
      </c>
      <c r="K46" s="2">
        <v>-5.51601423487545E-2</v>
      </c>
      <c r="L46" s="2">
        <v>-0.13559322033898299</v>
      </c>
      <c r="M46" s="2">
        <v>2.8322440087146E-2</v>
      </c>
      <c r="N46" s="3">
        <v>-7.8125E-2</v>
      </c>
      <c r="O46" s="3">
        <v>-0.590987868284229</v>
      </c>
    </row>
    <row r="47" spans="1:15" x14ac:dyDescent="0.3">
      <c r="A47" s="8" t="s">
        <v>16</v>
      </c>
      <c r="B47" s="8" t="s">
        <v>56</v>
      </c>
      <c r="C47" s="2">
        <v>-5.1875868457619302E-2</v>
      </c>
      <c r="D47" s="2">
        <v>-0.18172936003908199</v>
      </c>
      <c r="E47" s="2">
        <v>-0.36477611940298499</v>
      </c>
      <c r="F47" s="2">
        <v>-0.27067669172932302</v>
      </c>
      <c r="G47" s="2">
        <v>-0.123067010309278</v>
      </c>
      <c r="H47" s="2">
        <v>-4.8493754592211599E-2</v>
      </c>
      <c r="I47" s="2">
        <v>-4.4015444015444001E-2</v>
      </c>
      <c r="J47" s="2">
        <v>0.108239095315024</v>
      </c>
      <c r="K47" s="2">
        <v>-8.38192419825073E-2</v>
      </c>
      <c r="L47" s="2">
        <v>-7.4781225139220406E-2</v>
      </c>
      <c r="M47" s="2">
        <v>6.8787618228718797E-3</v>
      </c>
      <c r="N47" s="3">
        <v>-5.4119547657512097E-2</v>
      </c>
      <c r="O47" s="3">
        <v>-0.65044776119403003</v>
      </c>
    </row>
    <row r="48" spans="1:15" x14ac:dyDescent="0.3">
      <c r="A48" s="11" t="s">
        <v>17</v>
      </c>
      <c r="B48" s="11" t="s">
        <v>17</v>
      </c>
      <c r="C48" s="3">
        <v>3.09869931140015E-2</v>
      </c>
      <c r="D48" s="3">
        <v>8.6717515288943902E-3</v>
      </c>
      <c r="E48" s="3">
        <v>-1.56684287972097E-3</v>
      </c>
      <c r="F48" s="3">
        <v>1.87633902375786E-2</v>
      </c>
      <c r="G48" s="3">
        <v>2.5008036862408899E-2</v>
      </c>
      <c r="H48" s="3">
        <v>2.5809233825124501E-2</v>
      </c>
      <c r="I48" s="3">
        <v>2.2828607098270001E-2</v>
      </c>
      <c r="J48" s="3">
        <v>3.5409141860754799E-2</v>
      </c>
      <c r="K48" s="3">
        <v>2.0076263337062299E-2</v>
      </c>
      <c r="L48" s="3">
        <v>2.54593052050659E-2</v>
      </c>
      <c r="M48" s="3">
        <v>3.2692816319959503E-2</v>
      </c>
      <c r="N48" s="3">
        <v>0.118495453979325</v>
      </c>
      <c r="O48" s="3">
        <v>0.22355441713444901</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43</v>
      </c>
      <c r="B53" s="15"/>
    </row>
    <row r="54" spans="1:2" x14ac:dyDescent="0.3">
      <c r="A54" s="14" t="s">
        <v>44</v>
      </c>
      <c r="B54" s="15"/>
    </row>
    <row r="55" spans="1:2" x14ac:dyDescent="0.3">
      <c r="A55" s="14" t="s">
        <v>45</v>
      </c>
      <c r="B55" s="15"/>
    </row>
    <row r="56" spans="1:2" x14ac:dyDescent="0.3">
      <c r="A56" s="14" t="s">
        <v>59</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166</v>
      </c>
      <c r="B1" s="15"/>
    </row>
    <row r="2" spans="1:14" ht="15.6" x14ac:dyDescent="0.3">
      <c r="A2" s="12" t="s">
        <v>163</v>
      </c>
      <c r="B2" s="15"/>
    </row>
    <row r="3" spans="1:14" ht="15.6" x14ac:dyDescent="0.3">
      <c r="A3" s="12" t="s">
        <v>33</v>
      </c>
      <c r="B3" s="15"/>
    </row>
    <row r="4" spans="1:14" ht="15.6" x14ac:dyDescent="0.3">
      <c r="A4" s="12" t="s">
        <v>58</v>
      </c>
      <c r="B4" s="15"/>
    </row>
    <row r="5" spans="1:14" ht="15.6" x14ac:dyDescent="0.3">
      <c r="A5" s="12" t="s">
        <v>53</v>
      </c>
      <c r="B5" s="15"/>
    </row>
    <row r="6" spans="1:14" x14ac:dyDescent="0.3">
      <c r="A6" s="16" t="str">
        <f>HYPERLINK("#'Table of contents'!A38",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60</v>
      </c>
      <c r="C9" s="1">
        <v>2</v>
      </c>
      <c r="D9" s="1">
        <v>6</v>
      </c>
      <c r="E9" s="1">
        <v>2</v>
      </c>
      <c r="F9" s="1">
        <v>1</v>
      </c>
      <c r="G9" s="1">
        <v>6</v>
      </c>
      <c r="H9" s="1">
        <v>0</v>
      </c>
      <c r="I9" s="1">
        <v>2</v>
      </c>
      <c r="J9" s="1">
        <v>5</v>
      </c>
      <c r="K9" s="1">
        <v>2</v>
      </c>
      <c r="L9" s="1">
        <v>2</v>
      </c>
      <c r="M9" s="1">
        <v>0</v>
      </c>
      <c r="N9" s="1">
        <v>3</v>
      </c>
    </row>
    <row r="10" spans="1:14" x14ac:dyDescent="0.3">
      <c r="A10" s="7" t="s">
        <v>12</v>
      </c>
      <c r="B10" s="7" t="s">
        <v>61</v>
      </c>
      <c r="C10" s="1">
        <v>3892</v>
      </c>
      <c r="D10" s="1">
        <v>4194</v>
      </c>
      <c r="E10" s="1">
        <v>4425</v>
      </c>
      <c r="F10" s="1">
        <v>4595</v>
      </c>
      <c r="G10" s="1">
        <v>4752</v>
      </c>
      <c r="H10" s="1">
        <v>4843</v>
      </c>
      <c r="I10" s="1">
        <v>4838</v>
      </c>
      <c r="J10" s="1">
        <v>4794</v>
      </c>
      <c r="K10" s="1">
        <v>4820</v>
      </c>
      <c r="L10" s="1">
        <v>4757</v>
      </c>
      <c r="M10" s="1">
        <v>4821</v>
      </c>
      <c r="N10" s="1">
        <v>4874</v>
      </c>
    </row>
    <row r="11" spans="1:14" x14ac:dyDescent="0.3">
      <c r="A11" s="7" t="s">
        <v>12</v>
      </c>
      <c r="B11" s="7" t="s">
        <v>62</v>
      </c>
      <c r="C11" s="1">
        <v>7897</v>
      </c>
      <c r="D11" s="1">
        <v>8328</v>
      </c>
      <c r="E11" s="1">
        <v>8742</v>
      </c>
      <c r="F11" s="1">
        <v>9146</v>
      </c>
      <c r="G11" s="1">
        <v>9593</v>
      </c>
      <c r="H11" s="1">
        <v>10052</v>
      </c>
      <c r="I11" s="1">
        <v>10616</v>
      </c>
      <c r="J11" s="1">
        <v>11153</v>
      </c>
      <c r="K11" s="1">
        <v>11666</v>
      </c>
      <c r="L11" s="1">
        <v>12092</v>
      </c>
      <c r="M11" s="1">
        <v>12462</v>
      </c>
      <c r="N11" s="1">
        <v>12977</v>
      </c>
    </row>
    <row r="12" spans="1:14" x14ac:dyDescent="0.3">
      <c r="A12" s="7" t="s">
        <v>12</v>
      </c>
      <c r="B12" s="7" t="s">
        <v>63</v>
      </c>
      <c r="C12" s="1">
        <v>4054</v>
      </c>
      <c r="D12" s="1">
        <v>4366</v>
      </c>
      <c r="E12" s="1">
        <v>4661</v>
      </c>
      <c r="F12" s="1">
        <v>4990</v>
      </c>
      <c r="G12" s="1">
        <v>5416</v>
      </c>
      <c r="H12" s="1">
        <v>5870</v>
      </c>
      <c r="I12" s="1">
        <v>6268</v>
      </c>
      <c r="J12" s="1">
        <v>6687</v>
      </c>
      <c r="K12" s="1">
        <v>7189</v>
      </c>
      <c r="L12" s="1">
        <v>7671</v>
      </c>
      <c r="M12" s="1">
        <v>8224</v>
      </c>
      <c r="N12" s="1">
        <v>8744</v>
      </c>
    </row>
    <row r="13" spans="1:14" x14ac:dyDescent="0.3">
      <c r="A13" s="7" t="s">
        <v>12</v>
      </c>
      <c r="B13" s="7" t="s">
        <v>64</v>
      </c>
      <c r="C13" s="1">
        <v>1106</v>
      </c>
      <c r="D13" s="1">
        <v>1174</v>
      </c>
      <c r="E13" s="1">
        <v>1169</v>
      </c>
      <c r="F13" s="1">
        <v>1233</v>
      </c>
      <c r="G13" s="1">
        <v>1309</v>
      </c>
      <c r="H13" s="1">
        <v>1397</v>
      </c>
      <c r="I13" s="1">
        <v>1505</v>
      </c>
      <c r="J13" s="1">
        <v>1650</v>
      </c>
      <c r="K13" s="1">
        <v>1861</v>
      </c>
      <c r="L13" s="1">
        <v>2008</v>
      </c>
      <c r="M13" s="1">
        <v>2197</v>
      </c>
      <c r="N13" s="1">
        <v>2431</v>
      </c>
    </row>
    <row r="14" spans="1:14" x14ac:dyDescent="0.3">
      <c r="A14" s="7" t="s">
        <v>12</v>
      </c>
      <c r="B14" s="7" t="s">
        <v>65</v>
      </c>
      <c r="C14" s="1">
        <v>156</v>
      </c>
      <c r="D14" s="1">
        <v>158</v>
      </c>
      <c r="E14" s="1">
        <v>140</v>
      </c>
      <c r="F14" s="1">
        <v>112</v>
      </c>
      <c r="G14" s="1">
        <v>125</v>
      </c>
      <c r="H14" s="1">
        <v>154</v>
      </c>
      <c r="I14" s="1">
        <v>172</v>
      </c>
      <c r="J14" s="1">
        <v>189</v>
      </c>
      <c r="K14" s="1">
        <v>221</v>
      </c>
      <c r="L14" s="1">
        <v>232</v>
      </c>
      <c r="M14" s="1">
        <v>252</v>
      </c>
      <c r="N14" s="1">
        <v>295</v>
      </c>
    </row>
    <row r="15" spans="1:14" x14ac:dyDescent="0.3">
      <c r="A15" s="7" t="s">
        <v>12</v>
      </c>
      <c r="B15" s="7" t="s">
        <v>66</v>
      </c>
      <c r="C15" s="1">
        <v>2</v>
      </c>
      <c r="D15" s="1">
        <v>2</v>
      </c>
      <c r="E15" s="1">
        <v>2</v>
      </c>
      <c r="F15" s="1">
        <v>0</v>
      </c>
      <c r="G15" s="1">
        <v>0</v>
      </c>
      <c r="H15" s="1">
        <v>1</v>
      </c>
      <c r="I15" s="1">
        <v>0</v>
      </c>
      <c r="J15" s="1">
        <v>2</v>
      </c>
      <c r="K15" s="1">
        <v>2</v>
      </c>
      <c r="L15" s="1">
        <v>0</v>
      </c>
      <c r="M15" s="1">
        <v>0</v>
      </c>
      <c r="N15" s="1">
        <v>4</v>
      </c>
    </row>
    <row r="16" spans="1:14" x14ac:dyDescent="0.3">
      <c r="A16" s="7" t="s">
        <v>12</v>
      </c>
      <c r="B16" s="7" t="s">
        <v>67</v>
      </c>
      <c r="C16" s="1">
        <v>5725</v>
      </c>
      <c r="D16" s="1">
        <v>6045</v>
      </c>
      <c r="E16" s="1">
        <v>6127</v>
      </c>
      <c r="F16" s="1">
        <v>5902</v>
      </c>
      <c r="G16" s="1">
        <v>5656</v>
      </c>
      <c r="H16" s="1">
        <v>5440</v>
      </c>
      <c r="I16" s="1">
        <v>5187</v>
      </c>
      <c r="J16" s="1">
        <v>4864</v>
      </c>
      <c r="K16" s="1">
        <v>4841</v>
      </c>
      <c r="L16" s="1">
        <v>4792</v>
      </c>
      <c r="M16" s="1">
        <v>5033</v>
      </c>
      <c r="N16" s="1">
        <v>5408</v>
      </c>
    </row>
    <row r="17" spans="1:14" x14ac:dyDescent="0.3">
      <c r="A17" s="7" t="s">
        <v>12</v>
      </c>
      <c r="B17" s="7" t="s">
        <v>68</v>
      </c>
      <c r="C17" s="1">
        <v>14232</v>
      </c>
      <c r="D17" s="1">
        <v>14466</v>
      </c>
      <c r="E17" s="1">
        <v>14796</v>
      </c>
      <c r="F17" s="1">
        <v>15135</v>
      </c>
      <c r="G17" s="1">
        <v>15566</v>
      </c>
      <c r="H17" s="1">
        <v>15738</v>
      </c>
      <c r="I17" s="1">
        <v>15950</v>
      </c>
      <c r="J17" s="1">
        <v>16127</v>
      </c>
      <c r="K17" s="1">
        <v>16113</v>
      </c>
      <c r="L17" s="1">
        <v>16002</v>
      </c>
      <c r="M17" s="1">
        <v>15741</v>
      </c>
      <c r="N17" s="1">
        <v>15645</v>
      </c>
    </row>
    <row r="18" spans="1:14" x14ac:dyDescent="0.3">
      <c r="A18" s="7" t="s">
        <v>12</v>
      </c>
      <c r="B18" s="7" t="s">
        <v>69</v>
      </c>
      <c r="C18" s="1">
        <v>11142</v>
      </c>
      <c r="D18" s="1">
        <v>11428</v>
      </c>
      <c r="E18" s="1">
        <v>11751</v>
      </c>
      <c r="F18" s="1">
        <v>12159</v>
      </c>
      <c r="G18" s="1">
        <v>12436</v>
      </c>
      <c r="H18" s="1">
        <v>12876</v>
      </c>
      <c r="I18" s="1">
        <v>13172</v>
      </c>
      <c r="J18" s="1">
        <v>13476</v>
      </c>
      <c r="K18" s="1">
        <v>13821</v>
      </c>
      <c r="L18" s="1">
        <v>14169</v>
      </c>
      <c r="M18" s="1">
        <v>14432</v>
      </c>
      <c r="N18" s="1">
        <v>14837</v>
      </c>
    </row>
    <row r="19" spans="1:14" x14ac:dyDescent="0.3">
      <c r="A19" s="7" t="s">
        <v>12</v>
      </c>
      <c r="B19" s="7" t="s">
        <v>70</v>
      </c>
      <c r="C19" s="1">
        <v>5080</v>
      </c>
      <c r="D19" s="1">
        <v>5258</v>
      </c>
      <c r="E19" s="1">
        <v>5104</v>
      </c>
      <c r="F19" s="1">
        <v>5099</v>
      </c>
      <c r="G19" s="1">
        <v>5326</v>
      </c>
      <c r="H19" s="1">
        <v>5617</v>
      </c>
      <c r="I19" s="1">
        <v>5897</v>
      </c>
      <c r="J19" s="1">
        <v>6155</v>
      </c>
      <c r="K19" s="1">
        <v>6633</v>
      </c>
      <c r="L19" s="1">
        <v>6847</v>
      </c>
      <c r="M19" s="1">
        <v>7324</v>
      </c>
      <c r="N19" s="1">
        <v>7699</v>
      </c>
    </row>
    <row r="20" spans="1:14" x14ac:dyDescent="0.3">
      <c r="A20" s="7" t="s">
        <v>12</v>
      </c>
      <c r="B20" s="7" t="s">
        <v>71</v>
      </c>
      <c r="C20" s="1">
        <v>1052</v>
      </c>
      <c r="D20" s="1">
        <v>1053</v>
      </c>
      <c r="E20" s="1">
        <v>933</v>
      </c>
      <c r="F20" s="1">
        <v>800</v>
      </c>
      <c r="G20" s="1">
        <v>870</v>
      </c>
      <c r="H20" s="1">
        <v>995</v>
      </c>
      <c r="I20" s="1">
        <v>1141</v>
      </c>
      <c r="J20" s="1">
        <v>1226</v>
      </c>
      <c r="K20" s="1">
        <v>1364</v>
      </c>
      <c r="L20" s="1">
        <v>1423</v>
      </c>
      <c r="M20" s="1">
        <v>1560</v>
      </c>
      <c r="N20" s="1">
        <v>1707</v>
      </c>
    </row>
    <row r="21" spans="1:14" x14ac:dyDescent="0.3">
      <c r="A21" s="7" t="s">
        <v>13</v>
      </c>
      <c r="B21" s="7" t="s">
        <v>60</v>
      </c>
      <c r="C21" s="1">
        <v>0</v>
      </c>
      <c r="D21" s="1">
        <v>0</v>
      </c>
      <c r="E21" s="1">
        <v>0</v>
      </c>
      <c r="F21" s="1">
        <v>0</v>
      </c>
      <c r="G21" s="1">
        <v>0</v>
      </c>
      <c r="H21" s="1">
        <v>0</v>
      </c>
      <c r="I21" s="1">
        <v>0</v>
      </c>
      <c r="J21" s="1">
        <v>0</v>
      </c>
      <c r="K21" s="1">
        <v>0</v>
      </c>
      <c r="L21" s="1">
        <v>0</v>
      </c>
      <c r="M21" s="1">
        <v>0</v>
      </c>
      <c r="N21" s="1">
        <v>0</v>
      </c>
    </row>
    <row r="22" spans="1:14" x14ac:dyDescent="0.3">
      <c r="A22" s="7" t="s">
        <v>13</v>
      </c>
      <c r="B22" s="7" t="s">
        <v>61</v>
      </c>
      <c r="C22" s="1">
        <v>173</v>
      </c>
      <c r="D22" s="1">
        <v>186</v>
      </c>
      <c r="E22" s="1">
        <v>177</v>
      </c>
      <c r="F22" s="1">
        <v>169</v>
      </c>
      <c r="G22" s="1">
        <v>182</v>
      </c>
      <c r="H22" s="1">
        <v>177</v>
      </c>
      <c r="I22" s="1">
        <v>184</v>
      </c>
      <c r="J22" s="1">
        <v>198</v>
      </c>
      <c r="K22" s="1">
        <v>204</v>
      </c>
      <c r="L22" s="1">
        <v>228</v>
      </c>
      <c r="M22" s="1">
        <v>244</v>
      </c>
      <c r="N22" s="1">
        <v>235</v>
      </c>
    </row>
    <row r="23" spans="1:14" x14ac:dyDescent="0.3">
      <c r="A23" s="7" t="s">
        <v>13</v>
      </c>
      <c r="B23" s="7" t="s">
        <v>62</v>
      </c>
      <c r="C23" s="1">
        <v>254</v>
      </c>
      <c r="D23" s="1">
        <v>274</v>
      </c>
      <c r="E23" s="1">
        <v>289</v>
      </c>
      <c r="F23" s="1">
        <v>302</v>
      </c>
      <c r="G23" s="1">
        <v>309</v>
      </c>
      <c r="H23" s="1">
        <v>330</v>
      </c>
      <c r="I23" s="1">
        <v>340</v>
      </c>
      <c r="J23" s="1">
        <v>355</v>
      </c>
      <c r="K23" s="1">
        <v>374</v>
      </c>
      <c r="L23" s="1">
        <v>381</v>
      </c>
      <c r="M23" s="1">
        <v>392</v>
      </c>
      <c r="N23" s="1">
        <v>418</v>
      </c>
    </row>
    <row r="24" spans="1:14" x14ac:dyDescent="0.3">
      <c r="A24" s="7" t="s">
        <v>13</v>
      </c>
      <c r="B24" s="7" t="s">
        <v>63</v>
      </c>
      <c r="C24" s="1">
        <v>131</v>
      </c>
      <c r="D24" s="1">
        <v>127</v>
      </c>
      <c r="E24" s="1">
        <v>138</v>
      </c>
      <c r="F24" s="1">
        <v>153</v>
      </c>
      <c r="G24" s="1">
        <v>164</v>
      </c>
      <c r="H24" s="1">
        <v>169</v>
      </c>
      <c r="I24" s="1">
        <v>184</v>
      </c>
      <c r="J24" s="1">
        <v>197</v>
      </c>
      <c r="K24" s="1">
        <v>215</v>
      </c>
      <c r="L24" s="1">
        <v>234</v>
      </c>
      <c r="M24" s="1">
        <v>241</v>
      </c>
      <c r="N24" s="1">
        <v>257</v>
      </c>
    </row>
    <row r="25" spans="1:14" x14ac:dyDescent="0.3">
      <c r="A25" s="7" t="s">
        <v>13</v>
      </c>
      <c r="B25" s="7" t="s">
        <v>64</v>
      </c>
      <c r="C25" s="1">
        <v>29</v>
      </c>
      <c r="D25" s="1">
        <v>33</v>
      </c>
      <c r="E25" s="1">
        <v>34</v>
      </c>
      <c r="F25" s="1">
        <v>35</v>
      </c>
      <c r="G25" s="1">
        <v>38</v>
      </c>
      <c r="H25" s="1">
        <v>41</v>
      </c>
      <c r="I25" s="1">
        <v>43</v>
      </c>
      <c r="J25" s="1">
        <v>46</v>
      </c>
      <c r="K25" s="1">
        <v>44</v>
      </c>
      <c r="L25" s="1">
        <v>51</v>
      </c>
      <c r="M25" s="1">
        <v>62</v>
      </c>
      <c r="N25" s="1">
        <v>60</v>
      </c>
    </row>
    <row r="26" spans="1:14" x14ac:dyDescent="0.3">
      <c r="A26" s="7" t="s">
        <v>13</v>
      </c>
      <c r="B26" s="7" t="s">
        <v>65</v>
      </c>
      <c r="C26" s="1">
        <v>4</v>
      </c>
      <c r="D26" s="1">
        <v>5</v>
      </c>
      <c r="E26" s="1">
        <v>5</v>
      </c>
      <c r="F26" s="1">
        <v>3</v>
      </c>
      <c r="G26" s="1">
        <v>2</v>
      </c>
      <c r="H26" s="1">
        <v>2</v>
      </c>
      <c r="I26" s="1">
        <v>2</v>
      </c>
      <c r="J26" s="1">
        <v>3</v>
      </c>
      <c r="K26" s="1">
        <v>4</v>
      </c>
      <c r="L26" s="1">
        <v>4</v>
      </c>
      <c r="M26" s="1">
        <v>4</v>
      </c>
      <c r="N26" s="1">
        <v>5</v>
      </c>
    </row>
    <row r="27" spans="1:14" x14ac:dyDescent="0.3">
      <c r="A27" s="7" t="s">
        <v>13</v>
      </c>
      <c r="B27" s="7" t="s">
        <v>66</v>
      </c>
      <c r="C27" s="1">
        <v>0</v>
      </c>
      <c r="D27" s="1">
        <v>0</v>
      </c>
      <c r="E27" s="1">
        <v>0</v>
      </c>
      <c r="F27" s="1">
        <v>0</v>
      </c>
      <c r="G27" s="1">
        <v>0</v>
      </c>
      <c r="H27" s="1">
        <v>0</v>
      </c>
      <c r="I27" s="1">
        <v>0</v>
      </c>
      <c r="J27" s="1">
        <v>0</v>
      </c>
      <c r="K27" s="1">
        <v>0</v>
      </c>
      <c r="L27" s="1">
        <v>0</v>
      </c>
      <c r="M27" s="1">
        <v>0</v>
      </c>
      <c r="N27" s="1">
        <v>0</v>
      </c>
    </row>
    <row r="28" spans="1:14" x14ac:dyDescent="0.3">
      <c r="A28" s="7" t="s">
        <v>13</v>
      </c>
      <c r="B28" s="7" t="s">
        <v>67</v>
      </c>
      <c r="C28" s="1">
        <v>227</v>
      </c>
      <c r="D28" s="1">
        <v>218</v>
      </c>
      <c r="E28" s="1">
        <v>230</v>
      </c>
      <c r="F28" s="1">
        <v>235</v>
      </c>
      <c r="G28" s="1">
        <v>245</v>
      </c>
      <c r="H28" s="1">
        <v>233</v>
      </c>
      <c r="I28" s="1">
        <v>226</v>
      </c>
      <c r="J28" s="1">
        <v>213</v>
      </c>
      <c r="K28" s="1">
        <v>226</v>
      </c>
      <c r="L28" s="1">
        <v>228</v>
      </c>
      <c r="M28" s="1">
        <v>235</v>
      </c>
      <c r="N28" s="1">
        <v>246</v>
      </c>
    </row>
    <row r="29" spans="1:14" x14ac:dyDescent="0.3">
      <c r="A29" s="7" t="s">
        <v>13</v>
      </c>
      <c r="B29" s="7" t="s">
        <v>68</v>
      </c>
      <c r="C29" s="1">
        <v>438</v>
      </c>
      <c r="D29" s="1">
        <v>457</v>
      </c>
      <c r="E29" s="1">
        <v>458</v>
      </c>
      <c r="F29" s="1">
        <v>452</v>
      </c>
      <c r="G29" s="1">
        <v>468</v>
      </c>
      <c r="H29" s="1">
        <v>468</v>
      </c>
      <c r="I29" s="1">
        <v>486</v>
      </c>
      <c r="J29" s="1">
        <v>505</v>
      </c>
      <c r="K29" s="1">
        <v>517</v>
      </c>
      <c r="L29" s="1">
        <v>512</v>
      </c>
      <c r="M29" s="1">
        <v>509</v>
      </c>
      <c r="N29" s="1">
        <v>488</v>
      </c>
    </row>
    <row r="30" spans="1:14" x14ac:dyDescent="0.3">
      <c r="A30" s="7" t="s">
        <v>13</v>
      </c>
      <c r="B30" s="7" t="s">
        <v>69</v>
      </c>
      <c r="C30" s="1">
        <v>363</v>
      </c>
      <c r="D30" s="1">
        <v>372</v>
      </c>
      <c r="E30" s="1">
        <v>383</v>
      </c>
      <c r="F30" s="1">
        <v>370</v>
      </c>
      <c r="G30" s="1">
        <v>389</v>
      </c>
      <c r="H30" s="1">
        <v>403</v>
      </c>
      <c r="I30" s="1">
        <v>393</v>
      </c>
      <c r="J30" s="1">
        <v>396</v>
      </c>
      <c r="K30" s="1">
        <v>400</v>
      </c>
      <c r="L30" s="1">
        <v>412</v>
      </c>
      <c r="M30" s="1">
        <v>430</v>
      </c>
      <c r="N30" s="1">
        <v>447</v>
      </c>
    </row>
    <row r="31" spans="1:14" x14ac:dyDescent="0.3">
      <c r="A31" s="7" t="s">
        <v>13</v>
      </c>
      <c r="B31" s="7" t="s">
        <v>70</v>
      </c>
      <c r="C31" s="1">
        <v>149</v>
      </c>
      <c r="D31" s="1">
        <v>155</v>
      </c>
      <c r="E31" s="1">
        <v>143</v>
      </c>
      <c r="F31" s="1">
        <v>159</v>
      </c>
      <c r="G31" s="1">
        <v>169</v>
      </c>
      <c r="H31" s="1">
        <v>170</v>
      </c>
      <c r="I31" s="1">
        <v>186</v>
      </c>
      <c r="J31" s="1">
        <v>184</v>
      </c>
      <c r="K31" s="1">
        <v>195</v>
      </c>
      <c r="L31" s="1">
        <v>207</v>
      </c>
      <c r="M31" s="1">
        <v>214</v>
      </c>
      <c r="N31" s="1">
        <v>222</v>
      </c>
    </row>
    <row r="32" spans="1:14" x14ac:dyDescent="0.3">
      <c r="A32" s="7" t="s">
        <v>13</v>
      </c>
      <c r="B32" s="7" t="s">
        <v>71</v>
      </c>
      <c r="C32" s="1">
        <v>15</v>
      </c>
      <c r="D32" s="1">
        <v>20</v>
      </c>
      <c r="E32" s="1">
        <v>19</v>
      </c>
      <c r="F32" s="1">
        <v>16</v>
      </c>
      <c r="G32" s="1">
        <v>15</v>
      </c>
      <c r="H32" s="1">
        <v>20</v>
      </c>
      <c r="I32" s="1">
        <v>24</v>
      </c>
      <c r="J32" s="1">
        <v>20</v>
      </c>
      <c r="K32" s="1">
        <v>23</v>
      </c>
      <c r="L32" s="1">
        <v>28</v>
      </c>
      <c r="M32" s="1">
        <v>25</v>
      </c>
      <c r="N32" s="1">
        <v>27</v>
      </c>
    </row>
    <row r="33" spans="1:14" x14ac:dyDescent="0.3">
      <c r="A33" s="7" t="s">
        <v>14</v>
      </c>
      <c r="B33" s="7" t="s">
        <v>60</v>
      </c>
      <c r="C33" s="1">
        <v>0</v>
      </c>
      <c r="D33" s="1">
        <v>0</v>
      </c>
      <c r="E33" s="1">
        <v>1</v>
      </c>
      <c r="F33" s="1">
        <v>0</v>
      </c>
      <c r="G33" s="1">
        <v>0</v>
      </c>
      <c r="H33" s="1">
        <v>0</v>
      </c>
      <c r="I33" s="1">
        <v>0</v>
      </c>
      <c r="J33" s="1">
        <v>1</v>
      </c>
      <c r="K33" s="1">
        <v>0</v>
      </c>
      <c r="L33" s="1">
        <v>0</v>
      </c>
      <c r="M33" s="1">
        <v>0</v>
      </c>
      <c r="N33" s="1">
        <v>0</v>
      </c>
    </row>
    <row r="34" spans="1:14" x14ac:dyDescent="0.3">
      <c r="A34" s="7" t="s">
        <v>14</v>
      </c>
      <c r="B34" s="7" t="s">
        <v>61</v>
      </c>
      <c r="C34" s="1">
        <v>512</v>
      </c>
      <c r="D34" s="1">
        <v>534</v>
      </c>
      <c r="E34" s="1">
        <v>577</v>
      </c>
      <c r="F34" s="1">
        <v>608</v>
      </c>
      <c r="G34" s="1">
        <v>611</v>
      </c>
      <c r="H34" s="1">
        <v>626</v>
      </c>
      <c r="I34" s="1">
        <v>603</v>
      </c>
      <c r="J34" s="1">
        <v>623</v>
      </c>
      <c r="K34" s="1">
        <v>620</v>
      </c>
      <c r="L34" s="1">
        <v>622</v>
      </c>
      <c r="M34" s="1">
        <v>631</v>
      </c>
      <c r="N34" s="1">
        <v>620</v>
      </c>
    </row>
    <row r="35" spans="1:14" x14ac:dyDescent="0.3">
      <c r="A35" s="7" t="s">
        <v>14</v>
      </c>
      <c r="B35" s="7" t="s">
        <v>62</v>
      </c>
      <c r="C35" s="1">
        <v>922</v>
      </c>
      <c r="D35" s="1">
        <v>940</v>
      </c>
      <c r="E35" s="1">
        <v>986</v>
      </c>
      <c r="F35" s="1">
        <v>1022</v>
      </c>
      <c r="G35" s="1">
        <v>1065</v>
      </c>
      <c r="H35" s="1">
        <v>1088</v>
      </c>
      <c r="I35" s="1">
        <v>1156</v>
      </c>
      <c r="J35" s="1">
        <v>1213</v>
      </c>
      <c r="K35" s="1">
        <v>1305</v>
      </c>
      <c r="L35" s="1">
        <v>1354</v>
      </c>
      <c r="M35" s="1">
        <v>1395</v>
      </c>
      <c r="N35" s="1">
        <v>1446</v>
      </c>
    </row>
    <row r="36" spans="1:14" x14ac:dyDescent="0.3">
      <c r="A36" s="7" t="s">
        <v>14</v>
      </c>
      <c r="B36" s="7" t="s">
        <v>63</v>
      </c>
      <c r="C36" s="1">
        <v>473</v>
      </c>
      <c r="D36" s="1">
        <v>525</v>
      </c>
      <c r="E36" s="1">
        <v>567</v>
      </c>
      <c r="F36" s="1">
        <v>618</v>
      </c>
      <c r="G36" s="1">
        <v>649</v>
      </c>
      <c r="H36" s="1">
        <v>692</v>
      </c>
      <c r="I36" s="1">
        <v>753</v>
      </c>
      <c r="J36" s="1">
        <v>795</v>
      </c>
      <c r="K36" s="1">
        <v>839</v>
      </c>
      <c r="L36" s="1">
        <v>882</v>
      </c>
      <c r="M36" s="1">
        <v>925</v>
      </c>
      <c r="N36" s="1">
        <v>943</v>
      </c>
    </row>
    <row r="37" spans="1:14" x14ac:dyDescent="0.3">
      <c r="A37" s="7" t="s">
        <v>14</v>
      </c>
      <c r="B37" s="7" t="s">
        <v>64</v>
      </c>
      <c r="C37" s="1">
        <v>91</v>
      </c>
      <c r="D37" s="1">
        <v>93</v>
      </c>
      <c r="E37" s="1">
        <v>88</v>
      </c>
      <c r="F37" s="1">
        <v>83</v>
      </c>
      <c r="G37" s="1">
        <v>86</v>
      </c>
      <c r="H37" s="1">
        <v>107</v>
      </c>
      <c r="I37" s="1">
        <v>120</v>
      </c>
      <c r="J37" s="1">
        <v>124</v>
      </c>
      <c r="K37" s="1">
        <v>153</v>
      </c>
      <c r="L37" s="1">
        <v>160</v>
      </c>
      <c r="M37" s="1">
        <v>189</v>
      </c>
      <c r="N37" s="1">
        <v>218</v>
      </c>
    </row>
    <row r="38" spans="1:14" x14ac:dyDescent="0.3">
      <c r="A38" s="7" t="s">
        <v>14</v>
      </c>
      <c r="B38" s="7" t="s">
        <v>65</v>
      </c>
      <c r="C38" s="1">
        <v>6</v>
      </c>
      <c r="D38" s="1">
        <v>8</v>
      </c>
      <c r="E38" s="1">
        <v>7</v>
      </c>
      <c r="F38" s="1">
        <v>2</v>
      </c>
      <c r="G38" s="1">
        <v>3</v>
      </c>
      <c r="H38" s="1">
        <v>3</v>
      </c>
      <c r="I38" s="1">
        <v>3</v>
      </c>
      <c r="J38" s="1">
        <v>5</v>
      </c>
      <c r="K38" s="1">
        <v>5</v>
      </c>
      <c r="L38" s="1">
        <v>14</v>
      </c>
      <c r="M38" s="1">
        <v>14</v>
      </c>
      <c r="N38" s="1">
        <v>12</v>
      </c>
    </row>
    <row r="39" spans="1:14" x14ac:dyDescent="0.3">
      <c r="A39" s="7" t="s">
        <v>14</v>
      </c>
      <c r="B39" s="7" t="s">
        <v>66</v>
      </c>
      <c r="C39" s="1">
        <v>1</v>
      </c>
      <c r="D39" s="1">
        <v>0</v>
      </c>
      <c r="E39" s="1">
        <v>0</v>
      </c>
      <c r="F39" s="1">
        <v>0</v>
      </c>
      <c r="G39" s="1">
        <v>0</v>
      </c>
      <c r="H39" s="1">
        <v>0</v>
      </c>
      <c r="I39" s="1">
        <v>0</v>
      </c>
      <c r="J39" s="1">
        <v>0</v>
      </c>
      <c r="K39" s="1">
        <v>0</v>
      </c>
      <c r="L39" s="1">
        <v>0</v>
      </c>
      <c r="M39" s="1">
        <v>0</v>
      </c>
      <c r="N39" s="1">
        <v>0</v>
      </c>
    </row>
    <row r="40" spans="1:14" x14ac:dyDescent="0.3">
      <c r="A40" s="7" t="s">
        <v>14</v>
      </c>
      <c r="B40" s="7" t="s">
        <v>67</v>
      </c>
      <c r="C40" s="1">
        <v>663</v>
      </c>
      <c r="D40" s="1">
        <v>683</v>
      </c>
      <c r="E40" s="1">
        <v>695</v>
      </c>
      <c r="F40" s="1">
        <v>681</v>
      </c>
      <c r="G40" s="1">
        <v>637</v>
      </c>
      <c r="H40" s="1">
        <v>589</v>
      </c>
      <c r="I40" s="1">
        <v>562</v>
      </c>
      <c r="J40" s="1">
        <v>545</v>
      </c>
      <c r="K40" s="1">
        <v>521</v>
      </c>
      <c r="L40" s="1">
        <v>545</v>
      </c>
      <c r="M40" s="1">
        <v>564</v>
      </c>
      <c r="N40" s="1">
        <v>587</v>
      </c>
    </row>
    <row r="41" spans="1:14" x14ac:dyDescent="0.3">
      <c r="A41" s="7" t="s">
        <v>14</v>
      </c>
      <c r="B41" s="7" t="s">
        <v>68</v>
      </c>
      <c r="C41" s="1">
        <v>1405</v>
      </c>
      <c r="D41" s="1">
        <v>1422</v>
      </c>
      <c r="E41" s="1">
        <v>1438</v>
      </c>
      <c r="F41" s="1">
        <v>1473</v>
      </c>
      <c r="G41" s="1">
        <v>1502</v>
      </c>
      <c r="H41" s="1">
        <v>1489</v>
      </c>
      <c r="I41" s="1">
        <v>1507</v>
      </c>
      <c r="J41" s="1">
        <v>1492</v>
      </c>
      <c r="K41" s="1">
        <v>1517</v>
      </c>
      <c r="L41" s="1">
        <v>1488</v>
      </c>
      <c r="M41" s="1">
        <v>1459</v>
      </c>
      <c r="N41" s="1">
        <v>1389</v>
      </c>
    </row>
    <row r="42" spans="1:14" x14ac:dyDescent="0.3">
      <c r="A42" s="7" t="s">
        <v>14</v>
      </c>
      <c r="B42" s="7" t="s">
        <v>69</v>
      </c>
      <c r="C42" s="1">
        <v>1180</v>
      </c>
      <c r="D42" s="1">
        <v>1223</v>
      </c>
      <c r="E42" s="1">
        <v>1246</v>
      </c>
      <c r="F42" s="1">
        <v>1253</v>
      </c>
      <c r="G42" s="1">
        <v>1285</v>
      </c>
      <c r="H42" s="1">
        <v>1316</v>
      </c>
      <c r="I42" s="1">
        <v>1334</v>
      </c>
      <c r="J42" s="1">
        <v>1356</v>
      </c>
      <c r="K42" s="1">
        <v>1367</v>
      </c>
      <c r="L42" s="1">
        <v>1405</v>
      </c>
      <c r="M42" s="1">
        <v>1423</v>
      </c>
      <c r="N42" s="1">
        <v>1411</v>
      </c>
    </row>
    <row r="43" spans="1:14" x14ac:dyDescent="0.3">
      <c r="A43" s="7" t="s">
        <v>14</v>
      </c>
      <c r="B43" s="7" t="s">
        <v>70</v>
      </c>
      <c r="C43" s="1">
        <v>496</v>
      </c>
      <c r="D43" s="1">
        <v>484</v>
      </c>
      <c r="E43" s="1">
        <v>460</v>
      </c>
      <c r="F43" s="1">
        <v>468</v>
      </c>
      <c r="G43" s="1">
        <v>493</v>
      </c>
      <c r="H43" s="1">
        <v>510</v>
      </c>
      <c r="I43" s="1">
        <v>522</v>
      </c>
      <c r="J43" s="1">
        <v>562</v>
      </c>
      <c r="K43" s="1">
        <v>606</v>
      </c>
      <c r="L43" s="1">
        <v>618</v>
      </c>
      <c r="M43" s="1">
        <v>621</v>
      </c>
      <c r="N43" s="1">
        <v>669</v>
      </c>
    </row>
    <row r="44" spans="1:14" x14ac:dyDescent="0.3">
      <c r="A44" s="7" t="s">
        <v>14</v>
      </c>
      <c r="B44" s="7" t="s">
        <v>71</v>
      </c>
      <c r="C44" s="1">
        <v>79</v>
      </c>
      <c r="D44" s="1">
        <v>82</v>
      </c>
      <c r="E44" s="1">
        <v>56</v>
      </c>
      <c r="F44" s="1">
        <v>32</v>
      </c>
      <c r="G44" s="1">
        <v>34</v>
      </c>
      <c r="H44" s="1">
        <v>40</v>
      </c>
      <c r="I44" s="1">
        <v>52</v>
      </c>
      <c r="J44" s="1">
        <v>56</v>
      </c>
      <c r="K44" s="1">
        <v>62</v>
      </c>
      <c r="L44" s="1">
        <v>71</v>
      </c>
      <c r="M44" s="1">
        <v>83</v>
      </c>
      <c r="N44" s="1">
        <v>96</v>
      </c>
    </row>
    <row r="45" spans="1:14" x14ac:dyDescent="0.3">
      <c r="A45" s="7" t="s">
        <v>15</v>
      </c>
      <c r="B45" s="7" t="s">
        <v>60</v>
      </c>
      <c r="C45" s="1">
        <v>1</v>
      </c>
      <c r="D45" s="1">
        <v>0</v>
      </c>
      <c r="E45" s="1">
        <v>0</v>
      </c>
      <c r="F45" s="1">
        <v>0</v>
      </c>
      <c r="G45" s="1">
        <v>0</v>
      </c>
      <c r="H45" s="1">
        <v>0</v>
      </c>
      <c r="I45" s="1">
        <v>0</v>
      </c>
      <c r="J45" s="1">
        <v>0</v>
      </c>
      <c r="K45" s="1">
        <v>0</v>
      </c>
      <c r="L45" s="1">
        <v>0</v>
      </c>
      <c r="M45" s="1">
        <v>0</v>
      </c>
      <c r="N45" s="1">
        <v>0</v>
      </c>
    </row>
    <row r="46" spans="1:14" x14ac:dyDescent="0.3">
      <c r="A46" s="7" t="s">
        <v>15</v>
      </c>
      <c r="B46" s="7" t="s">
        <v>61</v>
      </c>
      <c r="C46" s="1">
        <v>192</v>
      </c>
      <c r="D46" s="1">
        <v>193</v>
      </c>
      <c r="E46" s="1">
        <v>179</v>
      </c>
      <c r="F46" s="1">
        <v>184</v>
      </c>
      <c r="G46" s="1">
        <v>175</v>
      </c>
      <c r="H46" s="1">
        <v>173</v>
      </c>
      <c r="I46" s="1">
        <v>183</v>
      </c>
      <c r="J46" s="1">
        <v>191</v>
      </c>
      <c r="K46" s="1">
        <v>199</v>
      </c>
      <c r="L46" s="1">
        <v>212</v>
      </c>
      <c r="M46" s="1">
        <v>210</v>
      </c>
      <c r="N46" s="1">
        <v>223</v>
      </c>
    </row>
    <row r="47" spans="1:14" x14ac:dyDescent="0.3">
      <c r="A47" s="7" t="s">
        <v>15</v>
      </c>
      <c r="B47" s="7" t="s">
        <v>62</v>
      </c>
      <c r="C47" s="1">
        <v>418</v>
      </c>
      <c r="D47" s="1">
        <v>429</v>
      </c>
      <c r="E47" s="1">
        <v>465</v>
      </c>
      <c r="F47" s="1">
        <v>465</v>
      </c>
      <c r="G47" s="1">
        <v>475</v>
      </c>
      <c r="H47" s="1">
        <v>493</v>
      </c>
      <c r="I47" s="1">
        <v>490</v>
      </c>
      <c r="J47" s="1">
        <v>505</v>
      </c>
      <c r="K47" s="1">
        <v>524</v>
      </c>
      <c r="L47" s="1">
        <v>542</v>
      </c>
      <c r="M47" s="1">
        <v>554</v>
      </c>
      <c r="N47" s="1">
        <v>574</v>
      </c>
    </row>
    <row r="48" spans="1:14" x14ac:dyDescent="0.3">
      <c r="A48" s="7" t="s">
        <v>15</v>
      </c>
      <c r="B48" s="7" t="s">
        <v>63</v>
      </c>
      <c r="C48" s="1">
        <v>213</v>
      </c>
      <c r="D48" s="1">
        <v>233</v>
      </c>
      <c r="E48" s="1">
        <v>238</v>
      </c>
      <c r="F48" s="1">
        <v>277</v>
      </c>
      <c r="G48" s="1">
        <v>304</v>
      </c>
      <c r="H48" s="1">
        <v>329</v>
      </c>
      <c r="I48" s="1">
        <v>362</v>
      </c>
      <c r="J48" s="1">
        <v>375</v>
      </c>
      <c r="K48" s="1">
        <v>408</v>
      </c>
      <c r="L48" s="1">
        <v>430</v>
      </c>
      <c r="M48" s="1">
        <v>450</v>
      </c>
      <c r="N48" s="1">
        <v>466</v>
      </c>
    </row>
    <row r="49" spans="1:14" x14ac:dyDescent="0.3">
      <c r="A49" s="7" t="s">
        <v>15</v>
      </c>
      <c r="B49" s="7" t="s">
        <v>64</v>
      </c>
      <c r="C49" s="1">
        <v>39</v>
      </c>
      <c r="D49" s="1">
        <v>43</v>
      </c>
      <c r="E49" s="1">
        <v>51</v>
      </c>
      <c r="F49" s="1">
        <v>51</v>
      </c>
      <c r="G49" s="1">
        <v>52</v>
      </c>
      <c r="H49" s="1">
        <v>53</v>
      </c>
      <c r="I49" s="1">
        <v>60</v>
      </c>
      <c r="J49" s="1">
        <v>65</v>
      </c>
      <c r="K49" s="1">
        <v>73</v>
      </c>
      <c r="L49" s="1">
        <v>95</v>
      </c>
      <c r="M49" s="1">
        <v>107</v>
      </c>
      <c r="N49" s="1">
        <v>118</v>
      </c>
    </row>
    <row r="50" spans="1:14" x14ac:dyDescent="0.3">
      <c r="A50" s="7" t="s">
        <v>15</v>
      </c>
      <c r="B50" s="7" t="s">
        <v>65</v>
      </c>
      <c r="C50" s="1">
        <v>2</v>
      </c>
      <c r="D50" s="1">
        <v>3</v>
      </c>
      <c r="E50" s="1">
        <v>2</v>
      </c>
      <c r="F50" s="1">
        <v>0</v>
      </c>
      <c r="G50" s="1">
        <v>1</v>
      </c>
      <c r="H50" s="1">
        <v>3</v>
      </c>
      <c r="I50" s="1">
        <v>4</v>
      </c>
      <c r="J50" s="1">
        <v>5</v>
      </c>
      <c r="K50" s="1">
        <v>7</v>
      </c>
      <c r="L50" s="1">
        <v>7</v>
      </c>
      <c r="M50" s="1">
        <v>10</v>
      </c>
      <c r="N50" s="1">
        <v>13</v>
      </c>
    </row>
    <row r="51" spans="1:14" x14ac:dyDescent="0.3">
      <c r="A51" s="7" t="s">
        <v>15</v>
      </c>
      <c r="B51" s="7" t="s">
        <v>66</v>
      </c>
      <c r="C51" s="1">
        <v>0</v>
      </c>
      <c r="D51" s="1">
        <v>0</v>
      </c>
      <c r="E51" s="1">
        <v>0</v>
      </c>
      <c r="F51" s="1">
        <v>0</v>
      </c>
      <c r="G51" s="1">
        <v>0</v>
      </c>
      <c r="H51" s="1">
        <v>0</v>
      </c>
      <c r="I51" s="1">
        <v>0</v>
      </c>
      <c r="J51" s="1">
        <v>0</v>
      </c>
      <c r="K51" s="1">
        <v>0</v>
      </c>
      <c r="L51" s="1">
        <v>0</v>
      </c>
      <c r="M51" s="1">
        <v>0</v>
      </c>
      <c r="N51" s="1">
        <v>0</v>
      </c>
    </row>
    <row r="52" spans="1:14" x14ac:dyDescent="0.3">
      <c r="A52" s="7" t="s">
        <v>15</v>
      </c>
      <c r="B52" s="7" t="s">
        <v>67</v>
      </c>
      <c r="C52" s="1">
        <v>282</v>
      </c>
      <c r="D52" s="1">
        <v>274</v>
      </c>
      <c r="E52" s="1">
        <v>270</v>
      </c>
      <c r="F52" s="1">
        <v>254</v>
      </c>
      <c r="G52" s="1">
        <v>251</v>
      </c>
      <c r="H52" s="1">
        <v>232</v>
      </c>
      <c r="I52" s="1">
        <v>228</v>
      </c>
      <c r="J52" s="1">
        <v>215</v>
      </c>
      <c r="K52" s="1">
        <v>235</v>
      </c>
      <c r="L52" s="1">
        <v>246</v>
      </c>
      <c r="M52" s="1">
        <v>246</v>
      </c>
      <c r="N52" s="1">
        <v>242</v>
      </c>
    </row>
    <row r="53" spans="1:14" x14ac:dyDescent="0.3">
      <c r="A53" s="7" t="s">
        <v>15</v>
      </c>
      <c r="B53" s="7" t="s">
        <v>68</v>
      </c>
      <c r="C53" s="1">
        <v>850</v>
      </c>
      <c r="D53" s="1">
        <v>837</v>
      </c>
      <c r="E53" s="1">
        <v>821</v>
      </c>
      <c r="F53" s="1">
        <v>832</v>
      </c>
      <c r="G53" s="1">
        <v>843</v>
      </c>
      <c r="H53" s="1">
        <v>828</v>
      </c>
      <c r="I53" s="1">
        <v>810</v>
      </c>
      <c r="J53" s="1">
        <v>796</v>
      </c>
      <c r="K53" s="1">
        <v>771</v>
      </c>
      <c r="L53" s="1">
        <v>760</v>
      </c>
      <c r="M53" s="1">
        <v>737</v>
      </c>
      <c r="N53" s="1">
        <v>735</v>
      </c>
    </row>
    <row r="54" spans="1:14" x14ac:dyDescent="0.3">
      <c r="A54" s="7" t="s">
        <v>15</v>
      </c>
      <c r="B54" s="7" t="s">
        <v>69</v>
      </c>
      <c r="C54" s="1">
        <v>634</v>
      </c>
      <c r="D54" s="1">
        <v>667</v>
      </c>
      <c r="E54" s="1">
        <v>682</v>
      </c>
      <c r="F54" s="1">
        <v>698</v>
      </c>
      <c r="G54" s="1">
        <v>722</v>
      </c>
      <c r="H54" s="1">
        <v>756</v>
      </c>
      <c r="I54" s="1">
        <v>767</v>
      </c>
      <c r="J54" s="1">
        <v>789</v>
      </c>
      <c r="K54" s="1">
        <v>833</v>
      </c>
      <c r="L54" s="1">
        <v>837</v>
      </c>
      <c r="M54" s="1">
        <v>864</v>
      </c>
      <c r="N54" s="1">
        <v>883</v>
      </c>
    </row>
    <row r="55" spans="1:14" x14ac:dyDescent="0.3">
      <c r="A55" s="7" t="s">
        <v>15</v>
      </c>
      <c r="B55" s="7" t="s">
        <v>70</v>
      </c>
      <c r="C55" s="1">
        <v>282</v>
      </c>
      <c r="D55" s="1">
        <v>309</v>
      </c>
      <c r="E55" s="1">
        <v>286</v>
      </c>
      <c r="F55" s="1">
        <v>285</v>
      </c>
      <c r="G55" s="1">
        <v>283</v>
      </c>
      <c r="H55" s="1">
        <v>287</v>
      </c>
      <c r="I55" s="1">
        <v>302</v>
      </c>
      <c r="J55" s="1">
        <v>323</v>
      </c>
      <c r="K55" s="1">
        <v>348</v>
      </c>
      <c r="L55" s="1">
        <v>373</v>
      </c>
      <c r="M55" s="1">
        <v>373</v>
      </c>
      <c r="N55" s="1">
        <v>392</v>
      </c>
    </row>
    <row r="56" spans="1:14" x14ac:dyDescent="0.3">
      <c r="A56" s="7" t="s">
        <v>15</v>
      </c>
      <c r="B56" s="7" t="s">
        <v>71</v>
      </c>
      <c r="C56" s="1">
        <v>44</v>
      </c>
      <c r="D56" s="1">
        <v>41</v>
      </c>
      <c r="E56" s="1">
        <v>49</v>
      </c>
      <c r="F56" s="1">
        <v>34</v>
      </c>
      <c r="G56" s="1">
        <v>40</v>
      </c>
      <c r="H56" s="1">
        <v>51</v>
      </c>
      <c r="I56" s="1">
        <v>54</v>
      </c>
      <c r="J56" s="1">
        <v>59</v>
      </c>
      <c r="K56" s="1">
        <v>71</v>
      </c>
      <c r="L56" s="1">
        <v>73</v>
      </c>
      <c r="M56" s="1">
        <v>82</v>
      </c>
      <c r="N56" s="1">
        <v>95</v>
      </c>
    </row>
    <row r="57" spans="1:14" x14ac:dyDescent="0.3">
      <c r="A57" s="7" t="s">
        <v>16</v>
      </c>
      <c r="B57" s="7" t="s">
        <v>60</v>
      </c>
      <c r="C57" s="1">
        <v>1</v>
      </c>
      <c r="D57" s="1">
        <v>0</v>
      </c>
      <c r="E57" s="1">
        <v>1</v>
      </c>
      <c r="F57" s="1">
        <v>4</v>
      </c>
      <c r="G57" s="1">
        <v>0</v>
      </c>
      <c r="H57" s="1">
        <v>0</v>
      </c>
      <c r="I57" s="1">
        <v>0</v>
      </c>
      <c r="J57" s="1">
        <v>0</v>
      </c>
      <c r="K57" s="1">
        <v>2</v>
      </c>
      <c r="L57" s="1">
        <v>0</v>
      </c>
      <c r="M57" s="1">
        <v>0</v>
      </c>
      <c r="N57" s="1">
        <v>0</v>
      </c>
    </row>
    <row r="58" spans="1:14" x14ac:dyDescent="0.3">
      <c r="A58" s="7" t="s">
        <v>16</v>
      </c>
      <c r="B58" s="7" t="s">
        <v>61</v>
      </c>
      <c r="C58" s="1">
        <v>405</v>
      </c>
      <c r="D58" s="1">
        <v>409</v>
      </c>
      <c r="E58" s="1">
        <v>369</v>
      </c>
      <c r="F58" s="1">
        <v>226</v>
      </c>
      <c r="G58" s="1">
        <v>157</v>
      </c>
      <c r="H58" s="1">
        <v>127</v>
      </c>
      <c r="I58" s="1">
        <v>129</v>
      </c>
      <c r="J58" s="1">
        <v>131</v>
      </c>
      <c r="K58" s="1">
        <v>149</v>
      </c>
      <c r="L58" s="1">
        <v>133</v>
      </c>
      <c r="M58" s="1">
        <v>86</v>
      </c>
      <c r="N58" s="1">
        <v>114</v>
      </c>
    </row>
    <row r="59" spans="1:14" x14ac:dyDescent="0.3">
      <c r="A59" s="7" t="s">
        <v>16</v>
      </c>
      <c r="B59" s="7" t="s">
        <v>62</v>
      </c>
      <c r="C59" s="1">
        <v>578</v>
      </c>
      <c r="D59" s="1">
        <v>561</v>
      </c>
      <c r="E59" s="1">
        <v>476</v>
      </c>
      <c r="F59" s="1">
        <v>315</v>
      </c>
      <c r="G59" s="1">
        <v>208</v>
      </c>
      <c r="H59" s="1">
        <v>191</v>
      </c>
      <c r="I59" s="1">
        <v>192</v>
      </c>
      <c r="J59" s="1">
        <v>191</v>
      </c>
      <c r="K59" s="1">
        <v>210</v>
      </c>
      <c r="L59" s="1">
        <v>200</v>
      </c>
      <c r="M59" s="1">
        <v>186</v>
      </c>
      <c r="N59" s="1">
        <v>183</v>
      </c>
    </row>
    <row r="60" spans="1:14" x14ac:dyDescent="0.3">
      <c r="A60" s="7" t="s">
        <v>16</v>
      </c>
      <c r="B60" s="7" t="s">
        <v>63</v>
      </c>
      <c r="C60" s="1">
        <v>301</v>
      </c>
      <c r="D60" s="1">
        <v>291</v>
      </c>
      <c r="E60" s="1">
        <v>254</v>
      </c>
      <c r="F60" s="1">
        <v>171</v>
      </c>
      <c r="G60" s="1">
        <v>147</v>
      </c>
      <c r="H60" s="1">
        <v>136</v>
      </c>
      <c r="I60" s="1">
        <v>146</v>
      </c>
      <c r="J60" s="1">
        <v>140</v>
      </c>
      <c r="K60" s="1">
        <v>146</v>
      </c>
      <c r="L60" s="1">
        <v>136</v>
      </c>
      <c r="M60" s="1">
        <v>136</v>
      </c>
      <c r="N60" s="1">
        <v>129</v>
      </c>
    </row>
    <row r="61" spans="1:14" x14ac:dyDescent="0.3">
      <c r="A61" s="7" t="s">
        <v>16</v>
      </c>
      <c r="B61" s="7" t="s">
        <v>64</v>
      </c>
      <c r="C61" s="1">
        <v>62</v>
      </c>
      <c r="D61" s="1">
        <v>56</v>
      </c>
      <c r="E61" s="1">
        <v>48</v>
      </c>
      <c r="F61" s="1">
        <v>48</v>
      </c>
      <c r="G61" s="1">
        <v>42</v>
      </c>
      <c r="H61" s="1">
        <v>44</v>
      </c>
      <c r="I61" s="1">
        <v>45</v>
      </c>
      <c r="J61" s="1">
        <v>46</v>
      </c>
      <c r="K61" s="1">
        <v>50</v>
      </c>
      <c r="L61" s="1">
        <v>57</v>
      </c>
      <c r="M61" s="1">
        <v>49</v>
      </c>
      <c r="N61" s="1">
        <v>42</v>
      </c>
    </row>
    <row r="62" spans="1:14" x14ac:dyDescent="0.3">
      <c r="A62" s="7" t="s">
        <v>16</v>
      </c>
      <c r="B62" s="7" t="s">
        <v>65</v>
      </c>
      <c r="C62" s="1">
        <v>5</v>
      </c>
      <c r="D62" s="1">
        <v>6</v>
      </c>
      <c r="E62" s="1">
        <v>6</v>
      </c>
      <c r="F62" s="1">
        <v>3</v>
      </c>
      <c r="G62" s="1">
        <v>3</v>
      </c>
      <c r="H62" s="1">
        <v>3</v>
      </c>
      <c r="I62" s="1">
        <v>3</v>
      </c>
      <c r="J62" s="1">
        <v>4</v>
      </c>
      <c r="K62" s="1">
        <v>5</v>
      </c>
      <c r="L62" s="1">
        <v>5</v>
      </c>
      <c r="M62" s="1">
        <v>2</v>
      </c>
      <c r="N62" s="1">
        <v>4</v>
      </c>
    </row>
    <row r="63" spans="1:14" x14ac:dyDescent="0.3">
      <c r="A63" s="7" t="s">
        <v>16</v>
      </c>
      <c r="B63" s="7" t="s">
        <v>66</v>
      </c>
      <c r="C63" s="1">
        <v>0</v>
      </c>
      <c r="D63" s="1">
        <v>1</v>
      </c>
      <c r="E63" s="1">
        <v>0</v>
      </c>
      <c r="F63" s="1">
        <v>0</v>
      </c>
      <c r="G63" s="1">
        <v>0</v>
      </c>
      <c r="H63" s="1">
        <v>0</v>
      </c>
      <c r="I63" s="1">
        <v>0</v>
      </c>
      <c r="J63" s="1">
        <v>0</v>
      </c>
      <c r="K63" s="1">
        <v>0</v>
      </c>
      <c r="L63" s="1">
        <v>0</v>
      </c>
      <c r="M63" s="1">
        <v>0</v>
      </c>
      <c r="N63" s="1">
        <v>2</v>
      </c>
    </row>
    <row r="64" spans="1:14" x14ac:dyDescent="0.3">
      <c r="A64" s="7" t="s">
        <v>16</v>
      </c>
      <c r="B64" s="7" t="s">
        <v>67</v>
      </c>
      <c r="C64" s="1">
        <v>734</v>
      </c>
      <c r="D64" s="1">
        <v>741</v>
      </c>
      <c r="E64" s="1">
        <v>675</v>
      </c>
      <c r="F64" s="1">
        <v>422</v>
      </c>
      <c r="G64" s="1">
        <v>277</v>
      </c>
      <c r="H64" s="1">
        <v>215</v>
      </c>
      <c r="I64" s="1">
        <v>181</v>
      </c>
      <c r="J64" s="1">
        <v>175</v>
      </c>
      <c r="K64" s="1">
        <v>177</v>
      </c>
      <c r="L64" s="1">
        <v>169</v>
      </c>
      <c r="M64" s="1">
        <v>154</v>
      </c>
      <c r="N64" s="1">
        <v>158</v>
      </c>
    </row>
    <row r="65" spans="1:14" x14ac:dyDescent="0.3">
      <c r="A65" s="7" t="s">
        <v>16</v>
      </c>
      <c r="B65" s="7" t="s">
        <v>68</v>
      </c>
      <c r="C65" s="1">
        <v>1837</v>
      </c>
      <c r="D65" s="1">
        <v>1714</v>
      </c>
      <c r="E65" s="1">
        <v>1377</v>
      </c>
      <c r="F65" s="1">
        <v>853</v>
      </c>
      <c r="G65" s="1">
        <v>620</v>
      </c>
      <c r="H65" s="1">
        <v>541</v>
      </c>
      <c r="I65" s="1">
        <v>527</v>
      </c>
      <c r="J65" s="1">
        <v>471</v>
      </c>
      <c r="K65" s="1">
        <v>507</v>
      </c>
      <c r="L65" s="1">
        <v>418</v>
      </c>
      <c r="M65" s="1">
        <v>380</v>
      </c>
      <c r="N65" s="1">
        <v>343</v>
      </c>
    </row>
    <row r="66" spans="1:14" x14ac:dyDescent="0.3">
      <c r="A66" s="7" t="s">
        <v>16</v>
      </c>
      <c r="B66" s="7" t="s">
        <v>69</v>
      </c>
      <c r="C66" s="1">
        <v>1257</v>
      </c>
      <c r="D66" s="1">
        <v>1172</v>
      </c>
      <c r="E66" s="1">
        <v>925</v>
      </c>
      <c r="F66" s="1">
        <v>588</v>
      </c>
      <c r="G66" s="1">
        <v>439</v>
      </c>
      <c r="H66" s="1">
        <v>407</v>
      </c>
      <c r="I66" s="1">
        <v>401</v>
      </c>
      <c r="J66" s="1">
        <v>396</v>
      </c>
      <c r="K66" s="1">
        <v>464</v>
      </c>
      <c r="L66" s="1">
        <v>433</v>
      </c>
      <c r="M66" s="1">
        <v>386</v>
      </c>
      <c r="N66" s="1">
        <v>407</v>
      </c>
    </row>
    <row r="67" spans="1:14" x14ac:dyDescent="0.3">
      <c r="A67" s="7" t="s">
        <v>16</v>
      </c>
      <c r="B67" s="7" t="s">
        <v>70</v>
      </c>
      <c r="C67" s="1">
        <v>440</v>
      </c>
      <c r="D67" s="1">
        <v>411</v>
      </c>
      <c r="E67" s="1">
        <v>328</v>
      </c>
      <c r="F67" s="1">
        <v>235</v>
      </c>
      <c r="G67" s="1">
        <v>195</v>
      </c>
      <c r="H67" s="1">
        <v>180</v>
      </c>
      <c r="I67" s="1">
        <v>167</v>
      </c>
      <c r="J67" s="1">
        <v>174</v>
      </c>
      <c r="K67" s="1">
        <v>195</v>
      </c>
      <c r="L67" s="1">
        <v>200</v>
      </c>
      <c r="M67" s="1">
        <v>207</v>
      </c>
      <c r="N67" s="1">
        <v>222</v>
      </c>
    </row>
    <row r="68" spans="1:14" x14ac:dyDescent="0.3">
      <c r="A68" s="7" t="s">
        <v>16</v>
      </c>
      <c r="B68" s="7" t="s">
        <v>71</v>
      </c>
      <c r="C68" s="1">
        <v>50</v>
      </c>
      <c r="D68" s="1">
        <v>55</v>
      </c>
      <c r="E68" s="1">
        <v>45</v>
      </c>
      <c r="F68" s="1">
        <v>30</v>
      </c>
      <c r="G68" s="1">
        <v>21</v>
      </c>
      <c r="H68" s="1">
        <v>18</v>
      </c>
      <c r="I68" s="1">
        <v>19</v>
      </c>
      <c r="J68" s="1">
        <v>22</v>
      </c>
      <c r="K68" s="1">
        <v>29</v>
      </c>
      <c r="L68" s="1">
        <v>37</v>
      </c>
      <c r="M68" s="1">
        <v>36</v>
      </c>
      <c r="N68" s="1">
        <v>39</v>
      </c>
    </row>
    <row r="69" spans="1:14" x14ac:dyDescent="0.3">
      <c r="A69" s="10" t="s">
        <v>17</v>
      </c>
      <c r="B69" s="10" t="s">
        <v>17</v>
      </c>
      <c r="C69" s="5">
        <v>70578</v>
      </c>
      <c r="D69" s="5">
        <v>72765</v>
      </c>
      <c r="E69" s="5">
        <v>73396</v>
      </c>
      <c r="F69" s="5">
        <v>73281</v>
      </c>
      <c r="G69" s="5">
        <v>74656</v>
      </c>
      <c r="H69" s="5">
        <v>76523</v>
      </c>
      <c r="I69" s="5">
        <v>78498</v>
      </c>
      <c r="J69" s="5">
        <v>80290</v>
      </c>
      <c r="K69" s="5">
        <v>83133</v>
      </c>
      <c r="L69" s="5">
        <v>84802</v>
      </c>
      <c r="M69" s="5">
        <v>86961</v>
      </c>
      <c r="N69" s="5">
        <v>89804</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60</v>
      </c>
      <c r="C74" s="2">
        <v>0.5</v>
      </c>
      <c r="D74" s="2">
        <v>0.75</v>
      </c>
      <c r="E74" s="2">
        <v>0.5</v>
      </c>
      <c r="F74" s="2">
        <v>1</v>
      </c>
      <c r="G74" s="2">
        <v>1</v>
      </c>
      <c r="H74" s="2">
        <v>0</v>
      </c>
      <c r="I74" s="2">
        <v>1</v>
      </c>
      <c r="J74" s="2">
        <v>0.71428571428571397</v>
      </c>
      <c r="K74" s="2">
        <v>0.5</v>
      </c>
      <c r="L74" s="2">
        <v>1</v>
      </c>
      <c r="M74" s="2">
        <v>0</v>
      </c>
      <c r="N74" s="2">
        <v>0.42857142857142899</v>
      </c>
    </row>
    <row r="75" spans="1:14" x14ac:dyDescent="0.3">
      <c r="A75" s="8" t="s">
        <v>12</v>
      </c>
      <c r="B75" s="8" t="s">
        <v>61</v>
      </c>
      <c r="C75" s="2">
        <v>0.40470001039825299</v>
      </c>
      <c r="D75" s="2">
        <v>0.40961031350717803</v>
      </c>
      <c r="E75" s="2">
        <v>0.41935178165276699</v>
      </c>
      <c r="F75" s="2">
        <v>0.43774411736686702</v>
      </c>
      <c r="G75" s="2">
        <v>0.45657186779400499</v>
      </c>
      <c r="H75" s="2">
        <v>0.470971506369736</v>
      </c>
      <c r="I75" s="2">
        <v>0.48259351620947599</v>
      </c>
      <c r="J75" s="2">
        <v>0.49637606129633499</v>
      </c>
      <c r="K75" s="2">
        <v>0.49891315598799302</v>
      </c>
      <c r="L75" s="2">
        <v>0.49816734736621598</v>
      </c>
      <c r="M75" s="2">
        <v>0.48924294702658799</v>
      </c>
      <c r="N75" s="2">
        <v>0.47403228943785303</v>
      </c>
    </row>
    <row r="76" spans="1:14" x14ac:dyDescent="0.3">
      <c r="A76" s="8" t="s">
        <v>12</v>
      </c>
      <c r="B76" s="8" t="s">
        <v>62</v>
      </c>
      <c r="C76" s="2">
        <v>0.356862036242035</v>
      </c>
      <c r="D76" s="2">
        <v>0.36535930508028402</v>
      </c>
      <c r="E76" s="2">
        <v>0.37139943920468999</v>
      </c>
      <c r="F76" s="2">
        <v>0.37667311889955102</v>
      </c>
      <c r="G76" s="2">
        <v>0.38129496402877699</v>
      </c>
      <c r="H76" s="2">
        <v>0.389763474214812</v>
      </c>
      <c r="I76" s="2">
        <v>0.39960852217119602</v>
      </c>
      <c r="J76" s="2">
        <v>0.40883431085043997</v>
      </c>
      <c r="K76" s="2">
        <v>0.41995752186903801</v>
      </c>
      <c r="L76" s="2">
        <v>0.43041218765572697</v>
      </c>
      <c r="M76" s="2">
        <v>0.44186788639506402</v>
      </c>
      <c r="N76" s="2">
        <v>0.45339249528334802</v>
      </c>
    </row>
    <row r="77" spans="1:14" x14ac:dyDescent="0.3">
      <c r="A77" s="8" t="s">
        <v>12</v>
      </c>
      <c r="B77" s="8" t="s">
        <v>63</v>
      </c>
      <c r="C77" s="2">
        <v>0.26678073177151901</v>
      </c>
      <c r="D77" s="2">
        <v>0.27643408889451698</v>
      </c>
      <c r="E77" s="2">
        <v>0.28399951255179101</v>
      </c>
      <c r="F77" s="2">
        <v>0.29097906583474298</v>
      </c>
      <c r="G77" s="2">
        <v>0.303383374411831</v>
      </c>
      <c r="H77" s="2">
        <v>0.313133468473274</v>
      </c>
      <c r="I77" s="2">
        <v>0.32242798353909502</v>
      </c>
      <c r="J77" s="2">
        <v>0.331647076327927</v>
      </c>
      <c r="K77" s="2">
        <v>0.34217039504997598</v>
      </c>
      <c r="L77" s="2">
        <v>0.35123626373626399</v>
      </c>
      <c r="M77" s="2">
        <v>0.362994350282486</v>
      </c>
      <c r="N77" s="2">
        <v>0.37080700564013402</v>
      </c>
    </row>
    <row r="78" spans="1:14" x14ac:dyDescent="0.3">
      <c r="A78" s="8" t="s">
        <v>12</v>
      </c>
      <c r="B78" s="8" t="s">
        <v>64</v>
      </c>
      <c r="C78" s="2">
        <v>0.17879081797607499</v>
      </c>
      <c r="D78" s="2">
        <v>0.18252487562189099</v>
      </c>
      <c r="E78" s="2">
        <v>0.186354216483341</v>
      </c>
      <c r="F78" s="2">
        <v>0.19472520530637999</v>
      </c>
      <c r="G78" s="2">
        <v>0.19728711379050501</v>
      </c>
      <c r="H78" s="2">
        <v>0.19917308240661499</v>
      </c>
      <c r="I78" s="2">
        <v>0.203323426101054</v>
      </c>
      <c r="J78" s="2">
        <v>0.211402946828956</v>
      </c>
      <c r="K78" s="2">
        <v>0.219095832352249</v>
      </c>
      <c r="L78" s="2">
        <v>0.226764539808018</v>
      </c>
      <c r="M78" s="2">
        <v>0.23075307215628599</v>
      </c>
      <c r="N78" s="2">
        <v>0.239980256663376</v>
      </c>
    </row>
    <row r="79" spans="1:14" x14ac:dyDescent="0.3">
      <c r="A79" s="8" t="s">
        <v>12</v>
      </c>
      <c r="B79" s="8" t="s">
        <v>65</v>
      </c>
      <c r="C79" s="2">
        <v>0.129139072847682</v>
      </c>
      <c r="D79" s="2">
        <v>0.13047068538397999</v>
      </c>
      <c r="E79" s="2">
        <v>0.13047530288909601</v>
      </c>
      <c r="F79" s="2">
        <v>0.12280701754386</v>
      </c>
      <c r="G79" s="2">
        <v>0.12562814070351799</v>
      </c>
      <c r="H79" s="2">
        <v>0.134029590948651</v>
      </c>
      <c r="I79" s="2">
        <v>0.13099771515613101</v>
      </c>
      <c r="J79" s="2">
        <v>0.13356890459363999</v>
      </c>
      <c r="K79" s="2">
        <v>0.13943217665615101</v>
      </c>
      <c r="L79" s="2">
        <v>0.140181268882175</v>
      </c>
      <c r="M79" s="2">
        <v>0.139072847682119</v>
      </c>
      <c r="N79" s="2">
        <v>0.147352647352647</v>
      </c>
    </row>
    <row r="80" spans="1:14" x14ac:dyDescent="0.3">
      <c r="A80" s="8" t="s">
        <v>12</v>
      </c>
      <c r="B80" s="8" t="s">
        <v>66</v>
      </c>
      <c r="C80" s="2">
        <v>0.5</v>
      </c>
      <c r="D80" s="2">
        <v>0.25</v>
      </c>
      <c r="E80" s="2">
        <v>0.5</v>
      </c>
      <c r="F80" s="2">
        <v>0</v>
      </c>
      <c r="G80" s="2">
        <v>0</v>
      </c>
      <c r="H80" s="2">
        <v>1</v>
      </c>
      <c r="I80" s="2">
        <v>0</v>
      </c>
      <c r="J80" s="2">
        <v>0.28571428571428598</v>
      </c>
      <c r="K80" s="2">
        <v>0.5</v>
      </c>
      <c r="L80" s="2">
        <v>0</v>
      </c>
      <c r="M80" s="2">
        <v>0</v>
      </c>
      <c r="N80" s="2">
        <v>0.57142857142857095</v>
      </c>
    </row>
    <row r="81" spans="1:14" x14ac:dyDescent="0.3">
      <c r="A81" s="8" t="s">
        <v>12</v>
      </c>
      <c r="B81" s="8" t="s">
        <v>67</v>
      </c>
      <c r="C81" s="2">
        <v>0.59529998960174701</v>
      </c>
      <c r="D81" s="2">
        <v>0.59038968649282197</v>
      </c>
      <c r="E81" s="2">
        <v>0.58064821834723301</v>
      </c>
      <c r="F81" s="2">
        <v>0.56225588263313298</v>
      </c>
      <c r="G81" s="2">
        <v>0.54342813220599495</v>
      </c>
      <c r="H81" s="2">
        <v>0.52902849363026305</v>
      </c>
      <c r="I81" s="2">
        <v>0.51740648379052401</v>
      </c>
      <c r="J81" s="2">
        <v>0.50362393870366495</v>
      </c>
      <c r="K81" s="2">
        <v>0.50108684401200698</v>
      </c>
      <c r="L81" s="2">
        <v>0.50183265263378396</v>
      </c>
      <c r="M81" s="2">
        <v>0.51075705297341201</v>
      </c>
      <c r="N81" s="2">
        <v>0.52596771056214697</v>
      </c>
    </row>
    <row r="82" spans="1:14" x14ac:dyDescent="0.3">
      <c r="A82" s="8" t="s">
        <v>12</v>
      </c>
      <c r="B82" s="8" t="s">
        <v>68</v>
      </c>
      <c r="C82" s="2">
        <v>0.64313796375796495</v>
      </c>
      <c r="D82" s="2">
        <v>0.63464069491971598</v>
      </c>
      <c r="E82" s="2">
        <v>0.62860056079531001</v>
      </c>
      <c r="F82" s="2">
        <v>0.62332688110044898</v>
      </c>
      <c r="G82" s="2">
        <v>0.61870503597122295</v>
      </c>
      <c r="H82" s="2">
        <v>0.61023652578518806</v>
      </c>
      <c r="I82" s="2">
        <v>0.60039147782880398</v>
      </c>
      <c r="J82" s="2">
        <v>0.59116568914956003</v>
      </c>
      <c r="K82" s="2">
        <v>0.58004247813096199</v>
      </c>
      <c r="L82" s="2">
        <v>0.56958781234427303</v>
      </c>
      <c r="M82" s="2">
        <v>0.55813211360493598</v>
      </c>
      <c r="N82" s="2">
        <v>0.54660750471665198</v>
      </c>
    </row>
    <row r="83" spans="1:14" x14ac:dyDescent="0.3">
      <c r="A83" s="8" t="s">
        <v>12</v>
      </c>
      <c r="B83" s="8" t="s">
        <v>69</v>
      </c>
      <c r="C83" s="2">
        <v>0.73321926822848105</v>
      </c>
      <c r="D83" s="2">
        <v>0.72356591110548296</v>
      </c>
      <c r="E83" s="2">
        <v>0.71600048744820899</v>
      </c>
      <c r="F83" s="2">
        <v>0.70902093416525702</v>
      </c>
      <c r="G83" s="2">
        <v>0.69661662558816895</v>
      </c>
      <c r="H83" s="2">
        <v>0.68686653152672605</v>
      </c>
      <c r="I83" s="2">
        <v>0.67757201646090504</v>
      </c>
      <c r="J83" s="2">
        <v>0.668352923672073</v>
      </c>
      <c r="K83" s="2">
        <v>0.65782960495002396</v>
      </c>
      <c r="L83" s="2">
        <v>0.64876373626373596</v>
      </c>
      <c r="M83" s="2">
        <v>0.63700564971751406</v>
      </c>
      <c r="N83" s="2">
        <v>0.62919299435986598</v>
      </c>
    </row>
    <row r="84" spans="1:14" x14ac:dyDescent="0.3">
      <c r="A84" s="8" t="s">
        <v>12</v>
      </c>
      <c r="B84" s="8" t="s">
        <v>70</v>
      </c>
      <c r="C84" s="2">
        <v>0.82120918202392501</v>
      </c>
      <c r="D84" s="2">
        <v>0.81747512437810899</v>
      </c>
      <c r="E84" s="2">
        <v>0.81364578351665895</v>
      </c>
      <c r="F84" s="2">
        <v>0.80527479469361996</v>
      </c>
      <c r="G84" s="2">
        <v>0.80271288620949499</v>
      </c>
      <c r="H84" s="2">
        <v>0.80082691759338498</v>
      </c>
      <c r="I84" s="2">
        <v>0.79667657389894597</v>
      </c>
      <c r="J84" s="2">
        <v>0.788597053171044</v>
      </c>
      <c r="K84" s="2">
        <v>0.78090416764775095</v>
      </c>
      <c r="L84" s="2">
        <v>0.77323546019198197</v>
      </c>
      <c r="M84" s="2">
        <v>0.76924692784371396</v>
      </c>
      <c r="N84" s="2">
        <v>0.76001974333662403</v>
      </c>
    </row>
    <row r="85" spans="1:14" x14ac:dyDescent="0.3">
      <c r="A85" s="8" t="s">
        <v>12</v>
      </c>
      <c r="B85" s="8" t="s">
        <v>71</v>
      </c>
      <c r="C85" s="2">
        <v>0.870860927152318</v>
      </c>
      <c r="D85" s="2">
        <v>0.86952931461602001</v>
      </c>
      <c r="E85" s="2">
        <v>0.86952469711090397</v>
      </c>
      <c r="F85" s="2">
        <v>0.87719298245613997</v>
      </c>
      <c r="G85" s="2">
        <v>0.87437185929648198</v>
      </c>
      <c r="H85" s="2">
        <v>0.86597040905134903</v>
      </c>
      <c r="I85" s="2">
        <v>0.86900228484386899</v>
      </c>
      <c r="J85" s="2">
        <v>0.86643109540635999</v>
      </c>
      <c r="K85" s="2">
        <v>0.86056782334384896</v>
      </c>
      <c r="L85" s="2">
        <v>0.85981873111782503</v>
      </c>
      <c r="M85" s="2">
        <v>0.86092715231788097</v>
      </c>
      <c r="N85" s="2">
        <v>0.85264735264735303</v>
      </c>
    </row>
    <row r="86" spans="1:14" x14ac:dyDescent="0.3">
      <c r="A86" s="8" t="s">
        <v>13</v>
      </c>
      <c r="B86" s="8" t="s">
        <v>60</v>
      </c>
      <c r="C86" s="2">
        <v>0</v>
      </c>
      <c r="D86" s="2">
        <v>0</v>
      </c>
      <c r="E86" s="2">
        <v>0</v>
      </c>
      <c r="F86" s="2">
        <v>0</v>
      </c>
      <c r="G86" s="2">
        <v>0</v>
      </c>
      <c r="H86" s="2">
        <v>0</v>
      </c>
      <c r="I86" s="2">
        <v>0</v>
      </c>
      <c r="J86" s="2">
        <v>0</v>
      </c>
      <c r="K86" s="2">
        <v>0</v>
      </c>
      <c r="L86" s="2">
        <v>0</v>
      </c>
      <c r="M86" s="2">
        <v>0</v>
      </c>
      <c r="N86" s="2">
        <v>0</v>
      </c>
    </row>
    <row r="87" spans="1:14" x14ac:dyDescent="0.3">
      <c r="A87" s="8" t="s">
        <v>13</v>
      </c>
      <c r="B87" s="8" t="s">
        <v>61</v>
      </c>
      <c r="C87" s="2">
        <v>0.4325</v>
      </c>
      <c r="D87" s="2">
        <v>0.46039603960395997</v>
      </c>
      <c r="E87" s="2">
        <v>0.43488943488943499</v>
      </c>
      <c r="F87" s="2">
        <v>0.41831683168316802</v>
      </c>
      <c r="G87" s="2">
        <v>0.42622950819672101</v>
      </c>
      <c r="H87" s="2">
        <v>0.431707317073171</v>
      </c>
      <c r="I87" s="2">
        <v>0.448780487804878</v>
      </c>
      <c r="J87" s="2">
        <v>0.48175182481751799</v>
      </c>
      <c r="K87" s="2">
        <v>0.47441860465116298</v>
      </c>
      <c r="L87" s="2">
        <v>0.5</v>
      </c>
      <c r="M87" s="2">
        <v>0.50939457202505201</v>
      </c>
      <c r="N87" s="2">
        <v>0.48856548856548898</v>
      </c>
    </row>
    <row r="88" spans="1:14" x14ac:dyDescent="0.3">
      <c r="A88" s="8" t="s">
        <v>13</v>
      </c>
      <c r="B88" s="8" t="s">
        <v>62</v>
      </c>
      <c r="C88" s="2">
        <v>0.36705202312138702</v>
      </c>
      <c r="D88" s="2">
        <v>0.37482900136798902</v>
      </c>
      <c r="E88" s="2">
        <v>0.38688085676037498</v>
      </c>
      <c r="F88" s="2">
        <v>0.40053050397877998</v>
      </c>
      <c r="G88" s="2">
        <v>0.397683397683398</v>
      </c>
      <c r="H88" s="2">
        <v>0.41353383458646598</v>
      </c>
      <c r="I88" s="2">
        <v>0.41162227602905599</v>
      </c>
      <c r="J88" s="2">
        <v>0.412790697674419</v>
      </c>
      <c r="K88" s="2">
        <v>0.41975308641975301</v>
      </c>
      <c r="L88" s="2">
        <v>0.42665173572228399</v>
      </c>
      <c r="M88" s="2">
        <v>0.435072142064373</v>
      </c>
      <c r="N88" s="2">
        <v>0.46136865342163402</v>
      </c>
    </row>
    <row r="89" spans="1:14" x14ac:dyDescent="0.3">
      <c r="A89" s="8" t="s">
        <v>13</v>
      </c>
      <c r="B89" s="8" t="s">
        <v>63</v>
      </c>
      <c r="C89" s="2">
        <v>0.26518218623481798</v>
      </c>
      <c r="D89" s="2">
        <v>0.25450901803607201</v>
      </c>
      <c r="E89" s="2">
        <v>0.26487523992322498</v>
      </c>
      <c r="F89" s="2">
        <v>0.29254302103250501</v>
      </c>
      <c r="G89" s="2">
        <v>0.29656419529837302</v>
      </c>
      <c r="H89" s="2">
        <v>0.29545454545454503</v>
      </c>
      <c r="I89" s="2">
        <v>0.31889081455805901</v>
      </c>
      <c r="J89" s="2">
        <v>0.33220910623945998</v>
      </c>
      <c r="K89" s="2">
        <v>0.34959349593495898</v>
      </c>
      <c r="L89" s="2">
        <v>0.36222910216718301</v>
      </c>
      <c r="M89" s="2">
        <v>0.35916542473919499</v>
      </c>
      <c r="N89" s="2">
        <v>0.36505681818181801</v>
      </c>
    </row>
    <row r="90" spans="1:14" x14ac:dyDescent="0.3">
      <c r="A90" s="8" t="s">
        <v>13</v>
      </c>
      <c r="B90" s="8" t="s">
        <v>64</v>
      </c>
      <c r="C90" s="2">
        <v>0.162921348314607</v>
      </c>
      <c r="D90" s="2">
        <v>0.175531914893617</v>
      </c>
      <c r="E90" s="2">
        <v>0.19209039548022599</v>
      </c>
      <c r="F90" s="2">
        <v>0.180412371134021</v>
      </c>
      <c r="G90" s="2">
        <v>0.18357487922705301</v>
      </c>
      <c r="H90" s="2">
        <v>0.19431279620853101</v>
      </c>
      <c r="I90" s="2">
        <v>0.18777292576419199</v>
      </c>
      <c r="J90" s="2">
        <v>0.2</v>
      </c>
      <c r="K90" s="2">
        <v>0.18410041841004199</v>
      </c>
      <c r="L90" s="2">
        <v>0.19767441860465099</v>
      </c>
      <c r="M90" s="2">
        <v>0.22463768115942001</v>
      </c>
      <c r="N90" s="2">
        <v>0.21276595744680901</v>
      </c>
    </row>
    <row r="91" spans="1:14" x14ac:dyDescent="0.3">
      <c r="A91" s="8" t="s">
        <v>13</v>
      </c>
      <c r="B91" s="8" t="s">
        <v>65</v>
      </c>
      <c r="C91" s="2">
        <v>0.21052631578947401</v>
      </c>
      <c r="D91" s="2">
        <v>0.2</v>
      </c>
      <c r="E91" s="2">
        <v>0.20833333333333301</v>
      </c>
      <c r="F91" s="2">
        <v>0.157894736842105</v>
      </c>
      <c r="G91" s="2">
        <v>0.11764705882352899</v>
      </c>
      <c r="H91" s="2">
        <v>9.0909090909090898E-2</v>
      </c>
      <c r="I91" s="2">
        <v>7.69230769230769E-2</v>
      </c>
      <c r="J91" s="2">
        <v>0.13043478260869601</v>
      </c>
      <c r="K91" s="2">
        <v>0.148148148148148</v>
      </c>
      <c r="L91" s="2">
        <v>0.125</v>
      </c>
      <c r="M91" s="2">
        <v>0.13793103448275901</v>
      </c>
      <c r="N91" s="2">
        <v>0.15625</v>
      </c>
    </row>
    <row r="92" spans="1:14" x14ac:dyDescent="0.3">
      <c r="A92" s="8" t="s">
        <v>13</v>
      </c>
      <c r="B92" s="8" t="s">
        <v>66</v>
      </c>
      <c r="C92" s="2">
        <v>0</v>
      </c>
      <c r="D92" s="2">
        <v>0</v>
      </c>
      <c r="E92" s="2">
        <v>0</v>
      </c>
      <c r="F92" s="2">
        <v>0</v>
      </c>
      <c r="G92" s="2">
        <v>0</v>
      </c>
      <c r="H92" s="2">
        <v>0</v>
      </c>
      <c r="I92" s="2">
        <v>0</v>
      </c>
      <c r="J92" s="2">
        <v>0</v>
      </c>
      <c r="K92" s="2">
        <v>0</v>
      </c>
      <c r="L92" s="2">
        <v>0</v>
      </c>
      <c r="M92" s="2">
        <v>0</v>
      </c>
      <c r="N92" s="2">
        <v>0</v>
      </c>
    </row>
    <row r="93" spans="1:14" x14ac:dyDescent="0.3">
      <c r="A93" s="8" t="s">
        <v>13</v>
      </c>
      <c r="B93" s="8" t="s">
        <v>67</v>
      </c>
      <c r="C93" s="2">
        <v>0.5675</v>
      </c>
      <c r="D93" s="2">
        <v>0.53960396039603997</v>
      </c>
      <c r="E93" s="2">
        <v>0.56511056511056501</v>
      </c>
      <c r="F93" s="2">
        <v>0.58168316831683198</v>
      </c>
      <c r="G93" s="2">
        <v>0.57377049180327899</v>
      </c>
      <c r="H93" s="2">
        <v>0.568292682926829</v>
      </c>
      <c r="I93" s="2">
        <v>0.551219512195122</v>
      </c>
      <c r="J93" s="2">
        <v>0.51824817518248201</v>
      </c>
      <c r="K93" s="2">
        <v>0.52558139534883697</v>
      </c>
      <c r="L93" s="2">
        <v>0.5</v>
      </c>
      <c r="M93" s="2">
        <v>0.49060542797494799</v>
      </c>
      <c r="N93" s="2">
        <v>0.51143451143451102</v>
      </c>
    </row>
    <row r="94" spans="1:14" x14ac:dyDescent="0.3">
      <c r="A94" s="8" t="s">
        <v>13</v>
      </c>
      <c r="B94" s="8" t="s">
        <v>68</v>
      </c>
      <c r="C94" s="2">
        <v>0.63294797687861304</v>
      </c>
      <c r="D94" s="2">
        <v>0.62517099863201098</v>
      </c>
      <c r="E94" s="2">
        <v>0.61311914323962502</v>
      </c>
      <c r="F94" s="2">
        <v>0.59946949602122002</v>
      </c>
      <c r="G94" s="2">
        <v>0.602316602316602</v>
      </c>
      <c r="H94" s="2">
        <v>0.58646616541353402</v>
      </c>
      <c r="I94" s="2">
        <v>0.58837772397094401</v>
      </c>
      <c r="J94" s="2">
        <v>0.587209302325581</v>
      </c>
      <c r="K94" s="2">
        <v>0.58024691358024705</v>
      </c>
      <c r="L94" s="2">
        <v>0.57334826427771601</v>
      </c>
      <c r="M94" s="2">
        <v>0.56492785793562705</v>
      </c>
      <c r="N94" s="2">
        <v>0.53863134657836598</v>
      </c>
    </row>
    <row r="95" spans="1:14" x14ac:dyDescent="0.3">
      <c r="A95" s="8" t="s">
        <v>13</v>
      </c>
      <c r="B95" s="8" t="s">
        <v>69</v>
      </c>
      <c r="C95" s="2">
        <v>0.73481781376518196</v>
      </c>
      <c r="D95" s="2">
        <v>0.74549098196392805</v>
      </c>
      <c r="E95" s="2">
        <v>0.73512476007677496</v>
      </c>
      <c r="F95" s="2">
        <v>0.70745697896749504</v>
      </c>
      <c r="G95" s="2">
        <v>0.70343580470162703</v>
      </c>
      <c r="H95" s="2">
        <v>0.70454545454545503</v>
      </c>
      <c r="I95" s="2">
        <v>0.68110918544194099</v>
      </c>
      <c r="J95" s="2">
        <v>0.66779089376054002</v>
      </c>
      <c r="K95" s="2">
        <v>0.65040650406504097</v>
      </c>
      <c r="L95" s="2">
        <v>0.63777089783281704</v>
      </c>
      <c r="M95" s="2">
        <v>0.64083457526080501</v>
      </c>
      <c r="N95" s="2">
        <v>0.63494318181818199</v>
      </c>
    </row>
    <row r="96" spans="1:14" x14ac:dyDescent="0.3">
      <c r="A96" s="8" t="s">
        <v>13</v>
      </c>
      <c r="B96" s="8" t="s">
        <v>70</v>
      </c>
      <c r="C96" s="2">
        <v>0.83707865168539297</v>
      </c>
      <c r="D96" s="2">
        <v>0.82446808510638303</v>
      </c>
      <c r="E96" s="2">
        <v>0.80790960451977401</v>
      </c>
      <c r="F96" s="2">
        <v>0.81958762886597902</v>
      </c>
      <c r="G96" s="2">
        <v>0.81642512077294704</v>
      </c>
      <c r="H96" s="2">
        <v>0.80568720379146896</v>
      </c>
      <c r="I96" s="2">
        <v>0.81222707423580798</v>
      </c>
      <c r="J96" s="2">
        <v>0.8</v>
      </c>
      <c r="K96" s="2">
        <v>0.81589958158995801</v>
      </c>
      <c r="L96" s="2">
        <v>0.80232558139534904</v>
      </c>
      <c r="M96" s="2">
        <v>0.77536231884058004</v>
      </c>
      <c r="N96" s="2">
        <v>0.78723404255319196</v>
      </c>
    </row>
    <row r="97" spans="1:14" x14ac:dyDescent="0.3">
      <c r="A97" s="8" t="s">
        <v>13</v>
      </c>
      <c r="B97" s="8" t="s">
        <v>71</v>
      </c>
      <c r="C97" s="2">
        <v>0.78947368421052599</v>
      </c>
      <c r="D97" s="2">
        <v>0.8</v>
      </c>
      <c r="E97" s="2">
        <v>0.79166666666666696</v>
      </c>
      <c r="F97" s="2">
        <v>0.84210526315789502</v>
      </c>
      <c r="G97" s="2">
        <v>0.88235294117647101</v>
      </c>
      <c r="H97" s="2">
        <v>0.90909090909090895</v>
      </c>
      <c r="I97" s="2">
        <v>0.92307692307692302</v>
      </c>
      <c r="J97" s="2">
        <v>0.86956521739130399</v>
      </c>
      <c r="K97" s="2">
        <v>0.85185185185185197</v>
      </c>
      <c r="L97" s="2">
        <v>0.875</v>
      </c>
      <c r="M97" s="2">
        <v>0.86206896551724099</v>
      </c>
      <c r="N97" s="2">
        <v>0.84375</v>
      </c>
    </row>
    <row r="98" spans="1:14" x14ac:dyDescent="0.3">
      <c r="A98" s="8" t="s">
        <v>14</v>
      </c>
      <c r="B98" s="8" t="s">
        <v>60</v>
      </c>
      <c r="C98" s="2">
        <v>0</v>
      </c>
      <c r="D98" s="2">
        <v>0</v>
      </c>
      <c r="E98" s="2">
        <v>1</v>
      </c>
      <c r="F98" s="2">
        <v>0</v>
      </c>
      <c r="G98" s="2">
        <v>0</v>
      </c>
      <c r="H98" s="2">
        <v>0</v>
      </c>
      <c r="I98" s="2">
        <v>0</v>
      </c>
      <c r="J98" s="2">
        <v>1</v>
      </c>
      <c r="K98" s="2">
        <v>0</v>
      </c>
      <c r="L98" s="2">
        <v>0</v>
      </c>
      <c r="M98" s="2">
        <v>0</v>
      </c>
      <c r="N98" s="2">
        <v>0</v>
      </c>
    </row>
    <row r="99" spans="1:14" x14ac:dyDescent="0.3">
      <c r="A99" s="8" t="s">
        <v>14</v>
      </c>
      <c r="B99" s="8" t="s">
        <v>61</v>
      </c>
      <c r="C99" s="2">
        <v>0.43574468085106399</v>
      </c>
      <c r="D99" s="2">
        <v>0.43878389482333602</v>
      </c>
      <c r="E99" s="2">
        <v>0.45361635220125801</v>
      </c>
      <c r="F99" s="2">
        <v>0.47168347556245099</v>
      </c>
      <c r="G99" s="2">
        <v>0.48958333333333298</v>
      </c>
      <c r="H99" s="2">
        <v>0.51522633744855995</v>
      </c>
      <c r="I99" s="2">
        <v>0.51759656652360497</v>
      </c>
      <c r="J99" s="2">
        <v>0.53339041095890405</v>
      </c>
      <c r="K99" s="2">
        <v>0.54338299737072704</v>
      </c>
      <c r="L99" s="2">
        <v>0.53299057412167905</v>
      </c>
      <c r="M99" s="2">
        <v>0.528033472803347</v>
      </c>
      <c r="N99" s="2">
        <v>0.51367025683512801</v>
      </c>
    </row>
    <row r="100" spans="1:14" x14ac:dyDescent="0.3">
      <c r="A100" s="8" t="s">
        <v>14</v>
      </c>
      <c r="B100" s="8" t="s">
        <v>62</v>
      </c>
      <c r="C100" s="2">
        <v>0.39621830683283199</v>
      </c>
      <c r="D100" s="2">
        <v>0.397967823878069</v>
      </c>
      <c r="E100" s="2">
        <v>0.406765676567657</v>
      </c>
      <c r="F100" s="2">
        <v>0.40961923847695397</v>
      </c>
      <c r="G100" s="2">
        <v>0.414881184261784</v>
      </c>
      <c r="H100" s="2">
        <v>0.42219635234769098</v>
      </c>
      <c r="I100" s="2">
        <v>0.43409688321442003</v>
      </c>
      <c r="J100" s="2">
        <v>0.44842883548983398</v>
      </c>
      <c r="K100" s="2">
        <v>0.46243798724308999</v>
      </c>
      <c r="L100" s="2">
        <v>0.47642505277973302</v>
      </c>
      <c r="M100" s="2">
        <v>0.48878766643307597</v>
      </c>
      <c r="N100" s="2">
        <v>0.51005291005290998</v>
      </c>
    </row>
    <row r="101" spans="1:14" x14ac:dyDescent="0.3">
      <c r="A101" s="8" t="s">
        <v>14</v>
      </c>
      <c r="B101" s="8" t="s">
        <v>63</v>
      </c>
      <c r="C101" s="2">
        <v>0.286146400483969</v>
      </c>
      <c r="D101" s="2">
        <v>0.30034324942791801</v>
      </c>
      <c r="E101" s="2">
        <v>0.312741312741313</v>
      </c>
      <c r="F101" s="2">
        <v>0.330304649919829</v>
      </c>
      <c r="G101" s="2">
        <v>0.33557394002068303</v>
      </c>
      <c r="H101" s="2">
        <v>0.34462151394422302</v>
      </c>
      <c r="I101" s="2">
        <v>0.36080498322951599</v>
      </c>
      <c r="J101" s="2">
        <v>0.36959553695955399</v>
      </c>
      <c r="K101" s="2">
        <v>0.380326382592928</v>
      </c>
      <c r="L101" s="2">
        <v>0.38565806733712299</v>
      </c>
      <c r="M101" s="2">
        <v>0.39395229982964203</v>
      </c>
      <c r="N101" s="2">
        <v>0.40059473237043303</v>
      </c>
    </row>
    <row r="102" spans="1:14" x14ac:dyDescent="0.3">
      <c r="A102" s="8" t="s">
        <v>14</v>
      </c>
      <c r="B102" s="8" t="s">
        <v>64</v>
      </c>
      <c r="C102" s="2">
        <v>0.15502555366269199</v>
      </c>
      <c r="D102" s="2">
        <v>0.161178509532062</v>
      </c>
      <c r="E102" s="2">
        <v>0.160583941605839</v>
      </c>
      <c r="F102" s="2">
        <v>0.15063520871143399</v>
      </c>
      <c r="G102" s="2">
        <v>0.14853195164076</v>
      </c>
      <c r="H102" s="2">
        <v>0.17341977309562401</v>
      </c>
      <c r="I102" s="2">
        <v>0.18691588785046701</v>
      </c>
      <c r="J102" s="2">
        <v>0.180758017492711</v>
      </c>
      <c r="K102" s="2">
        <v>0.201581027667984</v>
      </c>
      <c r="L102" s="2">
        <v>0.20565552699228801</v>
      </c>
      <c r="M102" s="2">
        <v>0.233333333333333</v>
      </c>
      <c r="N102" s="2">
        <v>0.24577226606538899</v>
      </c>
    </row>
    <row r="103" spans="1:14" x14ac:dyDescent="0.3">
      <c r="A103" s="8" t="s">
        <v>14</v>
      </c>
      <c r="B103" s="8" t="s">
        <v>65</v>
      </c>
      <c r="C103" s="2">
        <v>7.0588235294117604E-2</v>
      </c>
      <c r="D103" s="2">
        <v>8.8888888888888906E-2</v>
      </c>
      <c r="E103" s="2">
        <v>0.11111111111111099</v>
      </c>
      <c r="F103" s="2">
        <v>5.8823529411764698E-2</v>
      </c>
      <c r="G103" s="2">
        <v>8.1081081081081099E-2</v>
      </c>
      <c r="H103" s="2">
        <v>6.9767441860465101E-2</v>
      </c>
      <c r="I103" s="2">
        <v>5.4545454545454501E-2</v>
      </c>
      <c r="J103" s="2">
        <v>8.1967213114754106E-2</v>
      </c>
      <c r="K103" s="2">
        <v>7.4626865671641798E-2</v>
      </c>
      <c r="L103" s="2">
        <v>0.16470588235294101</v>
      </c>
      <c r="M103" s="2">
        <v>0.14432989690721601</v>
      </c>
      <c r="N103" s="2">
        <v>0.11111111111111099</v>
      </c>
    </row>
    <row r="104" spans="1:14" x14ac:dyDescent="0.3">
      <c r="A104" s="8" t="s">
        <v>14</v>
      </c>
      <c r="B104" s="8" t="s">
        <v>66</v>
      </c>
      <c r="C104" s="2">
        <v>1</v>
      </c>
      <c r="D104" s="2">
        <v>0</v>
      </c>
      <c r="E104" s="2">
        <v>0</v>
      </c>
      <c r="F104" s="2">
        <v>0</v>
      </c>
      <c r="G104" s="2">
        <v>0</v>
      </c>
      <c r="H104" s="2">
        <v>0</v>
      </c>
      <c r="I104" s="2">
        <v>0</v>
      </c>
      <c r="J104" s="2">
        <v>0</v>
      </c>
      <c r="K104" s="2">
        <v>0</v>
      </c>
      <c r="L104" s="2">
        <v>0</v>
      </c>
      <c r="M104" s="2">
        <v>0</v>
      </c>
      <c r="N104" s="2">
        <v>0</v>
      </c>
    </row>
    <row r="105" spans="1:14" x14ac:dyDescent="0.3">
      <c r="A105" s="8" t="s">
        <v>14</v>
      </c>
      <c r="B105" s="8" t="s">
        <v>67</v>
      </c>
      <c r="C105" s="2">
        <v>0.56425531914893601</v>
      </c>
      <c r="D105" s="2">
        <v>0.56121610517666398</v>
      </c>
      <c r="E105" s="2">
        <v>0.54638364779874204</v>
      </c>
      <c r="F105" s="2">
        <v>0.52831652443754895</v>
      </c>
      <c r="G105" s="2">
        <v>0.51041666666666696</v>
      </c>
      <c r="H105" s="2">
        <v>0.48477366255144</v>
      </c>
      <c r="I105" s="2">
        <v>0.48240343347639503</v>
      </c>
      <c r="J105" s="2">
        <v>0.46660958904109601</v>
      </c>
      <c r="K105" s="2">
        <v>0.45661700262927302</v>
      </c>
      <c r="L105" s="2">
        <v>0.46700942587832101</v>
      </c>
      <c r="M105" s="2">
        <v>0.471966527196653</v>
      </c>
      <c r="N105" s="2">
        <v>0.48632974316487199</v>
      </c>
    </row>
    <row r="106" spans="1:14" x14ac:dyDescent="0.3">
      <c r="A106" s="8" t="s">
        <v>14</v>
      </c>
      <c r="B106" s="8" t="s">
        <v>68</v>
      </c>
      <c r="C106" s="2">
        <v>0.60378169316716801</v>
      </c>
      <c r="D106" s="2">
        <v>0.60203217612193105</v>
      </c>
      <c r="E106" s="2">
        <v>0.59323432343234295</v>
      </c>
      <c r="F106" s="2">
        <v>0.59038076152304597</v>
      </c>
      <c r="G106" s="2">
        <v>0.585118815738216</v>
      </c>
      <c r="H106" s="2">
        <v>0.57780364765230896</v>
      </c>
      <c r="I106" s="2">
        <v>0.56590311678558003</v>
      </c>
      <c r="J106" s="2">
        <v>0.55157116451016597</v>
      </c>
      <c r="K106" s="2">
        <v>0.53756201275690996</v>
      </c>
      <c r="L106" s="2">
        <v>0.52357494722026698</v>
      </c>
      <c r="M106" s="2">
        <v>0.51121233356692397</v>
      </c>
      <c r="N106" s="2">
        <v>0.48994708994709002</v>
      </c>
    </row>
    <row r="107" spans="1:14" x14ac:dyDescent="0.3">
      <c r="A107" s="8" t="s">
        <v>14</v>
      </c>
      <c r="B107" s="8" t="s">
        <v>69</v>
      </c>
      <c r="C107" s="2">
        <v>0.713853599516031</v>
      </c>
      <c r="D107" s="2">
        <v>0.69965675057208199</v>
      </c>
      <c r="E107" s="2">
        <v>0.687258687258687</v>
      </c>
      <c r="F107" s="2">
        <v>0.669695350080171</v>
      </c>
      <c r="G107" s="2">
        <v>0.66442605997931703</v>
      </c>
      <c r="H107" s="2">
        <v>0.65537848605577698</v>
      </c>
      <c r="I107" s="2">
        <v>0.63919501677048396</v>
      </c>
      <c r="J107" s="2">
        <v>0.63040446304044595</v>
      </c>
      <c r="K107" s="2">
        <v>0.61967361740707205</v>
      </c>
      <c r="L107" s="2">
        <v>0.61434193266287696</v>
      </c>
      <c r="M107" s="2">
        <v>0.60604770017035803</v>
      </c>
      <c r="N107" s="2">
        <v>0.59940526762956703</v>
      </c>
    </row>
    <row r="108" spans="1:14" x14ac:dyDescent="0.3">
      <c r="A108" s="8" t="s">
        <v>14</v>
      </c>
      <c r="B108" s="8" t="s">
        <v>70</v>
      </c>
      <c r="C108" s="2">
        <v>0.84497444633730801</v>
      </c>
      <c r="D108" s="2">
        <v>0.83882149046793797</v>
      </c>
      <c r="E108" s="2">
        <v>0.839416058394161</v>
      </c>
      <c r="F108" s="2">
        <v>0.84936479128856601</v>
      </c>
      <c r="G108" s="2">
        <v>0.85146804835923995</v>
      </c>
      <c r="H108" s="2">
        <v>0.82658022690437605</v>
      </c>
      <c r="I108" s="2">
        <v>0.81308411214953302</v>
      </c>
      <c r="J108" s="2">
        <v>0.81924198250728897</v>
      </c>
      <c r="K108" s="2">
        <v>0.79841897233201597</v>
      </c>
      <c r="L108" s="2">
        <v>0.79434447300771205</v>
      </c>
      <c r="M108" s="2">
        <v>0.76666666666666705</v>
      </c>
      <c r="N108" s="2">
        <v>0.75422773393461096</v>
      </c>
    </row>
    <row r="109" spans="1:14" x14ac:dyDescent="0.3">
      <c r="A109" s="8" t="s">
        <v>14</v>
      </c>
      <c r="B109" s="8" t="s">
        <v>71</v>
      </c>
      <c r="C109" s="2">
        <v>0.92941176470588205</v>
      </c>
      <c r="D109" s="2">
        <v>0.91111111111111098</v>
      </c>
      <c r="E109" s="2">
        <v>0.88888888888888895</v>
      </c>
      <c r="F109" s="2">
        <v>0.94117647058823495</v>
      </c>
      <c r="G109" s="2">
        <v>0.91891891891891897</v>
      </c>
      <c r="H109" s="2">
        <v>0.93023255813953498</v>
      </c>
      <c r="I109" s="2">
        <v>0.94545454545454499</v>
      </c>
      <c r="J109" s="2">
        <v>0.91803278688524603</v>
      </c>
      <c r="K109" s="2">
        <v>0.92537313432835799</v>
      </c>
      <c r="L109" s="2">
        <v>0.83529411764705896</v>
      </c>
      <c r="M109" s="2">
        <v>0.85567010309278302</v>
      </c>
      <c r="N109" s="2">
        <v>0.88888888888888895</v>
      </c>
    </row>
    <row r="110" spans="1:14" x14ac:dyDescent="0.3">
      <c r="A110" s="8" t="s">
        <v>15</v>
      </c>
      <c r="B110" s="8" t="s">
        <v>60</v>
      </c>
      <c r="C110" s="2">
        <v>1</v>
      </c>
      <c r="D110" s="2">
        <v>0</v>
      </c>
      <c r="E110" s="2">
        <v>0</v>
      </c>
      <c r="F110" s="2">
        <v>0</v>
      </c>
      <c r="G110" s="2">
        <v>0</v>
      </c>
      <c r="H110" s="2">
        <v>0</v>
      </c>
      <c r="I110" s="2">
        <v>0</v>
      </c>
      <c r="J110" s="2">
        <v>0</v>
      </c>
      <c r="K110" s="2">
        <v>0</v>
      </c>
      <c r="L110" s="2">
        <v>0</v>
      </c>
      <c r="M110" s="2">
        <v>0</v>
      </c>
      <c r="N110" s="2">
        <v>0</v>
      </c>
    </row>
    <row r="111" spans="1:14" x14ac:dyDescent="0.3">
      <c r="A111" s="8" t="s">
        <v>15</v>
      </c>
      <c r="B111" s="8" t="s">
        <v>61</v>
      </c>
      <c r="C111" s="2">
        <v>0.40506329113924</v>
      </c>
      <c r="D111" s="2">
        <v>0.41327623126338298</v>
      </c>
      <c r="E111" s="2">
        <v>0.39866369710467697</v>
      </c>
      <c r="F111" s="2">
        <v>0.420091324200913</v>
      </c>
      <c r="G111" s="2">
        <v>0.41079812206572802</v>
      </c>
      <c r="H111" s="2">
        <v>0.42716049382715998</v>
      </c>
      <c r="I111" s="2">
        <v>0.44525547445255498</v>
      </c>
      <c r="J111" s="2">
        <v>0.47044334975369501</v>
      </c>
      <c r="K111" s="2">
        <v>0.45852534562212</v>
      </c>
      <c r="L111" s="2">
        <v>0.46288209606986902</v>
      </c>
      <c r="M111" s="2">
        <v>0.46052631578947401</v>
      </c>
      <c r="N111" s="2">
        <v>0.47956989247311799</v>
      </c>
    </row>
    <row r="112" spans="1:14" x14ac:dyDescent="0.3">
      <c r="A112" s="8" t="s">
        <v>15</v>
      </c>
      <c r="B112" s="8" t="s">
        <v>62</v>
      </c>
      <c r="C112" s="2">
        <v>0.32965299684542598</v>
      </c>
      <c r="D112" s="2">
        <v>0.338862559241706</v>
      </c>
      <c r="E112" s="2">
        <v>0.36158631415241099</v>
      </c>
      <c r="F112" s="2">
        <v>0.35851966075559</v>
      </c>
      <c r="G112" s="2">
        <v>0.360394537177542</v>
      </c>
      <c r="H112" s="2">
        <v>0.37320211960635902</v>
      </c>
      <c r="I112" s="2">
        <v>0.37692307692307703</v>
      </c>
      <c r="J112" s="2">
        <v>0.38816295157571101</v>
      </c>
      <c r="K112" s="2">
        <v>0.40463320463320501</v>
      </c>
      <c r="L112" s="2">
        <v>0.41628264208909399</v>
      </c>
      <c r="M112" s="2">
        <v>0.42912470952749798</v>
      </c>
      <c r="N112" s="2">
        <v>0.43850267379679098</v>
      </c>
    </row>
    <row r="113" spans="1:14" x14ac:dyDescent="0.3">
      <c r="A113" s="8" t="s">
        <v>15</v>
      </c>
      <c r="B113" s="8" t="s">
        <v>63</v>
      </c>
      <c r="C113" s="2">
        <v>0.251475796930342</v>
      </c>
      <c r="D113" s="2">
        <v>0.258888888888889</v>
      </c>
      <c r="E113" s="2">
        <v>0.25869565217391299</v>
      </c>
      <c r="F113" s="2">
        <v>0.28410256410256401</v>
      </c>
      <c r="G113" s="2">
        <v>0.296296296296296</v>
      </c>
      <c r="H113" s="2">
        <v>0.30322580645161301</v>
      </c>
      <c r="I113" s="2">
        <v>0.32063773250664301</v>
      </c>
      <c r="J113" s="2">
        <v>0.32216494845360799</v>
      </c>
      <c r="K113" s="2">
        <v>0.32876712328767099</v>
      </c>
      <c r="L113" s="2">
        <v>0.33938437253354398</v>
      </c>
      <c r="M113" s="2">
        <v>0.34246575342465801</v>
      </c>
      <c r="N113" s="2">
        <v>0.34544106745737602</v>
      </c>
    </row>
    <row r="114" spans="1:14" x14ac:dyDescent="0.3">
      <c r="A114" s="8" t="s">
        <v>15</v>
      </c>
      <c r="B114" s="8" t="s">
        <v>64</v>
      </c>
      <c r="C114" s="2">
        <v>0.121495327102804</v>
      </c>
      <c r="D114" s="2">
        <v>0.12215909090909099</v>
      </c>
      <c r="E114" s="2">
        <v>0.1513353115727</v>
      </c>
      <c r="F114" s="2">
        <v>0.151785714285714</v>
      </c>
      <c r="G114" s="2">
        <v>0.155223880597015</v>
      </c>
      <c r="H114" s="2">
        <v>0.155882352941176</v>
      </c>
      <c r="I114" s="2">
        <v>0.16574585635359099</v>
      </c>
      <c r="J114" s="2">
        <v>0.167525773195876</v>
      </c>
      <c r="K114" s="2">
        <v>0.17339667458432301</v>
      </c>
      <c r="L114" s="2">
        <v>0.20299145299145299</v>
      </c>
      <c r="M114" s="2">
        <v>0.22291666666666701</v>
      </c>
      <c r="N114" s="2">
        <v>0.23137254901960799</v>
      </c>
    </row>
    <row r="115" spans="1:14" x14ac:dyDescent="0.3">
      <c r="A115" s="8" t="s">
        <v>15</v>
      </c>
      <c r="B115" s="8" t="s">
        <v>65</v>
      </c>
      <c r="C115" s="2">
        <v>4.3478260869565202E-2</v>
      </c>
      <c r="D115" s="2">
        <v>6.8181818181818205E-2</v>
      </c>
      <c r="E115" s="2">
        <v>3.9215686274509803E-2</v>
      </c>
      <c r="F115" s="2">
        <v>0</v>
      </c>
      <c r="G115" s="2">
        <v>2.4390243902439001E-2</v>
      </c>
      <c r="H115" s="2">
        <v>5.5555555555555601E-2</v>
      </c>
      <c r="I115" s="2">
        <v>6.8965517241379296E-2</v>
      </c>
      <c r="J115" s="2">
        <v>7.8125E-2</v>
      </c>
      <c r="K115" s="2">
        <v>8.9743589743589702E-2</v>
      </c>
      <c r="L115" s="2">
        <v>8.7499999999999994E-2</v>
      </c>
      <c r="M115" s="2">
        <v>0.108695652173913</v>
      </c>
      <c r="N115" s="2">
        <v>0.12037037037037</v>
      </c>
    </row>
    <row r="116" spans="1:14" x14ac:dyDescent="0.3">
      <c r="A116" s="8" t="s">
        <v>15</v>
      </c>
      <c r="B116" s="8" t="s">
        <v>66</v>
      </c>
      <c r="C116" s="2">
        <v>0</v>
      </c>
      <c r="D116" s="2">
        <v>0</v>
      </c>
      <c r="E116" s="2">
        <v>0</v>
      </c>
      <c r="F116" s="2">
        <v>0</v>
      </c>
      <c r="G116" s="2">
        <v>0</v>
      </c>
      <c r="H116" s="2">
        <v>0</v>
      </c>
      <c r="I116" s="2">
        <v>0</v>
      </c>
      <c r="J116" s="2">
        <v>0</v>
      </c>
      <c r="K116" s="2">
        <v>0</v>
      </c>
      <c r="L116" s="2">
        <v>0</v>
      </c>
      <c r="M116" s="2">
        <v>0</v>
      </c>
      <c r="N116" s="2">
        <v>0</v>
      </c>
    </row>
    <row r="117" spans="1:14" x14ac:dyDescent="0.3">
      <c r="A117" s="8" t="s">
        <v>15</v>
      </c>
      <c r="B117" s="8" t="s">
        <v>67</v>
      </c>
      <c r="C117" s="2">
        <v>0.594936708860759</v>
      </c>
      <c r="D117" s="2">
        <v>0.58672376873661702</v>
      </c>
      <c r="E117" s="2">
        <v>0.60133630289532303</v>
      </c>
      <c r="F117" s="2">
        <v>0.579908675799087</v>
      </c>
      <c r="G117" s="2">
        <v>0.58920187793427203</v>
      </c>
      <c r="H117" s="2">
        <v>0.57283950617283996</v>
      </c>
      <c r="I117" s="2">
        <v>0.55474452554744502</v>
      </c>
      <c r="J117" s="2">
        <v>0.52955665024630505</v>
      </c>
      <c r="K117" s="2">
        <v>0.54147465437788</v>
      </c>
      <c r="L117" s="2">
        <v>0.53711790393013104</v>
      </c>
      <c r="M117" s="2">
        <v>0.53947368421052599</v>
      </c>
      <c r="N117" s="2">
        <v>0.52043010752688201</v>
      </c>
    </row>
    <row r="118" spans="1:14" x14ac:dyDescent="0.3">
      <c r="A118" s="8" t="s">
        <v>15</v>
      </c>
      <c r="B118" s="8" t="s">
        <v>68</v>
      </c>
      <c r="C118" s="2">
        <v>0.67034700315457396</v>
      </c>
      <c r="D118" s="2">
        <v>0.66113744075829395</v>
      </c>
      <c r="E118" s="2">
        <v>0.63841368584758895</v>
      </c>
      <c r="F118" s="2">
        <v>0.64148033924440995</v>
      </c>
      <c r="G118" s="2">
        <v>0.639605462822458</v>
      </c>
      <c r="H118" s="2">
        <v>0.62679788039364104</v>
      </c>
      <c r="I118" s="2">
        <v>0.62307692307692297</v>
      </c>
      <c r="J118" s="2">
        <v>0.61183704842428899</v>
      </c>
      <c r="K118" s="2">
        <v>0.59536679536679504</v>
      </c>
      <c r="L118" s="2">
        <v>0.58371735791090595</v>
      </c>
      <c r="M118" s="2">
        <v>0.57087529047250196</v>
      </c>
      <c r="N118" s="2">
        <v>0.56149732620320902</v>
      </c>
    </row>
    <row r="119" spans="1:14" x14ac:dyDescent="0.3">
      <c r="A119" s="8" t="s">
        <v>15</v>
      </c>
      <c r="B119" s="8" t="s">
        <v>69</v>
      </c>
      <c r="C119" s="2">
        <v>0.74852420306965795</v>
      </c>
      <c r="D119" s="2">
        <v>0.74111111111111105</v>
      </c>
      <c r="E119" s="2">
        <v>0.74130434782608701</v>
      </c>
      <c r="F119" s="2">
        <v>0.71589743589743604</v>
      </c>
      <c r="G119" s="2">
        <v>0.70370370370370405</v>
      </c>
      <c r="H119" s="2">
        <v>0.69677419354838699</v>
      </c>
      <c r="I119" s="2">
        <v>0.67936226749335704</v>
      </c>
      <c r="J119" s="2">
        <v>0.67783505154639201</v>
      </c>
      <c r="K119" s="2">
        <v>0.67123287671232901</v>
      </c>
      <c r="L119" s="2">
        <v>0.66061562746645597</v>
      </c>
      <c r="M119" s="2">
        <v>0.65753424657534199</v>
      </c>
      <c r="N119" s="2">
        <v>0.65455893254262398</v>
      </c>
    </row>
    <row r="120" spans="1:14" x14ac:dyDescent="0.3">
      <c r="A120" s="8" t="s">
        <v>15</v>
      </c>
      <c r="B120" s="8" t="s">
        <v>70</v>
      </c>
      <c r="C120" s="2">
        <v>0.87850467289719603</v>
      </c>
      <c r="D120" s="2">
        <v>0.87784090909090895</v>
      </c>
      <c r="E120" s="2">
        <v>0.84866468842730003</v>
      </c>
      <c r="F120" s="2">
        <v>0.84821428571428603</v>
      </c>
      <c r="G120" s="2">
        <v>0.84477611940298503</v>
      </c>
      <c r="H120" s="2">
        <v>0.84411764705882397</v>
      </c>
      <c r="I120" s="2">
        <v>0.83425414364640904</v>
      </c>
      <c r="J120" s="2">
        <v>0.83247422680412397</v>
      </c>
      <c r="K120" s="2">
        <v>0.82660332541567705</v>
      </c>
      <c r="L120" s="2">
        <v>0.79700854700854695</v>
      </c>
      <c r="M120" s="2">
        <v>0.77708333333333302</v>
      </c>
      <c r="N120" s="2">
        <v>0.76862745098039198</v>
      </c>
    </row>
    <row r="121" spans="1:14" x14ac:dyDescent="0.3">
      <c r="A121" s="8" t="s">
        <v>15</v>
      </c>
      <c r="B121" s="8" t="s">
        <v>71</v>
      </c>
      <c r="C121" s="2">
        <v>0.95652173913043503</v>
      </c>
      <c r="D121" s="2">
        <v>0.93181818181818199</v>
      </c>
      <c r="E121" s="2">
        <v>0.96078431372549</v>
      </c>
      <c r="F121" s="2">
        <v>1</v>
      </c>
      <c r="G121" s="2">
        <v>0.97560975609756095</v>
      </c>
      <c r="H121" s="2">
        <v>0.94444444444444398</v>
      </c>
      <c r="I121" s="2">
        <v>0.931034482758621</v>
      </c>
      <c r="J121" s="2">
        <v>0.921875</v>
      </c>
      <c r="K121" s="2">
        <v>0.91025641025641002</v>
      </c>
      <c r="L121" s="2">
        <v>0.91249999999999998</v>
      </c>
      <c r="M121" s="2">
        <v>0.89130434782608703</v>
      </c>
      <c r="N121" s="2">
        <v>0.87962962962962998</v>
      </c>
    </row>
    <row r="122" spans="1:14" x14ac:dyDescent="0.3">
      <c r="A122" s="8" t="s">
        <v>16</v>
      </c>
      <c r="B122" s="8" t="s">
        <v>60</v>
      </c>
      <c r="C122" s="2">
        <v>1</v>
      </c>
      <c r="D122" s="2">
        <v>0</v>
      </c>
      <c r="E122" s="2">
        <v>1</v>
      </c>
      <c r="F122" s="2">
        <v>1</v>
      </c>
      <c r="G122" s="2">
        <v>0</v>
      </c>
      <c r="H122" s="2">
        <v>0</v>
      </c>
      <c r="I122" s="2">
        <v>0</v>
      </c>
      <c r="J122" s="2">
        <v>0</v>
      </c>
      <c r="K122" s="2">
        <v>1</v>
      </c>
      <c r="L122" s="2">
        <v>0</v>
      </c>
      <c r="M122" s="2">
        <v>0</v>
      </c>
      <c r="N122" s="2">
        <v>0</v>
      </c>
    </row>
    <row r="123" spans="1:14" x14ac:dyDescent="0.3">
      <c r="A123" s="8" t="s">
        <v>16</v>
      </c>
      <c r="B123" s="8" t="s">
        <v>61</v>
      </c>
      <c r="C123" s="2">
        <v>0.35557506584723397</v>
      </c>
      <c r="D123" s="2">
        <v>0.35565217391304299</v>
      </c>
      <c r="E123" s="2">
        <v>0.35344827586206901</v>
      </c>
      <c r="F123" s="2">
        <v>0.34876543209876498</v>
      </c>
      <c r="G123" s="2">
        <v>0.36175115207373298</v>
      </c>
      <c r="H123" s="2">
        <v>0.37134502923976598</v>
      </c>
      <c r="I123" s="2">
        <v>0.41612903225806502</v>
      </c>
      <c r="J123" s="2">
        <v>0.428104575163399</v>
      </c>
      <c r="K123" s="2">
        <v>0.45705521472392602</v>
      </c>
      <c r="L123" s="2">
        <v>0.44039735099337701</v>
      </c>
      <c r="M123" s="2">
        <v>0.358333333333333</v>
      </c>
      <c r="N123" s="2">
        <v>0.41911764705882398</v>
      </c>
    </row>
    <row r="124" spans="1:14" x14ac:dyDescent="0.3">
      <c r="A124" s="8" t="s">
        <v>16</v>
      </c>
      <c r="B124" s="8" t="s">
        <v>62</v>
      </c>
      <c r="C124" s="2">
        <v>0.23933747412008299</v>
      </c>
      <c r="D124" s="2">
        <v>0.24659340659340701</v>
      </c>
      <c r="E124" s="2">
        <v>0.25688073394495398</v>
      </c>
      <c r="F124" s="2">
        <v>0.26969178082191803</v>
      </c>
      <c r="G124" s="2">
        <v>0.25120772946859898</v>
      </c>
      <c r="H124" s="2">
        <v>0.260928961748634</v>
      </c>
      <c r="I124" s="2">
        <v>0.26703755215577202</v>
      </c>
      <c r="J124" s="2">
        <v>0.28851963746223602</v>
      </c>
      <c r="K124" s="2">
        <v>0.29288702928870303</v>
      </c>
      <c r="L124" s="2">
        <v>0.32362459546925598</v>
      </c>
      <c r="M124" s="2">
        <v>0.32862190812720798</v>
      </c>
      <c r="N124" s="2">
        <v>0.34790874524714799</v>
      </c>
    </row>
    <row r="125" spans="1:14" x14ac:dyDescent="0.3">
      <c r="A125" s="8" t="s">
        <v>16</v>
      </c>
      <c r="B125" s="8" t="s">
        <v>63</v>
      </c>
      <c r="C125" s="2">
        <v>0.19319640564826701</v>
      </c>
      <c r="D125" s="2">
        <v>0.198906356801094</v>
      </c>
      <c r="E125" s="2">
        <v>0.215436810856658</v>
      </c>
      <c r="F125" s="2">
        <v>0.22529644268774701</v>
      </c>
      <c r="G125" s="2">
        <v>0.25085324232081901</v>
      </c>
      <c r="H125" s="2">
        <v>0.250460405156538</v>
      </c>
      <c r="I125" s="2">
        <v>0.26691042047531999</v>
      </c>
      <c r="J125" s="2">
        <v>0.26119402985074602</v>
      </c>
      <c r="K125" s="2">
        <v>0.23934426229508199</v>
      </c>
      <c r="L125" s="2">
        <v>0.23901581722319901</v>
      </c>
      <c r="M125" s="2">
        <v>0.26053639846743298</v>
      </c>
      <c r="N125" s="2">
        <v>0.240671641791045</v>
      </c>
    </row>
    <row r="126" spans="1:14" x14ac:dyDescent="0.3">
      <c r="A126" s="8" t="s">
        <v>16</v>
      </c>
      <c r="B126" s="8" t="s">
        <v>64</v>
      </c>
      <c r="C126" s="2">
        <v>0.123505976095618</v>
      </c>
      <c r="D126" s="2">
        <v>0.11991434689507501</v>
      </c>
      <c r="E126" s="2">
        <v>0.12765957446808501</v>
      </c>
      <c r="F126" s="2">
        <v>0.16961130742049499</v>
      </c>
      <c r="G126" s="2">
        <v>0.177215189873418</v>
      </c>
      <c r="H126" s="2">
        <v>0.19642857142857101</v>
      </c>
      <c r="I126" s="2">
        <v>0.21226415094339601</v>
      </c>
      <c r="J126" s="2">
        <v>0.20909090909090899</v>
      </c>
      <c r="K126" s="2">
        <v>0.20408163265306101</v>
      </c>
      <c r="L126" s="2">
        <v>0.22178988326848201</v>
      </c>
      <c r="M126" s="2">
        <v>0.19140625</v>
      </c>
      <c r="N126" s="2">
        <v>0.15909090909090901</v>
      </c>
    </row>
    <row r="127" spans="1:14" x14ac:dyDescent="0.3">
      <c r="A127" s="8" t="s">
        <v>16</v>
      </c>
      <c r="B127" s="8" t="s">
        <v>65</v>
      </c>
      <c r="C127" s="2">
        <v>9.0909090909090898E-2</v>
      </c>
      <c r="D127" s="2">
        <v>9.8360655737704902E-2</v>
      </c>
      <c r="E127" s="2">
        <v>0.11764705882352899</v>
      </c>
      <c r="F127" s="2">
        <v>9.0909090909090898E-2</v>
      </c>
      <c r="G127" s="2">
        <v>0.125</v>
      </c>
      <c r="H127" s="2">
        <v>0.14285714285714299</v>
      </c>
      <c r="I127" s="2">
        <v>0.13636363636363599</v>
      </c>
      <c r="J127" s="2">
        <v>0.15384615384615399</v>
      </c>
      <c r="K127" s="2">
        <v>0.14705882352941199</v>
      </c>
      <c r="L127" s="2">
        <v>0.119047619047619</v>
      </c>
      <c r="M127" s="2">
        <v>5.2631578947368397E-2</v>
      </c>
      <c r="N127" s="2">
        <v>9.3023255813953501E-2</v>
      </c>
    </row>
    <row r="128" spans="1:14" x14ac:dyDescent="0.3">
      <c r="A128" s="8" t="s">
        <v>16</v>
      </c>
      <c r="B128" s="8" t="s">
        <v>66</v>
      </c>
      <c r="C128" s="2">
        <v>0</v>
      </c>
      <c r="D128" s="2">
        <v>1</v>
      </c>
      <c r="E128" s="2">
        <v>0</v>
      </c>
      <c r="F128" s="2">
        <v>0</v>
      </c>
      <c r="G128" s="2">
        <v>0</v>
      </c>
      <c r="H128" s="2">
        <v>0</v>
      </c>
      <c r="I128" s="2">
        <v>0</v>
      </c>
      <c r="J128" s="2">
        <v>0</v>
      </c>
      <c r="K128" s="2">
        <v>0</v>
      </c>
      <c r="L128" s="2">
        <v>0</v>
      </c>
      <c r="M128" s="2">
        <v>0</v>
      </c>
      <c r="N128" s="2">
        <v>1</v>
      </c>
    </row>
    <row r="129" spans="1:15" x14ac:dyDescent="0.3">
      <c r="A129" s="8" t="s">
        <v>16</v>
      </c>
      <c r="B129" s="8" t="s">
        <v>67</v>
      </c>
      <c r="C129" s="2">
        <v>0.64442493415276603</v>
      </c>
      <c r="D129" s="2">
        <v>0.64434782608695695</v>
      </c>
      <c r="E129" s="2">
        <v>0.64655172413793105</v>
      </c>
      <c r="F129" s="2">
        <v>0.65123456790123502</v>
      </c>
      <c r="G129" s="2">
        <v>0.63824884792626702</v>
      </c>
      <c r="H129" s="2">
        <v>0.62865497076023402</v>
      </c>
      <c r="I129" s="2">
        <v>0.58387096774193503</v>
      </c>
      <c r="J129" s="2">
        <v>0.57189542483660105</v>
      </c>
      <c r="K129" s="2">
        <v>0.54294478527607404</v>
      </c>
      <c r="L129" s="2">
        <v>0.55960264900662204</v>
      </c>
      <c r="M129" s="2">
        <v>0.64166666666666705</v>
      </c>
      <c r="N129" s="2">
        <v>0.58088235294117696</v>
      </c>
    </row>
    <row r="130" spans="1:15" x14ac:dyDescent="0.3">
      <c r="A130" s="8" t="s">
        <v>16</v>
      </c>
      <c r="B130" s="8" t="s">
        <v>68</v>
      </c>
      <c r="C130" s="2">
        <v>0.76066252587991701</v>
      </c>
      <c r="D130" s="2">
        <v>0.75340659340659299</v>
      </c>
      <c r="E130" s="2">
        <v>0.74311926605504597</v>
      </c>
      <c r="F130" s="2">
        <v>0.73030821917808197</v>
      </c>
      <c r="G130" s="2">
        <v>0.74879227053140096</v>
      </c>
      <c r="H130" s="2">
        <v>0.739071038251366</v>
      </c>
      <c r="I130" s="2">
        <v>0.73296244784422804</v>
      </c>
      <c r="J130" s="2">
        <v>0.71148036253776403</v>
      </c>
      <c r="K130" s="2">
        <v>0.70711297071129697</v>
      </c>
      <c r="L130" s="2">
        <v>0.67637540453074396</v>
      </c>
      <c r="M130" s="2">
        <v>0.67137809187279196</v>
      </c>
      <c r="N130" s="2">
        <v>0.65209125475285201</v>
      </c>
    </row>
    <row r="131" spans="1:15" x14ac:dyDescent="0.3">
      <c r="A131" s="8" t="s">
        <v>16</v>
      </c>
      <c r="B131" s="8" t="s">
        <v>69</v>
      </c>
      <c r="C131" s="2">
        <v>0.80680359435173299</v>
      </c>
      <c r="D131" s="2">
        <v>0.80109364319890597</v>
      </c>
      <c r="E131" s="2">
        <v>0.784563189143342</v>
      </c>
      <c r="F131" s="2">
        <v>0.77470355731225304</v>
      </c>
      <c r="G131" s="2">
        <v>0.74914675767918104</v>
      </c>
      <c r="H131" s="2">
        <v>0.749539594843462</v>
      </c>
      <c r="I131" s="2">
        <v>0.73308957952468001</v>
      </c>
      <c r="J131" s="2">
        <v>0.73880597014925398</v>
      </c>
      <c r="K131" s="2">
        <v>0.76065573770491801</v>
      </c>
      <c r="L131" s="2">
        <v>0.76098418277680102</v>
      </c>
      <c r="M131" s="2">
        <v>0.73946360153256696</v>
      </c>
      <c r="N131" s="2">
        <v>0.75932835820895495</v>
      </c>
    </row>
    <row r="132" spans="1:15" x14ac:dyDescent="0.3">
      <c r="A132" s="8" t="s">
        <v>16</v>
      </c>
      <c r="B132" s="8" t="s">
        <v>70</v>
      </c>
      <c r="C132" s="2">
        <v>0.87649402390438202</v>
      </c>
      <c r="D132" s="2">
        <v>0.88008565310492504</v>
      </c>
      <c r="E132" s="2">
        <v>0.87234042553191504</v>
      </c>
      <c r="F132" s="2">
        <v>0.83038869257950498</v>
      </c>
      <c r="G132" s="2">
        <v>0.822784810126582</v>
      </c>
      <c r="H132" s="2">
        <v>0.80357142857142905</v>
      </c>
      <c r="I132" s="2">
        <v>0.78773584905660399</v>
      </c>
      <c r="J132" s="2">
        <v>0.79090909090909101</v>
      </c>
      <c r="K132" s="2">
        <v>0.79591836734693899</v>
      </c>
      <c r="L132" s="2">
        <v>0.77821011673151796</v>
      </c>
      <c r="M132" s="2">
        <v>0.80859375</v>
      </c>
      <c r="N132" s="2">
        <v>0.84090909090909105</v>
      </c>
    </row>
    <row r="133" spans="1:15" x14ac:dyDescent="0.3">
      <c r="A133" s="8" t="s">
        <v>16</v>
      </c>
      <c r="B133" s="8" t="s">
        <v>71</v>
      </c>
      <c r="C133" s="2">
        <v>0.90909090909090895</v>
      </c>
      <c r="D133" s="2">
        <v>0.90163934426229497</v>
      </c>
      <c r="E133" s="2">
        <v>0.88235294117647101</v>
      </c>
      <c r="F133" s="2">
        <v>0.90909090909090895</v>
      </c>
      <c r="G133" s="2">
        <v>0.875</v>
      </c>
      <c r="H133" s="2">
        <v>0.85714285714285698</v>
      </c>
      <c r="I133" s="2">
        <v>0.86363636363636398</v>
      </c>
      <c r="J133" s="2">
        <v>0.84615384615384603</v>
      </c>
      <c r="K133" s="2">
        <v>0.85294117647058798</v>
      </c>
      <c r="L133" s="2">
        <v>0.88095238095238104</v>
      </c>
      <c r="M133" s="2">
        <v>0.94736842105263197</v>
      </c>
      <c r="N133" s="2">
        <v>0.90697674418604601</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60</v>
      </c>
      <c r="C138" s="2">
        <v>2</v>
      </c>
      <c r="D138" s="2">
        <v>-0.66666666666666696</v>
      </c>
      <c r="E138" s="2">
        <v>-0.5</v>
      </c>
      <c r="F138" s="2">
        <v>5</v>
      </c>
      <c r="G138" s="2">
        <v>-1</v>
      </c>
      <c r="H138" s="2">
        <v>0</v>
      </c>
      <c r="I138" s="2">
        <v>1.5</v>
      </c>
      <c r="J138" s="2">
        <v>-0.6</v>
      </c>
      <c r="K138" s="2">
        <v>0</v>
      </c>
      <c r="L138" s="2">
        <v>-1</v>
      </c>
      <c r="M138" s="2">
        <v>0</v>
      </c>
      <c r="N138" s="3">
        <v>-0.4</v>
      </c>
      <c r="O138" s="3">
        <v>0.5</v>
      </c>
    </row>
    <row r="139" spans="1:15" x14ac:dyDescent="0.3">
      <c r="A139" s="8" t="s">
        <v>12</v>
      </c>
      <c r="B139" s="8" t="s">
        <v>61</v>
      </c>
      <c r="C139" s="2">
        <v>7.7595066803699903E-2</v>
      </c>
      <c r="D139" s="2">
        <v>5.5078683834048597E-2</v>
      </c>
      <c r="E139" s="2">
        <v>3.84180790960452E-2</v>
      </c>
      <c r="F139" s="2">
        <v>3.4167573449401502E-2</v>
      </c>
      <c r="G139" s="2">
        <v>1.9149831649831601E-2</v>
      </c>
      <c r="H139" s="2">
        <v>-1.03241792277514E-3</v>
      </c>
      <c r="I139" s="2">
        <v>-9.0946672178586208E-3</v>
      </c>
      <c r="J139" s="2">
        <v>5.4234459741343303E-3</v>
      </c>
      <c r="K139" s="2">
        <v>-1.3070539419087099E-2</v>
      </c>
      <c r="L139" s="2">
        <v>1.3453857473197399E-2</v>
      </c>
      <c r="M139" s="2">
        <v>1.09935697987969E-2</v>
      </c>
      <c r="N139" s="3">
        <v>1.6687526074259499E-2</v>
      </c>
      <c r="O139" s="3">
        <v>0.101468926553672</v>
      </c>
    </row>
    <row r="140" spans="1:15" x14ac:dyDescent="0.3">
      <c r="A140" s="8" t="s">
        <v>12</v>
      </c>
      <c r="B140" s="8" t="s">
        <v>62</v>
      </c>
      <c r="C140" s="2">
        <v>5.4577687729517502E-2</v>
      </c>
      <c r="D140" s="2">
        <v>4.97118155619597E-2</v>
      </c>
      <c r="E140" s="2">
        <v>4.6213681079844401E-2</v>
      </c>
      <c r="F140" s="2">
        <v>4.8873824622785902E-2</v>
      </c>
      <c r="G140" s="2">
        <v>4.7847388720942401E-2</v>
      </c>
      <c r="H140" s="2">
        <v>5.6108237166733001E-2</v>
      </c>
      <c r="I140" s="2">
        <v>5.0584024114544102E-2</v>
      </c>
      <c r="J140" s="2">
        <v>4.5996592844974399E-2</v>
      </c>
      <c r="K140" s="2">
        <v>3.6516372364135102E-2</v>
      </c>
      <c r="L140" s="2">
        <v>3.0598742970558999E-2</v>
      </c>
      <c r="M140" s="2">
        <v>4.1325629914941403E-2</v>
      </c>
      <c r="N140" s="3">
        <v>0.16354344122657599</v>
      </c>
      <c r="O140" s="3">
        <v>0.48444291924044802</v>
      </c>
    </row>
    <row r="141" spans="1:15" x14ac:dyDescent="0.3">
      <c r="A141" s="8" t="s">
        <v>12</v>
      </c>
      <c r="B141" s="8" t="s">
        <v>63</v>
      </c>
      <c r="C141" s="2">
        <v>7.6961026147015305E-2</v>
      </c>
      <c r="D141" s="2">
        <v>6.7567567567567599E-2</v>
      </c>
      <c r="E141" s="2">
        <v>7.0585711220768094E-2</v>
      </c>
      <c r="F141" s="2">
        <v>8.5370741482965903E-2</v>
      </c>
      <c r="G141" s="2">
        <v>8.3825701624815396E-2</v>
      </c>
      <c r="H141" s="2">
        <v>6.7802385008517901E-2</v>
      </c>
      <c r="I141" s="2">
        <v>6.6847479259732001E-2</v>
      </c>
      <c r="J141" s="2">
        <v>7.50710333482877E-2</v>
      </c>
      <c r="K141" s="2">
        <v>6.7046877173459404E-2</v>
      </c>
      <c r="L141" s="2">
        <v>7.2089688436970403E-2</v>
      </c>
      <c r="M141" s="2">
        <v>6.3229571984435795E-2</v>
      </c>
      <c r="N141" s="3">
        <v>0.307611784058621</v>
      </c>
      <c r="O141" s="3">
        <v>0.87599227633554999</v>
      </c>
    </row>
    <row r="142" spans="1:15" x14ac:dyDescent="0.3">
      <c r="A142" s="8" t="s">
        <v>12</v>
      </c>
      <c r="B142" s="8" t="s">
        <v>64</v>
      </c>
      <c r="C142" s="2">
        <v>6.1482820976491902E-2</v>
      </c>
      <c r="D142" s="2">
        <v>-4.2589437819420799E-3</v>
      </c>
      <c r="E142" s="2">
        <v>5.4747647562018803E-2</v>
      </c>
      <c r="F142" s="2">
        <v>6.1638280616382803E-2</v>
      </c>
      <c r="G142" s="2">
        <v>6.7226890756302504E-2</v>
      </c>
      <c r="H142" s="2">
        <v>7.7308518253400099E-2</v>
      </c>
      <c r="I142" s="2">
        <v>9.6345514950166106E-2</v>
      </c>
      <c r="J142" s="2">
        <v>0.12787878787878801</v>
      </c>
      <c r="K142" s="2">
        <v>7.8989790435249896E-2</v>
      </c>
      <c r="L142" s="2">
        <v>9.4123505976095603E-2</v>
      </c>
      <c r="M142" s="2">
        <v>0.106508875739645</v>
      </c>
      <c r="N142" s="3">
        <v>0.473333333333333</v>
      </c>
      <c r="O142" s="3">
        <v>1.0795551753635599</v>
      </c>
    </row>
    <row r="143" spans="1:15" x14ac:dyDescent="0.3">
      <c r="A143" s="8" t="s">
        <v>12</v>
      </c>
      <c r="B143" s="8" t="s">
        <v>65</v>
      </c>
      <c r="C143" s="2">
        <v>1.2820512820512799E-2</v>
      </c>
      <c r="D143" s="2">
        <v>-0.113924050632911</v>
      </c>
      <c r="E143" s="2">
        <v>-0.2</v>
      </c>
      <c r="F143" s="2">
        <v>0.11607142857142901</v>
      </c>
      <c r="G143" s="2">
        <v>0.23200000000000001</v>
      </c>
      <c r="H143" s="2">
        <v>0.11688311688311701</v>
      </c>
      <c r="I143" s="2">
        <v>9.8837209302325604E-2</v>
      </c>
      <c r="J143" s="2">
        <v>0.169312169312169</v>
      </c>
      <c r="K143" s="2">
        <v>4.9773755656108601E-2</v>
      </c>
      <c r="L143" s="2">
        <v>8.6206896551724102E-2</v>
      </c>
      <c r="M143" s="2">
        <v>0.170634920634921</v>
      </c>
      <c r="N143" s="3">
        <v>0.56084656084656104</v>
      </c>
      <c r="O143" s="3">
        <v>1.1071428571428601</v>
      </c>
    </row>
    <row r="144" spans="1:15" x14ac:dyDescent="0.3">
      <c r="A144" s="8" t="s">
        <v>12</v>
      </c>
      <c r="B144" s="8" t="s">
        <v>66</v>
      </c>
      <c r="C144" s="2">
        <v>0</v>
      </c>
      <c r="D144" s="2">
        <v>0</v>
      </c>
      <c r="E144" s="2">
        <v>-1</v>
      </c>
      <c r="F144" s="2">
        <v>0</v>
      </c>
      <c r="G144" s="2">
        <v>0</v>
      </c>
      <c r="H144" s="2">
        <v>-1</v>
      </c>
      <c r="I144" s="2">
        <v>0</v>
      </c>
      <c r="J144" s="2">
        <v>0</v>
      </c>
      <c r="K144" s="2">
        <v>-1</v>
      </c>
      <c r="L144" s="2">
        <v>0</v>
      </c>
      <c r="M144" s="2">
        <v>0</v>
      </c>
      <c r="N144" s="3">
        <v>1</v>
      </c>
      <c r="O144" s="3">
        <v>1</v>
      </c>
    </row>
    <row r="145" spans="1:15" x14ac:dyDescent="0.3">
      <c r="A145" s="8" t="s">
        <v>12</v>
      </c>
      <c r="B145" s="8" t="s">
        <v>67</v>
      </c>
      <c r="C145" s="2">
        <v>5.5895196506550199E-2</v>
      </c>
      <c r="D145" s="2">
        <v>1.3564929693962001E-2</v>
      </c>
      <c r="E145" s="2">
        <v>-3.6722702790925398E-2</v>
      </c>
      <c r="F145" s="2">
        <v>-4.1680786174178197E-2</v>
      </c>
      <c r="G145" s="2">
        <v>-3.8189533239038197E-2</v>
      </c>
      <c r="H145" s="2">
        <v>-4.65073529411765E-2</v>
      </c>
      <c r="I145" s="2">
        <v>-6.22710622710623E-2</v>
      </c>
      <c r="J145" s="2">
        <v>-4.7286184210526298E-3</v>
      </c>
      <c r="K145" s="2">
        <v>-1.01218756455278E-2</v>
      </c>
      <c r="L145" s="2">
        <v>5.0292153589315498E-2</v>
      </c>
      <c r="M145" s="2">
        <v>7.4508245579177401E-2</v>
      </c>
      <c r="N145" s="3">
        <v>0.11184210526315801</v>
      </c>
      <c r="O145" s="3">
        <v>-0.117349436918557</v>
      </c>
    </row>
    <row r="146" spans="1:15" x14ac:dyDescent="0.3">
      <c r="A146" s="8" t="s">
        <v>12</v>
      </c>
      <c r="B146" s="8" t="s">
        <v>68</v>
      </c>
      <c r="C146" s="2">
        <v>1.6441821247892102E-2</v>
      </c>
      <c r="D146" s="2">
        <v>2.28121111571962E-2</v>
      </c>
      <c r="E146" s="2">
        <v>2.2911597729115999E-2</v>
      </c>
      <c r="F146" s="2">
        <v>2.8477039973571198E-2</v>
      </c>
      <c r="G146" s="2">
        <v>1.1049723756906099E-2</v>
      </c>
      <c r="H146" s="2">
        <v>1.34705807599441E-2</v>
      </c>
      <c r="I146" s="2">
        <v>1.1097178683385601E-2</v>
      </c>
      <c r="J146" s="2">
        <v>-8.68109381782105E-4</v>
      </c>
      <c r="K146" s="2">
        <v>-6.8888475144293403E-3</v>
      </c>
      <c r="L146" s="2">
        <v>-1.6310461192351002E-2</v>
      </c>
      <c r="M146" s="2">
        <v>-6.0987230798551497E-3</v>
      </c>
      <c r="N146" s="3">
        <v>-2.98877658584982E-2</v>
      </c>
      <c r="O146" s="3">
        <v>5.7380373073803698E-2</v>
      </c>
    </row>
    <row r="147" spans="1:15" x14ac:dyDescent="0.3">
      <c r="A147" s="8" t="s">
        <v>12</v>
      </c>
      <c r="B147" s="8" t="s">
        <v>69</v>
      </c>
      <c r="C147" s="2">
        <v>2.5668641177526499E-2</v>
      </c>
      <c r="D147" s="2">
        <v>2.8263913195659799E-2</v>
      </c>
      <c r="E147" s="2">
        <v>3.4720449323461799E-2</v>
      </c>
      <c r="F147" s="2">
        <v>2.2781478740028002E-2</v>
      </c>
      <c r="G147" s="2">
        <v>3.5381151495657799E-2</v>
      </c>
      <c r="H147" s="2">
        <v>2.2988505747126398E-2</v>
      </c>
      <c r="I147" s="2">
        <v>2.3079259034315201E-2</v>
      </c>
      <c r="J147" s="2">
        <v>2.5601068566340202E-2</v>
      </c>
      <c r="K147" s="2">
        <v>2.5179075320165001E-2</v>
      </c>
      <c r="L147" s="2">
        <v>1.8561648669630899E-2</v>
      </c>
      <c r="M147" s="2">
        <v>2.80626385809313E-2</v>
      </c>
      <c r="N147" s="3">
        <v>0.100994360344316</v>
      </c>
      <c r="O147" s="3">
        <v>0.26261594757892898</v>
      </c>
    </row>
    <row r="148" spans="1:15" x14ac:dyDescent="0.3">
      <c r="A148" s="8" t="s">
        <v>12</v>
      </c>
      <c r="B148" s="8" t="s">
        <v>70</v>
      </c>
      <c r="C148" s="2">
        <v>3.5039370078740202E-2</v>
      </c>
      <c r="D148" s="2">
        <v>-2.92887029288703E-2</v>
      </c>
      <c r="E148" s="2">
        <v>-9.79623824451411E-4</v>
      </c>
      <c r="F148" s="2">
        <v>4.4518533045695197E-2</v>
      </c>
      <c r="G148" s="2">
        <v>5.4637626736762999E-2</v>
      </c>
      <c r="H148" s="2">
        <v>4.9848673669218399E-2</v>
      </c>
      <c r="I148" s="2">
        <v>4.3751059860946198E-2</v>
      </c>
      <c r="J148" s="2">
        <v>7.7660438667749798E-2</v>
      </c>
      <c r="K148" s="2">
        <v>3.2262927785315802E-2</v>
      </c>
      <c r="L148" s="2">
        <v>6.9665546954870705E-2</v>
      </c>
      <c r="M148" s="2">
        <v>5.1201529219006003E-2</v>
      </c>
      <c r="N148" s="3">
        <v>0.25085296506905003</v>
      </c>
      <c r="O148" s="3">
        <v>0.50842476489028199</v>
      </c>
    </row>
    <row r="149" spans="1:15" x14ac:dyDescent="0.3">
      <c r="A149" s="8" t="s">
        <v>12</v>
      </c>
      <c r="B149" s="8" t="s">
        <v>71</v>
      </c>
      <c r="C149" s="2">
        <v>9.5057034220532297E-4</v>
      </c>
      <c r="D149" s="2">
        <v>-0.113960113960114</v>
      </c>
      <c r="E149" s="2">
        <v>-0.142550911039657</v>
      </c>
      <c r="F149" s="2">
        <v>8.7499999999999994E-2</v>
      </c>
      <c r="G149" s="2">
        <v>0.14367816091954</v>
      </c>
      <c r="H149" s="2">
        <v>0.14673366834170901</v>
      </c>
      <c r="I149" s="2">
        <v>7.4496056091148094E-2</v>
      </c>
      <c r="J149" s="2">
        <v>0.11256117455138701</v>
      </c>
      <c r="K149" s="2">
        <v>4.3255131964809401E-2</v>
      </c>
      <c r="L149" s="2">
        <v>9.6275474349964904E-2</v>
      </c>
      <c r="M149" s="2">
        <v>9.4230769230769201E-2</v>
      </c>
      <c r="N149" s="3">
        <v>0.39233278955954298</v>
      </c>
      <c r="O149" s="3">
        <v>0.82958199356913198</v>
      </c>
    </row>
    <row r="150" spans="1:15" x14ac:dyDescent="0.3">
      <c r="A150" s="8" t="s">
        <v>13</v>
      </c>
      <c r="B150" s="8" t="s">
        <v>60</v>
      </c>
      <c r="C150" s="2">
        <v>0</v>
      </c>
      <c r="D150" s="2">
        <v>0</v>
      </c>
      <c r="E150" s="2">
        <v>0</v>
      </c>
      <c r="F150" s="2">
        <v>0</v>
      </c>
      <c r="G150" s="2">
        <v>0</v>
      </c>
      <c r="H150" s="2">
        <v>0</v>
      </c>
      <c r="I150" s="2">
        <v>0</v>
      </c>
      <c r="J150" s="2">
        <v>0</v>
      </c>
      <c r="K150" s="2">
        <v>0</v>
      </c>
      <c r="L150" s="2">
        <v>0</v>
      </c>
      <c r="M150" s="2">
        <v>0</v>
      </c>
      <c r="N150" s="3">
        <v>0</v>
      </c>
      <c r="O150" s="3">
        <v>0</v>
      </c>
    </row>
    <row r="151" spans="1:15" x14ac:dyDescent="0.3">
      <c r="A151" s="8" t="s">
        <v>13</v>
      </c>
      <c r="B151" s="8" t="s">
        <v>61</v>
      </c>
      <c r="C151" s="2">
        <v>7.5144508670520194E-2</v>
      </c>
      <c r="D151" s="2">
        <v>-4.8387096774193498E-2</v>
      </c>
      <c r="E151" s="2">
        <v>-4.5197740112994399E-2</v>
      </c>
      <c r="F151" s="2">
        <v>7.69230769230769E-2</v>
      </c>
      <c r="G151" s="2">
        <v>-2.74725274725275E-2</v>
      </c>
      <c r="H151" s="2">
        <v>3.9548022598870101E-2</v>
      </c>
      <c r="I151" s="2">
        <v>7.6086956521739094E-2</v>
      </c>
      <c r="J151" s="2">
        <v>3.03030303030303E-2</v>
      </c>
      <c r="K151" s="2">
        <v>0.11764705882352899</v>
      </c>
      <c r="L151" s="2">
        <v>7.0175438596491196E-2</v>
      </c>
      <c r="M151" s="2">
        <v>-3.6885245901639302E-2</v>
      </c>
      <c r="N151" s="3">
        <v>0.18686868686868699</v>
      </c>
      <c r="O151" s="3">
        <v>0.32768361581920902</v>
      </c>
    </row>
    <row r="152" spans="1:15" x14ac:dyDescent="0.3">
      <c r="A152" s="8" t="s">
        <v>13</v>
      </c>
      <c r="B152" s="8" t="s">
        <v>62</v>
      </c>
      <c r="C152" s="2">
        <v>7.8740157480315001E-2</v>
      </c>
      <c r="D152" s="2">
        <v>5.47445255474453E-2</v>
      </c>
      <c r="E152" s="2">
        <v>4.4982698961937698E-2</v>
      </c>
      <c r="F152" s="2">
        <v>2.3178807947019899E-2</v>
      </c>
      <c r="G152" s="2">
        <v>6.7961165048543701E-2</v>
      </c>
      <c r="H152" s="2">
        <v>3.03030303030303E-2</v>
      </c>
      <c r="I152" s="2">
        <v>4.4117647058823498E-2</v>
      </c>
      <c r="J152" s="2">
        <v>5.3521126760563399E-2</v>
      </c>
      <c r="K152" s="2">
        <v>1.8716577540106999E-2</v>
      </c>
      <c r="L152" s="2">
        <v>2.8871391076115499E-2</v>
      </c>
      <c r="M152" s="2">
        <v>6.6326530612244902E-2</v>
      </c>
      <c r="N152" s="3">
        <v>0.17746478873239399</v>
      </c>
      <c r="O152" s="3">
        <v>0.44636678200691998</v>
      </c>
    </row>
    <row r="153" spans="1:15" x14ac:dyDescent="0.3">
      <c r="A153" s="8" t="s">
        <v>13</v>
      </c>
      <c r="B153" s="8" t="s">
        <v>63</v>
      </c>
      <c r="C153" s="2">
        <v>-3.0534351145038201E-2</v>
      </c>
      <c r="D153" s="2">
        <v>8.6614173228346497E-2</v>
      </c>
      <c r="E153" s="2">
        <v>0.108695652173913</v>
      </c>
      <c r="F153" s="2">
        <v>7.1895424836601302E-2</v>
      </c>
      <c r="G153" s="2">
        <v>3.0487804878048801E-2</v>
      </c>
      <c r="H153" s="2">
        <v>8.8757396449704096E-2</v>
      </c>
      <c r="I153" s="2">
        <v>7.0652173913043501E-2</v>
      </c>
      <c r="J153" s="2">
        <v>9.13705583756345E-2</v>
      </c>
      <c r="K153" s="2">
        <v>8.8372093023255799E-2</v>
      </c>
      <c r="L153" s="2">
        <v>2.9914529914529898E-2</v>
      </c>
      <c r="M153" s="2">
        <v>6.6390041493775906E-2</v>
      </c>
      <c r="N153" s="3">
        <v>0.30456852791878197</v>
      </c>
      <c r="O153" s="3">
        <v>0.86231884057970998</v>
      </c>
    </row>
    <row r="154" spans="1:15" x14ac:dyDescent="0.3">
      <c r="A154" s="8" t="s">
        <v>13</v>
      </c>
      <c r="B154" s="8" t="s">
        <v>64</v>
      </c>
      <c r="C154" s="2">
        <v>0.13793103448275901</v>
      </c>
      <c r="D154" s="2">
        <v>3.03030303030303E-2</v>
      </c>
      <c r="E154" s="2">
        <v>2.9411764705882401E-2</v>
      </c>
      <c r="F154" s="2">
        <v>8.5714285714285701E-2</v>
      </c>
      <c r="G154" s="2">
        <v>7.8947368421052599E-2</v>
      </c>
      <c r="H154" s="2">
        <v>4.8780487804878099E-2</v>
      </c>
      <c r="I154" s="2">
        <v>6.9767441860465101E-2</v>
      </c>
      <c r="J154" s="2">
        <v>-4.3478260869565202E-2</v>
      </c>
      <c r="K154" s="2">
        <v>0.15909090909090901</v>
      </c>
      <c r="L154" s="2">
        <v>0.21568627450980399</v>
      </c>
      <c r="M154" s="2">
        <v>-3.2258064516128997E-2</v>
      </c>
      <c r="N154" s="3">
        <v>0.30434782608695699</v>
      </c>
      <c r="O154" s="3">
        <v>0.76470588235294101</v>
      </c>
    </row>
    <row r="155" spans="1:15" x14ac:dyDescent="0.3">
      <c r="A155" s="8" t="s">
        <v>13</v>
      </c>
      <c r="B155" s="8" t="s">
        <v>65</v>
      </c>
      <c r="C155" s="2">
        <v>0.25</v>
      </c>
      <c r="D155" s="2">
        <v>0</v>
      </c>
      <c r="E155" s="2">
        <v>-0.4</v>
      </c>
      <c r="F155" s="2">
        <v>-0.33333333333333298</v>
      </c>
      <c r="G155" s="2">
        <v>0</v>
      </c>
      <c r="H155" s="2">
        <v>0</v>
      </c>
      <c r="I155" s="2">
        <v>0.5</v>
      </c>
      <c r="J155" s="2">
        <v>0.33333333333333298</v>
      </c>
      <c r="K155" s="2">
        <v>0</v>
      </c>
      <c r="L155" s="2">
        <v>0</v>
      </c>
      <c r="M155" s="2">
        <v>0.25</v>
      </c>
      <c r="N155" s="3">
        <v>0.66666666666666696</v>
      </c>
      <c r="O155" s="3">
        <v>0</v>
      </c>
    </row>
    <row r="156" spans="1:15" x14ac:dyDescent="0.3">
      <c r="A156" s="8" t="s">
        <v>13</v>
      </c>
      <c r="B156" s="8" t="s">
        <v>66</v>
      </c>
      <c r="C156" s="2">
        <v>0</v>
      </c>
      <c r="D156" s="2">
        <v>0</v>
      </c>
      <c r="E156" s="2">
        <v>0</v>
      </c>
      <c r="F156" s="2">
        <v>0</v>
      </c>
      <c r="G156" s="2">
        <v>0</v>
      </c>
      <c r="H156" s="2">
        <v>0</v>
      </c>
      <c r="I156" s="2">
        <v>0</v>
      </c>
      <c r="J156" s="2">
        <v>0</v>
      </c>
      <c r="K156" s="2">
        <v>0</v>
      </c>
      <c r="L156" s="2">
        <v>0</v>
      </c>
      <c r="M156" s="2">
        <v>0</v>
      </c>
      <c r="N156" s="3">
        <v>0</v>
      </c>
      <c r="O156" s="3">
        <v>0</v>
      </c>
    </row>
    <row r="157" spans="1:15" x14ac:dyDescent="0.3">
      <c r="A157" s="8" t="s">
        <v>13</v>
      </c>
      <c r="B157" s="8" t="s">
        <v>67</v>
      </c>
      <c r="C157" s="2">
        <v>-3.9647577092511002E-2</v>
      </c>
      <c r="D157" s="2">
        <v>5.5045871559633003E-2</v>
      </c>
      <c r="E157" s="2">
        <v>2.1739130434782601E-2</v>
      </c>
      <c r="F157" s="2">
        <v>4.2553191489361701E-2</v>
      </c>
      <c r="G157" s="2">
        <v>-4.8979591836734698E-2</v>
      </c>
      <c r="H157" s="2">
        <v>-3.0042918454935601E-2</v>
      </c>
      <c r="I157" s="2">
        <v>-5.7522123893805302E-2</v>
      </c>
      <c r="J157" s="2">
        <v>6.1032863849765299E-2</v>
      </c>
      <c r="K157" s="2">
        <v>8.8495575221238902E-3</v>
      </c>
      <c r="L157" s="2">
        <v>3.07017543859649E-2</v>
      </c>
      <c r="M157" s="2">
        <v>4.6808510638297898E-2</v>
      </c>
      <c r="N157" s="3">
        <v>0.154929577464789</v>
      </c>
      <c r="O157" s="3">
        <v>6.9565217391304293E-2</v>
      </c>
    </row>
    <row r="158" spans="1:15" x14ac:dyDescent="0.3">
      <c r="A158" s="8" t="s">
        <v>13</v>
      </c>
      <c r="B158" s="8" t="s">
        <v>68</v>
      </c>
      <c r="C158" s="2">
        <v>4.3378995433790001E-2</v>
      </c>
      <c r="D158" s="2">
        <v>2.1881838074398201E-3</v>
      </c>
      <c r="E158" s="2">
        <v>-1.31004366812227E-2</v>
      </c>
      <c r="F158" s="2">
        <v>3.5398230088495602E-2</v>
      </c>
      <c r="G158" s="2">
        <v>0</v>
      </c>
      <c r="H158" s="2">
        <v>3.8461538461538498E-2</v>
      </c>
      <c r="I158" s="2">
        <v>3.9094650205761299E-2</v>
      </c>
      <c r="J158" s="2">
        <v>2.3762376237623801E-2</v>
      </c>
      <c r="K158" s="2">
        <v>-9.6711798839458404E-3</v>
      </c>
      <c r="L158" s="2">
        <v>-5.859375E-3</v>
      </c>
      <c r="M158" s="2">
        <v>-4.1257367387033402E-2</v>
      </c>
      <c r="N158" s="3">
        <v>-3.36633663366337E-2</v>
      </c>
      <c r="O158" s="3">
        <v>6.5502183406113496E-2</v>
      </c>
    </row>
    <row r="159" spans="1:15" x14ac:dyDescent="0.3">
      <c r="A159" s="8" t="s">
        <v>13</v>
      </c>
      <c r="B159" s="8" t="s">
        <v>69</v>
      </c>
      <c r="C159" s="2">
        <v>2.4793388429752101E-2</v>
      </c>
      <c r="D159" s="2">
        <v>2.9569892473118298E-2</v>
      </c>
      <c r="E159" s="2">
        <v>-3.3942558746736302E-2</v>
      </c>
      <c r="F159" s="2">
        <v>5.1351351351351403E-2</v>
      </c>
      <c r="G159" s="2">
        <v>3.5989717223650401E-2</v>
      </c>
      <c r="H159" s="2">
        <v>-2.4813895781637701E-2</v>
      </c>
      <c r="I159" s="2">
        <v>7.63358778625954E-3</v>
      </c>
      <c r="J159" s="2">
        <v>1.01010101010101E-2</v>
      </c>
      <c r="K159" s="2">
        <v>0.03</v>
      </c>
      <c r="L159" s="2">
        <v>4.3689320388349502E-2</v>
      </c>
      <c r="M159" s="2">
        <v>3.9534883720930197E-2</v>
      </c>
      <c r="N159" s="3">
        <v>0.12878787878787901</v>
      </c>
      <c r="O159" s="3">
        <v>0.16710182767623999</v>
      </c>
    </row>
    <row r="160" spans="1:15" x14ac:dyDescent="0.3">
      <c r="A160" s="8" t="s">
        <v>13</v>
      </c>
      <c r="B160" s="8" t="s">
        <v>70</v>
      </c>
      <c r="C160" s="2">
        <v>4.0268456375838903E-2</v>
      </c>
      <c r="D160" s="2">
        <v>-7.7419354838709695E-2</v>
      </c>
      <c r="E160" s="2">
        <v>0.111888111888112</v>
      </c>
      <c r="F160" s="2">
        <v>6.2893081761006303E-2</v>
      </c>
      <c r="G160" s="2">
        <v>5.9171597633136102E-3</v>
      </c>
      <c r="H160" s="2">
        <v>9.41176470588235E-2</v>
      </c>
      <c r="I160" s="2">
        <v>-1.0752688172042999E-2</v>
      </c>
      <c r="J160" s="2">
        <v>5.9782608695652197E-2</v>
      </c>
      <c r="K160" s="2">
        <v>6.15384615384615E-2</v>
      </c>
      <c r="L160" s="2">
        <v>3.3816425120772903E-2</v>
      </c>
      <c r="M160" s="2">
        <v>3.7383177570093497E-2</v>
      </c>
      <c r="N160" s="3">
        <v>0.20652173913043501</v>
      </c>
      <c r="O160" s="3">
        <v>0.55244755244755195</v>
      </c>
    </row>
    <row r="161" spans="1:15" x14ac:dyDescent="0.3">
      <c r="A161" s="8" t="s">
        <v>13</v>
      </c>
      <c r="B161" s="8" t="s">
        <v>71</v>
      </c>
      <c r="C161" s="2">
        <v>0.33333333333333298</v>
      </c>
      <c r="D161" s="2">
        <v>-0.05</v>
      </c>
      <c r="E161" s="2">
        <v>-0.157894736842105</v>
      </c>
      <c r="F161" s="2">
        <v>-6.25E-2</v>
      </c>
      <c r="G161" s="2">
        <v>0.33333333333333298</v>
      </c>
      <c r="H161" s="2">
        <v>0.2</v>
      </c>
      <c r="I161" s="2">
        <v>-0.16666666666666699</v>
      </c>
      <c r="J161" s="2">
        <v>0.15</v>
      </c>
      <c r="K161" s="2">
        <v>0.217391304347826</v>
      </c>
      <c r="L161" s="2">
        <v>-0.107142857142857</v>
      </c>
      <c r="M161" s="2">
        <v>0.08</v>
      </c>
      <c r="N161" s="3">
        <v>0.35</v>
      </c>
      <c r="O161" s="3">
        <v>0.42105263157894701</v>
      </c>
    </row>
    <row r="162" spans="1:15" x14ac:dyDescent="0.3">
      <c r="A162" s="8" t="s">
        <v>14</v>
      </c>
      <c r="B162" s="8" t="s">
        <v>60</v>
      </c>
      <c r="C162" s="2">
        <v>0</v>
      </c>
      <c r="D162" s="2">
        <v>0</v>
      </c>
      <c r="E162" s="2">
        <v>-1</v>
      </c>
      <c r="F162" s="2">
        <v>0</v>
      </c>
      <c r="G162" s="2">
        <v>0</v>
      </c>
      <c r="H162" s="2">
        <v>0</v>
      </c>
      <c r="I162" s="2">
        <v>0</v>
      </c>
      <c r="J162" s="2">
        <v>-1</v>
      </c>
      <c r="K162" s="2">
        <v>0</v>
      </c>
      <c r="L162" s="2">
        <v>0</v>
      </c>
      <c r="M162" s="2">
        <v>0</v>
      </c>
      <c r="N162" s="3">
        <v>-1</v>
      </c>
      <c r="O162" s="3">
        <v>-1</v>
      </c>
    </row>
    <row r="163" spans="1:15" x14ac:dyDescent="0.3">
      <c r="A163" s="8" t="s">
        <v>14</v>
      </c>
      <c r="B163" s="8" t="s">
        <v>61</v>
      </c>
      <c r="C163" s="2">
        <v>4.296875E-2</v>
      </c>
      <c r="D163" s="2">
        <v>8.0524344569288406E-2</v>
      </c>
      <c r="E163" s="2">
        <v>5.3726169844020802E-2</v>
      </c>
      <c r="F163" s="2">
        <v>4.9342105263157901E-3</v>
      </c>
      <c r="G163" s="2">
        <v>2.45499181669394E-2</v>
      </c>
      <c r="H163" s="2">
        <v>-3.6741214057508E-2</v>
      </c>
      <c r="I163" s="2">
        <v>3.3167495854062999E-2</v>
      </c>
      <c r="J163" s="2">
        <v>-4.8154093097913303E-3</v>
      </c>
      <c r="K163" s="2">
        <v>3.2258064516129002E-3</v>
      </c>
      <c r="L163" s="2">
        <v>1.4469453376205799E-2</v>
      </c>
      <c r="M163" s="2">
        <v>-1.7432646592709999E-2</v>
      </c>
      <c r="N163" s="3">
        <v>-4.8154093097913303E-3</v>
      </c>
      <c r="O163" s="3">
        <v>7.4523396880415899E-2</v>
      </c>
    </row>
    <row r="164" spans="1:15" x14ac:dyDescent="0.3">
      <c r="A164" s="8" t="s">
        <v>14</v>
      </c>
      <c r="B164" s="8" t="s">
        <v>62</v>
      </c>
      <c r="C164" s="2">
        <v>1.9522776572668099E-2</v>
      </c>
      <c r="D164" s="2">
        <v>4.8936170212766E-2</v>
      </c>
      <c r="E164" s="2">
        <v>3.6511156186612603E-2</v>
      </c>
      <c r="F164" s="2">
        <v>4.2074363992172202E-2</v>
      </c>
      <c r="G164" s="2">
        <v>2.1596244131455399E-2</v>
      </c>
      <c r="H164" s="2">
        <v>6.25E-2</v>
      </c>
      <c r="I164" s="2">
        <v>4.9307958477508601E-2</v>
      </c>
      <c r="J164" s="2">
        <v>7.5845012366034595E-2</v>
      </c>
      <c r="K164" s="2">
        <v>3.7547892720306501E-2</v>
      </c>
      <c r="L164" s="2">
        <v>3.0280649926144799E-2</v>
      </c>
      <c r="M164" s="2">
        <v>3.6559139784946203E-2</v>
      </c>
      <c r="N164" s="3">
        <v>0.192085737840066</v>
      </c>
      <c r="O164" s="3">
        <v>0.46653144016227199</v>
      </c>
    </row>
    <row r="165" spans="1:15" x14ac:dyDescent="0.3">
      <c r="A165" s="8" t="s">
        <v>14</v>
      </c>
      <c r="B165" s="8" t="s">
        <v>63</v>
      </c>
      <c r="C165" s="2">
        <v>0.10993657505285399</v>
      </c>
      <c r="D165" s="2">
        <v>0.08</v>
      </c>
      <c r="E165" s="2">
        <v>8.99470899470899E-2</v>
      </c>
      <c r="F165" s="2">
        <v>5.0161812297734601E-2</v>
      </c>
      <c r="G165" s="2">
        <v>6.6255778120184905E-2</v>
      </c>
      <c r="H165" s="2">
        <v>8.8150289017340996E-2</v>
      </c>
      <c r="I165" s="2">
        <v>5.5776892430278897E-2</v>
      </c>
      <c r="J165" s="2">
        <v>5.5345911949685501E-2</v>
      </c>
      <c r="K165" s="2">
        <v>5.1251489868891498E-2</v>
      </c>
      <c r="L165" s="2">
        <v>4.8752834467120199E-2</v>
      </c>
      <c r="M165" s="2">
        <v>1.94594594594595E-2</v>
      </c>
      <c r="N165" s="3">
        <v>0.18616352201257899</v>
      </c>
      <c r="O165" s="3">
        <v>0.66313932980599599</v>
      </c>
    </row>
    <row r="166" spans="1:15" x14ac:dyDescent="0.3">
      <c r="A166" s="8" t="s">
        <v>14</v>
      </c>
      <c r="B166" s="8" t="s">
        <v>64</v>
      </c>
      <c r="C166" s="2">
        <v>2.1978021978022001E-2</v>
      </c>
      <c r="D166" s="2">
        <v>-5.3763440860215103E-2</v>
      </c>
      <c r="E166" s="2">
        <v>-5.6818181818181802E-2</v>
      </c>
      <c r="F166" s="2">
        <v>3.6144578313252997E-2</v>
      </c>
      <c r="G166" s="2">
        <v>0.24418604651162801</v>
      </c>
      <c r="H166" s="2">
        <v>0.121495327102804</v>
      </c>
      <c r="I166" s="2">
        <v>3.3333333333333298E-2</v>
      </c>
      <c r="J166" s="2">
        <v>0.233870967741935</v>
      </c>
      <c r="K166" s="2">
        <v>4.5751633986928102E-2</v>
      </c>
      <c r="L166" s="2">
        <v>0.18124999999999999</v>
      </c>
      <c r="M166" s="2">
        <v>0.15343915343915299</v>
      </c>
      <c r="N166" s="3">
        <v>0.75806451612903203</v>
      </c>
      <c r="O166" s="3">
        <v>1.47727272727273</v>
      </c>
    </row>
    <row r="167" spans="1:15" x14ac:dyDescent="0.3">
      <c r="A167" s="8" t="s">
        <v>14</v>
      </c>
      <c r="B167" s="8" t="s">
        <v>65</v>
      </c>
      <c r="C167" s="2">
        <v>0.33333333333333298</v>
      </c>
      <c r="D167" s="2">
        <v>-0.125</v>
      </c>
      <c r="E167" s="2">
        <v>-0.71428571428571397</v>
      </c>
      <c r="F167" s="2">
        <v>0.5</v>
      </c>
      <c r="G167" s="2">
        <v>0</v>
      </c>
      <c r="H167" s="2">
        <v>0</v>
      </c>
      <c r="I167" s="2">
        <v>0.66666666666666696</v>
      </c>
      <c r="J167" s="2">
        <v>0</v>
      </c>
      <c r="K167" s="2">
        <v>1.8</v>
      </c>
      <c r="L167" s="2">
        <v>0</v>
      </c>
      <c r="M167" s="2">
        <v>-0.14285714285714299</v>
      </c>
      <c r="N167" s="3">
        <v>1.4</v>
      </c>
      <c r="O167" s="3">
        <v>0.71428571428571397</v>
      </c>
    </row>
    <row r="168" spans="1:15" x14ac:dyDescent="0.3">
      <c r="A168" s="8" t="s">
        <v>14</v>
      </c>
      <c r="B168" s="8" t="s">
        <v>66</v>
      </c>
      <c r="C168" s="2">
        <v>-1</v>
      </c>
      <c r="D168" s="2">
        <v>0</v>
      </c>
      <c r="E168" s="2">
        <v>0</v>
      </c>
      <c r="F168" s="2">
        <v>0</v>
      </c>
      <c r="G168" s="2">
        <v>0</v>
      </c>
      <c r="H168" s="2">
        <v>0</v>
      </c>
      <c r="I168" s="2">
        <v>0</v>
      </c>
      <c r="J168" s="2">
        <v>0</v>
      </c>
      <c r="K168" s="2">
        <v>0</v>
      </c>
      <c r="L168" s="2">
        <v>0</v>
      </c>
      <c r="M168" s="2">
        <v>0</v>
      </c>
      <c r="N168" s="3">
        <v>0</v>
      </c>
      <c r="O168" s="3">
        <v>0</v>
      </c>
    </row>
    <row r="169" spans="1:15" x14ac:dyDescent="0.3">
      <c r="A169" s="8" t="s">
        <v>14</v>
      </c>
      <c r="B169" s="8" t="s">
        <v>67</v>
      </c>
      <c r="C169" s="2">
        <v>3.0165912518853699E-2</v>
      </c>
      <c r="D169" s="2">
        <v>1.75695461200586E-2</v>
      </c>
      <c r="E169" s="2">
        <v>-2.0143884892086301E-2</v>
      </c>
      <c r="F169" s="2">
        <v>-6.4610866372980899E-2</v>
      </c>
      <c r="G169" s="2">
        <v>-7.5353218210361103E-2</v>
      </c>
      <c r="H169" s="2">
        <v>-4.5840407470288599E-2</v>
      </c>
      <c r="I169" s="2">
        <v>-3.0249110320284701E-2</v>
      </c>
      <c r="J169" s="2">
        <v>-4.4036697247706397E-2</v>
      </c>
      <c r="K169" s="2">
        <v>4.6065259117082501E-2</v>
      </c>
      <c r="L169" s="2">
        <v>3.4862385321100899E-2</v>
      </c>
      <c r="M169" s="2">
        <v>4.07801418439716E-2</v>
      </c>
      <c r="N169" s="3">
        <v>7.7064220183486201E-2</v>
      </c>
      <c r="O169" s="3">
        <v>-0.15539568345323701</v>
      </c>
    </row>
    <row r="170" spans="1:15" x14ac:dyDescent="0.3">
      <c r="A170" s="8" t="s">
        <v>14</v>
      </c>
      <c r="B170" s="8" t="s">
        <v>68</v>
      </c>
      <c r="C170" s="2">
        <v>1.2099644128113899E-2</v>
      </c>
      <c r="D170" s="2">
        <v>1.1251758087201099E-2</v>
      </c>
      <c r="E170" s="2">
        <v>2.43393602225313E-2</v>
      </c>
      <c r="F170" s="2">
        <v>1.9687712152070599E-2</v>
      </c>
      <c r="G170" s="2">
        <v>-8.6551264980026608E-3</v>
      </c>
      <c r="H170" s="2">
        <v>1.20886501007388E-2</v>
      </c>
      <c r="I170" s="2">
        <v>-9.9535500995354999E-3</v>
      </c>
      <c r="J170" s="2">
        <v>1.6756032171581801E-2</v>
      </c>
      <c r="K170" s="2">
        <v>-1.9116677653263001E-2</v>
      </c>
      <c r="L170" s="2">
        <v>-1.9489247311827999E-2</v>
      </c>
      <c r="M170" s="2">
        <v>-4.7978067169294002E-2</v>
      </c>
      <c r="N170" s="3">
        <v>-6.9034852546916894E-2</v>
      </c>
      <c r="O170" s="3">
        <v>-3.40751043115438E-2</v>
      </c>
    </row>
    <row r="171" spans="1:15" x14ac:dyDescent="0.3">
      <c r="A171" s="8" t="s">
        <v>14</v>
      </c>
      <c r="B171" s="8" t="s">
        <v>69</v>
      </c>
      <c r="C171" s="2">
        <v>3.6440677966101703E-2</v>
      </c>
      <c r="D171" s="2">
        <v>1.8806214227309902E-2</v>
      </c>
      <c r="E171" s="2">
        <v>5.6179775280898901E-3</v>
      </c>
      <c r="F171" s="2">
        <v>2.55387071029529E-2</v>
      </c>
      <c r="G171" s="2">
        <v>2.4124513618676999E-2</v>
      </c>
      <c r="H171" s="2">
        <v>1.3677811550152E-2</v>
      </c>
      <c r="I171" s="2">
        <v>1.64917541229385E-2</v>
      </c>
      <c r="J171" s="2">
        <v>8.1120943952802393E-3</v>
      </c>
      <c r="K171" s="2">
        <v>2.7798098024872001E-2</v>
      </c>
      <c r="L171" s="2">
        <v>1.28113879003559E-2</v>
      </c>
      <c r="M171" s="2">
        <v>-8.4328882642304998E-3</v>
      </c>
      <c r="N171" s="3">
        <v>4.0560471976401197E-2</v>
      </c>
      <c r="O171" s="3">
        <v>0.13242375601926201</v>
      </c>
    </row>
    <row r="172" spans="1:15" x14ac:dyDescent="0.3">
      <c r="A172" s="8" t="s">
        <v>14</v>
      </c>
      <c r="B172" s="8" t="s">
        <v>70</v>
      </c>
      <c r="C172" s="2">
        <v>-2.4193548387096801E-2</v>
      </c>
      <c r="D172" s="2">
        <v>-4.9586776859504099E-2</v>
      </c>
      <c r="E172" s="2">
        <v>1.7391304347826101E-2</v>
      </c>
      <c r="F172" s="2">
        <v>5.3418803418803402E-2</v>
      </c>
      <c r="G172" s="2">
        <v>3.4482758620689703E-2</v>
      </c>
      <c r="H172" s="2">
        <v>2.3529411764705899E-2</v>
      </c>
      <c r="I172" s="2">
        <v>7.6628352490421506E-2</v>
      </c>
      <c r="J172" s="2">
        <v>7.8291814946619201E-2</v>
      </c>
      <c r="K172" s="2">
        <v>1.9801980198019799E-2</v>
      </c>
      <c r="L172" s="2">
        <v>4.8543689320388302E-3</v>
      </c>
      <c r="M172" s="2">
        <v>7.7294685990338202E-2</v>
      </c>
      <c r="N172" s="3">
        <v>0.19039145907473301</v>
      </c>
      <c r="O172" s="3">
        <v>0.45434782608695701</v>
      </c>
    </row>
    <row r="173" spans="1:15" x14ac:dyDescent="0.3">
      <c r="A173" s="8" t="s">
        <v>14</v>
      </c>
      <c r="B173" s="8" t="s">
        <v>71</v>
      </c>
      <c r="C173" s="2">
        <v>3.7974683544303799E-2</v>
      </c>
      <c r="D173" s="2">
        <v>-0.31707317073170699</v>
      </c>
      <c r="E173" s="2">
        <v>-0.42857142857142899</v>
      </c>
      <c r="F173" s="2">
        <v>6.25E-2</v>
      </c>
      <c r="G173" s="2">
        <v>0.17647058823529399</v>
      </c>
      <c r="H173" s="2">
        <v>0.3</v>
      </c>
      <c r="I173" s="2">
        <v>7.69230769230769E-2</v>
      </c>
      <c r="J173" s="2">
        <v>0.107142857142857</v>
      </c>
      <c r="K173" s="2">
        <v>0.14516129032258099</v>
      </c>
      <c r="L173" s="2">
        <v>0.169014084507042</v>
      </c>
      <c r="M173" s="2">
        <v>0.156626506024096</v>
      </c>
      <c r="N173" s="3">
        <v>0.71428571428571397</v>
      </c>
      <c r="O173" s="3">
        <v>0.71428571428571397</v>
      </c>
    </row>
    <row r="174" spans="1:15" x14ac:dyDescent="0.3">
      <c r="A174" s="8" t="s">
        <v>15</v>
      </c>
      <c r="B174" s="8" t="s">
        <v>60</v>
      </c>
      <c r="C174" s="2">
        <v>-1</v>
      </c>
      <c r="D174" s="2">
        <v>0</v>
      </c>
      <c r="E174" s="2">
        <v>0</v>
      </c>
      <c r="F174" s="2">
        <v>0</v>
      </c>
      <c r="G174" s="2">
        <v>0</v>
      </c>
      <c r="H174" s="2">
        <v>0</v>
      </c>
      <c r="I174" s="2">
        <v>0</v>
      </c>
      <c r="J174" s="2">
        <v>0</v>
      </c>
      <c r="K174" s="2">
        <v>0</v>
      </c>
      <c r="L174" s="2">
        <v>0</v>
      </c>
      <c r="M174" s="2">
        <v>0</v>
      </c>
      <c r="N174" s="3">
        <v>0</v>
      </c>
      <c r="O174" s="3">
        <v>0</v>
      </c>
    </row>
    <row r="175" spans="1:15" x14ac:dyDescent="0.3">
      <c r="A175" s="8" t="s">
        <v>15</v>
      </c>
      <c r="B175" s="8" t="s">
        <v>61</v>
      </c>
      <c r="C175" s="2">
        <v>5.2083333333333296E-3</v>
      </c>
      <c r="D175" s="2">
        <v>-7.2538860103626895E-2</v>
      </c>
      <c r="E175" s="2">
        <v>2.7932960893854698E-2</v>
      </c>
      <c r="F175" s="2">
        <v>-4.8913043478260899E-2</v>
      </c>
      <c r="G175" s="2">
        <v>-1.1428571428571401E-2</v>
      </c>
      <c r="H175" s="2">
        <v>5.7803468208092498E-2</v>
      </c>
      <c r="I175" s="2">
        <v>4.3715846994535498E-2</v>
      </c>
      <c r="J175" s="2">
        <v>4.1884816753926697E-2</v>
      </c>
      <c r="K175" s="2">
        <v>6.5326633165829207E-2</v>
      </c>
      <c r="L175" s="2">
        <v>-9.4339622641509396E-3</v>
      </c>
      <c r="M175" s="2">
        <v>6.19047619047619E-2</v>
      </c>
      <c r="N175" s="3">
        <v>0.16753926701570701</v>
      </c>
      <c r="O175" s="3">
        <v>0.245810055865922</v>
      </c>
    </row>
    <row r="176" spans="1:15" x14ac:dyDescent="0.3">
      <c r="A176" s="8" t="s">
        <v>15</v>
      </c>
      <c r="B176" s="8" t="s">
        <v>62</v>
      </c>
      <c r="C176" s="2">
        <v>2.6315789473684199E-2</v>
      </c>
      <c r="D176" s="2">
        <v>8.3916083916083906E-2</v>
      </c>
      <c r="E176" s="2">
        <v>0</v>
      </c>
      <c r="F176" s="2">
        <v>2.1505376344085999E-2</v>
      </c>
      <c r="G176" s="2">
        <v>3.78947368421053E-2</v>
      </c>
      <c r="H176" s="2">
        <v>-6.08519269776876E-3</v>
      </c>
      <c r="I176" s="2">
        <v>3.06122448979592E-2</v>
      </c>
      <c r="J176" s="2">
        <v>3.7623762376237602E-2</v>
      </c>
      <c r="K176" s="2">
        <v>3.4351145038167899E-2</v>
      </c>
      <c r="L176" s="2">
        <v>2.2140221402214E-2</v>
      </c>
      <c r="M176" s="2">
        <v>3.6101083032491002E-2</v>
      </c>
      <c r="N176" s="3">
        <v>0.136633663366337</v>
      </c>
      <c r="O176" s="3">
        <v>0.23440860215053799</v>
      </c>
    </row>
    <row r="177" spans="1:15" x14ac:dyDescent="0.3">
      <c r="A177" s="8" t="s">
        <v>15</v>
      </c>
      <c r="B177" s="8" t="s">
        <v>63</v>
      </c>
      <c r="C177" s="2">
        <v>9.3896713615023497E-2</v>
      </c>
      <c r="D177" s="2">
        <v>2.14592274678112E-2</v>
      </c>
      <c r="E177" s="2">
        <v>0.16386554621848701</v>
      </c>
      <c r="F177" s="2">
        <v>9.7472924187725601E-2</v>
      </c>
      <c r="G177" s="2">
        <v>8.2236842105263205E-2</v>
      </c>
      <c r="H177" s="2">
        <v>0.100303951367781</v>
      </c>
      <c r="I177" s="2">
        <v>3.5911602209944701E-2</v>
      </c>
      <c r="J177" s="2">
        <v>8.7999999999999995E-2</v>
      </c>
      <c r="K177" s="2">
        <v>5.3921568627450997E-2</v>
      </c>
      <c r="L177" s="2">
        <v>4.6511627906976702E-2</v>
      </c>
      <c r="M177" s="2">
        <v>3.5555555555555597E-2</v>
      </c>
      <c r="N177" s="3">
        <v>0.242666666666667</v>
      </c>
      <c r="O177" s="3">
        <v>0.95798319327731096</v>
      </c>
    </row>
    <row r="178" spans="1:15" x14ac:dyDescent="0.3">
      <c r="A178" s="8" t="s">
        <v>15</v>
      </c>
      <c r="B178" s="8" t="s">
        <v>64</v>
      </c>
      <c r="C178" s="2">
        <v>0.102564102564103</v>
      </c>
      <c r="D178" s="2">
        <v>0.186046511627907</v>
      </c>
      <c r="E178" s="2">
        <v>0</v>
      </c>
      <c r="F178" s="2">
        <v>1.9607843137254902E-2</v>
      </c>
      <c r="G178" s="2">
        <v>1.9230769230769201E-2</v>
      </c>
      <c r="H178" s="2">
        <v>0.13207547169811301</v>
      </c>
      <c r="I178" s="2">
        <v>8.3333333333333301E-2</v>
      </c>
      <c r="J178" s="2">
        <v>0.123076923076923</v>
      </c>
      <c r="K178" s="2">
        <v>0.301369863013699</v>
      </c>
      <c r="L178" s="2">
        <v>0.12631578947368399</v>
      </c>
      <c r="M178" s="2">
        <v>0.10280373831775701</v>
      </c>
      <c r="N178" s="3">
        <v>0.81538461538461504</v>
      </c>
      <c r="O178" s="3">
        <v>1.31372549019608</v>
      </c>
    </row>
    <row r="179" spans="1:15" x14ac:dyDescent="0.3">
      <c r="A179" s="8" t="s">
        <v>15</v>
      </c>
      <c r="B179" s="8" t="s">
        <v>65</v>
      </c>
      <c r="C179" s="2">
        <v>0.5</v>
      </c>
      <c r="D179" s="2">
        <v>-0.33333333333333298</v>
      </c>
      <c r="E179" s="2">
        <v>-1</v>
      </c>
      <c r="F179" s="2">
        <v>0</v>
      </c>
      <c r="G179" s="2">
        <v>2</v>
      </c>
      <c r="H179" s="2">
        <v>0.33333333333333298</v>
      </c>
      <c r="I179" s="2">
        <v>0.25</v>
      </c>
      <c r="J179" s="2">
        <v>0.4</v>
      </c>
      <c r="K179" s="2">
        <v>0</v>
      </c>
      <c r="L179" s="2">
        <v>0.42857142857142899</v>
      </c>
      <c r="M179" s="2">
        <v>0.3</v>
      </c>
      <c r="N179" s="3">
        <v>1.6</v>
      </c>
      <c r="O179" s="3">
        <v>5.5</v>
      </c>
    </row>
    <row r="180" spans="1:15" x14ac:dyDescent="0.3">
      <c r="A180" s="8" t="s">
        <v>15</v>
      </c>
      <c r="B180" s="8" t="s">
        <v>66</v>
      </c>
      <c r="C180" s="2">
        <v>0</v>
      </c>
      <c r="D180" s="2">
        <v>0</v>
      </c>
      <c r="E180" s="2">
        <v>0</v>
      </c>
      <c r="F180" s="2">
        <v>0</v>
      </c>
      <c r="G180" s="2">
        <v>0</v>
      </c>
      <c r="H180" s="2">
        <v>0</v>
      </c>
      <c r="I180" s="2">
        <v>0</v>
      </c>
      <c r="J180" s="2">
        <v>0</v>
      </c>
      <c r="K180" s="2">
        <v>0</v>
      </c>
      <c r="L180" s="2">
        <v>0</v>
      </c>
      <c r="M180" s="2">
        <v>0</v>
      </c>
      <c r="N180" s="3">
        <v>0</v>
      </c>
      <c r="O180" s="3">
        <v>0</v>
      </c>
    </row>
    <row r="181" spans="1:15" x14ac:dyDescent="0.3">
      <c r="A181" s="8" t="s">
        <v>15</v>
      </c>
      <c r="B181" s="8" t="s">
        <v>67</v>
      </c>
      <c r="C181" s="2">
        <v>-2.8368794326241099E-2</v>
      </c>
      <c r="D181" s="2">
        <v>-1.4598540145985399E-2</v>
      </c>
      <c r="E181" s="2">
        <v>-5.9259259259259303E-2</v>
      </c>
      <c r="F181" s="2">
        <v>-1.1811023622047201E-2</v>
      </c>
      <c r="G181" s="2">
        <v>-7.5697211155378502E-2</v>
      </c>
      <c r="H181" s="2">
        <v>-1.72413793103448E-2</v>
      </c>
      <c r="I181" s="2">
        <v>-5.7017543859649099E-2</v>
      </c>
      <c r="J181" s="2">
        <v>9.3023255813953501E-2</v>
      </c>
      <c r="K181" s="2">
        <v>4.6808510638297898E-2</v>
      </c>
      <c r="L181" s="2">
        <v>0</v>
      </c>
      <c r="M181" s="2">
        <v>-1.6260162601626001E-2</v>
      </c>
      <c r="N181" s="3">
        <v>0.125581395348837</v>
      </c>
      <c r="O181" s="3">
        <v>-0.10370370370370401</v>
      </c>
    </row>
    <row r="182" spans="1:15" x14ac:dyDescent="0.3">
      <c r="A182" s="8" t="s">
        <v>15</v>
      </c>
      <c r="B182" s="8" t="s">
        <v>68</v>
      </c>
      <c r="C182" s="2">
        <v>-1.52941176470588E-2</v>
      </c>
      <c r="D182" s="2">
        <v>-1.9115890083632001E-2</v>
      </c>
      <c r="E182" s="2">
        <v>1.3398294762484801E-2</v>
      </c>
      <c r="F182" s="2">
        <v>1.3221153846153799E-2</v>
      </c>
      <c r="G182" s="2">
        <v>-1.7793594306049799E-2</v>
      </c>
      <c r="H182" s="2">
        <v>-2.1739130434782601E-2</v>
      </c>
      <c r="I182" s="2">
        <v>-1.72839506172839E-2</v>
      </c>
      <c r="J182" s="2">
        <v>-3.1407035175879401E-2</v>
      </c>
      <c r="K182" s="2">
        <v>-1.4267185473411201E-2</v>
      </c>
      <c r="L182" s="2">
        <v>-3.0263157894736801E-2</v>
      </c>
      <c r="M182" s="2">
        <v>-2.7137042062415199E-3</v>
      </c>
      <c r="N182" s="3">
        <v>-7.66331658291457E-2</v>
      </c>
      <c r="O182" s="3">
        <v>-0.104750304506699</v>
      </c>
    </row>
    <row r="183" spans="1:15" x14ac:dyDescent="0.3">
      <c r="A183" s="8" t="s">
        <v>15</v>
      </c>
      <c r="B183" s="8" t="s">
        <v>69</v>
      </c>
      <c r="C183" s="2">
        <v>5.2050473186119897E-2</v>
      </c>
      <c r="D183" s="2">
        <v>2.24887556221889E-2</v>
      </c>
      <c r="E183" s="2">
        <v>2.3460410557184799E-2</v>
      </c>
      <c r="F183" s="2">
        <v>3.4383954154727801E-2</v>
      </c>
      <c r="G183" s="2">
        <v>4.7091412742382301E-2</v>
      </c>
      <c r="H183" s="2">
        <v>1.4550264550264499E-2</v>
      </c>
      <c r="I183" s="2">
        <v>2.8683181225554098E-2</v>
      </c>
      <c r="J183" s="2">
        <v>5.5766793409378998E-2</v>
      </c>
      <c r="K183" s="2">
        <v>4.80192076830732E-3</v>
      </c>
      <c r="L183" s="2">
        <v>3.2258064516128997E-2</v>
      </c>
      <c r="M183" s="2">
        <v>2.19907407407407E-2</v>
      </c>
      <c r="N183" s="3">
        <v>0.11913814955640099</v>
      </c>
      <c r="O183" s="3">
        <v>0.294721407624633</v>
      </c>
    </row>
    <row r="184" spans="1:15" x14ac:dyDescent="0.3">
      <c r="A184" s="8" t="s">
        <v>15</v>
      </c>
      <c r="B184" s="8" t="s">
        <v>70</v>
      </c>
      <c r="C184" s="2">
        <v>9.5744680851063801E-2</v>
      </c>
      <c r="D184" s="2">
        <v>-7.4433656957928807E-2</v>
      </c>
      <c r="E184" s="2">
        <v>-3.4965034965035E-3</v>
      </c>
      <c r="F184" s="2">
        <v>-7.0175438596491203E-3</v>
      </c>
      <c r="G184" s="2">
        <v>1.41342756183746E-2</v>
      </c>
      <c r="H184" s="2">
        <v>5.2264808362369297E-2</v>
      </c>
      <c r="I184" s="2">
        <v>6.9536423841059597E-2</v>
      </c>
      <c r="J184" s="2">
        <v>7.7399380804953594E-2</v>
      </c>
      <c r="K184" s="2">
        <v>7.1839080459770097E-2</v>
      </c>
      <c r="L184" s="2">
        <v>0</v>
      </c>
      <c r="M184" s="2">
        <v>5.0938337801608599E-2</v>
      </c>
      <c r="N184" s="3">
        <v>0.21362229102167199</v>
      </c>
      <c r="O184" s="3">
        <v>0.37062937062937101</v>
      </c>
    </row>
    <row r="185" spans="1:15" x14ac:dyDescent="0.3">
      <c r="A185" s="8" t="s">
        <v>15</v>
      </c>
      <c r="B185" s="8" t="s">
        <v>71</v>
      </c>
      <c r="C185" s="2">
        <v>-6.8181818181818205E-2</v>
      </c>
      <c r="D185" s="2">
        <v>0.19512195121951201</v>
      </c>
      <c r="E185" s="2">
        <v>-0.30612244897959201</v>
      </c>
      <c r="F185" s="2">
        <v>0.17647058823529399</v>
      </c>
      <c r="G185" s="2">
        <v>0.27500000000000002</v>
      </c>
      <c r="H185" s="2">
        <v>5.8823529411764698E-2</v>
      </c>
      <c r="I185" s="2">
        <v>9.2592592592592601E-2</v>
      </c>
      <c r="J185" s="2">
        <v>0.20338983050847501</v>
      </c>
      <c r="K185" s="2">
        <v>2.8169014084507001E-2</v>
      </c>
      <c r="L185" s="2">
        <v>0.123287671232877</v>
      </c>
      <c r="M185" s="2">
        <v>0.15853658536585399</v>
      </c>
      <c r="N185" s="3">
        <v>0.61016949152542399</v>
      </c>
      <c r="O185" s="3">
        <v>0.93877551020408201</v>
      </c>
    </row>
    <row r="186" spans="1:15" x14ac:dyDescent="0.3">
      <c r="A186" s="8" t="s">
        <v>16</v>
      </c>
      <c r="B186" s="8" t="s">
        <v>60</v>
      </c>
      <c r="C186" s="2">
        <v>-1</v>
      </c>
      <c r="D186" s="2">
        <v>0</v>
      </c>
      <c r="E186" s="2">
        <v>3</v>
      </c>
      <c r="F186" s="2">
        <v>-1</v>
      </c>
      <c r="G186" s="2">
        <v>0</v>
      </c>
      <c r="H186" s="2">
        <v>0</v>
      </c>
      <c r="I186" s="2">
        <v>0</v>
      </c>
      <c r="J186" s="2">
        <v>0</v>
      </c>
      <c r="K186" s="2">
        <v>-1</v>
      </c>
      <c r="L186" s="2">
        <v>0</v>
      </c>
      <c r="M186" s="2">
        <v>0</v>
      </c>
      <c r="N186" s="3">
        <v>0</v>
      </c>
      <c r="O186" s="3">
        <v>-1</v>
      </c>
    </row>
    <row r="187" spans="1:15" x14ac:dyDescent="0.3">
      <c r="A187" s="8" t="s">
        <v>16</v>
      </c>
      <c r="B187" s="8" t="s">
        <v>61</v>
      </c>
      <c r="C187" s="2">
        <v>9.8765432098765395E-3</v>
      </c>
      <c r="D187" s="2">
        <v>-9.7799511002444994E-2</v>
      </c>
      <c r="E187" s="2">
        <v>-0.387533875338753</v>
      </c>
      <c r="F187" s="2">
        <v>-0.30530973451327398</v>
      </c>
      <c r="G187" s="2">
        <v>-0.19108280254777099</v>
      </c>
      <c r="H187" s="2">
        <v>1.5748031496062999E-2</v>
      </c>
      <c r="I187" s="2">
        <v>1.5503875968992199E-2</v>
      </c>
      <c r="J187" s="2">
        <v>0.13740458015267201</v>
      </c>
      <c r="K187" s="2">
        <v>-0.10738255033557</v>
      </c>
      <c r="L187" s="2">
        <v>-0.35338345864661702</v>
      </c>
      <c r="M187" s="2">
        <v>0.32558139534883701</v>
      </c>
      <c r="N187" s="3">
        <v>-0.12977099236641201</v>
      </c>
      <c r="O187" s="3">
        <v>-0.69105691056910601</v>
      </c>
    </row>
    <row r="188" spans="1:15" x14ac:dyDescent="0.3">
      <c r="A188" s="8" t="s">
        <v>16</v>
      </c>
      <c r="B188" s="8" t="s">
        <v>62</v>
      </c>
      <c r="C188" s="2">
        <v>-2.9411764705882401E-2</v>
      </c>
      <c r="D188" s="2">
        <v>-0.15151515151515199</v>
      </c>
      <c r="E188" s="2">
        <v>-0.33823529411764702</v>
      </c>
      <c r="F188" s="2">
        <v>-0.33968253968253997</v>
      </c>
      <c r="G188" s="2">
        <v>-8.1730769230769204E-2</v>
      </c>
      <c r="H188" s="2">
        <v>5.2356020942408397E-3</v>
      </c>
      <c r="I188" s="2">
        <v>-5.2083333333333296E-3</v>
      </c>
      <c r="J188" s="2">
        <v>9.9476439790575896E-2</v>
      </c>
      <c r="K188" s="2">
        <v>-4.7619047619047603E-2</v>
      </c>
      <c r="L188" s="2">
        <v>-7.0000000000000007E-2</v>
      </c>
      <c r="M188" s="2">
        <v>-1.6129032258064498E-2</v>
      </c>
      <c r="N188" s="3">
        <v>-4.1884816753926697E-2</v>
      </c>
      <c r="O188" s="3">
        <v>-0.61554621848739499</v>
      </c>
    </row>
    <row r="189" spans="1:15" x14ac:dyDescent="0.3">
      <c r="A189" s="8" t="s">
        <v>16</v>
      </c>
      <c r="B189" s="8" t="s">
        <v>63</v>
      </c>
      <c r="C189" s="2">
        <v>-3.32225913621262E-2</v>
      </c>
      <c r="D189" s="2">
        <v>-0.12714776632302399</v>
      </c>
      <c r="E189" s="2">
        <v>-0.32677165354330701</v>
      </c>
      <c r="F189" s="2">
        <v>-0.140350877192982</v>
      </c>
      <c r="G189" s="2">
        <v>-7.4829931972789102E-2</v>
      </c>
      <c r="H189" s="2">
        <v>7.3529411764705899E-2</v>
      </c>
      <c r="I189" s="2">
        <v>-4.1095890410958902E-2</v>
      </c>
      <c r="J189" s="2">
        <v>4.2857142857142899E-2</v>
      </c>
      <c r="K189" s="2">
        <v>-6.8493150684931503E-2</v>
      </c>
      <c r="L189" s="2">
        <v>0</v>
      </c>
      <c r="M189" s="2">
        <v>-5.1470588235294101E-2</v>
      </c>
      <c r="N189" s="3">
        <v>-7.8571428571428598E-2</v>
      </c>
      <c r="O189" s="3">
        <v>-0.49212598425196902</v>
      </c>
    </row>
    <row r="190" spans="1:15" x14ac:dyDescent="0.3">
      <c r="A190" s="8" t="s">
        <v>16</v>
      </c>
      <c r="B190" s="8" t="s">
        <v>64</v>
      </c>
      <c r="C190" s="2">
        <v>-9.6774193548387094E-2</v>
      </c>
      <c r="D190" s="2">
        <v>-0.14285714285714299</v>
      </c>
      <c r="E190" s="2">
        <v>0</v>
      </c>
      <c r="F190" s="2">
        <v>-0.125</v>
      </c>
      <c r="G190" s="2">
        <v>4.7619047619047603E-2</v>
      </c>
      <c r="H190" s="2">
        <v>2.27272727272727E-2</v>
      </c>
      <c r="I190" s="2">
        <v>2.2222222222222199E-2</v>
      </c>
      <c r="J190" s="2">
        <v>8.6956521739130405E-2</v>
      </c>
      <c r="K190" s="2">
        <v>0.14000000000000001</v>
      </c>
      <c r="L190" s="2">
        <v>-0.140350877192982</v>
      </c>
      <c r="M190" s="2">
        <v>-0.14285714285714299</v>
      </c>
      <c r="N190" s="3">
        <v>-8.6956521739130405E-2</v>
      </c>
      <c r="O190" s="3">
        <v>-0.125</v>
      </c>
    </row>
    <row r="191" spans="1:15" x14ac:dyDescent="0.3">
      <c r="A191" s="8" t="s">
        <v>16</v>
      </c>
      <c r="B191" s="8" t="s">
        <v>65</v>
      </c>
      <c r="C191" s="2">
        <v>0.2</v>
      </c>
      <c r="D191" s="2">
        <v>0</v>
      </c>
      <c r="E191" s="2">
        <v>-0.5</v>
      </c>
      <c r="F191" s="2">
        <v>0</v>
      </c>
      <c r="G191" s="2">
        <v>0</v>
      </c>
      <c r="H191" s="2">
        <v>0</v>
      </c>
      <c r="I191" s="2">
        <v>0.33333333333333298</v>
      </c>
      <c r="J191" s="2">
        <v>0.25</v>
      </c>
      <c r="K191" s="2">
        <v>0</v>
      </c>
      <c r="L191" s="2">
        <v>-0.6</v>
      </c>
      <c r="M191" s="2">
        <v>1</v>
      </c>
      <c r="N191" s="3">
        <v>0</v>
      </c>
      <c r="O191" s="3">
        <v>-0.33333333333333298</v>
      </c>
    </row>
    <row r="192" spans="1:15" x14ac:dyDescent="0.3">
      <c r="A192" s="8" t="s">
        <v>16</v>
      </c>
      <c r="B192" s="8" t="s">
        <v>66</v>
      </c>
      <c r="C192" s="2">
        <v>0</v>
      </c>
      <c r="D192" s="2">
        <v>-1</v>
      </c>
      <c r="E192" s="2">
        <v>0</v>
      </c>
      <c r="F192" s="2">
        <v>0</v>
      </c>
      <c r="G192" s="2">
        <v>0</v>
      </c>
      <c r="H192" s="2">
        <v>0</v>
      </c>
      <c r="I192" s="2">
        <v>0</v>
      </c>
      <c r="J192" s="2">
        <v>0</v>
      </c>
      <c r="K192" s="2">
        <v>0</v>
      </c>
      <c r="L192" s="2">
        <v>0</v>
      </c>
      <c r="M192" s="2">
        <v>0</v>
      </c>
      <c r="N192" s="3">
        <v>0</v>
      </c>
      <c r="O192" s="3">
        <v>0</v>
      </c>
    </row>
    <row r="193" spans="1:15" x14ac:dyDescent="0.3">
      <c r="A193" s="8" t="s">
        <v>16</v>
      </c>
      <c r="B193" s="8" t="s">
        <v>67</v>
      </c>
      <c r="C193" s="2">
        <v>9.5367847411444093E-3</v>
      </c>
      <c r="D193" s="2">
        <v>-8.9068825910931196E-2</v>
      </c>
      <c r="E193" s="2">
        <v>-0.37481481481481499</v>
      </c>
      <c r="F193" s="2">
        <v>-0.34360189573459698</v>
      </c>
      <c r="G193" s="2">
        <v>-0.223826714801444</v>
      </c>
      <c r="H193" s="2">
        <v>-0.15813953488372101</v>
      </c>
      <c r="I193" s="2">
        <v>-3.3149171270718203E-2</v>
      </c>
      <c r="J193" s="2">
        <v>1.1428571428571401E-2</v>
      </c>
      <c r="K193" s="2">
        <v>-4.5197740112994399E-2</v>
      </c>
      <c r="L193" s="2">
        <v>-8.8757396449704096E-2</v>
      </c>
      <c r="M193" s="2">
        <v>2.5974025974026E-2</v>
      </c>
      <c r="N193" s="3">
        <v>-9.71428571428571E-2</v>
      </c>
      <c r="O193" s="3">
        <v>-0.76592592592592601</v>
      </c>
    </row>
    <row r="194" spans="1:15" x14ac:dyDescent="0.3">
      <c r="A194" s="8" t="s">
        <v>16</v>
      </c>
      <c r="B194" s="8" t="s">
        <v>68</v>
      </c>
      <c r="C194" s="2">
        <v>-6.6956995100707697E-2</v>
      </c>
      <c r="D194" s="2">
        <v>-0.19661610268378099</v>
      </c>
      <c r="E194" s="2">
        <v>-0.38053740014524301</v>
      </c>
      <c r="F194" s="2">
        <v>-0.27315357561547499</v>
      </c>
      <c r="G194" s="2">
        <v>-0.12741935483871</v>
      </c>
      <c r="H194" s="2">
        <v>-2.58780036968577E-2</v>
      </c>
      <c r="I194" s="2">
        <v>-0.106261859582543</v>
      </c>
      <c r="J194" s="2">
        <v>7.6433121019108305E-2</v>
      </c>
      <c r="K194" s="2">
        <v>-0.17554240631163701</v>
      </c>
      <c r="L194" s="2">
        <v>-9.0909090909090898E-2</v>
      </c>
      <c r="M194" s="2">
        <v>-9.7368421052631604E-2</v>
      </c>
      <c r="N194" s="3">
        <v>-0.27176220806794099</v>
      </c>
      <c r="O194" s="3">
        <v>-0.75090777051561397</v>
      </c>
    </row>
    <row r="195" spans="1:15" x14ac:dyDescent="0.3">
      <c r="A195" s="8" t="s">
        <v>16</v>
      </c>
      <c r="B195" s="8" t="s">
        <v>69</v>
      </c>
      <c r="C195" s="2">
        <v>-6.7621320604614205E-2</v>
      </c>
      <c r="D195" s="2">
        <v>-0.21075085324232101</v>
      </c>
      <c r="E195" s="2">
        <v>-0.36432432432432399</v>
      </c>
      <c r="F195" s="2">
        <v>-0.25340136054421802</v>
      </c>
      <c r="G195" s="2">
        <v>-7.2892938496583098E-2</v>
      </c>
      <c r="H195" s="2">
        <v>-1.4742014742014699E-2</v>
      </c>
      <c r="I195" s="2">
        <v>-1.2468827930174601E-2</v>
      </c>
      <c r="J195" s="2">
        <v>0.17171717171717199</v>
      </c>
      <c r="K195" s="2">
        <v>-6.6810344827586202E-2</v>
      </c>
      <c r="L195" s="2">
        <v>-0.108545034642032</v>
      </c>
      <c r="M195" s="2">
        <v>5.4404145077720199E-2</v>
      </c>
      <c r="N195" s="3">
        <v>2.7777777777777801E-2</v>
      </c>
      <c r="O195" s="3">
        <v>-0.56000000000000005</v>
      </c>
    </row>
    <row r="196" spans="1:15" x14ac:dyDescent="0.3">
      <c r="A196" s="8" t="s">
        <v>16</v>
      </c>
      <c r="B196" s="8" t="s">
        <v>70</v>
      </c>
      <c r="C196" s="2">
        <v>-6.5909090909090903E-2</v>
      </c>
      <c r="D196" s="2">
        <v>-0.201946472019465</v>
      </c>
      <c r="E196" s="2">
        <v>-0.28353658536585402</v>
      </c>
      <c r="F196" s="2">
        <v>-0.170212765957447</v>
      </c>
      <c r="G196" s="2">
        <v>-7.69230769230769E-2</v>
      </c>
      <c r="H196" s="2">
        <v>-7.2222222222222202E-2</v>
      </c>
      <c r="I196" s="2">
        <v>4.1916167664670698E-2</v>
      </c>
      <c r="J196" s="2">
        <v>0.12068965517241401</v>
      </c>
      <c r="K196" s="2">
        <v>2.5641025641025599E-2</v>
      </c>
      <c r="L196" s="2">
        <v>3.5000000000000003E-2</v>
      </c>
      <c r="M196" s="2">
        <v>7.2463768115942004E-2</v>
      </c>
      <c r="N196" s="3">
        <v>0.27586206896551702</v>
      </c>
      <c r="O196" s="3">
        <v>-0.32317073170731703</v>
      </c>
    </row>
    <row r="197" spans="1:15" x14ac:dyDescent="0.3">
      <c r="A197" s="8" t="s">
        <v>16</v>
      </c>
      <c r="B197" s="8" t="s">
        <v>71</v>
      </c>
      <c r="C197" s="2">
        <v>0.1</v>
      </c>
      <c r="D197" s="2">
        <v>-0.18181818181818199</v>
      </c>
      <c r="E197" s="2">
        <v>-0.33333333333333298</v>
      </c>
      <c r="F197" s="2">
        <v>-0.3</v>
      </c>
      <c r="G197" s="2">
        <v>-0.14285714285714299</v>
      </c>
      <c r="H197" s="2">
        <v>5.5555555555555601E-2</v>
      </c>
      <c r="I197" s="2">
        <v>0.157894736842105</v>
      </c>
      <c r="J197" s="2">
        <v>0.31818181818181801</v>
      </c>
      <c r="K197" s="2">
        <v>0.27586206896551702</v>
      </c>
      <c r="L197" s="2">
        <v>-2.7027027027027001E-2</v>
      </c>
      <c r="M197" s="2">
        <v>8.3333333333333301E-2</v>
      </c>
      <c r="N197" s="3">
        <v>0.77272727272727304</v>
      </c>
      <c r="O197" s="3">
        <v>-0.133333333333333</v>
      </c>
    </row>
    <row r="198" spans="1:15" x14ac:dyDescent="0.3">
      <c r="A198" s="11" t="s">
        <v>17</v>
      </c>
      <c r="B198" s="11" t="s">
        <v>17</v>
      </c>
      <c r="C198" s="3">
        <v>3.09869931140015E-2</v>
      </c>
      <c r="D198" s="3">
        <v>8.6717515288943902E-3</v>
      </c>
      <c r="E198" s="3">
        <v>-1.56684287972097E-3</v>
      </c>
      <c r="F198" s="3">
        <v>1.87633902375786E-2</v>
      </c>
      <c r="G198" s="3">
        <v>2.5008036862408899E-2</v>
      </c>
      <c r="H198" s="3">
        <v>2.5809233825124501E-2</v>
      </c>
      <c r="I198" s="3">
        <v>2.2828607098270001E-2</v>
      </c>
      <c r="J198" s="3">
        <v>3.5409141860754799E-2</v>
      </c>
      <c r="K198" s="3">
        <v>2.0076263337062299E-2</v>
      </c>
      <c r="L198" s="3">
        <v>2.54593052050659E-2</v>
      </c>
      <c r="M198" s="3">
        <v>3.2692816319959503E-2</v>
      </c>
      <c r="N198" s="3">
        <v>0.118495453979325</v>
      </c>
      <c r="O198" s="3">
        <v>0.22355441713444901</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73</v>
      </c>
      <c r="B203" s="15"/>
    </row>
    <row r="204" spans="1:15" x14ac:dyDescent="0.3">
      <c r="A204" s="14" t="s">
        <v>43</v>
      </c>
      <c r="B204" s="15"/>
    </row>
    <row r="205" spans="1:15" x14ac:dyDescent="0.3">
      <c r="A205" s="14" t="s">
        <v>44</v>
      </c>
      <c r="B205" s="15"/>
    </row>
    <row r="206" spans="1:15" x14ac:dyDescent="0.3">
      <c r="A206" s="14" t="s">
        <v>45</v>
      </c>
      <c r="B206" s="15"/>
    </row>
    <row r="207" spans="1:15" x14ac:dyDescent="0.3">
      <c r="A207" s="15"/>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167</v>
      </c>
      <c r="B1" s="15"/>
    </row>
    <row r="2" spans="1:14" ht="15.6" x14ac:dyDescent="0.3">
      <c r="A2" s="12" t="s">
        <v>163</v>
      </c>
      <c r="B2" s="15"/>
    </row>
    <row r="3" spans="1:14" ht="15.6" x14ac:dyDescent="0.3">
      <c r="A3" s="12" t="s">
        <v>33</v>
      </c>
      <c r="B3" s="15"/>
    </row>
    <row r="4" spans="1:14" ht="15.6" x14ac:dyDescent="0.3">
      <c r="A4" s="12" t="s">
        <v>77</v>
      </c>
      <c r="B4" s="15"/>
    </row>
    <row r="5" spans="1:14" x14ac:dyDescent="0.3">
      <c r="A5" s="15"/>
      <c r="B5" s="15"/>
    </row>
    <row r="6" spans="1:14" x14ac:dyDescent="0.3">
      <c r="A6" s="16" t="str">
        <f>HYPERLINK("#'Table of contents'!A39",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74</v>
      </c>
      <c r="C9" s="1">
        <v>34508</v>
      </c>
      <c r="D9" s="1">
        <v>35394</v>
      </c>
      <c r="E9" s="1">
        <v>35741</v>
      </c>
      <c r="F9" s="1">
        <v>36221</v>
      </c>
      <c r="G9" s="1">
        <v>37092</v>
      </c>
      <c r="H9" s="1">
        <v>38179</v>
      </c>
      <c r="I9" s="1">
        <v>39321</v>
      </c>
      <c r="J9" s="1">
        <v>40409</v>
      </c>
      <c r="K9" s="1">
        <v>41913</v>
      </c>
      <c r="L9" s="1">
        <v>43173</v>
      </c>
      <c r="M9" s="1">
        <v>44567</v>
      </c>
      <c r="N9" s="1">
        <v>46186</v>
      </c>
    </row>
    <row r="10" spans="1:14" x14ac:dyDescent="0.3">
      <c r="A10" s="7" t="s">
        <v>12</v>
      </c>
      <c r="B10" s="7" t="s">
        <v>75</v>
      </c>
      <c r="C10" s="1">
        <v>19832</v>
      </c>
      <c r="D10" s="1">
        <v>21084</v>
      </c>
      <c r="E10" s="1">
        <v>22111</v>
      </c>
      <c r="F10" s="1">
        <v>22951</v>
      </c>
      <c r="G10" s="1">
        <v>23963</v>
      </c>
      <c r="H10" s="1">
        <v>24804</v>
      </c>
      <c r="I10" s="1">
        <v>25427</v>
      </c>
      <c r="J10" s="1">
        <v>25919</v>
      </c>
      <c r="K10" s="1">
        <v>26620</v>
      </c>
      <c r="L10" s="1">
        <v>26822</v>
      </c>
      <c r="M10" s="1">
        <v>27479</v>
      </c>
      <c r="N10" s="1">
        <v>28438</v>
      </c>
    </row>
    <row r="11" spans="1:14" x14ac:dyDescent="0.3">
      <c r="A11" s="7" t="s">
        <v>13</v>
      </c>
      <c r="B11" s="7" t="s">
        <v>74</v>
      </c>
      <c r="C11" s="1">
        <v>1404</v>
      </c>
      <c r="D11" s="1">
        <v>1451</v>
      </c>
      <c r="E11" s="1">
        <v>1494</v>
      </c>
      <c r="F11" s="1">
        <v>1510</v>
      </c>
      <c r="G11" s="1">
        <v>1575</v>
      </c>
      <c r="H11" s="1">
        <v>1605</v>
      </c>
      <c r="I11" s="1">
        <v>1662</v>
      </c>
      <c r="J11" s="1">
        <v>1708</v>
      </c>
      <c r="K11" s="1">
        <v>1781</v>
      </c>
      <c r="L11" s="1">
        <v>1862</v>
      </c>
      <c r="M11" s="1">
        <v>1938</v>
      </c>
      <c r="N11" s="1">
        <v>1997</v>
      </c>
    </row>
    <row r="12" spans="1:14" x14ac:dyDescent="0.3">
      <c r="A12" s="7" t="s">
        <v>13</v>
      </c>
      <c r="B12" s="7" t="s">
        <v>75</v>
      </c>
      <c r="C12" s="1">
        <v>379</v>
      </c>
      <c r="D12" s="1">
        <v>396</v>
      </c>
      <c r="E12" s="1">
        <v>382</v>
      </c>
      <c r="F12" s="1">
        <v>384</v>
      </c>
      <c r="G12" s="1">
        <v>406</v>
      </c>
      <c r="H12" s="1">
        <v>408</v>
      </c>
      <c r="I12" s="1">
        <v>406</v>
      </c>
      <c r="J12" s="1">
        <v>409</v>
      </c>
      <c r="K12" s="1">
        <v>421</v>
      </c>
      <c r="L12" s="1">
        <v>423</v>
      </c>
      <c r="M12" s="1">
        <v>418</v>
      </c>
      <c r="N12" s="1">
        <v>408</v>
      </c>
    </row>
    <row r="13" spans="1:14" x14ac:dyDescent="0.3">
      <c r="A13" s="7" t="s">
        <v>14</v>
      </c>
      <c r="B13" s="7" t="s">
        <v>74</v>
      </c>
      <c r="C13" s="1">
        <v>4676</v>
      </c>
      <c r="D13" s="1">
        <v>4713</v>
      </c>
      <c r="E13" s="1">
        <v>4770</v>
      </c>
      <c r="F13" s="1">
        <v>4856</v>
      </c>
      <c r="G13" s="1">
        <v>4917</v>
      </c>
      <c r="H13" s="1">
        <v>5018</v>
      </c>
      <c r="I13" s="1">
        <v>5126</v>
      </c>
      <c r="J13" s="1">
        <v>5279</v>
      </c>
      <c r="K13" s="1">
        <v>5465</v>
      </c>
      <c r="L13" s="1">
        <v>5613</v>
      </c>
      <c r="M13" s="1">
        <v>5754</v>
      </c>
      <c r="N13" s="1">
        <v>5848</v>
      </c>
    </row>
    <row r="14" spans="1:14" x14ac:dyDescent="0.3">
      <c r="A14" s="7" t="s">
        <v>14</v>
      </c>
      <c r="B14" s="7" t="s">
        <v>75</v>
      </c>
      <c r="C14" s="1">
        <v>1152</v>
      </c>
      <c r="D14" s="1">
        <v>1281</v>
      </c>
      <c r="E14" s="1">
        <v>1351</v>
      </c>
      <c r="F14" s="1">
        <v>1384</v>
      </c>
      <c r="G14" s="1">
        <v>1448</v>
      </c>
      <c r="H14" s="1">
        <v>1442</v>
      </c>
      <c r="I14" s="1">
        <v>1486</v>
      </c>
      <c r="J14" s="1">
        <v>1493</v>
      </c>
      <c r="K14" s="1">
        <v>1530</v>
      </c>
      <c r="L14" s="1">
        <v>1546</v>
      </c>
      <c r="M14" s="1">
        <v>1550</v>
      </c>
      <c r="N14" s="1">
        <v>1543</v>
      </c>
    </row>
    <row r="15" spans="1:14" x14ac:dyDescent="0.3">
      <c r="A15" s="7" t="s">
        <v>15</v>
      </c>
      <c r="B15" s="7" t="s">
        <v>74</v>
      </c>
      <c r="C15" s="1">
        <v>1917</v>
      </c>
      <c r="D15" s="1">
        <v>1947</v>
      </c>
      <c r="E15" s="1">
        <v>1903</v>
      </c>
      <c r="F15" s="1">
        <v>1897</v>
      </c>
      <c r="G15" s="1">
        <v>1917</v>
      </c>
      <c r="H15" s="1">
        <v>1965</v>
      </c>
      <c r="I15" s="1">
        <v>2003</v>
      </c>
      <c r="J15" s="1">
        <v>2039</v>
      </c>
      <c r="K15" s="1">
        <v>2142</v>
      </c>
      <c r="L15" s="1">
        <v>2228</v>
      </c>
      <c r="M15" s="1">
        <v>2271</v>
      </c>
      <c r="N15" s="1">
        <v>2329</v>
      </c>
    </row>
    <row r="16" spans="1:14" x14ac:dyDescent="0.3">
      <c r="A16" s="7" t="s">
        <v>15</v>
      </c>
      <c r="B16" s="7" t="s">
        <v>75</v>
      </c>
      <c r="C16" s="1">
        <v>1040</v>
      </c>
      <c r="D16" s="1">
        <v>1082</v>
      </c>
      <c r="E16" s="1">
        <v>1140</v>
      </c>
      <c r="F16" s="1">
        <v>1183</v>
      </c>
      <c r="G16" s="1">
        <v>1229</v>
      </c>
      <c r="H16" s="1">
        <v>1240</v>
      </c>
      <c r="I16" s="1">
        <v>1257</v>
      </c>
      <c r="J16" s="1">
        <v>1284</v>
      </c>
      <c r="K16" s="1">
        <v>1327</v>
      </c>
      <c r="L16" s="1">
        <v>1347</v>
      </c>
      <c r="M16" s="1">
        <v>1362</v>
      </c>
      <c r="N16" s="1">
        <v>1412</v>
      </c>
    </row>
    <row r="17" spans="1:14" x14ac:dyDescent="0.3">
      <c r="A17" s="7" t="s">
        <v>16</v>
      </c>
      <c r="B17" s="7" t="s">
        <v>74</v>
      </c>
      <c r="C17" s="1">
        <v>782</v>
      </c>
      <c r="D17" s="1">
        <v>690</v>
      </c>
      <c r="E17" s="1">
        <v>467</v>
      </c>
      <c r="F17" s="1">
        <v>298</v>
      </c>
      <c r="G17" s="1">
        <v>241</v>
      </c>
      <c r="H17" s="1">
        <v>241</v>
      </c>
      <c r="I17" s="1">
        <v>241</v>
      </c>
      <c r="J17" s="1">
        <v>238</v>
      </c>
      <c r="K17" s="1">
        <v>253</v>
      </c>
      <c r="L17" s="1">
        <v>245</v>
      </c>
      <c r="M17" s="1">
        <v>261</v>
      </c>
      <c r="N17" s="1">
        <v>219</v>
      </c>
    </row>
    <row r="18" spans="1:14" x14ac:dyDescent="0.3">
      <c r="A18" s="7" t="s">
        <v>16</v>
      </c>
      <c r="B18" s="7" t="s">
        <v>75</v>
      </c>
      <c r="C18" s="1">
        <v>4888</v>
      </c>
      <c r="D18" s="1">
        <v>4727</v>
      </c>
      <c r="E18" s="1">
        <v>4037</v>
      </c>
      <c r="F18" s="1">
        <v>2597</v>
      </c>
      <c r="G18" s="1">
        <v>1868</v>
      </c>
      <c r="H18" s="1">
        <v>1621</v>
      </c>
      <c r="I18" s="1">
        <v>1569</v>
      </c>
      <c r="J18" s="1">
        <v>1512</v>
      </c>
      <c r="K18" s="1">
        <v>1681</v>
      </c>
      <c r="L18" s="1">
        <v>1543</v>
      </c>
      <c r="M18" s="1">
        <v>1361</v>
      </c>
      <c r="N18" s="1">
        <v>1424</v>
      </c>
    </row>
    <row r="19" spans="1:14" x14ac:dyDescent="0.3">
      <c r="A19" s="10" t="s">
        <v>17</v>
      </c>
      <c r="B19" s="10" t="s">
        <v>17</v>
      </c>
      <c r="C19" s="5">
        <v>70578</v>
      </c>
      <c r="D19" s="5">
        <v>72765</v>
      </c>
      <c r="E19" s="5">
        <v>73396</v>
      </c>
      <c r="F19" s="5">
        <v>73281</v>
      </c>
      <c r="G19" s="5">
        <v>74656</v>
      </c>
      <c r="H19" s="5">
        <v>76523</v>
      </c>
      <c r="I19" s="5">
        <v>78498</v>
      </c>
      <c r="J19" s="5">
        <v>80290</v>
      </c>
      <c r="K19" s="5">
        <v>83133</v>
      </c>
      <c r="L19" s="5">
        <v>84802</v>
      </c>
      <c r="M19" s="5">
        <v>86961</v>
      </c>
      <c r="N19" s="5">
        <v>89804</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74</v>
      </c>
      <c r="C24" s="2">
        <v>0.63503864556496104</v>
      </c>
      <c r="D24" s="2">
        <v>0.62668649739721705</v>
      </c>
      <c r="E24" s="2">
        <v>0.61780059462075598</v>
      </c>
      <c r="F24" s="2">
        <v>0.61213073751098501</v>
      </c>
      <c r="G24" s="2">
        <v>0.60751781180902498</v>
      </c>
      <c r="H24" s="2">
        <v>0.60617944524712997</v>
      </c>
      <c r="I24" s="2">
        <v>0.60729288935565595</v>
      </c>
      <c r="J24" s="2">
        <v>0.60922988783017695</v>
      </c>
      <c r="K24" s="2">
        <v>0.61157398625479698</v>
      </c>
      <c r="L24" s="2">
        <v>0.61680120008572004</v>
      </c>
      <c r="M24" s="2">
        <v>0.61859090025816799</v>
      </c>
      <c r="N24" s="2">
        <v>0.61891616638078895</v>
      </c>
    </row>
    <row r="25" spans="1:14" x14ac:dyDescent="0.3">
      <c r="A25" s="8" t="s">
        <v>12</v>
      </c>
      <c r="B25" s="8" t="s">
        <v>75</v>
      </c>
      <c r="C25" s="2">
        <v>0.36496135443503902</v>
      </c>
      <c r="D25" s="2">
        <v>0.37331350260278301</v>
      </c>
      <c r="E25" s="2">
        <v>0.38219940537924402</v>
      </c>
      <c r="F25" s="2">
        <v>0.38786926248901499</v>
      </c>
      <c r="G25" s="2">
        <v>0.39248218819097502</v>
      </c>
      <c r="H25" s="2">
        <v>0.39382055475286998</v>
      </c>
      <c r="I25" s="2">
        <v>0.39270711064434399</v>
      </c>
      <c r="J25" s="2">
        <v>0.39077011216982299</v>
      </c>
      <c r="K25" s="2">
        <v>0.38842601374520302</v>
      </c>
      <c r="L25" s="2">
        <v>0.38319879991428002</v>
      </c>
      <c r="M25" s="2">
        <v>0.38140909974183201</v>
      </c>
      <c r="N25" s="2">
        <v>0.381083833619211</v>
      </c>
    </row>
    <row r="26" spans="1:14" x14ac:dyDescent="0.3">
      <c r="A26" s="8" t="s">
        <v>13</v>
      </c>
      <c r="B26" s="8" t="s">
        <v>74</v>
      </c>
      <c r="C26" s="2">
        <v>0.78743690409422296</v>
      </c>
      <c r="D26" s="2">
        <v>0.78559826746074701</v>
      </c>
      <c r="E26" s="2">
        <v>0.79637526652451995</v>
      </c>
      <c r="F26" s="2">
        <v>0.79725448785638897</v>
      </c>
      <c r="G26" s="2">
        <v>0.795053003533569</v>
      </c>
      <c r="H26" s="2">
        <v>0.79731743666169896</v>
      </c>
      <c r="I26" s="2">
        <v>0.80367504835589898</v>
      </c>
      <c r="J26" s="2">
        <v>0.80680207841284801</v>
      </c>
      <c r="K26" s="2">
        <v>0.80881017257039101</v>
      </c>
      <c r="L26" s="2">
        <v>0.81487964989059103</v>
      </c>
      <c r="M26" s="2">
        <v>0.82258064516129004</v>
      </c>
      <c r="N26" s="2">
        <v>0.83035343035343001</v>
      </c>
    </row>
    <row r="27" spans="1:14" x14ac:dyDescent="0.3">
      <c r="A27" s="8" t="s">
        <v>13</v>
      </c>
      <c r="B27" s="8" t="s">
        <v>75</v>
      </c>
      <c r="C27" s="2">
        <v>0.21256309590577699</v>
      </c>
      <c r="D27" s="2">
        <v>0.21440173253925299</v>
      </c>
      <c r="E27" s="2">
        <v>0.20362473347547999</v>
      </c>
      <c r="F27" s="2">
        <v>0.202745512143611</v>
      </c>
      <c r="G27" s="2">
        <v>0.204946996466431</v>
      </c>
      <c r="H27" s="2">
        <v>0.20268256333830101</v>
      </c>
      <c r="I27" s="2">
        <v>0.19632495164410099</v>
      </c>
      <c r="J27" s="2">
        <v>0.19319792158715199</v>
      </c>
      <c r="K27" s="2">
        <v>0.19118982742960899</v>
      </c>
      <c r="L27" s="2">
        <v>0.185120350109409</v>
      </c>
      <c r="M27" s="2">
        <v>0.17741935483870999</v>
      </c>
      <c r="N27" s="2">
        <v>0.16964656964656999</v>
      </c>
    </row>
    <row r="28" spans="1:14" x14ac:dyDescent="0.3">
      <c r="A28" s="8" t="s">
        <v>14</v>
      </c>
      <c r="B28" s="8" t="s">
        <v>74</v>
      </c>
      <c r="C28" s="2">
        <v>0.80233356211393303</v>
      </c>
      <c r="D28" s="2">
        <v>0.78628628628628605</v>
      </c>
      <c r="E28" s="2">
        <v>0.77928443064858699</v>
      </c>
      <c r="F28" s="2">
        <v>0.77820512820512799</v>
      </c>
      <c r="G28" s="2">
        <v>0.77250589159465799</v>
      </c>
      <c r="H28" s="2">
        <v>0.77678018575851404</v>
      </c>
      <c r="I28" s="2">
        <v>0.77525710828796102</v>
      </c>
      <c r="J28" s="2">
        <v>0.77953337271116396</v>
      </c>
      <c r="K28" s="2">
        <v>0.78127233738384605</v>
      </c>
      <c r="L28" s="2">
        <v>0.78404805140382705</v>
      </c>
      <c r="M28" s="2">
        <v>0.78778751369112798</v>
      </c>
      <c r="N28" s="2">
        <v>0.79123258016506604</v>
      </c>
    </row>
    <row r="29" spans="1:14" x14ac:dyDescent="0.3">
      <c r="A29" s="8" t="s">
        <v>14</v>
      </c>
      <c r="B29" s="8" t="s">
        <v>75</v>
      </c>
      <c r="C29" s="2">
        <v>0.197666437886067</v>
      </c>
      <c r="D29" s="2">
        <v>0.213713713713714</v>
      </c>
      <c r="E29" s="2">
        <v>0.22071556935141301</v>
      </c>
      <c r="F29" s="2">
        <v>0.22179487179487201</v>
      </c>
      <c r="G29" s="2">
        <v>0.22749410840534201</v>
      </c>
      <c r="H29" s="2">
        <v>0.22321981424148599</v>
      </c>
      <c r="I29" s="2">
        <v>0.22474289171203901</v>
      </c>
      <c r="J29" s="2">
        <v>0.22046662728883601</v>
      </c>
      <c r="K29" s="2">
        <v>0.21872766261615401</v>
      </c>
      <c r="L29" s="2">
        <v>0.215951948596173</v>
      </c>
      <c r="M29" s="2">
        <v>0.21221248630887199</v>
      </c>
      <c r="N29" s="2">
        <v>0.20876741983493399</v>
      </c>
    </row>
    <row r="30" spans="1:14" x14ac:dyDescent="0.3">
      <c r="A30" s="8" t="s">
        <v>15</v>
      </c>
      <c r="B30" s="8" t="s">
        <v>74</v>
      </c>
      <c r="C30" s="2">
        <v>0.64829218802840705</v>
      </c>
      <c r="D30" s="2">
        <v>0.64278639815120497</v>
      </c>
      <c r="E30" s="2">
        <v>0.62536970095300703</v>
      </c>
      <c r="F30" s="2">
        <v>0.61590909090909096</v>
      </c>
      <c r="G30" s="2">
        <v>0.60934520025429095</v>
      </c>
      <c r="H30" s="2">
        <v>0.61310452418096695</v>
      </c>
      <c r="I30" s="2">
        <v>0.61441717791410999</v>
      </c>
      <c r="J30" s="2">
        <v>0.613602166716822</v>
      </c>
      <c r="K30" s="2">
        <v>0.61746901124243303</v>
      </c>
      <c r="L30" s="2">
        <v>0.62321678321678298</v>
      </c>
      <c r="M30" s="2">
        <v>0.62510322047894296</v>
      </c>
      <c r="N30" s="2">
        <v>0.62256081261694696</v>
      </c>
    </row>
    <row r="31" spans="1:14" x14ac:dyDescent="0.3">
      <c r="A31" s="8" t="s">
        <v>15</v>
      </c>
      <c r="B31" s="8" t="s">
        <v>75</v>
      </c>
      <c r="C31" s="2">
        <v>0.35170781197159301</v>
      </c>
      <c r="D31" s="2">
        <v>0.35721360184879503</v>
      </c>
      <c r="E31" s="2">
        <v>0.37463029904699302</v>
      </c>
      <c r="F31" s="2">
        <v>0.38409090909090898</v>
      </c>
      <c r="G31" s="2">
        <v>0.39065479974570899</v>
      </c>
      <c r="H31" s="2">
        <v>0.386895475819033</v>
      </c>
      <c r="I31" s="2">
        <v>0.38558282208589001</v>
      </c>
      <c r="J31" s="2">
        <v>0.386397833283178</v>
      </c>
      <c r="K31" s="2">
        <v>0.38253098875756703</v>
      </c>
      <c r="L31" s="2">
        <v>0.37678321678321702</v>
      </c>
      <c r="M31" s="2">
        <v>0.37489677952105699</v>
      </c>
      <c r="N31" s="2">
        <v>0.37743918738305299</v>
      </c>
    </row>
    <row r="32" spans="1:14" x14ac:dyDescent="0.3">
      <c r="A32" s="8" t="s">
        <v>16</v>
      </c>
      <c r="B32" s="8" t="s">
        <v>74</v>
      </c>
      <c r="C32" s="2">
        <v>0.13791887125220501</v>
      </c>
      <c r="D32" s="2">
        <v>0.12737677681373499</v>
      </c>
      <c r="E32" s="2">
        <v>0.103685612788632</v>
      </c>
      <c r="F32" s="2">
        <v>0.10293609671848</v>
      </c>
      <c r="G32" s="2">
        <v>0.114272166903746</v>
      </c>
      <c r="H32" s="2">
        <v>0.129430719656284</v>
      </c>
      <c r="I32" s="2">
        <v>0.13314917127071799</v>
      </c>
      <c r="J32" s="2">
        <v>0.13600000000000001</v>
      </c>
      <c r="K32" s="2">
        <v>0.13081695966908</v>
      </c>
      <c r="L32" s="2">
        <v>0.137024608501119</v>
      </c>
      <c r="M32" s="2">
        <v>0.160912453760789</v>
      </c>
      <c r="N32" s="2">
        <v>0.133292757151552</v>
      </c>
    </row>
    <row r="33" spans="1:15" x14ac:dyDescent="0.3">
      <c r="A33" s="8" t="s">
        <v>16</v>
      </c>
      <c r="B33" s="8" t="s">
        <v>75</v>
      </c>
      <c r="C33" s="2">
        <v>0.86208112874779497</v>
      </c>
      <c r="D33" s="2">
        <v>0.87262322318626595</v>
      </c>
      <c r="E33" s="2">
        <v>0.89631438721136802</v>
      </c>
      <c r="F33" s="2">
        <v>0.89706390328151997</v>
      </c>
      <c r="G33" s="2">
        <v>0.88572783309625402</v>
      </c>
      <c r="H33" s="2">
        <v>0.87056928034371595</v>
      </c>
      <c r="I33" s="2">
        <v>0.86685082872928199</v>
      </c>
      <c r="J33" s="2">
        <v>0.86399999999999999</v>
      </c>
      <c r="K33" s="2">
        <v>0.86918304033091998</v>
      </c>
      <c r="L33" s="2">
        <v>0.86297539149888103</v>
      </c>
      <c r="M33" s="2">
        <v>0.839087546239211</v>
      </c>
      <c r="N33" s="2">
        <v>0.86670724284844802</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74</v>
      </c>
      <c r="C38" s="2">
        <v>2.5675205749391399E-2</v>
      </c>
      <c r="D38" s="2">
        <v>9.8039215686274508E-3</v>
      </c>
      <c r="E38" s="2">
        <v>1.34299543941132E-2</v>
      </c>
      <c r="F38" s="2">
        <v>2.4046823665829199E-2</v>
      </c>
      <c r="G38" s="2">
        <v>2.9305510622236599E-2</v>
      </c>
      <c r="H38" s="2">
        <v>2.9911731580188099E-2</v>
      </c>
      <c r="I38" s="2">
        <v>2.7669693039342799E-2</v>
      </c>
      <c r="J38" s="2">
        <v>3.7219431314806102E-2</v>
      </c>
      <c r="K38" s="2">
        <v>3.0062271848829699E-2</v>
      </c>
      <c r="L38" s="2">
        <v>3.2288698955365597E-2</v>
      </c>
      <c r="M38" s="2">
        <v>3.6327327394709098E-2</v>
      </c>
      <c r="N38" s="3">
        <v>0.14296320126704401</v>
      </c>
      <c r="O38" s="3">
        <v>0.29224140343023403</v>
      </c>
    </row>
    <row r="39" spans="1:15" x14ac:dyDescent="0.3">
      <c r="A39" s="8" t="s">
        <v>12</v>
      </c>
      <c r="B39" s="8" t="s">
        <v>75</v>
      </c>
      <c r="C39" s="2">
        <v>6.3130294473578097E-2</v>
      </c>
      <c r="D39" s="2">
        <v>4.8709922215898302E-2</v>
      </c>
      <c r="E39" s="2">
        <v>3.7990140653973103E-2</v>
      </c>
      <c r="F39" s="2">
        <v>4.4093939261905801E-2</v>
      </c>
      <c r="G39" s="2">
        <v>3.5095772649501297E-2</v>
      </c>
      <c r="H39" s="2">
        <v>2.5116916626350599E-2</v>
      </c>
      <c r="I39" s="2">
        <v>1.9349510362999998E-2</v>
      </c>
      <c r="J39" s="2">
        <v>2.7045796519927501E-2</v>
      </c>
      <c r="K39" s="2">
        <v>7.5882794891059396E-3</v>
      </c>
      <c r="L39" s="2">
        <v>2.44948176869734E-2</v>
      </c>
      <c r="M39" s="2">
        <v>3.4899377706612299E-2</v>
      </c>
      <c r="N39" s="3">
        <v>9.7187391488869193E-2</v>
      </c>
      <c r="O39" s="3">
        <v>0.286147166568676</v>
      </c>
    </row>
    <row r="40" spans="1:15" x14ac:dyDescent="0.3">
      <c r="A40" s="8" t="s">
        <v>13</v>
      </c>
      <c r="B40" s="8" t="s">
        <v>74</v>
      </c>
      <c r="C40" s="2">
        <v>3.3475783475783498E-2</v>
      </c>
      <c r="D40" s="2">
        <v>2.96347346657478E-2</v>
      </c>
      <c r="E40" s="2">
        <v>1.0709504685408299E-2</v>
      </c>
      <c r="F40" s="2">
        <v>4.3046357615894003E-2</v>
      </c>
      <c r="G40" s="2">
        <v>1.9047619047619001E-2</v>
      </c>
      <c r="H40" s="2">
        <v>3.5514018691588801E-2</v>
      </c>
      <c r="I40" s="2">
        <v>2.76774969915764E-2</v>
      </c>
      <c r="J40" s="2">
        <v>4.27400468384075E-2</v>
      </c>
      <c r="K40" s="2">
        <v>4.5480067377877603E-2</v>
      </c>
      <c r="L40" s="2">
        <v>4.08163265306122E-2</v>
      </c>
      <c r="M40" s="2">
        <v>3.04437564499484E-2</v>
      </c>
      <c r="N40" s="3">
        <v>0.1692037470726</v>
      </c>
      <c r="O40" s="3">
        <v>0.33668005354752301</v>
      </c>
    </row>
    <row r="41" spans="1:15" x14ac:dyDescent="0.3">
      <c r="A41" s="8" t="s">
        <v>13</v>
      </c>
      <c r="B41" s="8" t="s">
        <v>75</v>
      </c>
      <c r="C41" s="2">
        <v>4.4854881266490801E-2</v>
      </c>
      <c r="D41" s="2">
        <v>-3.5353535353535401E-2</v>
      </c>
      <c r="E41" s="2">
        <v>5.2356020942408397E-3</v>
      </c>
      <c r="F41" s="2">
        <v>5.7291666666666699E-2</v>
      </c>
      <c r="G41" s="2">
        <v>4.92610837438424E-3</v>
      </c>
      <c r="H41" s="2">
        <v>-4.9019607843137298E-3</v>
      </c>
      <c r="I41" s="2">
        <v>7.38916256157635E-3</v>
      </c>
      <c r="J41" s="2">
        <v>2.93398533007335E-2</v>
      </c>
      <c r="K41" s="2">
        <v>4.7505938242280296E-3</v>
      </c>
      <c r="L41" s="2">
        <v>-1.1820330969267099E-2</v>
      </c>
      <c r="M41" s="2">
        <v>-2.39234449760766E-2</v>
      </c>
      <c r="N41" s="3">
        <v>-2.4449877750611199E-3</v>
      </c>
      <c r="O41" s="3">
        <v>6.8062827225130906E-2</v>
      </c>
    </row>
    <row r="42" spans="1:15" x14ac:dyDescent="0.3">
      <c r="A42" s="8" t="s">
        <v>14</v>
      </c>
      <c r="B42" s="8" t="s">
        <v>74</v>
      </c>
      <c r="C42" s="2">
        <v>7.9127459366980304E-3</v>
      </c>
      <c r="D42" s="2">
        <v>1.2094207511139401E-2</v>
      </c>
      <c r="E42" s="2">
        <v>1.80293501048218E-2</v>
      </c>
      <c r="F42" s="2">
        <v>1.25617792421746E-2</v>
      </c>
      <c r="G42" s="2">
        <v>2.05409802725239E-2</v>
      </c>
      <c r="H42" s="2">
        <v>2.15225189318454E-2</v>
      </c>
      <c r="I42" s="2">
        <v>2.9847834568864601E-2</v>
      </c>
      <c r="J42" s="2">
        <v>3.5233945823072599E-2</v>
      </c>
      <c r="K42" s="2">
        <v>2.7081427264409898E-2</v>
      </c>
      <c r="L42" s="2">
        <v>2.51202565473009E-2</v>
      </c>
      <c r="M42" s="2">
        <v>1.6336461591936E-2</v>
      </c>
      <c r="N42" s="3">
        <v>0.107785565448002</v>
      </c>
      <c r="O42" s="3">
        <v>0.225995807127883</v>
      </c>
    </row>
    <row r="43" spans="1:15" x14ac:dyDescent="0.3">
      <c r="A43" s="8" t="s">
        <v>14</v>
      </c>
      <c r="B43" s="8" t="s">
        <v>75</v>
      </c>
      <c r="C43" s="2">
        <v>0.111979166666667</v>
      </c>
      <c r="D43" s="2">
        <v>5.4644808743169397E-2</v>
      </c>
      <c r="E43" s="2">
        <v>2.4426350851221301E-2</v>
      </c>
      <c r="F43" s="2">
        <v>4.6242774566474E-2</v>
      </c>
      <c r="G43" s="2">
        <v>-4.1436464088397797E-3</v>
      </c>
      <c r="H43" s="2">
        <v>3.0513176144244099E-2</v>
      </c>
      <c r="I43" s="2">
        <v>4.7106325706594903E-3</v>
      </c>
      <c r="J43" s="2">
        <v>2.4782317481580701E-2</v>
      </c>
      <c r="K43" s="2">
        <v>1.0457516339869299E-2</v>
      </c>
      <c r="L43" s="2">
        <v>2.5873221216041399E-3</v>
      </c>
      <c r="M43" s="2">
        <v>-4.5161290322580597E-3</v>
      </c>
      <c r="N43" s="3">
        <v>3.34896182183523E-2</v>
      </c>
      <c r="O43" s="3">
        <v>0.14211695040710601</v>
      </c>
    </row>
    <row r="44" spans="1:15" x14ac:dyDescent="0.3">
      <c r="A44" s="8" t="s">
        <v>15</v>
      </c>
      <c r="B44" s="8" t="s">
        <v>74</v>
      </c>
      <c r="C44" s="2">
        <v>1.56494522691706E-2</v>
      </c>
      <c r="D44" s="2">
        <v>-2.2598870056497199E-2</v>
      </c>
      <c r="E44" s="2">
        <v>-3.15291644771414E-3</v>
      </c>
      <c r="F44" s="2">
        <v>1.0542962572482901E-2</v>
      </c>
      <c r="G44" s="2">
        <v>2.5039123630672899E-2</v>
      </c>
      <c r="H44" s="2">
        <v>1.9338422391857499E-2</v>
      </c>
      <c r="I44" s="2">
        <v>1.7973040439341E-2</v>
      </c>
      <c r="J44" s="2">
        <v>5.0514958312898497E-2</v>
      </c>
      <c r="K44" s="2">
        <v>4.0149393090569599E-2</v>
      </c>
      <c r="L44" s="2">
        <v>1.92998204667864E-2</v>
      </c>
      <c r="M44" s="2">
        <v>2.5539409951563199E-2</v>
      </c>
      <c r="N44" s="3">
        <v>0.14222658165767499</v>
      </c>
      <c r="O44" s="3">
        <v>0.22385706778770401</v>
      </c>
    </row>
    <row r="45" spans="1:15" x14ac:dyDescent="0.3">
      <c r="A45" s="8" t="s">
        <v>15</v>
      </c>
      <c r="B45" s="8" t="s">
        <v>75</v>
      </c>
      <c r="C45" s="2">
        <v>4.0384615384615401E-2</v>
      </c>
      <c r="D45" s="2">
        <v>5.3604436229205202E-2</v>
      </c>
      <c r="E45" s="2">
        <v>3.7719298245614E-2</v>
      </c>
      <c r="F45" s="2">
        <v>3.8884192730346601E-2</v>
      </c>
      <c r="G45" s="2">
        <v>8.9503661513425491E-3</v>
      </c>
      <c r="H45" s="2">
        <v>1.3709677419354801E-2</v>
      </c>
      <c r="I45" s="2">
        <v>2.14797136038186E-2</v>
      </c>
      <c r="J45" s="2">
        <v>3.3489096573208699E-2</v>
      </c>
      <c r="K45" s="2">
        <v>1.50715900527506E-2</v>
      </c>
      <c r="L45" s="2">
        <v>1.1135857461024501E-2</v>
      </c>
      <c r="M45" s="2">
        <v>3.6710719530102798E-2</v>
      </c>
      <c r="N45" s="3">
        <v>9.9688473520249204E-2</v>
      </c>
      <c r="O45" s="3">
        <v>0.23859649122807</v>
      </c>
    </row>
    <row r="46" spans="1:15" x14ac:dyDescent="0.3">
      <c r="A46" s="8" t="s">
        <v>16</v>
      </c>
      <c r="B46" s="8" t="s">
        <v>74</v>
      </c>
      <c r="C46" s="2">
        <v>-0.11764705882352899</v>
      </c>
      <c r="D46" s="2">
        <v>-0.32318840579710101</v>
      </c>
      <c r="E46" s="2">
        <v>-0.36188436830835102</v>
      </c>
      <c r="F46" s="2">
        <v>-0.19127516778523501</v>
      </c>
      <c r="G46" s="2">
        <v>0</v>
      </c>
      <c r="H46" s="2">
        <v>0</v>
      </c>
      <c r="I46" s="2">
        <v>-1.2448132780083001E-2</v>
      </c>
      <c r="J46" s="2">
        <v>6.3025210084033598E-2</v>
      </c>
      <c r="K46" s="2">
        <v>-3.1620553359683799E-2</v>
      </c>
      <c r="L46" s="2">
        <v>6.5306122448979598E-2</v>
      </c>
      <c r="M46" s="2">
        <v>-0.160919540229885</v>
      </c>
      <c r="N46" s="3">
        <v>-7.9831932773109196E-2</v>
      </c>
      <c r="O46" s="3">
        <v>-0.53104925053533203</v>
      </c>
    </row>
    <row r="47" spans="1:15" x14ac:dyDescent="0.3">
      <c r="A47" s="8" t="s">
        <v>16</v>
      </c>
      <c r="B47" s="8" t="s">
        <v>75</v>
      </c>
      <c r="C47" s="2">
        <v>-3.2937806873977099E-2</v>
      </c>
      <c r="D47" s="2">
        <v>-0.145969959805373</v>
      </c>
      <c r="E47" s="2">
        <v>-0.35670052018825898</v>
      </c>
      <c r="F47" s="2">
        <v>-0.28070850981902201</v>
      </c>
      <c r="G47" s="2">
        <v>-0.132226980728051</v>
      </c>
      <c r="H47" s="2">
        <v>-3.2078963602714401E-2</v>
      </c>
      <c r="I47" s="2">
        <v>-3.6328871892925399E-2</v>
      </c>
      <c r="J47" s="2">
        <v>0.111772486772487</v>
      </c>
      <c r="K47" s="2">
        <v>-8.2093991671623998E-2</v>
      </c>
      <c r="L47" s="2">
        <v>-0.117952041477641</v>
      </c>
      <c r="M47" s="2">
        <v>4.6289493019838403E-2</v>
      </c>
      <c r="N47" s="3">
        <v>-5.8201058201058198E-2</v>
      </c>
      <c r="O47" s="3">
        <v>-0.64726281892494397</v>
      </c>
    </row>
    <row r="48" spans="1:15" x14ac:dyDescent="0.3">
      <c r="A48" s="11" t="s">
        <v>17</v>
      </c>
      <c r="B48" s="11" t="s">
        <v>17</v>
      </c>
      <c r="C48" s="3">
        <v>3.09869931140015E-2</v>
      </c>
      <c r="D48" s="3">
        <v>8.6717515288943902E-3</v>
      </c>
      <c r="E48" s="3">
        <v>-1.56684287972097E-3</v>
      </c>
      <c r="F48" s="3">
        <v>1.87633902375786E-2</v>
      </c>
      <c r="G48" s="3">
        <v>2.5008036862408899E-2</v>
      </c>
      <c r="H48" s="3">
        <v>2.5809233825124501E-2</v>
      </c>
      <c r="I48" s="3">
        <v>2.2828607098270001E-2</v>
      </c>
      <c r="J48" s="3">
        <v>3.5409141860754799E-2</v>
      </c>
      <c r="K48" s="3">
        <v>2.0076263337062299E-2</v>
      </c>
      <c r="L48" s="3">
        <v>2.54593052050659E-2</v>
      </c>
      <c r="M48" s="3">
        <v>3.2692816319959503E-2</v>
      </c>
      <c r="N48" s="3">
        <v>0.118495453979325</v>
      </c>
      <c r="O48" s="3">
        <v>0.22355441713444901</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43</v>
      </c>
      <c r="B53" s="15"/>
    </row>
    <row r="54" spans="1:2" x14ac:dyDescent="0.3">
      <c r="A54" s="14" t="s">
        <v>44</v>
      </c>
      <c r="B54" s="15"/>
    </row>
    <row r="55" spans="1:2" x14ac:dyDescent="0.3">
      <c r="A55" s="14" t="s">
        <v>45</v>
      </c>
      <c r="B55" s="15"/>
    </row>
    <row r="56" spans="1:2" x14ac:dyDescent="0.3">
      <c r="A56" s="14" t="s">
        <v>78</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52</v>
      </c>
      <c r="B1" s="15"/>
    </row>
    <row r="2" spans="1:14" ht="15.6" x14ac:dyDescent="0.3">
      <c r="A2" s="12" t="s">
        <v>32</v>
      </c>
      <c r="B2" s="15"/>
    </row>
    <row r="3" spans="1:14" ht="15.6" x14ac:dyDescent="0.3">
      <c r="A3" s="12" t="s">
        <v>33</v>
      </c>
      <c r="B3" s="15"/>
    </row>
    <row r="4" spans="1:14" ht="15.6" x14ac:dyDescent="0.3">
      <c r="A4" s="12" t="s">
        <v>53</v>
      </c>
      <c r="B4" s="15"/>
    </row>
    <row r="5" spans="1:14" x14ac:dyDescent="0.3">
      <c r="A5" s="15"/>
      <c r="B5" s="15"/>
    </row>
    <row r="6" spans="1:14" x14ac:dyDescent="0.3">
      <c r="A6" s="16" t="str">
        <f>HYPERLINK("#'Table of contents'!A4",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46</v>
      </c>
      <c r="C9" s="1">
        <v>28667</v>
      </c>
      <c r="D9" s="1">
        <v>29864</v>
      </c>
      <c r="E9" s="1">
        <v>30640</v>
      </c>
      <c r="F9" s="1">
        <v>31148</v>
      </c>
      <c r="G9" s="1">
        <v>31074</v>
      </c>
      <c r="H9" s="1">
        <v>31215</v>
      </c>
      <c r="I9" s="1">
        <v>31755</v>
      </c>
      <c r="J9" s="1">
        <v>32831</v>
      </c>
      <c r="K9" s="1">
        <v>33283</v>
      </c>
      <c r="L9" s="1">
        <v>34587</v>
      </c>
      <c r="M9" s="1">
        <v>36725</v>
      </c>
      <c r="N9" s="1">
        <v>39574</v>
      </c>
    </row>
    <row r="10" spans="1:14" x14ac:dyDescent="0.3">
      <c r="A10" s="7" t="s">
        <v>12</v>
      </c>
      <c r="B10" s="7" t="s">
        <v>47</v>
      </c>
      <c r="C10" s="1">
        <v>59798</v>
      </c>
      <c r="D10" s="1">
        <v>60641</v>
      </c>
      <c r="E10" s="1">
        <v>61591</v>
      </c>
      <c r="F10" s="1">
        <v>63140</v>
      </c>
      <c r="G10" s="1">
        <v>64738</v>
      </c>
      <c r="H10" s="1">
        <v>66622</v>
      </c>
      <c r="I10" s="1">
        <v>69302</v>
      </c>
      <c r="J10" s="1">
        <v>72447</v>
      </c>
      <c r="K10" s="1">
        <v>74328</v>
      </c>
      <c r="L10" s="1">
        <v>79309</v>
      </c>
      <c r="M10" s="1">
        <v>85231</v>
      </c>
      <c r="N10" s="1">
        <v>92035</v>
      </c>
    </row>
    <row r="11" spans="1:14" x14ac:dyDescent="0.3">
      <c r="A11" s="7" t="s">
        <v>12</v>
      </c>
      <c r="B11" s="7" t="s">
        <v>48</v>
      </c>
      <c r="C11" s="1">
        <v>47401</v>
      </c>
      <c r="D11" s="1">
        <v>48841</v>
      </c>
      <c r="E11" s="1">
        <v>50324</v>
      </c>
      <c r="F11" s="1">
        <v>51898</v>
      </c>
      <c r="G11" s="1">
        <v>53918</v>
      </c>
      <c r="H11" s="1">
        <v>55786</v>
      </c>
      <c r="I11" s="1">
        <v>57993</v>
      </c>
      <c r="J11" s="1">
        <v>60179</v>
      </c>
      <c r="K11" s="1">
        <v>60125</v>
      </c>
      <c r="L11" s="1">
        <v>62550</v>
      </c>
      <c r="M11" s="1">
        <v>65420</v>
      </c>
      <c r="N11" s="1">
        <v>68257</v>
      </c>
    </row>
    <row r="12" spans="1:14" x14ac:dyDescent="0.3">
      <c r="A12" s="7" t="s">
        <v>12</v>
      </c>
      <c r="B12" s="7" t="s">
        <v>49</v>
      </c>
      <c r="C12" s="1">
        <v>33659</v>
      </c>
      <c r="D12" s="1">
        <v>34822</v>
      </c>
      <c r="E12" s="1">
        <v>36101</v>
      </c>
      <c r="F12" s="1">
        <v>37348</v>
      </c>
      <c r="G12" s="1">
        <v>38498</v>
      </c>
      <c r="H12" s="1">
        <v>39689</v>
      </c>
      <c r="I12" s="1">
        <v>40533</v>
      </c>
      <c r="J12" s="1">
        <v>41619</v>
      </c>
      <c r="K12" s="1">
        <v>41034</v>
      </c>
      <c r="L12" s="1">
        <v>42657</v>
      </c>
      <c r="M12" s="1">
        <v>44898</v>
      </c>
      <c r="N12" s="1">
        <v>46724</v>
      </c>
    </row>
    <row r="13" spans="1:14" x14ac:dyDescent="0.3">
      <c r="A13" s="7" t="s">
        <v>12</v>
      </c>
      <c r="B13" s="7" t="s">
        <v>50</v>
      </c>
      <c r="C13" s="1">
        <v>16209</v>
      </c>
      <c r="D13" s="1">
        <v>16582</v>
      </c>
      <c r="E13" s="1">
        <v>16748</v>
      </c>
      <c r="F13" s="1">
        <v>17247</v>
      </c>
      <c r="G13" s="1">
        <v>17753</v>
      </c>
      <c r="H13" s="1">
        <v>18337</v>
      </c>
      <c r="I13" s="1">
        <v>19194</v>
      </c>
      <c r="J13" s="1">
        <v>19972</v>
      </c>
      <c r="K13" s="1">
        <v>18076</v>
      </c>
      <c r="L13" s="1">
        <v>19648</v>
      </c>
      <c r="M13" s="1">
        <v>22111</v>
      </c>
      <c r="N13" s="1">
        <v>23436</v>
      </c>
    </row>
    <row r="14" spans="1:14" x14ac:dyDescent="0.3">
      <c r="A14" s="7" t="s">
        <v>12</v>
      </c>
      <c r="B14" s="7" t="s">
        <v>51</v>
      </c>
      <c r="C14" s="1">
        <v>5304</v>
      </c>
      <c r="D14" s="1">
        <v>5451</v>
      </c>
      <c r="E14" s="1">
        <v>5694</v>
      </c>
      <c r="F14" s="1">
        <v>5959</v>
      </c>
      <c r="G14" s="1">
        <v>6343</v>
      </c>
      <c r="H14" s="1">
        <v>6829</v>
      </c>
      <c r="I14" s="1">
        <v>7424</v>
      </c>
      <c r="J14" s="1">
        <v>7969</v>
      </c>
      <c r="K14" s="1">
        <v>5863</v>
      </c>
      <c r="L14" s="1">
        <v>6504</v>
      </c>
      <c r="M14" s="1">
        <v>8004</v>
      </c>
      <c r="N14" s="1">
        <v>8503</v>
      </c>
    </row>
    <row r="15" spans="1:14" x14ac:dyDescent="0.3">
      <c r="A15" s="7" t="s">
        <v>13</v>
      </c>
      <c r="B15" s="7" t="s">
        <v>46</v>
      </c>
      <c r="C15" s="1">
        <v>1392</v>
      </c>
      <c r="D15" s="1">
        <v>1441</v>
      </c>
      <c r="E15" s="1">
        <v>1443</v>
      </c>
      <c r="F15" s="1">
        <v>1439</v>
      </c>
      <c r="G15" s="1">
        <v>1508</v>
      </c>
      <c r="H15" s="1">
        <v>1461</v>
      </c>
      <c r="I15" s="1">
        <v>1443</v>
      </c>
      <c r="J15" s="1">
        <v>1389</v>
      </c>
      <c r="K15" s="1">
        <v>1336</v>
      </c>
      <c r="L15" s="1">
        <v>1295</v>
      </c>
      <c r="M15" s="1">
        <v>1280</v>
      </c>
      <c r="N15" s="1">
        <v>1269</v>
      </c>
    </row>
    <row r="16" spans="1:14" x14ac:dyDescent="0.3">
      <c r="A16" s="7" t="s">
        <v>13</v>
      </c>
      <c r="B16" s="7" t="s">
        <v>47</v>
      </c>
      <c r="C16" s="1">
        <v>1832</v>
      </c>
      <c r="D16" s="1">
        <v>1827</v>
      </c>
      <c r="E16" s="1">
        <v>1908</v>
      </c>
      <c r="F16" s="1">
        <v>1988</v>
      </c>
      <c r="G16" s="1">
        <v>2063</v>
      </c>
      <c r="H16" s="1">
        <v>2222</v>
      </c>
      <c r="I16" s="1">
        <v>2341</v>
      </c>
      <c r="J16" s="1">
        <v>2479</v>
      </c>
      <c r="K16" s="1">
        <v>2532</v>
      </c>
      <c r="L16" s="1">
        <v>2723</v>
      </c>
      <c r="M16" s="1">
        <v>2933</v>
      </c>
      <c r="N16" s="1">
        <v>3035</v>
      </c>
    </row>
    <row r="17" spans="1:14" x14ac:dyDescent="0.3">
      <c r="A17" s="7" t="s">
        <v>13</v>
      </c>
      <c r="B17" s="7" t="s">
        <v>48</v>
      </c>
      <c r="C17" s="1">
        <v>1400</v>
      </c>
      <c r="D17" s="1">
        <v>1445</v>
      </c>
      <c r="E17" s="1">
        <v>1462</v>
      </c>
      <c r="F17" s="1">
        <v>1476</v>
      </c>
      <c r="G17" s="1">
        <v>1501</v>
      </c>
      <c r="H17" s="1">
        <v>1522</v>
      </c>
      <c r="I17" s="1">
        <v>1621</v>
      </c>
      <c r="J17" s="1">
        <v>1738</v>
      </c>
      <c r="K17" s="1">
        <v>1780</v>
      </c>
      <c r="L17" s="1">
        <v>1864</v>
      </c>
      <c r="M17" s="1">
        <v>1961</v>
      </c>
      <c r="N17" s="1">
        <v>2003</v>
      </c>
    </row>
    <row r="18" spans="1:14" x14ac:dyDescent="0.3">
      <c r="A18" s="7" t="s">
        <v>13</v>
      </c>
      <c r="B18" s="7" t="s">
        <v>49</v>
      </c>
      <c r="C18" s="1">
        <v>1152</v>
      </c>
      <c r="D18" s="1">
        <v>1171</v>
      </c>
      <c r="E18" s="1">
        <v>1185</v>
      </c>
      <c r="F18" s="1">
        <v>1209</v>
      </c>
      <c r="G18" s="1">
        <v>1249</v>
      </c>
      <c r="H18" s="1">
        <v>1269</v>
      </c>
      <c r="I18" s="1">
        <v>1249</v>
      </c>
      <c r="J18" s="1">
        <v>1270</v>
      </c>
      <c r="K18" s="1">
        <v>1240</v>
      </c>
      <c r="L18" s="1">
        <v>1301</v>
      </c>
      <c r="M18" s="1">
        <v>1363</v>
      </c>
      <c r="N18" s="1">
        <v>1408</v>
      </c>
    </row>
    <row r="19" spans="1:14" x14ac:dyDescent="0.3">
      <c r="A19" s="7" t="s">
        <v>13</v>
      </c>
      <c r="B19" s="7" t="s">
        <v>50</v>
      </c>
      <c r="C19" s="1">
        <v>492</v>
      </c>
      <c r="D19" s="1">
        <v>520</v>
      </c>
      <c r="E19" s="1">
        <v>537</v>
      </c>
      <c r="F19" s="1">
        <v>576</v>
      </c>
      <c r="G19" s="1">
        <v>601</v>
      </c>
      <c r="H19" s="1">
        <v>640</v>
      </c>
      <c r="I19" s="1">
        <v>691</v>
      </c>
      <c r="J19" s="1">
        <v>701</v>
      </c>
      <c r="K19" s="1">
        <v>588</v>
      </c>
      <c r="L19" s="1">
        <v>626</v>
      </c>
      <c r="M19" s="1">
        <v>715</v>
      </c>
      <c r="N19" s="1">
        <v>739</v>
      </c>
    </row>
    <row r="20" spans="1:14" x14ac:dyDescent="0.3">
      <c r="A20" s="7" t="s">
        <v>13</v>
      </c>
      <c r="B20" s="7" t="s">
        <v>51</v>
      </c>
      <c r="C20" s="1">
        <v>105</v>
      </c>
      <c r="D20" s="1">
        <v>120</v>
      </c>
      <c r="E20" s="1">
        <v>125</v>
      </c>
      <c r="F20" s="1">
        <v>128</v>
      </c>
      <c r="G20" s="1">
        <v>136</v>
      </c>
      <c r="H20" s="1">
        <v>161</v>
      </c>
      <c r="I20" s="1">
        <v>187</v>
      </c>
      <c r="J20" s="1">
        <v>194</v>
      </c>
      <c r="K20" s="1">
        <v>124</v>
      </c>
      <c r="L20" s="1">
        <v>144</v>
      </c>
      <c r="M20" s="1">
        <v>197</v>
      </c>
      <c r="N20" s="1">
        <v>216</v>
      </c>
    </row>
    <row r="21" spans="1:14" x14ac:dyDescent="0.3">
      <c r="A21" s="7" t="s">
        <v>14</v>
      </c>
      <c r="B21" s="7" t="s">
        <v>46</v>
      </c>
      <c r="C21" s="1">
        <v>3704</v>
      </c>
      <c r="D21" s="1">
        <v>3861</v>
      </c>
      <c r="E21" s="1">
        <v>3881</v>
      </c>
      <c r="F21" s="1">
        <v>3909</v>
      </c>
      <c r="G21" s="1">
        <v>4014</v>
      </c>
      <c r="H21" s="1">
        <v>4040</v>
      </c>
      <c r="I21" s="1">
        <v>4061</v>
      </c>
      <c r="J21" s="1">
        <v>4062</v>
      </c>
      <c r="K21" s="1">
        <v>4080</v>
      </c>
      <c r="L21" s="1">
        <v>4092</v>
      </c>
      <c r="M21" s="1">
        <v>4270</v>
      </c>
      <c r="N21" s="1">
        <v>4181</v>
      </c>
    </row>
    <row r="22" spans="1:14" x14ac:dyDescent="0.3">
      <c r="A22" s="7" t="s">
        <v>14</v>
      </c>
      <c r="B22" s="7" t="s">
        <v>47</v>
      </c>
      <c r="C22" s="1">
        <v>5992</v>
      </c>
      <c r="D22" s="1">
        <v>6098</v>
      </c>
      <c r="E22" s="1">
        <v>6185</v>
      </c>
      <c r="F22" s="1">
        <v>6226</v>
      </c>
      <c r="G22" s="1">
        <v>6364</v>
      </c>
      <c r="H22" s="1">
        <v>6484</v>
      </c>
      <c r="I22" s="1">
        <v>6546</v>
      </c>
      <c r="J22" s="1">
        <v>6789</v>
      </c>
      <c r="K22" s="1">
        <v>6740</v>
      </c>
      <c r="L22" s="1">
        <v>7098</v>
      </c>
      <c r="M22" s="1">
        <v>7582</v>
      </c>
      <c r="N22" s="1">
        <v>7826</v>
      </c>
    </row>
    <row r="23" spans="1:14" x14ac:dyDescent="0.3">
      <c r="A23" s="7" t="s">
        <v>14</v>
      </c>
      <c r="B23" s="7" t="s">
        <v>48</v>
      </c>
      <c r="C23" s="1">
        <v>5036</v>
      </c>
      <c r="D23" s="1">
        <v>5075</v>
      </c>
      <c r="E23" s="1">
        <v>5125</v>
      </c>
      <c r="F23" s="1">
        <v>5216</v>
      </c>
      <c r="G23" s="1">
        <v>5325</v>
      </c>
      <c r="H23" s="1">
        <v>5385</v>
      </c>
      <c r="I23" s="1">
        <v>5521</v>
      </c>
      <c r="J23" s="1">
        <v>5665</v>
      </c>
      <c r="K23" s="1">
        <v>5706</v>
      </c>
      <c r="L23" s="1">
        <v>5863</v>
      </c>
      <c r="M23" s="1">
        <v>6091</v>
      </c>
      <c r="N23" s="1">
        <v>6206</v>
      </c>
    </row>
    <row r="24" spans="1:14" x14ac:dyDescent="0.3">
      <c r="A24" s="7" t="s">
        <v>14</v>
      </c>
      <c r="B24" s="7" t="s">
        <v>49</v>
      </c>
      <c r="C24" s="1">
        <v>3949</v>
      </c>
      <c r="D24" s="1">
        <v>4089</v>
      </c>
      <c r="E24" s="1">
        <v>4185</v>
      </c>
      <c r="F24" s="1">
        <v>4300</v>
      </c>
      <c r="G24" s="1">
        <v>4375</v>
      </c>
      <c r="H24" s="1">
        <v>4450</v>
      </c>
      <c r="I24" s="1">
        <v>4500</v>
      </c>
      <c r="J24" s="1">
        <v>4609</v>
      </c>
      <c r="K24" s="1">
        <v>4501</v>
      </c>
      <c r="L24" s="1">
        <v>4672</v>
      </c>
      <c r="M24" s="1">
        <v>4866</v>
      </c>
      <c r="N24" s="1">
        <v>4857</v>
      </c>
    </row>
    <row r="25" spans="1:14" x14ac:dyDescent="0.3">
      <c r="A25" s="7" t="s">
        <v>14</v>
      </c>
      <c r="B25" s="7" t="s">
        <v>50</v>
      </c>
      <c r="C25" s="1">
        <v>1546</v>
      </c>
      <c r="D25" s="1">
        <v>1602</v>
      </c>
      <c r="E25" s="1">
        <v>1671</v>
      </c>
      <c r="F25" s="1">
        <v>1692</v>
      </c>
      <c r="G25" s="1">
        <v>1780</v>
      </c>
      <c r="H25" s="1">
        <v>1846</v>
      </c>
      <c r="I25" s="1">
        <v>1928</v>
      </c>
      <c r="J25" s="1">
        <v>1985</v>
      </c>
      <c r="K25" s="1">
        <v>1695</v>
      </c>
      <c r="L25" s="1">
        <v>1854</v>
      </c>
      <c r="M25" s="1">
        <v>2134</v>
      </c>
      <c r="N25" s="1">
        <v>2276</v>
      </c>
    </row>
    <row r="26" spans="1:14" x14ac:dyDescent="0.3">
      <c r="A26" s="7" t="s">
        <v>14</v>
      </c>
      <c r="B26" s="7" t="s">
        <v>51</v>
      </c>
      <c r="C26" s="1">
        <v>423</v>
      </c>
      <c r="D26" s="1">
        <v>427</v>
      </c>
      <c r="E26" s="1">
        <v>442</v>
      </c>
      <c r="F26" s="1">
        <v>472</v>
      </c>
      <c r="G26" s="1">
        <v>503</v>
      </c>
      <c r="H26" s="1">
        <v>541</v>
      </c>
      <c r="I26" s="1">
        <v>572</v>
      </c>
      <c r="J26" s="1">
        <v>611</v>
      </c>
      <c r="K26" s="1">
        <v>393</v>
      </c>
      <c r="L26" s="1">
        <v>469</v>
      </c>
      <c r="M26" s="1">
        <v>612</v>
      </c>
      <c r="N26" s="1">
        <v>641</v>
      </c>
    </row>
    <row r="27" spans="1:14" x14ac:dyDescent="0.3">
      <c r="A27" s="7" t="s">
        <v>15</v>
      </c>
      <c r="B27" s="7" t="s">
        <v>46</v>
      </c>
      <c r="C27" s="1">
        <v>1549</v>
      </c>
      <c r="D27" s="1">
        <v>1610</v>
      </c>
      <c r="E27" s="1">
        <v>1602</v>
      </c>
      <c r="F27" s="1">
        <v>1580</v>
      </c>
      <c r="G27" s="1">
        <v>1572</v>
      </c>
      <c r="H27" s="1">
        <v>1587</v>
      </c>
      <c r="I27" s="1">
        <v>1672</v>
      </c>
      <c r="J27" s="1">
        <v>1702</v>
      </c>
      <c r="K27" s="1">
        <v>1646</v>
      </c>
      <c r="L27" s="1">
        <v>1753</v>
      </c>
      <c r="M27" s="1">
        <v>1850</v>
      </c>
      <c r="N27" s="1">
        <v>2012</v>
      </c>
    </row>
    <row r="28" spans="1:14" x14ac:dyDescent="0.3">
      <c r="A28" s="7" t="s">
        <v>15</v>
      </c>
      <c r="B28" s="7" t="s">
        <v>47</v>
      </c>
      <c r="C28" s="1">
        <v>2904</v>
      </c>
      <c r="D28" s="1">
        <v>2876</v>
      </c>
      <c r="E28" s="1">
        <v>2891</v>
      </c>
      <c r="F28" s="1">
        <v>2861</v>
      </c>
      <c r="G28" s="1">
        <v>2936</v>
      </c>
      <c r="H28" s="1">
        <v>2992</v>
      </c>
      <c r="I28" s="1">
        <v>3082</v>
      </c>
      <c r="J28" s="1">
        <v>3293</v>
      </c>
      <c r="K28" s="1">
        <v>3459</v>
      </c>
      <c r="L28" s="1">
        <v>3800</v>
      </c>
      <c r="M28" s="1">
        <v>4145</v>
      </c>
      <c r="N28" s="1">
        <v>4473</v>
      </c>
    </row>
    <row r="29" spans="1:14" x14ac:dyDescent="0.3">
      <c r="A29" s="7" t="s">
        <v>15</v>
      </c>
      <c r="B29" s="7" t="s">
        <v>48</v>
      </c>
      <c r="C29" s="1">
        <v>2614</v>
      </c>
      <c r="D29" s="1">
        <v>2640</v>
      </c>
      <c r="E29" s="1">
        <v>2639</v>
      </c>
      <c r="F29" s="1">
        <v>2657</v>
      </c>
      <c r="G29" s="1">
        <v>2732</v>
      </c>
      <c r="H29" s="1">
        <v>2792</v>
      </c>
      <c r="I29" s="1">
        <v>2810</v>
      </c>
      <c r="J29" s="1">
        <v>2837</v>
      </c>
      <c r="K29" s="1">
        <v>2844</v>
      </c>
      <c r="L29" s="1">
        <v>2955</v>
      </c>
      <c r="M29" s="1">
        <v>3170</v>
      </c>
      <c r="N29" s="1">
        <v>3288</v>
      </c>
    </row>
    <row r="30" spans="1:14" x14ac:dyDescent="0.3">
      <c r="A30" s="7" t="s">
        <v>15</v>
      </c>
      <c r="B30" s="7" t="s">
        <v>49</v>
      </c>
      <c r="C30" s="1">
        <v>2012</v>
      </c>
      <c r="D30" s="1">
        <v>2052</v>
      </c>
      <c r="E30" s="1">
        <v>2106</v>
      </c>
      <c r="F30" s="1">
        <v>2209</v>
      </c>
      <c r="G30" s="1">
        <v>2226</v>
      </c>
      <c r="H30" s="1">
        <v>2285</v>
      </c>
      <c r="I30" s="1">
        <v>2317</v>
      </c>
      <c r="J30" s="1">
        <v>2350</v>
      </c>
      <c r="K30" s="1">
        <v>2334</v>
      </c>
      <c r="L30" s="1">
        <v>2389</v>
      </c>
      <c r="M30" s="1">
        <v>2525</v>
      </c>
      <c r="N30" s="1">
        <v>2602</v>
      </c>
    </row>
    <row r="31" spans="1:14" x14ac:dyDescent="0.3">
      <c r="A31" s="7" t="s">
        <v>15</v>
      </c>
      <c r="B31" s="7" t="s">
        <v>50</v>
      </c>
      <c r="C31" s="1">
        <v>916</v>
      </c>
      <c r="D31" s="1">
        <v>933</v>
      </c>
      <c r="E31" s="1">
        <v>939</v>
      </c>
      <c r="F31" s="1">
        <v>972</v>
      </c>
      <c r="G31" s="1">
        <v>999</v>
      </c>
      <c r="H31" s="1">
        <v>1051</v>
      </c>
      <c r="I31" s="1">
        <v>1086</v>
      </c>
      <c r="J31" s="1">
        <v>1146</v>
      </c>
      <c r="K31" s="1">
        <v>987</v>
      </c>
      <c r="L31" s="1">
        <v>1112</v>
      </c>
      <c r="M31" s="1">
        <v>1235</v>
      </c>
      <c r="N31" s="1">
        <v>1302</v>
      </c>
    </row>
    <row r="32" spans="1:14" x14ac:dyDescent="0.3">
      <c r="A32" s="7" t="s">
        <v>15</v>
      </c>
      <c r="B32" s="7" t="s">
        <v>51</v>
      </c>
      <c r="C32" s="1">
        <v>257</v>
      </c>
      <c r="D32" s="1">
        <v>273</v>
      </c>
      <c r="E32" s="1">
        <v>276</v>
      </c>
      <c r="F32" s="1">
        <v>292</v>
      </c>
      <c r="G32" s="1">
        <v>320</v>
      </c>
      <c r="H32" s="1">
        <v>352</v>
      </c>
      <c r="I32" s="1">
        <v>381</v>
      </c>
      <c r="J32" s="1">
        <v>406</v>
      </c>
      <c r="K32" s="1">
        <v>308</v>
      </c>
      <c r="L32" s="1">
        <v>337</v>
      </c>
      <c r="M32" s="1">
        <v>435</v>
      </c>
      <c r="N32" s="1">
        <v>460</v>
      </c>
    </row>
    <row r="33" spans="1:14" x14ac:dyDescent="0.3">
      <c r="A33" s="7" t="s">
        <v>16</v>
      </c>
      <c r="B33" s="7" t="s">
        <v>46</v>
      </c>
      <c r="C33" s="1">
        <v>1276</v>
      </c>
      <c r="D33" s="1">
        <v>1266</v>
      </c>
      <c r="E33" s="1">
        <v>1390</v>
      </c>
      <c r="F33" s="1">
        <v>1248</v>
      </c>
      <c r="G33" s="1">
        <v>1208</v>
      </c>
      <c r="H33" s="1">
        <v>1279</v>
      </c>
      <c r="I33" s="1">
        <v>1456</v>
      </c>
      <c r="J33" s="1">
        <v>2405</v>
      </c>
      <c r="K33" s="1">
        <v>2522</v>
      </c>
      <c r="L33" s="1">
        <v>3069</v>
      </c>
      <c r="M33" s="1">
        <v>4108</v>
      </c>
      <c r="N33" s="1">
        <v>5642</v>
      </c>
    </row>
    <row r="34" spans="1:14" x14ac:dyDescent="0.3">
      <c r="A34" s="7" t="s">
        <v>16</v>
      </c>
      <c r="B34" s="7" t="s">
        <v>47</v>
      </c>
      <c r="C34" s="1">
        <v>7397</v>
      </c>
      <c r="D34" s="1">
        <v>7529</v>
      </c>
      <c r="E34" s="1">
        <v>8016</v>
      </c>
      <c r="F34" s="1">
        <v>7744</v>
      </c>
      <c r="G34" s="1">
        <v>7451</v>
      </c>
      <c r="H34" s="1">
        <v>7125</v>
      </c>
      <c r="I34" s="1">
        <v>7261</v>
      </c>
      <c r="J34" s="1">
        <v>8141</v>
      </c>
      <c r="K34" s="1">
        <v>9189</v>
      </c>
      <c r="L34" s="1">
        <v>10319</v>
      </c>
      <c r="M34" s="1">
        <v>9802</v>
      </c>
      <c r="N34" s="1">
        <v>11542</v>
      </c>
    </row>
    <row r="35" spans="1:14" x14ac:dyDescent="0.3">
      <c r="A35" s="7" t="s">
        <v>16</v>
      </c>
      <c r="B35" s="7" t="s">
        <v>48</v>
      </c>
      <c r="C35" s="1">
        <v>8001</v>
      </c>
      <c r="D35" s="1">
        <v>8551</v>
      </c>
      <c r="E35" s="1">
        <v>9350</v>
      </c>
      <c r="F35" s="1">
        <v>9771</v>
      </c>
      <c r="G35" s="1">
        <v>10101</v>
      </c>
      <c r="H35" s="1">
        <v>10591</v>
      </c>
      <c r="I35" s="1">
        <v>11041</v>
      </c>
      <c r="J35" s="1">
        <v>11477</v>
      </c>
      <c r="K35" s="1">
        <v>11927</v>
      </c>
      <c r="L35" s="1">
        <v>12299</v>
      </c>
      <c r="M35" s="1">
        <v>11769</v>
      </c>
      <c r="N35" s="1">
        <v>11901</v>
      </c>
    </row>
    <row r="36" spans="1:14" x14ac:dyDescent="0.3">
      <c r="A36" s="7" t="s">
        <v>16</v>
      </c>
      <c r="B36" s="7" t="s">
        <v>49</v>
      </c>
      <c r="C36" s="1">
        <v>5091</v>
      </c>
      <c r="D36" s="1">
        <v>5445</v>
      </c>
      <c r="E36" s="1">
        <v>5884</v>
      </c>
      <c r="F36" s="1">
        <v>6023</v>
      </c>
      <c r="G36" s="1">
        <v>6298</v>
      </c>
      <c r="H36" s="1">
        <v>6551</v>
      </c>
      <c r="I36" s="1">
        <v>6906</v>
      </c>
      <c r="J36" s="1">
        <v>7215</v>
      </c>
      <c r="K36" s="1">
        <v>7580</v>
      </c>
      <c r="L36" s="1">
        <v>7992</v>
      </c>
      <c r="M36" s="1">
        <v>8084</v>
      </c>
      <c r="N36" s="1">
        <v>8381</v>
      </c>
    </row>
    <row r="37" spans="1:14" x14ac:dyDescent="0.3">
      <c r="A37" s="7" t="s">
        <v>16</v>
      </c>
      <c r="B37" s="7" t="s">
        <v>50</v>
      </c>
      <c r="C37" s="1">
        <v>2031</v>
      </c>
      <c r="D37" s="1">
        <v>2130</v>
      </c>
      <c r="E37" s="1">
        <v>2315</v>
      </c>
      <c r="F37" s="1">
        <v>2478</v>
      </c>
      <c r="G37" s="1">
        <v>2608</v>
      </c>
      <c r="H37" s="1">
        <v>2726</v>
      </c>
      <c r="I37" s="1">
        <v>2889</v>
      </c>
      <c r="J37" s="1">
        <v>3079</v>
      </c>
      <c r="K37" s="1">
        <v>3246</v>
      </c>
      <c r="L37" s="1">
        <v>3523</v>
      </c>
      <c r="M37" s="1">
        <v>3616</v>
      </c>
      <c r="N37" s="1">
        <v>3820</v>
      </c>
    </row>
    <row r="38" spans="1:14" x14ac:dyDescent="0.3">
      <c r="A38" s="7" t="s">
        <v>16</v>
      </c>
      <c r="B38" s="7" t="s">
        <v>51</v>
      </c>
      <c r="C38" s="1">
        <v>442</v>
      </c>
      <c r="D38" s="1">
        <v>476</v>
      </c>
      <c r="E38" s="1">
        <v>513</v>
      </c>
      <c r="F38" s="1">
        <v>541</v>
      </c>
      <c r="G38" s="1">
        <v>581</v>
      </c>
      <c r="H38" s="1">
        <v>646</v>
      </c>
      <c r="I38" s="1">
        <v>715</v>
      </c>
      <c r="J38" s="1">
        <v>759</v>
      </c>
      <c r="K38" s="1">
        <v>821</v>
      </c>
      <c r="L38" s="1">
        <v>919</v>
      </c>
      <c r="M38" s="1">
        <v>949</v>
      </c>
      <c r="N38" s="1">
        <v>998</v>
      </c>
    </row>
    <row r="39" spans="1:14" x14ac:dyDescent="0.3">
      <c r="A39" s="10" t="s">
        <v>17</v>
      </c>
      <c r="B39" s="10" t="s">
        <v>17</v>
      </c>
      <c r="C39" s="5">
        <v>252551</v>
      </c>
      <c r="D39" s="5">
        <v>259658</v>
      </c>
      <c r="E39" s="5">
        <v>267168</v>
      </c>
      <c r="F39" s="5">
        <v>273747</v>
      </c>
      <c r="G39" s="5">
        <v>280775</v>
      </c>
      <c r="H39" s="5">
        <v>288476</v>
      </c>
      <c r="I39" s="5">
        <v>298477</v>
      </c>
      <c r="J39" s="5">
        <v>311319</v>
      </c>
      <c r="K39" s="5">
        <v>310287</v>
      </c>
      <c r="L39" s="5">
        <v>327723</v>
      </c>
      <c r="M39" s="5">
        <v>348081</v>
      </c>
      <c r="N39" s="5">
        <v>369607</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46</v>
      </c>
      <c r="C44" s="2">
        <v>0.15005915053549601</v>
      </c>
      <c r="D44" s="2">
        <v>0.15221125274590899</v>
      </c>
      <c r="E44" s="2">
        <v>0.15236352425185701</v>
      </c>
      <c r="F44" s="2">
        <v>0.15066266808551801</v>
      </c>
      <c r="G44" s="2">
        <v>0.14635180196303799</v>
      </c>
      <c r="H44" s="2">
        <v>0.142874797462445</v>
      </c>
      <c r="I44" s="2">
        <v>0.140383994765717</v>
      </c>
      <c r="J44" s="2">
        <v>0.13969627729057901</v>
      </c>
      <c r="K44" s="2">
        <v>0.143024120253192</v>
      </c>
      <c r="L44" s="2">
        <v>0.141024647815539</v>
      </c>
      <c r="M44" s="2">
        <v>0.139963946659349</v>
      </c>
      <c r="N44" s="2">
        <v>0.14208215302535801</v>
      </c>
    </row>
    <row r="45" spans="1:14" x14ac:dyDescent="0.3">
      <c r="A45" s="8" t="s">
        <v>12</v>
      </c>
      <c r="B45" s="8" t="s">
        <v>47</v>
      </c>
      <c r="C45" s="2">
        <v>0.31301625854541998</v>
      </c>
      <c r="D45" s="2">
        <v>0.30907589665700003</v>
      </c>
      <c r="E45" s="2">
        <v>0.30627355816566998</v>
      </c>
      <c r="F45" s="2">
        <v>0.30540775853729302</v>
      </c>
      <c r="G45" s="2">
        <v>0.30490194231457601</v>
      </c>
      <c r="H45" s="2">
        <v>0.30493688151667397</v>
      </c>
      <c r="I45" s="2">
        <v>0.306373535041843</v>
      </c>
      <c r="J45" s="2">
        <v>0.30826280652037902</v>
      </c>
      <c r="K45" s="2">
        <v>0.31940320314212201</v>
      </c>
      <c r="L45" s="2">
        <v>0.32337363152637</v>
      </c>
      <c r="M45" s="2">
        <v>0.32482687917557501</v>
      </c>
      <c r="N45" s="2">
        <v>0.33043237867511099</v>
      </c>
    </row>
    <row r="46" spans="1:14" x14ac:dyDescent="0.3">
      <c r="A46" s="8" t="s">
        <v>12</v>
      </c>
      <c r="B46" s="8" t="s">
        <v>48</v>
      </c>
      <c r="C46" s="2">
        <v>0.24812341000219901</v>
      </c>
      <c r="D46" s="2">
        <v>0.248933491674354</v>
      </c>
      <c r="E46" s="2">
        <v>0.25024614864394501</v>
      </c>
      <c r="F46" s="2">
        <v>0.251030279578214</v>
      </c>
      <c r="G46" s="2">
        <v>0.253942088506245</v>
      </c>
      <c r="H46" s="2">
        <v>0.25533921035527601</v>
      </c>
      <c r="I46" s="2">
        <v>0.25637817693113601</v>
      </c>
      <c r="J46" s="2">
        <v>0.25606232740610302</v>
      </c>
      <c r="K46" s="2">
        <v>0.258369895448822</v>
      </c>
      <c r="L46" s="2">
        <v>0.25504067195368102</v>
      </c>
      <c r="M46" s="2">
        <v>0.24932447625472101</v>
      </c>
      <c r="N46" s="2">
        <v>0.245062453101831</v>
      </c>
    </row>
    <row r="47" spans="1:14" x14ac:dyDescent="0.3">
      <c r="A47" s="8" t="s">
        <v>12</v>
      </c>
      <c r="B47" s="8" t="s">
        <v>49</v>
      </c>
      <c r="C47" s="2">
        <v>0.176190077366807</v>
      </c>
      <c r="D47" s="2">
        <v>0.177481256466583</v>
      </c>
      <c r="E47" s="2">
        <v>0.179519438283822</v>
      </c>
      <c r="F47" s="2">
        <v>0.180652026700203</v>
      </c>
      <c r="G47" s="2">
        <v>0.181317232154632</v>
      </c>
      <c r="H47" s="2">
        <v>0.181661311436392</v>
      </c>
      <c r="I47" s="2">
        <v>0.17919018925645799</v>
      </c>
      <c r="J47" s="2">
        <v>0.17708931694303001</v>
      </c>
      <c r="K47" s="2">
        <v>0.17633181355254801</v>
      </c>
      <c r="L47" s="2">
        <v>0.17392917575584599</v>
      </c>
      <c r="M47" s="2">
        <v>0.17111235608200001</v>
      </c>
      <c r="N47" s="2">
        <v>0.16775272951829101</v>
      </c>
    </row>
    <row r="48" spans="1:14" x14ac:dyDescent="0.3">
      <c r="A48" s="8" t="s">
        <v>12</v>
      </c>
      <c r="B48" s="8" t="s">
        <v>50</v>
      </c>
      <c r="C48" s="2">
        <v>8.4846993791811098E-2</v>
      </c>
      <c r="D48" s="2">
        <v>8.4515369442561494E-2</v>
      </c>
      <c r="E48" s="2">
        <v>8.3282777551243706E-2</v>
      </c>
      <c r="F48" s="2">
        <v>8.3423623875399006E-2</v>
      </c>
      <c r="G48" s="2">
        <v>8.36127804675873E-2</v>
      </c>
      <c r="H48" s="2">
        <v>8.3930647479380102E-2</v>
      </c>
      <c r="I48" s="2">
        <v>8.4853736278796305E-2</v>
      </c>
      <c r="J48" s="2">
        <v>8.4981086474595499E-2</v>
      </c>
      <c r="K48" s="2">
        <v>7.7676411311981899E-2</v>
      </c>
      <c r="L48" s="2">
        <v>8.0112535931989207E-2</v>
      </c>
      <c r="M48" s="2">
        <v>8.4268014284135398E-2</v>
      </c>
      <c r="N48" s="2">
        <v>8.41420462501212E-2</v>
      </c>
    </row>
    <row r="49" spans="1:14" x14ac:dyDescent="0.3">
      <c r="A49" s="8" t="s">
        <v>12</v>
      </c>
      <c r="B49" s="8" t="s">
        <v>51</v>
      </c>
      <c r="C49" s="2">
        <v>2.7764109758267999E-2</v>
      </c>
      <c r="D49" s="2">
        <v>2.77827330135932E-2</v>
      </c>
      <c r="E49" s="2">
        <v>2.8314553103461999E-2</v>
      </c>
      <c r="F49" s="2">
        <v>2.88236432233724E-2</v>
      </c>
      <c r="G49" s="2">
        <v>2.9874154593922501E-2</v>
      </c>
      <c r="H49" s="2">
        <v>3.1257151749832901E-2</v>
      </c>
      <c r="I49" s="2">
        <v>3.2820367726049002E-2</v>
      </c>
      <c r="J49" s="2">
        <v>3.3908185365314002E-2</v>
      </c>
      <c r="K49" s="2">
        <v>2.5194556291333801E-2</v>
      </c>
      <c r="L49" s="2">
        <v>2.65193370165746E-2</v>
      </c>
      <c r="M49" s="2">
        <v>3.0504327544218699E-2</v>
      </c>
      <c r="N49" s="2">
        <v>3.0528239429287399E-2</v>
      </c>
    </row>
    <row r="50" spans="1:14" x14ac:dyDescent="0.3">
      <c r="A50" s="8" t="s">
        <v>13</v>
      </c>
      <c r="B50" s="8" t="s">
        <v>46</v>
      </c>
      <c r="C50" s="2">
        <v>0.21842146555782199</v>
      </c>
      <c r="D50" s="2">
        <v>0.22087676272225601</v>
      </c>
      <c r="E50" s="2">
        <v>0.21666666666666701</v>
      </c>
      <c r="F50" s="2">
        <v>0.21112089201877901</v>
      </c>
      <c r="G50" s="2">
        <v>0.213658260130349</v>
      </c>
      <c r="H50" s="2">
        <v>0.20082474226804101</v>
      </c>
      <c r="I50" s="2">
        <v>0.191582580987785</v>
      </c>
      <c r="J50" s="2">
        <v>0.17874147471367899</v>
      </c>
      <c r="K50" s="2">
        <v>0.175789473684211</v>
      </c>
      <c r="L50" s="2">
        <v>0.162831635860682</v>
      </c>
      <c r="M50" s="2">
        <v>0.15149721860575199</v>
      </c>
      <c r="N50" s="2">
        <v>0.14636678200691999</v>
      </c>
    </row>
    <row r="51" spans="1:14" x14ac:dyDescent="0.3">
      <c r="A51" s="8" t="s">
        <v>13</v>
      </c>
      <c r="B51" s="8" t="s">
        <v>47</v>
      </c>
      <c r="C51" s="2">
        <v>0.28746273340655898</v>
      </c>
      <c r="D51" s="2">
        <v>0.28004291845493601</v>
      </c>
      <c r="E51" s="2">
        <v>0.286486486486487</v>
      </c>
      <c r="F51" s="2">
        <v>0.29166666666666702</v>
      </c>
      <c r="G51" s="2">
        <v>0.29229243411731398</v>
      </c>
      <c r="H51" s="2">
        <v>0.30542955326460502</v>
      </c>
      <c r="I51" s="2">
        <v>0.31080722251726001</v>
      </c>
      <c r="J51" s="2">
        <v>0.31900656286192303</v>
      </c>
      <c r="K51" s="2">
        <v>0.33315789473684199</v>
      </c>
      <c r="L51" s="2">
        <v>0.34238652080975701</v>
      </c>
      <c r="M51" s="2">
        <v>0.34714167357083697</v>
      </c>
      <c r="N51" s="2">
        <v>0.350057670126874</v>
      </c>
    </row>
    <row r="52" spans="1:14" x14ac:dyDescent="0.3">
      <c r="A52" s="8" t="s">
        <v>13</v>
      </c>
      <c r="B52" s="8" t="s">
        <v>48</v>
      </c>
      <c r="C52" s="2">
        <v>0.21967676133688999</v>
      </c>
      <c r="D52" s="2">
        <v>0.22148988350705101</v>
      </c>
      <c r="E52" s="2">
        <v>0.21951951951952001</v>
      </c>
      <c r="F52" s="2">
        <v>0.21654929577464799</v>
      </c>
      <c r="G52" s="2">
        <v>0.21266647775573799</v>
      </c>
      <c r="H52" s="2">
        <v>0.20920962199312701</v>
      </c>
      <c r="I52" s="2">
        <v>0.215215082315454</v>
      </c>
      <c r="J52" s="2">
        <v>0.223652039634539</v>
      </c>
      <c r="K52" s="2">
        <v>0.23421052631578901</v>
      </c>
      <c r="L52" s="2">
        <v>0.234376964667421</v>
      </c>
      <c r="M52" s="2">
        <v>0.23209847319209401</v>
      </c>
      <c r="N52" s="2">
        <v>0.23102652825836201</v>
      </c>
    </row>
    <row r="53" spans="1:14" x14ac:dyDescent="0.3">
      <c r="A53" s="8" t="s">
        <v>13</v>
      </c>
      <c r="B53" s="8" t="s">
        <v>49</v>
      </c>
      <c r="C53" s="2">
        <v>0.180762592185784</v>
      </c>
      <c r="D53" s="2">
        <v>0.17949110974862001</v>
      </c>
      <c r="E53" s="2">
        <v>0.177927927927928</v>
      </c>
      <c r="F53" s="2">
        <v>0.17737676056338</v>
      </c>
      <c r="G53" s="2">
        <v>0.176962312269765</v>
      </c>
      <c r="H53" s="2">
        <v>0.17443298969072199</v>
      </c>
      <c r="I53" s="2">
        <v>0.165825809877854</v>
      </c>
      <c r="J53" s="2">
        <v>0.16342813022777</v>
      </c>
      <c r="K53" s="2">
        <v>0.163157894736842</v>
      </c>
      <c r="L53" s="2">
        <v>0.16358606815038401</v>
      </c>
      <c r="M53" s="2">
        <v>0.16132086637471901</v>
      </c>
      <c r="N53" s="2">
        <v>0.16239907727797001</v>
      </c>
    </row>
    <row r="54" spans="1:14" x14ac:dyDescent="0.3">
      <c r="A54" s="8" t="s">
        <v>13</v>
      </c>
      <c r="B54" s="8" t="s">
        <v>50</v>
      </c>
      <c r="C54" s="2">
        <v>7.7200690412678505E-2</v>
      </c>
      <c r="D54" s="2">
        <v>7.9705702023298602E-2</v>
      </c>
      <c r="E54" s="2">
        <v>8.0630630630630598E-2</v>
      </c>
      <c r="F54" s="2">
        <v>8.4507042253521097E-2</v>
      </c>
      <c r="G54" s="2">
        <v>8.5151601020118997E-2</v>
      </c>
      <c r="H54" s="2">
        <v>8.7972508591065299E-2</v>
      </c>
      <c r="I54" s="2">
        <v>9.1741901221455105E-2</v>
      </c>
      <c r="J54" s="2">
        <v>9.0207180543044593E-2</v>
      </c>
      <c r="K54" s="2">
        <v>7.73684210526316E-2</v>
      </c>
      <c r="L54" s="2">
        <v>7.8712435558908597E-2</v>
      </c>
      <c r="M54" s="2">
        <v>8.4625399455556902E-2</v>
      </c>
      <c r="N54" s="2">
        <v>8.52364475201845E-2</v>
      </c>
    </row>
    <row r="55" spans="1:14" x14ac:dyDescent="0.3">
      <c r="A55" s="8" t="s">
        <v>13</v>
      </c>
      <c r="B55" s="8" t="s">
        <v>51</v>
      </c>
      <c r="C55" s="2">
        <v>1.6475757100266799E-2</v>
      </c>
      <c r="D55" s="2">
        <v>1.8393623543838101E-2</v>
      </c>
      <c r="E55" s="2">
        <v>1.87687687687688E-2</v>
      </c>
      <c r="F55" s="2">
        <v>1.8779342723004699E-2</v>
      </c>
      <c r="G55" s="2">
        <v>1.9268914706715799E-2</v>
      </c>
      <c r="H55" s="2">
        <v>2.2130584192439899E-2</v>
      </c>
      <c r="I55" s="2">
        <v>2.4827403080191199E-2</v>
      </c>
      <c r="J55" s="2">
        <v>2.49646120190452E-2</v>
      </c>
      <c r="K55" s="2">
        <v>1.63157894736842E-2</v>
      </c>
      <c r="L55" s="2">
        <v>1.8106374952848E-2</v>
      </c>
      <c r="M55" s="2">
        <v>2.3316368801041501E-2</v>
      </c>
      <c r="N55" s="2">
        <v>2.4913494809688599E-2</v>
      </c>
    </row>
    <row r="56" spans="1:14" x14ac:dyDescent="0.3">
      <c r="A56" s="8" t="s">
        <v>14</v>
      </c>
      <c r="B56" s="8" t="s">
        <v>46</v>
      </c>
      <c r="C56" s="2">
        <v>0.17937046004842599</v>
      </c>
      <c r="D56" s="2">
        <v>0.18253593040847199</v>
      </c>
      <c r="E56" s="2">
        <v>0.18060402996882099</v>
      </c>
      <c r="F56" s="2">
        <v>0.17918863167545299</v>
      </c>
      <c r="G56" s="2">
        <v>0.17950896650418099</v>
      </c>
      <c r="H56" s="2">
        <v>0.177613646355403</v>
      </c>
      <c r="I56" s="2">
        <v>0.175588031822899</v>
      </c>
      <c r="J56" s="2">
        <v>0.171240672821551</v>
      </c>
      <c r="K56" s="2">
        <v>0.17650876054510101</v>
      </c>
      <c r="L56" s="2">
        <v>0.170159680638723</v>
      </c>
      <c r="M56" s="2">
        <v>0.167090588925846</v>
      </c>
      <c r="N56" s="2">
        <v>0.16088813637588001</v>
      </c>
    </row>
    <row r="57" spans="1:14" x14ac:dyDescent="0.3">
      <c r="A57" s="8" t="s">
        <v>14</v>
      </c>
      <c r="B57" s="8" t="s">
        <v>47</v>
      </c>
      <c r="C57" s="2">
        <v>0.29016949152542398</v>
      </c>
      <c r="D57" s="2">
        <v>0.28829425113464402</v>
      </c>
      <c r="E57" s="2">
        <v>0.28782167620643101</v>
      </c>
      <c r="F57" s="2">
        <v>0.28539995415998198</v>
      </c>
      <c r="G57" s="2">
        <v>0.28460265641071503</v>
      </c>
      <c r="H57" s="2">
        <v>0.28506110964565201</v>
      </c>
      <c r="I57" s="2">
        <v>0.28303355240401201</v>
      </c>
      <c r="J57" s="2">
        <v>0.28620209940558999</v>
      </c>
      <c r="K57" s="2">
        <v>0.29158555050832802</v>
      </c>
      <c r="L57" s="2">
        <v>0.295159680638723</v>
      </c>
      <c r="M57" s="2">
        <v>0.29669340637840003</v>
      </c>
      <c r="N57" s="2">
        <v>0.301150575287644</v>
      </c>
    </row>
    <row r="58" spans="1:14" x14ac:dyDescent="0.3">
      <c r="A58" s="8" t="s">
        <v>14</v>
      </c>
      <c r="B58" s="8" t="s">
        <v>48</v>
      </c>
      <c r="C58" s="2">
        <v>0.24387409200968499</v>
      </c>
      <c r="D58" s="2">
        <v>0.23993003025718601</v>
      </c>
      <c r="E58" s="2">
        <v>0.23849411326725301</v>
      </c>
      <c r="F58" s="2">
        <v>0.23910153564061401</v>
      </c>
      <c r="G58" s="2">
        <v>0.23813782925629401</v>
      </c>
      <c r="H58" s="2">
        <v>0.23674492218411999</v>
      </c>
      <c r="I58" s="2">
        <v>0.23871497751643</v>
      </c>
      <c r="J58" s="2">
        <v>0.23881792504531801</v>
      </c>
      <c r="K58" s="2">
        <v>0.24685269305645699</v>
      </c>
      <c r="L58" s="2">
        <v>0.24380405854956799</v>
      </c>
      <c r="M58" s="2">
        <v>0.238348659753473</v>
      </c>
      <c r="N58" s="2">
        <v>0.23881171354908201</v>
      </c>
    </row>
    <row r="59" spans="1:14" x14ac:dyDescent="0.3">
      <c r="A59" s="8" t="s">
        <v>14</v>
      </c>
      <c r="B59" s="8" t="s">
        <v>49</v>
      </c>
      <c r="C59" s="2">
        <v>0.19123486682808699</v>
      </c>
      <c r="D59" s="2">
        <v>0.19331505295007601</v>
      </c>
      <c r="E59" s="2">
        <v>0.19475080273628401</v>
      </c>
      <c r="F59" s="2">
        <v>0.19711207884483201</v>
      </c>
      <c r="G59" s="2">
        <v>0.19565314610258899</v>
      </c>
      <c r="H59" s="2">
        <v>0.19563879363404599</v>
      </c>
      <c r="I59" s="2">
        <v>0.19456935316499499</v>
      </c>
      <c r="J59" s="2">
        <v>0.19430040892036601</v>
      </c>
      <c r="K59" s="2">
        <v>0.19472204196409301</v>
      </c>
      <c r="L59" s="2">
        <v>0.194278110445775</v>
      </c>
      <c r="M59" s="2">
        <v>0.19041283506163201</v>
      </c>
      <c r="N59" s="2">
        <v>0.18690114287913201</v>
      </c>
    </row>
    <row r="60" spans="1:14" x14ac:dyDescent="0.3">
      <c r="A60" s="8" t="s">
        <v>14</v>
      </c>
      <c r="B60" s="8" t="s">
        <v>50</v>
      </c>
      <c r="C60" s="2">
        <v>7.4866828087167103E-2</v>
      </c>
      <c r="D60" s="2">
        <v>7.5737518910741305E-2</v>
      </c>
      <c r="E60" s="2">
        <v>7.7760714784308294E-2</v>
      </c>
      <c r="F60" s="2">
        <v>7.7561311024524404E-2</v>
      </c>
      <c r="G60" s="2">
        <v>7.9602880014310595E-2</v>
      </c>
      <c r="H60" s="2">
        <v>8.1157126527741097E-2</v>
      </c>
      <c r="I60" s="2">
        <v>8.3362158422691096E-2</v>
      </c>
      <c r="J60" s="2">
        <v>8.3681126428059499E-2</v>
      </c>
      <c r="K60" s="2">
        <v>7.3329007138221894E-2</v>
      </c>
      <c r="L60" s="2">
        <v>7.7095808383233502E-2</v>
      </c>
      <c r="M60" s="2">
        <v>8.3506163177460402E-2</v>
      </c>
      <c r="N60" s="2">
        <v>8.75822526647939E-2</v>
      </c>
    </row>
    <row r="61" spans="1:14" x14ac:dyDescent="0.3">
      <c r="A61" s="8" t="s">
        <v>14</v>
      </c>
      <c r="B61" s="8" t="s">
        <v>51</v>
      </c>
      <c r="C61" s="2">
        <v>2.0484261501210702E-2</v>
      </c>
      <c r="D61" s="2">
        <v>2.0187216338880501E-2</v>
      </c>
      <c r="E61" s="2">
        <v>2.05686630369026E-2</v>
      </c>
      <c r="F61" s="2">
        <v>2.1636488654595502E-2</v>
      </c>
      <c r="G61" s="2">
        <v>2.2494521711909101E-2</v>
      </c>
      <c r="H61" s="2">
        <v>2.3784401653037902E-2</v>
      </c>
      <c r="I61" s="2">
        <v>2.4731926668972701E-2</v>
      </c>
      <c r="J61" s="2">
        <v>2.5757767379115601E-2</v>
      </c>
      <c r="K61" s="2">
        <v>1.70019467878001E-2</v>
      </c>
      <c r="L61" s="2">
        <v>1.9502661343978701E-2</v>
      </c>
      <c r="M61" s="2">
        <v>2.39483467031892E-2</v>
      </c>
      <c r="N61" s="2">
        <v>2.4666179243467899E-2</v>
      </c>
    </row>
    <row r="62" spans="1:14" x14ac:dyDescent="0.3">
      <c r="A62" s="8" t="s">
        <v>15</v>
      </c>
      <c r="B62" s="8" t="s">
        <v>46</v>
      </c>
      <c r="C62" s="2">
        <v>0.151092469761998</v>
      </c>
      <c r="D62" s="2">
        <v>0.15504622496147899</v>
      </c>
      <c r="E62" s="2">
        <v>0.15325743805606001</v>
      </c>
      <c r="F62" s="2">
        <v>0.14946551887238699</v>
      </c>
      <c r="G62" s="2">
        <v>0.145757997218359</v>
      </c>
      <c r="H62" s="2">
        <v>0.14350302920698099</v>
      </c>
      <c r="I62" s="2">
        <v>0.14733873810363099</v>
      </c>
      <c r="J62" s="2">
        <v>0.14504857678541</v>
      </c>
      <c r="K62" s="2">
        <v>0.14216617723268299</v>
      </c>
      <c r="L62" s="2">
        <v>0.141989308277985</v>
      </c>
      <c r="M62" s="2">
        <v>0.13847305389221601</v>
      </c>
      <c r="N62" s="2">
        <v>0.14232156751786099</v>
      </c>
    </row>
    <row r="63" spans="1:14" x14ac:dyDescent="0.3">
      <c r="A63" s="8" t="s">
        <v>15</v>
      </c>
      <c r="B63" s="8" t="s">
        <v>47</v>
      </c>
      <c r="C63" s="2">
        <v>0.28326180257510702</v>
      </c>
      <c r="D63" s="2">
        <v>0.27696456086286603</v>
      </c>
      <c r="E63" s="2">
        <v>0.27657131923849598</v>
      </c>
      <c r="F63" s="2">
        <v>0.27064610727461902</v>
      </c>
      <c r="G63" s="2">
        <v>0.27222994900324499</v>
      </c>
      <c r="H63" s="2">
        <v>0.27054887422009199</v>
      </c>
      <c r="I63" s="2">
        <v>0.27158970743743399</v>
      </c>
      <c r="J63" s="2">
        <v>0.280637463780467</v>
      </c>
      <c r="K63" s="2">
        <v>0.29875626187597198</v>
      </c>
      <c r="L63" s="2">
        <v>0.30779199740806701</v>
      </c>
      <c r="M63" s="2">
        <v>0.31025449101796398</v>
      </c>
      <c r="N63" s="2">
        <v>0.31640376317464802</v>
      </c>
    </row>
    <row r="64" spans="1:14" x14ac:dyDescent="0.3">
      <c r="A64" s="8" t="s">
        <v>15</v>
      </c>
      <c r="B64" s="8" t="s">
        <v>48</v>
      </c>
      <c r="C64" s="2">
        <v>0.254974639094811</v>
      </c>
      <c r="D64" s="2">
        <v>0.25423728813559299</v>
      </c>
      <c r="E64" s="2">
        <v>0.25246340763417202</v>
      </c>
      <c r="F64" s="2">
        <v>0.251348027622741</v>
      </c>
      <c r="G64" s="2">
        <v>0.253314789058878</v>
      </c>
      <c r="H64" s="2">
        <v>0.25246405642463199</v>
      </c>
      <c r="I64" s="2">
        <v>0.24762072611913999</v>
      </c>
      <c r="J64" s="2">
        <v>0.24177603545253101</v>
      </c>
      <c r="K64" s="2">
        <v>0.245638279495595</v>
      </c>
      <c r="L64" s="2">
        <v>0.23934877693180001</v>
      </c>
      <c r="M64" s="2">
        <v>0.23727544910179599</v>
      </c>
      <c r="N64" s="2">
        <v>0.232581169979486</v>
      </c>
    </row>
    <row r="65" spans="1:15" x14ac:dyDescent="0.3">
      <c r="A65" s="8" t="s">
        <v>15</v>
      </c>
      <c r="B65" s="8" t="s">
        <v>49</v>
      </c>
      <c r="C65" s="2">
        <v>0.196254389387437</v>
      </c>
      <c r="D65" s="2">
        <v>0.197611710323575</v>
      </c>
      <c r="E65" s="2">
        <v>0.20147326126470899</v>
      </c>
      <c r="F65" s="2">
        <v>0.20896793113234299</v>
      </c>
      <c r="G65" s="2">
        <v>0.20639777468706499</v>
      </c>
      <c r="H65" s="2">
        <v>0.20661904331313899</v>
      </c>
      <c r="I65" s="2">
        <v>0.204176947479732</v>
      </c>
      <c r="J65" s="2">
        <v>0.20027271177774</v>
      </c>
      <c r="K65" s="2">
        <v>0.201589220936258</v>
      </c>
      <c r="L65" s="2">
        <v>0.19350396889680899</v>
      </c>
      <c r="M65" s="2">
        <v>0.18899700598802399</v>
      </c>
      <c r="N65" s="2">
        <v>0.184056023201528</v>
      </c>
    </row>
    <row r="66" spans="1:15" x14ac:dyDescent="0.3">
      <c r="A66" s="8" t="s">
        <v>15</v>
      </c>
      <c r="B66" s="8" t="s">
        <v>50</v>
      </c>
      <c r="C66" s="2">
        <v>8.9348419820522801E-2</v>
      </c>
      <c r="D66" s="2">
        <v>8.9849768875192595E-2</v>
      </c>
      <c r="E66" s="2">
        <v>8.9830670620874395E-2</v>
      </c>
      <c r="F66" s="2">
        <v>9.19496736354177E-2</v>
      </c>
      <c r="G66" s="2">
        <v>9.2628650904033397E-2</v>
      </c>
      <c r="H66" s="2">
        <v>9.5035717515146001E-2</v>
      </c>
      <c r="I66" s="2">
        <v>9.5699682763482494E-2</v>
      </c>
      <c r="J66" s="2">
        <v>9.7664905403102104E-2</v>
      </c>
      <c r="K66" s="2">
        <v>8.5247883917775102E-2</v>
      </c>
      <c r="L66" s="2">
        <v>9.0069658188887097E-2</v>
      </c>
      <c r="M66" s="2">
        <v>9.2440119760479E-2</v>
      </c>
      <c r="N66" s="2">
        <v>9.2098747966329497E-2</v>
      </c>
    </row>
    <row r="67" spans="1:15" x14ac:dyDescent="0.3">
      <c r="A67" s="8" t="s">
        <v>15</v>
      </c>
      <c r="B67" s="8" t="s">
        <v>51</v>
      </c>
      <c r="C67" s="2">
        <v>2.5068279360124901E-2</v>
      </c>
      <c r="D67" s="2">
        <v>2.62904468412943E-2</v>
      </c>
      <c r="E67" s="2">
        <v>2.6403903185688301E-2</v>
      </c>
      <c r="F67" s="2">
        <v>2.76227414624917E-2</v>
      </c>
      <c r="G67" s="2">
        <v>2.9670839128419099E-2</v>
      </c>
      <c r="H67" s="2">
        <v>3.1829279320010902E-2</v>
      </c>
      <c r="I67" s="2">
        <v>3.3574198096580903E-2</v>
      </c>
      <c r="J67" s="2">
        <v>3.4600306800749998E-2</v>
      </c>
      <c r="K67" s="2">
        <v>2.6602176541716999E-2</v>
      </c>
      <c r="L67" s="2">
        <v>2.7296290296452301E-2</v>
      </c>
      <c r="M67" s="2">
        <v>3.2559880239521E-2</v>
      </c>
      <c r="N67" s="2">
        <v>3.25387281601471E-2</v>
      </c>
    </row>
    <row r="68" spans="1:15" x14ac:dyDescent="0.3">
      <c r="A68" s="8" t="s">
        <v>16</v>
      </c>
      <c r="B68" s="8" t="s">
        <v>46</v>
      </c>
      <c r="C68" s="2">
        <v>5.26446076408945E-2</v>
      </c>
      <c r="D68" s="2">
        <v>4.9848407292199901E-2</v>
      </c>
      <c r="E68" s="2">
        <v>5.0604339595165297E-2</v>
      </c>
      <c r="F68" s="2">
        <v>4.4884013666606701E-2</v>
      </c>
      <c r="G68" s="2">
        <v>4.2765603426912602E-2</v>
      </c>
      <c r="H68" s="2">
        <v>4.4228508195587497E-2</v>
      </c>
      <c r="I68" s="2">
        <v>4.8103607770582799E-2</v>
      </c>
      <c r="J68" s="2">
        <v>7.2711331479017996E-2</v>
      </c>
      <c r="K68" s="2">
        <v>7.1475131075527804E-2</v>
      </c>
      <c r="L68" s="2">
        <v>8.0506807271582603E-2</v>
      </c>
      <c r="M68" s="2">
        <v>0.107180129409309</v>
      </c>
      <c r="N68" s="2">
        <v>0.13343108504398801</v>
      </c>
    </row>
    <row r="69" spans="1:15" x14ac:dyDescent="0.3">
      <c r="A69" s="8" t="s">
        <v>16</v>
      </c>
      <c r="B69" s="8" t="s">
        <v>47</v>
      </c>
      <c r="C69" s="2">
        <v>0.305181945705091</v>
      </c>
      <c r="D69" s="2">
        <v>0.29645233689018402</v>
      </c>
      <c r="E69" s="2">
        <v>0.29183049366535602</v>
      </c>
      <c r="F69" s="2">
        <v>0.27851105916202101</v>
      </c>
      <c r="G69" s="2">
        <v>0.26378022444861399</v>
      </c>
      <c r="H69" s="2">
        <v>0.24638633377135299</v>
      </c>
      <c r="I69" s="2">
        <v>0.239890313202062</v>
      </c>
      <c r="J69" s="2">
        <v>0.24613012456161601</v>
      </c>
      <c r="K69" s="2">
        <v>0.26042227575457</v>
      </c>
      <c r="L69" s="2">
        <v>0.27069069541722401</v>
      </c>
      <c r="M69" s="2">
        <v>0.25573992903360498</v>
      </c>
      <c r="N69" s="2">
        <v>0.27296376880143802</v>
      </c>
    </row>
    <row r="70" spans="1:15" x14ac:dyDescent="0.3">
      <c r="A70" s="8" t="s">
        <v>16</v>
      </c>
      <c r="B70" s="8" t="s">
        <v>48</v>
      </c>
      <c r="C70" s="2">
        <v>0.33010149352256801</v>
      </c>
      <c r="D70" s="2">
        <v>0.33669331023349203</v>
      </c>
      <c r="E70" s="2">
        <v>0.34039609727683101</v>
      </c>
      <c r="F70" s="2">
        <v>0.35141161661571702</v>
      </c>
      <c r="G70" s="2">
        <v>0.35759549686692399</v>
      </c>
      <c r="H70" s="2">
        <v>0.366242478732969</v>
      </c>
      <c r="I70" s="2">
        <v>0.36477467952953602</v>
      </c>
      <c r="J70" s="2">
        <v>0.346988753174507</v>
      </c>
      <c r="K70" s="2">
        <v>0.33801898823862803</v>
      </c>
      <c r="L70" s="2">
        <v>0.32263057107630999</v>
      </c>
      <c r="M70" s="2">
        <v>0.30706011271133399</v>
      </c>
      <c r="N70" s="2">
        <v>0.28145397786396698</v>
      </c>
    </row>
    <row r="71" spans="1:15" x14ac:dyDescent="0.3">
      <c r="A71" s="8" t="s">
        <v>16</v>
      </c>
      <c r="B71" s="8" t="s">
        <v>49</v>
      </c>
      <c r="C71" s="2">
        <v>0.210042082680089</v>
      </c>
      <c r="D71" s="2">
        <v>0.214395401031618</v>
      </c>
      <c r="E71" s="2">
        <v>0.214212902286297</v>
      </c>
      <c r="F71" s="2">
        <v>0.21661571659773399</v>
      </c>
      <c r="G71" s="2">
        <v>0.22296173044925099</v>
      </c>
      <c r="H71" s="2">
        <v>0.22653710491735299</v>
      </c>
      <c r="I71" s="2">
        <v>0.22816175498876701</v>
      </c>
      <c r="J71" s="2">
        <v>0.218133994437054</v>
      </c>
      <c r="K71" s="2">
        <v>0.21482216239195101</v>
      </c>
      <c r="L71" s="2">
        <v>0.20964822538758199</v>
      </c>
      <c r="M71" s="2">
        <v>0.21091630139845499</v>
      </c>
      <c r="N71" s="2">
        <v>0.19820735975782799</v>
      </c>
    </row>
    <row r="72" spans="1:15" x14ac:dyDescent="0.3">
      <c r="A72" s="8" t="s">
        <v>16</v>
      </c>
      <c r="B72" s="8" t="s">
        <v>50</v>
      </c>
      <c r="C72" s="2">
        <v>8.3794042412740299E-2</v>
      </c>
      <c r="D72" s="2">
        <v>8.3868173406307797E-2</v>
      </c>
      <c r="E72" s="2">
        <v>8.4279889325760901E-2</v>
      </c>
      <c r="F72" s="2">
        <v>8.9120661751483504E-2</v>
      </c>
      <c r="G72" s="2">
        <v>9.2328388855453705E-2</v>
      </c>
      <c r="H72" s="2">
        <v>9.4266546787468E-2</v>
      </c>
      <c r="I72" s="2">
        <v>9.5447337121712703E-2</v>
      </c>
      <c r="J72" s="2">
        <v>9.3088644334260506E-2</v>
      </c>
      <c r="K72" s="2">
        <v>9.1993765055972801E-2</v>
      </c>
      <c r="L72" s="2">
        <v>9.2416253508564805E-2</v>
      </c>
      <c r="M72" s="2">
        <v>9.4343560843247798E-2</v>
      </c>
      <c r="N72" s="2">
        <v>9.0341500331094504E-2</v>
      </c>
    </row>
    <row r="73" spans="1:15" x14ac:dyDescent="0.3">
      <c r="A73" s="8" t="s">
        <v>16</v>
      </c>
      <c r="B73" s="8" t="s">
        <v>51</v>
      </c>
      <c r="C73" s="2">
        <v>1.8235828038617001E-2</v>
      </c>
      <c r="D73" s="2">
        <v>1.8742371146198401E-2</v>
      </c>
      <c r="E73" s="2">
        <v>1.8676277850589802E-2</v>
      </c>
      <c r="F73" s="2">
        <v>1.94569322064377E-2</v>
      </c>
      <c r="G73" s="2">
        <v>2.05685559528445E-2</v>
      </c>
      <c r="H73" s="2">
        <v>2.2339027595269401E-2</v>
      </c>
      <c r="I73" s="2">
        <v>2.3622307387339801E-2</v>
      </c>
      <c r="J73" s="2">
        <v>2.2947152013544601E-2</v>
      </c>
      <c r="K73" s="2">
        <v>2.3267677483349899E-2</v>
      </c>
      <c r="L73" s="2">
        <v>2.4107447338737199E-2</v>
      </c>
      <c r="M73" s="2">
        <v>2.4759966604049301E-2</v>
      </c>
      <c r="N73" s="2">
        <v>2.3602308201683901E-2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46</v>
      </c>
      <c r="C78" s="2">
        <v>4.17553284264136E-2</v>
      </c>
      <c r="D78" s="2">
        <v>2.5984462898473101E-2</v>
      </c>
      <c r="E78" s="2">
        <v>1.6579634464752E-2</v>
      </c>
      <c r="F78" s="2">
        <v>-2.3757544625658102E-3</v>
      </c>
      <c r="G78" s="2">
        <v>4.5375555126472298E-3</v>
      </c>
      <c r="H78" s="2">
        <v>1.72993753003364E-2</v>
      </c>
      <c r="I78" s="2">
        <v>3.38844276491891E-2</v>
      </c>
      <c r="J78" s="2">
        <v>1.3767475861228701E-2</v>
      </c>
      <c r="K78" s="2">
        <v>3.9179160532403903E-2</v>
      </c>
      <c r="L78" s="2">
        <v>6.1815132853384198E-2</v>
      </c>
      <c r="M78" s="2">
        <v>7.7576582709326103E-2</v>
      </c>
      <c r="N78" s="3">
        <v>0.20538515427492299</v>
      </c>
      <c r="O78" s="3">
        <v>0.29157963446475199</v>
      </c>
    </row>
    <row r="79" spans="1:15" x14ac:dyDescent="0.3">
      <c r="A79" s="8" t="s">
        <v>12</v>
      </c>
      <c r="B79" s="8" t="s">
        <v>47</v>
      </c>
      <c r="C79" s="2">
        <v>1.4097461453560301E-2</v>
      </c>
      <c r="D79" s="2">
        <v>1.5665968569119899E-2</v>
      </c>
      <c r="E79" s="2">
        <v>2.51497783767109E-2</v>
      </c>
      <c r="F79" s="2">
        <v>2.53088375039595E-2</v>
      </c>
      <c r="G79" s="2">
        <v>2.9101918502270702E-2</v>
      </c>
      <c r="H79" s="2">
        <v>4.0226952057878802E-2</v>
      </c>
      <c r="I79" s="2">
        <v>4.5381085682952897E-2</v>
      </c>
      <c r="J79" s="2">
        <v>2.5963808025177001E-2</v>
      </c>
      <c r="K79" s="2">
        <v>6.7013776773221401E-2</v>
      </c>
      <c r="L79" s="2">
        <v>7.4669961795004305E-2</v>
      </c>
      <c r="M79" s="2">
        <v>7.9830108763243396E-2</v>
      </c>
      <c r="N79" s="3">
        <v>0.27037696522975402</v>
      </c>
      <c r="O79" s="3">
        <v>0.49429299735350901</v>
      </c>
    </row>
    <row r="80" spans="1:15" x14ac:dyDescent="0.3">
      <c r="A80" s="8" t="s">
        <v>12</v>
      </c>
      <c r="B80" s="8" t="s">
        <v>48</v>
      </c>
      <c r="C80" s="2">
        <v>3.0379105926035301E-2</v>
      </c>
      <c r="D80" s="2">
        <v>3.0363833664339399E-2</v>
      </c>
      <c r="E80" s="2">
        <v>3.1277322947301497E-2</v>
      </c>
      <c r="F80" s="2">
        <v>3.8922501830513698E-2</v>
      </c>
      <c r="G80" s="2">
        <v>3.4645201973366999E-2</v>
      </c>
      <c r="H80" s="2">
        <v>3.9561897250206098E-2</v>
      </c>
      <c r="I80" s="2">
        <v>3.7694204472953602E-2</v>
      </c>
      <c r="J80" s="2">
        <v>-8.9732298642383604E-4</v>
      </c>
      <c r="K80" s="2">
        <v>4.03326403326403E-2</v>
      </c>
      <c r="L80" s="2">
        <v>4.5883293365307803E-2</v>
      </c>
      <c r="M80" s="2">
        <v>4.3365943136655503E-2</v>
      </c>
      <c r="N80" s="3">
        <v>0.13423287193206901</v>
      </c>
      <c r="O80" s="3">
        <v>0.35635084651458498</v>
      </c>
    </row>
    <row r="81" spans="1:15" x14ac:dyDescent="0.3">
      <c r="A81" s="8" t="s">
        <v>12</v>
      </c>
      <c r="B81" s="8" t="s">
        <v>49</v>
      </c>
      <c r="C81" s="2">
        <v>3.45524228289611E-2</v>
      </c>
      <c r="D81" s="2">
        <v>3.6729653667221897E-2</v>
      </c>
      <c r="E81" s="2">
        <v>3.4541979446552698E-2</v>
      </c>
      <c r="F81" s="2">
        <v>3.07914747777659E-2</v>
      </c>
      <c r="G81" s="2">
        <v>3.0936672034910899E-2</v>
      </c>
      <c r="H81" s="2">
        <v>2.1265338002973099E-2</v>
      </c>
      <c r="I81" s="2">
        <v>2.67929834949301E-2</v>
      </c>
      <c r="J81" s="2">
        <v>-1.4056080155698101E-2</v>
      </c>
      <c r="K81" s="2">
        <v>3.9552566164643997E-2</v>
      </c>
      <c r="L81" s="2">
        <v>5.2535340037977399E-2</v>
      </c>
      <c r="M81" s="2">
        <v>4.06699630273063E-2</v>
      </c>
      <c r="N81" s="3">
        <v>0.122660323409981</v>
      </c>
      <c r="O81" s="3">
        <v>0.294257776792887</v>
      </c>
    </row>
    <row r="82" spans="1:15" x14ac:dyDescent="0.3">
      <c r="A82" s="8" t="s">
        <v>12</v>
      </c>
      <c r="B82" s="8" t="s">
        <v>50</v>
      </c>
      <c r="C82" s="2">
        <v>2.3011906965266199E-2</v>
      </c>
      <c r="D82" s="2">
        <v>1.00108551441322E-2</v>
      </c>
      <c r="E82" s="2">
        <v>2.9794602340578E-2</v>
      </c>
      <c r="F82" s="2">
        <v>2.9338435669971599E-2</v>
      </c>
      <c r="G82" s="2">
        <v>3.2895848588970898E-2</v>
      </c>
      <c r="H82" s="2">
        <v>4.6736107323989799E-2</v>
      </c>
      <c r="I82" s="2">
        <v>4.0533500052099602E-2</v>
      </c>
      <c r="J82" s="2">
        <v>-9.4932906068495901E-2</v>
      </c>
      <c r="K82" s="2">
        <v>8.6966142951980505E-2</v>
      </c>
      <c r="L82" s="2">
        <v>0.12535627035830599</v>
      </c>
      <c r="M82" s="2">
        <v>5.9924924245850497E-2</v>
      </c>
      <c r="N82" s="3">
        <v>0.17344281994792701</v>
      </c>
      <c r="O82" s="3">
        <v>0.39933126343443998</v>
      </c>
    </row>
    <row r="83" spans="1:15" x14ac:dyDescent="0.3">
      <c r="A83" s="8" t="s">
        <v>12</v>
      </c>
      <c r="B83" s="8" t="s">
        <v>51</v>
      </c>
      <c r="C83" s="2">
        <v>2.77149321266968E-2</v>
      </c>
      <c r="D83" s="2">
        <v>4.45789763346175E-2</v>
      </c>
      <c r="E83" s="2">
        <v>4.65402177730945E-2</v>
      </c>
      <c r="F83" s="2">
        <v>6.4440342339318696E-2</v>
      </c>
      <c r="G83" s="2">
        <v>7.6619895948289496E-2</v>
      </c>
      <c r="H83" s="2">
        <v>8.7128422902328306E-2</v>
      </c>
      <c r="I83" s="2">
        <v>7.3410560344827597E-2</v>
      </c>
      <c r="J83" s="2">
        <v>-0.26427406199021197</v>
      </c>
      <c r="K83" s="2">
        <v>0.109329694695548</v>
      </c>
      <c r="L83" s="2">
        <v>0.23062730627306299</v>
      </c>
      <c r="M83" s="2">
        <v>6.2343828085957002E-2</v>
      </c>
      <c r="N83" s="3">
        <v>6.7009662441962603E-2</v>
      </c>
      <c r="O83" s="3">
        <v>0.49332630839480202</v>
      </c>
    </row>
    <row r="84" spans="1:15" x14ac:dyDescent="0.3">
      <c r="A84" s="8" t="s">
        <v>13</v>
      </c>
      <c r="B84" s="8" t="s">
        <v>46</v>
      </c>
      <c r="C84" s="2">
        <v>3.5201149425287397E-2</v>
      </c>
      <c r="D84" s="2">
        <v>1.38792505204719E-3</v>
      </c>
      <c r="E84" s="2">
        <v>-2.7720027720027698E-3</v>
      </c>
      <c r="F84" s="2">
        <v>4.7949965253648398E-2</v>
      </c>
      <c r="G84" s="2">
        <v>-3.11671087533156E-2</v>
      </c>
      <c r="H84" s="2">
        <v>-1.23203285420945E-2</v>
      </c>
      <c r="I84" s="2">
        <v>-3.7422037422037403E-2</v>
      </c>
      <c r="J84" s="2">
        <v>-3.8156947444204503E-2</v>
      </c>
      <c r="K84" s="2">
        <v>-3.0688622754491E-2</v>
      </c>
      <c r="L84" s="2">
        <v>-1.15830115830116E-2</v>
      </c>
      <c r="M84" s="2">
        <v>-8.5937500000000007E-3</v>
      </c>
      <c r="N84" s="3">
        <v>-8.6393088552915803E-2</v>
      </c>
      <c r="O84" s="3">
        <v>-0.12058212058212101</v>
      </c>
    </row>
    <row r="85" spans="1:15" x14ac:dyDescent="0.3">
      <c r="A85" s="8" t="s">
        <v>13</v>
      </c>
      <c r="B85" s="8" t="s">
        <v>47</v>
      </c>
      <c r="C85" s="2">
        <v>-2.7292576419213998E-3</v>
      </c>
      <c r="D85" s="2">
        <v>4.4334975369458102E-2</v>
      </c>
      <c r="E85" s="2">
        <v>4.1928721174004202E-2</v>
      </c>
      <c r="F85" s="2">
        <v>3.7726358148893399E-2</v>
      </c>
      <c r="G85" s="2">
        <v>7.70722249151721E-2</v>
      </c>
      <c r="H85" s="2">
        <v>5.35553555355536E-2</v>
      </c>
      <c r="I85" s="2">
        <v>5.8949167022639901E-2</v>
      </c>
      <c r="J85" s="2">
        <v>2.1379588543767598E-2</v>
      </c>
      <c r="K85" s="2">
        <v>7.5434439178515E-2</v>
      </c>
      <c r="L85" s="2">
        <v>7.7120822622107996E-2</v>
      </c>
      <c r="M85" s="2">
        <v>3.4776679168087299E-2</v>
      </c>
      <c r="N85" s="3">
        <v>0.22428398547801501</v>
      </c>
      <c r="O85" s="3">
        <v>0.59067085953878395</v>
      </c>
    </row>
    <row r="86" spans="1:15" x14ac:dyDescent="0.3">
      <c r="A86" s="8" t="s">
        <v>13</v>
      </c>
      <c r="B86" s="8" t="s">
        <v>48</v>
      </c>
      <c r="C86" s="2">
        <v>3.2142857142857098E-2</v>
      </c>
      <c r="D86" s="2">
        <v>1.1764705882352899E-2</v>
      </c>
      <c r="E86" s="2">
        <v>9.5759233926128607E-3</v>
      </c>
      <c r="F86" s="2">
        <v>1.69376693766938E-2</v>
      </c>
      <c r="G86" s="2">
        <v>1.39906728847435E-2</v>
      </c>
      <c r="H86" s="2">
        <v>6.5045992115637302E-2</v>
      </c>
      <c r="I86" s="2">
        <v>7.2177668106107304E-2</v>
      </c>
      <c r="J86" s="2">
        <v>2.4165707710011499E-2</v>
      </c>
      <c r="K86" s="2">
        <v>4.7191011235955101E-2</v>
      </c>
      <c r="L86" s="2">
        <v>5.2038626609442099E-2</v>
      </c>
      <c r="M86" s="2">
        <v>2.1417644059153501E-2</v>
      </c>
      <c r="N86" s="3">
        <v>0.15247410817031101</v>
      </c>
      <c r="O86" s="3">
        <v>0.370041039671683</v>
      </c>
    </row>
    <row r="87" spans="1:15" x14ac:dyDescent="0.3">
      <c r="A87" s="8" t="s">
        <v>13</v>
      </c>
      <c r="B87" s="8" t="s">
        <v>49</v>
      </c>
      <c r="C87" s="2">
        <v>1.6493055555555601E-2</v>
      </c>
      <c r="D87" s="2">
        <v>1.19555935098207E-2</v>
      </c>
      <c r="E87" s="2">
        <v>2.0253164556962001E-2</v>
      </c>
      <c r="F87" s="2">
        <v>3.3085194375516998E-2</v>
      </c>
      <c r="G87" s="2">
        <v>1.6012810248198599E-2</v>
      </c>
      <c r="H87" s="2">
        <v>-1.5760441292356198E-2</v>
      </c>
      <c r="I87" s="2">
        <v>1.68134507606085E-2</v>
      </c>
      <c r="J87" s="2">
        <v>-2.3622047244094498E-2</v>
      </c>
      <c r="K87" s="2">
        <v>4.9193548387096803E-2</v>
      </c>
      <c r="L87" s="2">
        <v>4.7655649500384298E-2</v>
      </c>
      <c r="M87" s="2">
        <v>3.3015407190022002E-2</v>
      </c>
      <c r="N87" s="3">
        <v>0.108661417322835</v>
      </c>
      <c r="O87" s="3">
        <v>0.18818565400843901</v>
      </c>
    </row>
    <row r="88" spans="1:15" x14ac:dyDescent="0.3">
      <c r="A88" s="8" t="s">
        <v>13</v>
      </c>
      <c r="B88" s="8" t="s">
        <v>50</v>
      </c>
      <c r="C88" s="2">
        <v>5.6910569105691103E-2</v>
      </c>
      <c r="D88" s="2">
        <v>3.2692307692307701E-2</v>
      </c>
      <c r="E88" s="2">
        <v>7.2625698324022395E-2</v>
      </c>
      <c r="F88" s="2">
        <v>4.3402777777777797E-2</v>
      </c>
      <c r="G88" s="2">
        <v>6.4891846921797003E-2</v>
      </c>
      <c r="H88" s="2">
        <v>7.9687499999999994E-2</v>
      </c>
      <c r="I88" s="2">
        <v>1.4471780028943599E-2</v>
      </c>
      <c r="J88" s="2">
        <v>-0.161198288159772</v>
      </c>
      <c r="K88" s="2">
        <v>6.4625850340136098E-2</v>
      </c>
      <c r="L88" s="2">
        <v>0.142172523961661</v>
      </c>
      <c r="M88" s="2">
        <v>3.3566433566433601E-2</v>
      </c>
      <c r="N88" s="3">
        <v>5.4208273894436498E-2</v>
      </c>
      <c r="O88" s="3">
        <v>0.376163873370577</v>
      </c>
    </row>
    <row r="89" spans="1:15" x14ac:dyDescent="0.3">
      <c r="A89" s="8" t="s">
        <v>13</v>
      </c>
      <c r="B89" s="8" t="s">
        <v>51</v>
      </c>
      <c r="C89" s="2">
        <v>0.14285714285714299</v>
      </c>
      <c r="D89" s="2">
        <v>4.1666666666666699E-2</v>
      </c>
      <c r="E89" s="2">
        <v>2.4E-2</v>
      </c>
      <c r="F89" s="2">
        <v>6.25E-2</v>
      </c>
      <c r="G89" s="2">
        <v>0.183823529411765</v>
      </c>
      <c r="H89" s="2">
        <v>0.161490683229814</v>
      </c>
      <c r="I89" s="2">
        <v>3.7433155080213901E-2</v>
      </c>
      <c r="J89" s="2">
        <v>-0.36082474226804101</v>
      </c>
      <c r="K89" s="2">
        <v>0.16129032258064499</v>
      </c>
      <c r="L89" s="2">
        <v>0.36805555555555602</v>
      </c>
      <c r="M89" s="2">
        <v>9.6446700507614197E-2</v>
      </c>
      <c r="N89" s="3">
        <v>0.11340206185567001</v>
      </c>
      <c r="O89" s="3">
        <v>0.72799999999999998</v>
      </c>
    </row>
    <row r="90" spans="1:15" x14ac:dyDescent="0.3">
      <c r="A90" s="8" t="s">
        <v>14</v>
      </c>
      <c r="B90" s="8" t="s">
        <v>46</v>
      </c>
      <c r="C90" s="2">
        <v>4.2386609071274298E-2</v>
      </c>
      <c r="D90" s="2">
        <v>5.1800051800051797E-3</v>
      </c>
      <c r="E90" s="2">
        <v>7.2146354032465903E-3</v>
      </c>
      <c r="F90" s="2">
        <v>2.6861089792785901E-2</v>
      </c>
      <c r="G90" s="2">
        <v>6.4773293472845002E-3</v>
      </c>
      <c r="H90" s="2">
        <v>5.1980198019802E-3</v>
      </c>
      <c r="I90" s="2">
        <v>2.4624476729869502E-4</v>
      </c>
      <c r="J90" s="2">
        <v>4.4313146233382599E-3</v>
      </c>
      <c r="K90" s="2">
        <v>2.94117647058824E-3</v>
      </c>
      <c r="L90" s="2">
        <v>4.3499511241446701E-2</v>
      </c>
      <c r="M90" s="2">
        <v>-2.0843091334894599E-2</v>
      </c>
      <c r="N90" s="3">
        <v>2.9295913343180699E-2</v>
      </c>
      <c r="O90" s="3">
        <v>7.7299665034784804E-2</v>
      </c>
    </row>
    <row r="91" spans="1:15" x14ac:dyDescent="0.3">
      <c r="A91" s="8" t="s">
        <v>14</v>
      </c>
      <c r="B91" s="8" t="s">
        <v>47</v>
      </c>
      <c r="C91" s="2">
        <v>1.7690253671562101E-2</v>
      </c>
      <c r="D91" s="2">
        <v>1.426697277796E-2</v>
      </c>
      <c r="E91" s="2">
        <v>6.6289409862570698E-3</v>
      </c>
      <c r="F91" s="2">
        <v>2.2165114037905598E-2</v>
      </c>
      <c r="G91" s="2">
        <v>1.8856065367693301E-2</v>
      </c>
      <c r="H91" s="2">
        <v>9.5619987661937095E-3</v>
      </c>
      <c r="I91" s="2">
        <v>3.7121906507791E-2</v>
      </c>
      <c r="J91" s="2">
        <v>-7.2175578141110601E-3</v>
      </c>
      <c r="K91" s="2">
        <v>5.3115727002967399E-2</v>
      </c>
      <c r="L91" s="2">
        <v>6.8188222034375898E-2</v>
      </c>
      <c r="M91" s="2">
        <v>3.2181482458454203E-2</v>
      </c>
      <c r="N91" s="3">
        <v>0.15274709088231</v>
      </c>
      <c r="O91" s="3">
        <v>0.26531932093775301</v>
      </c>
    </row>
    <row r="92" spans="1:15" x14ac:dyDescent="0.3">
      <c r="A92" s="8" t="s">
        <v>14</v>
      </c>
      <c r="B92" s="8" t="s">
        <v>48</v>
      </c>
      <c r="C92" s="2">
        <v>7.7442414614773596E-3</v>
      </c>
      <c r="D92" s="2">
        <v>9.8522167487684695E-3</v>
      </c>
      <c r="E92" s="2">
        <v>1.7756097560975601E-2</v>
      </c>
      <c r="F92" s="2">
        <v>2.0897239263803699E-2</v>
      </c>
      <c r="G92" s="2">
        <v>1.12676056338028E-2</v>
      </c>
      <c r="H92" s="2">
        <v>2.5255338904363999E-2</v>
      </c>
      <c r="I92" s="2">
        <v>2.6082231479804398E-2</v>
      </c>
      <c r="J92" s="2">
        <v>7.2374227714033504E-3</v>
      </c>
      <c r="K92" s="2">
        <v>2.7514896600070098E-2</v>
      </c>
      <c r="L92" s="2">
        <v>3.88879413269657E-2</v>
      </c>
      <c r="M92" s="2">
        <v>1.8880315219175801E-2</v>
      </c>
      <c r="N92" s="3">
        <v>9.5498676081200398E-2</v>
      </c>
      <c r="O92" s="3">
        <v>0.21092682926829301</v>
      </c>
    </row>
    <row r="93" spans="1:15" x14ac:dyDescent="0.3">
      <c r="A93" s="8" t="s">
        <v>14</v>
      </c>
      <c r="B93" s="8" t="s">
        <v>49</v>
      </c>
      <c r="C93" s="2">
        <v>3.5452013167890602E-2</v>
      </c>
      <c r="D93" s="2">
        <v>2.3477622890682299E-2</v>
      </c>
      <c r="E93" s="2">
        <v>2.7479091995221E-2</v>
      </c>
      <c r="F93" s="2">
        <v>1.74418604651163E-2</v>
      </c>
      <c r="G93" s="2">
        <v>1.7142857142857099E-2</v>
      </c>
      <c r="H93" s="2">
        <v>1.1235955056179799E-2</v>
      </c>
      <c r="I93" s="2">
        <v>2.4222222222222201E-2</v>
      </c>
      <c r="J93" s="2">
        <v>-2.3432414840529402E-2</v>
      </c>
      <c r="K93" s="2">
        <v>3.7991557431681797E-2</v>
      </c>
      <c r="L93" s="2">
        <v>4.1523972602739698E-2</v>
      </c>
      <c r="M93" s="2">
        <v>-1.8495684340320601E-3</v>
      </c>
      <c r="N93" s="3">
        <v>5.3807767411586001E-2</v>
      </c>
      <c r="O93" s="3">
        <v>0.16057347670250899</v>
      </c>
    </row>
    <row r="94" spans="1:15" x14ac:dyDescent="0.3">
      <c r="A94" s="8" t="s">
        <v>14</v>
      </c>
      <c r="B94" s="8" t="s">
        <v>50</v>
      </c>
      <c r="C94" s="2">
        <v>3.6222509702458001E-2</v>
      </c>
      <c r="D94" s="2">
        <v>4.3071161048689098E-2</v>
      </c>
      <c r="E94" s="2">
        <v>1.2567324955116701E-2</v>
      </c>
      <c r="F94" s="2">
        <v>5.2009456264775399E-2</v>
      </c>
      <c r="G94" s="2">
        <v>3.7078651685393302E-2</v>
      </c>
      <c r="H94" s="2">
        <v>4.4420368364030301E-2</v>
      </c>
      <c r="I94" s="2">
        <v>2.9564315352697101E-2</v>
      </c>
      <c r="J94" s="2">
        <v>-0.146095717884131</v>
      </c>
      <c r="K94" s="2">
        <v>9.3805309734513301E-2</v>
      </c>
      <c r="L94" s="2">
        <v>0.151024811218986</v>
      </c>
      <c r="M94" s="2">
        <v>6.6541705716963495E-2</v>
      </c>
      <c r="N94" s="3">
        <v>0.14659949622166199</v>
      </c>
      <c r="O94" s="3">
        <v>0.362058647516457</v>
      </c>
    </row>
    <row r="95" spans="1:15" x14ac:dyDescent="0.3">
      <c r="A95" s="8" t="s">
        <v>14</v>
      </c>
      <c r="B95" s="8" t="s">
        <v>51</v>
      </c>
      <c r="C95" s="2">
        <v>9.4562647754137096E-3</v>
      </c>
      <c r="D95" s="2">
        <v>3.5128805620608897E-2</v>
      </c>
      <c r="E95" s="2">
        <v>6.7873303167420795E-2</v>
      </c>
      <c r="F95" s="2">
        <v>6.5677966101694907E-2</v>
      </c>
      <c r="G95" s="2">
        <v>7.55467196819085E-2</v>
      </c>
      <c r="H95" s="2">
        <v>5.7301293900184798E-2</v>
      </c>
      <c r="I95" s="2">
        <v>6.8181818181818205E-2</v>
      </c>
      <c r="J95" s="2">
        <v>-0.35679214402618697</v>
      </c>
      <c r="K95" s="2">
        <v>0.19338422391857499</v>
      </c>
      <c r="L95" s="2">
        <v>0.30490405117270802</v>
      </c>
      <c r="M95" s="2">
        <v>4.7385620915032699E-2</v>
      </c>
      <c r="N95" s="3">
        <v>4.9099836333878898E-2</v>
      </c>
      <c r="O95" s="3">
        <v>0.45022624434389102</v>
      </c>
    </row>
    <row r="96" spans="1:15" x14ac:dyDescent="0.3">
      <c r="A96" s="8" t="s">
        <v>15</v>
      </c>
      <c r="B96" s="8" t="s">
        <v>46</v>
      </c>
      <c r="C96" s="2">
        <v>3.9380245319560997E-2</v>
      </c>
      <c r="D96" s="2">
        <v>-4.9689440993788796E-3</v>
      </c>
      <c r="E96" s="2">
        <v>-1.3732833957553099E-2</v>
      </c>
      <c r="F96" s="2">
        <v>-5.0632911392405099E-3</v>
      </c>
      <c r="G96" s="2">
        <v>9.5419847328244295E-3</v>
      </c>
      <c r="H96" s="2">
        <v>5.35601764335224E-2</v>
      </c>
      <c r="I96" s="2">
        <v>1.7942583732057399E-2</v>
      </c>
      <c r="J96" s="2">
        <v>-3.2902467685076403E-2</v>
      </c>
      <c r="K96" s="2">
        <v>6.5006075334143404E-2</v>
      </c>
      <c r="L96" s="2">
        <v>5.5333713633770702E-2</v>
      </c>
      <c r="M96" s="2">
        <v>8.7567567567567603E-2</v>
      </c>
      <c r="N96" s="3">
        <v>0.18213866039953</v>
      </c>
      <c r="O96" s="3">
        <v>0.25593008739076201</v>
      </c>
    </row>
    <row r="97" spans="1:15" x14ac:dyDescent="0.3">
      <c r="A97" s="8" t="s">
        <v>15</v>
      </c>
      <c r="B97" s="8" t="s">
        <v>47</v>
      </c>
      <c r="C97" s="2">
        <v>-9.6418732782369097E-3</v>
      </c>
      <c r="D97" s="2">
        <v>5.2155771905424203E-3</v>
      </c>
      <c r="E97" s="2">
        <v>-1.0377032168799699E-2</v>
      </c>
      <c r="F97" s="2">
        <v>2.62146102761272E-2</v>
      </c>
      <c r="G97" s="2">
        <v>1.9073569482288801E-2</v>
      </c>
      <c r="H97" s="2">
        <v>3.00802139037433E-2</v>
      </c>
      <c r="I97" s="2">
        <v>6.8462037637897502E-2</v>
      </c>
      <c r="J97" s="2">
        <v>5.0409960522320101E-2</v>
      </c>
      <c r="K97" s="2">
        <v>9.8583405608557398E-2</v>
      </c>
      <c r="L97" s="2">
        <v>9.0789473684210503E-2</v>
      </c>
      <c r="M97" s="2">
        <v>7.9131483715319695E-2</v>
      </c>
      <c r="N97" s="3">
        <v>0.35833586395384098</v>
      </c>
      <c r="O97" s="3">
        <v>0.54721549636803901</v>
      </c>
    </row>
    <row r="98" spans="1:15" x14ac:dyDescent="0.3">
      <c r="A98" s="8" t="s">
        <v>15</v>
      </c>
      <c r="B98" s="8" t="s">
        <v>48</v>
      </c>
      <c r="C98" s="2">
        <v>9.9464422341239492E-3</v>
      </c>
      <c r="D98" s="2">
        <v>-3.78787878787879E-4</v>
      </c>
      <c r="E98" s="2">
        <v>6.8207654414551002E-3</v>
      </c>
      <c r="F98" s="2">
        <v>2.8227324049680098E-2</v>
      </c>
      <c r="G98" s="2">
        <v>2.19619326500732E-2</v>
      </c>
      <c r="H98" s="2">
        <v>6.4469914040114597E-3</v>
      </c>
      <c r="I98" s="2">
        <v>9.6085409252669E-3</v>
      </c>
      <c r="J98" s="2">
        <v>2.46739513570673E-3</v>
      </c>
      <c r="K98" s="2">
        <v>3.9029535864978898E-2</v>
      </c>
      <c r="L98" s="2">
        <v>7.2758037225042302E-2</v>
      </c>
      <c r="M98" s="2">
        <v>3.72239747634069E-2</v>
      </c>
      <c r="N98" s="3">
        <v>0.15897074374339101</v>
      </c>
      <c r="O98" s="3">
        <v>0.245926487305798</v>
      </c>
    </row>
    <row r="99" spans="1:15" x14ac:dyDescent="0.3">
      <c r="A99" s="8" t="s">
        <v>15</v>
      </c>
      <c r="B99" s="8" t="s">
        <v>49</v>
      </c>
      <c r="C99" s="2">
        <v>1.9880715705765401E-2</v>
      </c>
      <c r="D99" s="2">
        <v>2.6315789473684199E-2</v>
      </c>
      <c r="E99" s="2">
        <v>4.8907882241215603E-2</v>
      </c>
      <c r="F99" s="2">
        <v>7.6957899502037097E-3</v>
      </c>
      <c r="G99" s="2">
        <v>2.6504941599281202E-2</v>
      </c>
      <c r="H99" s="2">
        <v>1.4004376367614899E-2</v>
      </c>
      <c r="I99" s="2">
        <v>1.4242555028053499E-2</v>
      </c>
      <c r="J99" s="2">
        <v>-6.8085106382978697E-3</v>
      </c>
      <c r="K99" s="2">
        <v>2.35646958011997E-2</v>
      </c>
      <c r="L99" s="2">
        <v>5.6927584763499399E-2</v>
      </c>
      <c r="M99" s="2">
        <v>3.0495049504950501E-2</v>
      </c>
      <c r="N99" s="3">
        <v>0.10723404255319099</v>
      </c>
      <c r="O99" s="3">
        <v>0.235517568850902</v>
      </c>
    </row>
    <row r="100" spans="1:15" x14ac:dyDescent="0.3">
      <c r="A100" s="8" t="s">
        <v>15</v>
      </c>
      <c r="B100" s="8" t="s">
        <v>50</v>
      </c>
      <c r="C100" s="2">
        <v>1.85589519650655E-2</v>
      </c>
      <c r="D100" s="2">
        <v>6.4308681672025697E-3</v>
      </c>
      <c r="E100" s="2">
        <v>3.5143769968051103E-2</v>
      </c>
      <c r="F100" s="2">
        <v>2.7777777777777801E-2</v>
      </c>
      <c r="G100" s="2">
        <v>5.20520520520521E-2</v>
      </c>
      <c r="H100" s="2">
        <v>3.3301617507136103E-2</v>
      </c>
      <c r="I100" s="2">
        <v>5.5248618784530398E-2</v>
      </c>
      <c r="J100" s="2">
        <v>-0.13874345549738201</v>
      </c>
      <c r="K100" s="2">
        <v>0.12664640324214799</v>
      </c>
      <c r="L100" s="2">
        <v>0.110611510791367</v>
      </c>
      <c r="M100" s="2">
        <v>5.4251012145748997E-2</v>
      </c>
      <c r="N100" s="3">
        <v>0.13612565445026201</v>
      </c>
      <c r="O100" s="3">
        <v>0.38658146964856199</v>
      </c>
    </row>
    <row r="101" spans="1:15" x14ac:dyDescent="0.3">
      <c r="A101" s="8" t="s">
        <v>15</v>
      </c>
      <c r="B101" s="8" t="s">
        <v>51</v>
      </c>
      <c r="C101" s="2">
        <v>6.2256809338521402E-2</v>
      </c>
      <c r="D101" s="2">
        <v>1.0989010989011E-2</v>
      </c>
      <c r="E101" s="2">
        <v>5.7971014492753603E-2</v>
      </c>
      <c r="F101" s="2">
        <v>9.5890410958904104E-2</v>
      </c>
      <c r="G101" s="2">
        <v>0.1</v>
      </c>
      <c r="H101" s="2">
        <v>8.2386363636363605E-2</v>
      </c>
      <c r="I101" s="2">
        <v>6.5616797900262494E-2</v>
      </c>
      <c r="J101" s="2">
        <v>-0.24137931034482801</v>
      </c>
      <c r="K101" s="2">
        <v>9.4155844155844201E-2</v>
      </c>
      <c r="L101" s="2">
        <v>0.29080118694362</v>
      </c>
      <c r="M101" s="2">
        <v>5.7471264367816098E-2</v>
      </c>
      <c r="N101" s="3">
        <v>0.133004926108374</v>
      </c>
      <c r="O101" s="3">
        <v>0.66666666666666696</v>
      </c>
    </row>
    <row r="102" spans="1:15" x14ac:dyDescent="0.3">
      <c r="A102" s="8" t="s">
        <v>16</v>
      </c>
      <c r="B102" s="8" t="s">
        <v>46</v>
      </c>
      <c r="C102" s="2">
        <v>-7.8369905956112793E-3</v>
      </c>
      <c r="D102" s="2">
        <v>9.7946287519747197E-2</v>
      </c>
      <c r="E102" s="2">
        <v>-0.102158273381295</v>
      </c>
      <c r="F102" s="2">
        <v>-3.2051282051282E-2</v>
      </c>
      <c r="G102" s="2">
        <v>5.8774834437086101E-2</v>
      </c>
      <c r="H102" s="2">
        <v>0.138389366692729</v>
      </c>
      <c r="I102" s="2">
        <v>0.65178571428571397</v>
      </c>
      <c r="J102" s="2">
        <v>4.86486486486487E-2</v>
      </c>
      <c r="K102" s="2">
        <v>0.216891356066614</v>
      </c>
      <c r="L102" s="2">
        <v>0.338546757901597</v>
      </c>
      <c r="M102" s="2">
        <v>0.373417721518987</v>
      </c>
      <c r="N102" s="3">
        <v>1.34594594594595</v>
      </c>
      <c r="O102" s="3">
        <v>3.0589928057554001</v>
      </c>
    </row>
    <row r="103" spans="1:15" x14ac:dyDescent="0.3">
      <c r="A103" s="8" t="s">
        <v>16</v>
      </c>
      <c r="B103" s="8" t="s">
        <v>47</v>
      </c>
      <c r="C103" s="2">
        <v>1.7845072326618899E-2</v>
      </c>
      <c r="D103" s="2">
        <v>6.4683224863859703E-2</v>
      </c>
      <c r="E103" s="2">
        <v>-3.3932135728542902E-2</v>
      </c>
      <c r="F103" s="2">
        <v>-3.7835743801652902E-2</v>
      </c>
      <c r="G103" s="2">
        <v>-4.3752516440746202E-2</v>
      </c>
      <c r="H103" s="2">
        <v>1.9087719298245601E-2</v>
      </c>
      <c r="I103" s="2">
        <v>0.121195427627049</v>
      </c>
      <c r="J103" s="2">
        <v>0.12873111411374499</v>
      </c>
      <c r="K103" s="2">
        <v>0.122973120034824</v>
      </c>
      <c r="L103" s="2">
        <v>-5.0101754045934699E-2</v>
      </c>
      <c r="M103" s="2">
        <v>0.177514792899408</v>
      </c>
      <c r="N103" s="3">
        <v>0.41776194570691599</v>
      </c>
      <c r="O103" s="3">
        <v>0.43987025948103797</v>
      </c>
    </row>
    <row r="104" spans="1:15" x14ac:dyDescent="0.3">
      <c r="A104" s="8" t="s">
        <v>16</v>
      </c>
      <c r="B104" s="8" t="s">
        <v>48</v>
      </c>
      <c r="C104" s="2">
        <v>6.87414073240845E-2</v>
      </c>
      <c r="D104" s="2">
        <v>9.3439363817097401E-2</v>
      </c>
      <c r="E104" s="2">
        <v>4.5026737967914399E-2</v>
      </c>
      <c r="F104" s="2">
        <v>3.3773411114522603E-2</v>
      </c>
      <c r="G104" s="2">
        <v>4.8510048510048497E-2</v>
      </c>
      <c r="H104" s="2">
        <v>4.2488905674629401E-2</v>
      </c>
      <c r="I104" s="2">
        <v>3.9489176705008601E-2</v>
      </c>
      <c r="J104" s="2">
        <v>3.9208852487583899E-2</v>
      </c>
      <c r="K104" s="2">
        <v>3.1189737570218801E-2</v>
      </c>
      <c r="L104" s="2">
        <v>-4.3092934384909298E-2</v>
      </c>
      <c r="M104" s="2">
        <v>1.12159061942391E-2</v>
      </c>
      <c r="N104" s="3">
        <v>3.69434521216346E-2</v>
      </c>
      <c r="O104" s="3">
        <v>0.27283422459892998</v>
      </c>
    </row>
    <row r="105" spans="1:15" x14ac:dyDescent="0.3">
      <c r="A105" s="8" t="s">
        <v>16</v>
      </c>
      <c r="B105" s="8" t="s">
        <v>49</v>
      </c>
      <c r="C105" s="2">
        <v>6.9534472598703601E-2</v>
      </c>
      <c r="D105" s="2">
        <v>8.0624426078971495E-2</v>
      </c>
      <c r="E105" s="2">
        <v>2.36233854520734E-2</v>
      </c>
      <c r="F105" s="2">
        <v>4.5658309812385903E-2</v>
      </c>
      <c r="G105" s="2">
        <v>4.01714830104795E-2</v>
      </c>
      <c r="H105" s="2">
        <v>5.4190199969470297E-2</v>
      </c>
      <c r="I105" s="2">
        <v>4.4743701129452598E-2</v>
      </c>
      <c r="J105" s="2">
        <v>5.0589050589050603E-2</v>
      </c>
      <c r="K105" s="2">
        <v>5.4353562005277002E-2</v>
      </c>
      <c r="L105" s="2">
        <v>1.15115115115115E-2</v>
      </c>
      <c r="M105" s="2">
        <v>3.6739238000989598E-2</v>
      </c>
      <c r="N105" s="3">
        <v>0.161607761607762</v>
      </c>
      <c r="O105" s="3">
        <v>0.42437117607070002</v>
      </c>
    </row>
    <row r="106" spans="1:15" x14ac:dyDescent="0.3">
      <c r="A106" s="8" t="s">
        <v>16</v>
      </c>
      <c r="B106" s="8" t="s">
        <v>50</v>
      </c>
      <c r="C106" s="2">
        <v>4.8744460856720802E-2</v>
      </c>
      <c r="D106" s="2">
        <v>8.6854460093896704E-2</v>
      </c>
      <c r="E106" s="2">
        <v>7.0410367170626306E-2</v>
      </c>
      <c r="F106" s="2">
        <v>5.2461662631154198E-2</v>
      </c>
      <c r="G106" s="2">
        <v>4.5245398773006103E-2</v>
      </c>
      <c r="H106" s="2">
        <v>5.9794570799706501E-2</v>
      </c>
      <c r="I106" s="2">
        <v>6.576670128072E-2</v>
      </c>
      <c r="J106" s="2">
        <v>5.4238389087366001E-2</v>
      </c>
      <c r="K106" s="2">
        <v>8.5335797905114003E-2</v>
      </c>
      <c r="L106" s="2">
        <v>2.6397956287255199E-2</v>
      </c>
      <c r="M106" s="2">
        <v>5.64159292035398E-2</v>
      </c>
      <c r="N106" s="3">
        <v>0.24066255277687601</v>
      </c>
      <c r="O106" s="3">
        <v>0.65010799136069097</v>
      </c>
    </row>
    <row r="107" spans="1:15" x14ac:dyDescent="0.3">
      <c r="A107" s="8" t="s">
        <v>16</v>
      </c>
      <c r="B107" s="8" t="s">
        <v>51</v>
      </c>
      <c r="C107" s="2">
        <v>7.69230769230769E-2</v>
      </c>
      <c r="D107" s="2">
        <v>7.7731092436974805E-2</v>
      </c>
      <c r="E107" s="2">
        <v>5.4580896686159799E-2</v>
      </c>
      <c r="F107" s="2">
        <v>7.3937153419593393E-2</v>
      </c>
      <c r="G107" s="2">
        <v>0.11187607573149699</v>
      </c>
      <c r="H107" s="2">
        <v>0.10681114551083599</v>
      </c>
      <c r="I107" s="2">
        <v>6.15384615384615E-2</v>
      </c>
      <c r="J107" s="2">
        <v>8.1686429512516506E-2</v>
      </c>
      <c r="K107" s="2">
        <v>0.119366626065773</v>
      </c>
      <c r="L107" s="2">
        <v>3.2644178454842201E-2</v>
      </c>
      <c r="M107" s="2">
        <v>5.1633298208640703E-2</v>
      </c>
      <c r="N107" s="3">
        <v>0.314888010540184</v>
      </c>
      <c r="O107" s="3">
        <v>0.94541910331384005</v>
      </c>
    </row>
    <row r="108" spans="1:15" x14ac:dyDescent="0.3">
      <c r="A108" s="11" t="s">
        <v>17</v>
      </c>
      <c r="B108" s="11" t="s">
        <v>17</v>
      </c>
      <c r="C108" s="3">
        <v>2.8140850758856601E-2</v>
      </c>
      <c r="D108" s="3">
        <v>2.89226598063607E-2</v>
      </c>
      <c r="E108" s="3">
        <v>2.4624955084441201E-2</v>
      </c>
      <c r="F108" s="3">
        <v>2.5673340712409599E-2</v>
      </c>
      <c r="G108" s="3">
        <v>2.74276555961179E-2</v>
      </c>
      <c r="H108" s="3">
        <v>3.4668395291116101E-2</v>
      </c>
      <c r="I108" s="3">
        <v>4.3025090710507002E-2</v>
      </c>
      <c r="J108" s="3">
        <v>-3.3149277750474599E-3</v>
      </c>
      <c r="K108" s="3">
        <v>5.6193137321254201E-2</v>
      </c>
      <c r="L108" s="3">
        <v>6.2119533874644098E-2</v>
      </c>
      <c r="M108" s="3">
        <v>6.18419275973121E-2</v>
      </c>
      <c r="N108" s="3">
        <v>0.18722917650384299</v>
      </c>
      <c r="O108" s="3">
        <v>0.38342541022877002</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43</v>
      </c>
      <c r="B113" s="15"/>
    </row>
    <row r="114" spans="1:2" x14ac:dyDescent="0.3">
      <c r="A114" s="14" t="s">
        <v>44</v>
      </c>
      <c r="B114" s="15"/>
    </row>
    <row r="115" spans="1:2" x14ac:dyDescent="0.3">
      <c r="A115" s="14" t="s">
        <v>45</v>
      </c>
      <c r="B115" s="15"/>
    </row>
    <row r="116" spans="1:2" x14ac:dyDescent="0.3">
      <c r="A116" s="14" t="s">
        <v>54</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168</v>
      </c>
      <c r="B1" s="15"/>
    </row>
    <row r="2" spans="1:14" ht="15.6" x14ac:dyDescent="0.3">
      <c r="A2" s="12" t="s">
        <v>163</v>
      </c>
      <c r="B2" s="15"/>
    </row>
    <row r="3" spans="1:14" ht="15.6" x14ac:dyDescent="0.3">
      <c r="A3" s="12" t="s">
        <v>33</v>
      </c>
      <c r="B3" s="15"/>
    </row>
    <row r="4" spans="1:14" ht="15.6" x14ac:dyDescent="0.3">
      <c r="A4" s="12" t="s">
        <v>85</v>
      </c>
      <c r="B4" s="15"/>
    </row>
    <row r="5" spans="1:14" x14ac:dyDescent="0.3">
      <c r="A5" s="15"/>
      <c r="B5" s="15"/>
    </row>
    <row r="6" spans="1:14" x14ac:dyDescent="0.3">
      <c r="A6" s="16" t="str">
        <f>HYPERLINK("#'Table of contents'!A40",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79</v>
      </c>
      <c r="C9" s="1">
        <v>12540</v>
      </c>
      <c r="D9" s="1">
        <v>13488</v>
      </c>
      <c r="E9" s="1">
        <v>14293</v>
      </c>
      <c r="F9" s="1">
        <v>14999</v>
      </c>
      <c r="G9" s="1">
        <v>15850</v>
      </c>
      <c r="H9" s="1">
        <v>16659</v>
      </c>
      <c r="I9" s="1">
        <v>17443</v>
      </c>
      <c r="J9" s="1">
        <v>18148</v>
      </c>
      <c r="K9" s="1">
        <v>19009</v>
      </c>
      <c r="L9" s="1">
        <v>19655</v>
      </c>
      <c r="M9" s="1">
        <v>20714</v>
      </c>
      <c r="N9" s="1">
        <v>21950</v>
      </c>
    </row>
    <row r="10" spans="1:14" x14ac:dyDescent="0.3">
      <c r="A10" s="7" t="s">
        <v>12</v>
      </c>
      <c r="B10" s="7" t="s">
        <v>80</v>
      </c>
      <c r="C10" s="1">
        <v>1571</v>
      </c>
      <c r="D10" s="1">
        <v>1648</v>
      </c>
      <c r="E10" s="1">
        <v>1679</v>
      </c>
      <c r="F10" s="1">
        <v>1736</v>
      </c>
      <c r="G10" s="1">
        <v>1808</v>
      </c>
      <c r="H10" s="1">
        <v>1854</v>
      </c>
      <c r="I10" s="1">
        <v>1928</v>
      </c>
      <c r="J10" s="1">
        <v>2025</v>
      </c>
      <c r="K10" s="1">
        <v>2121</v>
      </c>
      <c r="L10" s="1">
        <v>2196</v>
      </c>
      <c r="M10" s="1">
        <v>2336</v>
      </c>
      <c r="N10" s="1">
        <v>2483</v>
      </c>
    </row>
    <row r="11" spans="1:14" x14ac:dyDescent="0.3">
      <c r="A11" s="7" t="s">
        <v>12</v>
      </c>
      <c r="B11" s="7" t="s">
        <v>81</v>
      </c>
      <c r="C11" s="1">
        <v>920</v>
      </c>
      <c r="D11" s="1">
        <v>967</v>
      </c>
      <c r="E11" s="1">
        <v>1016</v>
      </c>
      <c r="F11" s="1">
        <v>1069</v>
      </c>
      <c r="G11" s="1">
        <v>1156</v>
      </c>
      <c r="H11" s="1">
        <v>1229</v>
      </c>
      <c r="I11" s="1">
        <v>1317</v>
      </c>
      <c r="J11" s="1">
        <v>1397</v>
      </c>
      <c r="K11" s="1">
        <v>1505</v>
      </c>
      <c r="L11" s="1">
        <v>1584</v>
      </c>
      <c r="M11" s="1">
        <v>1723</v>
      </c>
      <c r="N11" s="1">
        <v>1852</v>
      </c>
    </row>
    <row r="12" spans="1:14" x14ac:dyDescent="0.3">
      <c r="A12" s="7" t="s">
        <v>12</v>
      </c>
      <c r="B12" s="7" t="s">
        <v>82</v>
      </c>
      <c r="C12" s="1">
        <v>34361</v>
      </c>
      <c r="D12" s="1">
        <v>35348</v>
      </c>
      <c r="E12" s="1">
        <v>35854</v>
      </c>
      <c r="F12" s="1">
        <v>36338</v>
      </c>
      <c r="G12" s="1">
        <v>37029</v>
      </c>
      <c r="H12" s="1">
        <v>37868</v>
      </c>
      <c r="I12" s="1">
        <v>38557</v>
      </c>
      <c r="J12" s="1">
        <v>39085</v>
      </c>
      <c r="K12" s="1">
        <v>40002</v>
      </c>
      <c r="L12" s="1">
        <v>40441</v>
      </c>
      <c r="M12" s="1">
        <v>41197</v>
      </c>
      <c r="N12" s="1">
        <v>42233</v>
      </c>
    </row>
    <row r="13" spans="1:14" x14ac:dyDescent="0.3">
      <c r="A13" s="7" t="s">
        <v>12</v>
      </c>
      <c r="B13" s="7" t="s">
        <v>16</v>
      </c>
      <c r="C13" s="1">
        <v>1509</v>
      </c>
      <c r="D13" s="1">
        <v>1582</v>
      </c>
      <c r="E13" s="1">
        <v>1652</v>
      </c>
      <c r="F13" s="1">
        <v>1705</v>
      </c>
      <c r="G13" s="1">
        <v>1794</v>
      </c>
      <c r="H13" s="1">
        <v>1896</v>
      </c>
      <c r="I13" s="1">
        <v>1996</v>
      </c>
      <c r="J13" s="1">
        <v>2127</v>
      </c>
      <c r="K13" s="1">
        <v>2285</v>
      </c>
      <c r="L13" s="1">
        <v>2470</v>
      </c>
      <c r="M13" s="1">
        <v>2730</v>
      </c>
      <c r="N13" s="1">
        <v>3021</v>
      </c>
    </row>
    <row r="14" spans="1:14" x14ac:dyDescent="0.3">
      <c r="A14" s="7" t="s">
        <v>12</v>
      </c>
      <c r="B14" s="7" t="s">
        <v>83</v>
      </c>
      <c r="C14" s="1">
        <v>3439</v>
      </c>
      <c r="D14" s="1">
        <v>3445</v>
      </c>
      <c r="E14" s="1">
        <v>3358</v>
      </c>
      <c r="F14" s="1">
        <v>3325</v>
      </c>
      <c r="G14" s="1">
        <v>3418</v>
      </c>
      <c r="H14" s="1">
        <v>3477</v>
      </c>
      <c r="I14" s="1">
        <v>3507</v>
      </c>
      <c r="J14" s="1">
        <v>3546</v>
      </c>
      <c r="K14" s="1">
        <v>3611</v>
      </c>
      <c r="L14" s="1">
        <v>3649</v>
      </c>
      <c r="M14" s="1">
        <v>3346</v>
      </c>
      <c r="N14" s="1">
        <v>3085</v>
      </c>
    </row>
    <row r="15" spans="1:14" x14ac:dyDescent="0.3">
      <c r="A15" s="7" t="s">
        <v>13</v>
      </c>
      <c r="B15" s="7" t="s">
        <v>79</v>
      </c>
      <c r="C15" s="1">
        <v>126</v>
      </c>
      <c r="D15" s="1">
        <v>135</v>
      </c>
      <c r="E15" s="1">
        <v>138</v>
      </c>
      <c r="F15" s="1">
        <v>136</v>
      </c>
      <c r="G15" s="1">
        <v>145</v>
      </c>
      <c r="H15" s="1">
        <v>147</v>
      </c>
      <c r="I15" s="1">
        <v>152</v>
      </c>
      <c r="J15" s="1">
        <v>149</v>
      </c>
      <c r="K15" s="1">
        <v>158</v>
      </c>
      <c r="L15" s="1">
        <v>166</v>
      </c>
      <c r="M15" s="1">
        <v>169</v>
      </c>
      <c r="N15" s="1">
        <v>163</v>
      </c>
    </row>
    <row r="16" spans="1:14" x14ac:dyDescent="0.3">
      <c r="A16" s="7" t="s">
        <v>13</v>
      </c>
      <c r="B16" s="7" t="s">
        <v>80</v>
      </c>
      <c r="C16" s="1">
        <v>18</v>
      </c>
      <c r="D16" s="1">
        <v>18</v>
      </c>
      <c r="E16" s="1">
        <v>17</v>
      </c>
      <c r="F16" s="1">
        <v>16</v>
      </c>
      <c r="G16" s="1">
        <v>16</v>
      </c>
      <c r="H16" s="1">
        <v>20</v>
      </c>
      <c r="I16" s="1">
        <v>17</v>
      </c>
      <c r="J16" s="1">
        <v>18</v>
      </c>
      <c r="K16" s="1">
        <v>20</v>
      </c>
      <c r="L16" s="1">
        <v>20</v>
      </c>
      <c r="M16" s="1">
        <v>20</v>
      </c>
      <c r="N16" s="1">
        <v>24</v>
      </c>
    </row>
    <row r="17" spans="1:14" x14ac:dyDescent="0.3">
      <c r="A17" s="7" t="s">
        <v>13</v>
      </c>
      <c r="B17" s="7" t="s">
        <v>81</v>
      </c>
      <c r="C17" s="1">
        <v>12</v>
      </c>
      <c r="D17" s="1">
        <v>12</v>
      </c>
      <c r="E17" s="1">
        <v>13</v>
      </c>
      <c r="F17" s="1">
        <v>12</v>
      </c>
      <c r="G17" s="1">
        <v>15</v>
      </c>
      <c r="H17" s="1">
        <v>17</v>
      </c>
      <c r="I17" s="1">
        <v>17</v>
      </c>
      <c r="J17" s="1">
        <v>20</v>
      </c>
      <c r="K17" s="1">
        <v>21</v>
      </c>
      <c r="L17" s="1">
        <v>24</v>
      </c>
      <c r="M17" s="1">
        <v>25</v>
      </c>
      <c r="N17" s="1">
        <v>24</v>
      </c>
    </row>
    <row r="18" spans="1:14" x14ac:dyDescent="0.3">
      <c r="A18" s="7" t="s">
        <v>13</v>
      </c>
      <c r="B18" s="7" t="s">
        <v>82</v>
      </c>
      <c r="C18" s="1">
        <v>1317</v>
      </c>
      <c r="D18" s="1">
        <v>1368</v>
      </c>
      <c r="E18" s="1">
        <v>1392</v>
      </c>
      <c r="F18" s="1">
        <v>1417</v>
      </c>
      <c r="G18" s="1">
        <v>1491</v>
      </c>
      <c r="H18" s="1">
        <v>1518</v>
      </c>
      <c r="I18" s="1">
        <v>1578</v>
      </c>
      <c r="J18" s="1">
        <v>1633</v>
      </c>
      <c r="K18" s="1">
        <v>1703</v>
      </c>
      <c r="L18" s="1">
        <v>1779</v>
      </c>
      <c r="M18" s="1">
        <v>1886</v>
      </c>
      <c r="N18" s="1">
        <v>1986</v>
      </c>
    </row>
    <row r="19" spans="1:14" x14ac:dyDescent="0.3">
      <c r="A19" s="7" t="s">
        <v>13</v>
      </c>
      <c r="B19" s="7" t="s">
        <v>16</v>
      </c>
      <c r="C19" s="1">
        <v>19</v>
      </c>
      <c r="D19" s="1">
        <v>21</v>
      </c>
      <c r="E19" s="1">
        <v>20</v>
      </c>
      <c r="F19" s="1">
        <v>22</v>
      </c>
      <c r="G19" s="1">
        <v>23</v>
      </c>
      <c r="H19" s="1">
        <v>25</v>
      </c>
      <c r="I19" s="1">
        <v>26</v>
      </c>
      <c r="J19" s="1">
        <v>28</v>
      </c>
      <c r="K19" s="1">
        <v>29</v>
      </c>
      <c r="L19" s="1">
        <v>30</v>
      </c>
      <c r="M19" s="1">
        <v>35</v>
      </c>
      <c r="N19" s="1">
        <v>38</v>
      </c>
    </row>
    <row r="20" spans="1:14" x14ac:dyDescent="0.3">
      <c r="A20" s="7" t="s">
        <v>13</v>
      </c>
      <c r="B20" s="7" t="s">
        <v>83</v>
      </c>
      <c r="C20" s="1">
        <v>291</v>
      </c>
      <c r="D20" s="1">
        <v>293</v>
      </c>
      <c r="E20" s="1">
        <v>296</v>
      </c>
      <c r="F20" s="1">
        <v>291</v>
      </c>
      <c r="G20" s="1">
        <v>291</v>
      </c>
      <c r="H20" s="1">
        <v>286</v>
      </c>
      <c r="I20" s="1">
        <v>278</v>
      </c>
      <c r="J20" s="1">
        <v>269</v>
      </c>
      <c r="K20" s="1">
        <v>271</v>
      </c>
      <c r="L20" s="1">
        <v>266</v>
      </c>
      <c r="M20" s="1">
        <v>221</v>
      </c>
      <c r="N20" s="1">
        <v>170</v>
      </c>
    </row>
    <row r="21" spans="1:14" x14ac:dyDescent="0.3">
      <c r="A21" s="7" t="s">
        <v>14</v>
      </c>
      <c r="B21" s="7" t="s">
        <v>79</v>
      </c>
      <c r="C21" s="1">
        <v>550</v>
      </c>
      <c r="D21" s="1">
        <v>630</v>
      </c>
      <c r="E21" s="1">
        <v>687</v>
      </c>
      <c r="F21" s="1">
        <v>701</v>
      </c>
      <c r="G21" s="1">
        <v>740</v>
      </c>
      <c r="H21" s="1">
        <v>769</v>
      </c>
      <c r="I21" s="1">
        <v>807</v>
      </c>
      <c r="J21" s="1">
        <v>842</v>
      </c>
      <c r="K21" s="1">
        <v>896</v>
      </c>
      <c r="L21" s="1">
        <v>930</v>
      </c>
      <c r="M21" s="1">
        <v>963</v>
      </c>
      <c r="N21" s="1">
        <v>1007</v>
      </c>
    </row>
    <row r="22" spans="1:14" x14ac:dyDescent="0.3">
      <c r="A22" s="7" t="s">
        <v>14</v>
      </c>
      <c r="B22" s="7" t="s">
        <v>80</v>
      </c>
      <c r="C22" s="1">
        <v>50</v>
      </c>
      <c r="D22" s="1">
        <v>51</v>
      </c>
      <c r="E22" s="1">
        <v>60</v>
      </c>
      <c r="F22" s="1">
        <v>59</v>
      </c>
      <c r="G22" s="1">
        <v>64</v>
      </c>
      <c r="H22" s="1">
        <v>59</v>
      </c>
      <c r="I22" s="1">
        <v>69</v>
      </c>
      <c r="J22" s="1">
        <v>73</v>
      </c>
      <c r="K22" s="1">
        <v>72</v>
      </c>
      <c r="L22" s="1">
        <v>69</v>
      </c>
      <c r="M22" s="1">
        <v>74</v>
      </c>
      <c r="N22" s="1">
        <v>79</v>
      </c>
    </row>
    <row r="23" spans="1:14" x14ac:dyDescent="0.3">
      <c r="A23" s="7" t="s">
        <v>14</v>
      </c>
      <c r="B23" s="7" t="s">
        <v>81</v>
      </c>
      <c r="C23" s="1">
        <v>54</v>
      </c>
      <c r="D23" s="1">
        <v>56</v>
      </c>
      <c r="E23" s="1">
        <v>57</v>
      </c>
      <c r="F23" s="1">
        <v>60</v>
      </c>
      <c r="G23" s="1">
        <v>66</v>
      </c>
      <c r="H23" s="1">
        <v>69</v>
      </c>
      <c r="I23" s="1">
        <v>75</v>
      </c>
      <c r="J23" s="1">
        <v>81</v>
      </c>
      <c r="K23" s="1">
        <v>90</v>
      </c>
      <c r="L23" s="1">
        <v>90</v>
      </c>
      <c r="M23" s="1">
        <v>101</v>
      </c>
      <c r="N23" s="1">
        <v>109</v>
      </c>
    </row>
    <row r="24" spans="1:14" x14ac:dyDescent="0.3">
      <c r="A24" s="7" t="s">
        <v>14</v>
      </c>
      <c r="B24" s="7" t="s">
        <v>82</v>
      </c>
      <c r="C24" s="1">
        <v>4030</v>
      </c>
      <c r="D24" s="1">
        <v>4111</v>
      </c>
      <c r="E24" s="1">
        <v>4178</v>
      </c>
      <c r="F24" s="1">
        <v>4306</v>
      </c>
      <c r="G24" s="1">
        <v>4377</v>
      </c>
      <c r="H24" s="1">
        <v>4450</v>
      </c>
      <c r="I24" s="1">
        <v>4560</v>
      </c>
      <c r="J24" s="1">
        <v>4699</v>
      </c>
      <c r="K24" s="1">
        <v>4865</v>
      </c>
      <c r="L24" s="1">
        <v>4998</v>
      </c>
      <c r="M24" s="1">
        <v>5224</v>
      </c>
      <c r="N24" s="1">
        <v>5375</v>
      </c>
    </row>
    <row r="25" spans="1:14" x14ac:dyDescent="0.3">
      <c r="A25" s="7" t="s">
        <v>14</v>
      </c>
      <c r="B25" s="7" t="s">
        <v>16</v>
      </c>
      <c r="C25" s="1">
        <v>87</v>
      </c>
      <c r="D25" s="1">
        <v>94</v>
      </c>
      <c r="E25" s="1">
        <v>102</v>
      </c>
      <c r="F25" s="1">
        <v>106</v>
      </c>
      <c r="G25" s="1">
        <v>109</v>
      </c>
      <c r="H25" s="1">
        <v>111</v>
      </c>
      <c r="I25" s="1">
        <v>117</v>
      </c>
      <c r="J25" s="1">
        <v>119</v>
      </c>
      <c r="K25" s="1">
        <v>127</v>
      </c>
      <c r="L25" s="1">
        <v>123</v>
      </c>
      <c r="M25" s="1">
        <v>131</v>
      </c>
      <c r="N25" s="1">
        <v>136</v>
      </c>
    </row>
    <row r="26" spans="1:14" x14ac:dyDescent="0.3">
      <c r="A26" s="7" t="s">
        <v>14</v>
      </c>
      <c r="B26" s="7" t="s">
        <v>83</v>
      </c>
      <c r="C26" s="1">
        <v>1057</v>
      </c>
      <c r="D26" s="1">
        <v>1052</v>
      </c>
      <c r="E26" s="1">
        <v>1037</v>
      </c>
      <c r="F26" s="1">
        <v>1008</v>
      </c>
      <c r="G26" s="1">
        <v>1009</v>
      </c>
      <c r="H26" s="1">
        <v>1002</v>
      </c>
      <c r="I26" s="1">
        <v>984</v>
      </c>
      <c r="J26" s="1">
        <v>958</v>
      </c>
      <c r="K26" s="1">
        <v>945</v>
      </c>
      <c r="L26" s="1">
        <v>949</v>
      </c>
      <c r="M26" s="1">
        <v>811</v>
      </c>
      <c r="N26" s="1">
        <v>685</v>
      </c>
    </row>
    <row r="27" spans="1:14" x14ac:dyDescent="0.3">
      <c r="A27" s="7" t="s">
        <v>15</v>
      </c>
      <c r="B27" s="7" t="s">
        <v>79</v>
      </c>
      <c r="C27" s="1">
        <v>586</v>
      </c>
      <c r="D27" s="1">
        <v>620</v>
      </c>
      <c r="E27" s="1">
        <v>663</v>
      </c>
      <c r="F27" s="1">
        <v>693</v>
      </c>
      <c r="G27" s="1">
        <v>723</v>
      </c>
      <c r="H27" s="1">
        <v>721</v>
      </c>
      <c r="I27" s="1">
        <v>745</v>
      </c>
      <c r="J27" s="1">
        <v>761</v>
      </c>
      <c r="K27" s="1">
        <v>794</v>
      </c>
      <c r="L27" s="1">
        <v>828</v>
      </c>
      <c r="M27" s="1">
        <v>851</v>
      </c>
      <c r="N27" s="1">
        <v>893</v>
      </c>
    </row>
    <row r="28" spans="1:14" x14ac:dyDescent="0.3">
      <c r="A28" s="7" t="s">
        <v>15</v>
      </c>
      <c r="B28" s="7" t="s">
        <v>80</v>
      </c>
      <c r="C28" s="1">
        <v>47</v>
      </c>
      <c r="D28" s="1">
        <v>50</v>
      </c>
      <c r="E28" s="1">
        <v>48</v>
      </c>
      <c r="F28" s="1">
        <v>53</v>
      </c>
      <c r="G28" s="1">
        <v>63</v>
      </c>
      <c r="H28" s="1">
        <v>59</v>
      </c>
      <c r="I28" s="1">
        <v>63</v>
      </c>
      <c r="J28" s="1">
        <v>64</v>
      </c>
      <c r="K28" s="1">
        <v>71</v>
      </c>
      <c r="L28" s="1">
        <v>73</v>
      </c>
      <c r="M28" s="1">
        <v>86</v>
      </c>
      <c r="N28" s="1">
        <v>86</v>
      </c>
    </row>
    <row r="29" spans="1:14" x14ac:dyDescent="0.3">
      <c r="A29" s="7" t="s">
        <v>15</v>
      </c>
      <c r="B29" s="7" t="s">
        <v>81</v>
      </c>
      <c r="C29" s="1">
        <v>35</v>
      </c>
      <c r="D29" s="1">
        <v>35</v>
      </c>
      <c r="E29" s="1">
        <v>33</v>
      </c>
      <c r="F29" s="1">
        <v>41</v>
      </c>
      <c r="G29" s="1">
        <v>40</v>
      </c>
      <c r="H29" s="1">
        <v>44</v>
      </c>
      <c r="I29" s="1">
        <v>48</v>
      </c>
      <c r="J29" s="1">
        <v>55</v>
      </c>
      <c r="K29" s="1">
        <v>63</v>
      </c>
      <c r="L29" s="1">
        <v>66</v>
      </c>
      <c r="M29" s="1">
        <v>67</v>
      </c>
      <c r="N29" s="1">
        <v>74</v>
      </c>
    </row>
    <row r="30" spans="1:14" x14ac:dyDescent="0.3">
      <c r="A30" s="7" t="s">
        <v>15</v>
      </c>
      <c r="B30" s="7" t="s">
        <v>82</v>
      </c>
      <c r="C30" s="1">
        <v>1747</v>
      </c>
      <c r="D30" s="1">
        <v>1779</v>
      </c>
      <c r="E30" s="1">
        <v>1767</v>
      </c>
      <c r="F30" s="1">
        <v>1781</v>
      </c>
      <c r="G30" s="1">
        <v>1796</v>
      </c>
      <c r="H30" s="1">
        <v>1848</v>
      </c>
      <c r="I30" s="1">
        <v>1882</v>
      </c>
      <c r="J30" s="1">
        <v>1921</v>
      </c>
      <c r="K30" s="1">
        <v>2018</v>
      </c>
      <c r="L30" s="1">
        <v>2084</v>
      </c>
      <c r="M30" s="1">
        <v>2157</v>
      </c>
      <c r="N30" s="1">
        <v>2245</v>
      </c>
    </row>
    <row r="31" spans="1:14" x14ac:dyDescent="0.3">
      <c r="A31" s="7" t="s">
        <v>15</v>
      </c>
      <c r="B31" s="7" t="s">
        <v>16</v>
      </c>
      <c r="C31" s="1">
        <v>80</v>
      </c>
      <c r="D31" s="1">
        <v>83</v>
      </c>
      <c r="E31" s="1">
        <v>85</v>
      </c>
      <c r="F31" s="1">
        <v>81</v>
      </c>
      <c r="G31" s="1">
        <v>90</v>
      </c>
      <c r="H31" s="1">
        <v>96</v>
      </c>
      <c r="I31" s="1">
        <v>100</v>
      </c>
      <c r="J31" s="1">
        <v>111</v>
      </c>
      <c r="K31" s="1">
        <v>114</v>
      </c>
      <c r="L31" s="1">
        <v>124</v>
      </c>
      <c r="M31" s="1">
        <v>142</v>
      </c>
      <c r="N31" s="1">
        <v>149</v>
      </c>
    </row>
    <row r="32" spans="1:14" x14ac:dyDescent="0.3">
      <c r="A32" s="7" t="s">
        <v>15</v>
      </c>
      <c r="B32" s="7" t="s">
        <v>83</v>
      </c>
      <c r="C32" s="1">
        <v>462</v>
      </c>
      <c r="D32" s="1">
        <v>462</v>
      </c>
      <c r="E32" s="1">
        <v>447</v>
      </c>
      <c r="F32" s="1">
        <v>431</v>
      </c>
      <c r="G32" s="1">
        <v>434</v>
      </c>
      <c r="H32" s="1">
        <v>437</v>
      </c>
      <c r="I32" s="1">
        <v>422</v>
      </c>
      <c r="J32" s="1">
        <v>411</v>
      </c>
      <c r="K32" s="1">
        <v>409</v>
      </c>
      <c r="L32" s="1">
        <v>400</v>
      </c>
      <c r="M32" s="1">
        <v>330</v>
      </c>
      <c r="N32" s="1">
        <v>294</v>
      </c>
    </row>
    <row r="33" spans="1:14" x14ac:dyDescent="0.3">
      <c r="A33" s="7" t="s">
        <v>16</v>
      </c>
      <c r="B33" s="7" t="s">
        <v>79</v>
      </c>
      <c r="C33" s="1">
        <v>671</v>
      </c>
      <c r="D33" s="1">
        <v>687</v>
      </c>
      <c r="E33" s="1">
        <v>526</v>
      </c>
      <c r="F33" s="1">
        <v>356</v>
      </c>
      <c r="G33" s="1">
        <v>261</v>
      </c>
      <c r="H33" s="1">
        <v>232</v>
      </c>
      <c r="I33" s="1">
        <v>235</v>
      </c>
      <c r="J33" s="1">
        <v>230</v>
      </c>
      <c r="K33" s="1">
        <v>285</v>
      </c>
      <c r="L33" s="1">
        <v>296</v>
      </c>
      <c r="M33" s="1">
        <v>281</v>
      </c>
      <c r="N33" s="1">
        <v>305</v>
      </c>
    </row>
    <row r="34" spans="1:14" x14ac:dyDescent="0.3">
      <c r="A34" s="7" t="s">
        <v>16</v>
      </c>
      <c r="B34" s="7" t="s">
        <v>80</v>
      </c>
      <c r="C34" s="1">
        <v>129</v>
      </c>
      <c r="D34" s="1">
        <v>117</v>
      </c>
      <c r="E34" s="1">
        <v>102</v>
      </c>
      <c r="F34" s="1">
        <v>59</v>
      </c>
      <c r="G34" s="1">
        <v>45</v>
      </c>
      <c r="H34" s="1">
        <v>45</v>
      </c>
      <c r="I34" s="1">
        <v>42</v>
      </c>
      <c r="J34" s="1">
        <v>47</v>
      </c>
      <c r="K34" s="1">
        <v>57</v>
      </c>
      <c r="L34" s="1">
        <v>50</v>
      </c>
      <c r="M34" s="1">
        <v>49</v>
      </c>
      <c r="N34" s="1">
        <v>55</v>
      </c>
    </row>
    <row r="35" spans="1:14" x14ac:dyDescent="0.3">
      <c r="A35" s="7" t="s">
        <v>16</v>
      </c>
      <c r="B35" s="7" t="s">
        <v>81</v>
      </c>
      <c r="C35" s="1">
        <v>60</v>
      </c>
      <c r="D35" s="1">
        <v>65</v>
      </c>
      <c r="E35" s="1">
        <v>59</v>
      </c>
      <c r="F35" s="1">
        <v>41</v>
      </c>
      <c r="G35" s="1">
        <v>19</v>
      </c>
      <c r="H35" s="1">
        <v>20</v>
      </c>
      <c r="I35" s="1">
        <v>17</v>
      </c>
      <c r="J35" s="1">
        <v>16</v>
      </c>
      <c r="K35" s="1">
        <v>24</v>
      </c>
      <c r="L35" s="1">
        <v>25</v>
      </c>
      <c r="M35" s="1">
        <v>32</v>
      </c>
      <c r="N35" s="1">
        <v>42</v>
      </c>
    </row>
    <row r="36" spans="1:14" x14ac:dyDescent="0.3">
      <c r="A36" s="7" t="s">
        <v>16</v>
      </c>
      <c r="B36" s="7" t="s">
        <v>82</v>
      </c>
      <c r="C36" s="1">
        <v>3377</v>
      </c>
      <c r="D36" s="1">
        <v>3346</v>
      </c>
      <c r="E36" s="1">
        <v>3027</v>
      </c>
      <c r="F36" s="1">
        <v>1993</v>
      </c>
      <c r="G36" s="1">
        <v>1488</v>
      </c>
      <c r="H36" s="1">
        <v>1309</v>
      </c>
      <c r="I36" s="1">
        <v>1275</v>
      </c>
      <c r="J36" s="1">
        <v>1216</v>
      </c>
      <c r="K36" s="1">
        <v>1320</v>
      </c>
      <c r="L36" s="1">
        <v>1191</v>
      </c>
      <c r="M36" s="1">
        <v>1081</v>
      </c>
      <c r="N36" s="1">
        <v>1067</v>
      </c>
    </row>
    <row r="37" spans="1:14" x14ac:dyDescent="0.3">
      <c r="A37" s="7" t="s">
        <v>16</v>
      </c>
      <c r="B37" s="7" t="s">
        <v>16</v>
      </c>
      <c r="C37" s="1">
        <v>179</v>
      </c>
      <c r="D37" s="1">
        <v>180</v>
      </c>
      <c r="E37" s="1">
        <v>141</v>
      </c>
      <c r="F37" s="1">
        <v>100</v>
      </c>
      <c r="G37" s="1">
        <v>66</v>
      </c>
      <c r="H37" s="1">
        <v>74</v>
      </c>
      <c r="I37" s="1">
        <v>72</v>
      </c>
      <c r="J37" s="1">
        <v>74</v>
      </c>
      <c r="K37" s="1">
        <v>84</v>
      </c>
      <c r="L37" s="1">
        <v>84</v>
      </c>
      <c r="M37" s="1">
        <v>77</v>
      </c>
      <c r="N37" s="1">
        <v>82</v>
      </c>
    </row>
    <row r="38" spans="1:14" x14ac:dyDescent="0.3">
      <c r="A38" s="7" t="s">
        <v>16</v>
      </c>
      <c r="B38" s="7" t="s">
        <v>83</v>
      </c>
      <c r="C38" s="1">
        <v>1254</v>
      </c>
      <c r="D38" s="1">
        <v>1022</v>
      </c>
      <c r="E38" s="1">
        <v>649</v>
      </c>
      <c r="F38" s="1">
        <v>346</v>
      </c>
      <c r="G38" s="1">
        <v>230</v>
      </c>
      <c r="H38" s="1">
        <v>182</v>
      </c>
      <c r="I38" s="1">
        <v>169</v>
      </c>
      <c r="J38" s="1">
        <v>167</v>
      </c>
      <c r="K38" s="1">
        <v>164</v>
      </c>
      <c r="L38" s="1">
        <v>142</v>
      </c>
      <c r="M38" s="1">
        <v>102</v>
      </c>
      <c r="N38" s="1">
        <v>92</v>
      </c>
    </row>
    <row r="39" spans="1:14" x14ac:dyDescent="0.3">
      <c r="A39" s="10" t="s">
        <v>17</v>
      </c>
      <c r="B39" s="10" t="s">
        <v>17</v>
      </c>
      <c r="C39" s="5">
        <v>70578</v>
      </c>
      <c r="D39" s="5">
        <v>72765</v>
      </c>
      <c r="E39" s="5">
        <v>73396</v>
      </c>
      <c r="F39" s="5">
        <v>73281</v>
      </c>
      <c r="G39" s="5">
        <v>74656</v>
      </c>
      <c r="H39" s="5">
        <v>76523</v>
      </c>
      <c r="I39" s="5">
        <v>78498</v>
      </c>
      <c r="J39" s="5">
        <v>80290</v>
      </c>
      <c r="K39" s="5">
        <v>83133</v>
      </c>
      <c r="L39" s="5">
        <v>84802</v>
      </c>
      <c r="M39" s="5">
        <v>86961</v>
      </c>
      <c r="N39" s="5">
        <v>89804</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79</v>
      </c>
      <c r="C44" s="2">
        <v>0.230769230769231</v>
      </c>
      <c r="D44" s="2">
        <v>0.238818655051524</v>
      </c>
      <c r="E44" s="2">
        <v>0.247061467192145</v>
      </c>
      <c r="F44" s="2">
        <v>0.25348137632664097</v>
      </c>
      <c r="G44" s="2">
        <v>0.25960199819834601</v>
      </c>
      <c r="H44" s="2">
        <v>0.26449994442944902</v>
      </c>
      <c r="I44" s="2">
        <v>0.26939828257243498</v>
      </c>
      <c r="J44" s="2">
        <v>0.27360993848751702</v>
      </c>
      <c r="K44" s="2">
        <v>0.27737002611880401</v>
      </c>
      <c r="L44" s="2">
        <v>0.28080577184084599</v>
      </c>
      <c r="M44" s="2">
        <v>0.28751075701635098</v>
      </c>
      <c r="N44" s="2">
        <v>0.294141295025729</v>
      </c>
    </row>
    <row r="45" spans="1:14" x14ac:dyDescent="0.3">
      <c r="A45" s="8" t="s">
        <v>12</v>
      </c>
      <c r="B45" s="8" t="s">
        <v>80</v>
      </c>
      <c r="C45" s="2">
        <v>2.8910563121089399E-2</v>
      </c>
      <c r="D45" s="2">
        <v>2.9179503523495898E-2</v>
      </c>
      <c r="E45" s="2">
        <v>2.9022332849339701E-2</v>
      </c>
      <c r="F45" s="2">
        <v>2.93382005002366E-2</v>
      </c>
      <c r="G45" s="2">
        <v>2.9612644337073099E-2</v>
      </c>
      <c r="H45" s="2">
        <v>2.94365146150549E-2</v>
      </c>
      <c r="I45" s="2">
        <v>2.9776981528386998E-2</v>
      </c>
      <c r="J45" s="2">
        <v>3.0530092871788699E-2</v>
      </c>
      <c r="K45" s="2">
        <v>3.0948594107948001E-2</v>
      </c>
      <c r="L45" s="2">
        <v>3.1373669547824799E-2</v>
      </c>
      <c r="M45" s="2">
        <v>3.2423729284068503E-2</v>
      </c>
      <c r="N45" s="2">
        <v>3.3273477701543701E-2</v>
      </c>
    </row>
    <row r="46" spans="1:14" x14ac:dyDescent="0.3">
      <c r="A46" s="8" t="s">
        <v>12</v>
      </c>
      <c r="B46" s="8" t="s">
        <v>81</v>
      </c>
      <c r="C46" s="2">
        <v>1.6930437983069601E-2</v>
      </c>
      <c r="D46" s="2">
        <v>1.7121711108750302E-2</v>
      </c>
      <c r="E46" s="2">
        <v>1.7562054898707002E-2</v>
      </c>
      <c r="F46" s="2">
        <v>1.8065977151355401E-2</v>
      </c>
      <c r="G46" s="2">
        <v>1.8933748259765799E-2</v>
      </c>
      <c r="H46" s="2">
        <v>1.9513201975136101E-2</v>
      </c>
      <c r="I46" s="2">
        <v>2.0340396614567199E-2</v>
      </c>
      <c r="J46" s="2">
        <v>2.1061994934266099E-2</v>
      </c>
      <c r="K46" s="2">
        <v>2.19602235419433E-2</v>
      </c>
      <c r="L46" s="2">
        <v>2.2630187870562202E-2</v>
      </c>
      <c r="M46" s="2">
        <v>2.3915276351220101E-2</v>
      </c>
      <c r="N46" s="2">
        <v>2.4817753001715299E-2</v>
      </c>
    </row>
    <row r="47" spans="1:14" x14ac:dyDescent="0.3">
      <c r="A47" s="8" t="s">
        <v>12</v>
      </c>
      <c r="B47" s="8" t="s">
        <v>82</v>
      </c>
      <c r="C47" s="2">
        <v>0.63233345601766699</v>
      </c>
      <c r="D47" s="2">
        <v>0.62587202096391503</v>
      </c>
      <c r="E47" s="2">
        <v>0.61975385466362398</v>
      </c>
      <c r="F47" s="2">
        <v>0.61410802406543596</v>
      </c>
      <c r="G47" s="2">
        <v>0.60648595528621696</v>
      </c>
      <c r="H47" s="2">
        <v>0.601241604877507</v>
      </c>
      <c r="I47" s="2">
        <v>0.595493297090258</v>
      </c>
      <c r="J47" s="2">
        <v>0.58926848389820297</v>
      </c>
      <c r="K47" s="2">
        <v>0.58368960938526004</v>
      </c>
      <c r="L47" s="2">
        <v>0.57776984070290704</v>
      </c>
      <c r="M47" s="2">
        <v>0.57181522915914795</v>
      </c>
      <c r="N47" s="2">
        <v>0.56594393224699802</v>
      </c>
    </row>
    <row r="48" spans="1:14" x14ac:dyDescent="0.3">
      <c r="A48" s="8" t="s">
        <v>12</v>
      </c>
      <c r="B48" s="8" t="s">
        <v>16</v>
      </c>
      <c r="C48" s="2">
        <v>2.7769598822230401E-2</v>
      </c>
      <c r="D48" s="2">
        <v>2.8010906901802499E-2</v>
      </c>
      <c r="E48" s="2">
        <v>2.8555624697504001E-2</v>
      </c>
      <c r="F48" s="2">
        <v>2.8814304062732402E-2</v>
      </c>
      <c r="G48" s="2">
        <v>2.93833428875604E-2</v>
      </c>
      <c r="H48" s="2">
        <v>3.0103361224457399E-2</v>
      </c>
      <c r="I48" s="2">
        <v>3.08272070179774E-2</v>
      </c>
      <c r="J48" s="2">
        <v>3.2067904957182501E-2</v>
      </c>
      <c r="K48" s="2">
        <v>3.3341601856040202E-2</v>
      </c>
      <c r="L48" s="2">
        <v>3.5288234873919598E-2</v>
      </c>
      <c r="M48" s="2">
        <v>3.7892457596535499E-2</v>
      </c>
      <c r="N48" s="2">
        <v>4.0482954545454503E-2</v>
      </c>
    </row>
    <row r="49" spans="1:14" x14ac:dyDescent="0.3">
      <c r="A49" s="8" t="s">
        <v>12</v>
      </c>
      <c r="B49" s="8" t="s">
        <v>83</v>
      </c>
      <c r="C49" s="2">
        <v>6.32867132867133E-2</v>
      </c>
      <c r="D49" s="2">
        <v>6.0997202450511698E-2</v>
      </c>
      <c r="E49" s="2">
        <v>5.8044665698679401E-2</v>
      </c>
      <c r="F49" s="2">
        <v>5.6192117893598299E-2</v>
      </c>
      <c r="G49" s="2">
        <v>5.5982311031037603E-2</v>
      </c>
      <c r="H49" s="2">
        <v>5.5205372878395803E-2</v>
      </c>
      <c r="I49" s="2">
        <v>5.4163835176376102E-2</v>
      </c>
      <c r="J49" s="2">
        <v>5.3461584851043298E-2</v>
      </c>
      <c r="K49" s="2">
        <v>5.2689944990004803E-2</v>
      </c>
      <c r="L49" s="2">
        <v>5.2132295163940301E-2</v>
      </c>
      <c r="M49" s="2">
        <v>4.64425505926769E-2</v>
      </c>
      <c r="N49" s="2">
        <v>4.1340587478559197E-2</v>
      </c>
    </row>
    <row r="50" spans="1:14" x14ac:dyDescent="0.3">
      <c r="A50" s="8" t="s">
        <v>13</v>
      </c>
      <c r="B50" s="8" t="s">
        <v>79</v>
      </c>
      <c r="C50" s="2">
        <v>7.0667414469994402E-2</v>
      </c>
      <c r="D50" s="2">
        <v>7.3091499729290701E-2</v>
      </c>
      <c r="E50" s="2">
        <v>7.3560767590618303E-2</v>
      </c>
      <c r="F50" s="2">
        <v>7.1805702217528994E-2</v>
      </c>
      <c r="G50" s="2">
        <v>7.3195355880868201E-2</v>
      </c>
      <c r="H50" s="2">
        <v>7.3025335320417301E-2</v>
      </c>
      <c r="I50" s="2">
        <v>7.3500967117988397E-2</v>
      </c>
      <c r="J50" s="2">
        <v>7.0382616910722701E-2</v>
      </c>
      <c r="K50" s="2">
        <v>7.1752951861943706E-2</v>
      </c>
      <c r="L50" s="2">
        <v>7.2647702407002204E-2</v>
      </c>
      <c r="M50" s="2">
        <v>7.1731748726655303E-2</v>
      </c>
      <c r="N50" s="2">
        <v>6.7775467775467793E-2</v>
      </c>
    </row>
    <row r="51" spans="1:14" x14ac:dyDescent="0.3">
      <c r="A51" s="8" t="s">
        <v>13</v>
      </c>
      <c r="B51" s="8" t="s">
        <v>80</v>
      </c>
      <c r="C51" s="2">
        <v>1.00953449242849E-2</v>
      </c>
      <c r="D51" s="2">
        <v>9.7455332972387707E-3</v>
      </c>
      <c r="E51" s="2">
        <v>9.0618336886993597E-3</v>
      </c>
      <c r="F51" s="2">
        <v>8.4477296726504694E-3</v>
      </c>
      <c r="G51" s="2">
        <v>8.07672892478546E-3</v>
      </c>
      <c r="H51" s="2">
        <v>9.9354197714853505E-3</v>
      </c>
      <c r="I51" s="2">
        <v>8.2205029013539595E-3</v>
      </c>
      <c r="J51" s="2">
        <v>8.5025980160604604E-3</v>
      </c>
      <c r="K51" s="2">
        <v>9.0826521344232504E-3</v>
      </c>
      <c r="L51" s="2">
        <v>8.7527352297592995E-3</v>
      </c>
      <c r="M51" s="2">
        <v>8.4889643463497508E-3</v>
      </c>
      <c r="N51" s="2">
        <v>9.9792099792099798E-3</v>
      </c>
    </row>
    <row r="52" spans="1:14" x14ac:dyDescent="0.3">
      <c r="A52" s="8" t="s">
        <v>13</v>
      </c>
      <c r="B52" s="8" t="s">
        <v>81</v>
      </c>
      <c r="C52" s="2">
        <v>6.7302299495232802E-3</v>
      </c>
      <c r="D52" s="2">
        <v>6.4970221981591799E-3</v>
      </c>
      <c r="E52" s="2">
        <v>6.9296375266524497E-3</v>
      </c>
      <c r="F52" s="2">
        <v>6.3357972544878603E-3</v>
      </c>
      <c r="G52" s="2">
        <v>7.5719333669863704E-3</v>
      </c>
      <c r="H52" s="2">
        <v>8.4451068057625409E-3</v>
      </c>
      <c r="I52" s="2">
        <v>8.2205029013539595E-3</v>
      </c>
      <c r="J52" s="2">
        <v>9.4473311289560696E-3</v>
      </c>
      <c r="K52" s="2">
        <v>9.5367847411444093E-3</v>
      </c>
      <c r="L52" s="2">
        <v>1.05032822757112E-2</v>
      </c>
      <c r="M52" s="2">
        <v>1.06112054329372E-2</v>
      </c>
      <c r="N52" s="2">
        <v>9.9792099792099798E-3</v>
      </c>
    </row>
    <row r="53" spans="1:14" x14ac:dyDescent="0.3">
      <c r="A53" s="8" t="s">
        <v>13</v>
      </c>
      <c r="B53" s="8" t="s">
        <v>82</v>
      </c>
      <c r="C53" s="2">
        <v>0.73864273696017901</v>
      </c>
      <c r="D53" s="2">
        <v>0.74066053059014603</v>
      </c>
      <c r="E53" s="2">
        <v>0.74200426439232403</v>
      </c>
      <c r="F53" s="2">
        <v>0.74815205913410798</v>
      </c>
      <c r="G53" s="2">
        <v>0.75265017667844503</v>
      </c>
      <c r="H53" s="2">
        <v>0.75409836065573799</v>
      </c>
      <c r="I53" s="2">
        <v>0.76305609284332698</v>
      </c>
      <c r="J53" s="2">
        <v>0.77137458667926295</v>
      </c>
      <c r="K53" s="2">
        <v>0.77338782924614002</v>
      </c>
      <c r="L53" s="2">
        <v>0.77855579868709002</v>
      </c>
      <c r="M53" s="2">
        <v>0.80050933786078105</v>
      </c>
      <c r="N53" s="2">
        <v>0.82577962577962605</v>
      </c>
    </row>
    <row r="54" spans="1:14" x14ac:dyDescent="0.3">
      <c r="A54" s="8" t="s">
        <v>13</v>
      </c>
      <c r="B54" s="8" t="s">
        <v>16</v>
      </c>
      <c r="C54" s="2">
        <v>1.0656197420078501E-2</v>
      </c>
      <c r="D54" s="2">
        <v>1.1369788846778601E-2</v>
      </c>
      <c r="E54" s="2">
        <v>1.06609808102345E-2</v>
      </c>
      <c r="F54" s="2">
        <v>1.16156282998944E-2</v>
      </c>
      <c r="G54" s="2">
        <v>1.16102978293791E-2</v>
      </c>
      <c r="H54" s="2">
        <v>1.24192747143567E-2</v>
      </c>
      <c r="I54" s="2">
        <v>1.25725338491296E-2</v>
      </c>
      <c r="J54" s="2">
        <v>1.3226263580538499E-2</v>
      </c>
      <c r="K54" s="2">
        <v>1.3169845594913699E-2</v>
      </c>
      <c r="L54" s="2">
        <v>1.3129102844638901E-2</v>
      </c>
      <c r="M54" s="2">
        <v>1.4855687606112101E-2</v>
      </c>
      <c r="N54" s="2">
        <v>1.5800415800415801E-2</v>
      </c>
    </row>
    <row r="55" spans="1:14" x14ac:dyDescent="0.3">
      <c r="A55" s="8" t="s">
        <v>13</v>
      </c>
      <c r="B55" s="8" t="s">
        <v>83</v>
      </c>
      <c r="C55" s="2">
        <v>0.163208076275939</v>
      </c>
      <c r="D55" s="2">
        <v>0.15863562533838699</v>
      </c>
      <c r="E55" s="2">
        <v>0.157782515991471</v>
      </c>
      <c r="F55" s="2">
        <v>0.15364308342133101</v>
      </c>
      <c r="G55" s="2">
        <v>0.14689550731953599</v>
      </c>
      <c r="H55" s="2">
        <v>0.14207650273224001</v>
      </c>
      <c r="I55" s="2">
        <v>0.134429400386847</v>
      </c>
      <c r="J55" s="2">
        <v>0.12706660368445899</v>
      </c>
      <c r="K55" s="2">
        <v>0.123069936421435</v>
      </c>
      <c r="L55" s="2">
        <v>0.116411378555799</v>
      </c>
      <c r="M55" s="2">
        <v>9.3803056027164697E-2</v>
      </c>
      <c r="N55" s="2">
        <v>7.0686070686070704E-2</v>
      </c>
    </row>
    <row r="56" spans="1:14" x14ac:dyDescent="0.3">
      <c r="A56" s="8" t="s">
        <v>14</v>
      </c>
      <c r="B56" s="8" t="s">
        <v>79</v>
      </c>
      <c r="C56" s="2">
        <v>9.43719972546328E-2</v>
      </c>
      <c r="D56" s="2">
        <v>0.105105105105105</v>
      </c>
      <c r="E56" s="2">
        <v>0.112236562653161</v>
      </c>
      <c r="F56" s="2">
        <v>0.112339743589744</v>
      </c>
      <c r="G56" s="2">
        <v>0.11626080125687401</v>
      </c>
      <c r="H56" s="2">
        <v>0.119040247678019</v>
      </c>
      <c r="I56" s="2">
        <v>0.122050816696915</v>
      </c>
      <c r="J56" s="2">
        <v>0.12433549911399901</v>
      </c>
      <c r="K56" s="2">
        <v>0.128091493924232</v>
      </c>
      <c r="L56" s="2">
        <v>0.129906411509987</v>
      </c>
      <c r="M56" s="2">
        <v>0.13184556407448</v>
      </c>
      <c r="N56" s="2">
        <v>0.13624678663239101</v>
      </c>
    </row>
    <row r="57" spans="1:14" x14ac:dyDescent="0.3">
      <c r="A57" s="8" t="s">
        <v>14</v>
      </c>
      <c r="B57" s="8" t="s">
        <v>80</v>
      </c>
      <c r="C57" s="2">
        <v>8.5792724776938903E-3</v>
      </c>
      <c r="D57" s="2">
        <v>8.5085085085085093E-3</v>
      </c>
      <c r="E57" s="2">
        <v>9.80231988237216E-3</v>
      </c>
      <c r="F57" s="2">
        <v>9.4551282051281993E-3</v>
      </c>
      <c r="G57" s="2">
        <v>1.00549882168107E-2</v>
      </c>
      <c r="H57" s="2">
        <v>9.1331269349845205E-3</v>
      </c>
      <c r="I57" s="2">
        <v>1.04355716878403E-2</v>
      </c>
      <c r="J57" s="2">
        <v>1.07796810395747E-2</v>
      </c>
      <c r="K57" s="2">
        <v>1.02930664760543E-2</v>
      </c>
      <c r="L57" s="2">
        <v>9.6382176281603598E-3</v>
      </c>
      <c r="M57" s="2">
        <v>1.0131434830229999E-2</v>
      </c>
      <c r="N57" s="2">
        <v>1.0688675416046499E-2</v>
      </c>
    </row>
    <row r="58" spans="1:14" x14ac:dyDescent="0.3">
      <c r="A58" s="8" t="s">
        <v>14</v>
      </c>
      <c r="B58" s="8" t="s">
        <v>81</v>
      </c>
      <c r="C58" s="2">
        <v>9.2656142759093996E-3</v>
      </c>
      <c r="D58" s="2">
        <v>9.3426760093426806E-3</v>
      </c>
      <c r="E58" s="2">
        <v>9.3122038882535504E-3</v>
      </c>
      <c r="F58" s="2">
        <v>9.6153846153846194E-3</v>
      </c>
      <c r="G58" s="2">
        <v>1.0369206598586001E-2</v>
      </c>
      <c r="H58" s="2">
        <v>1.0681114551083601E-2</v>
      </c>
      <c r="I58" s="2">
        <v>1.1343012704174199E-2</v>
      </c>
      <c r="J58" s="2">
        <v>1.1961015948021301E-2</v>
      </c>
      <c r="K58" s="2">
        <v>1.28663330950679E-2</v>
      </c>
      <c r="L58" s="2">
        <v>1.25715882106439E-2</v>
      </c>
      <c r="M58" s="2">
        <v>1.38280394304491E-2</v>
      </c>
      <c r="N58" s="2">
        <v>1.4747666080368E-2</v>
      </c>
    </row>
    <row r="59" spans="1:14" x14ac:dyDescent="0.3">
      <c r="A59" s="8" t="s">
        <v>14</v>
      </c>
      <c r="B59" s="8" t="s">
        <v>82</v>
      </c>
      <c r="C59" s="2">
        <v>0.69148936170212805</v>
      </c>
      <c r="D59" s="2">
        <v>0.68585251918585299</v>
      </c>
      <c r="E59" s="2">
        <v>0.68256820780918104</v>
      </c>
      <c r="F59" s="2">
        <v>0.690064102564103</v>
      </c>
      <c r="G59" s="2">
        <v>0.68766692851531797</v>
      </c>
      <c r="H59" s="2">
        <v>0.68885448916408698</v>
      </c>
      <c r="I59" s="2">
        <v>0.68965517241379304</v>
      </c>
      <c r="J59" s="2">
        <v>0.69388659184878898</v>
      </c>
      <c r="K59" s="2">
        <v>0.69549678341672605</v>
      </c>
      <c r="L59" s="2">
        <v>0.69814219863109395</v>
      </c>
      <c r="M59" s="2">
        <v>0.71522453450164303</v>
      </c>
      <c r="N59" s="2">
        <v>0.72723582735759695</v>
      </c>
    </row>
    <row r="60" spans="1:14" x14ac:dyDescent="0.3">
      <c r="A60" s="8" t="s">
        <v>14</v>
      </c>
      <c r="B60" s="8" t="s">
        <v>16</v>
      </c>
      <c r="C60" s="2">
        <v>1.49279341111874E-2</v>
      </c>
      <c r="D60" s="2">
        <v>1.5682349015682301E-2</v>
      </c>
      <c r="E60" s="2">
        <v>1.66639438000327E-2</v>
      </c>
      <c r="F60" s="2">
        <v>1.69871794871795E-2</v>
      </c>
      <c r="G60" s="2">
        <v>1.7124901806755698E-2</v>
      </c>
      <c r="H60" s="2">
        <v>1.7182662538699701E-2</v>
      </c>
      <c r="I60" s="2">
        <v>1.7695099818511799E-2</v>
      </c>
      <c r="J60" s="2">
        <v>1.7572356763142401E-2</v>
      </c>
      <c r="K60" s="2">
        <v>1.8155825589706898E-2</v>
      </c>
      <c r="L60" s="2">
        <v>1.7181170554546699E-2</v>
      </c>
      <c r="M60" s="2">
        <v>1.7935377875136899E-2</v>
      </c>
      <c r="N60" s="2">
        <v>1.8400757678257301E-2</v>
      </c>
    </row>
    <row r="61" spans="1:14" x14ac:dyDescent="0.3">
      <c r="A61" s="8" t="s">
        <v>14</v>
      </c>
      <c r="B61" s="8" t="s">
        <v>83</v>
      </c>
      <c r="C61" s="2">
        <v>0.18136582017844899</v>
      </c>
      <c r="D61" s="2">
        <v>0.17550884217550899</v>
      </c>
      <c r="E61" s="2">
        <v>0.16941676196699901</v>
      </c>
      <c r="F61" s="2">
        <v>0.16153846153846199</v>
      </c>
      <c r="G61" s="2">
        <v>0.15852317360565599</v>
      </c>
      <c r="H61" s="2">
        <v>0.15510835913312701</v>
      </c>
      <c r="I61" s="2">
        <v>0.14882032667876599</v>
      </c>
      <c r="J61" s="2">
        <v>0.14146485528647401</v>
      </c>
      <c r="K61" s="2">
        <v>0.13509649749821301</v>
      </c>
      <c r="L61" s="2">
        <v>0.13256041346556799</v>
      </c>
      <c r="M61" s="2">
        <v>0.111035049288061</v>
      </c>
      <c r="N61" s="2">
        <v>9.2680286835340298E-2</v>
      </c>
    </row>
    <row r="62" spans="1:14" x14ac:dyDescent="0.3">
      <c r="A62" s="8" t="s">
        <v>15</v>
      </c>
      <c r="B62" s="8" t="s">
        <v>79</v>
      </c>
      <c r="C62" s="2">
        <v>0.19817382482245499</v>
      </c>
      <c r="D62" s="2">
        <v>0.20468801584681401</v>
      </c>
      <c r="E62" s="2">
        <v>0.217877094972067</v>
      </c>
      <c r="F62" s="2">
        <v>0.22500000000000001</v>
      </c>
      <c r="G62" s="2">
        <v>0.22981563890654799</v>
      </c>
      <c r="H62" s="2">
        <v>0.224960998439938</v>
      </c>
      <c r="I62" s="2">
        <v>0.22852760736196301</v>
      </c>
      <c r="J62" s="2">
        <v>0.229009930785435</v>
      </c>
      <c r="K62" s="2">
        <v>0.228884404727587</v>
      </c>
      <c r="L62" s="2">
        <v>0.231608391608392</v>
      </c>
      <c r="M62" s="2">
        <v>0.23424167354803199</v>
      </c>
      <c r="N62" s="2">
        <v>0.23870622828120799</v>
      </c>
    </row>
    <row r="63" spans="1:14" x14ac:dyDescent="0.3">
      <c r="A63" s="8" t="s">
        <v>15</v>
      </c>
      <c r="B63" s="8" t="s">
        <v>80</v>
      </c>
      <c r="C63" s="2">
        <v>1.5894487656408499E-2</v>
      </c>
      <c r="D63" s="2">
        <v>1.6507098052162401E-2</v>
      </c>
      <c r="E63" s="2">
        <v>1.5773907328294399E-2</v>
      </c>
      <c r="F63" s="2">
        <v>1.72077922077922E-2</v>
      </c>
      <c r="G63" s="2">
        <v>2.00254291163382E-2</v>
      </c>
      <c r="H63" s="2">
        <v>1.8408736349453999E-2</v>
      </c>
      <c r="I63" s="2">
        <v>1.9325153374233101E-2</v>
      </c>
      <c r="J63" s="2">
        <v>1.92597050857659E-2</v>
      </c>
      <c r="K63" s="2">
        <v>2.0466993369847201E-2</v>
      </c>
      <c r="L63" s="2">
        <v>2.0419580419580401E-2</v>
      </c>
      <c r="M63" s="2">
        <v>2.3671896504266401E-2</v>
      </c>
      <c r="N63" s="2">
        <v>2.2988505747126398E-2</v>
      </c>
    </row>
    <row r="64" spans="1:14" x14ac:dyDescent="0.3">
      <c r="A64" s="8" t="s">
        <v>15</v>
      </c>
      <c r="B64" s="8" t="s">
        <v>81</v>
      </c>
      <c r="C64" s="2">
        <v>1.18363205951978E-2</v>
      </c>
      <c r="D64" s="2">
        <v>1.15549686365137E-2</v>
      </c>
      <c r="E64" s="2">
        <v>1.08445612882024E-2</v>
      </c>
      <c r="F64" s="2">
        <v>1.3311688311688301E-2</v>
      </c>
      <c r="G64" s="2">
        <v>1.27145581691036E-2</v>
      </c>
      <c r="H64" s="2">
        <v>1.3728549141965699E-2</v>
      </c>
      <c r="I64" s="2">
        <v>1.47239263803681E-2</v>
      </c>
      <c r="J64" s="2">
        <v>1.6551309058079999E-2</v>
      </c>
      <c r="K64" s="2">
        <v>1.8160853271836301E-2</v>
      </c>
      <c r="L64" s="2">
        <v>1.8461538461538501E-2</v>
      </c>
      <c r="M64" s="2">
        <v>1.8442058904486601E-2</v>
      </c>
      <c r="N64" s="2">
        <v>1.9780807270783199E-2</v>
      </c>
    </row>
    <row r="65" spans="1:15" x14ac:dyDescent="0.3">
      <c r="A65" s="8" t="s">
        <v>15</v>
      </c>
      <c r="B65" s="8" t="s">
        <v>82</v>
      </c>
      <c r="C65" s="2">
        <v>0.59080148799458898</v>
      </c>
      <c r="D65" s="2">
        <v>0.58732254869593903</v>
      </c>
      <c r="E65" s="2">
        <v>0.58067696352283904</v>
      </c>
      <c r="F65" s="2">
        <v>0.57824675324675301</v>
      </c>
      <c r="G65" s="2">
        <v>0.57088366179275296</v>
      </c>
      <c r="H65" s="2">
        <v>0.576599063962559</v>
      </c>
      <c r="I65" s="2">
        <v>0.57730061349693296</v>
      </c>
      <c r="J65" s="2">
        <v>0.57809208546494095</v>
      </c>
      <c r="K65" s="2">
        <v>0.58172383972326303</v>
      </c>
      <c r="L65" s="2">
        <v>0.58293706293706304</v>
      </c>
      <c r="M65" s="2">
        <v>0.59372419488026396</v>
      </c>
      <c r="N65" s="2">
        <v>0.600106923282545</v>
      </c>
    </row>
    <row r="66" spans="1:15" x14ac:dyDescent="0.3">
      <c r="A66" s="8" t="s">
        <v>15</v>
      </c>
      <c r="B66" s="8" t="s">
        <v>16</v>
      </c>
      <c r="C66" s="2">
        <v>2.7054447074737899E-2</v>
      </c>
      <c r="D66" s="2">
        <v>2.74017827665896E-2</v>
      </c>
      <c r="E66" s="2">
        <v>2.7932960893854698E-2</v>
      </c>
      <c r="F66" s="2">
        <v>2.6298701298701301E-2</v>
      </c>
      <c r="G66" s="2">
        <v>2.8607755880483199E-2</v>
      </c>
      <c r="H66" s="2">
        <v>2.9953198127925101E-2</v>
      </c>
      <c r="I66" s="2">
        <v>3.0674846625766899E-2</v>
      </c>
      <c r="J66" s="2">
        <v>3.3403551008125199E-2</v>
      </c>
      <c r="K66" s="2">
        <v>3.2862496396656102E-2</v>
      </c>
      <c r="L66" s="2">
        <v>3.4685314685314703E-2</v>
      </c>
      <c r="M66" s="2">
        <v>3.9086154693091103E-2</v>
      </c>
      <c r="N66" s="2">
        <v>3.9828922747928402E-2</v>
      </c>
    </row>
    <row r="67" spans="1:15" x14ac:dyDescent="0.3">
      <c r="A67" s="8" t="s">
        <v>15</v>
      </c>
      <c r="B67" s="8" t="s">
        <v>83</v>
      </c>
      <c r="C67" s="2">
        <v>0.15623943185661099</v>
      </c>
      <c r="D67" s="2">
        <v>0.15252558600198099</v>
      </c>
      <c r="E67" s="2">
        <v>0.14689451199474199</v>
      </c>
      <c r="F67" s="2">
        <v>0.139935064935065</v>
      </c>
      <c r="G67" s="2">
        <v>0.13795295613477401</v>
      </c>
      <c r="H67" s="2">
        <v>0.13634945397815901</v>
      </c>
      <c r="I67" s="2">
        <v>0.129447852760736</v>
      </c>
      <c r="J67" s="2">
        <v>0.123683418597653</v>
      </c>
      <c r="K67" s="2">
        <v>0.11790141251081</v>
      </c>
      <c r="L67" s="2">
        <v>0.111888111888112</v>
      </c>
      <c r="M67" s="2">
        <v>9.0834021469859597E-2</v>
      </c>
      <c r="N67" s="2">
        <v>7.8588612670408994E-2</v>
      </c>
    </row>
    <row r="68" spans="1:15" x14ac:dyDescent="0.3">
      <c r="A68" s="8" t="s">
        <v>16</v>
      </c>
      <c r="B68" s="8" t="s">
        <v>79</v>
      </c>
      <c r="C68" s="2">
        <v>0.11834215167548499</v>
      </c>
      <c r="D68" s="2">
        <v>0.12682296474063101</v>
      </c>
      <c r="E68" s="2">
        <v>0.116785079928952</v>
      </c>
      <c r="F68" s="2">
        <v>0.12297063903281499</v>
      </c>
      <c r="G68" s="2">
        <v>0.12375533428165</v>
      </c>
      <c r="H68" s="2">
        <v>0.124597207303974</v>
      </c>
      <c r="I68" s="2">
        <v>0.12983425414364599</v>
      </c>
      <c r="J68" s="2">
        <v>0.13142857142857101</v>
      </c>
      <c r="K68" s="2">
        <v>0.14736297828335099</v>
      </c>
      <c r="L68" s="2">
        <v>0.165548098434004</v>
      </c>
      <c r="M68" s="2">
        <v>0.17324290998767</v>
      </c>
      <c r="N68" s="2">
        <v>0.185636031649422</v>
      </c>
    </row>
    <row r="69" spans="1:15" x14ac:dyDescent="0.3">
      <c r="A69" s="8" t="s">
        <v>16</v>
      </c>
      <c r="B69" s="8" t="s">
        <v>80</v>
      </c>
      <c r="C69" s="2">
        <v>2.27513227513228E-2</v>
      </c>
      <c r="D69" s="2">
        <v>2.1598670851024598E-2</v>
      </c>
      <c r="E69" s="2">
        <v>2.26465364120782E-2</v>
      </c>
      <c r="F69" s="2">
        <v>2.0379965457685702E-2</v>
      </c>
      <c r="G69" s="2">
        <v>2.1337126600284501E-2</v>
      </c>
      <c r="H69" s="2">
        <v>2.4167561761546701E-2</v>
      </c>
      <c r="I69" s="2">
        <v>2.3204419889502802E-2</v>
      </c>
      <c r="J69" s="2">
        <v>2.6857142857142899E-2</v>
      </c>
      <c r="K69" s="2">
        <v>2.9472595656670101E-2</v>
      </c>
      <c r="L69" s="2">
        <v>2.7964205816554798E-2</v>
      </c>
      <c r="M69" s="2">
        <v>3.0209617755857E-2</v>
      </c>
      <c r="N69" s="2">
        <v>3.34753499695679E-2</v>
      </c>
    </row>
    <row r="70" spans="1:15" x14ac:dyDescent="0.3">
      <c r="A70" s="8" t="s">
        <v>16</v>
      </c>
      <c r="B70" s="8" t="s">
        <v>81</v>
      </c>
      <c r="C70" s="2">
        <v>1.0582010582010601E-2</v>
      </c>
      <c r="D70" s="2">
        <v>1.19992615839025E-2</v>
      </c>
      <c r="E70" s="2">
        <v>1.30994671403197E-2</v>
      </c>
      <c r="F70" s="2">
        <v>1.4162348877374799E-2</v>
      </c>
      <c r="G70" s="2">
        <v>9.0090090090090107E-3</v>
      </c>
      <c r="H70" s="2">
        <v>1.07411385606874E-2</v>
      </c>
      <c r="I70" s="2">
        <v>9.3922651933701692E-3</v>
      </c>
      <c r="J70" s="2">
        <v>9.1428571428571401E-3</v>
      </c>
      <c r="K70" s="2">
        <v>1.24095139607032E-2</v>
      </c>
      <c r="L70" s="2">
        <v>1.3982102908277399E-2</v>
      </c>
      <c r="M70" s="2">
        <v>1.97287299630086E-2</v>
      </c>
      <c r="N70" s="2">
        <v>2.5562994522215499E-2</v>
      </c>
    </row>
    <row r="71" spans="1:15" x14ac:dyDescent="0.3">
      <c r="A71" s="8" t="s">
        <v>16</v>
      </c>
      <c r="B71" s="8" t="s">
        <v>82</v>
      </c>
      <c r="C71" s="2">
        <v>0.59559082892416204</v>
      </c>
      <c r="D71" s="2">
        <v>0.61768506553442903</v>
      </c>
      <c r="E71" s="2">
        <v>0.672069271758437</v>
      </c>
      <c r="F71" s="2">
        <v>0.68842832469775495</v>
      </c>
      <c r="G71" s="2">
        <v>0.70554765291607402</v>
      </c>
      <c r="H71" s="2">
        <v>0.70300751879699297</v>
      </c>
      <c r="I71" s="2">
        <v>0.70441988950276202</v>
      </c>
      <c r="J71" s="2">
        <v>0.69485714285714295</v>
      </c>
      <c r="K71" s="2">
        <v>0.68252326783867601</v>
      </c>
      <c r="L71" s="2">
        <v>0.66610738255033597</v>
      </c>
      <c r="M71" s="2">
        <v>0.66646115906288494</v>
      </c>
      <c r="N71" s="2">
        <v>0.64942178940961703</v>
      </c>
    </row>
    <row r="72" spans="1:15" x14ac:dyDescent="0.3">
      <c r="A72" s="8" t="s">
        <v>16</v>
      </c>
      <c r="B72" s="8" t="s">
        <v>16</v>
      </c>
      <c r="C72" s="2">
        <v>3.1569664902998201E-2</v>
      </c>
      <c r="D72" s="2">
        <v>3.3228724386191601E-2</v>
      </c>
      <c r="E72" s="2">
        <v>3.1305506216696297E-2</v>
      </c>
      <c r="F72" s="2">
        <v>3.4542314335060401E-2</v>
      </c>
      <c r="G72" s="2">
        <v>3.1294452347083897E-2</v>
      </c>
      <c r="H72" s="2">
        <v>3.9742212674543503E-2</v>
      </c>
      <c r="I72" s="2">
        <v>3.9779005524861903E-2</v>
      </c>
      <c r="J72" s="2">
        <v>4.2285714285714301E-2</v>
      </c>
      <c r="K72" s="2">
        <v>4.3433298862461202E-2</v>
      </c>
      <c r="L72" s="2">
        <v>4.6979865771812103E-2</v>
      </c>
      <c r="M72" s="2">
        <v>4.7472256473489502E-2</v>
      </c>
      <c r="N72" s="2">
        <v>4.9908703590992101E-2</v>
      </c>
    </row>
    <row r="73" spans="1:15" x14ac:dyDescent="0.3">
      <c r="A73" s="8" t="s">
        <v>16</v>
      </c>
      <c r="B73" s="8" t="s">
        <v>83</v>
      </c>
      <c r="C73" s="2">
        <v>0.22116402116402101</v>
      </c>
      <c r="D73" s="2">
        <v>0.18866531290382099</v>
      </c>
      <c r="E73" s="2">
        <v>0.14409413854351699</v>
      </c>
      <c r="F73" s="2">
        <v>0.119516407599309</v>
      </c>
      <c r="G73" s="2">
        <v>0.109056424845899</v>
      </c>
      <c r="H73" s="2">
        <v>9.7744360902255606E-2</v>
      </c>
      <c r="I73" s="2">
        <v>9.3370165745856396E-2</v>
      </c>
      <c r="J73" s="2">
        <v>9.5428571428571404E-2</v>
      </c>
      <c r="K73" s="2">
        <v>8.4798345398138603E-2</v>
      </c>
      <c r="L73" s="2">
        <v>7.9418344519015693E-2</v>
      </c>
      <c r="M73" s="2">
        <v>6.2885326757089993E-2</v>
      </c>
      <c r="N73" s="2">
        <v>5.59951308581862E-2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79</v>
      </c>
      <c r="C78" s="2">
        <v>7.55980861244019E-2</v>
      </c>
      <c r="D78" s="2">
        <v>5.96826809015421E-2</v>
      </c>
      <c r="E78" s="2">
        <v>4.9394808647589702E-2</v>
      </c>
      <c r="F78" s="2">
        <v>5.6737115807720499E-2</v>
      </c>
      <c r="G78" s="2">
        <v>5.1041009463722399E-2</v>
      </c>
      <c r="H78" s="2">
        <v>4.7061648358244799E-2</v>
      </c>
      <c r="I78" s="2">
        <v>4.04173593991859E-2</v>
      </c>
      <c r="J78" s="2">
        <v>4.7443244434648403E-2</v>
      </c>
      <c r="K78" s="2">
        <v>3.3983902362038999E-2</v>
      </c>
      <c r="L78" s="2">
        <v>5.3879419994912199E-2</v>
      </c>
      <c r="M78" s="2">
        <v>5.9669788548807598E-2</v>
      </c>
      <c r="N78" s="3">
        <v>0.20949966938505599</v>
      </c>
      <c r="O78" s="3">
        <v>0.53571678443993598</v>
      </c>
    </row>
    <row r="79" spans="1:15" x14ac:dyDescent="0.3">
      <c r="A79" s="8" t="s">
        <v>12</v>
      </c>
      <c r="B79" s="8" t="s">
        <v>80</v>
      </c>
      <c r="C79" s="2">
        <v>4.9013367281985999E-2</v>
      </c>
      <c r="D79" s="2">
        <v>1.8810679611650501E-2</v>
      </c>
      <c r="E79" s="2">
        <v>3.394877903514E-2</v>
      </c>
      <c r="F79" s="2">
        <v>4.1474654377880199E-2</v>
      </c>
      <c r="G79" s="2">
        <v>2.54424778761062E-2</v>
      </c>
      <c r="H79" s="2">
        <v>3.99137001078749E-2</v>
      </c>
      <c r="I79" s="2">
        <v>5.0311203319502097E-2</v>
      </c>
      <c r="J79" s="2">
        <v>4.7407407407407398E-2</v>
      </c>
      <c r="K79" s="2">
        <v>3.5360678925035402E-2</v>
      </c>
      <c r="L79" s="2">
        <v>6.3752276867030999E-2</v>
      </c>
      <c r="M79" s="2">
        <v>6.2928082191780796E-2</v>
      </c>
      <c r="N79" s="3">
        <v>0.22617283950617301</v>
      </c>
      <c r="O79" s="3">
        <v>0.47885646217986899</v>
      </c>
    </row>
    <row r="80" spans="1:15" x14ac:dyDescent="0.3">
      <c r="A80" s="8" t="s">
        <v>12</v>
      </c>
      <c r="B80" s="8" t="s">
        <v>81</v>
      </c>
      <c r="C80" s="2">
        <v>5.1086956521739099E-2</v>
      </c>
      <c r="D80" s="2">
        <v>5.0672182006204797E-2</v>
      </c>
      <c r="E80" s="2">
        <v>5.2165354330708701E-2</v>
      </c>
      <c r="F80" s="2">
        <v>8.1384471468662303E-2</v>
      </c>
      <c r="G80" s="2">
        <v>6.3148788927335595E-2</v>
      </c>
      <c r="H80" s="2">
        <v>7.1602929210740393E-2</v>
      </c>
      <c r="I80" s="2">
        <v>6.07441154138193E-2</v>
      </c>
      <c r="J80" s="2">
        <v>7.7308518253400099E-2</v>
      </c>
      <c r="K80" s="2">
        <v>5.2491694352159501E-2</v>
      </c>
      <c r="L80" s="2">
        <v>8.7752525252525193E-2</v>
      </c>
      <c r="M80" s="2">
        <v>7.4869413813116695E-2</v>
      </c>
      <c r="N80" s="3">
        <v>0.32569792412312099</v>
      </c>
      <c r="O80" s="3">
        <v>0.82283464566929099</v>
      </c>
    </row>
    <row r="81" spans="1:15" x14ac:dyDescent="0.3">
      <c r="A81" s="8" t="s">
        <v>12</v>
      </c>
      <c r="B81" s="8" t="s">
        <v>82</v>
      </c>
      <c r="C81" s="2">
        <v>2.8724425948022499E-2</v>
      </c>
      <c r="D81" s="2">
        <v>1.43148127192486E-2</v>
      </c>
      <c r="E81" s="2">
        <v>1.34991911641658E-2</v>
      </c>
      <c r="F81" s="2">
        <v>1.9015906213880801E-2</v>
      </c>
      <c r="G81" s="2">
        <v>2.2657916767938598E-2</v>
      </c>
      <c r="H81" s="2">
        <v>1.81947818738777E-2</v>
      </c>
      <c r="I81" s="2">
        <v>1.36940114635475E-2</v>
      </c>
      <c r="J81" s="2">
        <v>2.34616860688244E-2</v>
      </c>
      <c r="K81" s="2">
        <v>1.09744512774361E-2</v>
      </c>
      <c r="L81" s="2">
        <v>1.86938997551989E-2</v>
      </c>
      <c r="M81" s="2">
        <v>2.5147462193849099E-2</v>
      </c>
      <c r="N81" s="3">
        <v>8.0542407573237801E-2</v>
      </c>
      <c r="O81" s="3">
        <v>0.17791599263680499</v>
      </c>
    </row>
    <row r="82" spans="1:15" x14ac:dyDescent="0.3">
      <c r="A82" s="8" t="s">
        <v>12</v>
      </c>
      <c r="B82" s="8" t="s">
        <v>16</v>
      </c>
      <c r="C82" s="2">
        <v>4.8376408217362499E-2</v>
      </c>
      <c r="D82" s="2">
        <v>4.4247787610619503E-2</v>
      </c>
      <c r="E82" s="2">
        <v>3.2082324455205799E-2</v>
      </c>
      <c r="F82" s="2">
        <v>5.2199413489736099E-2</v>
      </c>
      <c r="G82" s="2">
        <v>5.6856187290969903E-2</v>
      </c>
      <c r="H82" s="2">
        <v>5.2742616033755303E-2</v>
      </c>
      <c r="I82" s="2">
        <v>6.5631262525050096E-2</v>
      </c>
      <c r="J82" s="2">
        <v>7.4283027738599003E-2</v>
      </c>
      <c r="K82" s="2">
        <v>8.0962800875273494E-2</v>
      </c>
      <c r="L82" s="2">
        <v>0.105263157894737</v>
      </c>
      <c r="M82" s="2">
        <v>0.10659340659340701</v>
      </c>
      <c r="N82" s="3">
        <v>0.42031029619181898</v>
      </c>
      <c r="O82" s="3">
        <v>0.82869249394673095</v>
      </c>
    </row>
    <row r="83" spans="1:15" x14ac:dyDescent="0.3">
      <c r="A83" s="8" t="s">
        <v>12</v>
      </c>
      <c r="B83" s="8" t="s">
        <v>83</v>
      </c>
      <c r="C83" s="2">
        <v>1.7446932247746399E-3</v>
      </c>
      <c r="D83" s="2">
        <v>-2.5253991291727101E-2</v>
      </c>
      <c r="E83" s="2">
        <v>-9.8272781417510398E-3</v>
      </c>
      <c r="F83" s="2">
        <v>2.79699248120301E-2</v>
      </c>
      <c r="G83" s="2">
        <v>1.72615564657695E-2</v>
      </c>
      <c r="H83" s="2">
        <v>8.6281276962899105E-3</v>
      </c>
      <c r="I83" s="2">
        <v>1.11206159110351E-2</v>
      </c>
      <c r="J83" s="2">
        <v>1.83305132543711E-2</v>
      </c>
      <c r="K83" s="2">
        <v>1.05234007200222E-2</v>
      </c>
      <c r="L83" s="2">
        <v>-8.3036448342011501E-2</v>
      </c>
      <c r="M83" s="2">
        <v>-7.8003586371787198E-2</v>
      </c>
      <c r="N83" s="3">
        <v>-0.13000564015792401</v>
      </c>
      <c r="O83" s="3">
        <v>-8.1298391899940398E-2</v>
      </c>
    </row>
    <row r="84" spans="1:15" x14ac:dyDescent="0.3">
      <c r="A84" s="8" t="s">
        <v>13</v>
      </c>
      <c r="B84" s="8" t="s">
        <v>79</v>
      </c>
      <c r="C84" s="2">
        <v>7.1428571428571397E-2</v>
      </c>
      <c r="D84" s="2">
        <v>2.2222222222222199E-2</v>
      </c>
      <c r="E84" s="2">
        <v>-1.4492753623188401E-2</v>
      </c>
      <c r="F84" s="2">
        <v>6.6176470588235295E-2</v>
      </c>
      <c r="G84" s="2">
        <v>1.37931034482759E-2</v>
      </c>
      <c r="H84" s="2">
        <v>3.4013605442176902E-2</v>
      </c>
      <c r="I84" s="2">
        <v>-1.9736842105263198E-2</v>
      </c>
      <c r="J84" s="2">
        <v>6.0402684563758399E-2</v>
      </c>
      <c r="K84" s="2">
        <v>5.0632911392405097E-2</v>
      </c>
      <c r="L84" s="2">
        <v>1.8072289156626498E-2</v>
      </c>
      <c r="M84" s="2">
        <v>-3.5502958579881699E-2</v>
      </c>
      <c r="N84" s="3">
        <v>9.3959731543624206E-2</v>
      </c>
      <c r="O84" s="3">
        <v>0.18115942028985499</v>
      </c>
    </row>
    <row r="85" spans="1:15" x14ac:dyDescent="0.3">
      <c r="A85" s="8" t="s">
        <v>13</v>
      </c>
      <c r="B85" s="8" t="s">
        <v>80</v>
      </c>
      <c r="C85" s="2">
        <v>0</v>
      </c>
      <c r="D85" s="2">
        <v>-5.5555555555555601E-2</v>
      </c>
      <c r="E85" s="2">
        <v>-5.8823529411764698E-2</v>
      </c>
      <c r="F85" s="2">
        <v>0</v>
      </c>
      <c r="G85" s="2">
        <v>0.25</v>
      </c>
      <c r="H85" s="2">
        <v>-0.15</v>
      </c>
      <c r="I85" s="2">
        <v>5.8823529411764698E-2</v>
      </c>
      <c r="J85" s="2">
        <v>0.11111111111111099</v>
      </c>
      <c r="K85" s="2">
        <v>0</v>
      </c>
      <c r="L85" s="2">
        <v>0</v>
      </c>
      <c r="M85" s="2">
        <v>0.2</v>
      </c>
      <c r="N85" s="3">
        <v>0.33333333333333298</v>
      </c>
      <c r="O85" s="3">
        <v>0.41176470588235298</v>
      </c>
    </row>
    <row r="86" spans="1:15" x14ac:dyDescent="0.3">
      <c r="A86" s="8" t="s">
        <v>13</v>
      </c>
      <c r="B86" s="8" t="s">
        <v>81</v>
      </c>
      <c r="C86" s="2">
        <v>0</v>
      </c>
      <c r="D86" s="2">
        <v>8.3333333333333301E-2</v>
      </c>
      <c r="E86" s="2">
        <v>-7.69230769230769E-2</v>
      </c>
      <c r="F86" s="2">
        <v>0.25</v>
      </c>
      <c r="G86" s="2">
        <v>0.133333333333333</v>
      </c>
      <c r="H86" s="2">
        <v>0</v>
      </c>
      <c r="I86" s="2">
        <v>0.17647058823529399</v>
      </c>
      <c r="J86" s="2">
        <v>0.05</v>
      </c>
      <c r="K86" s="2">
        <v>0.14285714285714299</v>
      </c>
      <c r="L86" s="2">
        <v>4.1666666666666699E-2</v>
      </c>
      <c r="M86" s="2">
        <v>-0.04</v>
      </c>
      <c r="N86" s="3">
        <v>0.2</v>
      </c>
      <c r="O86" s="3">
        <v>0.84615384615384603</v>
      </c>
    </row>
    <row r="87" spans="1:15" x14ac:dyDescent="0.3">
      <c r="A87" s="8" t="s">
        <v>13</v>
      </c>
      <c r="B87" s="8" t="s">
        <v>82</v>
      </c>
      <c r="C87" s="2">
        <v>3.8724373576309798E-2</v>
      </c>
      <c r="D87" s="2">
        <v>1.7543859649122799E-2</v>
      </c>
      <c r="E87" s="2">
        <v>1.79597701149425E-2</v>
      </c>
      <c r="F87" s="2">
        <v>5.2223006351446701E-2</v>
      </c>
      <c r="G87" s="2">
        <v>1.81086519114688E-2</v>
      </c>
      <c r="H87" s="2">
        <v>3.9525691699604702E-2</v>
      </c>
      <c r="I87" s="2">
        <v>3.4854245880861799E-2</v>
      </c>
      <c r="J87" s="2">
        <v>4.2865890998162903E-2</v>
      </c>
      <c r="K87" s="2">
        <v>4.46271285965942E-2</v>
      </c>
      <c r="L87" s="2">
        <v>6.0146149522203499E-2</v>
      </c>
      <c r="M87" s="2">
        <v>5.3022269353128301E-2</v>
      </c>
      <c r="N87" s="3">
        <v>0.21616656460502101</v>
      </c>
      <c r="O87" s="3">
        <v>0.42672413793103398</v>
      </c>
    </row>
    <row r="88" spans="1:15" x14ac:dyDescent="0.3">
      <c r="A88" s="8" t="s">
        <v>13</v>
      </c>
      <c r="B88" s="8" t="s">
        <v>16</v>
      </c>
      <c r="C88" s="2">
        <v>0.105263157894737</v>
      </c>
      <c r="D88" s="2">
        <v>-4.7619047619047603E-2</v>
      </c>
      <c r="E88" s="2">
        <v>0.1</v>
      </c>
      <c r="F88" s="2">
        <v>4.5454545454545497E-2</v>
      </c>
      <c r="G88" s="2">
        <v>8.6956521739130405E-2</v>
      </c>
      <c r="H88" s="2">
        <v>0.04</v>
      </c>
      <c r="I88" s="2">
        <v>7.69230769230769E-2</v>
      </c>
      <c r="J88" s="2">
        <v>3.5714285714285698E-2</v>
      </c>
      <c r="K88" s="2">
        <v>3.4482758620689703E-2</v>
      </c>
      <c r="L88" s="2">
        <v>0.16666666666666699</v>
      </c>
      <c r="M88" s="2">
        <v>8.5714285714285701E-2</v>
      </c>
      <c r="N88" s="3">
        <v>0.35714285714285698</v>
      </c>
      <c r="O88" s="3">
        <v>0.9</v>
      </c>
    </row>
    <row r="89" spans="1:15" x14ac:dyDescent="0.3">
      <c r="A89" s="8" t="s">
        <v>13</v>
      </c>
      <c r="B89" s="8" t="s">
        <v>83</v>
      </c>
      <c r="C89" s="2">
        <v>6.8728522336769802E-3</v>
      </c>
      <c r="D89" s="2">
        <v>1.02389078498294E-2</v>
      </c>
      <c r="E89" s="2">
        <v>-1.68918918918919E-2</v>
      </c>
      <c r="F89" s="2">
        <v>0</v>
      </c>
      <c r="G89" s="2">
        <v>-1.71821305841924E-2</v>
      </c>
      <c r="H89" s="2">
        <v>-2.7972027972028E-2</v>
      </c>
      <c r="I89" s="2">
        <v>-3.2374100719424502E-2</v>
      </c>
      <c r="J89" s="2">
        <v>7.4349442379182196E-3</v>
      </c>
      <c r="K89" s="2">
        <v>-1.8450184501845001E-2</v>
      </c>
      <c r="L89" s="2">
        <v>-0.169172932330827</v>
      </c>
      <c r="M89" s="2">
        <v>-0.230769230769231</v>
      </c>
      <c r="N89" s="3">
        <v>-0.36802973977695203</v>
      </c>
      <c r="O89" s="3">
        <v>-0.42567567567567599</v>
      </c>
    </row>
    <row r="90" spans="1:15" x14ac:dyDescent="0.3">
      <c r="A90" s="8" t="s">
        <v>14</v>
      </c>
      <c r="B90" s="8" t="s">
        <v>79</v>
      </c>
      <c r="C90" s="2">
        <v>0.145454545454545</v>
      </c>
      <c r="D90" s="2">
        <v>9.0476190476190502E-2</v>
      </c>
      <c r="E90" s="2">
        <v>2.0378457059679798E-2</v>
      </c>
      <c r="F90" s="2">
        <v>5.5634807417974302E-2</v>
      </c>
      <c r="G90" s="2">
        <v>3.9189189189189198E-2</v>
      </c>
      <c r="H90" s="2">
        <v>4.94148244473342E-2</v>
      </c>
      <c r="I90" s="2">
        <v>4.3370508054522902E-2</v>
      </c>
      <c r="J90" s="2">
        <v>6.4133016627078404E-2</v>
      </c>
      <c r="K90" s="2">
        <v>3.7946428571428603E-2</v>
      </c>
      <c r="L90" s="2">
        <v>3.5483870967741901E-2</v>
      </c>
      <c r="M90" s="2">
        <v>4.5690550363447602E-2</v>
      </c>
      <c r="N90" s="3">
        <v>0.195961995249406</v>
      </c>
      <c r="O90" s="3">
        <v>0.46579330422125198</v>
      </c>
    </row>
    <row r="91" spans="1:15" x14ac:dyDescent="0.3">
      <c r="A91" s="8" t="s">
        <v>14</v>
      </c>
      <c r="B91" s="8" t="s">
        <v>80</v>
      </c>
      <c r="C91" s="2">
        <v>0.02</v>
      </c>
      <c r="D91" s="2">
        <v>0.17647058823529399</v>
      </c>
      <c r="E91" s="2">
        <v>-1.6666666666666701E-2</v>
      </c>
      <c r="F91" s="2">
        <v>8.4745762711864403E-2</v>
      </c>
      <c r="G91" s="2">
        <v>-7.8125E-2</v>
      </c>
      <c r="H91" s="2">
        <v>0.169491525423729</v>
      </c>
      <c r="I91" s="2">
        <v>5.7971014492753603E-2</v>
      </c>
      <c r="J91" s="2">
        <v>-1.3698630136986301E-2</v>
      </c>
      <c r="K91" s="2">
        <v>-4.1666666666666699E-2</v>
      </c>
      <c r="L91" s="2">
        <v>7.2463768115942004E-2</v>
      </c>
      <c r="M91" s="2">
        <v>6.7567567567567599E-2</v>
      </c>
      <c r="N91" s="3">
        <v>8.2191780821917804E-2</v>
      </c>
      <c r="O91" s="3">
        <v>0.31666666666666698</v>
      </c>
    </row>
    <row r="92" spans="1:15" x14ac:dyDescent="0.3">
      <c r="A92" s="8" t="s">
        <v>14</v>
      </c>
      <c r="B92" s="8" t="s">
        <v>81</v>
      </c>
      <c r="C92" s="2">
        <v>3.7037037037037E-2</v>
      </c>
      <c r="D92" s="2">
        <v>1.7857142857142901E-2</v>
      </c>
      <c r="E92" s="2">
        <v>5.2631578947368397E-2</v>
      </c>
      <c r="F92" s="2">
        <v>0.1</v>
      </c>
      <c r="G92" s="2">
        <v>4.5454545454545497E-2</v>
      </c>
      <c r="H92" s="2">
        <v>8.6956521739130405E-2</v>
      </c>
      <c r="I92" s="2">
        <v>0.08</v>
      </c>
      <c r="J92" s="2">
        <v>0.11111111111111099</v>
      </c>
      <c r="K92" s="2">
        <v>0</v>
      </c>
      <c r="L92" s="2">
        <v>0.122222222222222</v>
      </c>
      <c r="M92" s="2">
        <v>7.9207920792079195E-2</v>
      </c>
      <c r="N92" s="3">
        <v>0.34567901234567899</v>
      </c>
      <c r="O92" s="3">
        <v>0.91228070175438603</v>
      </c>
    </row>
    <row r="93" spans="1:15" x14ac:dyDescent="0.3">
      <c r="A93" s="8" t="s">
        <v>14</v>
      </c>
      <c r="B93" s="8" t="s">
        <v>82</v>
      </c>
      <c r="C93" s="2">
        <v>2.0099255583126599E-2</v>
      </c>
      <c r="D93" s="2">
        <v>1.62977377766967E-2</v>
      </c>
      <c r="E93" s="2">
        <v>3.06366682623265E-2</v>
      </c>
      <c r="F93" s="2">
        <v>1.6488620529493701E-2</v>
      </c>
      <c r="G93" s="2">
        <v>1.66780900159927E-2</v>
      </c>
      <c r="H93" s="2">
        <v>2.4719101123595499E-2</v>
      </c>
      <c r="I93" s="2">
        <v>3.0482456140350899E-2</v>
      </c>
      <c r="J93" s="2">
        <v>3.5326665247925097E-2</v>
      </c>
      <c r="K93" s="2">
        <v>2.7338129496402901E-2</v>
      </c>
      <c r="L93" s="2">
        <v>4.5218087234893997E-2</v>
      </c>
      <c r="M93" s="2">
        <v>2.8905053598774901E-2</v>
      </c>
      <c r="N93" s="3">
        <v>0.14386039582890001</v>
      </c>
      <c r="O93" s="3">
        <v>0.28650071804691202</v>
      </c>
    </row>
    <row r="94" spans="1:15" x14ac:dyDescent="0.3">
      <c r="A94" s="8" t="s">
        <v>14</v>
      </c>
      <c r="B94" s="8" t="s">
        <v>16</v>
      </c>
      <c r="C94" s="2">
        <v>8.04597701149425E-2</v>
      </c>
      <c r="D94" s="2">
        <v>8.5106382978723402E-2</v>
      </c>
      <c r="E94" s="2">
        <v>3.9215686274509803E-2</v>
      </c>
      <c r="F94" s="2">
        <v>2.83018867924528E-2</v>
      </c>
      <c r="G94" s="2">
        <v>1.8348623853211E-2</v>
      </c>
      <c r="H94" s="2">
        <v>5.4054054054054099E-2</v>
      </c>
      <c r="I94" s="2">
        <v>1.7094017094017099E-2</v>
      </c>
      <c r="J94" s="2">
        <v>6.7226890756302504E-2</v>
      </c>
      <c r="K94" s="2">
        <v>-3.1496062992125998E-2</v>
      </c>
      <c r="L94" s="2">
        <v>6.50406504065041E-2</v>
      </c>
      <c r="M94" s="2">
        <v>3.8167938931297697E-2</v>
      </c>
      <c r="N94" s="3">
        <v>0.14285714285714299</v>
      </c>
      <c r="O94" s="3">
        <v>0.33333333333333298</v>
      </c>
    </row>
    <row r="95" spans="1:15" x14ac:dyDescent="0.3">
      <c r="A95" s="8" t="s">
        <v>14</v>
      </c>
      <c r="B95" s="8" t="s">
        <v>83</v>
      </c>
      <c r="C95" s="2">
        <v>-4.7303689687795596E-3</v>
      </c>
      <c r="D95" s="2">
        <v>-1.42585551330798E-2</v>
      </c>
      <c r="E95" s="2">
        <v>-2.79652844744455E-2</v>
      </c>
      <c r="F95" s="2">
        <v>9.9206349206349201E-4</v>
      </c>
      <c r="G95" s="2">
        <v>-6.9375619425173403E-3</v>
      </c>
      <c r="H95" s="2">
        <v>-1.79640718562874E-2</v>
      </c>
      <c r="I95" s="2">
        <v>-2.6422764227642299E-2</v>
      </c>
      <c r="J95" s="2">
        <v>-1.3569937369519801E-2</v>
      </c>
      <c r="K95" s="2">
        <v>4.2328042328042296E-3</v>
      </c>
      <c r="L95" s="2">
        <v>-0.14541622760800799</v>
      </c>
      <c r="M95" s="2">
        <v>-0.155363748458693</v>
      </c>
      <c r="N95" s="3">
        <v>-0.28496868475991599</v>
      </c>
      <c r="O95" s="3">
        <v>-0.33944069431051099</v>
      </c>
    </row>
    <row r="96" spans="1:15" x14ac:dyDescent="0.3">
      <c r="A96" s="8" t="s">
        <v>15</v>
      </c>
      <c r="B96" s="8" t="s">
        <v>79</v>
      </c>
      <c r="C96" s="2">
        <v>5.8020477815699703E-2</v>
      </c>
      <c r="D96" s="2">
        <v>6.9354838709677402E-2</v>
      </c>
      <c r="E96" s="2">
        <v>4.52488687782805E-2</v>
      </c>
      <c r="F96" s="2">
        <v>4.3290043290043302E-2</v>
      </c>
      <c r="G96" s="2">
        <v>-2.7662517289073298E-3</v>
      </c>
      <c r="H96" s="2">
        <v>3.3287101248266303E-2</v>
      </c>
      <c r="I96" s="2">
        <v>2.14765100671141E-2</v>
      </c>
      <c r="J96" s="2">
        <v>4.3363994743758197E-2</v>
      </c>
      <c r="K96" s="2">
        <v>4.2821158690176303E-2</v>
      </c>
      <c r="L96" s="2">
        <v>2.7777777777777801E-2</v>
      </c>
      <c r="M96" s="2">
        <v>4.9353701527614598E-2</v>
      </c>
      <c r="N96" s="3">
        <v>0.17345597897503301</v>
      </c>
      <c r="O96" s="3">
        <v>0.34690799396681699</v>
      </c>
    </row>
    <row r="97" spans="1:15" x14ac:dyDescent="0.3">
      <c r="A97" s="8" t="s">
        <v>15</v>
      </c>
      <c r="B97" s="8" t="s">
        <v>80</v>
      </c>
      <c r="C97" s="2">
        <v>6.3829787234042507E-2</v>
      </c>
      <c r="D97" s="2">
        <v>-0.04</v>
      </c>
      <c r="E97" s="2">
        <v>0.104166666666667</v>
      </c>
      <c r="F97" s="2">
        <v>0.18867924528301899</v>
      </c>
      <c r="G97" s="2">
        <v>-6.3492063492063502E-2</v>
      </c>
      <c r="H97" s="2">
        <v>6.7796610169491497E-2</v>
      </c>
      <c r="I97" s="2">
        <v>1.58730158730159E-2</v>
      </c>
      <c r="J97" s="2">
        <v>0.109375</v>
      </c>
      <c r="K97" s="2">
        <v>2.8169014084507001E-2</v>
      </c>
      <c r="L97" s="2">
        <v>0.17808219178082199</v>
      </c>
      <c r="M97" s="2">
        <v>0</v>
      </c>
      <c r="N97" s="3">
        <v>0.34375</v>
      </c>
      <c r="O97" s="3">
        <v>0.79166666666666696</v>
      </c>
    </row>
    <row r="98" spans="1:15" x14ac:dyDescent="0.3">
      <c r="A98" s="8" t="s">
        <v>15</v>
      </c>
      <c r="B98" s="8" t="s">
        <v>81</v>
      </c>
      <c r="C98" s="2">
        <v>0</v>
      </c>
      <c r="D98" s="2">
        <v>-5.7142857142857099E-2</v>
      </c>
      <c r="E98" s="2">
        <v>0.24242424242424199</v>
      </c>
      <c r="F98" s="2">
        <v>-2.4390243902439001E-2</v>
      </c>
      <c r="G98" s="2">
        <v>0.1</v>
      </c>
      <c r="H98" s="2">
        <v>9.0909090909090898E-2</v>
      </c>
      <c r="I98" s="2">
        <v>0.14583333333333301</v>
      </c>
      <c r="J98" s="2">
        <v>0.145454545454545</v>
      </c>
      <c r="K98" s="2">
        <v>4.7619047619047603E-2</v>
      </c>
      <c r="L98" s="2">
        <v>1.5151515151515201E-2</v>
      </c>
      <c r="M98" s="2">
        <v>0.104477611940299</v>
      </c>
      <c r="N98" s="3">
        <v>0.34545454545454501</v>
      </c>
      <c r="O98" s="3">
        <v>1.24242424242424</v>
      </c>
    </row>
    <row r="99" spans="1:15" x14ac:dyDescent="0.3">
      <c r="A99" s="8" t="s">
        <v>15</v>
      </c>
      <c r="B99" s="8" t="s">
        <v>82</v>
      </c>
      <c r="C99" s="2">
        <v>1.8317115054378899E-2</v>
      </c>
      <c r="D99" s="2">
        <v>-6.7453625632377702E-3</v>
      </c>
      <c r="E99" s="2">
        <v>7.9230333899264292E-3</v>
      </c>
      <c r="F99" s="2">
        <v>8.4222346996069598E-3</v>
      </c>
      <c r="G99" s="2">
        <v>2.89532293986637E-2</v>
      </c>
      <c r="H99" s="2">
        <v>1.83982683982684E-2</v>
      </c>
      <c r="I99" s="2">
        <v>2.0722635494155199E-2</v>
      </c>
      <c r="J99" s="2">
        <v>5.0494534096824598E-2</v>
      </c>
      <c r="K99" s="2">
        <v>3.2705649157581798E-2</v>
      </c>
      <c r="L99" s="2">
        <v>3.5028790786948198E-2</v>
      </c>
      <c r="M99" s="2">
        <v>4.0797403801576301E-2</v>
      </c>
      <c r="N99" s="3">
        <v>0.16866215512753799</v>
      </c>
      <c r="O99" s="3">
        <v>0.270514997170345</v>
      </c>
    </row>
    <row r="100" spans="1:15" x14ac:dyDescent="0.3">
      <c r="A100" s="8" t="s">
        <v>15</v>
      </c>
      <c r="B100" s="8" t="s">
        <v>16</v>
      </c>
      <c r="C100" s="2">
        <v>3.7499999999999999E-2</v>
      </c>
      <c r="D100" s="2">
        <v>2.40963855421687E-2</v>
      </c>
      <c r="E100" s="2">
        <v>-4.7058823529411799E-2</v>
      </c>
      <c r="F100" s="2">
        <v>0.11111111111111099</v>
      </c>
      <c r="G100" s="2">
        <v>6.6666666666666693E-2</v>
      </c>
      <c r="H100" s="2">
        <v>4.1666666666666699E-2</v>
      </c>
      <c r="I100" s="2">
        <v>0.11</v>
      </c>
      <c r="J100" s="2">
        <v>2.7027027027027001E-2</v>
      </c>
      <c r="K100" s="2">
        <v>8.7719298245614002E-2</v>
      </c>
      <c r="L100" s="2">
        <v>0.14516129032258099</v>
      </c>
      <c r="M100" s="2">
        <v>4.92957746478873E-2</v>
      </c>
      <c r="N100" s="3">
        <v>0.34234234234234201</v>
      </c>
      <c r="O100" s="3">
        <v>0.752941176470588</v>
      </c>
    </row>
    <row r="101" spans="1:15" x14ac:dyDescent="0.3">
      <c r="A101" s="8" t="s">
        <v>15</v>
      </c>
      <c r="B101" s="8" t="s">
        <v>83</v>
      </c>
      <c r="C101" s="2">
        <v>0</v>
      </c>
      <c r="D101" s="2">
        <v>-3.2467532467532499E-2</v>
      </c>
      <c r="E101" s="2">
        <v>-3.5794183445190197E-2</v>
      </c>
      <c r="F101" s="2">
        <v>6.96055684454756E-3</v>
      </c>
      <c r="G101" s="2">
        <v>6.9124423963133601E-3</v>
      </c>
      <c r="H101" s="2">
        <v>-3.4324942791762E-2</v>
      </c>
      <c r="I101" s="2">
        <v>-2.60663507109005E-2</v>
      </c>
      <c r="J101" s="2">
        <v>-4.8661800486617997E-3</v>
      </c>
      <c r="K101" s="2">
        <v>-2.2004889975550099E-2</v>
      </c>
      <c r="L101" s="2">
        <v>-0.17499999999999999</v>
      </c>
      <c r="M101" s="2">
        <v>-0.109090909090909</v>
      </c>
      <c r="N101" s="3">
        <v>-0.28467153284671498</v>
      </c>
      <c r="O101" s="3">
        <v>-0.34228187919463099</v>
      </c>
    </row>
    <row r="102" spans="1:15" x14ac:dyDescent="0.3">
      <c r="A102" s="8" t="s">
        <v>16</v>
      </c>
      <c r="B102" s="8" t="s">
        <v>79</v>
      </c>
      <c r="C102" s="2">
        <v>2.3845007451564801E-2</v>
      </c>
      <c r="D102" s="2">
        <v>-0.234352256186317</v>
      </c>
      <c r="E102" s="2">
        <v>-0.32319391634980998</v>
      </c>
      <c r="F102" s="2">
        <v>-0.26685393258426998</v>
      </c>
      <c r="G102" s="2">
        <v>-0.11111111111111099</v>
      </c>
      <c r="H102" s="2">
        <v>1.29310344827586E-2</v>
      </c>
      <c r="I102" s="2">
        <v>-2.1276595744680899E-2</v>
      </c>
      <c r="J102" s="2">
        <v>0.23913043478260901</v>
      </c>
      <c r="K102" s="2">
        <v>3.8596491228070198E-2</v>
      </c>
      <c r="L102" s="2">
        <v>-5.0675675675675699E-2</v>
      </c>
      <c r="M102" s="2">
        <v>8.5409252669039107E-2</v>
      </c>
      <c r="N102" s="3">
        <v>0.32608695652173902</v>
      </c>
      <c r="O102" s="3">
        <v>-0.420152091254753</v>
      </c>
    </row>
    <row r="103" spans="1:15" x14ac:dyDescent="0.3">
      <c r="A103" s="8" t="s">
        <v>16</v>
      </c>
      <c r="B103" s="8" t="s">
        <v>80</v>
      </c>
      <c r="C103" s="2">
        <v>-9.3023255813953501E-2</v>
      </c>
      <c r="D103" s="2">
        <v>-0.128205128205128</v>
      </c>
      <c r="E103" s="2">
        <v>-0.42156862745098</v>
      </c>
      <c r="F103" s="2">
        <v>-0.23728813559322001</v>
      </c>
      <c r="G103" s="2">
        <v>0</v>
      </c>
      <c r="H103" s="2">
        <v>-6.6666666666666693E-2</v>
      </c>
      <c r="I103" s="2">
        <v>0.119047619047619</v>
      </c>
      <c r="J103" s="2">
        <v>0.21276595744680901</v>
      </c>
      <c r="K103" s="2">
        <v>-0.12280701754386</v>
      </c>
      <c r="L103" s="2">
        <v>-0.02</v>
      </c>
      <c r="M103" s="2">
        <v>0.122448979591837</v>
      </c>
      <c r="N103" s="3">
        <v>0.170212765957447</v>
      </c>
      <c r="O103" s="3">
        <v>-0.46078431372549</v>
      </c>
    </row>
    <row r="104" spans="1:15" x14ac:dyDescent="0.3">
      <c r="A104" s="8" t="s">
        <v>16</v>
      </c>
      <c r="B104" s="8" t="s">
        <v>81</v>
      </c>
      <c r="C104" s="2">
        <v>8.3333333333333301E-2</v>
      </c>
      <c r="D104" s="2">
        <v>-9.2307692307692299E-2</v>
      </c>
      <c r="E104" s="2">
        <v>-0.305084745762712</v>
      </c>
      <c r="F104" s="2">
        <v>-0.53658536585365901</v>
      </c>
      <c r="G104" s="2">
        <v>5.2631578947368397E-2</v>
      </c>
      <c r="H104" s="2">
        <v>-0.15</v>
      </c>
      <c r="I104" s="2">
        <v>-5.8823529411764698E-2</v>
      </c>
      <c r="J104" s="2">
        <v>0.5</v>
      </c>
      <c r="K104" s="2">
        <v>4.1666666666666699E-2</v>
      </c>
      <c r="L104" s="2">
        <v>0.28000000000000003</v>
      </c>
      <c r="M104" s="2">
        <v>0.3125</v>
      </c>
      <c r="N104" s="3">
        <v>1.625</v>
      </c>
      <c r="O104" s="3">
        <v>-0.28813559322033899</v>
      </c>
    </row>
    <row r="105" spans="1:15" x14ac:dyDescent="0.3">
      <c r="A105" s="8" t="s">
        <v>16</v>
      </c>
      <c r="B105" s="8" t="s">
        <v>82</v>
      </c>
      <c r="C105" s="2">
        <v>-9.1797453360971306E-3</v>
      </c>
      <c r="D105" s="2">
        <v>-9.5337716676628798E-2</v>
      </c>
      <c r="E105" s="2">
        <v>-0.34159233564585401</v>
      </c>
      <c r="F105" s="2">
        <v>-0.25338685398896099</v>
      </c>
      <c r="G105" s="2">
        <v>-0.12029569892473101</v>
      </c>
      <c r="H105" s="2">
        <v>-2.5974025974026E-2</v>
      </c>
      <c r="I105" s="2">
        <v>-4.6274509803921601E-2</v>
      </c>
      <c r="J105" s="2">
        <v>8.55263157894737E-2</v>
      </c>
      <c r="K105" s="2">
        <v>-9.7727272727272704E-2</v>
      </c>
      <c r="L105" s="2">
        <v>-9.2359361880772498E-2</v>
      </c>
      <c r="M105" s="2">
        <v>-1.2950971322849201E-2</v>
      </c>
      <c r="N105" s="3">
        <v>-0.12253289473684199</v>
      </c>
      <c r="O105" s="3">
        <v>-0.64750578130161895</v>
      </c>
    </row>
    <row r="106" spans="1:15" x14ac:dyDescent="0.3">
      <c r="A106" s="8" t="s">
        <v>16</v>
      </c>
      <c r="B106" s="8" t="s">
        <v>16</v>
      </c>
      <c r="C106" s="2">
        <v>5.5865921787709499E-3</v>
      </c>
      <c r="D106" s="2">
        <v>-0.21666666666666701</v>
      </c>
      <c r="E106" s="2">
        <v>-0.290780141843972</v>
      </c>
      <c r="F106" s="2">
        <v>-0.34</v>
      </c>
      <c r="G106" s="2">
        <v>0.12121212121212099</v>
      </c>
      <c r="H106" s="2">
        <v>-2.7027027027027001E-2</v>
      </c>
      <c r="I106" s="2">
        <v>2.7777777777777801E-2</v>
      </c>
      <c r="J106" s="2">
        <v>0.135135135135135</v>
      </c>
      <c r="K106" s="2">
        <v>0</v>
      </c>
      <c r="L106" s="2">
        <v>-8.3333333333333301E-2</v>
      </c>
      <c r="M106" s="2">
        <v>6.4935064935064901E-2</v>
      </c>
      <c r="N106" s="3">
        <v>0.108108108108108</v>
      </c>
      <c r="O106" s="3">
        <v>-0.41843971631205701</v>
      </c>
    </row>
    <row r="107" spans="1:15" x14ac:dyDescent="0.3">
      <c r="A107" s="8" t="s">
        <v>16</v>
      </c>
      <c r="B107" s="8" t="s">
        <v>83</v>
      </c>
      <c r="C107" s="2">
        <v>-0.18500797448165901</v>
      </c>
      <c r="D107" s="2">
        <v>-0.364970645792564</v>
      </c>
      <c r="E107" s="2">
        <v>-0.46687211093990799</v>
      </c>
      <c r="F107" s="2">
        <v>-0.33526011560693603</v>
      </c>
      <c r="G107" s="2">
        <v>-0.208695652173913</v>
      </c>
      <c r="H107" s="2">
        <v>-7.1428571428571397E-2</v>
      </c>
      <c r="I107" s="2">
        <v>-1.18343195266272E-2</v>
      </c>
      <c r="J107" s="2">
        <v>-1.79640718562874E-2</v>
      </c>
      <c r="K107" s="2">
        <v>-0.134146341463415</v>
      </c>
      <c r="L107" s="2">
        <v>-0.28169014084506999</v>
      </c>
      <c r="M107" s="2">
        <v>-9.8039215686274495E-2</v>
      </c>
      <c r="N107" s="3">
        <v>-0.449101796407186</v>
      </c>
      <c r="O107" s="3">
        <v>-0.85824345146379</v>
      </c>
    </row>
    <row r="108" spans="1:15" x14ac:dyDescent="0.3">
      <c r="A108" s="11" t="s">
        <v>17</v>
      </c>
      <c r="B108" s="11" t="s">
        <v>17</v>
      </c>
      <c r="C108" s="3">
        <v>3.09869931140015E-2</v>
      </c>
      <c r="D108" s="3">
        <v>8.6717515288943902E-3</v>
      </c>
      <c r="E108" s="3">
        <v>-1.56684287972097E-3</v>
      </c>
      <c r="F108" s="3">
        <v>1.87633902375786E-2</v>
      </c>
      <c r="G108" s="3">
        <v>2.5008036862408899E-2</v>
      </c>
      <c r="H108" s="3">
        <v>2.5809233825124501E-2</v>
      </c>
      <c r="I108" s="3">
        <v>2.2828607098270001E-2</v>
      </c>
      <c r="J108" s="3">
        <v>3.5409141860754799E-2</v>
      </c>
      <c r="K108" s="3">
        <v>2.0076263337062299E-2</v>
      </c>
      <c r="L108" s="3">
        <v>2.54593052050659E-2</v>
      </c>
      <c r="M108" s="3">
        <v>3.2692816319959503E-2</v>
      </c>
      <c r="N108" s="3">
        <v>0.118495453979325</v>
      </c>
      <c r="O108" s="3">
        <v>0.22355441713444901</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43</v>
      </c>
      <c r="B113" s="15"/>
    </row>
    <row r="114" spans="1:2" x14ac:dyDescent="0.3">
      <c r="A114" s="14" t="s">
        <v>44</v>
      </c>
      <c r="B114" s="15"/>
    </row>
    <row r="115" spans="1:2" x14ac:dyDescent="0.3">
      <c r="A115" s="14" t="s">
        <v>45</v>
      </c>
      <c r="B115" s="15"/>
    </row>
    <row r="116" spans="1:2" x14ac:dyDescent="0.3">
      <c r="A116" s="14" t="s">
        <v>86</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169</v>
      </c>
      <c r="B1" s="15"/>
    </row>
    <row r="2" spans="1:14" ht="15.6" x14ac:dyDescent="0.3">
      <c r="A2" s="12" t="s">
        <v>163</v>
      </c>
      <c r="B2" s="15"/>
    </row>
    <row r="3" spans="1:14" ht="15.6" x14ac:dyDescent="0.3">
      <c r="A3" s="12" t="s">
        <v>33</v>
      </c>
      <c r="B3" s="15"/>
    </row>
    <row r="4" spans="1:14" ht="15.6" x14ac:dyDescent="0.3">
      <c r="A4" s="12" t="s">
        <v>85</v>
      </c>
      <c r="B4" s="15"/>
    </row>
    <row r="5" spans="1:14" ht="15.6" x14ac:dyDescent="0.3">
      <c r="A5" s="12" t="s">
        <v>77</v>
      </c>
      <c r="B5" s="15"/>
    </row>
    <row r="6" spans="1:14" x14ac:dyDescent="0.3">
      <c r="A6" s="16" t="str">
        <f>HYPERLINK("#'Table of contents'!A41",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87</v>
      </c>
      <c r="C9" s="1">
        <v>3882</v>
      </c>
      <c r="D9" s="1">
        <v>4217</v>
      </c>
      <c r="E9" s="1">
        <v>4543</v>
      </c>
      <c r="F9" s="1">
        <v>4864</v>
      </c>
      <c r="G9" s="1">
        <v>5267</v>
      </c>
      <c r="H9" s="1">
        <v>5697</v>
      </c>
      <c r="I9" s="1">
        <v>6135</v>
      </c>
      <c r="J9" s="1">
        <v>6542</v>
      </c>
      <c r="K9" s="1">
        <v>7033</v>
      </c>
      <c r="L9" s="1">
        <v>7448</v>
      </c>
      <c r="M9" s="1">
        <v>8011</v>
      </c>
      <c r="N9" s="1">
        <v>8635</v>
      </c>
    </row>
    <row r="10" spans="1:14" x14ac:dyDescent="0.3">
      <c r="A10" s="7" t="s">
        <v>12</v>
      </c>
      <c r="B10" s="7" t="s">
        <v>88</v>
      </c>
      <c r="C10" s="1">
        <v>8658</v>
      </c>
      <c r="D10" s="1">
        <v>9271</v>
      </c>
      <c r="E10" s="1">
        <v>9750</v>
      </c>
      <c r="F10" s="1">
        <v>10135</v>
      </c>
      <c r="G10" s="1">
        <v>10583</v>
      </c>
      <c r="H10" s="1">
        <v>10962</v>
      </c>
      <c r="I10" s="1">
        <v>11308</v>
      </c>
      <c r="J10" s="1">
        <v>11606</v>
      </c>
      <c r="K10" s="1">
        <v>11976</v>
      </c>
      <c r="L10" s="1">
        <v>12207</v>
      </c>
      <c r="M10" s="1">
        <v>12703</v>
      </c>
      <c r="N10" s="1">
        <v>13315</v>
      </c>
    </row>
    <row r="11" spans="1:14" x14ac:dyDescent="0.3">
      <c r="A11" s="7" t="s">
        <v>12</v>
      </c>
      <c r="B11" s="7" t="s">
        <v>89</v>
      </c>
      <c r="C11" s="1">
        <v>274</v>
      </c>
      <c r="D11" s="1">
        <v>299</v>
      </c>
      <c r="E11" s="1">
        <v>307</v>
      </c>
      <c r="F11" s="1">
        <v>327</v>
      </c>
      <c r="G11" s="1">
        <v>361</v>
      </c>
      <c r="H11" s="1">
        <v>393</v>
      </c>
      <c r="I11" s="1">
        <v>437</v>
      </c>
      <c r="J11" s="1">
        <v>481</v>
      </c>
      <c r="K11" s="1">
        <v>520</v>
      </c>
      <c r="L11" s="1">
        <v>562</v>
      </c>
      <c r="M11" s="1">
        <v>621</v>
      </c>
      <c r="N11" s="1">
        <v>682</v>
      </c>
    </row>
    <row r="12" spans="1:14" x14ac:dyDescent="0.3">
      <c r="A12" s="7" t="s">
        <v>12</v>
      </c>
      <c r="B12" s="7" t="s">
        <v>90</v>
      </c>
      <c r="C12" s="1">
        <v>1297</v>
      </c>
      <c r="D12" s="1">
        <v>1349</v>
      </c>
      <c r="E12" s="1">
        <v>1372</v>
      </c>
      <c r="F12" s="1">
        <v>1409</v>
      </c>
      <c r="G12" s="1">
        <v>1447</v>
      </c>
      <c r="H12" s="1">
        <v>1461</v>
      </c>
      <c r="I12" s="1">
        <v>1491</v>
      </c>
      <c r="J12" s="1">
        <v>1544</v>
      </c>
      <c r="K12" s="1">
        <v>1601</v>
      </c>
      <c r="L12" s="1">
        <v>1634</v>
      </c>
      <c r="M12" s="1">
        <v>1715</v>
      </c>
      <c r="N12" s="1">
        <v>1801</v>
      </c>
    </row>
    <row r="13" spans="1:14" x14ac:dyDescent="0.3">
      <c r="A13" s="7" t="s">
        <v>12</v>
      </c>
      <c r="B13" s="7" t="s">
        <v>91</v>
      </c>
      <c r="C13" s="1">
        <v>538</v>
      </c>
      <c r="D13" s="1">
        <v>569</v>
      </c>
      <c r="E13" s="1">
        <v>612</v>
      </c>
      <c r="F13" s="1">
        <v>669</v>
      </c>
      <c r="G13" s="1">
        <v>734</v>
      </c>
      <c r="H13" s="1">
        <v>785</v>
      </c>
      <c r="I13" s="1">
        <v>848</v>
      </c>
      <c r="J13" s="1">
        <v>920</v>
      </c>
      <c r="K13" s="1">
        <v>1004</v>
      </c>
      <c r="L13" s="1">
        <v>1076</v>
      </c>
      <c r="M13" s="1">
        <v>1184</v>
      </c>
      <c r="N13" s="1">
        <v>1272</v>
      </c>
    </row>
    <row r="14" spans="1:14" x14ac:dyDescent="0.3">
      <c r="A14" s="7" t="s">
        <v>12</v>
      </c>
      <c r="B14" s="7" t="s">
        <v>92</v>
      </c>
      <c r="C14" s="1">
        <v>382</v>
      </c>
      <c r="D14" s="1">
        <v>398</v>
      </c>
      <c r="E14" s="1">
        <v>404</v>
      </c>
      <c r="F14" s="1">
        <v>400</v>
      </c>
      <c r="G14" s="1">
        <v>422</v>
      </c>
      <c r="H14" s="1">
        <v>444</v>
      </c>
      <c r="I14" s="1">
        <v>469</v>
      </c>
      <c r="J14" s="1">
        <v>477</v>
      </c>
      <c r="K14" s="1">
        <v>501</v>
      </c>
      <c r="L14" s="1">
        <v>508</v>
      </c>
      <c r="M14" s="1">
        <v>539</v>
      </c>
      <c r="N14" s="1">
        <v>580</v>
      </c>
    </row>
    <row r="15" spans="1:14" x14ac:dyDescent="0.3">
      <c r="A15" s="7" t="s">
        <v>12</v>
      </c>
      <c r="B15" s="7" t="s">
        <v>93</v>
      </c>
      <c r="C15" s="1">
        <v>27224</v>
      </c>
      <c r="D15" s="1">
        <v>27651</v>
      </c>
      <c r="E15" s="1">
        <v>27669</v>
      </c>
      <c r="F15" s="1">
        <v>27776</v>
      </c>
      <c r="G15" s="1">
        <v>28051</v>
      </c>
      <c r="H15" s="1">
        <v>28574</v>
      </c>
      <c r="I15" s="1">
        <v>29098</v>
      </c>
      <c r="J15" s="1">
        <v>29571</v>
      </c>
      <c r="K15" s="1">
        <v>30348</v>
      </c>
      <c r="L15" s="1">
        <v>30958</v>
      </c>
      <c r="M15" s="1">
        <v>31667</v>
      </c>
      <c r="N15" s="1">
        <v>32549</v>
      </c>
    </row>
    <row r="16" spans="1:14" x14ac:dyDescent="0.3">
      <c r="A16" s="7" t="s">
        <v>12</v>
      </c>
      <c r="B16" s="7" t="s">
        <v>94</v>
      </c>
      <c r="C16" s="1">
        <v>7137</v>
      </c>
      <c r="D16" s="1">
        <v>7697</v>
      </c>
      <c r="E16" s="1">
        <v>8185</v>
      </c>
      <c r="F16" s="1">
        <v>8562</v>
      </c>
      <c r="G16" s="1">
        <v>8978</v>
      </c>
      <c r="H16" s="1">
        <v>9294</v>
      </c>
      <c r="I16" s="1">
        <v>9459</v>
      </c>
      <c r="J16" s="1">
        <v>9514</v>
      </c>
      <c r="K16" s="1">
        <v>9654</v>
      </c>
      <c r="L16" s="1">
        <v>9483</v>
      </c>
      <c r="M16" s="1">
        <v>9530</v>
      </c>
      <c r="N16" s="1">
        <v>9684</v>
      </c>
    </row>
    <row r="17" spans="1:14" x14ac:dyDescent="0.3">
      <c r="A17" s="7" t="s">
        <v>12</v>
      </c>
      <c r="B17" s="7" t="s">
        <v>95</v>
      </c>
      <c r="C17" s="1">
        <v>374</v>
      </c>
      <c r="D17" s="1">
        <v>410</v>
      </c>
      <c r="E17" s="1">
        <v>448</v>
      </c>
      <c r="F17" s="1">
        <v>479</v>
      </c>
      <c r="G17" s="1">
        <v>513</v>
      </c>
      <c r="H17" s="1">
        <v>550</v>
      </c>
      <c r="I17" s="1">
        <v>614</v>
      </c>
      <c r="J17" s="1">
        <v>675</v>
      </c>
      <c r="K17" s="1">
        <v>744</v>
      </c>
      <c r="L17" s="1">
        <v>824</v>
      </c>
      <c r="M17" s="1">
        <v>923</v>
      </c>
      <c r="N17" s="1">
        <v>1021</v>
      </c>
    </row>
    <row r="18" spans="1:14" x14ac:dyDescent="0.3">
      <c r="A18" s="7" t="s">
        <v>12</v>
      </c>
      <c r="B18" s="7" t="s">
        <v>96</v>
      </c>
      <c r="C18" s="1">
        <v>1135</v>
      </c>
      <c r="D18" s="1">
        <v>1172</v>
      </c>
      <c r="E18" s="1">
        <v>1204</v>
      </c>
      <c r="F18" s="1">
        <v>1226</v>
      </c>
      <c r="G18" s="1">
        <v>1281</v>
      </c>
      <c r="H18" s="1">
        <v>1346</v>
      </c>
      <c r="I18" s="1">
        <v>1382</v>
      </c>
      <c r="J18" s="1">
        <v>1452</v>
      </c>
      <c r="K18" s="1">
        <v>1541</v>
      </c>
      <c r="L18" s="1">
        <v>1646</v>
      </c>
      <c r="M18" s="1">
        <v>1807</v>
      </c>
      <c r="N18" s="1">
        <v>2000</v>
      </c>
    </row>
    <row r="19" spans="1:14" x14ac:dyDescent="0.3">
      <c r="A19" s="7" t="s">
        <v>12</v>
      </c>
      <c r="B19" s="7" t="s">
        <v>97</v>
      </c>
      <c r="C19" s="1">
        <v>2216</v>
      </c>
      <c r="D19" s="1">
        <v>2248</v>
      </c>
      <c r="E19" s="1">
        <v>2162</v>
      </c>
      <c r="F19" s="1">
        <v>2106</v>
      </c>
      <c r="G19" s="1">
        <v>2166</v>
      </c>
      <c r="H19" s="1">
        <v>2180</v>
      </c>
      <c r="I19" s="1">
        <v>2189</v>
      </c>
      <c r="J19" s="1">
        <v>2220</v>
      </c>
      <c r="K19" s="1">
        <v>2264</v>
      </c>
      <c r="L19" s="1">
        <v>2305</v>
      </c>
      <c r="M19" s="1">
        <v>2161</v>
      </c>
      <c r="N19" s="1">
        <v>2027</v>
      </c>
    </row>
    <row r="20" spans="1:14" x14ac:dyDescent="0.3">
      <c r="A20" s="7" t="s">
        <v>12</v>
      </c>
      <c r="B20" s="7" t="s">
        <v>98</v>
      </c>
      <c r="C20" s="1">
        <v>1223</v>
      </c>
      <c r="D20" s="1">
        <v>1197</v>
      </c>
      <c r="E20" s="1">
        <v>1196</v>
      </c>
      <c r="F20" s="1">
        <v>1219</v>
      </c>
      <c r="G20" s="1">
        <v>1252</v>
      </c>
      <c r="H20" s="1">
        <v>1297</v>
      </c>
      <c r="I20" s="1">
        <v>1318</v>
      </c>
      <c r="J20" s="1">
        <v>1326</v>
      </c>
      <c r="K20" s="1">
        <v>1347</v>
      </c>
      <c r="L20" s="1">
        <v>1344</v>
      </c>
      <c r="M20" s="1">
        <v>1185</v>
      </c>
      <c r="N20" s="1">
        <v>1058</v>
      </c>
    </row>
    <row r="21" spans="1:14" x14ac:dyDescent="0.3">
      <c r="A21" s="7" t="s">
        <v>13</v>
      </c>
      <c r="B21" s="7" t="s">
        <v>87</v>
      </c>
      <c r="C21" s="1">
        <v>38</v>
      </c>
      <c r="D21" s="1">
        <v>40</v>
      </c>
      <c r="E21" s="1">
        <v>41</v>
      </c>
      <c r="F21" s="1">
        <v>38</v>
      </c>
      <c r="G21" s="1">
        <v>39</v>
      </c>
      <c r="H21" s="1">
        <v>40</v>
      </c>
      <c r="I21" s="1">
        <v>43</v>
      </c>
      <c r="J21" s="1">
        <v>43</v>
      </c>
      <c r="K21" s="1">
        <v>44</v>
      </c>
      <c r="L21" s="1">
        <v>47</v>
      </c>
      <c r="M21" s="1">
        <v>52</v>
      </c>
      <c r="N21" s="1">
        <v>52</v>
      </c>
    </row>
    <row r="22" spans="1:14" x14ac:dyDescent="0.3">
      <c r="A22" s="7" t="s">
        <v>13</v>
      </c>
      <c r="B22" s="7" t="s">
        <v>88</v>
      </c>
      <c r="C22" s="1">
        <v>88</v>
      </c>
      <c r="D22" s="1">
        <v>95</v>
      </c>
      <c r="E22" s="1">
        <v>97</v>
      </c>
      <c r="F22" s="1">
        <v>98</v>
      </c>
      <c r="G22" s="1">
        <v>106</v>
      </c>
      <c r="H22" s="1">
        <v>107</v>
      </c>
      <c r="I22" s="1">
        <v>109</v>
      </c>
      <c r="J22" s="1">
        <v>106</v>
      </c>
      <c r="K22" s="1">
        <v>114</v>
      </c>
      <c r="L22" s="1">
        <v>119</v>
      </c>
      <c r="M22" s="1">
        <v>117</v>
      </c>
      <c r="N22" s="1">
        <v>111</v>
      </c>
    </row>
    <row r="23" spans="1:14" x14ac:dyDescent="0.3">
      <c r="A23" s="7" t="s">
        <v>13</v>
      </c>
      <c r="B23" s="7" t="s">
        <v>89</v>
      </c>
      <c r="C23" s="1">
        <v>2</v>
      </c>
      <c r="D23" s="1">
        <v>2</v>
      </c>
      <c r="E23" s="1">
        <v>2</v>
      </c>
      <c r="F23" s="1">
        <v>2</v>
      </c>
      <c r="G23" s="1">
        <v>2</v>
      </c>
      <c r="H23" s="1">
        <v>3</v>
      </c>
      <c r="I23" s="1">
        <v>3</v>
      </c>
      <c r="J23" s="1">
        <v>3</v>
      </c>
      <c r="K23" s="1">
        <v>4</v>
      </c>
      <c r="L23" s="1">
        <v>4</v>
      </c>
      <c r="M23" s="1">
        <v>4</v>
      </c>
      <c r="N23" s="1">
        <v>4</v>
      </c>
    </row>
    <row r="24" spans="1:14" x14ac:dyDescent="0.3">
      <c r="A24" s="7" t="s">
        <v>13</v>
      </c>
      <c r="B24" s="7" t="s">
        <v>90</v>
      </c>
      <c r="C24" s="1">
        <v>16</v>
      </c>
      <c r="D24" s="1">
        <v>16</v>
      </c>
      <c r="E24" s="1">
        <v>15</v>
      </c>
      <c r="F24" s="1">
        <v>14</v>
      </c>
      <c r="G24" s="1">
        <v>14</v>
      </c>
      <c r="H24" s="1">
        <v>17</v>
      </c>
      <c r="I24" s="1">
        <v>14</v>
      </c>
      <c r="J24" s="1">
        <v>15</v>
      </c>
      <c r="K24" s="1">
        <v>16</v>
      </c>
      <c r="L24" s="1">
        <v>16</v>
      </c>
      <c r="M24" s="1">
        <v>16</v>
      </c>
      <c r="N24" s="1">
        <v>20</v>
      </c>
    </row>
    <row r="25" spans="1:14" x14ac:dyDescent="0.3">
      <c r="A25" s="7" t="s">
        <v>13</v>
      </c>
      <c r="B25" s="7" t="s">
        <v>91</v>
      </c>
      <c r="C25" s="1">
        <v>5</v>
      </c>
      <c r="D25" s="1">
        <v>6</v>
      </c>
      <c r="E25" s="1">
        <v>7</v>
      </c>
      <c r="F25" s="1">
        <v>8</v>
      </c>
      <c r="G25" s="1">
        <v>8</v>
      </c>
      <c r="H25" s="1">
        <v>9</v>
      </c>
      <c r="I25" s="1">
        <v>8</v>
      </c>
      <c r="J25" s="1">
        <v>8</v>
      </c>
      <c r="K25" s="1">
        <v>9</v>
      </c>
      <c r="L25" s="1">
        <v>12</v>
      </c>
      <c r="M25" s="1">
        <v>13</v>
      </c>
      <c r="N25" s="1">
        <v>13</v>
      </c>
    </row>
    <row r="26" spans="1:14" x14ac:dyDescent="0.3">
      <c r="A26" s="7" t="s">
        <v>13</v>
      </c>
      <c r="B26" s="7" t="s">
        <v>92</v>
      </c>
      <c r="C26" s="1">
        <v>7</v>
      </c>
      <c r="D26" s="1">
        <v>6</v>
      </c>
      <c r="E26" s="1">
        <v>6</v>
      </c>
      <c r="F26" s="1">
        <v>4</v>
      </c>
      <c r="G26" s="1">
        <v>7</v>
      </c>
      <c r="H26" s="1">
        <v>8</v>
      </c>
      <c r="I26" s="1">
        <v>9</v>
      </c>
      <c r="J26" s="1">
        <v>12</v>
      </c>
      <c r="K26" s="1">
        <v>12</v>
      </c>
      <c r="L26" s="1">
        <v>12</v>
      </c>
      <c r="M26" s="1">
        <v>12</v>
      </c>
      <c r="N26" s="1">
        <v>11</v>
      </c>
    </row>
    <row r="27" spans="1:14" x14ac:dyDescent="0.3">
      <c r="A27" s="7" t="s">
        <v>13</v>
      </c>
      <c r="B27" s="7" t="s">
        <v>93</v>
      </c>
      <c r="C27" s="1">
        <v>1121</v>
      </c>
      <c r="D27" s="1">
        <v>1163</v>
      </c>
      <c r="E27" s="1">
        <v>1194</v>
      </c>
      <c r="F27" s="1">
        <v>1213</v>
      </c>
      <c r="G27" s="1">
        <v>1272</v>
      </c>
      <c r="H27" s="1">
        <v>1301</v>
      </c>
      <c r="I27" s="1">
        <v>1357</v>
      </c>
      <c r="J27" s="1">
        <v>1403</v>
      </c>
      <c r="K27" s="1">
        <v>1473</v>
      </c>
      <c r="L27" s="1">
        <v>1551</v>
      </c>
      <c r="M27" s="1">
        <v>1659</v>
      </c>
      <c r="N27" s="1">
        <v>1763</v>
      </c>
    </row>
    <row r="28" spans="1:14" x14ac:dyDescent="0.3">
      <c r="A28" s="7" t="s">
        <v>13</v>
      </c>
      <c r="B28" s="7" t="s">
        <v>94</v>
      </c>
      <c r="C28" s="1">
        <v>196</v>
      </c>
      <c r="D28" s="1">
        <v>205</v>
      </c>
      <c r="E28" s="1">
        <v>198</v>
      </c>
      <c r="F28" s="1">
        <v>204</v>
      </c>
      <c r="G28" s="1">
        <v>219</v>
      </c>
      <c r="H28" s="1">
        <v>217</v>
      </c>
      <c r="I28" s="1">
        <v>221</v>
      </c>
      <c r="J28" s="1">
        <v>230</v>
      </c>
      <c r="K28" s="1">
        <v>230</v>
      </c>
      <c r="L28" s="1">
        <v>228</v>
      </c>
      <c r="M28" s="1">
        <v>227</v>
      </c>
      <c r="N28" s="1">
        <v>223</v>
      </c>
    </row>
    <row r="29" spans="1:14" x14ac:dyDescent="0.3">
      <c r="A29" s="7" t="s">
        <v>13</v>
      </c>
      <c r="B29" s="7" t="s">
        <v>95</v>
      </c>
      <c r="C29" s="1">
        <v>3</v>
      </c>
      <c r="D29" s="1">
        <v>3</v>
      </c>
      <c r="E29" s="1">
        <v>4</v>
      </c>
      <c r="F29" s="1">
        <v>7</v>
      </c>
      <c r="G29" s="1">
        <v>9</v>
      </c>
      <c r="H29" s="1">
        <v>10</v>
      </c>
      <c r="I29" s="1">
        <v>11</v>
      </c>
      <c r="J29" s="1">
        <v>14</v>
      </c>
      <c r="K29" s="1">
        <v>14</v>
      </c>
      <c r="L29" s="1">
        <v>14</v>
      </c>
      <c r="M29" s="1">
        <v>15</v>
      </c>
      <c r="N29" s="1">
        <v>15</v>
      </c>
    </row>
    <row r="30" spans="1:14" x14ac:dyDescent="0.3">
      <c r="A30" s="7" t="s">
        <v>13</v>
      </c>
      <c r="B30" s="7" t="s">
        <v>96</v>
      </c>
      <c r="C30" s="1">
        <v>16</v>
      </c>
      <c r="D30" s="1">
        <v>18</v>
      </c>
      <c r="E30" s="1">
        <v>16</v>
      </c>
      <c r="F30" s="1">
        <v>15</v>
      </c>
      <c r="G30" s="1">
        <v>14</v>
      </c>
      <c r="H30" s="1">
        <v>15</v>
      </c>
      <c r="I30" s="1">
        <v>15</v>
      </c>
      <c r="J30" s="1">
        <v>14</v>
      </c>
      <c r="K30" s="1">
        <v>15</v>
      </c>
      <c r="L30" s="1">
        <v>16</v>
      </c>
      <c r="M30" s="1">
        <v>20</v>
      </c>
      <c r="N30" s="1">
        <v>23</v>
      </c>
    </row>
    <row r="31" spans="1:14" x14ac:dyDescent="0.3">
      <c r="A31" s="7" t="s">
        <v>13</v>
      </c>
      <c r="B31" s="7" t="s">
        <v>97</v>
      </c>
      <c r="C31" s="1">
        <v>235</v>
      </c>
      <c r="D31" s="1">
        <v>237</v>
      </c>
      <c r="E31" s="1">
        <v>246</v>
      </c>
      <c r="F31" s="1">
        <v>242</v>
      </c>
      <c r="G31" s="1">
        <v>245</v>
      </c>
      <c r="H31" s="1">
        <v>242</v>
      </c>
      <c r="I31" s="1">
        <v>240</v>
      </c>
      <c r="J31" s="1">
        <v>237</v>
      </c>
      <c r="K31" s="1">
        <v>237</v>
      </c>
      <c r="L31" s="1">
        <v>234</v>
      </c>
      <c r="M31" s="1">
        <v>195</v>
      </c>
      <c r="N31" s="1">
        <v>150</v>
      </c>
    </row>
    <row r="32" spans="1:14" x14ac:dyDescent="0.3">
      <c r="A32" s="7" t="s">
        <v>13</v>
      </c>
      <c r="B32" s="7" t="s">
        <v>98</v>
      </c>
      <c r="C32" s="1">
        <v>56</v>
      </c>
      <c r="D32" s="1">
        <v>56</v>
      </c>
      <c r="E32" s="1">
        <v>50</v>
      </c>
      <c r="F32" s="1">
        <v>49</v>
      </c>
      <c r="G32" s="1">
        <v>46</v>
      </c>
      <c r="H32" s="1">
        <v>44</v>
      </c>
      <c r="I32" s="1">
        <v>38</v>
      </c>
      <c r="J32" s="1">
        <v>32</v>
      </c>
      <c r="K32" s="1">
        <v>34</v>
      </c>
      <c r="L32" s="1">
        <v>32</v>
      </c>
      <c r="M32" s="1">
        <v>26</v>
      </c>
      <c r="N32" s="1">
        <v>20</v>
      </c>
    </row>
    <row r="33" spans="1:14" x14ac:dyDescent="0.3">
      <c r="A33" s="7" t="s">
        <v>14</v>
      </c>
      <c r="B33" s="7" t="s">
        <v>87</v>
      </c>
      <c r="C33" s="1">
        <v>173</v>
      </c>
      <c r="D33" s="1">
        <v>190</v>
      </c>
      <c r="E33" s="1">
        <v>202</v>
      </c>
      <c r="F33" s="1">
        <v>209</v>
      </c>
      <c r="G33" s="1">
        <v>231</v>
      </c>
      <c r="H33" s="1">
        <v>258</v>
      </c>
      <c r="I33" s="1">
        <v>275</v>
      </c>
      <c r="J33" s="1">
        <v>304</v>
      </c>
      <c r="K33" s="1">
        <v>331</v>
      </c>
      <c r="L33" s="1">
        <v>354</v>
      </c>
      <c r="M33" s="1">
        <v>374</v>
      </c>
      <c r="N33" s="1">
        <v>401</v>
      </c>
    </row>
    <row r="34" spans="1:14" x14ac:dyDescent="0.3">
      <c r="A34" s="7" t="s">
        <v>14</v>
      </c>
      <c r="B34" s="7" t="s">
        <v>88</v>
      </c>
      <c r="C34" s="1">
        <v>377</v>
      </c>
      <c r="D34" s="1">
        <v>440</v>
      </c>
      <c r="E34" s="1">
        <v>485</v>
      </c>
      <c r="F34" s="1">
        <v>492</v>
      </c>
      <c r="G34" s="1">
        <v>509</v>
      </c>
      <c r="H34" s="1">
        <v>511</v>
      </c>
      <c r="I34" s="1">
        <v>532</v>
      </c>
      <c r="J34" s="1">
        <v>538</v>
      </c>
      <c r="K34" s="1">
        <v>565</v>
      </c>
      <c r="L34" s="1">
        <v>576</v>
      </c>
      <c r="M34" s="1">
        <v>589</v>
      </c>
      <c r="N34" s="1">
        <v>606</v>
      </c>
    </row>
    <row r="35" spans="1:14" x14ac:dyDescent="0.3">
      <c r="A35" s="7" t="s">
        <v>14</v>
      </c>
      <c r="B35" s="7" t="s">
        <v>89</v>
      </c>
      <c r="C35" s="1">
        <v>9</v>
      </c>
      <c r="D35" s="1">
        <v>10</v>
      </c>
      <c r="E35" s="1">
        <v>12</v>
      </c>
      <c r="F35" s="1">
        <v>13</v>
      </c>
      <c r="G35" s="1">
        <v>14</v>
      </c>
      <c r="H35" s="1">
        <v>14</v>
      </c>
      <c r="I35" s="1">
        <v>16</v>
      </c>
      <c r="J35" s="1">
        <v>16</v>
      </c>
      <c r="K35" s="1">
        <v>15</v>
      </c>
      <c r="L35" s="1">
        <v>16</v>
      </c>
      <c r="M35" s="1">
        <v>17</v>
      </c>
      <c r="N35" s="1">
        <v>18</v>
      </c>
    </row>
    <row r="36" spans="1:14" x14ac:dyDescent="0.3">
      <c r="A36" s="7" t="s">
        <v>14</v>
      </c>
      <c r="B36" s="7" t="s">
        <v>90</v>
      </c>
      <c r="C36" s="1">
        <v>41</v>
      </c>
      <c r="D36" s="1">
        <v>41</v>
      </c>
      <c r="E36" s="1">
        <v>48</v>
      </c>
      <c r="F36" s="1">
        <v>46</v>
      </c>
      <c r="G36" s="1">
        <v>50</v>
      </c>
      <c r="H36" s="1">
        <v>45</v>
      </c>
      <c r="I36" s="1">
        <v>53</v>
      </c>
      <c r="J36" s="1">
        <v>57</v>
      </c>
      <c r="K36" s="1">
        <v>57</v>
      </c>
      <c r="L36" s="1">
        <v>53</v>
      </c>
      <c r="M36" s="1">
        <v>57</v>
      </c>
      <c r="N36" s="1">
        <v>61</v>
      </c>
    </row>
    <row r="37" spans="1:14" x14ac:dyDescent="0.3">
      <c r="A37" s="7" t="s">
        <v>14</v>
      </c>
      <c r="B37" s="7" t="s">
        <v>91</v>
      </c>
      <c r="C37" s="1">
        <v>45</v>
      </c>
      <c r="D37" s="1">
        <v>46</v>
      </c>
      <c r="E37" s="1">
        <v>47</v>
      </c>
      <c r="F37" s="1">
        <v>50</v>
      </c>
      <c r="G37" s="1">
        <v>56</v>
      </c>
      <c r="H37" s="1">
        <v>58</v>
      </c>
      <c r="I37" s="1">
        <v>64</v>
      </c>
      <c r="J37" s="1">
        <v>68</v>
      </c>
      <c r="K37" s="1">
        <v>74</v>
      </c>
      <c r="L37" s="1">
        <v>76</v>
      </c>
      <c r="M37" s="1">
        <v>81</v>
      </c>
      <c r="N37" s="1">
        <v>86</v>
      </c>
    </row>
    <row r="38" spans="1:14" x14ac:dyDescent="0.3">
      <c r="A38" s="7" t="s">
        <v>14</v>
      </c>
      <c r="B38" s="7" t="s">
        <v>92</v>
      </c>
      <c r="C38" s="1">
        <v>9</v>
      </c>
      <c r="D38" s="1">
        <v>10</v>
      </c>
      <c r="E38" s="1">
        <v>10</v>
      </c>
      <c r="F38" s="1">
        <v>10</v>
      </c>
      <c r="G38" s="1">
        <v>10</v>
      </c>
      <c r="H38" s="1">
        <v>11</v>
      </c>
      <c r="I38" s="1">
        <v>11</v>
      </c>
      <c r="J38" s="1">
        <v>13</v>
      </c>
      <c r="K38" s="1">
        <v>16</v>
      </c>
      <c r="L38" s="1">
        <v>14</v>
      </c>
      <c r="M38" s="1">
        <v>20</v>
      </c>
      <c r="N38" s="1">
        <v>23</v>
      </c>
    </row>
    <row r="39" spans="1:14" x14ac:dyDescent="0.3">
      <c r="A39" s="7" t="s">
        <v>14</v>
      </c>
      <c r="B39" s="7" t="s">
        <v>93</v>
      </c>
      <c r="C39" s="1">
        <v>3561</v>
      </c>
      <c r="D39" s="1">
        <v>3590</v>
      </c>
      <c r="E39" s="1">
        <v>3638</v>
      </c>
      <c r="F39" s="1">
        <v>3730</v>
      </c>
      <c r="G39" s="1">
        <v>3768</v>
      </c>
      <c r="H39" s="1">
        <v>3845</v>
      </c>
      <c r="I39" s="1">
        <v>3945</v>
      </c>
      <c r="J39" s="1">
        <v>4075</v>
      </c>
      <c r="K39" s="1">
        <v>4227</v>
      </c>
      <c r="L39" s="1">
        <v>4347</v>
      </c>
      <c r="M39" s="1">
        <v>4575</v>
      </c>
      <c r="N39" s="1">
        <v>4731</v>
      </c>
    </row>
    <row r="40" spans="1:14" x14ac:dyDescent="0.3">
      <c r="A40" s="7" t="s">
        <v>14</v>
      </c>
      <c r="B40" s="7" t="s">
        <v>94</v>
      </c>
      <c r="C40" s="1">
        <v>469</v>
      </c>
      <c r="D40" s="1">
        <v>521</v>
      </c>
      <c r="E40" s="1">
        <v>540</v>
      </c>
      <c r="F40" s="1">
        <v>576</v>
      </c>
      <c r="G40" s="1">
        <v>609</v>
      </c>
      <c r="H40" s="1">
        <v>605</v>
      </c>
      <c r="I40" s="1">
        <v>615</v>
      </c>
      <c r="J40" s="1">
        <v>624</v>
      </c>
      <c r="K40" s="1">
        <v>638</v>
      </c>
      <c r="L40" s="1">
        <v>651</v>
      </c>
      <c r="M40" s="1">
        <v>649</v>
      </c>
      <c r="N40" s="1">
        <v>644</v>
      </c>
    </row>
    <row r="41" spans="1:14" x14ac:dyDescent="0.3">
      <c r="A41" s="7" t="s">
        <v>14</v>
      </c>
      <c r="B41" s="7" t="s">
        <v>95</v>
      </c>
      <c r="C41" s="1">
        <v>18</v>
      </c>
      <c r="D41" s="1">
        <v>21</v>
      </c>
      <c r="E41" s="1">
        <v>21</v>
      </c>
      <c r="F41" s="1">
        <v>22</v>
      </c>
      <c r="G41" s="1">
        <v>26</v>
      </c>
      <c r="H41" s="1">
        <v>29</v>
      </c>
      <c r="I41" s="1">
        <v>30</v>
      </c>
      <c r="J41" s="1">
        <v>34</v>
      </c>
      <c r="K41" s="1">
        <v>40</v>
      </c>
      <c r="L41" s="1">
        <v>40</v>
      </c>
      <c r="M41" s="1">
        <v>43</v>
      </c>
      <c r="N41" s="1">
        <v>45</v>
      </c>
    </row>
    <row r="42" spans="1:14" x14ac:dyDescent="0.3">
      <c r="A42" s="7" t="s">
        <v>14</v>
      </c>
      <c r="B42" s="7" t="s">
        <v>96</v>
      </c>
      <c r="C42" s="1">
        <v>69</v>
      </c>
      <c r="D42" s="1">
        <v>73</v>
      </c>
      <c r="E42" s="1">
        <v>81</v>
      </c>
      <c r="F42" s="1">
        <v>84</v>
      </c>
      <c r="G42" s="1">
        <v>83</v>
      </c>
      <c r="H42" s="1">
        <v>82</v>
      </c>
      <c r="I42" s="1">
        <v>87</v>
      </c>
      <c r="J42" s="1">
        <v>85</v>
      </c>
      <c r="K42" s="1">
        <v>87</v>
      </c>
      <c r="L42" s="1">
        <v>83</v>
      </c>
      <c r="M42" s="1">
        <v>88</v>
      </c>
      <c r="N42" s="1">
        <v>91</v>
      </c>
    </row>
    <row r="43" spans="1:14" x14ac:dyDescent="0.3">
      <c r="A43" s="7" t="s">
        <v>14</v>
      </c>
      <c r="B43" s="7" t="s">
        <v>97</v>
      </c>
      <c r="C43" s="1">
        <v>870</v>
      </c>
      <c r="D43" s="1">
        <v>856</v>
      </c>
      <c r="E43" s="1">
        <v>850</v>
      </c>
      <c r="F43" s="1">
        <v>832</v>
      </c>
      <c r="G43" s="1">
        <v>822</v>
      </c>
      <c r="H43" s="1">
        <v>814</v>
      </c>
      <c r="I43" s="1">
        <v>796</v>
      </c>
      <c r="J43" s="1">
        <v>782</v>
      </c>
      <c r="K43" s="1">
        <v>778</v>
      </c>
      <c r="L43" s="1">
        <v>780</v>
      </c>
      <c r="M43" s="1">
        <v>664</v>
      </c>
      <c r="N43" s="1">
        <v>567</v>
      </c>
    </row>
    <row r="44" spans="1:14" x14ac:dyDescent="0.3">
      <c r="A44" s="7" t="s">
        <v>14</v>
      </c>
      <c r="B44" s="7" t="s">
        <v>98</v>
      </c>
      <c r="C44" s="1">
        <v>187</v>
      </c>
      <c r="D44" s="1">
        <v>196</v>
      </c>
      <c r="E44" s="1">
        <v>187</v>
      </c>
      <c r="F44" s="1">
        <v>176</v>
      </c>
      <c r="G44" s="1">
        <v>187</v>
      </c>
      <c r="H44" s="1">
        <v>188</v>
      </c>
      <c r="I44" s="1">
        <v>188</v>
      </c>
      <c r="J44" s="1">
        <v>176</v>
      </c>
      <c r="K44" s="1">
        <v>167</v>
      </c>
      <c r="L44" s="1">
        <v>169</v>
      </c>
      <c r="M44" s="1">
        <v>147</v>
      </c>
      <c r="N44" s="1">
        <v>118</v>
      </c>
    </row>
    <row r="45" spans="1:14" x14ac:dyDescent="0.3">
      <c r="A45" s="7" t="s">
        <v>15</v>
      </c>
      <c r="B45" s="7" t="s">
        <v>87</v>
      </c>
      <c r="C45" s="1">
        <v>101</v>
      </c>
      <c r="D45" s="1">
        <v>111</v>
      </c>
      <c r="E45" s="1">
        <v>106</v>
      </c>
      <c r="F45" s="1">
        <v>109</v>
      </c>
      <c r="G45" s="1">
        <v>114</v>
      </c>
      <c r="H45" s="1">
        <v>118</v>
      </c>
      <c r="I45" s="1">
        <v>129</v>
      </c>
      <c r="J45" s="1">
        <v>135</v>
      </c>
      <c r="K45" s="1">
        <v>150</v>
      </c>
      <c r="L45" s="1">
        <v>159</v>
      </c>
      <c r="M45" s="1">
        <v>173</v>
      </c>
      <c r="N45" s="1">
        <v>179</v>
      </c>
    </row>
    <row r="46" spans="1:14" x14ac:dyDescent="0.3">
      <c r="A46" s="7" t="s">
        <v>15</v>
      </c>
      <c r="B46" s="7" t="s">
        <v>88</v>
      </c>
      <c r="C46" s="1">
        <v>485</v>
      </c>
      <c r="D46" s="1">
        <v>509</v>
      </c>
      <c r="E46" s="1">
        <v>557</v>
      </c>
      <c r="F46" s="1">
        <v>584</v>
      </c>
      <c r="G46" s="1">
        <v>609</v>
      </c>
      <c r="H46" s="1">
        <v>603</v>
      </c>
      <c r="I46" s="1">
        <v>616</v>
      </c>
      <c r="J46" s="1">
        <v>626</v>
      </c>
      <c r="K46" s="1">
        <v>644</v>
      </c>
      <c r="L46" s="1">
        <v>669</v>
      </c>
      <c r="M46" s="1">
        <v>678</v>
      </c>
      <c r="N46" s="1">
        <v>714</v>
      </c>
    </row>
    <row r="47" spans="1:14" x14ac:dyDescent="0.3">
      <c r="A47" s="7" t="s">
        <v>15</v>
      </c>
      <c r="B47" s="7" t="s">
        <v>89</v>
      </c>
      <c r="C47" s="1">
        <v>5</v>
      </c>
      <c r="D47" s="1">
        <v>5</v>
      </c>
      <c r="E47" s="1">
        <v>6</v>
      </c>
      <c r="F47" s="1">
        <v>6</v>
      </c>
      <c r="G47" s="1">
        <v>7</v>
      </c>
      <c r="H47" s="1">
        <v>7</v>
      </c>
      <c r="I47" s="1">
        <v>9</v>
      </c>
      <c r="J47" s="1">
        <v>11</v>
      </c>
      <c r="K47" s="1">
        <v>12</v>
      </c>
      <c r="L47" s="1">
        <v>14</v>
      </c>
      <c r="M47" s="1">
        <v>16</v>
      </c>
      <c r="N47" s="1">
        <v>16</v>
      </c>
    </row>
    <row r="48" spans="1:14" x14ac:dyDescent="0.3">
      <c r="A48" s="7" t="s">
        <v>15</v>
      </c>
      <c r="B48" s="7" t="s">
        <v>90</v>
      </c>
      <c r="C48" s="1">
        <v>42</v>
      </c>
      <c r="D48" s="1">
        <v>45</v>
      </c>
      <c r="E48" s="1">
        <v>42</v>
      </c>
      <c r="F48" s="1">
        <v>47</v>
      </c>
      <c r="G48" s="1">
        <v>56</v>
      </c>
      <c r="H48" s="1">
        <v>52</v>
      </c>
      <c r="I48" s="1">
        <v>54</v>
      </c>
      <c r="J48" s="1">
        <v>53</v>
      </c>
      <c r="K48" s="1">
        <v>59</v>
      </c>
      <c r="L48" s="1">
        <v>59</v>
      </c>
      <c r="M48" s="1">
        <v>70</v>
      </c>
      <c r="N48" s="1">
        <v>70</v>
      </c>
    </row>
    <row r="49" spans="1:14" x14ac:dyDescent="0.3">
      <c r="A49" s="7" t="s">
        <v>15</v>
      </c>
      <c r="B49" s="7" t="s">
        <v>91</v>
      </c>
      <c r="C49" s="1">
        <v>17</v>
      </c>
      <c r="D49" s="1">
        <v>17</v>
      </c>
      <c r="E49" s="1">
        <v>17</v>
      </c>
      <c r="F49" s="1">
        <v>19</v>
      </c>
      <c r="G49" s="1">
        <v>20</v>
      </c>
      <c r="H49" s="1">
        <v>24</v>
      </c>
      <c r="I49" s="1">
        <v>26</v>
      </c>
      <c r="J49" s="1">
        <v>30</v>
      </c>
      <c r="K49" s="1">
        <v>41</v>
      </c>
      <c r="L49" s="1">
        <v>41</v>
      </c>
      <c r="M49" s="1">
        <v>41</v>
      </c>
      <c r="N49" s="1">
        <v>49</v>
      </c>
    </row>
    <row r="50" spans="1:14" x14ac:dyDescent="0.3">
      <c r="A50" s="7" t="s">
        <v>15</v>
      </c>
      <c r="B50" s="7" t="s">
        <v>92</v>
      </c>
      <c r="C50" s="1">
        <v>18</v>
      </c>
      <c r="D50" s="1">
        <v>18</v>
      </c>
      <c r="E50" s="1">
        <v>16</v>
      </c>
      <c r="F50" s="1">
        <v>22</v>
      </c>
      <c r="G50" s="1">
        <v>20</v>
      </c>
      <c r="H50" s="1">
        <v>20</v>
      </c>
      <c r="I50" s="1">
        <v>22</v>
      </c>
      <c r="J50" s="1">
        <v>25</v>
      </c>
      <c r="K50" s="1">
        <v>22</v>
      </c>
      <c r="L50" s="1">
        <v>25</v>
      </c>
      <c r="M50" s="1">
        <v>26</v>
      </c>
      <c r="N50" s="1">
        <v>25</v>
      </c>
    </row>
    <row r="51" spans="1:14" x14ac:dyDescent="0.3">
      <c r="A51" s="7" t="s">
        <v>15</v>
      </c>
      <c r="B51" s="7" t="s">
        <v>93</v>
      </c>
      <c r="C51" s="1">
        <v>1454</v>
      </c>
      <c r="D51" s="1">
        <v>1469</v>
      </c>
      <c r="E51" s="1">
        <v>1447</v>
      </c>
      <c r="F51" s="1">
        <v>1450</v>
      </c>
      <c r="G51" s="1">
        <v>1468</v>
      </c>
      <c r="H51" s="1">
        <v>1494</v>
      </c>
      <c r="I51" s="1">
        <v>1527</v>
      </c>
      <c r="J51" s="1">
        <v>1559</v>
      </c>
      <c r="K51" s="1">
        <v>1639</v>
      </c>
      <c r="L51" s="1">
        <v>1716</v>
      </c>
      <c r="M51" s="1">
        <v>1793</v>
      </c>
      <c r="N51" s="1">
        <v>1861</v>
      </c>
    </row>
    <row r="52" spans="1:14" x14ac:dyDescent="0.3">
      <c r="A52" s="7" t="s">
        <v>15</v>
      </c>
      <c r="B52" s="7" t="s">
        <v>94</v>
      </c>
      <c r="C52" s="1">
        <v>293</v>
      </c>
      <c r="D52" s="1">
        <v>310</v>
      </c>
      <c r="E52" s="1">
        <v>320</v>
      </c>
      <c r="F52" s="1">
        <v>331</v>
      </c>
      <c r="G52" s="1">
        <v>328</v>
      </c>
      <c r="H52" s="1">
        <v>354</v>
      </c>
      <c r="I52" s="1">
        <v>355</v>
      </c>
      <c r="J52" s="1">
        <v>362</v>
      </c>
      <c r="K52" s="1">
        <v>379</v>
      </c>
      <c r="L52" s="1">
        <v>368</v>
      </c>
      <c r="M52" s="1">
        <v>364</v>
      </c>
      <c r="N52" s="1">
        <v>384</v>
      </c>
    </row>
    <row r="53" spans="1:14" x14ac:dyDescent="0.3">
      <c r="A53" s="7" t="s">
        <v>15</v>
      </c>
      <c r="B53" s="7" t="s">
        <v>95</v>
      </c>
      <c r="C53" s="1">
        <v>14</v>
      </c>
      <c r="D53" s="1">
        <v>13</v>
      </c>
      <c r="E53" s="1">
        <v>12</v>
      </c>
      <c r="F53" s="1">
        <v>12</v>
      </c>
      <c r="G53" s="1">
        <v>14</v>
      </c>
      <c r="H53" s="1">
        <v>21</v>
      </c>
      <c r="I53" s="1">
        <v>21</v>
      </c>
      <c r="J53" s="1">
        <v>26</v>
      </c>
      <c r="K53" s="1">
        <v>27</v>
      </c>
      <c r="L53" s="1">
        <v>32</v>
      </c>
      <c r="M53" s="1">
        <v>33</v>
      </c>
      <c r="N53" s="1">
        <v>31</v>
      </c>
    </row>
    <row r="54" spans="1:14" x14ac:dyDescent="0.3">
      <c r="A54" s="7" t="s">
        <v>15</v>
      </c>
      <c r="B54" s="7" t="s">
        <v>96</v>
      </c>
      <c r="C54" s="1">
        <v>66</v>
      </c>
      <c r="D54" s="1">
        <v>70</v>
      </c>
      <c r="E54" s="1">
        <v>73</v>
      </c>
      <c r="F54" s="1">
        <v>69</v>
      </c>
      <c r="G54" s="1">
        <v>76</v>
      </c>
      <c r="H54" s="1">
        <v>75</v>
      </c>
      <c r="I54" s="1">
        <v>79</v>
      </c>
      <c r="J54" s="1">
        <v>85</v>
      </c>
      <c r="K54" s="1">
        <v>87</v>
      </c>
      <c r="L54" s="1">
        <v>92</v>
      </c>
      <c r="M54" s="1">
        <v>109</v>
      </c>
      <c r="N54" s="1">
        <v>118</v>
      </c>
    </row>
    <row r="55" spans="1:14" x14ac:dyDescent="0.3">
      <c r="A55" s="7" t="s">
        <v>15</v>
      </c>
      <c r="B55" s="7" t="s">
        <v>97</v>
      </c>
      <c r="C55" s="1">
        <v>326</v>
      </c>
      <c r="D55" s="1">
        <v>332</v>
      </c>
      <c r="E55" s="1">
        <v>315</v>
      </c>
      <c r="F55" s="1">
        <v>301</v>
      </c>
      <c r="G55" s="1">
        <v>294</v>
      </c>
      <c r="H55" s="1">
        <v>301</v>
      </c>
      <c r="I55" s="1">
        <v>291</v>
      </c>
      <c r="J55" s="1">
        <v>278</v>
      </c>
      <c r="K55" s="1">
        <v>273</v>
      </c>
      <c r="L55" s="1">
        <v>266</v>
      </c>
      <c r="M55" s="1">
        <v>215</v>
      </c>
      <c r="N55" s="1">
        <v>193</v>
      </c>
    </row>
    <row r="56" spans="1:14" x14ac:dyDescent="0.3">
      <c r="A56" s="7" t="s">
        <v>15</v>
      </c>
      <c r="B56" s="7" t="s">
        <v>98</v>
      </c>
      <c r="C56" s="1">
        <v>136</v>
      </c>
      <c r="D56" s="1">
        <v>130</v>
      </c>
      <c r="E56" s="1">
        <v>132</v>
      </c>
      <c r="F56" s="1">
        <v>130</v>
      </c>
      <c r="G56" s="1">
        <v>140</v>
      </c>
      <c r="H56" s="1">
        <v>136</v>
      </c>
      <c r="I56" s="1">
        <v>131</v>
      </c>
      <c r="J56" s="1">
        <v>133</v>
      </c>
      <c r="K56" s="1">
        <v>136</v>
      </c>
      <c r="L56" s="1">
        <v>134</v>
      </c>
      <c r="M56" s="1">
        <v>115</v>
      </c>
      <c r="N56" s="1">
        <v>101</v>
      </c>
    </row>
    <row r="57" spans="1:14" x14ac:dyDescent="0.3">
      <c r="A57" s="7" t="s">
        <v>16</v>
      </c>
      <c r="B57" s="7" t="s">
        <v>87</v>
      </c>
      <c r="C57" s="1">
        <v>115</v>
      </c>
      <c r="D57" s="1">
        <v>100</v>
      </c>
      <c r="E57" s="1">
        <v>62</v>
      </c>
      <c r="F57" s="1">
        <v>39</v>
      </c>
      <c r="G57" s="1">
        <v>30</v>
      </c>
      <c r="H57" s="1">
        <v>30</v>
      </c>
      <c r="I57" s="1">
        <v>28</v>
      </c>
      <c r="J57" s="1">
        <v>30</v>
      </c>
      <c r="K57" s="1">
        <v>38</v>
      </c>
      <c r="L57" s="1">
        <v>43</v>
      </c>
      <c r="M57" s="1">
        <v>39</v>
      </c>
      <c r="N57" s="1">
        <v>30</v>
      </c>
    </row>
    <row r="58" spans="1:14" x14ac:dyDescent="0.3">
      <c r="A58" s="7" t="s">
        <v>16</v>
      </c>
      <c r="B58" s="7" t="s">
        <v>88</v>
      </c>
      <c r="C58" s="1">
        <v>556</v>
      </c>
      <c r="D58" s="1">
        <v>587</v>
      </c>
      <c r="E58" s="1">
        <v>464</v>
      </c>
      <c r="F58" s="1">
        <v>317</v>
      </c>
      <c r="G58" s="1">
        <v>231</v>
      </c>
      <c r="H58" s="1">
        <v>202</v>
      </c>
      <c r="I58" s="1">
        <v>207</v>
      </c>
      <c r="J58" s="1">
        <v>200</v>
      </c>
      <c r="K58" s="1">
        <v>247</v>
      </c>
      <c r="L58" s="1">
        <v>253</v>
      </c>
      <c r="M58" s="1">
        <v>242</v>
      </c>
      <c r="N58" s="1">
        <v>275</v>
      </c>
    </row>
    <row r="59" spans="1:14" x14ac:dyDescent="0.3">
      <c r="A59" s="7" t="s">
        <v>16</v>
      </c>
      <c r="B59" s="7" t="s">
        <v>89</v>
      </c>
      <c r="C59" s="1">
        <v>5</v>
      </c>
      <c r="D59" s="1">
        <v>5</v>
      </c>
      <c r="E59" s="1">
        <v>6</v>
      </c>
      <c r="F59" s="1">
        <v>4</v>
      </c>
      <c r="G59" s="1">
        <v>4</v>
      </c>
      <c r="H59" s="1">
        <v>3</v>
      </c>
      <c r="I59" s="1">
        <v>4</v>
      </c>
      <c r="J59" s="1">
        <v>5</v>
      </c>
      <c r="K59" s="1">
        <v>6</v>
      </c>
      <c r="L59" s="1">
        <v>6</v>
      </c>
      <c r="M59" s="1">
        <v>7</v>
      </c>
      <c r="N59" s="1">
        <v>7</v>
      </c>
    </row>
    <row r="60" spans="1:14" x14ac:dyDescent="0.3">
      <c r="A60" s="7" t="s">
        <v>16</v>
      </c>
      <c r="B60" s="7" t="s">
        <v>90</v>
      </c>
      <c r="C60" s="1">
        <v>124</v>
      </c>
      <c r="D60" s="1">
        <v>112</v>
      </c>
      <c r="E60" s="1">
        <v>96</v>
      </c>
      <c r="F60" s="1">
        <v>55</v>
      </c>
      <c r="G60" s="1">
        <v>41</v>
      </c>
      <c r="H60" s="1">
        <v>42</v>
      </c>
      <c r="I60" s="1">
        <v>38</v>
      </c>
      <c r="J60" s="1">
        <v>42</v>
      </c>
      <c r="K60" s="1">
        <v>51</v>
      </c>
      <c r="L60" s="1">
        <v>44</v>
      </c>
      <c r="M60" s="1">
        <v>42</v>
      </c>
      <c r="N60" s="1">
        <v>48</v>
      </c>
    </row>
    <row r="61" spans="1:14" x14ac:dyDescent="0.3">
      <c r="A61" s="7" t="s">
        <v>16</v>
      </c>
      <c r="B61" s="7" t="s">
        <v>91</v>
      </c>
      <c r="C61" s="1">
        <v>8</v>
      </c>
      <c r="D61" s="1">
        <v>11</v>
      </c>
      <c r="E61" s="1">
        <v>8</v>
      </c>
      <c r="F61" s="1">
        <v>6</v>
      </c>
      <c r="G61" s="1">
        <v>1</v>
      </c>
      <c r="H61" s="1">
        <v>2</v>
      </c>
      <c r="I61" s="1">
        <v>2</v>
      </c>
      <c r="J61" s="1">
        <v>1</v>
      </c>
      <c r="K61" s="1">
        <v>0</v>
      </c>
      <c r="L61" s="1">
        <v>1</v>
      </c>
      <c r="M61" s="1">
        <v>4</v>
      </c>
      <c r="N61" s="1">
        <v>6</v>
      </c>
    </row>
    <row r="62" spans="1:14" x14ac:dyDescent="0.3">
      <c r="A62" s="7" t="s">
        <v>16</v>
      </c>
      <c r="B62" s="7" t="s">
        <v>92</v>
      </c>
      <c r="C62" s="1">
        <v>52</v>
      </c>
      <c r="D62" s="1">
        <v>54</v>
      </c>
      <c r="E62" s="1">
        <v>51</v>
      </c>
      <c r="F62" s="1">
        <v>35</v>
      </c>
      <c r="G62" s="1">
        <v>18</v>
      </c>
      <c r="H62" s="1">
        <v>18</v>
      </c>
      <c r="I62" s="1">
        <v>15</v>
      </c>
      <c r="J62" s="1">
        <v>15</v>
      </c>
      <c r="K62" s="1">
        <v>24</v>
      </c>
      <c r="L62" s="1">
        <v>24</v>
      </c>
      <c r="M62" s="1">
        <v>28</v>
      </c>
      <c r="N62" s="1">
        <v>36</v>
      </c>
    </row>
    <row r="63" spans="1:14" x14ac:dyDescent="0.3">
      <c r="A63" s="7" t="s">
        <v>16</v>
      </c>
      <c r="B63" s="7" t="s">
        <v>93</v>
      </c>
      <c r="C63" s="1">
        <v>429</v>
      </c>
      <c r="D63" s="1">
        <v>392</v>
      </c>
      <c r="E63" s="1">
        <v>284</v>
      </c>
      <c r="F63" s="1">
        <v>182</v>
      </c>
      <c r="G63" s="1">
        <v>164</v>
      </c>
      <c r="H63" s="1">
        <v>172</v>
      </c>
      <c r="I63" s="1">
        <v>175</v>
      </c>
      <c r="J63" s="1">
        <v>166</v>
      </c>
      <c r="K63" s="1">
        <v>173</v>
      </c>
      <c r="L63" s="1">
        <v>157</v>
      </c>
      <c r="M63" s="1">
        <v>180</v>
      </c>
      <c r="N63" s="1">
        <v>153</v>
      </c>
    </row>
    <row r="64" spans="1:14" x14ac:dyDescent="0.3">
      <c r="A64" s="7" t="s">
        <v>16</v>
      </c>
      <c r="B64" s="7" t="s">
        <v>94</v>
      </c>
      <c r="C64" s="1">
        <v>2948</v>
      </c>
      <c r="D64" s="1">
        <v>2954</v>
      </c>
      <c r="E64" s="1">
        <v>2743</v>
      </c>
      <c r="F64" s="1">
        <v>1811</v>
      </c>
      <c r="G64" s="1">
        <v>1324</v>
      </c>
      <c r="H64" s="1">
        <v>1137</v>
      </c>
      <c r="I64" s="1">
        <v>1100</v>
      </c>
      <c r="J64" s="1">
        <v>1050</v>
      </c>
      <c r="K64" s="1">
        <v>1147</v>
      </c>
      <c r="L64" s="1">
        <v>1034</v>
      </c>
      <c r="M64" s="1">
        <v>901</v>
      </c>
      <c r="N64" s="1">
        <v>914</v>
      </c>
    </row>
    <row r="65" spans="1:14" x14ac:dyDescent="0.3">
      <c r="A65" s="7" t="s">
        <v>16</v>
      </c>
      <c r="B65" s="7" t="s">
        <v>95</v>
      </c>
      <c r="C65" s="1">
        <v>15</v>
      </c>
      <c r="D65" s="1">
        <v>14</v>
      </c>
      <c r="E65" s="1">
        <v>7</v>
      </c>
      <c r="F65" s="1">
        <v>7</v>
      </c>
      <c r="G65" s="1">
        <v>5</v>
      </c>
      <c r="H65" s="1">
        <v>4</v>
      </c>
      <c r="I65" s="1">
        <v>3</v>
      </c>
      <c r="J65" s="1">
        <v>6</v>
      </c>
      <c r="K65" s="1">
        <v>8</v>
      </c>
      <c r="L65" s="1">
        <v>7</v>
      </c>
      <c r="M65" s="1">
        <v>9</v>
      </c>
      <c r="N65" s="1">
        <v>5</v>
      </c>
    </row>
    <row r="66" spans="1:14" x14ac:dyDescent="0.3">
      <c r="A66" s="7" t="s">
        <v>16</v>
      </c>
      <c r="B66" s="7" t="s">
        <v>96</v>
      </c>
      <c r="C66" s="1">
        <v>164</v>
      </c>
      <c r="D66" s="1">
        <v>166</v>
      </c>
      <c r="E66" s="1">
        <v>134</v>
      </c>
      <c r="F66" s="1">
        <v>93</v>
      </c>
      <c r="G66" s="1">
        <v>61</v>
      </c>
      <c r="H66" s="1">
        <v>70</v>
      </c>
      <c r="I66" s="1">
        <v>69</v>
      </c>
      <c r="J66" s="1">
        <v>68</v>
      </c>
      <c r="K66" s="1">
        <v>76</v>
      </c>
      <c r="L66" s="1">
        <v>77</v>
      </c>
      <c r="M66" s="1">
        <v>68</v>
      </c>
      <c r="N66" s="1">
        <v>77</v>
      </c>
    </row>
    <row r="67" spans="1:14" x14ac:dyDescent="0.3">
      <c r="A67" s="7" t="s">
        <v>16</v>
      </c>
      <c r="B67" s="7" t="s">
        <v>97</v>
      </c>
      <c r="C67" s="1">
        <v>210</v>
      </c>
      <c r="D67" s="1">
        <v>168</v>
      </c>
      <c r="E67" s="1">
        <v>100</v>
      </c>
      <c r="F67" s="1">
        <v>60</v>
      </c>
      <c r="G67" s="1">
        <v>37</v>
      </c>
      <c r="H67" s="1">
        <v>30</v>
      </c>
      <c r="I67" s="1">
        <v>29</v>
      </c>
      <c r="J67" s="1">
        <v>30</v>
      </c>
      <c r="K67" s="1">
        <v>28</v>
      </c>
      <c r="L67" s="1">
        <v>31</v>
      </c>
      <c r="M67" s="1">
        <v>22</v>
      </c>
      <c r="N67" s="1">
        <v>18</v>
      </c>
    </row>
    <row r="68" spans="1:14" x14ac:dyDescent="0.3">
      <c r="A68" s="7" t="s">
        <v>16</v>
      </c>
      <c r="B68" s="7" t="s">
        <v>98</v>
      </c>
      <c r="C68" s="1">
        <v>1044</v>
      </c>
      <c r="D68" s="1">
        <v>854</v>
      </c>
      <c r="E68" s="1">
        <v>549</v>
      </c>
      <c r="F68" s="1">
        <v>286</v>
      </c>
      <c r="G68" s="1">
        <v>193</v>
      </c>
      <c r="H68" s="1">
        <v>152</v>
      </c>
      <c r="I68" s="1">
        <v>140</v>
      </c>
      <c r="J68" s="1">
        <v>137</v>
      </c>
      <c r="K68" s="1">
        <v>136</v>
      </c>
      <c r="L68" s="1">
        <v>111</v>
      </c>
      <c r="M68" s="1">
        <v>80</v>
      </c>
      <c r="N68" s="1">
        <v>74</v>
      </c>
    </row>
    <row r="69" spans="1:14" x14ac:dyDescent="0.3">
      <c r="A69" s="10" t="s">
        <v>17</v>
      </c>
      <c r="B69" s="10" t="s">
        <v>17</v>
      </c>
      <c r="C69" s="5">
        <v>70578</v>
      </c>
      <c r="D69" s="5">
        <v>72765</v>
      </c>
      <c r="E69" s="5">
        <v>73396</v>
      </c>
      <c r="F69" s="5">
        <v>73281</v>
      </c>
      <c r="G69" s="5">
        <v>74656</v>
      </c>
      <c r="H69" s="5">
        <v>76523</v>
      </c>
      <c r="I69" s="5">
        <v>78498</v>
      </c>
      <c r="J69" s="5">
        <v>80290</v>
      </c>
      <c r="K69" s="5">
        <v>83133</v>
      </c>
      <c r="L69" s="5">
        <v>84802</v>
      </c>
      <c r="M69" s="5">
        <v>86961</v>
      </c>
      <c r="N69" s="5">
        <v>89804</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87</v>
      </c>
      <c r="C74" s="2">
        <v>0.11249565318187101</v>
      </c>
      <c r="D74" s="2">
        <v>0.119144487766288</v>
      </c>
      <c r="E74" s="2">
        <v>0.12710892252595099</v>
      </c>
      <c r="F74" s="2">
        <v>0.13428673973661701</v>
      </c>
      <c r="G74" s="2">
        <v>0.141998274560552</v>
      </c>
      <c r="H74" s="2">
        <v>0.14921815657822399</v>
      </c>
      <c r="I74" s="2">
        <v>0.156023498893721</v>
      </c>
      <c r="J74" s="2">
        <v>0.16189462743448199</v>
      </c>
      <c r="K74" s="2">
        <v>0.16779996659747601</v>
      </c>
      <c r="L74" s="2">
        <v>0.172515229425799</v>
      </c>
      <c r="M74" s="2">
        <v>0.179751834316871</v>
      </c>
      <c r="N74" s="2">
        <v>0.18696141687957399</v>
      </c>
    </row>
    <row r="75" spans="1:14" x14ac:dyDescent="0.3">
      <c r="A75" s="8" t="s">
        <v>12</v>
      </c>
      <c r="B75" s="8" t="s">
        <v>88</v>
      </c>
      <c r="C75" s="2">
        <v>0.43656716417910402</v>
      </c>
      <c r="D75" s="2">
        <v>0.43971732119142498</v>
      </c>
      <c r="E75" s="2">
        <v>0.44095698973361702</v>
      </c>
      <c r="F75" s="2">
        <v>0.44159295891246603</v>
      </c>
      <c r="G75" s="2">
        <v>0.44163919375704203</v>
      </c>
      <c r="H75" s="2">
        <v>0.44194484760522501</v>
      </c>
      <c r="I75" s="2">
        <v>0.44472411216423502</v>
      </c>
      <c r="J75" s="2">
        <v>0.44777962112735797</v>
      </c>
      <c r="K75" s="2">
        <v>0.44988730277986499</v>
      </c>
      <c r="L75" s="2">
        <v>0.45511147565431398</v>
      </c>
      <c r="M75" s="2">
        <v>0.462280286764438</v>
      </c>
      <c r="N75" s="2">
        <v>0.46821154792882802</v>
      </c>
    </row>
    <row r="76" spans="1:14" x14ac:dyDescent="0.3">
      <c r="A76" s="8" t="s">
        <v>12</v>
      </c>
      <c r="B76" s="8" t="s">
        <v>89</v>
      </c>
      <c r="C76" s="2">
        <v>7.9401877825431792E-3</v>
      </c>
      <c r="D76" s="2">
        <v>8.4477595072611194E-3</v>
      </c>
      <c r="E76" s="2">
        <v>8.5895749979015695E-3</v>
      </c>
      <c r="F76" s="2">
        <v>9.0279119847602209E-3</v>
      </c>
      <c r="G76" s="2">
        <v>9.7325568855818004E-3</v>
      </c>
      <c r="H76" s="2">
        <v>1.0293616909819499E-2</v>
      </c>
      <c r="I76" s="2">
        <v>1.11136542814272E-2</v>
      </c>
      <c r="J76" s="2">
        <v>1.1903288871290999E-2</v>
      </c>
      <c r="K76" s="2">
        <v>1.2406651874120199E-2</v>
      </c>
      <c r="L76" s="2">
        <v>1.3017395131216299E-2</v>
      </c>
      <c r="M76" s="2">
        <v>1.39340767832701E-2</v>
      </c>
      <c r="N76" s="2">
        <v>1.47663794223358E-2</v>
      </c>
    </row>
    <row r="77" spans="1:14" x14ac:dyDescent="0.3">
      <c r="A77" s="8" t="s">
        <v>12</v>
      </c>
      <c r="B77" s="8" t="s">
        <v>90</v>
      </c>
      <c r="C77" s="2">
        <v>6.5399354578459107E-2</v>
      </c>
      <c r="D77" s="2">
        <v>6.3982166571807997E-2</v>
      </c>
      <c r="E77" s="2">
        <v>6.2050563068156102E-2</v>
      </c>
      <c r="F77" s="2">
        <v>6.1391660494096098E-2</v>
      </c>
      <c r="G77" s="2">
        <v>6.0384759838083703E-2</v>
      </c>
      <c r="H77" s="2">
        <v>5.8901790033865503E-2</v>
      </c>
      <c r="I77" s="2">
        <v>5.86384551854328E-2</v>
      </c>
      <c r="J77" s="2">
        <v>5.9570199467572103E-2</v>
      </c>
      <c r="K77" s="2">
        <v>6.0142749812171298E-2</v>
      </c>
      <c r="L77" s="2">
        <v>6.0920140183431497E-2</v>
      </c>
      <c r="M77" s="2">
        <v>6.2411295898686298E-2</v>
      </c>
      <c r="N77" s="2">
        <v>6.3330754624094501E-2</v>
      </c>
    </row>
    <row r="78" spans="1:14" x14ac:dyDescent="0.3">
      <c r="A78" s="8" t="s">
        <v>12</v>
      </c>
      <c r="B78" s="8" t="s">
        <v>91</v>
      </c>
      <c r="C78" s="2">
        <v>1.55905876898111E-2</v>
      </c>
      <c r="D78" s="2">
        <v>1.6076171102446701E-2</v>
      </c>
      <c r="E78" s="2">
        <v>1.71231918524943E-2</v>
      </c>
      <c r="F78" s="2">
        <v>1.84699483724911E-2</v>
      </c>
      <c r="G78" s="2">
        <v>1.9788633667637199E-2</v>
      </c>
      <c r="H78" s="2">
        <v>2.05610414101993E-2</v>
      </c>
      <c r="I78" s="2">
        <v>2.15660842806643E-2</v>
      </c>
      <c r="J78" s="2">
        <v>2.27672053255463E-2</v>
      </c>
      <c r="K78" s="2">
        <v>2.39543816954167E-2</v>
      </c>
      <c r="L78" s="2">
        <v>2.4922984272577799E-2</v>
      </c>
      <c r="M78" s="2">
        <v>2.6566742208360399E-2</v>
      </c>
      <c r="N78" s="2">
        <v>2.7540813233447401E-2</v>
      </c>
    </row>
    <row r="79" spans="1:14" x14ac:dyDescent="0.3">
      <c r="A79" s="8" t="s">
        <v>12</v>
      </c>
      <c r="B79" s="8" t="s">
        <v>92</v>
      </c>
      <c r="C79" s="2">
        <v>1.92617991125454E-2</v>
      </c>
      <c r="D79" s="2">
        <v>1.88768734585468E-2</v>
      </c>
      <c r="E79" s="2">
        <v>1.8271448600244201E-2</v>
      </c>
      <c r="F79" s="2">
        <v>1.7428434490871898E-2</v>
      </c>
      <c r="G79" s="2">
        <v>1.7610482827692699E-2</v>
      </c>
      <c r="H79" s="2">
        <v>1.7900338655055598E-2</v>
      </c>
      <c r="I79" s="2">
        <v>1.84449600818028E-2</v>
      </c>
      <c r="J79" s="2">
        <v>1.84034877888807E-2</v>
      </c>
      <c r="K79" s="2">
        <v>1.8820435762584499E-2</v>
      </c>
      <c r="L79" s="2">
        <v>1.8939676385056999E-2</v>
      </c>
      <c r="M79" s="2">
        <v>1.9614978711015699E-2</v>
      </c>
      <c r="N79" s="2">
        <v>2.0395245797876101E-2</v>
      </c>
    </row>
    <row r="80" spans="1:14" x14ac:dyDescent="0.3">
      <c r="A80" s="8" t="s">
        <v>12</v>
      </c>
      <c r="B80" s="8" t="s">
        <v>93</v>
      </c>
      <c r="C80" s="2">
        <v>0.78891851164947302</v>
      </c>
      <c r="D80" s="2">
        <v>0.78123410747584299</v>
      </c>
      <c r="E80" s="2">
        <v>0.77415293360566295</v>
      </c>
      <c r="F80" s="2">
        <v>0.76684796112752296</v>
      </c>
      <c r="G80" s="2">
        <v>0.75625471799848998</v>
      </c>
      <c r="H80" s="2">
        <v>0.74842190733125502</v>
      </c>
      <c r="I80" s="2">
        <v>0.74001169858345395</v>
      </c>
      <c r="J80" s="2">
        <v>0.73179242248014098</v>
      </c>
      <c r="K80" s="2">
        <v>0.72407129053038399</v>
      </c>
      <c r="L80" s="2">
        <v>0.71706853820674998</v>
      </c>
      <c r="M80" s="2">
        <v>0.71054816343931604</v>
      </c>
      <c r="N80" s="2">
        <v>0.70473736630147699</v>
      </c>
    </row>
    <row r="81" spans="1:14" x14ac:dyDescent="0.3">
      <c r="A81" s="8" t="s">
        <v>12</v>
      </c>
      <c r="B81" s="8" t="s">
        <v>94</v>
      </c>
      <c r="C81" s="2">
        <v>0.35987293263412701</v>
      </c>
      <c r="D81" s="2">
        <v>0.36506355530259899</v>
      </c>
      <c r="E81" s="2">
        <v>0.37017773958663103</v>
      </c>
      <c r="F81" s="2">
        <v>0.37305564027711202</v>
      </c>
      <c r="G81" s="2">
        <v>0.37466093560906399</v>
      </c>
      <c r="H81" s="2">
        <v>0.37469762941461099</v>
      </c>
      <c r="I81" s="2">
        <v>0.372006135210603</v>
      </c>
      <c r="J81" s="2">
        <v>0.36706663065704698</v>
      </c>
      <c r="K81" s="2">
        <v>0.36265965439519199</v>
      </c>
      <c r="L81" s="2">
        <v>0.35355305346357502</v>
      </c>
      <c r="M81" s="2">
        <v>0.346810291495324</v>
      </c>
      <c r="N81" s="2">
        <v>0.34053027639074501</v>
      </c>
    </row>
    <row r="82" spans="1:14" x14ac:dyDescent="0.3">
      <c r="A82" s="8" t="s">
        <v>12</v>
      </c>
      <c r="B82" s="8" t="s">
        <v>95</v>
      </c>
      <c r="C82" s="2">
        <v>1.08380665352962E-2</v>
      </c>
      <c r="D82" s="2">
        <v>1.15838842741708E-2</v>
      </c>
      <c r="E82" s="2">
        <v>1.2534624101172301E-2</v>
      </c>
      <c r="F82" s="2">
        <v>1.32243726015295E-2</v>
      </c>
      <c r="G82" s="2">
        <v>1.38304755742478E-2</v>
      </c>
      <c r="H82" s="2">
        <v>1.44058251918594E-2</v>
      </c>
      <c r="I82" s="2">
        <v>1.5615065740952699E-2</v>
      </c>
      <c r="J82" s="2">
        <v>1.6704199559504099E-2</v>
      </c>
      <c r="K82" s="2">
        <v>1.7751055758356601E-2</v>
      </c>
      <c r="L82" s="2">
        <v>1.90860028258402E-2</v>
      </c>
      <c r="M82" s="2">
        <v>2.07103910965513E-2</v>
      </c>
      <c r="N82" s="2">
        <v>2.2106265968042299E-2</v>
      </c>
    </row>
    <row r="83" spans="1:14" x14ac:dyDescent="0.3">
      <c r="A83" s="8" t="s">
        <v>12</v>
      </c>
      <c r="B83" s="8" t="s">
        <v>96</v>
      </c>
      <c r="C83" s="2">
        <v>5.7230738200887497E-2</v>
      </c>
      <c r="D83" s="2">
        <v>5.5587175109087499E-2</v>
      </c>
      <c r="E83" s="2">
        <v>5.4452534937361498E-2</v>
      </c>
      <c r="F83" s="2">
        <v>5.3418151714522202E-2</v>
      </c>
      <c r="G83" s="2">
        <v>5.34574135124984E-2</v>
      </c>
      <c r="H83" s="2">
        <v>5.4265441057893903E-2</v>
      </c>
      <c r="I83" s="2">
        <v>5.4351673418020198E-2</v>
      </c>
      <c r="J83" s="2">
        <v>5.6020679810177901E-2</v>
      </c>
      <c r="K83" s="2">
        <v>5.7888805409466601E-2</v>
      </c>
      <c r="L83" s="2">
        <v>6.1367534113787203E-2</v>
      </c>
      <c r="M83" s="2">
        <v>6.5759307107245493E-2</v>
      </c>
      <c r="N83" s="2">
        <v>7.0328433785779604E-2</v>
      </c>
    </row>
    <row r="84" spans="1:14" x14ac:dyDescent="0.3">
      <c r="A84" s="8" t="s">
        <v>12</v>
      </c>
      <c r="B84" s="8" t="s">
        <v>97</v>
      </c>
      <c r="C84" s="2">
        <v>6.4216993161006097E-2</v>
      </c>
      <c r="D84" s="2">
        <v>6.3513589873989904E-2</v>
      </c>
      <c r="E84" s="2">
        <v>6.04907529168182E-2</v>
      </c>
      <c r="F84" s="2">
        <v>5.8143066177079601E-2</v>
      </c>
      <c r="G84" s="2">
        <v>5.8395341313490799E-2</v>
      </c>
      <c r="H84" s="2">
        <v>5.7099452578642698E-2</v>
      </c>
      <c r="I84" s="2">
        <v>5.5669998219780803E-2</v>
      </c>
      <c r="J84" s="2">
        <v>5.4938256329035602E-2</v>
      </c>
      <c r="K84" s="2">
        <v>5.4016653544246403E-2</v>
      </c>
      <c r="L84" s="2">
        <v>5.33898501378176E-2</v>
      </c>
      <c r="M84" s="2">
        <v>4.84887921556309E-2</v>
      </c>
      <c r="N84" s="2">
        <v>4.3887758195124103E-2</v>
      </c>
    </row>
    <row r="85" spans="1:14" x14ac:dyDescent="0.3">
      <c r="A85" s="8" t="s">
        <v>12</v>
      </c>
      <c r="B85" s="8" t="s">
        <v>98</v>
      </c>
      <c r="C85" s="2">
        <v>6.1668011294877E-2</v>
      </c>
      <c r="D85" s="2">
        <v>5.6772908366533897E-2</v>
      </c>
      <c r="E85" s="2">
        <v>5.40907240739903E-2</v>
      </c>
      <c r="F85" s="2">
        <v>5.3113154110932002E-2</v>
      </c>
      <c r="G85" s="2">
        <v>5.2247214455619098E-2</v>
      </c>
      <c r="H85" s="2">
        <v>5.22899532333495E-2</v>
      </c>
      <c r="I85" s="2">
        <v>5.1834663939906399E-2</v>
      </c>
      <c r="J85" s="2">
        <v>5.1159381148964102E-2</v>
      </c>
      <c r="K85" s="2">
        <v>5.0601051840721299E-2</v>
      </c>
      <c r="L85" s="2">
        <v>5.0108120199836001E-2</v>
      </c>
      <c r="M85" s="2">
        <v>4.3123840023290498E-2</v>
      </c>
      <c r="N85" s="2">
        <v>3.7203741472677403E-2</v>
      </c>
    </row>
    <row r="86" spans="1:14" x14ac:dyDescent="0.3">
      <c r="A86" s="8" t="s">
        <v>13</v>
      </c>
      <c r="B86" s="8" t="s">
        <v>87</v>
      </c>
      <c r="C86" s="2">
        <v>2.70655270655271E-2</v>
      </c>
      <c r="D86" s="2">
        <v>2.7567195037904901E-2</v>
      </c>
      <c r="E86" s="2">
        <v>2.7443105756358801E-2</v>
      </c>
      <c r="F86" s="2">
        <v>2.5165562913907299E-2</v>
      </c>
      <c r="G86" s="2">
        <v>2.4761904761904801E-2</v>
      </c>
      <c r="H86" s="2">
        <v>2.4922118380062301E-2</v>
      </c>
      <c r="I86" s="2">
        <v>2.5872442839951899E-2</v>
      </c>
      <c r="J86" s="2">
        <v>2.5175644028103E-2</v>
      </c>
      <c r="K86" s="2">
        <v>2.4705221785513799E-2</v>
      </c>
      <c r="L86" s="2">
        <v>2.5241675617615499E-2</v>
      </c>
      <c r="M86" s="2">
        <v>2.6831785345717198E-2</v>
      </c>
      <c r="N86" s="2">
        <v>2.6039058587881799E-2</v>
      </c>
    </row>
    <row r="87" spans="1:14" x14ac:dyDescent="0.3">
      <c r="A87" s="8" t="s">
        <v>13</v>
      </c>
      <c r="B87" s="8" t="s">
        <v>88</v>
      </c>
      <c r="C87" s="2">
        <v>0.232189973614776</v>
      </c>
      <c r="D87" s="2">
        <v>0.23989898989899</v>
      </c>
      <c r="E87" s="2">
        <v>0.25392670157068098</v>
      </c>
      <c r="F87" s="2">
        <v>0.25520833333333298</v>
      </c>
      <c r="G87" s="2">
        <v>0.26108374384236499</v>
      </c>
      <c r="H87" s="2">
        <v>0.26225490196078399</v>
      </c>
      <c r="I87" s="2">
        <v>0.268472906403941</v>
      </c>
      <c r="J87" s="2">
        <v>0.25916870415647902</v>
      </c>
      <c r="K87" s="2">
        <v>0.27078384798099803</v>
      </c>
      <c r="L87" s="2">
        <v>0.28132387706855799</v>
      </c>
      <c r="M87" s="2">
        <v>0.27990430622009599</v>
      </c>
      <c r="N87" s="2">
        <v>0.27205882352941202</v>
      </c>
    </row>
    <row r="88" spans="1:14" x14ac:dyDescent="0.3">
      <c r="A88" s="8" t="s">
        <v>13</v>
      </c>
      <c r="B88" s="8" t="s">
        <v>89</v>
      </c>
      <c r="C88" s="2">
        <v>1.42450142450142E-3</v>
      </c>
      <c r="D88" s="2">
        <v>1.3783597518952401E-3</v>
      </c>
      <c r="E88" s="2">
        <v>1.33868808567604E-3</v>
      </c>
      <c r="F88" s="2">
        <v>1.3245033112582801E-3</v>
      </c>
      <c r="G88" s="2">
        <v>1.2698412698412701E-3</v>
      </c>
      <c r="H88" s="2">
        <v>1.8691588785046699E-3</v>
      </c>
      <c r="I88" s="2">
        <v>1.8050541516245501E-3</v>
      </c>
      <c r="J88" s="2">
        <v>1.75644028103044E-3</v>
      </c>
      <c r="K88" s="2">
        <v>2.24592925322852E-3</v>
      </c>
      <c r="L88" s="2">
        <v>2.14822771213749E-3</v>
      </c>
      <c r="M88" s="2">
        <v>2.06398348813209E-3</v>
      </c>
      <c r="N88" s="2">
        <v>2.00300450676014E-3</v>
      </c>
    </row>
    <row r="89" spans="1:14" x14ac:dyDescent="0.3">
      <c r="A89" s="8" t="s">
        <v>13</v>
      </c>
      <c r="B89" s="8" t="s">
        <v>90</v>
      </c>
      <c r="C89" s="2">
        <v>4.2216358839050103E-2</v>
      </c>
      <c r="D89" s="2">
        <v>4.0404040404040401E-2</v>
      </c>
      <c r="E89" s="2">
        <v>3.9267015706806303E-2</v>
      </c>
      <c r="F89" s="2">
        <v>3.6458333333333301E-2</v>
      </c>
      <c r="G89" s="2">
        <v>3.4482758620689703E-2</v>
      </c>
      <c r="H89" s="2">
        <v>4.1666666666666699E-2</v>
      </c>
      <c r="I89" s="2">
        <v>3.4482758620689703E-2</v>
      </c>
      <c r="J89" s="2">
        <v>3.6674816625916901E-2</v>
      </c>
      <c r="K89" s="2">
        <v>3.8004750593824202E-2</v>
      </c>
      <c r="L89" s="2">
        <v>3.7825059101654797E-2</v>
      </c>
      <c r="M89" s="2">
        <v>3.82775119617225E-2</v>
      </c>
      <c r="N89" s="2">
        <v>4.9019607843137303E-2</v>
      </c>
    </row>
    <row r="90" spans="1:14" x14ac:dyDescent="0.3">
      <c r="A90" s="8" t="s">
        <v>13</v>
      </c>
      <c r="B90" s="8" t="s">
        <v>91</v>
      </c>
      <c r="C90" s="2">
        <v>3.56125356125356E-3</v>
      </c>
      <c r="D90" s="2">
        <v>4.1350792556857302E-3</v>
      </c>
      <c r="E90" s="2">
        <v>4.6854082998661296E-3</v>
      </c>
      <c r="F90" s="2">
        <v>5.29801324503311E-3</v>
      </c>
      <c r="G90" s="2">
        <v>5.0793650793650802E-3</v>
      </c>
      <c r="H90" s="2">
        <v>5.60747663551402E-3</v>
      </c>
      <c r="I90" s="2">
        <v>4.81347773766546E-3</v>
      </c>
      <c r="J90" s="2">
        <v>4.6838407494145199E-3</v>
      </c>
      <c r="K90" s="2">
        <v>5.0533408197641801E-3</v>
      </c>
      <c r="L90" s="2">
        <v>6.44468313641246E-3</v>
      </c>
      <c r="M90" s="2">
        <v>6.70794633642931E-3</v>
      </c>
      <c r="N90" s="2">
        <v>6.5097646469704602E-3</v>
      </c>
    </row>
    <row r="91" spans="1:14" x14ac:dyDescent="0.3">
      <c r="A91" s="8" t="s">
        <v>13</v>
      </c>
      <c r="B91" s="8" t="s">
        <v>92</v>
      </c>
      <c r="C91" s="2">
        <v>1.8469656992084402E-2</v>
      </c>
      <c r="D91" s="2">
        <v>1.5151515151515201E-2</v>
      </c>
      <c r="E91" s="2">
        <v>1.5706806282722498E-2</v>
      </c>
      <c r="F91" s="2">
        <v>1.0416666666666701E-2</v>
      </c>
      <c r="G91" s="2">
        <v>1.72413793103448E-2</v>
      </c>
      <c r="H91" s="2">
        <v>1.9607843137254902E-2</v>
      </c>
      <c r="I91" s="2">
        <v>2.2167487684729099E-2</v>
      </c>
      <c r="J91" s="2">
        <v>2.93398533007335E-2</v>
      </c>
      <c r="K91" s="2">
        <v>2.85035629453682E-2</v>
      </c>
      <c r="L91" s="2">
        <v>2.8368794326241099E-2</v>
      </c>
      <c r="M91" s="2">
        <v>2.8708133971291901E-2</v>
      </c>
      <c r="N91" s="2">
        <v>2.6960784313725498E-2</v>
      </c>
    </row>
    <row r="92" spans="1:14" x14ac:dyDescent="0.3">
      <c r="A92" s="8" t="s">
        <v>13</v>
      </c>
      <c r="B92" s="8" t="s">
        <v>93</v>
      </c>
      <c r="C92" s="2">
        <v>0.79843304843304796</v>
      </c>
      <c r="D92" s="2">
        <v>0.80151619572708499</v>
      </c>
      <c r="E92" s="2">
        <v>0.79919678714859399</v>
      </c>
      <c r="F92" s="2">
        <v>0.80331125827814598</v>
      </c>
      <c r="G92" s="2">
        <v>0.80761904761904801</v>
      </c>
      <c r="H92" s="2">
        <v>0.81059190031152695</v>
      </c>
      <c r="I92" s="2">
        <v>0.81648616125150397</v>
      </c>
      <c r="J92" s="2">
        <v>0.82142857142857095</v>
      </c>
      <c r="K92" s="2">
        <v>0.82706344750140404</v>
      </c>
      <c r="L92" s="2">
        <v>0.83297529538130999</v>
      </c>
      <c r="M92" s="2">
        <v>0.85603715170278605</v>
      </c>
      <c r="N92" s="2">
        <v>0.882824236354532</v>
      </c>
    </row>
    <row r="93" spans="1:14" x14ac:dyDescent="0.3">
      <c r="A93" s="8" t="s">
        <v>13</v>
      </c>
      <c r="B93" s="8" t="s">
        <v>94</v>
      </c>
      <c r="C93" s="2">
        <v>0.51715039577836397</v>
      </c>
      <c r="D93" s="2">
        <v>0.51767676767676796</v>
      </c>
      <c r="E93" s="2">
        <v>0.51832460732984298</v>
      </c>
      <c r="F93" s="2">
        <v>0.53125</v>
      </c>
      <c r="G93" s="2">
        <v>0.53940886699507395</v>
      </c>
      <c r="H93" s="2">
        <v>0.53186274509803899</v>
      </c>
      <c r="I93" s="2">
        <v>0.54433497536945796</v>
      </c>
      <c r="J93" s="2">
        <v>0.56234718826405905</v>
      </c>
      <c r="K93" s="2">
        <v>0.54631828978622299</v>
      </c>
      <c r="L93" s="2">
        <v>0.53900709219858201</v>
      </c>
      <c r="M93" s="2">
        <v>0.54306220095693802</v>
      </c>
      <c r="N93" s="2">
        <v>0.54656862745098</v>
      </c>
    </row>
    <row r="94" spans="1:14" x14ac:dyDescent="0.3">
      <c r="A94" s="8" t="s">
        <v>13</v>
      </c>
      <c r="B94" s="8" t="s">
        <v>95</v>
      </c>
      <c r="C94" s="2">
        <v>2.13675213675214E-3</v>
      </c>
      <c r="D94" s="2">
        <v>2.0675396278428699E-3</v>
      </c>
      <c r="E94" s="2">
        <v>2.6773761713520701E-3</v>
      </c>
      <c r="F94" s="2">
        <v>4.6357615894039696E-3</v>
      </c>
      <c r="G94" s="2">
        <v>5.7142857142857099E-3</v>
      </c>
      <c r="H94" s="2">
        <v>6.2305295950155796E-3</v>
      </c>
      <c r="I94" s="2">
        <v>6.6185318892900101E-3</v>
      </c>
      <c r="J94" s="2">
        <v>8.1967213114754103E-3</v>
      </c>
      <c r="K94" s="2">
        <v>7.8607523862998293E-3</v>
      </c>
      <c r="L94" s="2">
        <v>7.5187969924812E-3</v>
      </c>
      <c r="M94" s="2">
        <v>7.7399380804953604E-3</v>
      </c>
      <c r="N94" s="2">
        <v>7.5112669003505302E-3</v>
      </c>
    </row>
    <row r="95" spans="1:14" x14ac:dyDescent="0.3">
      <c r="A95" s="8" t="s">
        <v>13</v>
      </c>
      <c r="B95" s="8" t="s">
        <v>96</v>
      </c>
      <c r="C95" s="2">
        <v>4.2216358839050103E-2</v>
      </c>
      <c r="D95" s="2">
        <v>4.5454545454545497E-2</v>
      </c>
      <c r="E95" s="2">
        <v>4.1884816753926697E-2</v>
      </c>
      <c r="F95" s="2">
        <v>3.90625E-2</v>
      </c>
      <c r="G95" s="2">
        <v>3.4482758620689703E-2</v>
      </c>
      <c r="H95" s="2">
        <v>3.6764705882352901E-2</v>
      </c>
      <c r="I95" s="2">
        <v>3.6945812807881798E-2</v>
      </c>
      <c r="J95" s="2">
        <v>3.4229828850855702E-2</v>
      </c>
      <c r="K95" s="2">
        <v>3.5629453681710201E-2</v>
      </c>
      <c r="L95" s="2">
        <v>3.7825059101654797E-2</v>
      </c>
      <c r="M95" s="2">
        <v>4.7846889952153103E-2</v>
      </c>
      <c r="N95" s="2">
        <v>5.6372549019607802E-2</v>
      </c>
    </row>
    <row r="96" spans="1:14" x14ac:dyDescent="0.3">
      <c r="A96" s="8" t="s">
        <v>13</v>
      </c>
      <c r="B96" s="8" t="s">
        <v>97</v>
      </c>
      <c r="C96" s="2">
        <v>0.167378917378917</v>
      </c>
      <c r="D96" s="2">
        <v>0.163335630599587</v>
      </c>
      <c r="E96" s="2">
        <v>0.16465863453815299</v>
      </c>
      <c r="F96" s="2">
        <v>0.16026490066225199</v>
      </c>
      <c r="G96" s="2">
        <v>0.155555555555556</v>
      </c>
      <c r="H96" s="2">
        <v>0.150778816199377</v>
      </c>
      <c r="I96" s="2">
        <v>0.14440433212996401</v>
      </c>
      <c r="J96" s="2">
        <v>0.138758782201405</v>
      </c>
      <c r="K96" s="2">
        <v>0.13307130825378999</v>
      </c>
      <c r="L96" s="2">
        <v>0.12567132116004301</v>
      </c>
      <c r="M96" s="2">
        <v>0.10061919504644</v>
      </c>
      <c r="N96" s="2">
        <v>7.51126690035053E-2</v>
      </c>
    </row>
    <row r="97" spans="1:14" x14ac:dyDescent="0.3">
      <c r="A97" s="8" t="s">
        <v>13</v>
      </c>
      <c r="B97" s="8" t="s">
        <v>98</v>
      </c>
      <c r="C97" s="2">
        <v>0.14775725593667499</v>
      </c>
      <c r="D97" s="2">
        <v>0.14141414141414099</v>
      </c>
      <c r="E97" s="2">
        <v>0.130890052356021</v>
      </c>
      <c r="F97" s="2">
        <v>0.12760416666666699</v>
      </c>
      <c r="G97" s="2">
        <v>0.11330049261083699</v>
      </c>
      <c r="H97" s="2">
        <v>0.10784313725490199</v>
      </c>
      <c r="I97" s="2">
        <v>9.3596059113300503E-2</v>
      </c>
      <c r="J97" s="2">
        <v>7.8239608801956004E-2</v>
      </c>
      <c r="K97" s="2">
        <v>8.0760095011876504E-2</v>
      </c>
      <c r="L97" s="2">
        <v>7.5650118203309705E-2</v>
      </c>
      <c r="M97" s="2">
        <v>6.2200956937799E-2</v>
      </c>
      <c r="N97" s="2">
        <v>4.9019607843137303E-2</v>
      </c>
    </row>
    <row r="98" spans="1:14" x14ac:dyDescent="0.3">
      <c r="A98" s="8" t="s">
        <v>14</v>
      </c>
      <c r="B98" s="8" t="s">
        <v>87</v>
      </c>
      <c r="C98" s="2">
        <v>3.6997433704020498E-2</v>
      </c>
      <c r="D98" s="2">
        <v>4.0314025037131301E-2</v>
      </c>
      <c r="E98" s="2">
        <v>4.23480083857442E-2</v>
      </c>
      <c r="F98" s="2">
        <v>4.3039538714991797E-2</v>
      </c>
      <c r="G98" s="2">
        <v>4.6979865771812103E-2</v>
      </c>
      <c r="H98" s="2">
        <v>5.1414906337186102E-2</v>
      </c>
      <c r="I98" s="2">
        <v>5.3648068669527899E-2</v>
      </c>
      <c r="J98" s="2">
        <v>5.75866641409358E-2</v>
      </c>
      <c r="K98" s="2">
        <v>6.0567246111619399E-2</v>
      </c>
      <c r="L98" s="2">
        <v>6.3067878140032105E-2</v>
      </c>
      <c r="M98" s="2">
        <v>6.4998262078554095E-2</v>
      </c>
      <c r="N98" s="2">
        <v>6.8570451436388499E-2</v>
      </c>
    </row>
    <row r="99" spans="1:14" x14ac:dyDescent="0.3">
      <c r="A99" s="8" t="s">
        <v>14</v>
      </c>
      <c r="B99" s="8" t="s">
        <v>88</v>
      </c>
      <c r="C99" s="2">
        <v>0.32725694444444398</v>
      </c>
      <c r="D99" s="2">
        <v>0.34348165495706501</v>
      </c>
      <c r="E99" s="2">
        <v>0.35899333826794999</v>
      </c>
      <c r="F99" s="2">
        <v>0.35549132947976902</v>
      </c>
      <c r="G99" s="2">
        <v>0.35151933701657501</v>
      </c>
      <c r="H99" s="2">
        <v>0.35436893203883502</v>
      </c>
      <c r="I99" s="2">
        <v>0.35800807537012103</v>
      </c>
      <c r="J99" s="2">
        <v>0.360348292029471</v>
      </c>
      <c r="K99" s="2">
        <v>0.36928104575163401</v>
      </c>
      <c r="L99" s="2">
        <v>0.37257438551099598</v>
      </c>
      <c r="M99" s="2">
        <v>0.38</v>
      </c>
      <c r="N99" s="2">
        <v>0.39274141283214498</v>
      </c>
    </row>
    <row r="100" spans="1:14" x14ac:dyDescent="0.3">
      <c r="A100" s="8" t="s">
        <v>14</v>
      </c>
      <c r="B100" s="8" t="s">
        <v>89</v>
      </c>
      <c r="C100" s="2">
        <v>1.92472198460222E-3</v>
      </c>
      <c r="D100" s="2">
        <v>2.1217907914279702E-3</v>
      </c>
      <c r="E100" s="2">
        <v>2.5157232704402501E-3</v>
      </c>
      <c r="F100" s="2">
        <v>2.6771004942339402E-3</v>
      </c>
      <c r="G100" s="2">
        <v>2.8472645922310402E-3</v>
      </c>
      <c r="H100" s="2">
        <v>2.7899561578318098E-3</v>
      </c>
      <c r="I100" s="2">
        <v>3.1213421771361699E-3</v>
      </c>
      <c r="J100" s="2">
        <v>3.0308770600492498E-3</v>
      </c>
      <c r="K100" s="2">
        <v>2.74473924977127E-3</v>
      </c>
      <c r="L100" s="2">
        <v>2.85052556565117E-3</v>
      </c>
      <c r="M100" s="2">
        <v>2.95446645811609E-3</v>
      </c>
      <c r="N100" s="2">
        <v>3.0779753761969899E-3</v>
      </c>
    </row>
    <row r="101" spans="1:14" x14ac:dyDescent="0.3">
      <c r="A101" s="8" t="s">
        <v>14</v>
      </c>
      <c r="B101" s="8" t="s">
        <v>90</v>
      </c>
      <c r="C101" s="2">
        <v>3.5590277777777797E-2</v>
      </c>
      <c r="D101" s="2">
        <v>3.2006245120999199E-2</v>
      </c>
      <c r="E101" s="2">
        <v>3.5529237601776502E-2</v>
      </c>
      <c r="F101" s="2">
        <v>3.3236994219653197E-2</v>
      </c>
      <c r="G101" s="2">
        <v>3.4530386740331501E-2</v>
      </c>
      <c r="H101" s="2">
        <v>3.1206657420249698E-2</v>
      </c>
      <c r="I101" s="2">
        <v>3.5666218034993299E-2</v>
      </c>
      <c r="J101" s="2">
        <v>3.8178164768921601E-2</v>
      </c>
      <c r="K101" s="2">
        <v>3.7254901960784299E-2</v>
      </c>
      <c r="L101" s="2">
        <v>3.4282018111254801E-2</v>
      </c>
      <c r="M101" s="2">
        <v>3.6774193548387103E-2</v>
      </c>
      <c r="N101" s="2">
        <v>3.9533376539209297E-2</v>
      </c>
    </row>
    <row r="102" spans="1:14" x14ac:dyDescent="0.3">
      <c r="A102" s="8" t="s">
        <v>14</v>
      </c>
      <c r="B102" s="8" t="s">
        <v>91</v>
      </c>
      <c r="C102" s="2">
        <v>9.6236099230111206E-3</v>
      </c>
      <c r="D102" s="2">
        <v>9.7602376405686395E-3</v>
      </c>
      <c r="E102" s="2">
        <v>9.8532494758909895E-3</v>
      </c>
      <c r="F102" s="2">
        <v>1.0296540362438201E-2</v>
      </c>
      <c r="G102" s="2">
        <v>1.13890583689241E-2</v>
      </c>
      <c r="H102" s="2">
        <v>1.1558389796731801E-2</v>
      </c>
      <c r="I102" s="2">
        <v>1.2485368708544701E-2</v>
      </c>
      <c r="J102" s="2">
        <v>1.28812275052093E-2</v>
      </c>
      <c r="K102" s="2">
        <v>1.3540713632204901E-2</v>
      </c>
      <c r="L102" s="2">
        <v>1.3539996436843E-2</v>
      </c>
      <c r="M102" s="2">
        <v>1.40771637122002E-2</v>
      </c>
      <c r="N102" s="2">
        <v>1.4705882352941201E-2</v>
      </c>
    </row>
    <row r="103" spans="1:14" x14ac:dyDescent="0.3">
      <c r="A103" s="8" t="s">
        <v>14</v>
      </c>
      <c r="B103" s="8" t="s">
        <v>92</v>
      </c>
      <c r="C103" s="2">
        <v>7.8125E-3</v>
      </c>
      <c r="D103" s="2">
        <v>7.8064012490241998E-3</v>
      </c>
      <c r="E103" s="2">
        <v>7.4019245003701002E-3</v>
      </c>
      <c r="F103" s="2">
        <v>7.2254335260115597E-3</v>
      </c>
      <c r="G103" s="2">
        <v>6.9060773480662998E-3</v>
      </c>
      <c r="H103" s="2">
        <v>7.6282940360610299E-3</v>
      </c>
      <c r="I103" s="2">
        <v>7.4024226110363401E-3</v>
      </c>
      <c r="J103" s="2">
        <v>8.7073007367715997E-3</v>
      </c>
      <c r="K103" s="2">
        <v>1.0457516339869299E-2</v>
      </c>
      <c r="L103" s="2">
        <v>9.05562742561449E-3</v>
      </c>
      <c r="M103" s="2">
        <v>1.2903225806451601E-2</v>
      </c>
      <c r="N103" s="2">
        <v>1.49060272197019E-2</v>
      </c>
    </row>
    <row r="104" spans="1:14" x14ac:dyDescent="0.3">
      <c r="A104" s="8" t="s">
        <v>14</v>
      </c>
      <c r="B104" s="8" t="s">
        <v>93</v>
      </c>
      <c r="C104" s="2">
        <v>0.76154833190761295</v>
      </c>
      <c r="D104" s="2">
        <v>0.76172289412263905</v>
      </c>
      <c r="E104" s="2">
        <v>0.76268343815513595</v>
      </c>
      <c r="F104" s="2">
        <v>0.76812191103789096</v>
      </c>
      <c r="G104" s="2">
        <v>0.76632092739475299</v>
      </c>
      <c r="H104" s="2">
        <v>0.76624153049023502</v>
      </c>
      <c r="I104" s="2">
        <v>0.76960593055013704</v>
      </c>
      <c r="J104" s="2">
        <v>0.77192650123129403</v>
      </c>
      <c r="K104" s="2">
        <v>0.77346752058554402</v>
      </c>
      <c r="L104" s="2">
        <v>0.77445216461785105</v>
      </c>
      <c r="M104" s="2">
        <v>0.79509906152241905</v>
      </c>
      <c r="N104" s="2">
        <v>0.80899452804377603</v>
      </c>
    </row>
    <row r="105" spans="1:14" x14ac:dyDescent="0.3">
      <c r="A105" s="8" t="s">
        <v>14</v>
      </c>
      <c r="B105" s="8" t="s">
        <v>94</v>
      </c>
      <c r="C105" s="2">
        <v>0.40711805555555602</v>
      </c>
      <c r="D105" s="2">
        <v>0.40671350507416099</v>
      </c>
      <c r="E105" s="2">
        <v>0.39970392301998497</v>
      </c>
      <c r="F105" s="2">
        <v>0.41618497109826602</v>
      </c>
      <c r="G105" s="2">
        <v>0.42058011049723798</v>
      </c>
      <c r="H105" s="2">
        <v>0.41955617198335599</v>
      </c>
      <c r="I105" s="2">
        <v>0.413862718707941</v>
      </c>
      <c r="J105" s="2">
        <v>0.41795043536503701</v>
      </c>
      <c r="K105" s="2">
        <v>0.41699346405228799</v>
      </c>
      <c r="L105" s="2">
        <v>0.42108667529107402</v>
      </c>
      <c r="M105" s="2">
        <v>0.418709677419355</v>
      </c>
      <c r="N105" s="2">
        <v>0.41736876215165303</v>
      </c>
    </row>
    <row r="106" spans="1:14" x14ac:dyDescent="0.3">
      <c r="A106" s="8" t="s">
        <v>14</v>
      </c>
      <c r="B106" s="8" t="s">
        <v>95</v>
      </c>
      <c r="C106" s="2">
        <v>3.8494439692044499E-3</v>
      </c>
      <c r="D106" s="2">
        <v>4.4557606619987297E-3</v>
      </c>
      <c r="E106" s="2">
        <v>4.4025157232704401E-3</v>
      </c>
      <c r="F106" s="2">
        <v>4.5304777594728203E-3</v>
      </c>
      <c r="G106" s="2">
        <v>5.28777709985764E-3</v>
      </c>
      <c r="H106" s="2">
        <v>5.7791948983658796E-3</v>
      </c>
      <c r="I106" s="2">
        <v>5.85251658213032E-3</v>
      </c>
      <c r="J106" s="2">
        <v>6.4406137526046604E-3</v>
      </c>
      <c r="K106" s="2">
        <v>7.3193046660567198E-3</v>
      </c>
      <c r="L106" s="2">
        <v>7.1263139141279196E-3</v>
      </c>
      <c r="M106" s="2">
        <v>7.4730622175877698E-3</v>
      </c>
      <c r="N106" s="2">
        <v>7.6949384404924803E-3</v>
      </c>
    </row>
    <row r="107" spans="1:14" x14ac:dyDescent="0.3">
      <c r="A107" s="8" t="s">
        <v>14</v>
      </c>
      <c r="B107" s="8" t="s">
        <v>96</v>
      </c>
      <c r="C107" s="2">
        <v>5.9895833333333301E-2</v>
      </c>
      <c r="D107" s="2">
        <v>5.6986729117876701E-2</v>
      </c>
      <c r="E107" s="2">
        <v>5.9955588452997803E-2</v>
      </c>
      <c r="F107" s="2">
        <v>6.06936416184971E-2</v>
      </c>
      <c r="G107" s="2">
        <v>5.7320441988950303E-2</v>
      </c>
      <c r="H107" s="2">
        <v>5.6865464632454898E-2</v>
      </c>
      <c r="I107" s="2">
        <v>5.8546433378196497E-2</v>
      </c>
      <c r="J107" s="2">
        <v>5.6932350971198899E-2</v>
      </c>
      <c r="K107" s="2">
        <v>5.6862745098039201E-2</v>
      </c>
      <c r="L107" s="2">
        <v>5.36869340232859E-2</v>
      </c>
      <c r="M107" s="2">
        <v>5.67741935483871E-2</v>
      </c>
      <c r="N107" s="2">
        <v>5.8976020738820502E-2</v>
      </c>
    </row>
    <row r="108" spans="1:14" x14ac:dyDescent="0.3">
      <c r="A108" s="8" t="s">
        <v>14</v>
      </c>
      <c r="B108" s="8" t="s">
        <v>97</v>
      </c>
      <c r="C108" s="2">
        <v>0.18605645851154801</v>
      </c>
      <c r="D108" s="2">
        <v>0.18162529174623401</v>
      </c>
      <c r="E108" s="2">
        <v>0.17819706498951801</v>
      </c>
      <c r="F108" s="2">
        <v>0.17133443163097201</v>
      </c>
      <c r="G108" s="2">
        <v>0.16717510677242201</v>
      </c>
      <c r="H108" s="2">
        <v>0.16221602231964899</v>
      </c>
      <c r="I108" s="2">
        <v>0.155286773312524</v>
      </c>
      <c r="J108" s="2">
        <v>0.148134116309907</v>
      </c>
      <c r="K108" s="2">
        <v>0.14236047575480301</v>
      </c>
      <c r="L108" s="2">
        <v>0.13896312132549399</v>
      </c>
      <c r="M108" s="2">
        <v>0.115397984011123</v>
      </c>
      <c r="N108" s="2">
        <v>9.6956224350205206E-2</v>
      </c>
    </row>
    <row r="109" spans="1:14" x14ac:dyDescent="0.3">
      <c r="A109" s="8" t="s">
        <v>14</v>
      </c>
      <c r="B109" s="8" t="s">
        <v>98</v>
      </c>
      <c r="C109" s="2">
        <v>0.16232638888888901</v>
      </c>
      <c r="D109" s="2">
        <v>0.15300546448087399</v>
      </c>
      <c r="E109" s="2">
        <v>0.13841598815692099</v>
      </c>
      <c r="F109" s="2">
        <v>0.12716763005780299</v>
      </c>
      <c r="G109" s="2">
        <v>0.12914364640883999</v>
      </c>
      <c r="H109" s="2">
        <v>0.13037447988904299</v>
      </c>
      <c r="I109" s="2">
        <v>0.12651413189771199</v>
      </c>
      <c r="J109" s="2">
        <v>0.1178834561286</v>
      </c>
      <c r="K109" s="2">
        <v>0.109150326797386</v>
      </c>
      <c r="L109" s="2">
        <v>0.109314359637775</v>
      </c>
      <c r="M109" s="2">
        <v>9.4838709677419294E-2</v>
      </c>
      <c r="N109" s="2">
        <v>7.6474400518470501E-2</v>
      </c>
    </row>
    <row r="110" spans="1:14" x14ac:dyDescent="0.3">
      <c r="A110" s="8" t="s">
        <v>15</v>
      </c>
      <c r="B110" s="8" t="s">
        <v>87</v>
      </c>
      <c r="C110" s="2">
        <v>5.2686489306207597E-2</v>
      </c>
      <c r="D110" s="2">
        <v>5.70107858243451E-2</v>
      </c>
      <c r="E110" s="2">
        <v>5.5701523909616399E-2</v>
      </c>
      <c r="F110" s="2">
        <v>5.7459146020031597E-2</v>
      </c>
      <c r="G110" s="2">
        <v>5.9467918622848198E-2</v>
      </c>
      <c r="H110" s="2">
        <v>6.0050890585241698E-2</v>
      </c>
      <c r="I110" s="2">
        <v>6.4403394907638495E-2</v>
      </c>
      <c r="J110" s="2">
        <v>6.6208925944090197E-2</v>
      </c>
      <c r="K110" s="2">
        <v>7.0028011204481794E-2</v>
      </c>
      <c r="L110" s="2">
        <v>7.1364452423698405E-2</v>
      </c>
      <c r="M110" s="2">
        <v>7.61778952003523E-2</v>
      </c>
      <c r="N110" s="2">
        <v>7.6857020180334898E-2</v>
      </c>
    </row>
    <row r="111" spans="1:14" x14ac:dyDescent="0.3">
      <c r="A111" s="8" t="s">
        <v>15</v>
      </c>
      <c r="B111" s="8" t="s">
        <v>88</v>
      </c>
      <c r="C111" s="2">
        <v>0.46634615384615402</v>
      </c>
      <c r="D111" s="2">
        <v>0.47042513863216301</v>
      </c>
      <c r="E111" s="2">
        <v>0.48859649122806997</v>
      </c>
      <c r="F111" s="2">
        <v>0.49366018596787797</v>
      </c>
      <c r="G111" s="2">
        <v>0.49552481692432898</v>
      </c>
      <c r="H111" s="2">
        <v>0.48629032258064497</v>
      </c>
      <c r="I111" s="2">
        <v>0.49005568814638001</v>
      </c>
      <c r="J111" s="2">
        <v>0.48753894080996901</v>
      </c>
      <c r="K111" s="2">
        <v>0.485305199698568</v>
      </c>
      <c r="L111" s="2">
        <v>0.49665924276169299</v>
      </c>
      <c r="M111" s="2">
        <v>0.49779735682819398</v>
      </c>
      <c r="N111" s="2">
        <v>0.50566572237960306</v>
      </c>
    </row>
    <row r="112" spans="1:14" x14ac:dyDescent="0.3">
      <c r="A112" s="8" t="s">
        <v>15</v>
      </c>
      <c r="B112" s="8" t="s">
        <v>89</v>
      </c>
      <c r="C112" s="2">
        <v>2.6082420448617599E-3</v>
      </c>
      <c r="D112" s="2">
        <v>2.5680534155110399E-3</v>
      </c>
      <c r="E112" s="2">
        <v>3.15291644771414E-3</v>
      </c>
      <c r="F112" s="2">
        <v>3.1628887717448598E-3</v>
      </c>
      <c r="G112" s="2">
        <v>3.6515388628064701E-3</v>
      </c>
      <c r="H112" s="2">
        <v>3.5623409669211202E-3</v>
      </c>
      <c r="I112" s="2">
        <v>4.4932601098352501E-3</v>
      </c>
      <c r="J112" s="2">
        <v>5.3948013732221696E-3</v>
      </c>
      <c r="K112" s="2">
        <v>5.60224089635854E-3</v>
      </c>
      <c r="L112" s="2">
        <v>6.2836624775583503E-3</v>
      </c>
      <c r="M112" s="2">
        <v>7.0453544693967404E-3</v>
      </c>
      <c r="N112" s="2">
        <v>6.8699012451696002E-3</v>
      </c>
    </row>
    <row r="113" spans="1:14" x14ac:dyDescent="0.3">
      <c r="A113" s="8" t="s">
        <v>15</v>
      </c>
      <c r="B113" s="8" t="s">
        <v>90</v>
      </c>
      <c r="C113" s="2">
        <v>4.0384615384615401E-2</v>
      </c>
      <c r="D113" s="2">
        <v>4.1589648798521298E-2</v>
      </c>
      <c r="E113" s="2">
        <v>3.6842105263157898E-2</v>
      </c>
      <c r="F113" s="2">
        <v>3.9729501267962798E-2</v>
      </c>
      <c r="G113" s="2">
        <v>4.5565500406834797E-2</v>
      </c>
      <c r="H113" s="2">
        <v>4.1935483870967703E-2</v>
      </c>
      <c r="I113" s="2">
        <v>4.2959427207637201E-2</v>
      </c>
      <c r="J113" s="2">
        <v>4.1277258566978198E-2</v>
      </c>
      <c r="K113" s="2">
        <v>4.4461190655614199E-2</v>
      </c>
      <c r="L113" s="2">
        <v>4.3801039346696401E-2</v>
      </c>
      <c r="M113" s="2">
        <v>5.1395007342143903E-2</v>
      </c>
      <c r="N113" s="2">
        <v>4.9575070821529697E-2</v>
      </c>
    </row>
    <row r="114" spans="1:14" x14ac:dyDescent="0.3">
      <c r="A114" s="8" t="s">
        <v>15</v>
      </c>
      <c r="B114" s="8" t="s">
        <v>91</v>
      </c>
      <c r="C114" s="2">
        <v>8.8680229525300008E-3</v>
      </c>
      <c r="D114" s="2">
        <v>8.7313816127375394E-3</v>
      </c>
      <c r="E114" s="2">
        <v>8.9332632685233792E-3</v>
      </c>
      <c r="F114" s="2">
        <v>1.0015814443858699E-2</v>
      </c>
      <c r="G114" s="2">
        <v>1.04329681794471E-2</v>
      </c>
      <c r="H114" s="2">
        <v>1.22137404580153E-2</v>
      </c>
      <c r="I114" s="2">
        <v>1.2980529206190699E-2</v>
      </c>
      <c r="J114" s="2">
        <v>1.47130946542423E-2</v>
      </c>
      <c r="K114" s="2">
        <v>1.9140989729225E-2</v>
      </c>
      <c r="L114" s="2">
        <v>1.84021543985637E-2</v>
      </c>
      <c r="M114" s="2">
        <v>1.80537208278292E-2</v>
      </c>
      <c r="N114" s="2">
        <v>2.1039072563331901E-2</v>
      </c>
    </row>
    <row r="115" spans="1:14" x14ac:dyDescent="0.3">
      <c r="A115" s="8" t="s">
        <v>15</v>
      </c>
      <c r="B115" s="8" t="s">
        <v>92</v>
      </c>
      <c r="C115" s="2">
        <v>1.7307692307692302E-2</v>
      </c>
      <c r="D115" s="2">
        <v>1.6635859519408502E-2</v>
      </c>
      <c r="E115" s="2">
        <v>1.4035087719298201E-2</v>
      </c>
      <c r="F115" s="2">
        <v>1.8596787827557099E-2</v>
      </c>
      <c r="G115" s="2">
        <v>1.6273393002440999E-2</v>
      </c>
      <c r="H115" s="2">
        <v>1.6129032258064498E-2</v>
      </c>
      <c r="I115" s="2">
        <v>1.7501988862370699E-2</v>
      </c>
      <c r="J115" s="2">
        <v>1.9470404984423699E-2</v>
      </c>
      <c r="K115" s="2">
        <v>1.6578749058025598E-2</v>
      </c>
      <c r="L115" s="2">
        <v>1.8559762435040799E-2</v>
      </c>
      <c r="M115" s="2">
        <v>1.9089574155653401E-2</v>
      </c>
      <c r="N115" s="2">
        <v>1.7705382436260599E-2</v>
      </c>
    </row>
    <row r="116" spans="1:14" x14ac:dyDescent="0.3">
      <c r="A116" s="8" t="s">
        <v>15</v>
      </c>
      <c r="B116" s="8" t="s">
        <v>93</v>
      </c>
      <c r="C116" s="2">
        <v>0.75847678664580098</v>
      </c>
      <c r="D116" s="2">
        <v>0.75449409347714402</v>
      </c>
      <c r="E116" s="2">
        <v>0.760378349973726</v>
      </c>
      <c r="F116" s="2">
        <v>0.76436478650500805</v>
      </c>
      <c r="G116" s="2">
        <v>0.76577986437141399</v>
      </c>
      <c r="H116" s="2">
        <v>0.76030534351144996</v>
      </c>
      <c r="I116" s="2">
        <v>0.76235646530204704</v>
      </c>
      <c r="J116" s="2">
        <v>0.76459048553212405</v>
      </c>
      <c r="K116" s="2">
        <v>0.765172735760971</v>
      </c>
      <c r="L116" s="2">
        <v>0.77019748653500897</v>
      </c>
      <c r="M116" s="2">
        <v>0.78952003522677205</v>
      </c>
      <c r="N116" s="2">
        <v>0.79905538857878899</v>
      </c>
    </row>
    <row r="117" spans="1:14" x14ac:dyDescent="0.3">
      <c r="A117" s="8" t="s">
        <v>15</v>
      </c>
      <c r="B117" s="8" t="s">
        <v>94</v>
      </c>
      <c r="C117" s="2">
        <v>0.28173076923076901</v>
      </c>
      <c r="D117" s="2">
        <v>0.28650646950092401</v>
      </c>
      <c r="E117" s="2">
        <v>0.28070175438596501</v>
      </c>
      <c r="F117" s="2">
        <v>0.279797125950972</v>
      </c>
      <c r="G117" s="2">
        <v>0.266883645240033</v>
      </c>
      <c r="H117" s="2">
        <v>0.28548387096774203</v>
      </c>
      <c r="I117" s="2">
        <v>0.28241845664280002</v>
      </c>
      <c r="J117" s="2">
        <v>0.28193146417445503</v>
      </c>
      <c r="K117" s="2">
        <v>0.28560663149962301</v>
      </c>
      <c r="L117" s="2">
        <v>0.27319970304380098</v>
      </c>
      <c r="M117" s="2">
        <v>0.267254038179148</v>
      </c>
      <c r="N117" s="2">
        <v>0.27195467422096298</v>
      </c>
    </row>
    <row r="118" spans="1:14" x14ac:dyDescent="0.3">
      <c r="A118" s="8" t="s">
        <v>15</v>
      </c>
      <c r="B118" s="8" t="s">
        <v>95</v>
      </c>
      <c r="C118" s="2">
        <v>7.3030777256129402E-3</v>
      </c>
      <c r="D118" s="2">
        <v>6.6769388803287104E-3</v>
      </c>
      <c r="E118" s="2">
        <v>6.3058328954282697E-3</v>
      </c>
      <c r="F118" s="2">
        <v>6.3257775434897197E-3</v>
      </c>
      <c r="G118" s="2">
        <v>7.3030777256129402E-3</v>
      </c>
      <c r="H118" s="2">
        <v>1.0687022900763401E-2</v>
      </c>
      <c r="I118" s="2">
        <v>1.04842735896156E-2</v>
      </c>
      <c r="J118" s="2">
        <v>1.27513487003433E-2</v>
      </c>
      <c r="K118" s="2">
        <v>1.26050420168067E-2</v>
      </c>
      <c r="L118" s="2">
        <v>1.43626570915619E-2</v>
      </c>
      <c r="M118" s="2">
        <v>1.45310435931308E-2</v>
      </c>
      <c r="N118" s="2">
        <v>1.3310433662516099E-2</v>
      </c>
    </row>
    <row r="119" spans="1:14" x14ac:dyDescent="0.3">
      <c r="A119" s="8" t="s">
        <v>15</v>
      </c>
      <c r="B119" s="8" t="s">
        <v>96</v>
      </c>
      <c r="C119" s="2">
        <v>6.34615384615385E-2</v>
      </c>
      <c r="D119" s="2">
        <v>6.4695009242144205E-2</v>
      </c>
      <c r="E119" s="2">
        <v>6.4035087719298306E-2</v>
      </c>
      <c r="F119" s="2">
        <v>5.8326289095519901E-2</v>
      </c>
      <c r="G119" s="2">
        <v>6.18388934092758E-2</v>
      </c>
      <c r="H119" s="2">
        <v>6.0483870967741903E-2</v>
      </c>
      <c r="I119" s="2">
        <v>6.2848050914876705E-2</v>
      </c>
      <c r="J119" s="2">
        <v>6.6199376947040506E-2</v>
      </c>
      <c r="K119" s="2">
        <v>6.5561416729465E-2</v>
      </c>
      <c r="L119" s="2">
        <v>6.82999257609503E-2</v>
      </c>
      <c r="M119" s="2">
        <v>8.0029368575624094E-2</v>
      </c>
      <c r="N119" s="2">
        <v>8.3569405099150104E-2</v>
      </c>
    </row>
    <row r="120" spans="1:14" x14ac:dyDescent="0.3">
      <c r="A120" s="8" t="s">
        <v>15</v>
      </c>
      <c r="B120" s="8" t="s">
        <v>97</v>
      </c>
      <c r="C120" s="2">
        <v>0.17005738132498699</v>
      </c>
      <c r="D120" s="2">
        <v>0.17051874678993301</v>
      </c>
      <c r="E120" s="2">
        <v>0.165528113504992</v>
      </c>
      <c r="F120" s="2">
        <v>0.15867158671586701</v>
      </c>
      <c r="G120" s="2">
        <v>0.153364632237872</v>
      </c>
      <c r="H120" s="2">
        <v>0.15318066157760801</v>
      </c>
      <c r="I120" s="2">
        <v>0.14528207688467301</v>
      </c>
      <c r="J120" s="2">
        <v>0.13634134379597801</v>
      </c>
      <c r="K120" s="2">
        <v>0.12745098039215699</v>
      </c>
      <c r="L120" s="2">
        <v>0.119389587073609</v>
      </c>
      <c r="M120" s="2">
        <v>9.4671950682518699E-2</v>
      </c>
      <c r="N120" s="2">
        <v>8.28681837698583E-2</v>
      </c>
    </row>
    <row r="121" spans="1:14" x14ac:dyDescent="0.3">
      <c r="A121" s="8" t="s">
        <v>15</v>
      </c>
      <c r="B121" s="8" t="s">
        <v>98</v>
      </c>
      <c r="C121" s="2">
        <v>0.130769230769231</v>
      </c>
      <c r="D121" s="2">
        <v>0.120147874306839</v>
      </c>
      <c r="E121" s="2">
        <v>0.115789473684211</v>
      </c>
      <c r="F121" s="2">
        <v>0.10989010989011</v>
      </c>
      <c r="G121" s="2">
        <v>0.11391375101708701</v>
      </c>
      <c r="H121" s="2">
        <v>0.109677419354839</v>
      </c>
      <c r="I121" s="2">
        <v>0.104216388225935</v>
      </c>
      <c r="J121" s="2">
        <v>0.103582554517134</v>
      </c>
      <c r="K121" s="2">
        <v>0.10248681235870399</v>
      </c>
      <c r="L121" s="2">
        <v>9.9480326651818898E-2</v>
      </c>
      <c r="M121" s="2">
        <v>8.4434654919236393E-2</v>
      </c>
      <c r="N121" s="2">
        <v>7.1529745042492904E-2</v>
      </c>
    </row>
    <row r="122" spans="1:14" x14ac:dyDescent="0.3">
      <c r="A122" s="8" t="s">
        <v>16</v>
      </c>
      <c r="B122" s="8" t="s">
        <v>87</v>
      </c>
      <c r="C122" s="2">
        <v>0.14705882352941199</v>
      </c>
      <c r="D122" s="2">
        <v>0.14492753623188401</v>
      </c>
      <c r="E122" s="2">
        <v>0.13276231263383301</v>
      </c>
      <c r="F122" s="2">
        <v>0.13087248322147699</v>
      </c>
      <c r="G122" s="2">
        <v>0.12448132780083</v>
      </c>
      <c r="H122" s="2">
        <v>0.12448132780083</v>
      </c>
      <c r="I122" s="2">
        <v>0.116182572614108</v>
      </c>
      <c r="J122" s="2">
        <v>0.126050420168067</v>
      </c>
      <c r="K122" s="2">
        <v>0.15019762845849799</v>
      </c>
      <c r="L122" s="2">
        <v>0.17551020408163301</v>
      </c>
      <c r="M122" s="2">
        <v>0.14942528735632199</v>
      </c>
      <c r="N122" s="2">
        <v>0.13698630136986301</v>
      </c>
    </row>
    <row r="123" spans="1:14" x14ac:dyDescent="0.3">
      <c r="A123" s="8" t="s">
        <v>16</v>
      </c>
      <c r="B123" s="8" t="s">
        <v>88</v>
      </c>
      <c r="C123" s="2">
        <v>0.113747954173486</v>
      </c>
      <c r="D123" s="2">
        <v>0.12418024116776</v>
      </c>
      <c r="E123" s="2">
        <v>0.114936834282883</v>
      </c>
      <c r="F123" s="2">
        <v>0.122063919907586</v>
      </c>
      <c r="G123" s="2">
        <v>0.123661670235546</v>
      </c>
      <c r="H123" s="2">
        <v>0.124614435533621</v>
      </c>
      <c r="I123" s="2">
        <v>0.13193116634799201</v>
      </c>
      <c r="J123" s="2">
        <v>0.13227513227513199</v>
      </c>
      <c r="K123" s="2">
        <v>0.146936347412255</v>
      </c>
      <c r="L123" s="2">
        <v>0.163966299416721</v>
      </c>
      <c r="M123" s="2">
        <v>0.17781043350477599</v>
      </c>
      <c r="N123" s="2">
        <v>0.19311797752809001</v>
      </c>
    </row>
    <row r="124" spans="1:14" x14ac:dyDescent="0.3">
      <c r="A124" s="8" t="s">
        <v>16</v>
      </c>
      <c r="B124" s="8" t="s">
        <v>89</v>
      </c>
      <c r="C124" s="2">
        <v>6.3938618925831201E-3</v>
      </c>
      <c r="D124" s="2">
        <v>7.2463768115942004E-3</v>
      </c>
      <c r="E124" s="2">
        <v>1.2847965738758E-2</v>
      </c>
      <c r="F124" s="2">
        <v>1.34228187919463E-2</v>
      </c>
      <c r="G124" s="2">
        <v>1.6597510373444001E-2</v>
      </c>
      <c r="H124" s="2">
        <v>1.2448132780083001E-2</v>
      </c>
      <c r="I124" s="2">
        <v>1.6597510373444001E-2</v>
      </c>
      <c r="J124" s="2">
        <v>2.1008403361344501E-2</v>
      </c>
      <c r="K124" s="2">
        <v>2.3715415019762799E-2</v>
      </c>
      <c r="L124" s="2">
        <v>2.4489795918367301E-2</v>
      </c>
      <c r="M124" s="2">
        <v>2.68199233716475E-2</v>
      </c>
      <c r="N124" s="2">
        <v>3.1963470319634701E-2</v>
      </c>
    </row>
    <row r="125" spans="1:14" x14ac:dyDescent="0.3">
      <c r="A125" s="8" t="s">
        <v>16</v>
      </c>
      <c r="B125" s="8" t="s">
        <v>90</v>
      </c>
      <c r="C125" s="2">
        <v>2.5368248772504098E-2</v>
      </c>
      <c r="D125" s="2">
        <v>2.3693674635075102E-2</v>
      </c>
      <c r="E125" s="2">
        <v>2.3780034679217198E-2</v>
      </c>
      <c r="F125" s="2">
        <v>2.11782826338082E-2</v>
      </c>
      <c r="G125" s="2">
        <v>2.1948608137044998E-2</v>
      </c>
      <c r="H125" s="2">
        <v>2.5909932140653898E-2</v>
      </c>
      <c r="I125" s="2">
        <v>2.4219247928616999E-2</v>
      </c>
      <c r="J125" s="2">
        <v>2.7777777777777801E-2</v>
      </c>
      <c r="K125" s="2">
        <v>3.0339083878643699E-2</v>
      </c>
      <c r="L125" s="2">
        <v>2.85158781594297E-2</v>
      </c>
      <c r="M125" s="2">
        <v>3.0859662013225601E-2</v>
      </c>
      <c r="N125" s="2">
        <v>3.3707865168539297E-2</v>
      </c>
    </row>
    <row r="126" spans="1:14" x14ac:dyDescent="0.3">
      <c r="A126" s="8" t="s">
        <v>16</v>
      </c>
      <c r="B126" s="8" t="s">
        <v>91</v>
      </c>
      <c r="C126" s="2">
        <v>1.0230179028133E-2</v>
      </c>
      <c r="D126" s="2">
        <v>1.5942028985507201E-2</v>
      </c>
      <c r="E126" s="2">
        <v>1.7130620985010701E-2</v>
      </c>
      <c r="F126" s="2">
        <v>2.01342281879195E-2</v>
      </c>
      <c r="G126" s="2">
        <v>4.1493775933610002E-3</v>
      </c>
      <c r="H126" s="2">
        <v>8.29875518672199E-3</v>
      </c>
      <c r="I126" s="2">
        <v>8.29875518672199E-3</v>
      </c>
      <c r="J126" s="2">
        <v>4.20168067226891E-3</v>
      </c>
      <c r="K126" s="2">
        <v>0</v>
      </c>
      <c r="L126" s="2">
        <v>4.0816326530612197E-3</v>
      </c>
      <c r="M126" s="2">
        <v>1.5325670498084301E-2</v>
      </c>
      <c r="N126" s="2">
        <v>2.7397260273972601E-2</v>
      </c>
    </row>
    <row r="127" spans="1:14" x14ac:dyDescent="0.3">
      <c r="A127" s="8" t="s">
        <v>16</v>
      </c>
      <c r="B127" s="8" t="s">
        <v>92</v>
      </c>
      <c r="C127" s="2">
        <v>1.0638297872340399E-2</v>
      </c>
      <c r="D127" s="2">
        <v>1.14237359847684E-2</v>
      </c>
      <c r="E127" s="2">
        <v>1.26331434233342E-2</v>
      </c>
      <c r="F127" s="2">
        <v>1.3477088948787099E-2</v>
      </c>
      <c r="G127" s="2">
        <v>9.6359743040685206E-3</v>
      </c>
      <c r="H127" s="2">
        <v>1.11042566317088E-2</v>
      </c>
      <c r="I127" s="2">
        <v>9.5602294455066905E-3</v>
      </c>
      <c r="J127" s="2">
        <v>9.9206349206349201E-3</v>
      </c>
      <c r="K127" s="2">
        <v>1.42772159428911E-2</v>
      </c>
      <c r="L127" s="2">
        <v>1.55541153596889E-2</v>
      </c>
      <c r="M127" s="2">
        <v>2.0573108008816999E-2</v>
      </c>
      <c r="N127" s="2">
        <v>2.5280898876404501E-2</v>
      </c>
    </row>
    <row r="128" spans="1:14" x14ac:dyDescent="0.3">
      <c r="A128" s="8" t="s">
        <v>16</v>
      </c>
      <c r="B128" s="8" t="s">
        <v>93</v>
      </c>
      <c r="C128" s="2">
        <v>0.54859335038363199</v>
      </c>
      <c r="D128" s="2">
        <v>0.56811594202898597</v>
      </c>
      <c r="E128" s="2">
        <v>0.60813704496788001</v>
      </c>
      <c r="F128" s="2">
        <v>0.61073825503355705</v>
      </c>
      <c r="G128" s="2">
        <v>0.68049792531120301</v>
      </c>
      <c r="H128" s="2">
        <v>0.71369294605809097</v>
      </c>
      <c r="I128" s="2">
        <v>0.72614107883817403</v>
      </c>
      <c r="J128" s="2">
        <v>0.69747899159663895</v>
      </c>
      <c r="K128" s="2">
        <v>0.68379446640316199</v>
      </c>
      <c r="L128" s="2">
        <v>0.64081632653061205</v>
      </c>
      <c r="M128" s="2">
        <v>0.68965517241379304</v>
      </c>
      <c r="N128" s="2">
        <v>0.69863013698630105</v>
      </c>
    </row>
    <row r="129" spans="1:15" x14ac:dyDescent="0.3">
      <c r="A129" s="8" t="s">
        <v>16</v>
      </c>
      <c r="B129" s="8" t="s">
        <v>94</v>
      </c>
      <c r="C129" s="2">
        <v>0.60310965630114599</v>
      </c>
      <c r="D129" s="2">
        <v>0.62492066850010597</v>
      </c>
      <c r="E129" s="2">
        <v>0.67946494921971801</v>
      </c>
      <c r="F129" s="2">
        <v>0.69734308817866797</v>
      </c>
      <c r="G129" s="2">
        <v>0.70877944325481801</v>
      </c>
      <c r="H129" s="2">
        <v>0.70141887723627405</v>
      </c>
      <c r="I129" s="2">
        <v>0.70108349267049097</v>
      </c>
      <c r="J129" s="2">
        <v>0.69444444444444398</v>
      </c>
      <c r="K129" s="2">
        <v>0.68233194527067198</v>
      </c>
      <c r="L129" s="2">
        <v>0.67012313674659796</v>
      </c>
      <c r="M129" s="2">
        <v>0.66201322556943398</v>
      </c>
      <c r="N129" s="2">
        <v>0.64185393258427004</v>
      </c>
    </row>
    <row r="130" spans="1:15" x14ac:dyDescent="0.3">
      <c r="A130" s="8" t="s">
        <v>16</v>
      </c>
      <c r="B130" s="8" t="s">
        <v>95</v>
      </c>
      <c r="C130" s="2">
        <v>1.9181585677749399E-2</v>
      </c>
      <c r="D130" s="2">
        <v>2.0289855072463801E-2</v>
      </c>
      <c r="E130" s="2">
        <v>1.49892933618844E-2</v>
      </c>
      <c r="F130" s="2">
        <v>2.3489932885905999E-2</v>
      </c>
      <c r="G130" s="2">
        <v>2.0746887966804999E-2</v>
      </c>
      <c r="H130" s="2">
        <v>1.6597510373444001E-2</v>
      </c>
      <c r="I130" s="2">
        <v>1.2448132780083001E-2</v>
      </c>
      <c r="J130" s="2">
        <v>2.5210084033613401E-2</v>
      </c>
      <c r="K130" s="2">
        <v>3.1620553359683799E-2</v>
      </c>
      <c r="L130" s="2">
        <v>2.8571428571428598E-2</v>
      </c>
      <c r="M130" s="2">
        <v>3.4482758620689703E-2</v>
      </c>
      <c r="N130" s="2">
        <v>2.2831050228310501E-2</v>
      </c>
    </row>
    <row r="131" spans="1:15" x14ac:dyDescent="0.3">
      <c r="A131" s="8" t="s">
        <v>16</v>
      </c>
      <c r="B131" s="8" t="s">
        <v>96</v>
      </c>
      <c r="C131" s="2">
        <v>3.3551554828150601E-2</v>
      </c>
      <c r="D131" s="2">
        <v>3.5117410619843401E-2</v>
      </c>
      <c r="E131" s="2">
        <v>3.31929650730741E-2</v>
      </c>
      <c r="F131" s="2">
        <v>3.58105506353485E-2</v>
      </c>
      <c r="G131" s="2">
        <v>3.2655246252676698E-2</v>
      </c>
      <c r="H131" s="2">
        <v>4.3183220234423197E-2</v>
      </c>
      <c r="I131" s="2">
        <v>4.3977055449330803E-2</v>
      </c>
      <c r="J131" s="2">
        <v>4.4973544973544999E-2</v>
      </c>
      <c r="K131" s="2">
        <v>4.5211183819155301E-2</v>
      </c>
      <c r="L131" s="2">
        <v>4.9902786779001902E-2</v>
      </c>
      <c r="M131" s="2">
        <v>4.9963262307127103E-2</v>
      </c>
      <c r="N131" s="2">
        <v>5.4073033707865203E-2</v>
      </c>
    </row>
    <row r="132" spans="1:15" x14ac:dyDescent="0.3">
      <c r="A132" s="8" t="s">
        <v>16</v>
      </c>
      <c r="B132" s="8" t="s">
        <v>97</v>
      </c>
      <c r="C132" s="2">
        <v>0.26854219948849101</v>
      </c>
      <c r="D132" s="2">
        <v>0.24347826086956501</v>
      </c>
      <c r="E132" s="2">
        <v>0.21413276231263401</v>
      </c>
      <c r="F132" s="2">
        <v>0.20134228187919501</v>
      </c>
      <c r="G132" s="2">
        <v>0.15352697095435699</v>
      </c>
      <c r="H132" s="2">
        <v>0.12448132780083</v>
      </c>
      <c r="I132" s="2">
        <v>0.12033195020746899</v>
      </c>
      <c r="J132" s="2">
        <v>0.126050420168067</v>
      </c>
      <c r="K132" s="2">
        <v>0.110671936758893</v>
      </c>
      <c r="L132" s="2">
        <v>0.12653061224489801</v>
      </c>
      <c r="M132" s="2">
        <v>8.4291187739463605E-2</v>
      </c>
      <c r="N132" s="2">
        <v>8.2191780821917804E-2</v>
      </c>
    </row>
    <row r="133" spans="1:15" x14ac:dyDescent="0.3">
      <c r="A133" s="8" t="s">
        <v>16</v>
      </c>
      <c r="B133" s="8" t="s">
        <v>98</v>
      </c>
      <c r="C133" s="2">
        <v>0.21358428805237301</v>
      </c>
      <c r="D133" s="2">
        <v>0.18066426909244801</v>
      </c>
      <c r="E133" s="2">
        <v>0.13599207332177399</v>
      </c>
      <c r="F133" s="2">
        <v>0.11012706969580301</v>
      </c>
      <c r="G133" s="2">
        <v>0.10331905781584599</v>
      </c>
      <c r="H133" s="2">
        <v>9.3769278223318903E-2</v>
      </c>
      <c r="I133" s="2">
        <v>8.92288081580625E-2</v>
      </c>
      <c r="J133" s="2">
        <v>9.0608465608465596E-2</v>
      </c>
      <c r="K133" s="2">
        <v>8.09042236763831E-2</v>
      </c>
      <c r="L133" s="2">
        <v>7.1937783538561201E-2</v>
      </c>
      <c r="M133" s="2">
        <v>5.8780308596620097E-2</v>
      </c>
      <c r="N133" s="2">
        <v>5.1966292134831497E-2</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87</v>
      </c>
      <c r="C138" s="2">
        <v>8.6295723853683698E-2</v>
      </c>
      <c r="D138" s="2">
        <v>7.7306141806971804E-2</v>
      </c>
      <c r="E138" s="2">
        <v>7.0658155403918094E-2</v>
      </c>
      <c r="F138" s="2">
        <v>8.2853618421052599E-2</v>
      </c>
      <c r="G138" s="2">
        <v>8.1640402506170495E-2</v>
      </c>
      <c r="H138" s="2">
        <v>7.6882569773565002E-2</v>
      </c>
      <c r="I138" s="2">
        <v>6.6340668296658495E-2</v>
      </c>
      <c r="J138" s="2">
        <v>7.5053500458575395E-2</v>
      </c>
      <c r="K138" s="2">
        <v>5.9007535902175501E-2</v>
      </c>
      <c r="L138" s="2">
        <v>7.5590762620837804E-2</v>
      </c>
      <c r="M138" s="2">
        <v>7.7892897266258906E-2</v>
      </c>
      <c r="N138" s="3">
        <v>0.319932742280648</v>
      </c>
      <c r="O138" s="3">
        <v>0.90072639225181605</v>
      </c>
    </row>
    <row r="139" spans="1:15" x14ac:dyDescent="0.3">
      <c r="A139" s="8" t="s">
        <v>12</v>
      </c>
      <c r="B139" s="8" t="s">
        <v>88</v>
      </c>
      <c r="C139" s="2">
        <v>7.0801570801570804E-2</v>
      </c>
      <c r="D139" s="2">
        <v>5.16664868946176E-2</v>
      </c>
      <c r="E139" s="2">
        <v>3.9487179487179502E-2</v>
      </c>
      <c r="F139" s="2">
        <v>4.4203256043413901E-2</v>
      </c>
      <c r="G139" s="2">
        <v>3.5812151563828797E-2</v>
      </c>
      <c r="H139" s="2">
        <v>3.15635832877212E-2</v>
      </c>
      <c r="I139" s="2">
        <v>2.63530244074991E-2</v>
      </c>
      <c r="J139" s="2">
        <v>3.1880062036877502E-2</v>
      </c>
      <c r="K139" s="2">
        <v>1.9288577154308598E-2</v>
      </c>
      <c r="L139" s="2">
        <v>4.0632424019005499E-2</v>
      </c>
      <c r="M139" s="2">
        <v>4.8177595843501501E-2</v>
      </c>
      <c r="N139" s="3">
        <v>0.14725142167844199</v>
      </c>
      <c r="O139" s="3">
        <v>0.36564102564102602</v>
      </c>
    </row>
    <row r="140" spans="1:15" x14ac:dyDescent="0.3">
      <c r="A140" s="8" t="s">
        <v>12</v>
      </c>
      <c r="B140" s="8" t="s">
        <v>89</v>
      </c>
      <c r="C140" s="2">
        <v>9.12408759124088E-2</v>
      </c>
      <c r="D140" s="2">
        <v>2.6755852842809399E-2</v>
      </c>
      <c r="E140" s="2">
        <v>6.5146579804560303E-2</v>
      </c>
      <c r="F140" s="2">
        <v>0.10397553516819601</v>
      </c>
      <c r="G140" s="2">
        <v>8.8642659279778394E-2</v>
      </c>
      <c r="H140" s="2">
        <v>0.11195928753180701</v>
      </c>
      <c r="I140" s="2">
        <v>0.100686498855835</v>
      </c>
      <c r="J140" s="2">
        <v>8.1081081081081099E-2</v>
      </c>
      <c r="K140" s="2">
        <v>8.0769230769230801E-2</v>
      </c>
      <c r="L140" s="2">
        <v>0.104982206405694</v>
      </c>
      <c r="M140" s="2">
        <v>9.8228663446054798E-2</v>
      </c>
      <c r="N140" s="3">
        <v>0.41787941787941801</v>
      </c>
      <c r="O140" s="3">
        <v>1.2214983713355001</v>
      </c>
    </row>
    <row r="141" spans="1:15" x14ac:dyDescent="0.3">
      <c r="A141" s="8" t="s">
        <v>12</v>
      </c>
      <c r="B141" s="8" t="s">
        <v>90</v>
      </c>
      <c r="C141" s="2">
        <v>4.0092521202775601E-2</v>
      </c>
      <c r="D141" s="2">
        <v>1.7049666419570099E-2</v>
      </c>
      <c r="E141" s="2">
        <v>2.6967930029154499E-2</v>
      </c>
      <c r="F141" s="2">
        <v>2.6969481902058199E-2</v>
      </c>
      <c r="G141" s="2">
        <v>9.6751900483759493E-3</v>
      </c>
      <c r="H141" s="2">
        <v>2.05338809034908E-2</v>
      </c>
      <c r="I141" s="2">
        <v>3.5546613011401697E-2</v>
      </c>
      <c r="J141" s="2">
        <v>3.6917098445595903E-2</v>
      </c>
      <c r="K141" s="2">
        <v>2.0612117426608401E-2</v>
      </c>
      <c r="L141" s="2">
        <v>4.9571603427172602E-2</v>
      </c>
      <c r="M141" s="2">
        <v>5.0145772594752197E-2</v>
      </c>
      <c r="N141" s="3">
        <v>0.16645077720207299</v>
      </c>
      <c r="O141" s="3">
        <v>0.31268221574344002</v>
      </c>
    </row>
    <row r="142" spans="1:15" x14ac:dyDescent="0.3">
      <c r="A142" s="8" t="s">
        <v>12</v>
      </c>
      <c r="B142" s="8" t="s">
        <v>91</v>
      </c>
      <c r="C142" s="2">
        <v>5.7620817843866197E-2</v>
      </c>
      <c r="D142" s="2">
        <v>7.5571177504393697E-2</v>
      </c>
      <c r="E142" s="2">
        <v>9.31372549019608E-2</v>
      </c>
      <c r="F142" s="2">
        <v>9.7159940209267603E-2</v>
      </c>
      <c r="G142" s="2">
        <v>6.9482288828337901E-2</v>
      </c>
      <c r="H142" s="2">
        <v>8.0254777070063704E-2</v>
      </c>
      <c r="I142" s="2">
        <v>8.4905660377358499E-2</v>
      </c>
      <c r="J142" s="2">
        <v>9.1304347826086998E-2</v>
      </c>
      <c r="K142" s="2">
        <v>7.1713147410358599E-2</v>
      </c>
      <c r="L142" s="2">
        <v>0.100371747211896</v>
      </c>
      <c r="M142" s="2">
        <v>7.4324324324324301E-2</v>
      </c>
      <c r="N142" s="3">
        <v>0.38260869565217398</v>
      </c>
      <c r="O142" s="3">
        <v>1.07843137254902</v>
      </c>
    </row>
    <row r="143" spans="1:15" x14ac:dyDescent="0.3">
      <c r="A143" s="8" t="s">
        <v>12</v>
      </c>
      <c r="B143" s="8" t="s">
        <v>92</v>
      </c>
      <c r="C143" s="2">
        <v>4.1884816753926697E-2</v>
      </c>
      <c r="D143" s="2">
        <v>1.5075376884422099E-2</v>
      </c>
      <c r="E143" s="2">
        <v>-9.9009900990098994E-3</v>
      </c>
      <c r="F143" s="2">
        <v>5.5E-2</v>
      </c>
      <c r="G143" s="2">
        <v>5.2132701421800903E-2</v>
      </c>
      <c r="H143" s="2">
        <v>5.63063063063063E-2</v>
      </c>
      <c r="I143" s="2">
        <v>1.7057569296375301E-2</v>
      </c>
      <c r="J143" s="2">
        <v>5.0314465408804999E-2</v>
      </c>
      <c r="K143" s="2">
        <v>1.3972055888223599E-2</v>
      </c>
      <c r="L143" s="2">
        <v>6.1023622047244097E-2</v>
      </c>
      <c r="M143" s="2">
        <v>7.6066790352504604E-2</v>
      </c>
      <c r="N143" s="3">
        <v>0.215932914046122</v>
      </c>
      <c r="O143" s="3">
        <v>0.43564356435643597</v>
      </c>
    </row>
    <row r="144" spans="1:15" x14ac:dyDescent="0.3">
      <c r="A144" s="8" t="s">
        <v>12</v>
      </c>
      <c r="B144" s="8" t="s">
        <v>93</v>
      </c>
      <c r="C144" s="2">
        <v>1.56846899794299E-2</v>
      </c>
      <c r="D144" s="2">
        <v>6.5097103178908501E-4</v>
      </c>
      <c r="E144" s="2">
        <v>3.8671437348657299E-3</v>
      </c>
      <c r="F144" s="2">
        <v>9.9006336405530002E-3</v>
      </c>
      <c r="G144" s="2">
        <v>1.86446116002995E-2</v>
      </c>
      <c r="H144" s="2">
        <v>1.8338349548540599E-2</v>
      </c>
      <c r="I144" s="2">
        <v>1.6255412743143901E-2</v>
      </c>
      <c r="J144" s="2">
        <v>2.6275743126711999E-2</v>
      </c>
      <c r="K144" s="2">
        <v>2.0100171345722902E-2</v>
      </c>
      <c r="L144" s="2">
        <v>2.2901996252987899E-2</v>
      </c>
      <c r="M144" s="2">
        <v>2.7852338396437901E-2</v>
      </c>
      <c r="N144" s="3">
        <v>0.10070677352811901</v>
      </c>
      <c r="O144" s="3">
        <v>0.176370667534063</v>
      </c>
    </row>
    <row r="145" spans="1:15" x14ac:dyDescent="0.3">
      <c r="A145" s="8" t="s">
        <v>12</v>
      </c>
      <c r="B145" s="8" t="s">
        <v>94</v>
      </c>
      <c r="C145" s="2">
        <v>7.8464340759422699E-2</v>
      </c>
      <c r="D145" s="2">
        <v>6.3401325191633107E-2</v>
      </c>
      <c r="E145" s="2">
        <v>4.6059865607819203E-2</v>
      </c>
      <c r="F145" s="2">
        <v>4.8586778790002297E-2</v>
      </c>
      <c r="G145" s="2">
        <v>3.5197148585431097E-2</v>
      </c>
      <c r="H145" s="2">
        <v>1.7753389283408701E-2</v>
      </c>
      <c r="I145" s="2">
        <v>5.8145681361666101E-3</v>
      </c>
      <c r="J145" s="2">
        <v>1.47151566113096E-2</v>
      </c>
      <c r="K145" s="2">
        <v>-1.7712865133623398E-2</v>
      </c>
      <c r="L145" s="2">
        <v>4.9562374775914799E-3</v>
      </c>
      <c r="M145" s="2">
        <v>1.61594963273872E-2</v>
      </c>
      <c r="N145" s="3">
        <v>1.7868404456590301E-2</v>
      </c>
      <c r="O145" s="3">
        <v>0.18313989004276099</v>
      </c>
    </row>
    <row r="146" spans="1:15" x14ac:dyDescent="0.3">
      <c r="A146" s="8" t="s">
        <v>12</v>
      </c>
      <c r="B146" s="8" t="s">
        <v>95</v>
      </c>
      <c r="C146" s="2">
        <v>9.6256684491978606E-2</v>
      </c>
      <c r="D146" s="2">
        <v>9.2682926829268306E-2</v>
      </c>
      <c r="E146" s="2">
        <v>6.9196428571428603E-2</v>
      </c>
      <c r="F146" s="2">
        <v>7.0981210855949897E-2</v>
      </c>
      <c r="G146" s="2">
        <v>7.2124756335282605E-2</v>
      </c>
      <c r="H146" s="2">
        <v>0.116363636363636</v>
      </c>
      <c r="I146" s="2">
        <v>9.93485342019544E-2</v>
      </c>
      <c r="J146" s="2">
        <v>0.10222222222222201</v>
      </c>
      <c r="K146" s="2">
        <v>0.10752688172043</v>
      </c>
      <c r="L146" s="2">
        <v>0.120145631067961</v>
      </c>
      <c r="M146" s="2">
        <v>0.10617551462621901</v>
      </c>
      <c r="N146" s="3">
        <v>0.51259259259259304</v>
      </c>
      <c r="O146" s="3">
        <v>1.2790178571428601</v>
      </c>
    </row>
    <row r="147" spans="1:15" x14ac:dyDescent="0.3">
      <c r="A147" s="8" t="s">
        <v>12</v>
      </c>
      <c r="B147" s="8" t="s">
        <v>96</v>
      </c>
      <c r="C147" s="2">
        <v>3.2599118942731299E-2</v>
      </c>
      <c r="D147" s="2">
        <v>2.7303754266211601E-2</v>
      </c>
      <c r="E147" s="2">
        <v>1.8272425249169399E-2</v>
      </c>
      <c r="F147" s="2">
        <v>4.4861337683523697E-2</v>
      </c>
      <c r="G147" s="2">
        <v>5.07416081186573E-2</v>
      </c>
      <c r="H147" s="2">
        <v>2.67459138187221E-2</v>
      </c>
      <c r="I147" s="2">
        <v>5.06512301013025E-2</v>
      </c>
      <c r="J147" s="2">
        <v>6.1294765840220401E-2</v>
      </c>
      <c r="K147" s="2">
        <v>6.8137573004542498E-2</v>
      </c>
      <c r="L147" s="2">
        <v>9.7812879708383996E-2</v>
      </c>
      <c r="M147" s="2">
        <v>0.106806862202546</v>
      </c>
      <c r="N147" s="3">
        <v>0.37741046831955899</v>
      </c>
      <c r="O147" s="3">
        <v>0.66112956810631196</v>
      </c>
    </row>
    <row r="148" spans="1:15" x14ac:dyDescent="0.3">
      <c r="A148" s="8" t="s">
        <v>12</v>
      </c>
      <c r="B148" s="8" t="s">
        <v>97</v>
      </c>
      <c r="C148" s="2">
        <v>1.4440433212996401E-2</v>
      </c>
      <c r="D148" s="2">
        <v>-3.8256227758007098E-2</v>
      </c>
      <c r="E148" s="2">
        <v>-2.5901942645698402E-2</v>
      </c>
      <c r="F148" s="2">
        <v>2.8490028490028501E-2</v>
      </c>
      <c r="G148" s="2">
        <v>6.4635272391505103E-3</v>
      </c>
      <c r="H148" s="2">
        <v>4.1284403669724799E-3</v>
      </c>
      <c r="I148" s="2">
        <v>1.41617176793056E-2</v>
      </c>
      <c r="J148" s="2">
        <v>1.9819819819819801E-2</v>
      </c>
      <c r="K148" s="2">
        <v>1.81095406360424E-2</v>
      </c>
      <c r="L148" s="2">
        <v>-6.2472885032537999E-2</v>
      </c>
      <c r="M148" s="2">
        <v>-6.20083294770939E-2</v>
      </c>
      <c r="N148" s="3">
        <v>-8.6936936936936896E-2</v>
      </c>
      <c r="O148" s="3">
        <v>-6.24421831637373E-2</v>
      </c>
    </row>
    <row r="149" spans="1:15" x14ac:dyDescent="0.3">
      <c r="A149" s="8" t="s">
        <v>12</v>
      </c>
      <c r="B149" s="8" t="s">
        <v>98</v>
      </c>
      <c r="C149" s="2">
        <v>-2.1259198691741601E-2</v>
      </c>
      <c r="D149" s="2">
        <v>-8.3542188805346695E-4</v>
      </c>
      <c r="E149" s="2">
        <v>1.9230769230769201E-2</v>
      </c>
      <c r="F149" s="2">
        <v>2.7071369975389701E-2</v>
      </c>
      <c r="G149" s="2">
        <v>3.5942492012779603E-2</v>
      </c>
      <c r="H149" s="2">
        <v>1.6191210485736299E-2</v>
      </c>
      <c r="I149" s="2">
        <v>6.0698027314112302E-3</v>
      </c>
      <c r="J149" s="2">
        <v>1.58371040723982E-2</v>
      </c>
      <c r="K149" s="2">
        <v>-2.2271714922049001E-3</v>
      </c>
      <c r="L149" s="2">
        <v>-0.11830357142857099</v>
      </c>
      <c r="M149" s="2">
        <v>-0.107172995780591</v>
      </c>
      <c r="N149" s="3">
        <v>-0.20211161387632001</v>
      </c>
      <c r="O149" s="3">
        <v>-0.115384615384615</v>
      </c>
    </row>
    <row r="150" spans="1:15" x14ac:dyDescent="0.3">
      <c r="A150" s="8" t="s">
        <v>13</v>
      </c>
      <c r="B150" s="8" t="s">
        <v>87</v>
      </c>
      <c r="C150" s="2">
        <v>5.2631578947368397E-2</v>
      </c>
      <c r="D150" s="2">
        <v>2.5000000000000001E-2</v>
      </c>
      <c r="E150" s="2">
        <v>-7.3170731707317097E-2</v>
      </c>
      <c r="F150" s="2">
        <v>2.6315789473684199E-2</v>
      </c>
      <c r="G150" s="2">
        <v>2.5641025641025599E-2</v>
      </c>
      <c r="H150" s="2">
        <v>7.4999999999999997E-2</v>
      </c>
      <c r="I150" s="2">
        <v>0</v>
      </c>
      <c r="J150" s="2">
        <v>2.32558139534884E-2</v>
      </c>
      <c r="K150" s="2">
        <v>6.8181818181818205E-2</v>
      </c>
      <c r="L150" s="2">
        <v>0.10638297872340401</v>
      </c>
      <c r="M150" s="2">
        <v>0</v>
      </c>
      <c r="N150" s="3">
        <v>0.209302325581395</v>
      </c>
      <c r="O150" s="3">
        <v>0.26829268292682901</v>
      </c>
    </row>
    <row r="151" spans="1:15" x14ac:dyDescent="0.3">
      <c r="A151" s="8" t="s">
        <v>13</v>
      </c>
      <c r="B151" s="8" t="s">
        <v>88</v>
      </c>
      <c r="C151" s="2">
        <v>7.9545454545454503E-2</v>
      </c>
      <c r="D151" s="2">
        <v>2.1052631578947399E-2</v>
      </c>
      <c r="E151" s="2">
        <v>1.03092783505155E-2</v>
      </c>
      <c r="F151" s="2">
        <v>8.1632653061224497E-2</v>
      </c>
      <c r="G151" s="2">
        <v>9.4339622641509396E-3</v>
      </c>
      <c r="H151" s="2">
        <v>1.86915887850467E-2</v>
      </c>
      <c r="I151" s="2">
        <v>-2.7522935779816501E-2</v>
      </c>
      <c r="J151" s="2">
        <v>7.5471698113207503E-2</v>
      </c>
      <c r="K151" s="2">
        <v>4.3859649122807001E-2</v>
      </c>
      <c r="L151" s="2">
        <v>-1.6806722689075598E-2</v>
      </c>
      <c r="M151" s="2">
        <v>-5.1282051282051301E-2</v>
      </c>
      <c r="N151" s="3">
        <v>4.71698113207547E-2</v>
      </c>
      <c r="O151" s="3">
        <v>0.14432989690721601</v>
      </c>
    </row>
    <row r="152" spans="1:15" x14ac:dyDescent="0.3">
      <c r="A152" s="8" t="s">
        <v>13</v>
      </c>
      <c r="B152" s="8" t="s">
        <v>89</v>
      </c>
      <c r="C152" s="2">
        <v>0</v>
      </c>
      <c r="D152" s="2">
        <v>0</v>
      </c>
      <c r="E152" s="2">
        <v>0</v>
      </c>
      <c r="F152" s="2">
        <v>0</v>
      </c>
      <c r="G152" s="2">
        <v>0.5</v>
      </c>
      <c r="H152" s="2">
        <v>0</v>
      </c>
      <c r="I152" s="2">
        <v>0</v>
      </c>
      <c r="J152" s="2">
        <v>0.33333333333333298</v>
      </c>
      <c r="K152" s="2">
        <v>0</v>
      </c>
      <c r="L152" s="2">
        <v>0</v>
      </c>
      <c r="M152" s="2">
        <v>0</v>
      </c>
      <c r="N152" s="3">
        <v>0.33333333333333298</v>
      </c>
      <c r="O152" s="3">
        <v>1</v>
      </c>
    </row>
    <row r="153" spans="1:15" x14ac:dyDescent="0.3">
      <c r="A153" s="8" t="s">
        <v>13</v>
      </c>
      <c r="B153" s="8" t="s">
        <v>90</v>
      </c>
      <c r="C153" s="2">
        <v>0</v>
      </c>
      <c r="D153" s="2">
        <v>-6.25E-2</v>
      </c>
      <c r="E153" s="2">
        <v>-6.6666666666666693E-2</v>
      </c>
      <c r="F153" s="2">
        <v>0</v>
      </c>
      <c r="G153" s="2">
        <v>0.214285714285714</v>
      </c>
      <c r="H153" s="2">
        <v>-0.17647058823529399</v>
      </c>
      <c r="I153" s="2">
        <v>7.1428571428571397E-2</v>
      </c>
      <c r="J153" s="2">
        <v>6.6666666666666693E-2</v>
      </c>
      <c r="K153" s="2">
        <v>0</v>
      </c>
      <c r="L153" s="2">
        <v>0</v>
      </c>
      <c r="M153" s="2">
        <v>0.25</v>
      </c>
      <c r="N153" s="3">
        <v>0.33333333333333298</v>
      </c>
      <c r="O153" s="3">
        <v>0.33333333333333298</v>
      </c>
    </row>
    <row r="154" spans="1:15" x14ac:dyDescent="0.3">
      <c r="A154" s="8" t="s">
        <v>13</v>
      </c>
      <c r="B154" s="8" t="s">
        <v>91</v>
      </c>
      <c r="C154" s="2">
        <v>0.2</v>
      </c>
      <c r="D154" s="2">
        <v>0.16666666666666699</v>
      </c>
      <c r="E154" s="2">
        <v>0.14285714285714299</v>
      </c>
      <c r="F154" s="2">
        <v>0</v>
      </c>
      <c r="G154" s="2">
        <v>0.125</v>
      </c>
      <c r="H154" s="2">
        <v>-0.11111111111111099</v>
      </c>
      <c r="I154" s="2">
        <v>0</v>
      </c>
      <c r="J154" s="2">
        <v>0.125</v>
      </c>
      <c r="K154" s="2">
        <v>0.33333333333333298</v>
      </c>
      <c r="L154" s="2">
        <v>8.3333333333333301E-2</v>
      </c>
      <c r="M154" s="2">
        <v>0</v>
      </c>
      <c r="N154" s="3">
        <v>0.625</v>
      </c>
      <c r="O154" s="3">
        <v>0.85714285714285698</v>
      </c>
    </row>
    <row r="155" spans="1:15" x14ac:dyDescent="0.3">
      <c r="A155" s="8" t="s">
        <v>13</v>
      </c>
      <c r="B155" s="8" t="s">
        <v>92</v>
      </c>
      <c r="C155" s="2">
        <v>-0.14285714285714299</v>
      </c>
      <c r="D155" s="2">
        <v>0</v>
      </c>
      <c r="E155" s="2">
        <v>-0.33333333333333298</v>
      </c>
      <c r="F155" s="2">
        <v>0.75</v>
      </c>
      <c r="G155" s="2">
        <v>0.14285714285714299</v>
      </c>
      <c r="H155" s="2">
        <v>0.125</v>
      </c>
      <c r="I155" s="2">
        <v>0.33333333333333298</v>
      </c>
      <c r="J155" s="2">
        <v>0</v>
      </c>
      <c r="K155" s="2">
        <v>0</v>
      </c>
      <c r="L155" s="2">
        <v>0</v>
      </c>
      <c r="M155" s="2">
        <v>-8.3333333333333301E-2</v>
      </c>
      <c r="N155" s="3">
        <v>-8.3333333333333301E-2</v>
      </c>
      <c r="O155" s="3">
        <v>0.83333333333333304</v>
      </c>
    </row>
    <row r="156" spans="1:15" x14ac:dyDescent="0.3">
      <c r="A156" s="8" t="s">
        <v>13</v>
      </c>
      <c r="B156" s="8" t="s">
        <v>93</v>
      </c>
      <c r="C156" s="2">
        <v>3.7466547725245297E-2</v>
      </c>
      <c r="D156" s="2">
        <v>2.6655202063628501E-2</v>
      </c>
      <c r="E156" s="2">
        <v>1.59128978224456E-2</v>
      </c>
      <c r="F156" s="2">
        <v>4.8639736191261301E-2</v>
      </c>
      <c r="G156" s="2">
        <v>2.2798742138364799E-2</v>
      </c>
      <c r="H156" s="2">
        <v>4.3043812451959998E-2</v>
      </c>
      <c r="I156" s="2">
        <v>3.3898305084745797E-2</v>
      </c>
      <c r="J156" s="2">
        <v>4.9893086243763402E-2</v>
      </c>
      <c r="K156" s="2">
        <v>5.2953156822810599E-2</v>
      </c>
      <c r="L156" s="2">
        <v>6.9632495164410099E-2</v>
      </c>
      <c r="M156" s="2">
        <v>6.2688366485834798E-2</v>
      </c>
      <c r="N156" s="3">
        <v>0.25659301496792603</v>
      </c>
      <c r="O156" s="3">
        <v>0.47654941373534299</v>
      </c>
    </row>
    <row r="157" spans="1:15" x14ac:dyDescent="0.3">
      <c r="A157" s="8" t="s">
        <v>13</v>
      </c>
      <c r="B157" s="8" t="s">
        <v>94</v>
      </c>
      <c r="C157" s="2">
        <v>4.5918367346938799E-2</v>
      </c>
      <c r="D157" s="2">
        <v>-3.4146341463414602E-2</v>
      </c>
      <c r="E157" s="2">
        <v>3.03030303030303E-2</v>
      </c>
      <c r="F157" s="2">
        <v>7.3529411764705899E-2</v>
      </c>
      <c r="G157" s="2">
        <v>-9.1324200913242004E-3</v>
      </c>
      <c r="H157" s="2">
        <v>1.8433179723502301E-2</v>
      </c>
      <c r="I157" s="2">
        <v>4.0723981900452497E-2</v>
      </c>
      <c r="J157" s="2">
        <v>0</v>
      </c>
      <c r="K157" s="2">
        <v>-8.6956521739130401E-3</v>
      </c>
      <c r="L157" s="2">
        <v>-4.3859649122806998E-3</v>
      </c>
      <c r="M157" s="2">
        <v>-1.7621145374449299E-2</v>
      </c>
      <c r="N157" s="3">
        <v>-3.0434782608695699E-2</v>
      </c>
      <c r="O157" s="3">
        <v>0.12626262626262599</v>
      </c>
    </row>
    <row r="158" spans="1:15" x14ac:dyDescent="0.3">
      <c r="A158" s="8" t="s">
        <v>13</v>
      </c>
      <c r="B158" s="8" t="s">
        <v>95</v>
      </c>
      <c r="C158" s="2">
        <v>0</v>
      </c>
      <c r="D158" s="2">
        <v>0.33333333333333298</v>
      </c>
      <c r="E158" s="2">
        <v>0.75</v>
      </c>
      <c r="F158" s="2">
        <v>0.28571428571428598</v>
      </c>
      <c r="G158" s="2">
        <v>0.11111111111111099</v>
      </c>
      <c r="H158" s="2">
        <v>0.1</v>
      </c>
      <c r="I158" s="2">
        <v>0.27272727272727298</v>
      </c>
      <c r="J158" s="2">
        <v>0</v>
      </c>
      <c r="K158" s="2">
        <v>0</v>
      </c>
      <c r="L158" s="2">
        <v>7.1428571428571397E-2</v>
      </c>
      <c r="M158" s="2">
        <v>0</v>
      </c>
      <c r="N158" s="3">
        <v>7.1428571428571397E-2</v>
      </c>
      <c r="O158" s="3">
        <v>2.75</v>
      </c>
    </row>
    <row r="159" spans="1:15" x14ac:dyDescent="0.3">
      <c r="A159" s="8" t="s">
        <v>13</v>
      </c>
      <c r="B159" s="8" t="s">
        <v>96</v>
      </c>
      <c r="C159" s="2">
        <v>0.125</v>
      </c>
      <c r="D159" s="2">
        <v>-0.11111111111111099</v>
      </c>
      <c r="E159" s="2">
        <v>-6.25E-2</v>
      </c>
      <c r="F159" s="2">
        <v>-6.6666666666666693E-2</v>
      </c>
      <c r="G159" s="2">
        <v>7.1428571428571397E-2</v>
      </c>
      <c r="H159" s="2">
        <v>0</v>
      </c>
      <c r="I159" s="2">
        <v>-6.6666666666666693E-2</v>
      </c>
      <c r="J159" s="2">
        <v>7.1428571428571397E-2</v>
      </c>
      <c r="K159" s="2">
        <v>6.6666666666666693E-2</v>
      </c>
      <c r="L159" s="2">
        <v>0.25</v>
      </c>
      <c r="M159" s="2">
        <v>0.15</v>
      </c>
      <c r="N159" s="3">
        <v>0.64285714285714302</v>
      </c>
      <c r="O159" s="3">
        <v>0.4375</v>
      </c>
    </row>
    <row r="160" spans="1:15" x14ac:dyDescent="0.3">
      <c r="A160" s="8" t="s">
        <v>13</v>
      </c>
      <c r="B160" s="8" t="s">
        <v>97</v>
      </c>
      <c r="C160" s="2">
        <v>8.5106382978723406E-3</v>
      </c>
      <c r="D160" s="2">
        <v>3.7974683544303799E-2</v>
      </c>
      <c r="E160" s="2">
        <v>-1.6260162601626001E-2</v>
      </c>
      <c r="F160" s="2">
        <v>1.2396694214876E-2</v>
      </c>
      <c r="G160" s="2">
        <v>-1.2244897959183701E-2</v>
      </c>
      <c r="H160" s="2">
        <v>-8.2644628099173608E-3</v>
      </c>
      <c r="I160" s="2">
        <v>-1.2500000000000001E-2</v>
      </c>
      <c r="J160" s="2">
        <v>0</v>
      </c>
      <c r="K160" s="2">
        <v>-1.26582278481013E-2</v>
      </c>
      <c r="L160" s="2">
        <v>-0.16666666666666699</v>
      </c>
      <c r="M160" s="2">
        <v>-0.230769230769231</v>
      </c>
      <c r="N160" s="3">
        <v>-0.367088607594937</v>
      </c>
      <c r="O160" s="3">
        <v>-0.39024390243902402</v>
      </c>
    </row>
    <row r="161" spans="1:15" x14ac:dyDescent="0.3">
      <c r="A161" s="8" t="s">
        <v>13</v>
      </c>
      <c r="B161" s="8" t="s">
        <v>98</v>
      </c>
      <c r="C161" s="2">
        <v>0</v>
      </c>
      <c r="D161" s="2">
        <v>-0.107142857142857</v>
      </c>
      <c r="E161" s="2">
        <v>-0.02</v>
      </c>
      <c r="F161" s="2">
        <v>-6.1224489795918401E-2</v>
      </c>
      <c r="G161" s="2">
        <v>-4.3478260869565202E-2</v>
      </c>
      <c r="H161" s="2">
        <v>-0.13636363636363599</v>
      </c>
      <c r="I161" s="2">
        <v>-0.157894736842105</v>
      </c>
      <c r="J161" s="2">
        <v>6.25E-2</v>
      </c>
      <c r="K161" s="2">
        <v>-5.8823529411764698E-2</v>
      </c>
      <c r="L161" s="2">
        <v>-0.1875</v>
      </c>
      <c r="M161" s="2">
        <v>-0.230769230769231</v>
      </c>
      <c r="N161" s="3">
        <v>-0.375</v>
      </c>
      <c r="O161" s="3">
        <v>-0.6</v>
      </c>
    </row>
    <row r="162" spans="1:15" x14ac:dyDescent="0.3">
      <c r="A162" s="8" t="s">
        <v>14</v>
      </c>
      <c r="B162" s="8" t="s">
        <v>87</v>
      </c>
      <c r="C162" s="2">
        <v>9.8265895953757204E-2</v>
      </c>
      <c r="D162" s="2">
        <v>6.3157894736842093E-2</v>
      </c>
      <c r="E162" s="2">
        <v>3.4653465346534698E-2</v>
      </c>
      <c r="F162" s="2">
        <v>0.105263157894737</v>
      </c>
      <c r="G162" s="2">
        <v>0.11688311688311701</v>
      </c>
      <c r="H162" s="2">
        <v>6.5891472868217102E-2</v>
      </c>
      <c r="I162" s="2">
        <v>0.105454545454545</v>
      </c>
      <c r="J162" s="2">
        <v>8.8815789473684195E-2</v>
      </c>
      <c r="K162" s="2">
        <v>6.9486404833836904E-2</v>
      </c>
      <c r="L162" s="2">
        <v>5.6497175141242903E-2</v>
      </c>
      <c r="M162" s="2">
        <v>7.2192513368983996E-2</v>
      </c>
      <c r="N162" s="3">
        <v>0.31907894736842102</v>
      </c>
      <c r="O162" s="3">
        <v>0.98514851485148502</v>
      </c>
    </row>
    <row r="163" spans="1:15" x14ac:dyDescent="0.3">
      <c r="A163" s="8" t="s">
        <v>14</v>
      </c>
      <c r="B163" s="8" t="s">
        <v>88</v>
      </c>
      <c r="C163" s="2">
        <v>0.16710875331565</v>
      </c>
      <c r="D163" s="2">
        <v>0.102272727272727</v>
      </c>
      <c r="E163" s="2">
        <v>1.4432989690721701E-2</v>
      </c>
      <c r="F163" s="2">
        <v>3.4552845528455299E-2</v>
      </c>
      <c r="G163" s="2">
        <v>3.9292730844793702E-3</v>
      </c>
      <c r="H163" s="2">
        <v>4.1095890410958902E-2</v>
      </c>
      <c r="I163" s="2">
        <v>1.12781954887218E-2</v>
      </c>
      <c r="J163" s="2">
        <v>5.0185873605947999E-2</v>
      </c>
      <c r="K163" s="2">
        <v>1.9469026548672601E-2</v>
      </c>
      <c r="L163" s="2">
        <v>2.2569444444444399E-2</v>
      </c>
      <c r="M163" s="2">
        <v>2.8862478777589101E-2</v>
      </c>
      <c r="N163" s="3">
        <v>0.12639405204460999</v>
      </c>
      <c r="O163" s="3">
        <v>0.24948453608247401</v>
      </c>
    </row>
    <row r="164" spans="1:15" x14ac:dyDescent="0.3">
      <c r="A164" s="8" t="s">
        <v>14</v>
      </c>
      <c r="B164" s="8" t="s">
        <v>89</v>
      </c>
      <c r="C164" s="2">
        <v>0.11111111111111099</v>
      </c>
      <c r="D164" s="2">
        <v>0.2</v>
      </c>
      <c r="E164" s="2">
        <v>8.3333333333333301E-2</v>
      </c>
      <c r="F164" s="2">
        <v>7.69230769230769E-2</v>
      </c>
      <c r="G164" s="2">
        <v>0</v>
      </c>
      <c r="H164" s="2">
        <v>0.14285714285714299</v>
      </c>
      <c r="I164" s="2">
        <v>0</v>
      </c>
      <c r="J164" s="2">
        <v>-6.25E-2</v>
      </c>
      <c r="K164" s="2">
        <v>6.6666666666666693E-2</v>
      </c>
      <c r="L164" s="2">
        <v>6.25E-2</v>
      </c>
      <c r="M164" s="2">
        <v>5.8823529411764698E-2</v>
      </c>
      <c r="N164" s="3">
        <v>0.125</v>
      </c>
      <c r="O164" s="3">
        <v>0.5</v>
      </c>
    </row>
    <row r="165" spans="1:15" x14ac:dyDescent="0.3">
      <c r="A165" s="8" t="s">
        <v>14</v>
      </c>
      <c r="B165" s="8" t="s">
        <v>90</v>
      </c>
      <c r="C165" s="2">
        <v>0</v>
      </c>
      <c r="D165" s="2">
        <v>0.17073170731707299</v>
      </c>
      <c r="E165" s="2">
        <v>-4.1666666666666699E-2</v>
      </c>
      <c r="F165" s="2">
        <v>8.6956521739130405E-2</v>
      </c>
      <c r="G165" s="2">
        <v>-0.1</v>
      </c>
      <c r="H165" s="2">
        <v>0.17777777777777801</v>
      </c>
      <c r="I165" s="2">
        <v>7.5471698113207503E-2</v>
      </c>
      <c r="J165" s="2">
        <v>0</v>
      </c>
      <c r="K165" s="2">
        <v>-7.0175438596491196E-2</v>
      </c>
      <c r="L165" s="2">
        <v>7.5471698113207503E-2</v>
      </c>
      <c r="M165" s="2">
        <v>7.0175438596491196E-2</v>
      </c>
      <c r="N165" s="3">
        <v>7.0175438596491196E-2</v>
      </c>
      <c r="O165" s="3">
        <v>0.27083333333333298</v>
      </c>
    </row>
    <row r="166" spans="1:15" x14ac:dyDescent="0.3">
      <c r="A166" s="8" t="s">
        <v>14</v>
      </c>
      <c r="B166" s="8" t="s">
        <v>91</v>
      </c>
      <c r="C166" s="2">
        <v>2.2222222222222199E-2</v>
      </c>
      <c r="D166" s="2">
        <v>2.1739130434782601E-2</v>
      </c>
      <c r="E166" s="2">
        <v>6.3829787234042507E-2</v>
      </c>
      <c r="F166" s="2">
        <v>0.12</v>
      </c>
      <c r="G166" s="2">
        <v>3.5714285714285698E-2</v>
      </c>
      <c r="H166" s="2">
        <v>0.10344827586206901</v>
      </c>
      <c r="I166" s="2">
        <v>6.25E-2</v>
      </c>
      <c r="J166" s="2">
        <v>8.8235294117647106E-2</v>
      </c>
      <c r="K166" s="2">
        <v>2.7027027027027001E-2</v>
      </c>
      <c r="L166" s="2">
        <v>6.5789473684210495E-2</v>
      </c>
      <c r="M166" s="2">
        <v>6.1728395061728399E-2</v>
      </c>
      <c r="N166" s="3">
        <v>0.26470588235294101</v>
      </c>
      <c r="O166" s="3">
        <v>0.82978723404255295</v>
      </c>
    </row>
    <row r="167" spans="1:15" x14ac:dyDescent="0.3">
      <c r="A167" s="8" t="s">
        <v>14</v>
      </c>
      <c r="B167" s="8" t="s">
        <v>92</v>
      </c>
      <c r="C167" s="2">
        <v>0.11111111111111099</v>
      </c>
      <c r="D167" s="2">
        <v>0</v>
      </c>
      <c r="E167" s="2">
        <v>0</v>
      </c>
      <c r="F167" s="2">
        <v>0</v>
      </c>
      <c r="G167" s="2">
        <v>0.1</v>
      </c>
      <c r="H167" s="2">
        <v>0</v>
      </c>
      <c r="I167" s="2">
        <v>0.18181818181818199</v>
      </c>
      <c r="J167" s="2">
        <v>0.230769230769231</v>
      </c>
      <c r="K167" s="2">
        <v>-0.125</v>
      </c>
      <c r="L167" s="2">
        <v>0.42857142857142899</v>
      </c>
      <c r="M167" s="2">
        <v>0.15</v>
      </c>
      <c r="N167" s="3">
        <v>0.76923076923076905</v>
      </c>
      <c r="O167" s="3">
        <v>1.3</v>
      </c>
    </row>
    <row r="168" spans="1:15" x14ac:dyDescent="0.3">
      <c r="A168" s="8" t="s">
        <v>14</v>
      </c>
      <c r="B168" s="8" t="s">
        <v>93</v>
      </c>
      <c r="C168" s="2">
        <v>8.1437798371243996E-3</v>
      </c>
      <c r="D168" s="2">
        <v>1.33704735376045E-2</v>
      </c>
      <c r="E168" s="2">
        <v>2.5288620120945599E-2</v>
      </c>
      <c r="F168" s="2">
        <v>1.01876675603217E-2</v>
      </c>
      <c r="G168" s="2">
        <v>2.04352441613588E-2</v>
      </c>
      <c r="H168" s="2">
        <v>2.6007802340702199E-2</v>
      </c>
      <c r="I168" s="2">
        <v>3.2953105196451199E-2</v>
      </c>
      <c r="J168" s="2">
        <v>3.7300613496932498E-2</v>
      </c>
      <c r="K168" s="2">
        <v>2.8388928317955999E-2</v>
      </c>
      <c r="L168" s="2">
        <v>5.2449965493443801E-2</v>
      </c>
      <c r="M168" s="2">
        <v>3.4098360655737701E-2</v>
      </c>
      <c r="N168" s="3">
        <v>0.160981595092025</v>
      </c>
      <c r="O168" s="3">
        <v>0.30043980208906002</v>
      </c>
    </row>
    <row r="169" spans="1:15" x14ac:dyDescent="0.3">
      <c r="A169" s="8" t="s">
        <v>14</v>
      </c>
      <c r="B169" s="8" t="s">
        <v>94</v>
      </c>
      <c r="C169" s="2">
        <v>0.110874200426439</v>
      </c>
      <c r="D169" s="2">
        <v>3.6468330134356998E-2</v>
      </c>
      <c r="E169" s="2">
        <v>6.6666666666666693E-2</v>
      </c>
      <c r="F169" s="2">
        <v>5.7291666666666699E-2</v>
      </c>
      <c r="G169" s="2">
        <v>-6.56814449917898E-3</v>
      </c>
      <c r="H169" s="2">
        <v>1.6528925619834701E-2</v>
      </c>
      <c r="I169" s="2">
        <v>1.46341463414634E-2</v>
      </c>
      <c r="J169" s="2">
        <v>2.2435897435897401E-2</v>
      </c>
      <c r="K169" s="2">
        <v>2.0376175548589299E-2</v>
      </c>
      <c r="L169" s="2">
        <v>-3.07219662058372E-3</v>
      </c>
      <c r="M169" s="2">
        <v>-7.7041602465331297E-3</v>
      </c>
      <c r="N169" s="3">
        <v>3.2051282051282E-2</v>
      </c>
      <c r="O169" s="3">
        <v>0.19259259259259301</v>
      </c>
    </row>
    <row r="170" spans="1:15" x14ac:dyDescent="0.3">
      <c r="A170" s="8" t="s">
        <v>14</v>
      </c>
      <c r="B170" s="8" t="s">
        <v>95</v>
      </c>
      <c r="C170" s="2">
        <v>0.16666666666666699</v>
      </c>
      <c r="D170" s="2">
        <v>0</v>
      </c>
      <c r="E170" s="2">
        <v>4.7619047619047603E-2</v>
      </c>
      <c r="F170" s="2">
        <v>0.18181818181818199</v>
      </c>
      <c r="G170" s="2">
        <v>0.115384615384615</v>
      </c>
      <c r="H170" s="2">
        <v>3.4482758620689703E-2</v>
      </c>
      <c r="I170" s="2">
        <v>0.133333333333333</v>
      </c>
      <c r="J170" s="2">
        <v>0.17647058823529399</v>
      </c>
      <c r="K170" s="2">
        <v>0</v>
      </c>
      <c r="L170" s="2">
        <v>7.4999999999999997E-2</v>
      </c>
      <c r="M170" s="2">
        <v>4.6511627906976702E-2</v>
      </c>
      <c r="N170" s="3">
        <v>0.32352941176470601</v>
      </c>
      <c r="O170" s="3">
        <v>1.1428571428571399</v>
      </c>
    </row>
    <row r="171" spans="1:15" x14ac:dyDescent="0.3">
      <c r="A171" s="8" t="s">
        <v>14</v>
      </c>
      <c r="B171" s="8" t="s">
        <v>96</v>
      </c>
      <c r="C171" s="2">
        <v>5.7971014492753603E-2</v>
      </c>
      <c r="D171" s="2">
        <v>0.10958904109589</v>
      </c>
      <c r="E171" s="2">
        <v>3.7037037037037E-2</v>
      </c>
      <c r="F171" s="2">
        <v>-1.1904761904761901E-2</v>
      </c>
      <c r="G171" s="2">
        <v>-1.20481927710843E-2</v>
      </c>
      <c r="H171" s="2">
        <v>6.0975609756097601E-2</v>
      </c>
      <c r="I171" s="2">
        <v>-2.2988505747126398E-2</v>
      </c>
      <c r="J171" s="2">
        <v>2.3529411764705899E-2</v>
      </c>
      <c r="K171" s="2">
        <v>-4.5977011494252901E-2</v>
      </c>
      <c r="L171" s="2">
        <v>6.02409638554217E-2</v>
      </c>
      <c r="M171" s="2">
        <v>3.4090909090909102E-2</v>
      </c>
      <c r="N171" s="3">
        <v>7.0588235294117604E-2</v>
      </c>
      <c r="O171" s="3">
        <v>0.12345679012345701</v>
      </c>
    </row>
    <row r="172" spans="1:15" x14ac:dyDescent="0.3">
      <c r="A172" s="8" t="s">
        <v>14</v>
      </c>
      <c r="B172" s="8" t="s">
        <v>97</v>
      </c>
      <c r="C172" s="2">
        <v>-1.6091954022988499E-2</v>
      </c>
      <c r="D172" s="2">
        <v>-7.0093457943925198E-3</v>
      </c>
      <c r="E172" s="2">
        <v>-2.11764705882353E-2</v>
      </c>
      <c r="F172" s="2">
        <v>-1.2019230769230799E-2</v>
      </c>
      <c r="G172" s="2">
        <v>-9.7323600973235995E-3</v>
      </c>
      <c r="H172" s="2">
        <v>-2.2113022113022102E-2</v>
      </c>
      <c r="I172" s="2">
        <v>-1.75879396984925E-2</v>
      </c>
      <c r="J172" s="2">
        <v>-5.1150895140665001E-3</v>
      </c>
      <c r="K172" s="2">
        <v>2.5706940874036001E-3</v>
      </c>
      <c r="L172" s="2">
        <v>-0.14871794871794899</v>
      </c>
      <c r="M172" s="2">
        <v>-0.14608433734939799</v>
      </c>
      <c r="N172" s="3">
        <v>-0.27493606138107402</v>
      </c>
      <c r="O172" s="3">
        <v>-0.33294117647058802</v>
      </c>
    </row>
    <row r="173" spans="1:15" x14ac:dyDescent="0.3">
      <c r="A173" s="8" t="s">
        <v>14</v>
      </c>
      <c r="B173" s="8" t="s">
        <v>98</v>
      </c>
      <c r="C173" s="2">
        <v>4.8128342245989303E-2</v>
      </c>
      <c r="D173" s="2">
        <v>-4.5918367346938799E-2</v>
      </c>
      <c r="E173" s="2">
        <v>-5.8823529411764698E-2</v>
      </c>
      <c r="F173" s="2">
        <v>6.25E-2</v>
      </c>
      <c r="G173" s="2">
        <v>5.3475935828877002E-3</v>
      </c>
      <c r="H173" s="2">
        <v>0</v>
      </c>
      <c r="I173" s="2">
        <v>-6.3829787234042507E-2</v>
      </c>
      <c r="J173" s="2">
        <v>-5.1136363636363598E-2</v>
      </c>
      <c r="K173" s="2">
        <v>1.19760479041916E-2</v>
      </c>
      <c r="L173" s="2">
        <v>-0.13017751479289899</v>
      </c>
      <c r="M173" s="2">
        <v>-0.19727891156462601</v>
      </c>
      <c r="N173" s="3">
        <v>-0.32954545454545497</v>
      </c>
      <c r="O173" s="3">
        <v>-0.36898395721925098</v>
      </c>
    </row>
    <row r="174" spans="1:15" x14ac:dyDescent="0.3">
      <c r="A174" s="8" t="s">
        <v>15</v>
      </c>
      <c r="B174" s="8" t="s">
        <v>87</v>
      </c>
      <c r="C174" s="2">
        <v>9.9009900990099001E-2</v>
      </c>
      <c r="D174" s="2">
        <v>-4.5045045045045001E-2</v>
      </c>
      <c r="E174" s="2">
        <v>2.83018867924528E-2</v>
      </c>
      <c r="F174" s="2">
        <v>4.5871559633027498E-2</v>
      </c>
      <c r="G174" s="2">
        <v>3.5087719298245598E-2</v>
      </c>
      <c r="H174" s="2">
        <v>9.3220338983050793E-2</v>
      </c>
      <c r="I174" s="2">
        <v>4.6511627906976702E-2</v>
      </c>
      <c r="J174" s="2">
        <v>0.11111111111111099</v>
      </c>
      <c r="K174" s="2">
        <v>0.06</v>
      </c>
      <c r="L174" s="2">
        <v>8.8050314465408799E-2</v>
      </c>
      <c r="M174" s="2">
        <v>3.4682080924855502E-2</v>
      </c>
      <c r="N174" s="3">
        <v>0.32592592592592601</v>
      </c>
      <c r="O174" s="3">
        <v>0.68867924528301905</v>
      </c>
    </row>
    <row r="175" spans="1:15" x14ac:dyDescent="0.3">
      <c r="A175" s="8" t="s">
        <v>15</v>
      </c>
      <c r="B175" s="8" t="s">
        <v>88</v>
      </c>
      <c r="C175" s="2">
        <v>4.9484536082474197E-2</v>
      </c>
      <c r="D175" s="2">
        <v>9.4302554027504898E-2</v>
      </c>
      <c r="E175" s="2">
        <v>4.8473967684021499E-2</v>
      </c>
      <c r="F175" s="2">
        <v>4.2808219178082203E-2</v>
      </c>
      <c r="G175" s="2">
        <v>-9.8522167487684695E-3</v>
      </c>
      <c r="H175" s="2">
        <v>2.1558872305140999E-2</v>
      </c>
      <c r="I175" s="2">
        <v>1.6233766233766201E-2</v>
      </c>
      <c r="J175" s="2">
        <v>2.8753993610223599E-2</v>
      </c>
      <c r="K175" s="2">
        <v>3.8819875776397499E-2</v>
      </c>
      <c r="L175" s="2">
        <v>1.34529147982063E-2</v>
      </c>
      <c r="M175" s="2">
        <v>5.3097345132743397E-2</v>
      </c>
      <c r="N175" s="3">
        <v>0.140575079872204</v>
      </c>
      <c r="O175" s="3">
        <v>0.281867145421903</v>
      </c>
    </row>
    <row r="176" spans="1:15" x14ac:dyDescent="0.3">
      <c r="A176" s="8" t="s">
        <v>15</v>
      </c>
      <c r="B176" s="8" t="s">
        <v>89</v>
      </c>
      <c r="C176" s="2">
        <v>0</v>
      </c>
      <c r="D176" s="2">
        <v>0.2</v>
      </c>
      <c r="E176" s="2">
        <v>0</v>
      </c>
      <c r="F176" s="2">
        <v>0.16666666666666699</v>
      </c>
      <c r="G176" s="2">
        <v>0</v>
      </c>
      <c r="H176" s="2">
        <v>0.28571428571428598</v>
      </c>
      <c r="I176" s="2">
        <v>0.22222222222222199</v>
      </c>
      <c r="J176" s="2">
        <v>9.0909090909090898E-2</v>
      </c>
      <c r="K176" s="2">
        <v>0.16666666666666699</v>
      </c>
      <c r="L176" s="2">
        <v>0.14285714285714299</v>
      </c>
      <c r="M176" s="2">
        <v>0</v>
      </c>
      <c r="N176" s="3">
        <v>0.45454545454545497</v>
      </c>
      <c r="O176" s="3">
        <v>1.6666666666666701</v>
      </c>
    </row>
    <row r="177" spans="1:15" x14ac:dyDescent="0.3">
      <c r="A177" s="8" t="s">
        <v>15</v>
      </c>
      <c r="B177" s="8" t="s">
        <v>90</v>
      </c>
      <c r="C177" s="2">
        <v>7.1428571428571397E-2</v>
      </c>
      <c r="D177" s="2">
        <v>-6.6666666666666693E-2</v>
      </c>
      <c r="E177" s="2">
        <v>0.119047619047619</v>
      </c>
      <c r="F177" s="2">
        <v>0.19148936170212799</v>
      </c>
      <c r="G177" s="2">
        <v>-7.1428571428571397E-2</v>
      </c>
      <c r="H177" s="2">
        <v>3.8461538461538498E-2</v>
      </c>
      <c r="I177" s="2">
        <v>-1.85185185185185E-2</v>
      </c>
      <c r="J177" s="2">
        <v>0.113207547169811</v>
      </c>
      <c r="K177" s="2">
        <v>0</v>
      </c>
      <c r="L177" s="2">
        <v>0.186440677966102</v>
      </c>
      <c r="M177" s="2">
        <v>0</v>
      </c>
      <c r="N177" s="3">
        <v>0.320754716981132</v>
      </c>
      <c r="O177" s="3">
        <v>0.66666666666666696</v>
      </c>
    </row>
    <row r="178" spans="1:15" x14ac:dyDescent="0.3">
      <c r="A178" s="8" t="s">
        <v>15</v>
      </c>
      <c r="B178" s="8" t="s">
        <v>91</v>
      </c>
      <c r="C178" s="2">
        <v>0</v>
      </c>
      <c r="D178" s="2">
        <v>0</v>
      </c>
      <c r="E178" s="2">
        <v>0.11764705882352899</v>
      </c>
      <c r="F178" s="2">
        <v>5.2631578947368397E-2</v>
      </c>
      <c r="G178" s="2">
        <v>0.2</v>
      </c>
      <c r="H178" s="2">
        <v>8.3333333333333301E-2</v>
      </c>
      <c r="I178" s="2">
        <v>0.15384615384615399</v>
      </c>
      <c r="J178" s="2">
        <v>0.36666666666666697</v>
      </c>
      <c r="K178" s="2">
        <v>0</v>
      </c>
      <c r="L178" s="2">
        <v>0</v>
      </c>
      <c r="M178" s="2">
        <v>0.19512195121951201</v>
      </c>
      <c r="N178" s="3">
        <v>0.63333333333333297</v>
      </c>
      <c r="O178" s="3">
        <v>1.8823529411764699</v>
      </c>
    </row>
    <row r="179" spans="1:15" x14ac:dyDescent="0.3">
      <c r="A179" s="8" t="s">
        <v>15</v>
      </c>
      <c r="B179" s="8" t="s">
        <v>92</v>
      </c>
      <c r="C179" s="2">
        <v>0</v>
      </c>
      <c r="D179" s="2">
        <v>-0.11111111111111099</v>
      </c>
      <c r="E179" s="2">
        <v>0.375</v>
      </c>
      <c r="F179" s="2">
        <v>-9.0909090909090898E-2</v>
      </c>
      <c r="G179" s="2">
        <v>0</v>
      </c>
      <c r="H179" s="2">
        <v>0.1</v>
      </c>
      <c r="I179" s="2">
        <v>0.13636363636363599</v>
      </c>
      <c r="J179" s="2">
        <v>-0.12</v>
      </c>
      <c r="K179" s="2">
        <v>0.13636363636363599</v>
      </c>
      <c r="L179" s="2">
        <v>0.04</v>
      </c>
      <c r="M179" s="2">
        <v>-3.8461538461538498E-2</v>
      </c>
      <c r="N179" s="3">
        <v>0</v>
      </c>
      <c r="O179" s="3">
        <v>0.5625</v>
      </c>
    </row>
    <row r="180" spans="1:15" x14ac:dyDescent="0.3">
      <c r="A180" s="8" t="s">
        <v>15</v>
      </c>
      <c r="B180" s="8" t="s">
        <v>93</v>
      </c>
      <c r="C180" s="2">
        <v>1.0316368638239299E-2</v>
      </c>
      <c r="D180" s="2">
        <v>-1.4976174268209699E-2</v>
      </c>
      <c r="E180" s="2">
        <v>2.0732550103662799E-3</v>
      </c>
      <c r="F180" s="2">
        <v>1.24137931034483E-2</v>
      </c>
      <c r="G180" s="2">
        <v>1.77111716621253E-2</v>
      </c>
      <c r="H180" s="2">
        <v>2.2088353413654602E-2</v>
      </c>
      <c r="I180" s="2">
        <v>2.0956123117223301E-2</v>
      </c>
      <c r="J180" s="2">
        <v>5.1314945477870397E-2</v>
      </c>
      <c r="K180" s="2">
        <v>4.6979865771812103E-2</v>
      </c>
      <c r="L180" s="2">
        <v>4.48717948717949E-2</v>
      </c>
      <c r="M180" s="2">
        <v>3.7925264919130001E-2</v>
      </c>
      <c r="N180" s="3">
        <v>0.193713919178961</v>
      </c>
      <c r="O180" s="3">
        <v>0.28610919143054597</v>
      </c>
    </row>
    <row r="181" spans="1:15" x14ac:dyDescent="0.3">
      <c r="A181" s="8" t="s">
        <v>15</v>
      </c>
      <c r="B181" s="8" t="s">
        <v>94</v>
      </c>
      <c r="C181" s="2">
        <v>5.8020477815699703E-2</v>
      </c>
      <c r="D181" s="2">
        <v>3.2258064516128997E-2</v>
      </c>
      <c r="E181" s="2">
        <v>3.4375000000000003E-2</v>
      </c>
      <c r="F181" s="2">
        <v>-9.0634441087613302E-3</v>
      </c>
      <c r="G181" s="2">
        <v>7.9268292682926803E-2</v>
      </c>
      <c r="H181" s="2">
        <v>2.8248587570621499E-3</v>
      </c>
      <c r="I181" s="2">
        <v>1.97183098591549E-2</v>
      </c>
      <c r="J181" s="2">
        <v>4.6961325966850799E-2</v>
      </c>
      <c r="K181" s="2">
        <v>-2.9023746701847E-2</v>
      </c>
      <c r="L181" s="2">
        <v>-1.0869565217391301E-2</v>
      </c>
      <c r="M181" s="2">
        <v>5.4945054945054903E-2</v>
      </c>
      <c r="N181" s="3">
        <v>6.0773480662983402E-2</v>
      </c>
      <c r="O181" s="3">
        <v>0.2</v>
      </c>
    </row>
    <row r="182" spans="1:15" x14ac:dyDescent="0.3">
      <c r="A182" s="8" t="s">
        <v>15</v>
      </c>
      <c r="B182" s="8" t="s">
        <v>95</v>
      </c>
      <c r="C182" s="2">
        <v>-7.1428571428571397E-2</v>
      </c>
      <c r="D182" s="2">
        <v>-7.69230769230769E-2</v>
      </c>
      <c r="E182" s="2">
        <v>0</v>
      </c>
      <c r="F182" s="2">
        <v>0.16666666666666699</v>
      </c>
      <c r="G182" s="2">
        <v>0.5</v>
      </c>
      <c r="H182" s="2">
        <v>0</v>
      </c>
      <c r="I182" s="2">
        <v>0.238095238095238</v>
      </c>
      <c r="J182" s="2">
        <v>3.8461538461538498E-2</v>
      </c>
      <c r="K182" s="2">
        <v>0.18518518518518501</v>
      </c>
      <c r="L182" s="2">
        <v>3.125E-2</v>
      </c>
      <c r="M182" s="2">
        <v>-6.0606060606060601E-2</v>
      </c>
      <c r="N182" s="3">
        <v>0.19230769230769201</v>
      </c>
      <c r="O182" s="3">
        <v>1.5833333333333299</v>
      </c>
    </row>
    <row r="183" spans="1:15" x14ac:dyDescent="0.3">
      <c r="A183" s="8" t="s">
        <v>15</v>
      </c>
      <c r="B183" s="8" t="s">
        <v>96</v>
      </c>
      <c r="C183" s="2">
        <v>6.0606060606060601E-2</v>
      </c>
      <c r="D183" s="2">
        <v>4.2857142857142899E-2</v>
      </c>
      <c r="E183" s="2">
        <v>-5.4794520547945202E-2</v>
      </c>
      <c r="F183" s="2">
        <v>0.101449275362319</v>
      </c>
      <c r="G183" s="2">
        <v>-1.3157894736842099E-2</v>
      </c>
      <c r="H183" s="2">
        <v>5.3333333333333302E-2</v>
      </c>
      <c r="I183" s="2">
        <v>7.5949367088607597E-2</v>
      </c>
      <c r="J183" s="2">
        <v>2.3529411764705899E-2</v>
      </c>
      <c r="K183" s="2">
        <v>5.7471264367816098E-2</v>
      </c>
      <c r="L183" s="2">
        <v>0.184782608695652</v>
      </c>
      <c r="M183" s="2">
        <v>8.2568807339449504E-2</v>
      </c>
      <c r="N183" s="3">
        <v>0.38823529411764701</v>
      </c>
      <c r="O183" s="3">
        <v>0.61643835616438403</v>
      </c>
    </row>
    <row r="184" spans="1:15" x14ac:dyDescent="0.3">
      <c r="A184" s="8" t="s">
        <v>15</v>
      </c>
      <c r="B184" s="8" t="s">
        <v>97</v>
      </c>
      <c r="C184" s="2">
        <v>1.84049079754601E-2</v>
      </c>
      <c r="D184" s="2">
        <v>-5.1204819277108397E-2</v>
      </c>
      <c r="E184" s="2">
        <v>-4.4444444444444398E-2</v>
      </c>
      <c r="F184" s="2">
        <v>-2.32558139534884E-2</v>
      </c>
      <c r="G184" s="2">
        <v>2.3809523809523801E-2</v>
      </c>
      <c r="H184" s="2">
        <v>-3.32225913621262E-2</v>
      </c>
      <c r="I184" s="2">
        <v>-4.4673539518900303E-2</v>
      </c>
      <c r="J184" s="2">
        <v>-1.7985611510791401E-2</v>
      </c>
      <c r="K184" s="2">
        <v>-2.5641025641025599E-2</v>
      </c>
      <c r="L184" s="2">
        <v>-0.191729323308271</v>
      </c>
      <c r="M184" s="2">
        <v>-0.102325581395349</v>
      </c>
      <c r="N184" s="3">
        <v>-0.305755395683453</v>
      </c>
      <c r="O184" s="3">
        <v>-0.38730158730158698</v>
      </c>
    </row>
    <row r="185" spans="1:15" x14ac:dyDescent="0.3">
      <c r="A185" s="8" t="s">
        <v>15</v>
      </c>
      <c r="B185" s="8" t="s">
        <v>98</v>
      </c>
      <c r="C185" s="2">
        <v>-4.4117647058823498E-2</v>
      </c>
      <c r="D185" s="2">
        <v>1.5384615384615399E-2</v>
      </c>
      <c r="E185" s="2">
        <v>-1.5151515151515201E-2</v>
      </c>
      <c r="F185" s="2">
        <v>7.69230769230769E-2</v>
      </c>
      <c r="G185" s="2">
        <v>-2.8571428571428598E-2</v>
      </c>
      <c r="H185" s="2">
        <v>-3.6764705882352901E-2</v>
      </c>
      <c r="I185" s="2">
        <v>1.5267175572519101E-2</v>
      </c>
      <c r="J185" s="2">
        <v>2.2556390977443601E-2</v>
      </c>
      <c r="K185" s="2">
        <v>-1.4705882352941201E-2</v>
      </c>
      <c r="L185" s="2">
        <v>-0.14179104477611901</v>
      </c>
      <c r="M185" s="2">
        <v>-0.121739130434783</v>
      </c>
      <c r="N185" s="3">
        <v>-0.24060150375939801</v>
      </c>
      <c r="O185" s="3">
        <v>-0.234848484848485</v>
      </c>
    </row>
    <row r="186" spans="1:15" x14ac:dyDescent="0.3">
      <c r="A186" s="8" t="s">
        <v>16</v>
      </c>
      <c r="B186" s="8" t="s">
        <v>87</v>
      </c>
      <c r="C186" s="2">
        <v>-0.13043478260869601</v>
      </c>
      <c r="D186" s="2">
        <v>-0.38</v>
      </c>
      <c r="E186" s="2">
        <v>-0.37096774193548399</v>
      </c>
      <c r="F186" s="2">
        <v>-0.230769230769231</v>
      </c>
      <c r="G186" s="2">
        <v>0</v>
      </c>
      <c r="H186" s="2">
        <v>-6.6666666666666693E-2</v>
      </c>
      <c r="I186" s="2">
        <v>7.1428571428571397E-2</v>
      </c>
      <c r="J186" s="2">
        <v>0.266666666666667</v>
      </c>
      <c r="K186" s="2">
        <v>0.13157894736842099</v>
      </c>
      <c r="L186" s="2">
        <v>-9.3023255813953501E-2</v>
      </c>
      <c r="M186" s="2">
        <v>-0.230769230769231</v>
      </c>
      <c r="N186" s="3">
        <v>0</v>
      </c>
      <c r="O186" s="3">
        <v>-0.51612903225806495</v>
      </c>
    </row>
    <row r="187" spans="1:15" x14ac:dyDescent="0.3">
      <c r="A187" s="8" t="s">
        <v>16</v>
      </c>
      <c r="B187" s="8" t="s">
        <v>88</v>
      </c>
      <c r="C187" s="2">
        <v>5.5755395683453203E-2</v>
      </c>
      <c r="D187" s="2">
        <v>-0.20954003407155</v>
      </c>
      <c r="E187" s="2">
        <v>-0.31681034482758602</v>
      </c>
      <c r="F187" s="2">
        <v>-0.27129337539432202</v>
      </c>
      <c r="G187" s="2">
        <v>-0.12554112554112601</v>
      </c>
      <c r="H187" s="2">
        <v>2.4752475247524799E-2</v>
      </c>
      <c r="I187" s="2">
        <v>-3.3816425120772903E-2</v>
      </c>
      <c r="J187" s="2">
        <v>0.23499999999999999</v>
      </c>
      <c r="K187" s="2">
        <v>2.4291497975708499E-2</v>
      </c>
      <c r="L187" s="2">
        <v>-4.3478260869565202E-2</v>
      </c>
      <c r="M187" s="2">
        <v>0.13636363636363599</v>
      </c>
      <c r="N187" s="3">
        <v>0.375</v>
      </c>
      <c r="O187" s="3">
        <v>-0.40732758620689702</v>
      </c>
    </row>
    <row r="188" spans="1:15" x14ac:dyDescent="0.3">
      <c r="A188" s="8" t="s">
        <v>16</v>
      </c>
      <c r="B188" s="8" t="s">
        <v>89</v>
      </c>
      <c r="C188" s="2">
        <v>0</v>
      </c>
      <c r="D188" s="2">
        <v>0.2</v>
      </c>
      <c r="E188" s="2">
        <v>-0.33333333333333298</v>
      </c>
      <c r="F188" s="2">
        <v>0</v>
      </c>
      <c r="G188" s="2">
        <v>-0.25</v>
      </c>
      <c r="H188" s="2">
        <v>0.33333333333333298</v>
      </c>
      <c r="I188" s="2">
        <v>0.25</v>
      </c>
      <c r="J188" s="2">
        <v>0.2</v>
      </c>
      <c r="K188" s="2">
        <v>0</v>
      </c>
      <c r="L188" s="2">
        <v>0.16666666666666699</v>
      </c>
      <c r="M188" s="2">
        <v>0</v>
      </c>
      <c r="N188" s="3">
        <v>0.4</v>
      </c>
      <c r="O188" s="3">
        <v>0.16666666666666699</v>
      </c>
    </row>
    <row r="189" spans="1:15" x14ac:dyDescent="0.3">
      <c r="A189" s="8" t="s">
        <v>16</v>
      </c>
      <c r="B189" s="8" t="s">
        <v>90</v>
      </c>
      <c r="C189" s="2">
        <v>-9.6774193548387094E-2</v>
      </c>
      <c r="D189" s="2">
        <v>-0.14285714285714299</v>
      </c>
      <c r="E189" s="2">
        <v>-0.42708333333333298</v>
      </c>
      <c r="F189" s="2">
        <v>-0.25454545454545502</v>
      </c>
      <c r="G189" s="2">
        <v>2.4390243902439001E-2</v>
      </c>
      <c r="H189" s="2">
        <v>-9.5238095238095205E-2</v>
      </c>
      <c r="I189" s="2">
        <v>0.105263157894737</v>
      </c>
      <c r="J189" s="2">
        <v>0.214285714285714</v>
      </c>
      <c r="K189" s="2">
        <v>-0.13725490196078399</v>
      </c>
      <c r="L189" s="2">
        <v>-4.5454545454545497E-2</v>
      </c>
      <c r="M189" s="2">
        <v>0.14285714285714299</v>
      </c>
      <c r="N189" s="3">
        <v>0.14285714285714299</v>
      </c>
      <c r="O189" s="3">
        <v>-0.5</v>
      </c>
    </row>
    <row r="190" spans="1:15" x14ac:dyDescent="0.3">
      <c r="A190" s="8" t="s">
        <v>16</v>
      </c>
      <c r="B190" s="8" t="s">
        <v>91</v>
      </c>
      <c r="C190" s="2">
        <v>0.375</v>
      </c>
      <c r="D190" s="2">
        <v>-0.27272727272727298</v>
      </c>
      <c r="E190" s="2">
        <v>-0.25</v>
      </c>
      <c r="F190" s="2">
        <v>-0.83333333333333304</v>
      </c>
      <c r="G190" s="2">
        <v>1</v>
      </c>
      <c r="H190" s="2">
        <v>0</v>
      </c>
      <c r="I190" s="2">
        <v>-0.5</v>
      </c>
      <c r="J190" s="2">
        <v>-1</v>
      </c>
      <c r="K190" s="2">
        <v>0</v>
      </c>
      <c r="L190" s="2">
        <v>3</v>
      </c>
      <c r="M190" s="2">
        <v>0.5</v>
      </c>
      <c r="N190" s="3">
        <v>5</v>
      </c>
      <c r="O190" s="3">
        <v>-0.25</v>
      </c>
    </row>
    <row r="191" spans="1:15" x14ac:dyDescent="0.3">
      <c r="A191" s="8" t="s">
        <v>16</v>
      </c>
      <c r="B191" s="8" t="s">
        <v>92</v>
      </c>
      <c r="C191" s="2">
        <v>3.8461538461538498E-2</v>
      </c>
      <c r="D191" s="2">
        <v>-5.5555555555555601E-2</v>
      </c>
      <c r="E191" s="2">
        <v>-0.31372549019607798</v>
      </c>
      <c r="F191" s="2">
        <v>-0.48571428571428599</v>
      </c>
      <c r="G191" s="2">
        <v>0</v>
      </c>
      <c r="H191" s="2">
        <v>-0.16666666666666699</v>
      </c>
      <c r="I191" s="2">
        <v>0</v>
      </c>
      <c r="J191" s="2">
        <v>0.6</v>
      </c>
      <c r="K191" s="2">
        <v>0</v>
      </c>
      <c r="L191" s="2">
        <v>0.16666666666666699</v>
      </c>
      <c r="M191" s="2">
        <v>0.28571428571428598</v>
      </c>
      <c r="N191" s="3">
        <v>1.4</v>
      </c>
      <c r="O191" s="3">
        <v>-0.29411764705882398</v>
      </c>
    </row>
    <row r="192" spans="1:15" x14ac:dyDescent="0.3">
      <c r="A192" s="8" t="s">
        <v>16</v>
      </c>
      <c r="B192" s="8" t="s">
        <v>93</v>
      </c>
      <c r="C192" s="2">
        <v>-8.6247086247086199E-2</v>
      </c>
      <c r="D192" s="2">
        <v>-0.27551020408163301</v>
      </c>
      <c r="E192" s="2">
        <v>-0.35915492957746498</v>
      </c>
      <c r="F192" s="2">
        <v>-9.8901098901098897E-2</v>
      </c>
      <c r="G192" s="2">
        <v>4.8780487804878099E-2</v>
      </c>
      <c r="H192" s="2">
        <v>1.74418604651163E-2</v>
      </c>
      <c r="I192" s="2">
        <v>-5.14285714285714E-2</v>
      </c>
      <c r="J192" s="2">
        <v>4.2168674698795199E-2</v>
      </c>
      <c r="K192" s="2">
        <v>-9.2485549132948E-2</v>
      </c>
      <c r="L192" s="2">
        <v>0.146496815286624</v>
      </c>
      <c r="M192" s="2">
        <v>-0.15</v>
      </c>
      <c r="N192" s="3">
        <v>-7.8313253012048195E-2</v>
      </c>
      <c r="O192" s="3">
        <v>-0.46126760563380298</v>
      </c>
    </row>
    <row r="193" spans="1:15" x14ac:dyDescent="0.3">
      <c r="A193" s="8" t="s">
        <v>16</v>
      </c>
      <c r="B193" s="8" t="s">
        <v>94</v>
      </c>
      <c r="C193" s="2">
        <v>2.03527815468114E-3</v>
      </c>
      <c r="D193" s="2">
        <v>-7.1428571428571397E-2</v>
      </c>
      <c r="E193" s="2">
        <v>-0.33977397010572402</v>
      </c>
      <c r="F193" s="2">
        <v>-0.26891220320265002</v>
      </c>
      <c r="G193" s="2">
        <v>-0.14123867069486401</v>
      </c>
      <c r="H193" s="2">
        <v>-3.2541776605101103E-2</v>
      </c>
      <c r="I193" s="2">
        <v>-4.5454545454545497E-2</v>
      </c>
      <c r="J193" s="2">
        <v>9.2380952380952397E-2</v>
      </c>
      <c r="K193" s="2">
        <v>-9.8517872711421095E-2</v>
      </c>
      <c r="L193" s="2">
        <v>-0.12862669245648001</v>
      </c>
      <c r="M193" s="2">
        <v>1.4428412874583799E-2</v>
      </c>
      <c r="N193" s="3">
        <v>-0.12952380952381001</v>
      </c>
      <c r="O193" s="3">
        <v>-0.66678818811520202</v>
      </c>
    </row>
    <row r="194" spans="1:15" x14ac:dyDescent="0.3">
      <c r="A194" s="8" t="s">
        <v>16</v>
      </c>
      <c r="B194" s="8" t="s">
        <v>95</v>
      </c>
      <c r="C194" s="2">
        <v>-6.6666666666666693E-2</v>
      </c>
      <c r="D194" s="2">
        <v>-0.5</v>
      </c>
      <c r="E194" s="2">
        <v>0</v>
      </c>
      <c r="F194" s="2">
        <v>-0.28571428571428598</v>
      </c>
      <c r="G194" s="2">
        <v>-0.2</v>
      </c>
      <c r="H194" s="2">
        <v>-0.25</v>
      </c>
      <c r="I194" s="2">
        <v>1</v>
      </c>
      <c r="J194" s="2">
        <v>0.33333333333333298</v>
      </c>
      <c r="K194" s="2">
        <v>-0.125</v>
      </c>
      <c r="L194" s="2">
        <v>0.28571428571428598</v>
      </c>
      <c r="M194" s="2">
        <v>-0.44444444444444398</v>
      </c>
      <c r="N194" s="3">
        <v>-0.16666666666666699</v>
      </c>
      <c r="O194" s="3">
        <v>-0.28571428571428598</v>
      </c>
    </row>
    <row r="195" spans="1:15" x14ac:dyDescent="0.3">
      <c r="A195" s="8" t="s">
        <v>16</v>
      </c>
      <c r="B195" s="8" t="s">
        <v>96</v>
      </c>
      <c r="C195" s="2">
        <v>1.21951219512195E-2</v>
      </c>
      <c r="D195" s="2">
        <v>-0.19277108433734899</v>
      </c>
      <c r="E195" s="2">
        <v>-0.30597014925373101</v>
      </c>
      <c r="F195" s="2">
        <v>-0.34408602150537598</v>
      </c>
      <c r="G195" s="2">
        <v>0.14754098360655701</v>
      </c>
      <c r="H195" s="2">
        <v>-1.4285714285714299E-2</v>
      </c>
      <c r="I195" s="2">
        <v>-1.4492753623188401E-2</v>
      </c>
      <c r="J195" s="2">
        <v>0.11764705882352899</v>
      </c>
      <c r="K195" s="2">
        <v>1.3157894736842099E-2</v>
      </c>
      <c r="L195" s="2">
        <v>-0.11688311688311701</v>
      </c>
      <c r="M195" s="2">
        <v>0.13235294117647101</v>
      </c>
      <c r="N195" s="3">
        <v>0.13235294117647101</v>
      </c>
      <c r="O195" s="3">
        <v>-0.42537313432835799</v>
      </c>
    </row>
    <row r="196" spans="1:15" x14ac:dyDescent="0.3">
      <c r="A196" s="8" t="s">
        <v>16</v>
      </c>
      <c r="B196" s="8" t="s">
        <v>97</v>
      </c>
      <c r="C196" s="2">
        <v>-0.2</v>
      </c>
      <c r="D196" s="2">
        <v>-0.40476190476190499</v>
      </c>
      <c r="E196" s="2">
        <v>-0.4</v>
      </c>
      <c r="F196" s="2">
        <v>-0.38333333333333303</v>
      </c>
      <c r="G196" s="2">
        <v>-0.18918918918918901</v>
      </c>
      <c r="H196" s="2">
        <v>-3.3333333333333298E-2</v>
      </c>
      <c r="I196" s="2">
        <v>3.4482758620689703E-2</v>
      </c>
      <c r="J196" s="2">
        <v>-6.6666666666666693E-2</v>
      </c>
      <c r="K196" s="2">
        <v>0.107142857142857</v>
      </c>
      <c r="L196" s="2">
        <v>-0.29032258064516098</v>
      </c>
      <c r="M196" s="2">
        <v>-0.18181818181818199</v>
      </c>
      <c r="N196" s="3">
        <v>-0.4</v>
      </c>
      <c r="O196" s="3">
        <v>-0.82</v>
      </c>
    </row>
    <row r="197" spans="1:15" x14ac:dyDescent="0.3">
      <c r="A197" s="8" t="s">
        <v>16</v>
      </c>
      <c r="B197" s="8" t="s">
        <v>98</v>
      </c>
      <c r="C197" s="2">
        <v>-0.18199233716475099</v>
      </c>
      <c r="D197" s="2">
        <v>-0.35714285714285698</v>
      </c>
      <c r="E197" s="2">
        <v>-0.479052823315118</v>
      </c>
      <c r="F197" s="2">
        <v>-0.32517482517482499</v>
      </c>
      <c r="G197" s="2">
        <v>-0.21243523316062199</v>
      </c>
      <c r="H197" s="2">
        <v>-7.8947368421052599E-2</v>
      </c>
      <c r="I197" s="2">
        <v>-2.1428571428571401E-2</v>
      </c>
      <c r="J197" s="2">
        <v>-7.2992700729926996E-3</v>
      </c>
      <c r="K197" s="2">
        <v>-0.183823529411765</v>
      </c>
      <c r="L197" s="2">
        <v>-0.27927927927927898</v>
      </c>
      <c r="M197" s="2">
        <v>-7.4999999999999997E-2</v>
      </c>
      <c r="N197" s="3">
        <v>-0.45985401459853997</v>
      </c>
      <c r="O197" s="3">
        <v>-0.86520947176684904</v>
      </c>
    </row>
    <row r="198" spans="1:15" x14ac:dyDescent="0.3">
      <c r="A198" s="11" t="s">
        <v>17</v>
      </c>
      <c r="B198" s="11" t="s">
        <v>17</v>
      </c>
      <c r="C198" s="3">
        <v>3.09869931140015E-2</v>
      </c>
      <c r="D198" s="3">
        <v>8.6717515288943902E-3</v>
      </c>
      <c r="E198" s="3">
        <v>-1.56684287972097E-3</v>
      </c>
      <c r="F198" s="3">
        <v>1.87633902375786E-2</v>
      </c>
      <c r="G198" s="3">
        <v>2.5008036862408899E-2</v>
      </c>
      <c r="H198" s="3">
        <v>2.5809233825124501E-2</v>
      </c>
      <c r="I198" s="3">
        <v>2.2828607098270001E-2</v>
      </c>
      <c r="J198" s="3">
        <v>3.5409141860754799E-2</v>
      </c>
      <c r="K198" s="3">
        <v>2.0076263337062299E-2</v>
      </c>
      <c r="L198" s="3">
        <v>2.54593052050659E-2</v>
      </c>
      <c r="M198" s="3">
        <v>3.2692816319959503E-2</v>
      </c>
      <c r="N198" s="3">
        <v>0.118495453979325</v>
      </c>
      <c r="O198" s="3">
        <v>0.22355441713444901</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100</v>
      </c>
      <c r="B203" s="15"/>
    </row>
    <row r="204" spans="1:15" x14ac:dyDescent="0.3">
      <c r="A204" s="14" t="s">
        <v>43</v>
      </c>
      <c r="B204" s="15"/>
    </row>
    <row r="205" spans="1:15" x14ac:dyDescent="0.3">
      <c r="A205" s="14" t="s">
        <v>44</v>
      </c>
      <c r="B205" s="15"/>
    </row>
    <row r="206" spans="1:15" x14ac:dyDescent="0.3">
      <c r="A206" s="14" t="s">
        <v>45</v>
      </c>
      <c r="B206" s="15"/>
    </row>
    <row r="207" spans="1:15" x14ac:dyDescent="0.3">
      <c r="A207" s="15"/>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170</v>
      </c>
      <c r="B1" s="15"/>
    </row>
    <row r="2" spans="1:14" ht="15.6" x14ac:dyDescent="0.3">
      <c r="A2" s="12" t="s">
        <v>163</v>
      </c>
      <c r="B2" s="15"/>
    </row>
    <row r="3" spans="1:14" ht="15.6" x14ac:dyDescent="0.3">
      <c r="A3" s="12" t="s">
        <v>33</v>
      </c>
      <c r="B3" s="15"/>
    </row>
    <row r="4" spans="1:14" ht="15.6" x14ac:dyDescent="0.3">
      <c r="A4" s="12" t="s">
        <v>111</v>
      </c>
      <c r="B4" s="15"/>
    </row>
    <row r="5" spans="1:14" x14ac:dyDescent="0.3">
      <c r="A5" s="15"/>
      <c r="B5" s="15"/>
    </row>
    <row r="6" spans="1:14" x14ac:dyDescent="0.3">
      <c r="A6" s="16" t="str">
        <f>HYPERLINK("#'Table of contents'!A42",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101</v>
      </c>
      <c r="C9" s="1">
        <v>344</v>
      </c>
      <c r="D9" s="1">
        <v>378</v>
      </c>
      <c r="E9" s="1">
        <v>416</v>
      </c>
      <c r="F9" s="1">
        <v>446</v>
      </c>
      <c r="G9" s="1">
        <v>503</v>
      </c>
      <c r="H9" s="1">
        <v>521</v>
      </c>
      <c r="I9" s="1">
        <v>568</v>
      </c>
      <c r="J9" s="1">
        <v>612</v>
      </c>
      <c r="K9" s="1">
        <v>648</v>
      </c>
      <c r="L9" s="1">
        <v>677</v>
      </c>
      <c r="M9" s="1">
        <v>792</v>
      </c>
      <c r="N9" s="1">
        <v>925</v>
      </c>
    </row>
    <row r="10" spans="1:14" x14ac:dyDescent="0.3">
      <c r="A10" s="7" t="s">
        <v>12</v>
      </c>
      <c r="B10" s="7" t="s">
        <v>102</v>
      </c>
      <c r="C10" s="1">
        <v>11424</v>
      </c>
      <c r="D10" s="1">
        <v>12192</v>
      </c>
      <c r="E10" s="1">
        <v>12906</v>
      </c>
      <c r="F10" s="1">
        <v>13594</v>
      </c>
      <c r="G10" s="1">
        <v>14306</v>
      </c>
      <c r="H10" s="1">
        <v>14967</v>
      </c>
      <c r="I10" s="1">
        <v>15591</v>
      </c>
      <c r="J10" s="1">
        <v>16079</v>
      </c>
      <c r="K10" s="1">
        <v>16660</v>
      </c>
      <c r="L10" s="1">
        <v>16952</v>
      </c>
      <c r="M10" s="1">
        <v>19000</v>
      </c>
      <c r="N10" s="1">
        <v>20665</v>
      </c>
    </row>
    <row r="11" spans="1:14" x14ac:dyDescent="0.3">
      <c r="A11" s="7" t="s">
        <v>12</v>
      </c>
      <c r="B11" s="7" t="s">
        <v>103</v>
      </c>
      <c r="C11" s="1">
        <v>3262</v>
      </c>
      <c r="D11" s="1">
        <v>3594</v>
      </c>
      <c r="E11" s="1">
        <v>3890</v>
      </c>
      <c r="F11" s="1">
        <v>4197</v>
      </c>
      <c r="G11" s="1">
        <v>4517</v>
      </c>
      <c r="H11" s="1">
        <v>4812</v>
      </c>
      <c r="I11" s="1">
        <v>5073</v>
      </c>
      <c r="J11" s="1">
        <v>5343</v>
      </c>
      <c r="K11" s="1">
        <v>5618</v>
      </c>
      <c r="L11" s="1">
        <v>5819</v>
      </c>
      <c r="M11" s="1">
        <v>6730</v>
      </c>
      <c r="N11" s="1">
        <v>7580</v>
      </c>
    </row>
    <row r="12" spans="1:14" x14ac:dyDescent="0.3">
      <c r="A12" s="7" t="s">
        <v>12</v>
      </c>
      <c r="B12" s="7" t="s">
        <v>104</v>
      </c>
      <c r="C12" s="1">
        <v>523</v>
      </c>
      <c r="D12" s="1">
        <v>544</v>
      </c>
      <c r="E12" s="1">
        <v>541</v>
      </c>
      <c r="F12" s="1">
        <v>553</v>
      </c>
      <c r="G12" s="1">
        <v>556</v>
      </c>
      <c r="H12" s="1">
        <v>574</v>
      </c>
      <c r="I12" s="1">
        <v>582</v>
      </c>
      <c r="J12" s="1">
        <v>587</v>
      </c>
      <c r="K12" s="1">
        <v>609</v>
      </c>
      <c r="L12" s="1">
        <v>602</v>
      </c>
      <c r="M12" s="1">
        <v>681</v>
      </c>
      <c r="N12" s="1">
        <v>720</v>
      </c>
    </row>
    <row r="13" spans="1:14" x14ac:dyDescent="0.3">
      <c r="A13" s="7" t="s">
        <v>12</v>
      </c>
      <c r="B13" s="7" t="s">
        <v>105</v>
      </c>
      <c r="C13" s="1">
        <v>2152</v>
      </c>
      <c r="D13" s="1">
        <v>2383</v>
      </c>
      <c r="E13" s="1">
        <v>2657</v>
      </c>
      <c r="F13" s="1">
        <v>2864</v>
      </c>
      <c r="G13" s="1">
        <v>3162</v>
      </c>
      <c r="H13" s="1">
        <v>3456</v>
      </c>
      <c r="I13" s="1">
        <v>3777</v>
      </c>
      <c r="J13" s="1">
        <v>4181</v>
      </c>
      <c r="K13" s="1">
        <v>4617</v>
      </c>
      <c r="L13" s="1">
        <v>4967</v>
      </c>
      <c r="M13" s="1">
        <v>5985</v>
      </c>
      <c r="N13" s="1">
        <v>6917</v>
      </c>
    </row>
    <row r="14" spans="1:14" x14ac:dyDescent="0.3">
      <c r="A14" s="7" t="s">
        <v>12</v>
      </c>
      <c r="B14" s="7" t="s">
        <v>106</v>
      </c>
      <c r="C14" s="1">
        <v>189</v>
      </c>
      <c r="D14" s="1">
        <v>213</v>
      </c>
      <c r="E14" s="1">
        <v>235</v>
      </c>
      <c r="F14" s="1">
        <v>264</v>
      </c>
      <c r="G14" s="1">
        <v>306</v>
      </c>
      <c r="H14" s="1">
        <v>332</v>
      </c>
      <c r="I14" s="1">
        <v>369</v>
      </c>
      <c r="J14" s="1">
        <v>395</v>
      </c>
      <c r="K14" s="1">
        <v>423</v>
      </c>
      <c r="L14" s="1">
        <v>446</v>
      </c>
      <c r="M14" s="1">
        <v>519</v>
      </c>
      <c r="N14" s="1">
        <v>593</v>
      </c>
    </row>
    <row r="15" spans="1:14" x14ac:dyDescent="0.3">
      <c r="A15" s="7" t="s">
        <v>12</v>
      </c>
      <c r="B15" s="7" t="s">
        <v>16</v>
      </c>
      <c r="C15" s="1">
        <v>354</v>
      </c>
      <c r="D15" s="1">
        <v>381</v>
      </c>
      <c r="E15" s="1">
        <v>405</v>
      </c>
      <c r="F15" s="1">
        <v>427</v>
      </c>
      <c r="G15" s="1">
        <v>452</v>
      </c>
      <c r="H15" s="1">
        <v>473</v>
      </c>
      <c r="I15" s="1">
        <v>492</v>
      </c>
      <c r="J15" s="1">
        <v>516</v>
      </c>
      <c r="K15" s="1">
        <v>541</v>
      </c>
      <c r="L15" s="1">
        <v>569</v>
      </c>
      <c r="M15" s="1">
        <v>669</v>
      </c>
      <c r="N15" s="1">
        <v>745</v>
      </c>
    </row>
    <row r="16" spans="1:14" x14ac:dyDescent="0.3">
      <c r="A16" s="7" t="s">
        <v>12</v>
      </c>
      <c r="B16" s="7" t="s">
        <v>107</v>
      </c>
      <c r="C16" s="1">
        <v>7676</v>
      </c>
      <c r="D16" s="1">
        <v>8079</v>
      </c>
      <c r="E16" s="1">
        <v>8545</v>
      </c>
      <c r="F16" s="1">
        <v>9028</v>
      </c>
      <c r="G16" s="1">
        <v>9440</v>
      </c>
      <c r="H16" s="1">
        <v>9999</v>
      </c>
      <c r="I16" s="1">
        <v>10473</v>
      </c>
      <c r="J16" s="1">
        <v>10965</v>
      </c>
      <c r="K16" s="1">
        <v>11561</v>
      </c>
      <c r="L16" s="1">
        <v>12054</v>
      </c>
      <c r="M16" s="1">
        <v>14272</v>
      </c>
      <c r="N16" s="1">
        <v>16083</v>
      </c>
    </row>
    <row r="17" spans="1:14" x14ac:dyDescent="0.3">
      <c r="A17" s="7" t="s">
        <v>12</v>
      </c>
      <c r="B17" s="7" t="s">
        <v>108</v>
      </c>
      <c r="C17" s="1">
        <v>3058</v>
      </c>
      <c r="D17" s="1">
        <v>3234</v>
      </c>
      <c r="E17" s="1">
        <v>3439</v>
      </c>
      <c r="F17" s="1">
        <v>3640</v>
      </c>
      <c r="G17" s="1">
        <v>3848</v>
      </c>
      <c r="H17" s="1">
        <v>4072</v>
      </c>
      <c r="I17" s="1">
        <v>4257</v>
      </c>
      <c r="J17" s="1">
        <v>4500</v>
      </c>
      <c r="K17" s="1">
        <v>4716</v>
      </c>
      <c r="L17" s="1">
        <v>4932</v>
      </c>
      <c r="M17" s="1">
        <v>5830</v>
      </c>
      <c r="N17" s="1">
        <v>6607</v>
      </c>
    </row>
    <row r="18" spans="1:14" x14ac:dyDescent="0.3">
      <c r="A18" s="7" t="s">
        <v>12</v>
      </c>
      <c r="B18" s="7" t="s">
        <v>109</v>
      </c>
      <c r="C18" s="1">
        <v>25358</v>
      </c>
      <c r="D18" s="1">
        <v>25480</v>
      </c>
      <c r="E18" s="1">
        <v>24818</v>
      </c>
      <c r="F18" s="1">
        <v>24159</v>
      </c>
      <c r="G18" s="1">
        <v>23965</v>
      </c>
      <c r="H18" s="1">
        <v>23777</v>
      </c>
      <c r="I18" s="1">
        <v>23566</v>
      </c>
      <c r="J18" s="1">
        <v>23150</v>
      </c>
      <c r="K18" s="1">
        <v>23140</v>
      </c>
      <c r="L18" s="1">
        <v>22977</v>
      </c>
      <c r="M18" s="1">
        <v>17568</v>
      </c>
      <c r="N18" s="1">
        <v>13789</v>
      </c>
    </row>
    <row r="19" spans="1:14" x14ac:dyDescent="0.3">
      <c r="A19" s="7" t="s">
        <v>13</v>
      </c>
      <c r="B19" s="7" t="s">
        <v>101</v>
      </c>
      <c r="C19" s="1">
        <v>3</v>
      </c>
      <c r="D19" s="1">
        <v>2</v>
      </c>
      <c r="E19" s="1">
        <v>3</v>
      </c>
      <c r="F19" s="1">
        <v>5</v>
      </c>
      <c r="G19" s="1">
        <v>5</v>
      </c>
      <c r="H19" s="1">
        <v>5</v>
      </c>
      <c r="I19" s="1">
        <v>6</v>
      </c>
      <c r="J19" s="1">
        <v>6</v>
      </c>
      <c r="K19" s="1">
        <v>6</v>
      </c>
      <c r="L19" s="1">
        <v>6</v>
      </c>
      <c r="M19" s="1">
        <v>7</v>
      </c>
      <c r="N19" s="1">
        <v>7</v>
      </c>
    </row>
    <row r="20" spans="1:14" x14ac:dyDescent="0.3">
      <c r="A20" s="7" t="s">
        <v>13</v>
      </c>
      <c r="B20" s="7" t="s">
        <v>102</v>
      </c>
      <c r="C20" s="1">
        <v>633</v>
      </c>
      <c r="D20" s="1">
        <v>678</v>
      </c>
      <c r="E20" s="1">
        <v>713</v>
      </c>
      <c r="F20" s="1">
        <v>736</v>
      </c>
      <c r="G20" s="1">
        <v>792</v>
      </c>
      <c r="H20" s="1">
        <v>830</v>
      </c>
      <c r="I20" s="1">
        <v>879</v>
      </c>
      <c r="J20" s="1">
        <v>941</v>
      </c>
      <c r="K20" s="1">
        <v>995</v>
      </c>
      <c r="L20" s="1">
        <v>1048</v>
      </c>
      <c r="M20" s="1">
        <v>1193</v>
      </c>
      <c r="N20" s="1">
        <v>1304</v>
      </c>
    </row>
    <row r="21" spans="1:14" x14ac:dyDescent="0.3">
      <c r="A21" s="7" t="s">
        <v>13</v>
      </c>
      <c r="B21" s="7" t="s">
        <v>103</v>
      </c>
      <c r="C21" s="1">
        <v>36</v>
      </c>
      <c r="D21" s="1">
        <v>37</v>
      </c>
      <c r="E21" s="1">
        <v>34</v>
      </c>
      <c r="F21" s="1">
        <v>36</v>
      </c>
      <c r="G21" s="1">
        <v>39</v>
      </c>
      <c r="H21" s="1">
        <v>43</v>
      </c>
      <c r="I21" s="1">
        <v>45</v>
      </c>
      <c r="J21" s="1">
        <v>44</v>
      </c>
      <c r="K21" s="1">
        <v>45</v>
      </c>
      <c r="L21" s="1">
        <v>49</v>
      </c>
      <c r="M21" s="1">
        <v>48</v>
      </c>
      <c r="N21" s="1">
        <v>50</v>
      </c>
    </row>
    <row r="22" spans="1:14" x14ac:dyDescent="0.3">
      <c r="A22" s="7" t="s">
        <v>13</v>
      </c>
      <c r="B22" s="7" t="s">
        <v>104</v>
      </c>
      <c r="C22" s="1">
        <v>1</v>
      </c>
      <c r="D22" s="1">
        <v>1</v>
      </c>
      <c r="E22" s="1">
        <v>1</v>
      </c>
      <c r="F22" s="1">
        <v>1</v>
      </c>
      <c r="G22" s="1">
        <v>1</v>
      </c>
      <c r="H22" s="1">
        <v>1</v>
      </c>
      <c r="I22" s="1">
        <v>1</v>
      </c>
      <c r="J22" s="1">
        <v>1</v>
      </c>
      <c r="K22" s="1">
        <v>1</v>
      </c>
      <c r="L22" s="1">
        <v>1</v>
      </c>
      <c r="M22" s="1">
        <v>1</v>
      </c>
      <c r="N22" s="1">
        <v>1</v>
      </c>
    </row>
    <row r="23" spans="1:14" x14ac:dyDescent="0.3">
      <c r="A23" s="7" t="s">
        <v>13</v>
      </c>
      <c r="B23" s="7" t="s">
        <v>105</v>
      </c>
      <c r="C23" s="1">
        <v>30</v>
      </c>
      <c r="D23" s="1">
        <v>38</v>
      </c>
      <c r="E23" s="1">
        <v>34</v>
      </c>
      <c r="F23" s="1">
        <v>31</v>
      </c>
      <c r="G23" s="1">
        <v>35</v>
      </c>
      <c r="H23" s="1">
        <v>35</v>
      </c>
      <c r="I23" s="1">
        <v>36</v>
      </c>
      <c r="J23" s="1">
        <v>38</v>
      </c>
      <c r="K23" s="1">
        <v>45</v>
      </c>
      <c r="L23" s="1">
        <v>48</v>
      </c>
      <c r="M23" s="1">
        <v>66</v>
      </c>
      <c r="N23" s="1">
        <v>63</v>
      </c>
    </row>
    <row r="24" spans="1:14" x14ac:dyDescent="0.3">
      <c r="A24" s="7" t="s">
        <v>13</v>
      </c>
      <c r="B24" s="7" t="s">
        <v>106</v>
      </c>
      <c r="C24" s="1">
        <v>3</v>
      </c>
      <c r="D24" s="1">
        <v>3</v>
      </c>
      <c r="E24" s="1">
        <v>3</v>
      </c>
      <c r="F24" s="1">
        <v>3</v>
      </c>
      <c r="G24" s="1">
        <v>3</v>
      </c>
      <c r="H24" s="1">
        <v>2</v>
      </c>
      <c r="I24" s="1">
        <v>2</v>
      </c>
      <c r="J24" s="1">
        <v>2</v>
      </c>
      <c r="K24" s="1">
        <v>2</v>
      </c>
      <c r="L24" s="1">
        <v>2</v>
      </c>
      <c r="M24" s="1">
        <v>3</v>
      </c>
      <c r="N24" s="1">
        <v>3</v>
      </c>
    </row>
    <row r="25" spans="1:14" x14ac:dyDescent="0.3">
      <c r="A25" s="7" t="s">
        <v>13</v>
      </c>
      <c r="B25" s="7" t="s">
        <v>16</v>
      </c>
      <c r="C25" s="1">
        <v>5</v>
      </c>
      <c r="D25" s="1">
        <v>5</v>
      </c>
      <c r="E25" s="1">
        <v>5</v>
      </c>
      <c r="F25" s="1">
        <v>5</v>
      </c>
      <c r="G25" s="1">
        <v>6</v>
      </c>
      <c r="H25" s="1">
        <v>5</v>
      </c>
      <c r="I25" s="1">
        <v>5</v>
      </c>
      <c r="J25" s="1">
        <v>6</v>
      </c>
      <c r="K25" s="1">
        <v>7</v>
      </c>
      <c r="L25" s="1">
        <v>8</v>
      </c>
      <c r="M25" s="1">
        <v>6</v>
      </c>
      <c r="N25" s="1">
        <v>8</v>
      </c>
    </row>
    <row r="26" spans="1:14" x14ac:dyDescent="0.3">
      <c r="A26" s="7" t="s">
        <v>13</v>
      </c>
      <c r="B26" s="7" t="s">
        <v>107</v>
      </c>
      <c r="C26" s="1">
        <v>229</v>
      </c>
      <c r="D26" s="1">
        <v>243</v>
      </c>
      <c r="E26" s="1">
        <v>258</v>
      </c>
      <c r="F26" s="1">
        <v>269</v>
      </c>
      <c r="G26" s="1">
        <v>287</v>
      </c>
      <c r="H26" s="1">
        <v>294</v>
      </c>
      <c r="I26" s="1">
        <v>300</v>
      </c>
      <c r="J26" s="1">
        <v>304</v>
      </c>
      <c r="K26" s="1">
        <v>323</v>
      </c>
      <c r="L26" s="1">
        <v>339</v>
      </c>
      <c r="M26" s="1">
        <v>398</v>
      </c>
      <c r="N26" s="1">
        <v>444</v>
      </c>
    </row>
    <row r="27" spans="1:14" x14ac:dyDescent="0.3">
      <c r="A27" s="7" t="s">
        <v>13</v>
      </c>
      <c r="B27" s="7" t="s">
        <v>108</v>
      </c>
      <c r="C27" s="1">
        <v>97</v>
      </c>
      <c r="D27" s="1">
        <v>103</v>
      </c>
      <c r="E27" s="1">
        <v>107</v>
      </c>
      <c r="F27" s="1">
        <v>112</v>
      </c>
      <c r="G27" s="1">
        <v>122</v>
      </c>
      <c r="H27" s="1">
        <v>125</v>
      </c>
      <c r="I27" s="1">
        <v>129</v>
      </c>
      <c r="J27" s="1">
        <v>131</v>
      </c>
      <c r="K27" s="1">
        <v>125</v>
      </c>
      <c r="L27" s="1">
        <v>136</v>
      </c>
      <c r="M27" s="1">
        <v>162</v>
      </c>
      <c r="N27" s="1">
        <v>181</v>
      </c>
    </row>
    <row r="28" spans="1:14" x14ac:dyDescent="0.3">
      <c r="A28" s="7" t="s">
        <v>13</v>
      </c>
      <c r="B28" s="7" t="s">
        <v>109</v>
      </c>
      <c r="C28" s="1">
        <v>746</v>
      </c>
      <c r="D28" s="1">
        <v>737</v>
      </c>
      <c r="E28" s="1">
        <v>718</v>
      </c>
      <c r="F28" s="1">
        <v>696</v>
      </c>
      <c r="G28" s="1">
        <v>691</v>
      </c>
      <c r="H28" s="1">
        <v>673</v>
      </c>
      <c r="I28" s="1">
        <v>665</v>
      </c>
      <c r="J28" s="1">
        <v>644</v>
      </c>
      <c r="K28" s="1">
        <v>653</v>
      </c>
      <c r="L28" s="1">
        <v>648</v>
      </c>
      <c r="M28" s="1">
        <v>472</v>
      </c>
      <c r="N28" s="1">
        <v>344</v>
      </c>
    </row>
    <row r="29" spans="1:14" x14ac:dyDescent="0.3">
      <c r="A29" s="7" t="s">
        <v>14</v>
      </c>
      <c r="B29" s="7" t="s">
        <v>101</v>
      </c>
      <c r="C29" s="1">
        <v>13</v>
      </c>
      <c r="D29" s="1">
        <v>14</v>
      </c>
      <c r="E29" s="1">
        <v>14</v>
      </c>
      <c r="F29" s="1">
        <v>15</v>
      </c>
      <c r="G29" s="1">
        <v>17</v>
      </c>
      <c r="H29" s="1">
        <v>18</v>
      </c>
      <c r="I29" s="1">
        <v>22</v>
      </c>
      <c r="J29" s="1">
        <v>24</v>
      </c>
      <c r="K29" s="1">
        <v>30</v>
      </c>
      <c r="L29" s="1">
        <v>30</v>
      </c>
      <c r="M29" s="1">
        <v>35</v>
      </c>
      <c r="N29" s="1">
        <v>40</v>
      </c>
    </row>
    <row r="30" spans="1:14" x14ac:dyDescent="0.3">
      <c r="A30" s="7" t="s">
        <v>14</v>
      </c>
      <c r="B30" s="7" t="s">
        <v>102</v>
      </c>
      <c r="C30" s="1">
        <v>1206</v>
      </c>
      <c r="D30" s="1">
        <v>1270</v>
      </c>
      <c r="E30" s="1">
        <v>1353</v>
      </c>
      <c r="F30" s="1">
        <v>1433</v>
      </c>
      <c r="G30" s="1">
        <v>1502</v>
      </c>
      <c r="H30" s="1">
        <v>1532</v>
      </c>
      <c r="I30" s="1">
        <v>1590</v>
      </c>
      <c r="J30" s="1">
        <v>1691</v>
      </c>
      <c r="K30" s="1">
        <v>1784</v>
      </c>
      <c r="L30" s="1">
        <v>1836</v>
      </c>
      <c r="M30" s="1">
        <v>2043</v>
      </c>
      <c r="N30" s="1">
        <v>2194</v>
      </c>
    </row>
    <row r="31" spans="1:14" x14ac:dyDescent="0.3">
      <c r="A31" s="7" t="s">
        <v>14</v>
      </c>
      <c r="B31" s="7" t="s">
        <v>103</v>
      </c>
      <c r="C31" s="1">
        <v>154</v>
      </c>
      <c r="D31" s="1">
        <v>178</v>
      </c>
      <c r="E31" s="1">
        <v>203</v>
      </c>
      <c r="F31" s="1">
        <v>216</v>
      </c>
      <c r="G31" s="1">
        <v>233</v>
      </c>
      <c r="H31" s="1">
        <v>238</v>
      </c>
      <c r="I31" s="1">
        <v>250</v>
      </c>
      <c r="J31" s="1">
        <v>256</v>
      </c>
      <c r="K31" s="1">
        <v>277</v>
      </c>
      <c r="L31" s="1">
        <v>281</v>
      </c>
      <c r="M31" s="1">
        <v>312</v>
      </c>
      <c r="N31" s="1">
        <v>330</v>
      </c>
    </row>
    <row r="32" spans="1:14" x14ac:dyDescent="0.3">
      <c r="A32" s="7" t="s">
        <v>14</v>
      </c>
      <c r="B32" s="7" t="s">
        <v>104</v>
      </c>
      <c r="C32" s="1">
        <v>15</v>
      </c>
      <c r="D32" s="1">
        <v>16</v>
      </c>
      <c r="E32" s="1">
        <v>17</v>
      </c>
      <c r="F32" s="1">
        <v>14</v>
      </c>
      <c r="G32" s="1">
        <v>14</v>
      </c>
      <c r="H32" s="1">
        <v>14</v>
      </c>
      <c r="I32" s="1">
        <v>14</v>
      </c>
      <c r="J32" s="1">
        <v>16</v>
      </c>
      <c r="K32" s="1">
        <v>15</v>
      </c>
      <c r="L32" s="1">
        <v>18</v>
      </c>
      <c r="M32" s="1">
        <v>22</v>
      </c>
      <c r="N32" s="1">
        <v>23</v>
      </c>
    </row>
    <row r="33" spans="1:14" x14ac:dyDescent="0.3">
      <c r="A33" s="7" t="s">
        <v>14</v>
      </c>
      <c r="B33" s="7" t="s">
        <v>105</v>
      </c>
      <c r="C33" s="1">
        <v>101</v>
      </c>
      <c r="D33" s="1">
        <v>129</v>
      </c>
      <c r="E33" s="1">
        <v>153</v>
      </c>
      <c r="F33" s="1">
        <v>164</v>
      </c>
      <c r="G33" s="1">
        <v>176</v>
      </c>
      <c r="H33" s="1">
        <v>190</v>
      </c>
      <c r="I33" s="1">
        <v>206</v>
      </c>
      <c r="J33" s="1">
        <v>222</v>
      </c>
      <c r="K33" s="1">
        <v>241</v>
      </c>
      <c r="L33" s="1">
        <v>253</v>
      </c>
      <c r="M33" s="1">
        <v>293</v>
      </c>
      <c r="N33" s="1">
        <v>326</v>
      </c>
    </row>
    <row r="34" spans="1:14" x14ac:dyDescent="0.3">
      <c r="A34" s="7" t="s">
        <v>14</v>
      </c>
      <c r="B34" s="7" t="s">
        <v>106</v>
      </c>
      <c r="C34" s="1">
        <v>10</v>
      </c>
      <c r="D34" s="1">
        <v>10</v>
      </c>
      <c r="E34" s="1">
        <v>10</v>
      </c>
      <c r="F34" s="1">
        <v>10</v>
      </c>
      <c r="G34" s="1">
        <v>10</v>
      </c>
      <c r="H34" s="1">
        <v>11</v>
      </c>
      <c r="I34" s="1">
        <v>11</v>
      </c>
      <c r="J34" s="1">
        <v>15</v>
      </c>
      <c r="K34" s="1">
        <v>17</v>
      </c>
      <c r="L34" s="1">
        <v>18</v>
      </c>
      <c r="M34" s="1">
        <v>17</v>
      </c>
      <c r="N34" s="1">
        <v>18</v>
      </c>
    </row>
    <row r="35" spans="1:14" x14ac:dyDescent="0.3">
      <c r="A35" s="7" t="s">
        <v>14</v>
      </c>
      <c r="B35" s="7" t="s">
        <v>16</v>
      </c>
      <c r="C35" s="1">
        <v>27</v>
      </c>
      <c r="D35" s="1">
        <v>28</v>
      </c>
      <c r="E35" s="1">
        <v>28</v>
      </c>
      <c r="F35" s="1">
        <v>29</v>
      </c>
      <c r="G35" s="1">
        <v>27</v>
      </c>
      <c r="H35" s="1">
        <v>25</v>
      </c>
      <c r="I35" s="1">
        <v>27</v>
      </c>
      <c r="J35" s="1">
        <v>26</v>
      </c>
      <c r="K35" s="1">
        <v>25</v>
      </c>
      <c r="L35" s="1">
        <v>27</v>
      </c>
      <c r="M35" s="1">
        <v>32</v>
      </c>
      <c r="N35" s="1">
        <v>30</v>
      </c>
    </row>
    <row r="36" spans="1:14" x14ac:dyDescent="0.3">
      <c r="A36" s="7" t="s">
        <v>14</v>
      </c>
      <c r="B36" s="7" t="s">
        <v>107</v>
      </c>
      <c r="C36" s="1">
        <v>1147</v>
      </c>
      <c r="D36" s="1">
        <v>1200</v>
      </c>
      <c r="E36" s="1">
        <v>1255</v>
      </c>
      <c r="F36" s="1">
        <v>1346</v>
      </c>
      <c r="G36" s="1">
        <v>1393</v>
      </c>
      <c r="H36" s="1">
        <v>1437</v>
      </c>
      <c r="I36" s="1">
        <v>1518</v>
      </c>
      <c r="J36" s="1">
        <v>1586</v>
      </c>
      <c r="K36" s="1">
        <v>1676</v>
      </c>
      <c r="L36" s="1">
        <v>1751</v>
      </c>
      <c r="M36" s="1">
        <v>2089</v>
      </c>
      <c r="N36" s="1">
        <v>2333</v>
      </c>
    </row>
    <row r="37" spans="1:14" x14ac:dyDescent="0.3">
      <c r="A37" s="7" t="s">
        <v>14</v>
      </c>
      <c r="B37" s="7" t="s">
        <v>108</v>
      </c>
      <c r="C37" s="1">
        <v>364</v>
      </c>
      <c r="D37" s="1">
        <v>389</v>
      </c>
      <c r="E37" s="1">
        <v>416</v>
      </c>
      <c r="F37" s="1">
        <v>439</v>
      </c>
      <c r="G37" s="1">
        <v>447</v>
      </c>
      <c r="H37" s="1">
        <v>472</v>
      </c>
      <c r="I37" s="1">
        <v>488</v>
      </c>
      <c r="J37" s="1">
        <v>499</v>
      </c>
      <c r="K37" s="1">
        <v>509</v>
      </c>
      <c r="L37" s="1">
        <v>521</v>
      </c>
      <c r="M37" s="1">
        <v>603</v>
      </c>
      <c r="N37" s="1">
        <v>660</v>
      </c>
    </row>
    <row r="38" spans="1:14" x14ac:dyDescent="0.3">
      <c r="A38" s="7" t="s">
        <v>14</v>
      </c>
      <c r="B38" s="7" t="s">
        <v>109</v>
      </c>
      <c r="C38" s="1">
        <v>2791</v>
      </c>
      <c r="D38" s="1">
        <v>2760</v>
      </c>
      <c r="E38" s="1">
        <v>2672</v>
      </c>
      <c r="F38" s="1">
        <v>2574</v>
      </c>
      <c r="G38" s="1">
        <v>2546</v>
      </c>
      <c r="H38" s="1">
        <v>2523</v>
      </c>
      <c r="I38" s="1">
        <v>2486</v>
      </c>
      <c r="J38" s="1">
        <v>2437</v>
      </c>
      <c r="K38" s="1">
        <v>2421</v>
      </c>
      <c r="L38" s="1">
        <v>2424</v>
      </c>
      <c r="M38" s="1">
        <v>1858</v>
      </c>
      <c r="N38" s="1">
        <v>1437</v>
      </c>
    </row>
    <row r="39" spans="1:14" x14ac:dyDescent="0.3">
      <c r="A39" s="7" t="s">
        <v>15</v>
      </c>
      <c r="B39" s="7" t="s">
        <v>101</v>
      </c>
      <c r="C39" s="1">
        <v>17</v>
      </c>
      <c r="D39" s="1">
        <v>19</v>
      </c>
      <c r="E39" s="1">
        <v>20</v>
      </c>
      <c r="F39" s="1">
        <v>22</v>
      </c>
      <c r="G39" s="1">
        <v>22</v>
      </c>
      <c r="H39" s="1">
        <v>23</v>
      </c>
      <c r="I39" s="1">
        <v>27</v>
      </c>
      <c r="J39" s="1">
        <v>27</v>
      </c>
      <c r="K39" s="1">
        <v>32</v>
      </c>
      <c r="L39" s="1">
        <v>33</v>
      </c>
      <c r="M39" s="1">
        <v>40</v>
      </c>
      <c r="N39" s="1">
        <v>44</v>
      </c>
    </row>
    <row r="40" spans="1:14" x14ac:dyDescent="0.3">
      <c r="A40" s="7" t="s">
        <v>15</v>
      </c>
      <c r="B40" s="7" t="s">
        <v>102</v>
      </c>
      <c r="C40" s="1">
        <v>659</v>
      </c>
      <c r="D40" s="1">
        <v>694</v>
      </c>
      <c r="E40" s="1">
        <v>711</v>
      </c>
      <c r="F40" s="1">
        <v>740</v>
      </c>
      <c r="G40" s="1">
        <v>752</v>
      </c>
      <c r="H40" s="1">
        <v>779</v>
      </c>
      <c r="I40" s="1">
        <v>808</v>
      </c>
      <c r="J40" s="1">
        <v>840</v>
      </c>
      <c r="K40" s="1">
        <v>890</v>
      </c>
      <c r="L40" s="1">
        <v>918</v>
      </c>
      <c r="M40" s="1">
        <v>1029</v>
      </c>
      <c r="N40" s="1">
        <v>1110</v>
      </c>
    </row>
    <row r="41" spans="1:14" x14ac:dyDescent="0.3">
      <c r="A41" s="7" t="s">
        <v>15</v>
      </c>
      <c r="B41" s="7" t="s">
        <v>103</v>
      </c>
      <c r="C41" s="1">
        <v>209</v>
      </c>
      <c r="D41" s="1">
        <v>226</v>
      </c>
      <c r="E41" s="1">
        <v>250</v>
      </c>
      <c r="F41" s="1">
        <v>267</v>
      </c>
      <c r="G41" s="1">
        <v>281</v>
      </c>
      <c r="H41" s="1">
        <v>287</v>
      </c>
      <c r="I41" s="1">
        <v>293</v>
      </c>
      <c r="J41" s="1">
        <v>299</v>
      </c>
      <c r="K41" s="1">
        <v>309</v>
      </c>
      <c r="L41" s="1">
        <v>331</v>
      </c>
      <c r="M41" s="1">
        <v>361</v>
      </c>
      <c r="N41" s="1">
        <v>396</v>
      </c>
    </row>
    <row r="42" spans="1:14" x14ac:dyDescent="0.3">
      <c r="A42" s="7" t="s">
        <v>15</v>
      </c>
      <c r="B42" s="7" t="s">
        <v>104</v>
      </c>
      <c r="C42" s="1">
        <v>0</v>
      </c>
      <c r="D42" s="1">
        <v>0</v>
      </c>
      <c r="E42" s="1">
        <v>1</v>
      </c>
      <c r="F42" s="1">
        <v>1</v>
      </c>
      <c r="G42" s="1">
        <v>1</v>
      </c>
      <c r="H42" s="1">
        <v>1</v>
      </c>
      <c r="I42" s="1">
        <v>2</v>
      </c>
      <c r="J42" s="1">
        <v>1</v>
      </c>
      <c r="K42" s="1">
        <v>1</v>
      </c>
      <c r="L42" s="1">
        <v>1</v>
      </c>
      <c r="M42" s="1">
        <v>1</v>
      </c>
      <c r="N42" s="1">
        <v>2</v>
      </c>
    </row>
    <row r="43" spans="1:14" x14ac:dyDescent="0.3">
      <c r="A43" s="7" t="s">
        <v>15</v>
      </c>
      <c r="B43" s="7" t="s">
        <v>105</v>
      </c>
      <c r="C43" s="1">
        <v>114</v>
      </c>
      <c r="D43" s="1">
        <v>118</v>
      </c>
      <c r="E43" s="1">
        <v>125</v>
      </c>
      <c r="F43" s="1">
        <v>135</v>
      </c>
      <c r="G43" s="1">
        <v>148</v>
      </c>
      <c r="H43" s="1">
        <v>151</v>
      </c>
      <c r="I43" s="1">
        <v>156</v>
      </c>
      <c r="J43" s="1">
        <v>181</v>
      </c>
      <c r="K43" s="1">
        <v>195</v>
      </c>
      <c r="L43" s="1">
        <v>209</v>
      </c>
      <c r="M43" s="1">
        <v>250</v>
      </c>
      <c r="N43" s="1">
        <v>288</v>
      </c>
    </row>
    <row r="44" spans="1:14" x14ac:dyDescent="0.3">
      <c r="A44" s="7" t="s">
        <v>15</v>
      </c>
      <c r="B44" s="7" t="s">
        <v>106</v>
      </c>
      <c r="C44" s="1">
        <v>9</v>
      </c>
      <c r="D44" s="1">
        <v>12</v>
      </c>
      <c r="E44" s="1">
        <v>12</v>
      </c>
      <c r="F44" s="1">
        <v>12</v>
      </c>
      <c r="G44" s="1">
        <v>12</v>
      </c>
      <c r="H44" s="1">
        <v>12</v>
      </c>
      <c r="I44" s="1">
        <v>12</v>
      </c>
      <c r="J44" s="1">
        <v>12</v>
      </c>
      <c r="K44" s="1">
        <v>12</v>
      </c>
      <c r="L44" s="1">
        <v>13</v>
      </c>
      <c r="M44" s="1">
        <v>15</v>
      </c>
      <c r="N44" s="1">
        <v>18</v>
      </c>
    </row>
    <row r="45" spans="1:14" x14ac:dyDescent="0.3">
      <c r="A45" s="7" t="s">
        <v>15</v>
      </c>
      <c r="B45" s="7" t="s">
        <v>16</v>
      </c>
      <c r="C45" s="1">
        <v>20</v>
      </c>
      <c r="D45" s="1">
        <v>19</v>
      </c>
      <c r="E45" s="1">
        <v>21</v>
      </c>
      <c r="F45" s="1">
        <v>19</v>
      </c>
      <c r="G45" s="1">
        <v>21</v>
      </c>
      <c r="H45" s="1">
        <v>26</v>
      </c>
      <c r="I45" s="1">
        <v>28</v>
      </c>
      <c r="J45" s="1">
        <v>28</v>
      </c>
      <c r="K45" s="1">
        <v>27</v>
      </c>
      <c r="L45" s="1">
        <v>27</v>
      </c>
      <c r="M45" s="1">
        <v>28</v>
      </c>
      <c r="N45" s="1">
        <v>30</v>
      </c>
    </row>
    <row r="46" spans="1:14" x14ac:dyDescent="0.3">
      <c r="A46" s="7" t="s">
        <v>15</v>
      </c>
      <c r="B46" s="7" t="s">
        <v>107</v>
      </c>
      <c r="C46" s="1">
        <v>424</v>
      </c>
      <c r="D46" s="1">
        <v>448</v>
      </c>
      <c r="E46" s="1">
        <v>462</v>
      </c>
      <c r="F46" s="1">
        <v>485</v>
      </c>
      <c r="G46" s="1">
        <v>526</v>
      </c>
      <c r="H46" s="1">
        <v>555</v>
      </c>
      <c r="I46" s="1">
        <v>593</v>
      </c>
      <c r="J46" s="1">
        <v>608</v>
      </c>
      <c r="K46" s="1">
        <v>666</v>
      </c>
      <c r="L46" s="1">
        <v>704</v>
      </c>
      <c r="M46" s="1">
        <v>796</v>
      </c>
      <c r="N46" s="1">
        <v>899</v>
      </c>
    </row>
    <row r="47" spans="1:14" x14ac:dyDescent="0.3">
      <c r="A47" s="7" t="s">
        <v>15</v>
      </c>
      <c r="B47" s="7" t="s">
        <v>108</v>
      </c>
      <c r="C47" s="1">
        <v>154</v>
      </c>
      <c r="D47" s="1">
        <v>160</v>
      </c>
      <c r="E47" s="1">
        <v>163</v>
      </c>
      <c r="F47" s="1">
        <v>165</v>
      </c>
      <c r="G47" s="1">
        <v>175</v>
      </c>
      <c r="H47" s="1">
        <v>183</v>
      </c>
      <c r="I47" s="1">
        <v>193</v>
      </c>
      <c r="J47" s="1">
        <v>201</v>
      </c>
      <c r="K47" s="1">
        <v>208</v>
      </c>
      <c r="L47" s="1">
        <v>217</v>
      </c>
      <c r="M47" s="1">
        <v>254</v>
      </c>
      <c r="N47" s="1">
        <v>274</v>
      </c>
    </row>
    <row r="48" spans="1:14" x14ac:dyDescent="0.3">
      <c r="A48" s="7" t="s">
        <v>15</v>
      </c>
      <c r="B48" s="7" t="s">
        <v>109</v>
      </c>
      <c r="C48" s="1">
        <v>1351</v>
      </c>
      <c r="D48" s="1">
        <v>1333</v>
      </c>
      <c r="E48" s="1">
        <v>1278</v>
      </c>
      <c r="F48" s="1">
        <v>1234</v>
      </c>
      <c r="G48" s="1">
        <v>1208</v>
      </c>
      <c r="H48" s="1">
        <v>1188</v>
      </c>
      <c r="I48" s="1">
        <v>1148</v>
      </c>
      <c r="J48" s="1">
        <v>1126</v>
      </c>
      <c r="K48" s="1">
        <v>1129</v>
      </c>
      <c r="L48" s="1">
        <v>1122</v>
      </c>
      <c r="M48" s="1">
        <v>859</v>
      </c>
      <c r="N48" s="1">
        <v>680</v>
      </c>
    </row>
    <row r="49" spans="1:14" x14ac:dyDescent="0.3">
      <c r="A49" s="7" t="s">
        <v>16</v>
      </c>
      <c r="B49" s="7" t="s">
        <v>101</v>
      </c>
      <c r="C49" s="1">
        <v>25</v>
      </c>
      <c r="D49" s="1">
        <v>18</v>
      </c>
      <c r="E49" s="1">
        <v>11</v>
      </c>
      <c r="F49" s="1">
        <v>12</v>
      </c>
      <c r="G49" s="1">
        <v>7</v>
      </c>
      <c r="H49" s="1">
        <v>6</v>
      </c>
      <c r="I49" s="1">
        <v>7</v>
      </c>
      <c r="J49" s="1">
        <v>7</v>
      </c>
      <c r="K49" s="1">
        <v>4</v>
      </c>
      <c r="L49" s="1">
        <v>5</v>
      </c>
      <c r="M49" s="1">
        <v>6</v>
      </c>
      <c r="N49" s="1">
        <v>4</v>
      </c>
    </row>
    <row r="50" spans="1:14" x14ac:dyDescent="0.3">
      <c r="A50" s="7" t="s">
        <v>16</v>
      </c>
      <c r="B50" s="7" t="s">
        <v>102</v>
      </c>
      <c r="C50" s="1">
        <v>1389</v>
      </c>
      <c r="D50" s="1">
        <v>1432</v>
      </c>
      <c r="E50" s="1">
        <v>1318</v>
      </c>
      <c r="F50" s="1">
        <v>967</v>
      </c>
      <c r="G50" s="1">
        <v>817</v>
      </c>
      <c r="H50" s="1">
        <v>773</v>
      </c>
      <c r="I50" s="1">
        <v>774</v>
      </c>
      <c r="J50" s="1">
        <v>762</v>
      </c>
      <c r="K50" s="1">
        <v>826</v>
      </c>
      <c r="L50" s="1">
        <v>747</v>
      </c>
      <c r="M50" s="1">
        <v>692</v>
      </c>
      <c r="N50" s="1">
        <v>686</v>
      </c>
    </row>
    <row r="51" spans="1:14" x14ac:dyDescent="0.3">
      <c r="A51" s="7" t="s">
        <v>16</v>
      </c>
      <c r="B51" s="7" t="s">
        <v>103</v>
      </c>
      <c r="C51" s="1">
        <v>137</v>
      </c>
      <c r="D51" s="1">
        <v>157</v>
      </c>
      <c r="E51" s="1">
        <v>128</v>
      </c>
      <c r="F51" s="1">
        <v>86</v>
      </c>
      <c r="G51" s="1">
        <v>69</v>
      </c>
      <c r="H51" s="1">
        <v>64</v>
      </c>
      <c r="I51" s="1">
        <v>64</v>
      </c>
      <c r="J51" s="1">
        <v>67</v>
      </c>
      <c r="K51" s="1">
        <v>85</v>
      </c>
      <c r="L51" s="1">
        <v>89</v>
      </c>
      <c r="M51" s="1">
        <v>89</v>
      </c>
      <c r="N51" s="1">
        <v>89</v>
      </c>
    </row>
    <row r="52" spans="1:14" x14ac:dyDescent="0.3">
      <c r="A52" s="7" t="s">
        <v>16</v>
      </c>
      <c r="B52" s="7" t="s">
        <v>104</v>
      </c>
      <c r="C52" s="1">
        <v>35</v>
      </c>
      <c r="D52" s="1">
        <v>29</v>
      </c>
      <c r="E52" s="1">
        <v>22</v>
      </c>
      <c r="F52" s="1">
        <v>16</v>
      </c>
      <c r="G52" s="1">
        <v>17</v>
      </c>
      <c r="H52" s="1">
        <v>16</v>
      </c>
      <c r="I52" s="1">
        <v>16</v>
      </c>
      <c r="J52" s="1">
        <v>15</v>
      </c>
      <c r="K52" s="1">
        <v>11</v>
      </c>
      <c r="L52" s="1">
        <v>13</v>
      </c>
      <c r="M52" s="1">
        <v>12</v>
      </c>
      <c r="N52" s="1">
        <v>10</v>
      </c>
    </row>
    <row r="53" spans="1:14" x14ac:dyDescent="0.3">
      <c r="A53" s="7" t="s">
        <v>16</v>
      </c>
      <c r="B53" s="7" t="s">
        <v>105</v>
      </c>
      <c r="C53" s="1">
        <v>329</v>
      </c>
      <c r="D53" s="1">
        <v>348</v>
      </c>
      <c r="E53" s="1">
        <v>292</v>
      </c>
      <c r="F53" s="1">
        <v>197</v>
      </c>
      <c r="G53" s="1">
        <v>153</v>
      </c>
      <c r="H53" s="1">
        <v>152</v>
      </c>
      <c r="I53" s="1">
        <v>163</v>
      </c>
      <c r="J53" s="1">
        <v>174</v>
      </c>
      <c r="K53" s="1">
        <v>217</v>
      </c>
      <c r="L53" s="1">
        <v>214</v>
      </c>
      <c r="M53" s="1">
        <v>219</v>
      </c>
      <c r="N53" s="1">
        <v>248</v>
      </c>
    </row>
    <row r="54" spans="1:14" x14ac:dyDescent="0.3">
      <c r="A54" s="7" t="s">
        <v>16</v>
      </c>
      <c r="B54" s="7" t="s">
        <v>106</v>
      </c>
      <c r="C54" s="1">
        <v>9</v>
      </c>
      <c r="D54" s="1">
        <v>5</v>
      </c>
      <c r="E54" s="1">
        <v>1</v>
      </c>
      <c r="F54" s="1">
        <v>3</v>
      </c>
      <c r="G54" s="1">
        <v>3</v>
      </c>
      <c r="H54" s="1">
        <v>3</v>
      </c>
      <c r="I54" s="1">
        <v>4</v>
      </c>
      <c r="J54" s="1">
        <v>4</v>
      </c>
      <c r="K54" s="1">
        <v>3</v>
      </c>
      <c r="L54" s="1">
        <v>2</v>
      </c>
      <c r="M54" s="1">
        <v>5</v>
      </c>
      <c r="N54" s="1">
        <v>4</v>
      </c>
    </row>
    <row r="55" spans="1:14" x14ac:dyDescent="0.3">
      <c r="A55" s="7" t="s">
        <v>16</v>
      </c>
      <c r="B55" s="7" t="s">
        <v>16</v>
      </c>
      <c r="C55" s="1">
        <v>45</v>
      </c>
      <c r="D55" s="1">
        <v>44</v>
      </c>
      <c r="E55" s="1">
        <v>37</v>
      </c>
      <c r="F55" s="1">
        <v>34</v>
      </c>
      <c r="G55" s="1">
        <v>18</v>
      </c>
      <c r="H55" s="1">
        <v>23</v>
      </c>
      <c r="I55" s="1">
        <v>22</v>
      </c>
      <c r="J55" s="1">
        <v>24</v>
      </c>
      <c r="K55" s="1">
        <v>26</v>
      </c>
      <c r="L55" s="1">
        <v>18</v>
      </c>
      <c r="M55" s="1">
        <v>19</v>
      </c>
      <c r="N55" s="1">
        <v>18</v>
      </c>
    </row>
    <row r="56" spans="1:14" x14ac:dyDescent="0.3">
      <c r="A56" s="7" t="s">
        <v>16</v>
      </c>
      <c r="B56" s="7" t="s">
        <v>107</v>
      </c>
      <c r="C56" s="1">
        <v>446</v>
      </c>
      <c r="D56" s="1">
        <v>428</v>
      </c>
      <c r="E56" s="1">
        <v>376</v>
      </c>
      <c r="F56" s="1">
        <v>294</v>
      </c>
      <c r="G56" s="1">
        <v>252</v>
      </c>
      <c r="H56" s="1">
        <v>257</v>
      </c>
      <c r="I56" s="1">
        <v>270</v>
      </c>
      <c r="J56" s="1">
        <v>265</v>
      </c>
      <c r="K56" s="1">
        <v>312</v>
      </c>
      <c r="L56" s="1">
        <v>294</v>
      </c>
      <c r="M56" s="1">
        <v>296</v>
      </c>
      <c r="N56" s="1">
        <v>321</v>
      </c>
    </row>
    <row r="57" spans="1:14" x14ac:dyDescent="0.3">
      <c r="A57" s="7" t="s">
        <v>16</v>
      </c>
      <c r="B57" s="7" t="s">
        <v>108</v>
      </c>
      <c r="C57" s="1">
        <v>260</v>
      </c>
      <c r="D57" s="1">
        <v>268</v>
      </c>
      <c r="E57" s="1">
        <v>205</v>
      </c>
      <c r="F57" s="1">
        <v>172</v>
      </c>
      <c r="G57" s="1">
        <v>147</v>
      </c>
      <c r="H57" s="1">
        <v>142</v>
      </c>
      <c r="I57" s="1">
        <v>149</v>
      </c>
      <c r="J57" s="1">
        <v>141</v>
      </c>
      <c r="K57" s="1">
        <v>156</v>
      </c>
      <c r="L57" s="1">
        <v>143</v>
      </c>
      <c r="M57" s="1">
        <v>143</v>
      </c>
      <c r="N57" s="1">
        <v>161</v>
      </c>
    </row>
    <row r="58" spans="1:14" x14ac:dyDescent="0.3">
      <c r="A58" s="7" t="s">
        <v>16</v>
      </c>
      <c r="B58" s="7" t="s">
        <v>109</v>
      </c>
      <c r="C58" s="1">
        <v>2995</v>
      </c>
      <c r="D58" s="1">
        <v>2688</v>
      </c>
      <c r="E58" s="1">
        <v>2114</v>
      </c>
      <c r="F58" s="1">
        <v>1114</v>
      </c>
      <c r="G58" s="1">
        <v>626</v>
      </c>
      <c r="H58" s="1">
        <v>426</v>
      </c>
      <c r="I58" s="1">
        <v>341</v>
      </c>
      <c r="J58" s="1">
        <v>291</v>
      </c>
      <c r="K58" s="1">
        <v>294</v>
      </c>
      <c r="L58" s="1">
        <v>263</v>
      </c>
      <c r="M58" s="1">
        <v>141</v>
      </c>
      <c r="N58" s="1">
        <v>102</v>
      </c>
    </row>
    <row r="59" spans="1:14" x14ac:dyDescent="0.3">
      <c r="A59" s="10" t="s">
        <v>17</v>
      </c>
      <c r="B59" s="10" t="s">
        <v>17</v>
      </c>
      <c r="C59" s="5">
        <v>70578</v>
      </c>
      <c r="D59" s="5">
        <v>72765</v>
      </c>
      <c r="E59" s="5">
        <v>73396</v>
      </c>
      <c r="F59" s="5">
        <v>73281</v>
      </c>
      <c r="G59" s="5">
        <v>74656</v>
      </c>
      <c r="H59" s="5">
        <v>76523</v>
      </c>
      <c r="I59" s="5">
        <v>78498</v>
      </c>
      <c r="J59" s="5">
        <v>80290</v>
      </c>
      <c r="K59" s="5">
        <v>83133</v>
      </c>
      <c r="L59" s="5">
        <v>84802</v>
      </c>
      <c r="M59" s="5">
        <v>86961</v>
      </c>
      <c r="N59" s="5">
        <v>89804</v>
      </c>
    </row>
    <row r="60" spans="1:14" x14ac:dyDescent="0.3">
      <c r="A60" s="15"/>
      <c r="B60" s="15"/>
    </row>
    <row r="61" spans="1:14" x14ac:dyDescent="0.3">
      <c r="A61" s="15"/>
      <c r="B61" s="15"/>
    </row>
    <row r="62" spans="1:14" x14ac:dyDescent="0.3">
      <c r="A62" s="15"/>
      <c r="B62" s="15"/>
      <c r="C62" s="20" t="s">
        <v>35</v>
      </c>
      <c r="D62" s="21"/>
      <c r="E62" s="21"/>
      <c r="F62" s="21"/>
      <c r="G62" s="21"/>
      <c r="H62" s="21"/>
      <c r="I62" s="21"/>
      <c r="J62" s="21"/>
      <c r="K62" s="21"/>
      <c r="L62" s="21"/>
      <c r="M62" s="21"/>
      <c r="N62" s="21"/>
    </row>
    <row r="63" spans="1:14" x14ac:dyDescent="0.3">
      <c r="A63" s="9" t="s">
        <v>39</v>
      </c>
      <c r="B63" s="9" t="s">
        <v>39</v>
      </c>
      <c r="C63" s="4" t="s">
        <v>0</v>
      </c>
      <c r="D63" s="4" t="s">
        <v>1</v>
      </c>
      <c r="E63" s="4" t="s">
        <v>2</v>
      </c>
      <c r="F63" s="4" t="s">
        <v>3</v>
      </c>
      <c r="G63" s="4" t="s">
        <v>4</v>
      </c>
      <c r="H63" s="4" t="s">
        <v>5</v>
      </c>
      <c r="I63" s="4" t="s">
        <v>6</v>
      </c>
      <c r="J63" s="4" t="s">
        <v>7</v>
      </c>
      <c r="K63" s="4" t="s">
        <v>8</v>
      </c>
      <c r="L63" s="4" t="s">
        <v>9</v>
      </c>
      <c r="M63" s="4" t="s">
        <v>10</v>
      </c>
      <c r="N63" s="4" t="s">
        <v>11</v>
      </c>
    </row>
    <row r="64" spans="1:14" x14ac:dyDescent="0.3">
      <c r="A64" s="8" t="s">
        <v>12</v>
      </c>
      <c r="B64" s="8" t="s">
        <v>101</v>
      </c>
      <c r="C64" s="2">
        <v>6.3305115936694899E-3</v>
      </c>
      <c r="D64" s="2">
        <v>6.6928715606076701E-3</v>
      </c>
      <c r="E64" s="2">
        <v>7.1907626356910699E-3</v>
      </c>
      <c r="F64" s="2">
        <v>7.5373487460285299E-3</v>
      </c>
      <c r="G64" s="2">
        <v>8.2384735074932398E-3</v>
      </c>
      <c r="H64" s="2">
        <v>8.2720734166362407E-3</v>
      </c>
      <c r="I64" s="2">
        <v>8.7724717365787394E-3</v>
      </c>
      <c r="J64" s="2">
        <v>9.2268725123628003E-3</v>
      </c>
      <c r="K64" s="2">
        <v>9.4552989070958507E-3</v>
      </c>
      <c r="L64" s="2">
        <v>9.6721194371026508E-3</v>
      </c>
      <c r="M64" s="2">
        <v>1.0992976709324601E-2</v>
      </c>
      <c r="N64" s="2">
        <v>1.2395475986277899E-2</v>
      </c>
    </row>
    <row r="65" spans="1:14" x14ac:dyDescent="0.3">
      <c r="A65" s="8" t="s">
        <v>12</v>
      </c>
      <c r="B65" s="8" t="s">
        <v>102</v>
      </c>
      <c r="C65" s="2">
        <v>0.21023187338976801</v>
      </c>
      <c r="D65" s="2">
        <v>0.21587166684372699</v>
      </c>
      <c r="E65" s="2">
        <v>0.22308649657747401</v>
      </c>
      <c r="F65" s="2">
        <v>0.229737037788143</v>
      </c>
      <c r="G65" s="2">
        <v>0.23431332405208399</v>
      </c>
      <c r="H65" s="2">
        <v>0.23763555245066101</v>
      </c>
      <c r="I65" s="2">
        <v>0.24079508247358999</v>
      </c>
      <c r="J65" s="2">
        <v>0.24241647569653799</v>
      </c>
      <c r="K65" s="2">
        <v>0.24309456758058201</v>
      </c>
      <c r="L65" s="2">
        <v>0.24218872776626901</v>
      </c>
      <c r="M65" s="2">
        <v>0.26372040085500897</v>
      </c>
      <c r="N65" s="2">
        <v>0.27692163379073798</v>
      </c>
    </row>
    <row r="66" spans="1:14" x14ac:dyDescent="0.3">
      <c r="A66" s="8" t="s">
        <v>12</v>
      </c>
      <c r="B66" s="8" t="s">
        <v>103</v>
      </c>
      <c r="C66" s="2">
        <v>6.00294442399706E-2</v>
      </c>
      <c r="D66" s="2">
        <v>6.3635397854031703E-2</v>
      </c>
      <c r="E66" s="2">
        <v>6.7240544838553504E-2</v>
      </c>
      <c r="F66" s="2">
        <v>7.0928817684039705E-2</v>
      </c>
      <c r="G66" s="2">
        <v>7.3982474817787205E-2</v>
      </c>
      <c r="H66" s="2">
        <v>7.6401568677262097E-2</v>
      </c>
      <c r="I66" s="2">
        <v>7.8349910421943503E-2</v>
      </c>
      <c r="J66" s="2">
        <v>8.05542154143047E-2</v>
      </c>
      <c r="K66" s="2">
        <v>8.1975106882815604E-2</v>
      </c>
      <c r="L66" s="2">
        <v>8.3134509607829102E-2</v>
      </c>
      <c r="M66" s="2">
        <v>9.3412541987063794E-2</v>
      </c>
      <c r="N66" s="2">
        <v>0.10157590051458</v>
      </c>
    </row>
    <row r="67" spans="1:14" x14ac:dyDescent="0.3">
      <c r="A67" s="8" t="s">
        <v>12</v>
      </c>
      <c r="B67" s="8" t="s">
        <v>104</v>
      </c>
      <c r="C67" s="2">
        <v>9.6245859403754092E-3</v>
      </c>
      <c r="D67" s="2">
        <v>9.6320691242607701E-3</v>
      </c>
      <c r="E67" s="2">
        <v>9.3514485238193994E-3</v>
      </c>
      <c r="F67" s="2">
        <v>9.3456364496721407E-3</v>
      </c>
      <c r="G67" s="2">
        <v>9.1065432806485998E-3</v>
      </c>
      <c r="H67" s="2">
        <v>9.1135703285013404E-3</v>
      </c>
      <c r="I67" s="2">
        <v>8.9886946314944108E-3</v>
      </c>
      <c r="J67" s="2">
        <v>8.8499577855506006E-3</v>
      </c>
      <c r="K67" s="2">
        <v>8.8862299913910099E-3</v>
      </c>
      <c r="L67" s="2">
        <v>8.6006143295949706E-3</v>
      </c>
      <c r="M67" s="2">
        <v>9.4522943674874398E-3</v>
      </c>
      <c r="N67" s="2">
        <v>9.6483704974270994E-3</v>
      </c>
    </row>
    <row r="68" spans="1:14" x14ac:dyDescent="0.3">
      <c r="A68" s="8" t="s">
        <v>12</v>
      </c>
      <c r="B68" s="8" t="s">
        <v>105</v>
      </c>
      <c r="C68" s="2">
        <v>3.96025027603975E-2</v>
      </c>
      <c r="D68" s="2">
        <v>4.21934204468997E-2</v>
      </c>
      <c r="E68" s="2">
        <v>4.5927539238055697E-2</v>
      </c>
      <c r="F68" s="2">
        <v>4.84012708713581E-2</v>
      </c>
      <c r="G68" s="2">
        <v>5.1789370239947598E-2</v>
      </c>
      <c r="H68" s="2">
        <v>5.4871949573694498E-2</v>
      </c>
      <c r="I68" s="2">
        <v>5.8333848149749797E-2</v>
      </c>
      <c r="J68" s="2">
        <v>6.3035218912073296E-2</v>
      </c>
      <c r="K68" s="2">
        <v>6.7369004713057901E-2</v>
      </c>
      <c r="L68" s="2">
        <v>7.0962211586541896E-2</v>
      </c>
      <c r="M68" s="2">
        <v>8.3071926269327898E-2</v>
      </c>
      <c r="N68" s="2">
        <v>9.2691359348198998E-2</v>
      </c>
    </row>
    <row r="69" spans="1:14" x14ac:dyDescent="0.3">
      <c r="A69" s="8" t="s">
        <v>12</v>
      </c>
      <c r="B69" s="8" t="s">
        <v>106</v>
      </c>
      <c r="C69" s="2">
        <v>3.4781008465218999E-3</v>
      </c>
      <c r="D69" s="2">
        <v>3.7713800063741598E-3</v>
      </c>
      <c r="E69" s="2">
        <v>4.0620894696812597E-3</v>
      </c>
      <c r="F69" s="2">
        <v>4.4615696613262996E-3</v>
      </c>
      <c r="G69" s="2">
        <v>5.0118745393497701E-3</v>
      </c>
      <c r="H69" s="2">
        <v>5.2712636743248199E-3</v>
      </c>
      <c r="I69" s="2">
        <v>5.69901773027738E-3</v>
      </c>
      <c r="J69" s="2">
        <v>5.9552526836328503E-3</v>
      </c>
      <c r="K69" s="2">
        <v>6.1722090087986802E-3</v>
      </c>
      <c r="L69" s="2">
        <v>6.3718837059790001E-3</v>
      </c>
      <c r="M69" s="2">
        <v>7.2037309496710399E-3</v>
      </c>
      <c r="N69" s="2">
        <v>7.9465051457975992E-3</v>
      </c>
    </row>
    <row r="70" spans="1:14" x14ac:dyDescent="0.3">
      <c r="A70" s="8" t="s">
        <v>12</v>
      </c>
      <c r="B70" s="8" t="s">
        <v>16</v>
      </c>
      <c r="C70" s="2">
        <v>6.5145380934854601E-3</v>
      </c>
      <c r="D70" s="2">
        <v>6.7459895888664599E-3</v>
      </c>
      <c r="E70" s="2">
        <v>7.0006222775357797E-3</v>
      </c>
      <c r="F70" s="2">
        <v>7.2162509294936804E-3</v>
      </c>
      <c r="G70" s="2">
        <v>7.40316108426828E-3</v>
      </c>
      <c r="H70" s="2">
        <v>7.5099630058904797E-3</v>
      </c>
      <c r="I70" s="2">
        <v>7.5986903070365099E-3</v>
      </c>
      <c r="J70" s="2">
        <v>7.7795199614039299E-3</v>
      </c>
      <c r="K70" s="2">
        <v>7.8940072665723109E-3</v>
      </c>
      <c r="L70" s="2">
        <v>8.1291520822915908E-3</v>
      </c>
      <c r="M70" s="2">
        <v>9.2857341143158505E-3</v>
      </c>
      <c r="N70" s="2">
        <v>9.9833833619210992E-3</v>
      </c>
    </row>
    <row r="71" spans="1:14" x14ac:dyDescent="0.3">
      <c r="A71" s="8" t="s">
        <v>12</v>
      </c>
      <c r="B71" s="8" t="s">
        <v>107</v>
      </c>
      <c r="C71" s="2">
        <v>0.14125874125874099</v>
      </c>
      <c r="D71" s="2">
        <v>0.14304685010092399</v>
      </c>
      <c r="E71" s="2">
        <v>0.147704487312452</v>
      </c>
      <c r="F71" s="2">
        <v>0.15257216250929501</v>
      </c>
      <c r="G71" s="2">
        <v>0.15461469167144401</v>
      </c>
      <c r="H71" s="2">
        <v>0.15875712493847499</v>
      </c>
      <c r="I71" s="2">
        <v>0.16175016988941701</v>
      </c>
      <c r="J71" s="2">
        <v>0.16531479917983399</v>
      </c>
      <c r="K71" s="2">
        <v>0.16869245472983799</v>
      </c>
      <c r="L71" s="2">
        <v>0.17221230087863401</v>
      </c>
      <c r="M71" s="2">
        <v>0.198095661105405</v>
      </c>
      <c r="N71" s="2">
        <v>0.21552047598627799</v>
      </c>
    </row>
    <row r="72" spans="1:14" x14ac:dyDescent="0.3">
      <c r="A72" s="8" t="s">
        <v>12</v>
      </c>
      <c r="B72" s="8" t="s">
        <v>108</v>
      </c>
      <c r="C72" s="2">
        <v>5.6275303643724697E-2</v>
      </c>
      <c r="D72" s="2">
        <v>5.72612344629767E-2</v>
      </c>
      <c r="E72" s="2">
        <v>5.9444790154186501E-2</v>
      </c>
      <c r="F72" s="2">
        <v>6.1515581694044502E-2</v>
      </c>
      <c r="G72" s="2">
        <v>6.3025141266071602E-2</v>
      </c>
      <c r="H72" s="2">
        <v>6.4652366511598405E-2</v>
      </c>
      <c r="I72" s="2">
        <v>6.5747204546858604E-2</v>
      </c>
      <c r="J72" s="2">
        <v>6.7844650826197103E-2</v>
      </c>
      <c r="K72" s="2">
        <v>6.8813564268308702E-2</v>
      </c>
      <c r="L72" s="2">
        <v>7.0462175869705004E-2</v>
      </c>
      <c r="M72" s="2">
        <v>8.0920522999194999E-2</v>
      </c>
      <c r="N72" s="2">
        <v>8.8537199828473398E-2</v>
      </c>
    </row>
    <row r="73" spans="1:14" x14ac:dyDescent="0.3">
      <c r="A73" s="8" t="s">
        <v>12</v>
      </c>
      <c r="B73" s="8" t="s">
        <v>109</v>
      </c>
      <c r="C73" s="2">
        <v>0.46665439823334598</v>
      </c>
      <c r="D73" s="2">
        <v>0.45114912001133201</v>
      </c>
      <c r="E73" s="2">
        <v>0.42899121897255099</v>
      </c>
      <c r="F73" s="2">
        <v>0.408284323666599</v>
      </c>
      <c r="G73" s="2">
        <v>0.39251494554090599</v>
      </c>
      <c r="H73" s="2">
        <v>0.37751456742295503</v>
      </c>
      <c r="I73" s="2">
        <v>0.36396491011305399</v>
      </c>
      <c r="J73" s="2">
        <v>0.349023037028103</v>
      </c>
      <c r="K73" s="2">
        <v>0.33764755665154</v>
      </c>
      <c r="L73" s="2">
        <v>0.32826630473605301</v>
      </c>
      <c r="M73" s="2">
        <v>0.2438442106432</v>
      </c>
      <c r="N73" s="2">
        <v>0.18477969554030901</v>
      </c>
    </row>
    <row r="74" spans="1:14" x14ac:dyDescent="0.3">
      <c r="A74" s="8" t="s">
        <v>13</v>
      </c>
      <c r="B74" s="8" t="s">
        <v>101</v>
      </c>
      <c r="C74" s="2">
        <v>1.6825574873808201E-3</v>
      </c>
      <c r="D74" s="2">
        <v>1.08283703302653E-3</v>
      </c>
      <c r="E74" s="2">
        <v>1.5991471215351799E-3</v>
      </c>
      <c r="F74" s="2">
        <v>2.63991552270327E-3</v>
      </c>
      <c r="G74" s="2">
        <v>2.5239777889954598E-3</v>
      </c>
      <c r="H74" s="2">
        <v>2.4838549428713402E-3</v>
      </c>
      <c r="I74" s="2">
        <v>2.9013539651837499E-3</v>
      </c>
      <c r="J74" s="2">
        <v>2.8341993386868198E-3</v>
      </c>
      <c r="K74" s="2">
        <v>2.7247956403269801E-3</v>
      </c>
      <c r="L74" s="2">
        <v>2.6258205689277899E-3</v>
      </c>
      <c r="M74" s="2">
        <v>2.9711375212224098E-3</v>
      </c>
      <c r="N74" s="2">
        <v>2.9106029106029099E-3</v>
      </c>
    </row>
    <row r="75" spans="1:14" x14ac:dyDescent="0.3">
      <c r="A75" s="8" t="s">
        <v>13</v>
      </c>
      <c r="B75" s="8" t="s">
        <v>102</v>
      </c>
      <c r="C75" s="2">
        <v>0.35501962983735302</v>
      </c>
      <c r="D75" s="2">
        <v>0.36708175419599298</v>
      </c>
      <c r="E75" s="2">
        <v>0.38006396588486102</v>
      </c>
      <c r="F75" s="2">
        <v>0.38859556494192199</v>
      </c>
      <c r="G75" s="2">
        <v>0.39979808177687998</v>
      </c>
      <c r="H75" s="2">
        <v>0.41231992051664201</v>
      </c>
      <c r="I75" s="2">
        <v>0.42504835589942003</v>
      </c>
      <c r="J75" s="2">
        <v>0.44449692961738302</v>
      </c>
      <c r="K75" s="2">
        <v>0.451861943687557</v>
      </c>
      <c r="L75" s="2">
        <v>0.45864332603938701</v>
      </c>
      <c r="M75" s="2">
        <v>0.50636672325976195</v>
      </c>
      <c r="N75" s="2">
        <v>0.54220374220374201</v>
      </c>
    </row>
    <row r="76" spans="1:14" x14ac:dyDescent="0.3">
      <c r="A76" s="8" t="s">
        <v>13</v>
      </c>
      <c r="B76" s="8" t="s">
        <v>103</v>
      </c>
      <c r="C76" s="2">
        <v>2.0190689848569799E-2</v>
      </c>
      <c r="D76" s="2">
        <v>2.0032485110990799E-2</v>
      </c>
      <c r="E76" s="2">
        <v>1.8123667377398699E-2</v>
      </c>
      <c r="F76" s="2">
        <v>1.90073917634636E-2</v>
      </c>
      <c r="G76" s="2">
        <v>1.9687026754164599E-2</v>
      </c>
      <c r="H76" s="2">
        <v>2.1361152508693498E-2</v>
      </c>
      <c r="I76" s="2">
        <v>2.1760154738878101E-2</v>
      </c>
      <c r="J76" s="2">
        <v>2.0784128483703399E-2</v>
      </c>
      <c r="K76" s="2">
        <v>2.0435967302452299E-2</v>
      </c>
      <c r="L76" s="2">
        <v>2.1444201312910301E-2</v>
      </c>
      <c r="M76" s="2">
        <v>2.0373514431239401E-2</v>
      </c>
      <c r="N76" s="2">
        <v>2.0790020790020802E-2</v>
      </c>
    </row>
    <row r="77" spans="1:14" x14ac:dyDescent="0.3">
      <c r="A77" s="8" t="s">
        <v>13</v>
      </c>
      <c r="B77" s="8" t="s">
        <v>104</v>
      </c>
      <c r="C77" s="2">
        <v>5.6085249579360596E-4</v>
      </c>
      <c r="D77" s="2">
        <v>5.4141851651326499E-4</v>
      </c>
      <c r="E77" s="2">
        <v>5.3304904051172696E-4</v>
      </c>
      <c r="F77" s="2">
        <v>5.2798310454065499E-4</v>
      </c>
      <c r="G77" s="2">
        <v>5.0479555779909104E-4</v>
      </c>
      <c r="H77" s="2">
        <v>4.9677098857426705E-4</v>
      </c>
      <c r="I77" s="2">
        <v>4.8355899419729202E-4</v>
      </c>
      <c r="J77" s="2">
        <v>4.7236655644780401E-4</v>
      </c>
      <c r="K77" s="2">
        <v>4.54132606721163E-4</v>
      </c>
      <c r="L77" s="2">
        <v>4.3763676148796501E-4</v>
      </c>
      <c r="M77" s="2">
        <v>4.2444821731748699E-4</v>
      </c>
      <c r="N77" s="2">
        <v>4.1580041580041599E-4</v>
      </c>
    </row>
    <row r="78" spans="1:14" x14ac:dyDescent="0.3">
      <c r="A78" s="8" t="s">
        <v>13</v>
      </c>
      <c r="B78" s="8" t="s">
        <v>105</v>
      </c>
      <c r="C78" s="2">
        <v>1.6825574873808199E-2</v>
      </c>
      <c r="D78" s="2">
        <v>2.0573903627504098E-2</v>
      </c>
      <c r="E78" s="2">
        <v>1.8123667377398699E-2</v>
      </c>
      <c r="F78" s="2">
        <v>1.6367476240760299E-2</v>
      </c>
      <c r="G78" s="2">
        <v>1.7667844522968199E-2</v>
      </c>
      <c r="H78" s="2">
        <v>1.7386984600099398E-2</v>
      </c>
      <c r="I78" s="2">
        <v>1.7408123791102501E-2</v>
      </c>
      <c r="J78" s="2">
        <v>1.7949929145016499E-2</v>
      </c>
      <c r="K78" s="2">
        <v>2.0435967302452299E-2</v>
      </c>
      <c r="L78" s="2">
        <v>2.1006564551422299E-2</v>
      </c>
      <c r="M78" s="2">
        <v>2.8013582342954198E-2</v>
      </c>
      <c r="N78" s="2">
        <v>2.61954261954262E-2</v>
      </c>
    </row>
    <row r="79" spans="1:14" x14ac:dyDescent="0.3">
      <c r="A79" s="8" t="s">
        <v>13</v>
      </c>
      <c r="B79" s="8" t="s">
        <v>106</v>
      </c>
      <c r="C79" s="2">
        <v>1.6825574873808201E-3</v>
      </c>
      <c r="D79" s="2">
        <v>1.62425554953979E-3</v>
      </c>
      <c r="E79" s="2">
        <v>1.5991471215351799E-3</v>
      </c>
      <c r="F79" s="2">
        <v>1.5839493136219601E-3</v>
      </c>
      <c r="G79" s="2">
        <v>1.51438667339727E-3</v>
      </c>
      <c r="H79" s="2">
        <v>9.9354197714853496E-4</v>
      </c>
      <c r="I79" s="2">
        <v>9.6711798839458404E-4</v>
      </c>
      <c r="J79" s="2">
        <v>9.4473311289560704E-4</v>
      </c>
      <c r="K79" s="2">
        <v>9.0826521344232502E-4</v>
      </c>
      <c r="L79" s="2">
        <v>8.7527352297593001E-4</v>
      </c>
      <c r="M79" s="2">
        <v>1.2733446519524599E-3</v>
      </c>
      <c r="N79" s="2">
        <v>1.2474012474012501E-3</v>
      </c>
    </row>
    <row r="80" spans="1:14" x14ac:dyDescent="0.3">
      <c r="A80" s="8" t="s">
        <v>13</v>
      </c>
      <c r="B80" s="8" t="s">
        <v>16</v>
      </c>
      <c r="C80" s="2">
        <v>2.8042624789680298E-3</v>
      </c>
      <c r="D80" s="2">
        <v>2.7070925825663202E-3</v>
      </c>
      <c r="E80" s="2">
        <v>2.6652452025586401E-3</v>
      </c>
      <c r="F80" s="2">
        <v>2.63991552270327E-3</v>
      </c>
      <c r="G80" s="2">
        <v>3.0287733467945499E-3</v>
      </c>
      <c r="H80" s="2">
        <v>2.4838549428713402E-3</v>
      </c>
      <c r="I80" s="2">
        <v>2.4177949709864601E-3</v>
      </c>
      <c r="J80" s="2">
        <v>2.8341993386868198E-3</v>
      </c>
      <c r="K80" s="2">
        <v>3.1789282470481399E-3</v>
      </c>
      <c r="L80" s="2">
        <v>3.50109409190372E-3</v>
      </c>
      <c r="M80" s="2">
        <v>2.5466893039049199E-3</v>
      </c>
      <c r="N80" s="2">
        <v>3.3264033264033301E-3</v>
      </c>
    </row>
    <row r="81" spans="1:14" x14ac:dyDescent="0.3">
      <c r="A81" s="8" t="s">
        <v>13</v>
      </c>
      <c r="B81" s="8" t="s">
        <v>107</v>
      </c>
      <c r="C81" s="2">
        <v>0.12843522153673601</v>
      </c>
      <c r="D81" s="2">
        <v>0.13156469951272301</v>
      </c>
      <c r="E81" s="2">
        <v>0.137526652452026</v>
      </c>
      <c r="F81" s="2">
        <v>0.142027455121436</v>
      </c>
      <c r="G81" s="2">
        <v>0.144876325088339</v>
      </c>
      <c r="H81" s="2">
        <v>0.14605067064083499</v>
      </c>
      <c r="I81" s="2">
        <v>0.145067698259188</v>
      </c>
      <c r="J81" s="2">
        <v>0.14359943316013199</v>
      </c>
      <c r="K81" s="2">
        <v>0.14668483197093601</v>
      </c>
      <c r="L81" s="2">
        <v>0.14835886214442001</v>
      </c>
      <c r="M81" s="2">
        <v>0.16893039049236</v>
      </c>
      <c r="N81" s="2">
        <v>0.18461538461538499</v>
      </c>
    </row>
    <row r="82" spans="1:14" x14ac:dyDescent="0.3">
      <c r="A82" s="8" t="s">
        <v>13</v>
      </c>
      <c r="B82" s="8" t="s">
        <v>108</v>
      </c>
      <c r="C82" s="2">
        <v>5.4402692091979801E-2</v>
      </c>
      <c r="D82" s="2">
        <v>5.5766107200866298E-2</v>
      </c>
      <c r="E82" s="2">
        <v>5.7036247334754799E-2</v>
      </c>
      <c r="F82" s="2">
        <v>5.9134107708553298E-2</v>
      </c>
      <c r="G82" s="2">
        <v>6.1585058051489103E-2</v>
      </c>
      <c r="H82" s="2">
        <v>6.2096373571783402E-2</v>
      </c>
      <c r="I82" s="2">
        <v>6.2379110251450702E-2</v>
      </c>
      <c r="J82" s="2">
        <v>6.1880018894662298E-2</v>
      </c>
      <c r="K82" s="2">
        <v>5.67665758401453E-2</v>
      </c>
      <c r="L82" s="2">
        <v>5.9518599562363203E-2</v>
      </c>
      <c r="M82" s="2">
        <v>6.8760611205432906E-2</v>
      </c>
      <c r="N82" s="2">
        <v>7.5259875259875306E-2</v>
      </c>
    </row>
    <row r="83" spans="1:14" x14ac:dyDescent="0.3">
      <c r="A83" s="8" t="s">
        <v>13</v>
      </c>
      <c r="B83" s="8" t="s">
        <v>109</v>
      </c>
      <c r="C83" s="2">
        <v>0.41839596186202999</v>
      </c>
      <c r="D83" s="2">
        <v>0.39902544667027601</v>
      </c>
      <c r="E83" s="2">
        <v>0.38272921108741997</v>
      </c>
      <c r="F83" s="2">
        <v>0.367476240760296</v>
      </c>
      <c r="G83" s="2">
        <v>0.34881373043917202</v>
      </c>
      <c r="H83" s="2">
        <v>0.334326875310482</v>
      </c>
      <c r="I83" s="2">
        <v>0.32156673114119899</v>
      </c>
      <c r="J83" s="2">
        <v>0.30420406235238501</v>
      </c>
      <c r="K83" s="2">
        <v>0.29654859218891899</v>
      </c>
      <c r="L83" s="2">
        <v>0.28358862144420099</v>
      </c>
      <c r="M83" s="2">
        <v>0.20033955857385399</v>
      </c>
      <c r="N83" s="2">
        <v>0.14303534303534299</v>
      </c>
    </row>
    <row r="84" spans="1:14" x14ac:dyDescent="0.3">
      <c r="A84" s="8" t="s">
        <v>14</v>
      </c>
      <c r="B84" s="8" t="s">
        <v>101</v>
      </c>
      <c r="C84" s="2">
        <v>2.2306108442004102E-3</v>
      </c>
      <c r="D84" s="2">
        <v>2.3356690023356701E-3</v>
      </c>
      <c r="E84" s="2">
        <v>2.2872079725534998E-3</v>
      </c>
      <c r="F84" s="2">
        <v>2.4038461538461501E-3</v>
      </c>
      <c r="G84" s="2">
        <v>2.67085624509034E-3</v>
      </c>
      <c r="H84" s="2">
        <v>2.7863777089783301E-3</v>
      </c>
      <c r="I84" s="2">
        <v>3.32728372655777E-3</v>
      </c>
      <c r="J84" s="2">
        <v>3.5440047253396298E-3</v>
      </c>
      <c r="K84" s="2">
        <v>4.28877769835597E-3</v>
      </c>
      <c r="L84" s="2">
        <v>4.1905294035479799E-3</v>
      </c>
      <c r="M84" s="2">
        <v>4.7918948521358199E-3</v>
      </c>
      <c r="N84" s="2">
        <v>5.4119875524286298E-3</v>
      </c>
    </row>
    <row r="85" spans="1:14" x14ac:dyDescent="0.3">
      <c r="A85" s="8" t="s">
        <v>14</v>
      </c>
      <c r="B85" s="8" t="s">
        <v>102</v>
      </c>
      <c r="C85" s="2">
        <v>0.20693205216197699</v>
      </c>
      <c r="D85" s="2">
        <v>0.21187854521187899</v>
      </c>
      <c r="E85" s="2">
        <v>0.221042313347492</v>
      </c>
      <c r="F85" s="2">
        <v>0.229647435897436</v>
      </c>
      <c r="G85" s="2">
        <v>0.23597800471327601</v>
      </c>
      <c r="H85" s="2">
        <v>0.23715170278637801</v>
      </c>
      <c r="I85" s="2">
        <v>0.24047186932849399</v>
      </c>
      <c r="J85" s="2">
        <v>0.24970466627288801</v>
      </c>
      <c r="K85" s="2">
        <v>0.25503931379556799</v>
      </c>
      <c r="L85" s="2">
        <v>0.256460399497136</v>
      </c>
      <c r="M85" s="2">
        <v>0.279709748083242</v>
      </c>
      <c r="N85" s="2">
        <v>0.29684751725071001</v>
      </c>
    </row>
    <row r="86" spans="1:14" x14ac:dyDescent="0.3">
      <c r="A86" s="8" t="s">
        <v>14</v>
      </c>
      <c r="B86" s="8" t="s">
        <v>103</v>
      </c>
      <c r="C86" s="2">
        <v>2.6424159231297199E-2</v>
      </c>
      <c r="D86" s="2">
        <v>2.9696363029696402E-2</v>
      </c>
      <c r="E86" s="2">
        <v>3.3164515602025803E-2</v>
      </c>
      <c r="F86" s="2">
        <v>3.4615384615384603E-2</v>
      </c>
      <c r="G86" s="2">
        <v>3.6606441476826401E-2</v>
      </c>
      <c r="H86" s="2">
        <v>3.6842105263157898E-2</v>
      </c>
      <c r="I86" s="2">
        <v>3.78100423472474E-2</v>
      </c>
      <c r="J86" s="2">
        <v>3.7802717070289399E-2</v>
      </c>
      <c r="K86" s="2">
        <v>3.9599714081486798E-2</v>
      </c>
      <c r="L86" s="2">
        <v>3.92512920798994E-2</v>
      </c>
      <c r="M86" s="2">
        <v>4.2716319824753601E-2</v>
      </c>
      <c r="N86" s="2">
        <v>4.4648897307536198E-2</v>
      </c>
    </row>
    <row r="87" spans="1:14" x14ac:dyDescent="0.3">
      <c r="A87" s="8" t="s">
        <v>14</v>
      </c>
      <c r="B87" s="8" t="s">
        <v>104</v>
      </c>
      <c r="C87" s="2">
        <v>2.57378174330817E-3</v>
      </c>
      <c r="D87" s="2">
        <v>2.66933600266934E-3</v>
      </c>
      <c r="E87" s="2">
        <v>2.7773239666721099E-3</v>
      </c>
      <c r="F87" s="2">
        <v>2.24358974358974E-3</v>
      </c>
      <c r="G87" s="2">
        <v>2.19952867242734E-3</v>
      </c>
      <c r="H87" s="2">
        <v>2.1671826625386998E-3</v>
      </c>
      <c r="I87" s="2">
        <v>2.11736237144586E-3</v>
      </c>
      <c r="J87" s="2">
        <v>2.36266981689309E-3</v>
      </c>
      <c r="K87" s="2">
        <v>2.1443888491779802E-3</v>
      </c>
      <c r="L87" s="2">
        <v>2.5143176421287901E-3</v>
      </c>
      <c r="M87" s="2">
        <v>3.0120481927710802E-3</v>
      </c>
      <c r="N87" s="2">
        <v>3.1118928426464602E-3</v>
      </c>
    </row>
    <row r="88" spans="1:14" x14ac:dyDescent="0.3">
      <c r="A88" s="8" t="s">
        <v>14</v>
      </c>
      <c r="B88" s="8" t="s">
        <v>105</v>
      </c>
      <c r="C88" s="2">
        <v>1.7330130404941701E-2</v>
      </c>
      <c r="D88" s="2">
        <v>2.1521521521521501E-2</v>
      </c>
      <c r="E88" s="2">
        <v>2.4995915700048998E-2</v>
      </c>
      <c r="F88" s="2">
        <v>2.62820512820513E-2</v>
      </c>
      <c r="G88" s="2">
        <v>2.7651217596229401E-2</v>
      </c>
      <c r="H88" s="2">
        <v>2.9411764705882401E-2</v>
      </c>
      <c r="I88" s="2">
        <v>3.1155474894131899E-2</v>
      </c>
      <c r="J88" s="2">
        <v>3.2782043709391598E-2</v>
      </c>
      <c r="K88" s="2">
        <v>3.4453180843459601E-2</v>
      </c>
      <c r="L88" s="2">
        <v>3.5340131303254599E-2</v>
      </c>
      <c r="M88" s="2">
        <v>4.0115005476451297E-2</v>
      </c>
      <c r="N88" s="2">
        <v>4.4107698552293302E-2</v>
      </c>
    </row>
    <row r="89" spans="1:14" x14ac:dyDescent="0.3">
      <c r="A89" s="8" t="s">
        <v>14</v>
      </c>
      <c r="B89" s="8" t="s">
        <v>106</v>
      </c>
      <c r="C89" s="2">
        <v>1.7158544955387801E-3</v>
      </c>
      <c r="D89" s="2">
        <v>1.6683350016683299E-3</v>
      </c>
      <c r="E89" s="2">
        <v>1.63371998039536E-3</v>
      </c>
      <c r="F89" s="2">
        <v>1.6025641025640999E-3</v>
      </c>
      <c r="G89" s="2">
        <v>1.57109190887667E-3</v>
      </c>
      <c r="H89" s="2">
        <v>1.7027863777089799E-3</v>
      </c>
      <c r="I89" s="2">
        <v>1.66364186327889E-3</v>
      </c>
      <c r="J89" s="2">
        <v>2.21500295333727E-3</v>
      </c>
      <c r="K89" s="2">
        <v>2.4303073624017198E-3</v>
      </c>
      <c r="L89" s="2">
        <v>2.5143176421287901E-3</v>
      </c>
      <c r="M89" s="2">
        <v>2.32749178532311E-3</v>
      </c>
      <c r="N89" s="2">
        <v>2.4353943985928801E-3</v>
      </c>
    </row>
    <row r="90" spans="1:14" x14ac:dyDescent="0.3">
      <c r="A90" s="8" t="s">
        <v>14</v>
      </c>
      <c r="B90" s="8" t="s">
        <v>16</v>
      </c>
      <c r="C90" s="2">
        <v>4.6328071379546998E-3</v>
      </c>
      <c r="D90" s="2">
        <v>4.6713380046713403E-3</v>
      </c>
      <c r="E90" s="2">
        <v>4.5744159451070101E-3</v>
      </c>
      <c r="F90" s="2">
        <v>4.6474358974359E-3</v>
      </c>
      <c r="G90" s="2">
        <v>4.2419481539670099E-3</v>
      </c>
      <c r="H90" s="2">
        <v>3.8699690402476802E-3</v>
      </c>
      <c r="I90" s="2">
        <v>4.0834845735027202E-3</v>
      </c>
      <c r="J90" s="2">
        <v>3.8393384524512699E-3</v>
      </c>
      <c r="K90" s="2">
        <v>3.5739814152966399E-3</v>
      </c>
      <c r="L90" s="2">
        <v>3.7714764631931802E-3</v>
      </c>
      <c r="M90" s="2">
        <v>4.3811610076670299E-3</v>
      </c>
      <c r="N90" s="2">
        <v>4.0589906643214704E-3</v>
      </c>
    </row>
    <row r="91" spans="1:14" x14ac:dyDescent="0.3">
      <c r="A91" s="8" t="s">
        <v>14</v>
      </c>
      <c r="B91" s="8" t="s">
        <v>107</v>
      </c>
      <c r="C91" s="2">
        <v>0.19680851063829799</v>
      </c>
      <c r="D91" s="2">
        <v>0.20020020020019999</v>
      </c>
      <c r="E91" s="2">
        <v>0.205031857539618</v>
      </c>
      <c r="F91" s="2">
        <v>0.21570512820512799</v>
      </c>
      <c r="G91" s="2">
        <v>0.21885310290651999</v>
      </c>
      <c r="H91" s="2">
        <v>0.222445820433437</v>
      </c>
      <c r="I91" s="2">
        <v>0.229582577132486</v>
      </c>
      <c r="J91" s="2">
        <v>0.234199645599527</v>
      </c>
      <c r="K91" s="2">
        <v>0.239599714081487</v>
      </c>
      <c r="L91" s="2">
        <v>0.244587232853751</v>
      </c>
      <c r="M91" s="2">
        <v>0.286007667031763</v>
      </c>
      <c r="N91" s="2">
        <v>0.31565417399540002</v>
      </c>
    </row>
    <row r="92" spans="1:14" x14ac:dyDescent="0.3">
      <c r="A92" s="8" t="s">
        <v>14</v>
      </c>
      <c r="B92" s="8" t="s">
        <v>108</v>
      </c>
      <c r="C92" s="2">
        <v>6.2457103637611498E-2</v>
      </c>
      <c r="D92" s="2">
        <v>6.4898231564898198E-2</v>
      </c>
      <c r="E92" s="2">
        <v>6.7962751184447001E-2</v>
      </c>
      <c r="F92" s="2">
        <v>7.0352564102564102E-2</v>
      </c>
      <c r="G92" s="2">
        <v>7.02278083267871E-2</v>
      </c>
      <c r="H92" s="2">
        <v>7.3065015479876205E-2</v>
      </c>
      <c r="I92" s="2">
        <v>7.3805202661826996E-2</v>
      </c>
      <c r="J92" s="2">
        <v>7.3685764914353205E-2</v>
      </c>
      <c r="K92" s="2">
        <v>7.2766261615439601E-2</v>
      </c>
      <c r="L92" s="2">
        <v>7.2775527308283294E-2</v>
      </c>
      <c r="M92" s="2">
        <v>8.2557502738225597E-2</v>
      </c>
      <c r="N92" s="2">
        <v>8.9297794615072396E-2</v>
      </c>
    </row>
    <row r="93" spans="1:14" x14ac:dyDescent="0.3">
      <c r="A93" s="8" t="s">
        <v>14</v>
      </c>
      <c r="B93" s="8" t="s">
        <v>109</v>
      </c>
      <c r="C93" s="2">
        <v>0.47889498970487299</v>
      </c>
      <c r="D93" s="2">
        <v>0.46046046046046002</v>
      </c>
      <c r="E93" s="2">
        <v>0.43652997876164001</v>
      </c>
      <c r="F93" s="2">
        <v>0.41249999999999998</v>
      </c>
      <c r="G93" s="2">
        <v>0.4</v>
      </c>
      <c r="H93" s="2">
        <v>0.39055727554179598</v>
      </c>
      <c r="I93" s="2">
        <v>0.37598306110102803</v>
      </c>
      <c r="J93" s="2">
        <v>0.359864146485529</v>
      </c>
      <c r="K93" s="2">
        <v>0.34610436025732699</v>
      </c>
      <c r="L93" s="2">
        <v>0.33859477580667702</v>
      </c>
      <c r="M93" s="2">
        <v>0.254381161007667</v>
      </c>
      <c r="N93" s="2">
        <v>0.194425652820999</v>
      </c>
    </row>
    <row r="94" spans="1:14" x14ac:dyDescent="0.3">
      <c r="A94" s="8" t="s">
        <v>15</v>
      </c>
      <c r="B94" s="8" t="s">
        <v>101</v>
      </c>
      <c r="C94" s="2">
        <v>5.7490700033818098E-3</v>
      </c>
      <c r="D94" s="2">
        <v>6.2726972598217204E-3</v>
      </c>
      <c r="E94" s="2">
        <v>6.5724613867893496E-3</v>
      </c>
      <c r="F94" s="2">
        <v>7.14285714285714E-3</v>
      </c>
      <c r="G94" s="2">
        <v>6.9930069930069904E-3</v>
      </c>
      <c r="H94" s="2">
        <v>7.1762870514820599E-3</v>
      </c>
      <c r="I94" s="2">
        <v>8.2822085889570594E-3</v>
      </c>
      <c r="J94" s="2">
        <v>8.1251880830574795E-3</v>
      </c>
      <c r="K94" s="2">
        <v>9.2245603920438207E-3</v>
      </c>
      <c r="L94" s="2">
        <v>9.2307692307692299E-3</v>
      </c>
      <c r="M94" s="2">
        <v>1.1010184420589E-2</v>
      </c>
      <c r="N94" s="2">
        <v>1.17615610799252E-2</v>
      </c>
    </row>
    <row r="95" spans="1:14" x14ac:dyDescent="0.3">
      <c r="A95" s="8" t="s">
        <v>15</v>
      </c>
      <c r="B95" s="8" t="s">
        <v>102</v>
      </c>
      <c r="C95" s="2">
        <v>0.22286100777815401</v>
      </c>
      <c r="D95" s="2">
        <v>0.229118520964015</v>
      </c>
      <c r="E95" s="2">
        <v>0.23365100230036101</v>
      </c>
      <c r="F95" s="2">
        <v>0.24025974025974001</v>
      </c>
      <c r="G95" s="2">
        <v>0.239033693579148</v>
      </c>
      <c r="H95" s="2">
        <v>0.243057722308892</v>
      </c>
      <c r="I95" s="2">
        <v>0.247852760736196</v>
      </c>
      <c r="J95" s="2">
        <v>0.25278362925067699</v>
      </c>
      <c r="K95" s="2">
        <v>0.25655808590371898</v>
      </c>
      <c r="L95" s="2">
        <v>0.25678321678321703</v>
      </c>
      <c r="M95" s="2">
        <v>0.28323699421965298</v>
      </c>
      <c r="N95" s="2">
        <v>0.296712109061748</v>
      </c>
    </row>
    <row r="96" spans="1:14" x14ac:dyDescent="0.3">
      <c r="A96" s="8" t="s">
        <v>15</v>
      </c>
      <c r="B96" s="8" t="s">
        <v>103</v>
      </c>
      <c r="C96" s="2">
        <v>7.06797429827528E-2</v>
      </c>
      <c r="D96" s="2">
        <v>7.4612083195774198E-2</v>
      </c>
      <c r="E96" s="2">
        <v>8.2155767334866903E-2</v>
      </c>
      <c r="F96" s="2">
        <v>8.6688311688311703E-2</v>
      </c>
      <c r="G96" s="2">
        <v>8.9319771137953002E-2</v>
      </c>
      <c r="H96" s="2">
        <v>8.9547581903276094E-2</v>
      </c>
      <c r="I96" s="2">
        <v>8.9877300613496899E-2</v>
      </c>
      <c r="J96" s="2">
        <v>8.9978934697562393E-2</v>
      </c>
      <c r="K96" s="2">
        <v>8.9074661285673096E-2</v>
      </c>
      <c r="L96" s="2">
        <v>9.2587412587412599E-2</v>
      </c>
      <c r="M96" s="2">
        <v>9.9366914395816103E-2</v>
      </c>
      <c r="N96" s="2">
        <v>0.10585404971932599</v>
      </c>
    </row>
    <row r="97" spans="1:14" x14ac:dyDescent="0.3">
      <c r="A97" s="8" t="s">
        <v>15</v>
      </c>
      <c r="B97" s="8" t="s">
        <v>104</v>
      </c>
      <c r="C97" s="2">
        <v>0</v>
      </c>
      <c r="D97" s="2">
        <v>0</v>
      </c>
      <c r="E97" s="2">
        <v>3.2862306933946798E-4</v>
      </c>
      <c r="F97" s="2">
        <v>3.24675324675325E-4</v>
      </c>
      <c r="G97" s="2">
        <v>3.1786395422759098E-4</v>
      </c>
      <c r="H97" s="2">
        <v>3.1201248049922002E-4</v>
      </c>
      <c r="I97" s="2">
        <v>6.1349693251533703E-4</v>
      </c>
      <c r="J97" s="2">
        <v>3.0093289196509202E-4</v>
      </c>
      <c r="K97" s="2">
        <v>2.8826751225136902E-4</v>
      </c>
      <c r="L97" s="2">
        <v>2.7972027972027999E-4</v>
      </c>
      <c r="M97" s="2">
        <v>2.7525461051472602E-4</v>
      </c>
      <c r="N97" s="2">
        <v>5.3461641272387105E-4</v>
      </c>
    </row>
    <row r="98" spans="1:14" x14ac:dyDescent="0.3">
      <c r="A98" s="8" t="s">
        <v>15</v>
      </c>
      <c r="B98" s="8" t="s">
        <v>105</v>
      </c>
      <c r="C98" s="2">
        <v>3.8552587081501499E-2</v>
      </c>
      <c r="D98" s="2">
        <v>3.8956751403103299E-2</v>
      </c>
      <c r="E98" s="2">
        <v>4.10778836674335E-2</v>
      </c>
      <c r="F98" s="2">
        <v>4.3831168831168797E-2</v>
      </c>
      <c r="G98" s="2">
        <v>4.70438652256834E-2</v>
      </c>
      <c r="H98" s="2">
        <v>4.71138845553822E-2</v>
      </c>
      <c r="I98" s="2">
        <v>4.7852760736196299E-2</v>
      </c>
      <c r="J98" s="2">
        <v>5.44688534456816E-2</v>
      </c>
      <c r="K98" s="2">
        <v>5.6212164889017001E-2</v>
      </c>
      <c r="L98" s="2">
        <v>5.8461538461538502E-2</v>
      </c>
      <c r="M98" s="2">
        <v>6.8813652628681499E-2</v>
      </c>
      <c r="N98" s="2">
        <v>7.6984763432237396E-2</v>
      </c>
    </row>
    <row r="99" spans="1:14" x14ac:dyDescent="0.3">
      <c r="A99" s="8" t="s">
        <v>15</v>
      </c>
      <c r="B99" s="8" t="s">
        <v>106</v>
      </c>
      <c r="C99" s="2">
        <v>3.0436252959080098E-3</v>
      </c>
      <c r="D99" s="2">
        <v>3.9617035325189799E-3</v>
      </c>
      <c r="E99" s="2">
        <v>3.9434768320736101E-3</v>
      </c>
      <c r="F99" s="2">
        <v>3.8961038961039E-3</v>
      </c>
      <c r="G99" s="2">
        <v>3.81436745073109E-3</v>
      </c>
      <c r="H99" s="2">
        <v>3.7441497659906398E-3</v>
      </c>
      <c r="I99" s="2">
        <v>3.6809815950920202E-3</v>
      </c>
      <c r="J99" s="2">
        <v>3.6111947035810999E-3</v>
      </c>
      <c r="K99" s="2">
        <v>3.4592101470164302E-3</v>
      </c>
      <c r="L99" s="2">
        <v>3.6363636363636398E-3</v>
      </c>
      <c r="M99" s="2">
        <v>4.1288191577208899E-3</v>
      </c>
      <c r="N99" s="2">
        <v>4.8115477145148399E-3</v>
      </c>
    </row>
    <row r="100" spans="1:14" x14ac:dyDescent="0.3">
      <c r="A100" s="8" t="s">
        <v>15</v>
      </c>
      <c r="B100" s="8" t="s">
        <v>16</v>
      </c>
      <c r="C100" s="2">
        <v>6.7636117686844799E-3</v>
      </c>
      <c r="D100" s="2">
        <v>6.2726972598217204E-3</v>
      </c>
      <c r="E100" s="2">
        <v>6.9010844561288196E-3</v>
      </c>
      <c r="F100" s="2">
        <v>6.16883116883117E-3</v>
      </c>
      <c r="G100" s="2">
        <v>6.6751430387794004E-3</v>
      </c>
      <c r="H100" s="2">
        <v>8.1123244929797202E-3</v>
      </c>
      <c r="I100" s="2">
        <v>8.5889570552147194E-3</v>
      </c>
      <c r="J100" s="2">
        <v>8.4261209750225701E-3</v>
      </c>
      <c r="K100" s="2">
        <v>7.7832228307869698E-3</v>
      </c>
      <c r="L100" s="2">
        <v>7.5524475524475498E-3</v>
      </c>
      <c r="M100" s="2">
        <v>7.7071290944123296E-3</v>
      </c>
      <c r="N100" s="2">
        <v>8.0192461908580592E-3</v>
      </c>
    </row>
    <row r="101" spans="1:14" x14ac:dyDescent="0.3">
      <c r="A101" s="8" t="s">
        <v>15</v>
      </c>
      <c r="B101" s="8" t="s">
        <v>107</v>
      </c>
      <c r="C101" s="2">
        <v>0.14338856949611101</v>
      </c>
      <c r="D101" s="2">
        <v>0.147903598547375</v>
      </c>
      <c r="E101" s="2">
        <v>0.151823858034834</v>
      </c>
      <c r="F101" s="2">
        <v>0.15746753246753201</v>
      </c>
      <c r="G101" s="2">
        <v>0.167196439923713</v>
      </c>
      <c r="H101" s="2">
        <v>0.17316692667706701</v>
      </c>
      <c r="I101" s="2">
        <v>0.18190184049079799</v>
      </c>
      <c r="J101" s="2">
        <v>0.18296719831477601</v>
      </c>
      <c r="K101" s="2">
        <v>0.191986163159412</v>
      </c>
      <c r="L101" s="2">
        <v>0.19692307692307701</v>
      </c>
      <c r="M101" s="2">
        <v>0.219102669969722</v>
      </c>
      <c r="N101" s="2">
        <v>0.24031007751937999</v>
      </c>
    </row>
    <row r="102" spans="1:14" x14ac:dyDescent="0.3">
      <c r="A102" s="8" t="s">
        <v>15</v>
      </c>
      <c r="B102" s="8" t="s">
        <v>108</v>
      </c>
      <c r="C102" s="2">
        <v>5.2079810618870501E-2</v>
      </c>
      <c r="D102" s="2">
        <v>5.2822713766919799E-2</v>
      </c>
      <c r="E102" s="2">
        <v>5.3565560302333198E-2</v>
      </c>
      <c r="F102" s="2">
        <v>5.3571428571428603E-2</v>
      </c>
      <c r="G102" s="2">
        <v>5.5626191989828398E-2</v>
      </c>
      <c r="H102" s="2">
        <v>5.7098283931357303E-2</v>
      </c>
      <c r="I102" s="2">
        <v>5.9202453987730101E-2</v>
      </c>
      <c r="J102" s="2">
        <v>6.0487511284983399E-2</v>
      </c>
      <c r="K102" s="2">
        <v>5.99596425482848E-2</v>
      </c>
      <c r="L102" s="2">
        <v>6.0699300699300698E-2</v>
      </c>
      <c r="M102" s="2">
        <v>6.9914671070740397E-2</v>
      </c>
      <c r="N102" s="2">
        <v>7.3242448543170302E-2</v>
      </c>
    </row>
    <row r="103" spans="1:14" x14ac:dyDescent="0.3">
      <c r="A103" s="8" t="s">
        <v>15</v>
      </c>
      <c r="B103" s="8" t="s">
        <v>109</v>
      </c>
      <c r="C103" s="2">
        <v>0.45688197497463601</v>
      </c>
      <c r="D103" s="2">
        <v>0.44007923407065003</v>
      </c>
      <c r="E103" s="2">
        <v>0.41998028261583997</v>
      </c>
      <c r="F103" s="2">
        <v>0.40064935064935098</v>
      </c>
      <c r="G103" s="2">
        <v>0.38397965670692902</v>
      </c>
      <c r="H103" s="2">
        <v>0.37067082683307301</v>
      </c>
      <c r="I103" s="2">
        <v>0.35214723926380398</v>
      </c>
      <c r="J103" s="2">
        <v>0.33885043635269302</v>
      </c>
      <c r="K103" s="2">
        <v>0.32545402133179602</v>
      </c>
      <c r="L103" s="2">
        <v>0.313846153846154</v>
      </c>
      <c r="M103" s="2">
        <v>0.23644371043215001</v>
      </c>
      <c r="N103" s="2">
        <v>0.18176958032611601</v>
      </c>
    </row>
    <row r="104" spans="1:14" x14ac:dyDescent="0.3">
      <c r="A104" s="8" t="s">
        <v>16</v>
      </c>
      <c r="B104" s="8" t="s">
        <v>101</v>
      </c>
      <c r="C104" s="2">
        <v>4.4091710758377397E-3</v>
      </c>
      <c r="D104" s="2">
        <v>3.3228724386191598E-3</v>
      </c>
      <c r="E104" s="2">
        <v>2.4422735346358799E-3</v>
      </c>
      <c r="F104" s="2">
        <v>4.1450777202072502E-3</v>
      </c>
      <c r="G104" s="2">
        <v>3.3191085822664801E-3</v>
      </c>
      <c r="H104" s="2">
        <v>3.22234156820623E-3</v>
      </c>
      <c r="I104" s="2">
        <v>3.8674033149171299E-3</v>
      </c>
      <c r="J104" s="2">
        <v>4.0000000000000001E-3</v>
      </c>
      <c r="K104" s="2">
        <v>2.06825232678387E-3</v>
      </c>
      <c r="L104" s="2">
        <v>2.7964205816554798E-3</v>
      </c>
      <c r="M104" s="2">
        <v>3.6991368680641202E-3</v>
      </c>
      <c r="N104" s="2">
        <v>2.4345709068776598E-3</v>
      </c>
    </row>
    <row r="105" spans="1:14" x14ac:dyDescent="0.3">
      <c r="A105" s="8" t="s">
        <v>16</v>
      </c>
      <c r="B105" s="8" t="s">
        <v>102</v>
      </c>
      <c r="C105" s="2">
        <v>0.24497354497354501</v>
      </c>
      <c r="D105" s="2">
        <v>0.26435296289459098</v>
      </c>
      <c r="E105" s="2">
        <v>0.29262877442273499</v>
      </c>
      <c r="F105" s="2">
        <v>0.334024179620035</v>
      </c>
      <c r="G105" s="2">
        <v>0.38738738738738698</v>
      </c>
      <c r="H105" s="2">
        <v>0.41514500537056898</v>
      </c>
      <c r="I105" s="2">
        <v>0.42762430939226498</v>
      </c>
      <c r="J105" s="2">
        <v>0.435428571428571</v>
      </c>
      <c r="K105" s="2">
        <v>0.42709410548086901</v>
      </c>
      <c r="L105" s="2">
        <v>0.41778523489932901</v>
      </c>
      <c r="M105" s="2">
        <v>0.42663378545006198</v>
      </c>
      <c r="N105" s="2">
        <v>0.41752891052951902</v>
      </c>
    </row>
    <row r="106" spans="1:14" x14ac:dyDescent="0.3">
      <c r="A106" s="8" t="s">
        <v>16</v>
      </c>
      <c r="B106" s="8" t="s">
        <v>103</v>
      </c>
      <c r="C106" s="2">
        <v>2.4162257495590801E-2</v>
      </c>
      <c r="D106" s="2">
        <v>2.8982831825733801E-2</v>
      </c>
      <c r="E106" s="2">
        <v>2.8419182948490201E-2</v>
      </c>
      <c r="F106" s="2">
        <v>2.9706390328152001E-2</v>
      </c>
      <c r="G106" s="2">
        <v>3.2716927453769598E-2</v>
      </c>
      <c r="H106" s="2">
        <v>3.4371643394199798E-2</v>
      </c>
      <c r="I106" s="2">
        <v>3.5359116022099499E-2</v>
      </c>
      <c r="J106" s="2">
        <v>3.8285714285714298E-2</v>
      </c>
      <c r="K106" s="2">
        <v>4.3950361944157197E-2</v>
      </c>
      <c r="L106" s="2">
        <v>4.9776286353467598E-2</v>
      </c>
      <c r="M106" s="2">
        <v>5.4870530209617803E-2</v>
      </c>
      <c r="N106" s="2">
        <v>5.4169202678028001E-2</v>
      </c>
    </row>
    <row r="107" spans="1:14" x14ac:dyDescent="0.3">
      <c r="A107" s="8" t="s">
        <v>16</v>
      </c>
      <c r="B107" s="8" t="s">
        <v>104</v>
      </c>
      <c r="C107" s="2">
        <v>6.17283950617284E-3</v>
      </c>
      <c r="D107" s="2">
        <v>5.3535167066642098E-3</v>
      </c>
      <c r="E107" s="2">
        <v>4.8845470692717597E-3</v>
      </c>
      <c r="F107" s="2">
        <v>5.5267702936096699E-3</v>
      </c>
      <c r="G107" s="2">
        <v>8.0606922712185905E-3</v>
      </c>
      <c r="H107" s="2">
        <v>8.5929108485499495E-3</v>
      </c>
      <c r="I107" s="2">
        <v>8.8397790055248608E-3</v>
      </c>
      <c r="J107" s="2">
        <v>8.5714285714285701E-3</v>
      </c>
      <c r="K107" s="2">
        <v>5.6876938986556401E-3</v>
      </c>
      <c r="L107" s="2">
        <v>7.2706935123042502E-3</v>
      </c>
      <c r="M107" s="2">
        <v>7.3982737361282403E-3</v>
      </c>
      <c r="N107" s="2">
        <v>6.0864272671941602E-3</v>
      </c>
    </row>
    <row r="108" spans="1:14" x14ac:dyDescent="0.3">
      <c r="A108" s="8" t="s">
        <v>16</v>
      </c>
      <c r="B108" s="8" t="s">
        <v>105</v>
      </c>
      <c r="C108" s="2">
        <v>5.8024691358024703E-2</v>
      </c>
      <c r="D108" s="2">
        <v>6.4242200479970493E-2</v>
      </c>
      <c r="E108" s="2">
        <v>6.4831261101243307E-2</v>
      </c>
      <c r="F108" s="2">
        <v>6.8048359240069106E-2</v>
      </c>
      <c r="G108" s="2">
        <v>7.2546230440967294E-2</v>
      </c>
      <c r="H108" s="2">
        <v>8.1632653061224497E-2</v>
      </c>
      <c r="I108" s="2">
        <v>9.00552486187845E-2</v>
      </c>
      <c r="J108" s="2">
        <v>9.9428571428571394E-2</v>
      </c>
      <c r="K108" s="2">
        <v>0.112202688728025</v>
      </c>
      <c r="L108" s="2">
        <v>0.11968680089485501</v>
      </c>
      <c r="M108" s="2">
        <v>0.13501849568433999</v>
      </c>
      <c r="N108" s="2">
        <v>0.15094339622641501</v>
      </c>
    </row>
    <row r="109" spans="1:14" x14ac:dyDescent="0.3">
      <c r="A109" s="8" t="s">
        <v>16</v>
      </c>
      <c r="B109" s="8" t="s">
        <v>106</v>
      </c>
      <c r="C109" s="2">
        <v>1.5873015873015899E-3</v>
      </c>
      <c r="D109" s="2">
        <v>9.2302012183865601E-4</v>
      </c>
      <c r="E109" s="2">
        <v>2.2202486678507999E-4</v>
      </c>
      <c r="F109" s="2">
        <v>1.03626943005181E-3</v>
      </c>
      <c r="G109" s="2">
        <v>1.42247510668563E-3</v>
      </c>
      <c r="H109" s="2">
        <v>1.61117078410311E-3</v>
      </c>
      <c r="I109" s="2">
        <v>2.20994475138122E-3</v>
      </c>
      <c r="J109" s="2">
        <v>2.2857142857142898E-3</v>
      </c>
      <c r="K109" s="2">
        <v>1.5511892450879E-3</v>
      </c>
      <c r="L109" s="2">
        <v>1.11856823266219E-3</v>
      </c>
      <c r="M109" s="2">
        <v>3.0826140567201E-3</v>
      </c>
      <c r="N109" s="2">
        <v>2.4345709068776598E-3</v>
      </c>
    </row>
    <row r="110" spans="1:14" x14ac:dyDescent="0.3">
      <c r="A110" s="8" t="s">
        <v>16</v>
      </c>
      <c r="B110" s="8" t="s">
        <v>16</v>
      </c>
      <c r="C110" s="2">
        <v>7.9365079365079395E-3</v>
      </c>
      <c r="D110" s="2">
        <v>8.1225770721801704E-3</v>
      </c>
      <c r="E110" s="2">
        <v>8.2149200710479597E-3</v>
      </c>
      <c r="F110" s="2">
        <v>1.17443868739206E-2</v>
      </c>
      <c r="G110" s="2">
        <v>8.5348506401138006E-3</v>
      </c>
      <c r="H110" s="2">
        <v>1.2352309344790501E-2</v>
      </c>
      <c r="I110" s="2">
        <v>1.2154696132596701E-2</v>
      </c>
      <c r="J110" s="2">
        <v>1.37142857142857E-2</v>
      </c>
      <c r="K110" s="2">
        <v>1.34436401240951E-2</v>
      </c>
      <c r="L110" s="2">
        <v>1.00671140939597E-2</v>
      </c>
      <c r="M110" s="2">
        <v>1.17139334155364E-2</v>
      </c>
      <c r="N110" s="2">
        <v>1.0955569080949501E-2</v>
      </c>
    </row>
    <row r="111" spans="1:14" x14ac:dyDescent="0.3">
      <c r="A111" s="8" t="s">
        <v>16</v>
      </c>
      <c r="B111" s="8" t="s">
        <v>107</v>
      </c>
      <c r="C111" s="2">
        <v>7.86596119929453E-2</v>
      </c>
      <c r="D111" s="2">
        <v>7.9010522429388996E-2</v>
      </c>
      <c r="E111" s="2">
        <v>8.3481349911190106E-2</v>
      </c>
      <c r="F111" s="2">
        <v>0.10155440414507801</v>
      </c>
      <c r="G111" s="2">
        <v>0.119487908961593</v>
      </c>
      <c r="H111" s="2">
        <v>0.13802363050483399</v>
      </c>
      <c r="I111" s="2">
        <v>0.149171270718232</v>
      </c>
      <c r="J111" s="2">
        <v>0.151428571428571</v>
      </c>
      <c r="K111" s="2">
        <v>0.161323681489142</v>
      </c>
      <c r="L111" s="2">
        <v>0.16442953020134199</v>
      </c>
      <c r="M111" s="2">
        <v>0.18249075215783001</v>
      </c>
      <c r="N111" s="2">
        <v>0.195374315276932</v>
      </c>
    </row>
    <row r="112" spans="1:14" x14ac:dyDescent="0.3">
      <c r="A112" s="8" t="s">
        <v>16</v>
      </c>
      <c r="B112" s="8" t="s">
        <v>108</v>
      </c>
      <c r="C112" s="2">
        <v>4.5855379188712499E-2</v>
      </c>
      <c r="D112" s="2">
        <v>4.9473878530551997E-2</v>
      </c>
      <c r="E112" s="2">
        <v>4.5515097690941399E-2</v>
      </c>
      <c r="F112" s="2">
        <v>5.9412780656304003E-2</v>
      </c>
      <c r="G112" s="2">
        <v>6.9701280227596002E-2</v>
      </c>
      <c r="H112" s="2">
        <v>7.6262083780880799E-2</v>
      </c>
      <c r="I112" s="2">
        <v>8.2320441988950305E-2</v>
      </c>
      <c r="J112" s="2">
        <v>8.0571428571428599E-2</v>
      </c>
      <c r="K112" s="2">
        <v>8.0661840744570806E-2</v>
      </c>
      <c r="L112" s="2">
        <v>7.9977628635346798E-2</v>
      </c>
      <c r="M112" s="2">
        <v>8.8162762022194793E-2</v>
      </c>
      <c r="N112" s="2">
        <v>9.7991479001825907E-2</v>
      </c>
    </row>
    <row r="113" spans="1:15" x14ac:dyDescent="0.3">
      <c r="A113" s="8" t="s">
        <v>16</v>
      </c>
      <c r="B113" s="8" t="s">
        <v>109</v>
      </c>
      <c r="C113" s="2">
        <v>0.52821869488536199</v>
      </c>
      <c r="D113" s="2">
        <v>0.496215617500462</v>
      </c>
      <c r="E113" s="2">
        <v>0.46936056838365903</v>
      </c>
      <c r="F113" s="2">
        <v>0.384801381692573</v>
      </c>
      <c r="G113" s="2">
        <v>0.29682313892840201</v>
      </c>
      <c r="H113" s="2">
        <v>0.22878625134264199</v>
      </c>
      <c r="I113" s="2">
        <v>0.18839779005524901</v>
      </c>
      <c r="J113" s="2">
        <v>0.16628571428571401</v>
      </c>
      <c r="K113" s="2">
        <v>0.152016546018614</v>
      </c>
      <c r="L113" s="2">
        <v>0.14709172259507799</v>
      </c>
      <c r="M113" s="2">
        <v>8.6929716399506807E-2</v>
      </c>
      <c r="N113" s="2">
        <v>6.2081558125380402E-2</v>
      </c>
    </row>
    <row r="114" spans="1:15" x14ac:dyDescent="0.3">
      <c r="A114" s="15"/>
      <c r="B114" s="15"/>
    </row>
    <row r="115" spans="1:15" x14ac:dyDescent="0.3">
      <c r="A115" s="15"/>
      <c r="B115" s="15"/>
    </row>
    <row r="116" spans="1:15" x14ac:dyDescent="0.3">
      <c r="A116" s="15"/>
      <c r="B116" s="13"/>
      <c r="C116" s="20" t="s">
        <v>36</v>
      </c>
      <c r="D116" s="20"/>
      <c r="E116" s="20"/>
      <c r="F116" s="20"/>
      <c r="G116" s="20"/>
      <c r="H116" s="20"/>
      <c r="I116" s="20"/>
      <c r="J116" s="20"/>
      <c r="K116" s="20"/>
      <c r="L116" s="20"/>
      <c r="M116" s="20"/>
      <c r="N116" s="6" t="s">
        <v>37</v>
      </c>
      <c r="O116" s="6" t="s">
        <v>38</v>
      </c>
    </row>
    <row r="117" spans="1:15" x14ac:dyDescent="0.3">
      <c r="A117" s="9" t="s">
        <v>39</v>
      </c>
      <c r="B117" s="9" t="s">
        <v>39</v>
      </c>
      <c r="C117" s="4" t="s">
        <v>18</v>
      </c>
      <c r="D117" s="4" t="s">
        <v>19</v>
      </c>
      <c r="E117" s="4" t="s">
        <v>20</v>
      </c>
      <c r="F117" s="4" t="s">
        <v>21</v>
      </c>
      <c r="G117" s="4" t="s">
        <v>22</v>
      </c>
      <c r="H117" s="4" t="s">
        <v>23</v>
      </c>
      <c r="I117" s="4" t="s">
        <v>24</v>
      </c>
      <c r="J117" s="4" t="s">
        <v>25</v>
      </c>
      <c r="K117" s="4" t="s">
        <v>26</v>
      </c>
      <c r="L117" s="4" t="s">
        <v>27</v>
      </c>
      <c r="M117" s="4" t="s">
        <v>28</v>
      </c>
      <c r="N117" s="4" t="s">
        <v>29</v>
      </c>
      <c r="O117" s="4" t="s">
        <v>30</v>
      </c>
    </row>
    <row r="118" spans="1:15" x14ac:dyDescent="0.3">
      <c r="A118" s="8" t="s">
        <v>12</v>
      </c>
      <c r="B118" s="8" t="s">
        <v>101</v>
      </c>
      <c r="C118" s="2">
        <v>9.8837209302325604E-2</v>
      </c>
      <c r="D118" s="2">
        <v>0.100529100529101</v>
      </c>
      <c r="E118" s="2">
        <v>7.2115384615384595E-2</v>
      </c>
      <c r="F118" s="2">
        <v>0.12780269058296001</v>
      </c>
      <c r="G118" s="2">
        <v>3.5785288270377698E-2</v>
      </c>
      <c r="H118" s="2">
        <v>9.0211132437619995E-2</v>
      </c>
      <c r="I118" s="2">
        <v>7.7464788732394402E-2</v>
      </c>
      <c r="J118" s="2">
        <v>5.8823529411764698E-2</v>
      </c>
      <c r="K118" s="2">
        <v>4.4753086419753098E-2</v>
      </c>
      <c r="L118" s="2">
        <v>0.16986706056129999</v>
      </c>
      <c r="M118" s="2">
        <v>0.16792929292929301</v>
      </c>
      <c r="N118" s="3">
        <v>0.51143790849673199</v>
      </c>
      <c r="O118" s="3">
        <v>1.2235576923076901</v>
      </c>
    </row>
    <row r="119" spans="1:15" x14ac:dyDescent="0.3">
      <c r="A119" s="8" t="s">
        <v>12</v>
      </c>
      <c r="B119" s="8" t="s">
        <v>102</v>
      </c>
      <c r="C119" s="2">
        <v>6.7226890756302504E-2</v>
      </c>
      <c r="D119" s="2">
        <v>5.8562992125984301E-2</v>
      </c>
      <c r="E119" s="2">
        <v>5.3308538664187201E-2</v>
      </c>
      <c r="F119" s="2">
        <v>5.2376048256583797E-2</v>
      </c>
      <c r="G119" s="2">
        <v>4.6204389766531503E-2</v>
      </c>
      <c r="H119" s="2">
        <v>4.1691721787933497E-2</v>
      </c>
      <c r="I119" s="2">
        <v>3.13001090372651E-2</v>
      </c>
      <c r="J119" s="2">
        <v>3.61340879407923E-2</v>
      </c>
      <c r="K119" s="2">
        <v>1.7527010804321699E-2</v>
      </c>
      <c r="L119" s="2">
        <v>0.12081170363379</v>
      </c>
      <c r="M119" s="2">
        <v>8.7631578947368394E-2</v>
      </c>
      <c r="N119" s="3">
        <v>0.285216742334722</v>
      </c>
      <c r="O119" s="3">
        <v>0.60119324345265801</v>
      </c>
    </row>
    <row r="120" spans="1:15" x14ac:dyDescent="0.3">
      <c r="A120" s="8" t="s">
        <v>12</v>
      </c>
      <c r="B120" s="8" t="s">
        <v>103</v>
      </c>
      <c r="C120" s="2">
        <v>0.101778050275904</v>
      </c>
      <c r="D120" s="2">
        <v>8.2359488035614895E-2</v>
      </c>
      <c r="E120" s="2">
        <v>7.8920308483290499E-2</v>
      </c>
      <c r="F120" s="2">
        <v>7.6244936859661702E-2</v>
      </c>
      <c r="G120" s="2">
        <v>6.5308833296435706E-2</v>
      </c>
      <c r="H120" s="2">
        <v>5.4239401496259401E-2</v>
      </c>
      <c r="I120" s="2">
        <v>5.3222945002956802E-2</v>
      </c>
      <c r="J120" s="2">
        <v>5.1469212053153697E-2</v>
      </c>
      <c r="K120" s="2">
        <v>3.57778568885724E-2</v>
      </c>
      <c r="L120" s="2">
        <v>0.15655610929712999</v>
      </c>
      <c r="M120" s="2">
        <v>0.12630014858840999</v>
      </c>
      <c r="N120" s="3">
        <v>0.41867864495601698</v>
      </c>
      <c r="O120" s="3">
        <v>0.94858611825192796</v>
      </c>
    </row>
    <row r="121" spans="1:15" x14ac:dyDescent="0.3">
      <c r="A121" s="8" t="s">
        <v>12</v>
      </c>
      <c r="B121" s="8" t="s">
        <v>104</v>
      </c>
      <c r="C121" s="2">
        <v>4.0152963671128097E-2</v>
      </c>
      <c r="D121" s="2">
        <v>-5.5147058823529398E-3</v>
      </c>
      <c r="E121" s="2">
        <v>2.2181146025878E-2</v>
      </c>
      <c r="F121" s="2">
        <v>5.4249547920433997E-3</v>
      </c>
      <c r="G121" s="2">
        <v>3.2374100719424502E-2</v>
      </c>
      <c r="H121" s="2">
        <v>1.39372822299652E-2</v>
      </c>
      <c r="I121" s="2">
        <v>8.5910652920962206E-3</v>
      </c>
      <c r="J121" s="2">
        <v>3.7478705281090298E-2</v>
      </c>
      <c r="K121" s="2">
        <v>-1.1494252873563199E-2</v>
      </c>
      <c r="L121" s="2">
        <v>0.131229235880399</v>
      </c>
      <c r="M121" s="2">
        <v>5.7268722466960402E-2</v>
      </c>
      <c r="N121" s="3">
        <v>0.22657580919931899</v>
      </c>
      <c r="O121" s="3">
        <v>0.33086876155268002</v>
      </c>
    </row>
    <row r="122" spans="1:15" x14ac:dyDescent="0.3">
      <c r="A122" s="8" t="s">
        <v>12</v>
      </c>
      <c r="B122" s="8" t="s">
        <v>105</v>
      </c>
      <c r="C122" s="2">
        <v>0.107342007434944</v>
      </c>
      <c r="D122" s="2">
        <v>0.114981116240034</v>
      </c>
      <c r="E122" s="2">
        <v>7.7907414377117096E-2</v>
      </c>
      <c r="F122" s="2">
        <v>0.104050279329609</v>
      </c>
      <c r="G122" s="2">
        <v>9.2979127134724907E-2</v>
      </c>
      <c r="H122" s="2">
        <v>9.2881944444444406E-2</v>
      </c>
      <c r="I122" s="2">
        <v>0.106963198305533</v>
      </c>
      <c r="J122" s="2">
        <v>0.104281272422865</v>
      </c>
      <c r="K122" s="2">
        <v>7.5806800952999798E-2</v>
      </c>
      <c r="L122" s="2">
        <v>0.20495268773907799</v>
      </c>
      <c r="M122" s="2">
        <v>0.15572263993316601</v>
      </c>
      <c r="N122" s="3">
        <v>0.65438890217651302</v>
      </c>
      <c r="O122" s="3">
        <v>1.60331200602183</v>
      </c>
    </row>
    <row r="123" spans="1:15" x14ac:dyDescent="0.3">
      <c r="A123" s="8" t="s">
        <v>12</v>
      </c>
      <c r="B123" s="8" t="s">
        <v>106</v>
      </c>
      <c r="C123" s="2">
        <v>0.126984126984127</v>
      </c>
      <c r="D123" s="2">
        <v>0.10328638497652599</v>
      </c>
      <c r="E123" s="2">
        <v>0.123404255319149</v>
      </c>
      <c r="F123" s="2">
        <v>0.15909090909090901</v>
      </c>
      <c r="G123" s="2">
        <v>8.4967320261437898E-2</v>
      </c>
      <c r="H123" s="2">
        <v>0.11144578313252999</v>
      </c>
      <c r="I123" s="2">
        <v>7.0460704607046107E-2</v>
      </c>
      <c r="J123" s="2">
        <v>7.0886075949367106E-2</v>
      </c>
      <c r="K123" s="2">
        <v>5.4373522458628802E-2</v>
      </c>
      <c r="L123" s="2">
        <v>0.16367713004484299</v>
      </c>
      <c r="M123" s="2">
        <v>0.14258188824662801</v>
      </c>
      <c r="N123" s="3">
        <v>0.50126582278481002</v>
      </c>
      <c r="O123" s="3">
        <v>1.52340425531915</v>
      </c>
    </row>
    <row r="124" spans="1:15" x14ac:dyDescent="0.3">
      <c r="A124" s="8" t="s">
        <v>12</v>
      </c>
      <c r="B124" s="8" t="s">
        <v>16</v>
      </c>
      <c r="C124" s="2">
        <v>7.6271186440677999E-2</v>
      </c>
      <c r="D124" s="2">
        <v>6.2992125984251995E-2</v>
      </c>
      <c r="E124" s="2">
        <v>5.4320987654321001E-2</v>
      </c>
      <c r="F124" s="2">
        <v>5.8548009367681501E-2</v>
      </c>
      <c r="G124" s="2">
        <v>4.6460176991150397E-2</v>
      </c>
      <c r="H124" s="2">
        <v>4.0169133192389003E-2</v>
      </c>
      <c r="I124" s="2">
        <v>4.8780487804878099E-2</v>
      </c>
      <c r="J124" s="2">
        <v>4.8449612403100799E-2</v>
      </c>
      <c r="K124" s="2">
        <v>5.1756007393715303E-2</v>
      </c>
      <c r="L124" s="2">
        <v>0.175746924428823</v>
      </c>
      <c r="M124" s="2">
        <v>0.113602391629297</v>
      </c>
      <c r="N124" s="3">
        <v>0.443798449612403</v>
      </c>
      <c r="O124" s="3">
        <v>0.83950617283950602</v>
      </c>
    </row>
    <row r="125" spans="1:15" x14ac:dyDescent="0.3">
      <c r="A125" s="8" t="s">
        <v>12</v>
      </c>
      <c r="B125" s="8" t="s">
        <v>107</v>
      </c>
      <c r="C125" s="2">
        <v>5.25013027618551E-2</v>
      </c>
      <c r="D125" s="2">
        <v>5.76804059908404E-2</v>
      </c>
      <c r="E125" s="2">
        <v>5.6524283206553498E-2</v>
      </c>
      <c r="F125" s="2">
        <v>4.5635799734160397E-2</v>
      </c>
      <c r="G125" s="2">
        <v>5.9216101694915299E-2</v>
      </c>
      <c r="H125" s="2">
        <v>4.7404740474047399E-2</v>
      </c>
      <c r="I125" s="2">
        <v>4.6977943282727003E-2</v>
      </c>
      <c r="J125" s="2">
        <v>5.4354765161878697E-2</v>
      </c>
      <c r="K125" s="2">
        <v>4.26433699506963E-2</v>
      </c>
      <c r="L125" s="2">
        <v>0.18400530944085</v>
      </c>
      <c r="M125" s="2">
        <v>0.12689181614349801</v>
      </c>
      <c r="N125" s="3">
        <v>0.46675786593707302</v>
      </c>
      <c r="O125" s="3">
        <v>0.882153306026916</v>
      </c>
    </row>
    <row r="126" spans="1:15" x14ac:dyDescent="0.3">
      <c r="A126" s="8" t="s">
        <v>12</v>
      </c>
      <c r="B126" s="8" t="s">
        <v>108</v>
      </c>
      <c r="C126" s="2">
        <v>5.7553956834532398E-2</v>
      </c>
      <c r="D126" s="2">
        <v>6.3388991960420499E-2</v>
      </c>
      <c r="E126" s="2">
        <v>5.8447223029950597E-2</v>
      </c>
      <c r="F126" s="2">
        <v>5.7142857142857099E-2</v>
      </c>
      <c r="G126" s="2">
        <v>5.8212058212058201E-2</v>
      </c>
      <c r="H126" s="2">
        <v>4.5432220039292703E-2</v>
      </c>
      <c r="I126" s="2">
        <v>5.70824524312896E-2</v>
      </c>
      <c r="J126" s="2">
        <v>4.8000000000000001E-2</v>
      </c>
      <c r="K126" s="2">
        <v>4.58015267175573E-2</v>
      </c>
      <c r="L126" s="2">
        <v>0.18207623682076199</v>
      </c>
      <c r="M126" s="2">
        <v>0.13327615780446</v>
      </c>
      <c r="N126" s="3">
        <v>0.46822222222222198</v>
      </c>
      <c r="O126" s="3">
        <v>0.92119802268101203</v>
      </c>
    </row>
    <row r="127" spans="1:15" x14ac:dyDescent="0.3">
      <c r="A127" s="8" t="s">
        <v>12</v>
      </c>
      <c r="B127" s="8" t="s">
        <v>109</v>
      </c>
      <c r="C127" s="2">
        <v>4.8111049767331797E-3</v>
      </c>
      <c r="D127" s="2">
        <v>-2.59811616954474E-2</v>
      </c>
      <c r="E127" s="2">
        <v>-2.6553308082843102E-2</v>
      </c>
      <c r="F127" s="2">
        <v>-8.03013369758682E-3</v>
      </c>
      <c r="G127" s="2">
        <v>-7.8447736282077993E-3</v>
      </c>
      <c r="H127" s="2">
        <v>-8.8741220507212795E-3</v>
      </c>
      <c r="I127" s="2">
        <v>-1.76525502843079E-2</v>
      </c>
      <c r="J127" s="2">
        <v>-4.3196544276457899E-4</v>
      </c>
      <c r="K127" s="2">
        <v>-7.0440795159896303E-3</v>
      </c>
      <c r="L127" s="2">
        <v>-0.235409322365844</v>
      </c>
      <c r="M127" s="2">
        <v>-0.21510701275045499</v>
      </c>
      <c r="N127" s="3">
        <v>-0.40436285097192198</v>
      </c>
      <c r="O127" s="3">
        <v>-0.44439519703440999</v>
      </c>
    </row>
    <row r="128" spans="1:15" x14ac:dyDescent="0.3">
      <c r="A128" s="8" t="s">
        <v>13</v>
      </c>
      <c r="B128" s="8" t="s">
        <v>101</v>
      </c>
      <c r="C128" s="2">
        <v>-0.33333333333333298</v>
      </c>
      <c r="D128" s="2">
        <v>0.5</v>
      </c>
      <c r="E128" s="2">
        <v>0.66666666666666696</v>
      </c>
      <c r="F128" s="2">
        <v>0</v>
      </c>
      <c r="G128" s="2">
        <v>0</v>
      </c>
      <c r="H128" s="2">
        <v>0.2</v>
      </c>
      <c r="I128" s="2">
        <v>0</v>
      </c>
      <c r="J128" s="2">
        <v>0</v>
      </c>
      <c r="K128" s="2">
        <v>0</v>
      </c>
      <c r="L128" s="2">
        <v>0.16666666666666699</v>
      </c>
      <c r="M128" s="2">
        <v>0</v>
      </c>
      <c r="N128" s="3">
        <v>0.16666666666666699</v>
      </c>
      <c r="O128" s="3">
        <v>1.3333333333333299</v>
      </c>
    </row>
    <row r="129" spans="1:15" x14ac:dyDescent="0.3">
      <c r="A129" s="8" t="s">
        <v>13</v>
      </c>
      <c r="B129" s="8" t="s">
        <v>102</v>
      </c>
      <c r="C129" s="2">
        <v>7.10900473933649E-2</v>
      </c>
      <c r="D129" s="2">
        <v>5.1622418879055998E-2</v>
      </c>
      <c r="E129" s="2">
        <v>3.2258064516128997E-2</v>
      </c>
      <c r="F129" s="2">
        <v>7.6086956521739094E-2</v>
      </c>
      <c r="G129" s="2">
        <v>4.7979797979797997E-2</v>
      </c>
      <c r="H129" s="2">
        <v>5.9036144578313299E-2</v>
      </c>
      <c r="I129" s="2">
        <v>7.0534698521046602E-2</v>
      </c>
      <c r="J129" s="2">
        <v>5.7385759829968103E-2</v>
      </c>
      <c r="K129" s="2">
        <v>5.3266331658291498E-2</v>
      </c>
      <c r="L129" s="2">
        <v>0.138358778625954</v>
      </c>
      <c r="M129" s="2">
        <v>9.3042749371332806E-2</v>
      </c>
      <c r="N129" s="3">
        <v>0.38575982996811897</v>
      </c>
      <c r="O129" s="3">
        <v>0.82889200561009801</v>
      </c>
    </row>
    <row r="130" spans="1:15" x14ac:dyDescent="0.3">
      <c r="A130" s="8" t="s">
        <v>13</v>
      </c>
      <c r="B130" s="8" t="s">
        <v>103</v>
      </c>
      <c r="C130" s="2">
        <v>2.7777777777777801E-2</v>
      </c>
      <c r="D130" s="2">
        <v>-8.1081081081081099E-2</v>
      </c>
      <c r="E130" s="2">
        <v>5.8823529411764698E-2</v>
      </c>
      <c r="F130" s="2">
        <v>8.3333333333333301E-2</v>
      </c>
      <c r="G130" s="2">
        <v>0.102564102564103</v>
      </c>
      <c r="H130" s="2">
        <v>4.6511627906976702E-2</v>
      </c>
      <c r="I130" s="2">
        <v>-2.2222222222222199E-2</v>
      </c>
      <c r="J130" s="2">
        <v>2.27272727272727E-2</v>
      </c>
      <c r="K130" s="2">
        <v>8.8888888888888906E-2</v>
      </c>
      <c r="L130" s="2">
        <v>-2.04081632653061E-2</v>
      </c>
      <c r="M130" s="2">
        <v>4.1666666666666699E-2</v>
      </c>
      <c r="N130" s="3">
        <v>0.13636363636363599</v>
      </c>
      <c r="O130" s="3">
        <v>0.47058823529411797</v>
      </c>
    </row>
    <row r="131" spans="1:15" x14ac:dyDescent="0.3">
      <c r="A131" s="8" t="s">
        <v>13</v>
      </c>
      <c r="B131" s="8" t="s">
        <v>104</v>
      </c>
      <c r="C131" s="2">
        <v>0</v>
      </c>
      <c r="D131" s="2">
        <v>0</v>
      </c>
      <c r="E131" s="2">
        <v>0</v>
      </c>
      <c r="F131" s="2">
        <v>0</v>
      </c>
      <c r="G131" s="2">
        <v>0</v>
      </c>
      <c r="H131" s="2">
        <v>0</v>
      </c>
      <c r="I131" s="2">
        <v>0</v>
      </c>
      <c r="J131" s="2">
        <v>0</v>
      </c>
      <c r="K131" s="2">
        <v>0</v>
      </c>
      <c r="L131" s="2">
        <v>0</v>
      </c>
      <c r="M131" s="2">
        <v>0</v>
      </c>
      <c r="N131" s="3">
        <v>0</v>
      </c>
      <c r="O131" s="3">
        <v>0</v>
      </c>
    </row>
    <row r="132" spans="1:15" x14ac:dyDescent="0.3">
      <c r="A132" s="8" t="s">
        <v>13</v>
      </c>
      <c r="B132" s="8" t="s">
        <v>105</v>
      </c>
      <c r="C132" s="2">
        <v>0.266666666666667</v>
      </c>
      <c r="D132" s="2">
        <v>-0.105263157894737</v>
      </c>
      <c r="E132" s="2">
        <v>-8.8235294117647106E-2</v>
      </c>
      <c r="F132" s="2">
        <v>0.12903225806451599</v>
      </c>
      <c r="G132" s="2">
        <v>0</v>
      </c>
      <c r="H132" s="2">
        <v>2.8571428571428598E-2</v>
      </c>
      <c r="I132" s="2">
        <v>5.5555555555555601E-2</v>
      </c>
      <c r="J132" s="2">
        <v>0.18421052631578899</v>
      </c>
      <c r="K132" s="2">
        <v>6.6666666666666693E-2</v>
      </c>
      <c r="L132" s="2">
        <v>0.375</v>
      </c>
      <c r="M132" s="2">
        <v>-4.5454545454545497E-2</v>
      </c>
      <c r="N132" s="3">
        <v>0.65789473684210498</v>
      </c>
      <c r="O132" s="3">
        <v>0.85294117647058798</v>
      </c>
    </row>
    <row r="133" spans="1:15" x14ac:dyDescent="0.3">
      <c r="A133" s="8" t="s">
        <v>13</v>
      </c>
      <c r="B133" s="8" t="s">
        <v>106</v>
      </c>
      <c r="C133" s="2">
        <v>0</v>
      </c>
      <c r="D133" s="2">
        <v>0</v>
      </c>
      <c r="E133" s="2">
        <v>0</v>
      </c>
      <c r="F133" s="2">
        <v>0</v>
      </c>
      <c r="G133" s="2">
        <v>-0.33333333333333298</v>
      </c>
      <c r="H133" s="2">
        <v>0</v>
      </c>
      <c r="I133" s="2">
        <v>0</v>
      </c>
      <c r="J133" s="2">
        <v>0</v>
      </c>
      <c r="K133" s="2">
        <v>0</v>
      </c>
      <c r="L133" s="2">
        <v>0.5</v>
      </c>
      <c r="M133" s="2">
        <v>0</v>
      </c>
      <c r="N133" s="3">
        <v>0.5</v>
      </c>
      <c r="O133" s="3">
        <v>0</v>
      </c>
    </row>
    <row r="134" spans="1:15" x14ac:dyDescent="0.3">
      <c r="A134" s="8" t="s">
        <v>13</v>
      </c>
      <c r="B134" s="8" t="s">
        <v>16</v>
      </c>
      <c r="C134" s="2">
        <v>0</v>
      </c>
      <c r="D134" s="2">
        <v>0</v>
      </c>
      <c r="E134" s="2">
        <v>0</v>
      </c>
      <c r="F134" s="2">
        <v>0.2</v>
      </c>
      <c r="G134" s="2">
        <v>-0.16666666666666699</v>
      </c>
      <c r="H134" s="2">
        <v>0</v>
      </c>
      <c r="I134" s="2">
        <v>0.2</v>
      </c>
      <c r="J134" s="2">
        <v>0.16666666666666699</v>
      </c>
      <c r="K134" s="2">
        <v>0.14285714285714299</v>
      </c>
      <c r="L134" s="2">
        <v>-0.25</v>
      </c>
      <c r="M134" s="2">
        <v>0.33333333333333298</v>
      </c>
      <c r="N134" s="3">
        <v>0.33333333333333298</v>
      </c>
      <c r="O134" s="3">
        <v>0.6</v>
      </c>
    </row>
    <row r="135" spans="1:15" x14ac:dyDescent="0.3">
      <c r="A135" s="8" t="s">
        <v>13</v>
      </c>
      <c r="B135" s="8" t="s">
        <v>107</v>
      </c>
      <c r="C135" s="2">
        <v>6.1135371179039298E-2</v>
      </c>
      <c r="D135" s="2">
        <v>6.1728395061728399E-2</v>
      </c>
      <c r="E135" s="2">
        <v>4.2635658914728702E-2</v>
      </c>
      <c r="F135" s="2">
        <v>6.6914498141263906E-2</v>
      </c>
      <c r="G135" s="2">
        <v>2.4390243902439001E-2</v>
      </c>
      <c r="H135" s="2">
        <v>2.04081632653061E-2</v>
      </c>
      <c r="I135" s="2">
        <v>1.3333333333333299E-2</v>
      </c>
      <c r="J135" s="2">
        <v>6.25E-2</v>
      </c>
      <c r="K135" s="2">
        <v>4.9535603715170302E-2</v>
      </c>
      <c r="L135" s="2">
        <v>0.17404129793510301</v>
      </c>
      <c r="M135" s="2">
        <v>0.115577889447236</v>
      </c>
      <c r="N135" s="3">
        <v>0.46052631578947401</v>
      </c>
      <c r="O135" s="3">
        <v>0.72093023255813904</v>
      </c>
    </row>
    <row r="136" spans="1:15" x14ac:dyDescent="0.3">
      <c r="A136" s="8" t="s">
        <v>13</v>
      </c>
      <c r="B136" s="8" t="s">
        <v>108</v>
      </c>
      <c r="C136" s="2">
        <v>6.18556701030928E-2</v>
      </c>
      <c r="D136" s="2">
        <v>3.8834951456310697E-2</v>
      </c>
      <c r="E136" s="2">
        <v>4.67289719626168E-2</v>
      </c>
      <c r="F136" s="2">
        <v>8.9285714285714302E-2</v>
      </c>
      <c r="G136" s="2">
        <v>2.4590163934426201E-2</v>
      </c>
      <c r="H136" s="2">
        <v>3.2000000000000001E-2</v>
      </c>
      <c r="I136" s="2">
        <v>1.5503875968992199E-2</v>
      </c>
      <c r="J136" s="2">
        <v>-4.58015267175573E-2</v>
      </c>
      <c r="K136" s="2">
        <v>8.7999999999999995E-2</v>
      </c>
      <c r="L136" s="2">
        <v>0.191176470588235</v>
      </c>
      <c r="M136" s="2">
        <v>0.117283950617284</v>
      </c>
      <c r="N136" s="3">
        <v>0.38167938931297701</v>
      </c>
      <c r="O136" s="3">
        <v>0.69158878504672905</v>
      </c>
    </row>
    <row r="137" spans="1:15" x14ac:dyDescent="0.3">
      <c r="A137" s="8" t="s">
        <v>13</v>
      </c>
      <c r="B137" s="8" t="s">
        <v>109</v>
      </c>
      <c r="C137" s="2">
        <v>-1.2064343163538899E-2</v>
      </c>
      <c r="D137" s="2">
        <v>-2.5780189959294399E-2</v>
      </c>
      <c r="E137" s="2">
        <v>-3.06406685236769E-2</v>
      </c>
      <c r="F137" s="2">
        <v>-7.1839080459770097E-3</v>
      </c>
      <c r="G137" s="2">
        <v>-2.6049204052098401E-2</v>
      </c>
      <c r="H137" s="2">
        <v>-1.1887072808321001E-2</v>
      </c>
      <c r="I137" s="2">
        <v>-3.1578947368421102E-2</v>
      </c>
      <c r="J137" s="2">
        <v>1.3975155279503101E-2</v>
      </c>
      <c r="K137" s="2">
        <v>-7.6569678407350699E-3</v>
      </c>
      <c r="L137" s="2">
        <v>-0.27160493827160498</v>
      </c>
      <c r="M137" s="2">
        <v>-0.27118644067796599</v>
      </c>
      <c r="N137" s="3">
        <v>-0.46583850931677001</v>
      </c>
      <c r="O137" s="3">
        <v>-0.52089136490250698</v>
      </c>
    </row>
    <row r="138" spans="1:15" x14ac:dyDescent="0.3">
      <c r="A138" s="8" t="s">
        <v>14</v>
      </c>
      <c r="B138" s="8" t="s">
        <v>101</v>
      </c>
      <c r="C138" s="2">
        <v>7.69230769230769E-2</v>
      </c>
      <c r="D138" s="2">
        <v>0</v>
      </c>
      <c r="E138" s="2">
        <v>7.1428571428571397E-2</v>
      </c>
      <c r="F138" s="2">
        <v>0.133333333333333</v>
      </c>
      <c r="G138" s="2">
        <v>5.8823529411764698E-2</v>
      </c>
      <c r="H138" s="2">
        <v>0.22222222222222199</v>
      </c>
      <c r="I138" s="2">
        <v>9.0909090909090898E-2</v>
      </c>
      <c r="J138" s="2">
        <v>0.25</v>
      </c>
      <c r="K138" s="2">
        <v>0</v>
      </c>
      <c r="L138" s="2">
        <v>0.16666666666666699</v>
      </c>
      <c r="M138" s="2">
        <v>0.14285714285714299</v>
      </c>
      <c r="N138" s="3">
        <v>0.66666666666666696</v>
      </c>
      <c r="O138" s="3">
        <v>1.8571428571428601</v>
      </c>
    </row>
    <row r="139" spans="1:15" x14ac:dyDescent="0.3">
      <c r="A139" s="8" t="s">
        <v>14</v>
      </c>
      <c r="B139" s="8" t="s">
        <v>102</v>
      </c>
      <c r="C139" s="2">
        <v>5.3067993366500803E-2</v>
      </c>
      <c r="D139" s="2">
        <v>6.5354330708661396E-2</v>
      </c>
      <c r="E139" s="2">
        <v>5.91278640059128E-2</v>
      </c>
      <c r="F139" s="2">
        <v>4.81507327285415E-2</v>
      </c>
      <c r="G139" s="2">
        <v>1.99733688415446E-2</v>
      </c>
      <c r="H139" s="2">
        <v>3.7859007832898202E-2</v>
      </c>
      <c r="I139" s="2">
        <v>6.3522012578616394E-2</v>
      </c>
      <c r="J139" s="2">
        <v>5.49970431697221E-2</v>
      </c>
      <c r="K139" s="2">
        <v>2.9147982062780301E-2</v>
      </c>
      <c r="L139" s="2">
        <v>0.11274509803921599</v>
      </c>
      <c r="M139" s="2">
        <v>7.3910915320607007E-2</v>
      </c>
      <c r="N139" s="3">
        <v>0.29745712596097001</v>
      </c>
      <c r="O139" s="3">
        <v>0.62158167036215795</v>
      </c>
    </row>
    <row r="140" spans="1:15" x14ac:dyDescent="0.3">
      <c r="A140" s="8" t="s">
        <v>14</v>
      </c>
      <c r="B140" s="8" t="s">
        <v>103</v>
      </c>
      <c r="C140" s="2">
        <v>0.15584415584415601</v>
      </c>
      <c r="D140" s="2">
        <v>0.14044943820224701</v>
      </c>
      <c r="E140" s="2">
        <v>6.4039408866995107E-2</v>
      </c>
      <c r="F140" s="2">
        <v>7.8703703703703706E-2</v>
      </c>
      <c r="G140" s="2">
        <v>2.14592274678112E-2</v>
      </c>
      <c r="H140" s="2">
        <v>5.0420168067226899E-2</v>
      </c>
      <c r="I140" s="2">
        <v>2.4E-2</v>
      </c>
      <c r="J140" s="2">
        <v>8.203125E-2</v>
      </c>
      <c r="K140" s="2">
        <v>1.4440433212996401E-2</v>
      </c>
      <c r="L140" s="2">
        <v>0.110320284697509</v>
      </c>
      <c r="M140" s="2">
        <v>5.7692307692307702E-2</v>
      </c>
      <c r="N140" s="3">
        <v>0.2890625</v>
      </c>
      <c r="O140" s="3">
        <v>0.62561576354679804</v>
      </c>
    </row>
    <row r="141" spans="1:15" x14ac:dyDescent="0.3">
      <c r="A141" s="8" t="s">
        <v>14</v>
      </c>
      <c r="B141" s="8" t="s">
        <v>104</v>
      </c>
      <c r="C141" s="2">
        <v>6.6666666666666693E-2</v>
      </c>
      <c r="D141" s="2">
        <v>6.25E-2</v>
      </c>
      <c r="E141" s="2">
        <v>-0.17647058823529399</v>
      </c>
      <c r="F141" s="2">
        <v>0</v>
      </c>
      <c r="G141" s="2">
        <v>0</v>
      </c>
      <c r="H141" s="2">
        <v>0</v>
      </c>
      <c r="I141" s="2">
        <v>0.14285714285714299</v>
      </c>
      <c r="J141" s="2">
        <v>-6.25E-2</v>
      </c>
      <c r="K141" s="2">
        <v>0.2</v>
      </c>
      <c r="L141" s="2">
        <v>0.22222222222222199</v>
      </c>
      <c r="M141" s="2">
        <v>4.5454545454545497E-2</v>
      </c>
      <c r="N141" s="3">
        <v>0.4375</v>
      </c>
      <c r="O141" s="3">
        <v>0.35294117647058798</v>
      </c>
    </row>
    <row r="142" spans="1:15" x14ac:dyDescent="0.3">
      <c r="A142" s="8" t="s">
        <v>14</v>
      </c>
      <c r="B142" s="8" t="s">
        <v>105</v>
      </c>
      <c r="C142" s="2">
        <v>0.27722772277227697</v>
      </c>
      <c r="D142" s="2">
        <v>0.186046511627907</v>
      </c>
      <c r="E142" s="2">
        <v>7.1895424836601302E-2</v>
      </c>
      <c r="F142" s="2">
        <v>7.3170731707317097E-2</v>
      </c>
      <c r="G142" s="2">
        <v>7.9545454545454503E-2</v>
      </c>
      <c r="H142" s="2">
        <v>8.42105263157895E-2</v>
      </c>
      <c r="I142" s="2">
        <v>7.7669902912621394E-2</v>
      </c>
      <c r="J142" s="2">
        <v>8.55855855855856E-2</v>
      </c>
      <c r="K142" s="2">
        <v>4.9792531120331898E-2</v>
      </c>
      <c r="L142" s="2">
        <v>0.158102766798419</v>
      </c>
      <c r="M142" s="2">
        <v>0.112627986348123</v>
      </c>
      <c r="N142" s="3">
        <v>0.46846846846846801</v>
      </c>
      <c r="O142" s="3">
        <v>1.13071895424837</v>
      </c>
    </row>
    <row r="143" spans="1:15" x14ac:dyDescent="0.3">
      <c r="A143" s="8" t="s">
        <v>14</v>
      </c>
      <c r="B143" s="8" t="s">
        <v>106</v>
      </c>
      <c r="C143" s="2">
        <v>0</v>
      </c>
      <c r="D143" s="2">
        <v>0</v>
      </c>
      <c r="E143" s="2">
        <v>0</v>
      </c>
      <c r="F143" s="2">
        <v>0</v>
      </c>
      <c r="G143" s="2">
        <v>0.1</v>
      </c>
      <c r="H143" s="2">
        <v>0</v>
      </c>
      <c r="I143" s="2">
        <v>0.36363636363636398</v>
      </c>
      <c r="J143" s="2">
        <v>0.133333333333333</v>
      </c>
      <c r="K143" s="2">
        <v>5.8823529411764698E-2</v>
      </c>
      <c r="L143" s="2">
        <v>-5.5555555555555601E-2</v>
      </c>
      <c r="M143" s="2">
        <v>5.8823529411764698E-2</v>
      </c>
      <c r="N143" s="3">
        <v>0.2</v>
      </c>
      <c r="O143" s="3">
        <v>0.8</v>
      </c>
    </row>
    <row r="144" spans="1:15" x14ac:dyDescent="0.3">
      <c r="A144" s="8" t="s">
        <v>14</v>
      </c>
      <c r="B144" s="8" t="s">
        <v>16</v>
      </c>
      <c r="C144" s="2">
        <v>3.7037037037037E-2</v>
      </c>
      <c r="D144" s="2">
        <v>0</v>
      </c>
      <c r="E144" s="2">
        <v>3.5714285714285698E-2</v>
      </c>
      <c r="F144" s="2">
        <v>-6.8965517241379296E-2</v>
      </c>
      <c r="G144" s="2">
        <v>-7.4074074074074098E-2</v>
      </c>
      <c r="H144" s="2">
        <v>0.08</v>
      </c>
      <c r="I144" s="2">
        <v>-3.7037037037037E-2</v>
      </c>
      <c r="J144" s="2">
        <v>-3.8461538461538498E-2</v>
      </c>
      <c r="K144" s="2">
        <v>0.08</v>
      </c>
      <c r="L144" s="2">
        <v>0.18518518518518501</v>
      </c>
      <c r="M144" s="2">
        <v>-6.25E-2</v>
      </c>
      <c r="N144" s="3">
        <v>0.15384615384615399</v>
      </c>
      <c r="O144" s="3">
        <v>7.1428571428571397E-2</v>
      </c>
    </row>
    <row r="145" spans="1:15" x14ac:dyDescent="0.3">
      <c r="A145" s="8" t="s">
        <v>14</v>
      </c>
      <c r="B145" s="8" t="s">
        <v>107</v>
      </c>
      <c r="C145" s="2">
        <v>4.6207497820400997E-2</v>
      </c>
      <c r="D145" s="2">
        <v>4.5833333333333302E-2</v>
      </c>
      <c r="E145" s="2">
        <v>7.2509960159362494E-2</v>
      </c>
      <c r="F145" s="2">
        <v>3.4918276374442801E-2</v>
      </c>
      <c r="G145" s="2">
        <v>3.1586503948312999E-2</v>
      </c>
      <c r="H145" s="2">
        <v>5.6367432150313201E-2</v>
      </c>
      <c r="I145" s="2">
        <v>4.4795783926218698E-2</v>
      </c>
      <c r="J145" s="2">
        <v>5.6746532156368198E-2</v>
      </c>
      <c r="K145" s="2">
        <v>4.4749403341288803E-2</v>
      </c>
      <c r="L145" s="2">
        <v>0.193032552826956</v>
      </c>
      <c r="M145" s="2">
        <v>0.11680229775011999</v>
      </c>
      <c r="N145" s="3">
        <v>0.47099621689785598</v>
      </c>
      <c r="O145" s="3">
        <v>0.85896414342629501</v>
      </c>
    </row>
    <row r="146" spans="1:15" x14ac:dyDescent="0.3">
      <c r="A146" s="8" t="s">
        <v>14</v>
      </c>
      <c r="B146" s="8" t="s">
        <v>108</v>
      </c>
      <c r="C146" s="2">
        <v>6.8681318681318701E-2</v>
      </c>
      <c r="D146" s="2">
        <v>6.9408740359897206E-2</v>
      </c>
      <c r="E146" s="2">
        <v>5.5288461538461502E-2</v>
      </c>
      <c r="F146" s="2">
        <v>1.8223234624145799E-2</v>
      </c>
      <c r="G146" s="2">
        <v>5.5928411633109597E-2</v>
      </c>
      <c r="H146" s="2">
        <v>3.3898305084745797E-2</v>
      </c>
      <c r="I146" s="2">
        <v>2.2540983606557399E-2</v>
      </c>
      <c r="J146" s="2">
        <v>2.0040080160320599E-2</v>
      </c>
      <c r="K146" s="2">
        <v>2.35756385068762E-2</v>
      </c>
      <c r="L146" s="2">
        <v>0.157389635316699</v>
      </c>
      <c r="M146" s="2">
        <v>9.4527363184079602E-2</v>
      </c>
      <c r="N146" s="3">
        <v>0.32264529058116198</v>
      </c>
      <c r="O146" s="3">
        <v>0.58653846153846201</v>
      </c>
    </row>
    <row r="147" spans="1:15" x14ac:dyDescent="0.3">
      <c r="A147" s="8" t="s">
        <v>14</v>
      </c>
      <c r="B147" s="8" t="s">
        <v>109</v>
      </c>
      <c r="C147" s="2">
        <v>-1.11071300609101E-2</v>
      </c>
      <c r="D147" s="2">
        <v>-3.1884057971014498E-2</v>
      </c>
      <c r="E147" s="2">
        <v>-3.6676646706586803E-2</v>
      </c>
      <c r="F147" s="2">
        <v>-1.0878010878010901E-2</v>
      </c>
      <c r="G147" s="2">
        <v>-9.0337784760408501E-3</v>
      </c>
      <c r="H147" s="2">
        <v>-1.4665081252477201E-2</v>
      </c>
      <c r="I147" s="2">
        <v>-1.9710378117457801E-2</v>
      </c>
      <c r="J147" s="2">
        <v>-6.5654493229380401E-3</v>
      </c>
      <c r="K147" s="2">
        <v>1.2391573729863699E-3</v>
      </c>
      <c r="L147" s="2">
        <v>-0.23349834983498299</v>
      </c>
      <c r="M147" s="2">
        <v>-0.226587728740581</v>
      </c>
      <c r="N147" s="3">
        <v>-0.410340582683627</v>
      </c>
      <c r="O147" s="3">
        <v>-0.462200598802395</v>
      </c>
    </row>
    <row r="148" spans="1:15" x14ac:dyDescent="0.3">
      <c r="A148" s="8" t="s">
        <v>15</v>
      </c>
      <c r="B148" s="8" t="s">
        <v>101</v>
      </c>
      <c r="C148" s="2">
        <v>0.11764705882352899</v>
      </c>
      <c r="D148" s="2">
        <v>5.2631578947368397E-2</v>
      </c>
      <c r="E148" s="2">
        <v>0.1</v>
      </c>
      <c r="F148" s="2">
        <v>0</v>
      </c>
      <c r="G148" s="2">
        <v>4.5454545454545497E-2</v>
      </c>
      <c r="H148" s="2">
        <v>0.173913043478261</v>
      </c>
      <c r="I148" s="2">
        <v>0</v>
      </c>
      <c r="J148" s="2">
        <v>0.18518518518518501</v>
      </c>
      <c r="K148" s="2">
        <v>3.125E-2</v>
      </c>
      <c r="L148" s="2">
        <v>0.21212121212121199</v>
      </c>
      <c r="M148" s="2">
        <v>0.1</v>
      </c>
      <c r="N148" s="3">
        <v>0.62962962962962998</v>
      </c>
      <c r="O148" s="3">
        <v>1.2</v>
      </c>
    </row>
    <row r="149" spans="1:15" x14ac:dyDescent="0.3">
      <c r="A149" s="8" t="s">
        <v>15</v>
      </c>
      <c r="B149" s="8" t="s">
        <v>102</v>
      </c>
      <c r="C149" s="2">
        <v>5.31107738998483E-2</v>
      </c>
      <c r="D149" s="2">
        <v>2.4495677233429401E-2</v>
      </c>
      <c r="E149" s="2">
        <v>4.0787623066104103E-2</v>
      </c>
      <c r="F149" s="2">
        <v>1.62162162162162E-2</v>
      </c>
      <c r="G149" s="2">
        <v>3.5904255319148898E-2</v>
      </c>
      <c r="H149" s="2">
        <v>3.7227214377406899E-2</v>
      </c>
      <c r="I149" s="2">
        <v>3.9603960396039598E-2</v>
      </c>
      <c r="J149" s="2">
        <v>5.95238095238095E-2</v>
      </c>
      <c r="K149" s="2">
        <v>3.14606741573034E-2</v>
      </c>
      <c r="L149" s="2">
        <v>0.12091503267973901</v>
      </c>
      <c r="M149" s="2">
        <v>7.8717201166180806E-2</v>
      </c>
      <c r="N149" s="3">
        <v>0.32142857142857101</v>
      </c>
      <c r="O149" s="3">
        <v>0.56118143459915604</v>
      </c>
    </row>
    <row r="150" spans="1:15" x14ac:dyDescent="0.3">
      <c r="A150" s="8" t="s">
        <v>15</v>
      </c>
      <c r="B150" s="8" t="s">
        <v>103</v>
      </c>
      <c r="C150" s="2">
        <v>8.1339712918660295E-2</v>
      </c>
      <c r="D150" s="2">
        <v>0.106194690265487</v>
      </c>
      <c r="E150" s="2">
        <v>6.8000000000000005E-2</v>
      </c>
      <c r="F150" s="2">
        <v>5.2434456928839003E-2</v>
      </c>
      <c r="G150" s="2">
        <v>2.1352313167259801E-2</v>
      </c>
      <c r="H150" s="2">
        <v>2.0905923344947699E-2</v>
      </c>
      <c r="I150" s="2">
        <v>2.0477815699658699E-2</v>
      </c>
      <c r="J150" s="2">
        <v>3.3444816053511697E-2</v>
      </c>
      <c r="K150" s="2">
        <v>7.1197411003236205E-2</v>
      </c>
      <c r="L150" s="2">
        <v>9.0634441087613302E-2</v>
      </c>
      <c r="M150" s="2">
        <v>9.6952908587257594E-2</v>
      </c>
      <c r="N150" s="3">
        <v>0.324414715719064</v>
      </c>
      <c r="O150" s="3">
        <v>0.58399999999999996</v>
      </c>
    </row>
    <row r="151" spans="1:15" x14ac:dyDescent="0.3">
      <c r="A151" s="8" t="s">
        <v>15</v>
      </c>
      <c r="B151" s="8" t="s">
        <v>104</v>
      </c>
      <c r="C151" s="2">
        <v>0</v>
      </c>
      <c r="D151" s="2">
        <v>0</v>
      </c>
      <c r="E151" s="2">
        <v>0</v>
      </c>
      <c r="F151" s="2">
        <v>0</v>
      </c>
      <c r="G151" s="2">
        <v>0</v>
      </c>
      <c r="H151" s="2">
        <v>1</v>
      </c>
      <c r="I151" s="2">
        <v>-0.5</v>
      </c>
      <c r="J151" s="2">
        <v>0</v>
      </c>
      <c r="K151" s="2">
        <v>0</v>
      </c>
      <c r="L151" s="2">
        <v>0</v>
      </c>
      <c r="M151" s="2">
        <v>1</v>
      </c>
      <c r="N151" s="3">
        <v>1</v>
      </c>
      <c r="O151" s="3">
        <v>1</v>
      </c>
    </row>
    <row r="152" spans="1:15" x14ac:dyDescent="0.3">
      <c r="A152" s="8" t="s">
        <v>15</v>
      </c>
      <c r="B152" s="8" t="s">
        <v>105</v>
      </c>
      <c r="C152" s="2">
        <v>3.5087719298245598E-2</v>
      </c>
      <c r="D152" s="2">
        <v>5.93220338983051E-2</v>
      </c>
      <c r="E152" s="2">
        <v>0.08</v>
      </c>
      <c r="F152" s="2">
        <v>9.6296296296296297E-2</v>
      </c>
      <c r="G152" s="2">
        <v>2.0270270270270299E-2</v>
      </c>
      <c r="H152" s="2">
        <v>3.3112582781456998E-2</v>
      </c>
      <c r="I152" s="2">
        <v>0.16025641025640999</v>
      </c>
      <c r="J152" s="2">
        <v>7.7348066298342497E-2</v>
      </c>
      <c r="K152" s="2">
        <v>7.1794871794871803E-2</v>
      </c>
      <c r="L152" s="2">
        <v>0.196172248803828</v>
      </c>
      <c r="M152" s="2">
        <v>0.152</v>
      </c>
      <c r="N152" s="3">
        <v>0.59116022099447496</v>
      </c>
      <c r="O152" s="3">
        <v>1.304</v>
      </c>
    </row>
    <row r="153" spans="1:15" x14ac:dyDescent="0.3">
      <c r="A153" s="8" t="s">
        <v>15</v>
      </c>
      <c r="B153" s="8" t="s">
        <v>106</v>
      </c>
      <c r="C153" s="2">
        <v>0.33333333333333298</v>
      </c>
      <c r="D153" s="2">
        <v>0</v>
      </c>
      <c r="E153" s="2">
        <v>0</v>
      </c>
      <c r="F153" s="2">
        <v>0</v>
      </c>
      <c r="G153" s="2">
        <v>0</v>
      </c>
      <c r="H153" s="2">
        <v>0</v>
      </c>
      <c r="I153" s="2">
        <v>0</v>
      </c>
      <c r="J153" s="2">
        <v>0</v>
      </c>
      <c r="K153" s="2">
        <v>8.3333333333333301E-2</v>
      </c>
      <c r="L153" s="2">
        <v>0.15384615384615399</v>
      </c>
      <c r="M153" s="2">
        <v>0.2</v>
      </c>
      <c r="N153" s="3">
        <v>0.5</v>
      </c>
      <c r="O153" s="3">
        <v>0.5</v>
      </c>
    </row>
    <row r="154" spans="1:15" x14ac:dyDescent="0.3">
      <c r="A154" s="8" t="s">
        <v>15</v>
      </c>
      <c r="B154" s="8" t="s">
        <v>16</v>
      </c>
      <c r="C154" s="2">
        <v>-0.05</v>
      </c>
      <c r="D154" s="2">
        <v>0.105263157894737</v>
      </c>
      <c r="E154" s="2">
        <v>-9.5238095238095205E-2</v>
      </c>
      <c r="F154" s="2">
        <v>0.105263157894737</v>
      </c>
      <c r="G154" s="2">
        <v>0.238095238095238</v>
      </c>
      <c r="H154" s="2">
        <v>7.69230769230769E-2</v>
      </c>
      <c r="I154" s="2">
        <v>0</v>
      </c>
      <c r="J154" s="2">
        <v>-3.5714285714285698E-2</v>
      </c>
      <c r="K154" s="2">
        <v>0</v>
      </c>
      <c r="L154" s="2">
        <v>3.7037037037037E-2</v>
      </c>
      <c r="M154" s="2">
        <v>7.1428571428571397E-2</v>
      </c>
      <c r="N154" s="3">
        <v>7.1428571428571397E-2</v>
      </c>
      <c r="O154" s="3">
        <v>0.42857142857142899</v>
      </c>
    </row>
    <row r="155" spans="1:15" x14ac:dyDescent="0.3">
      <c r="A155" s="8" t="s">
        <v>15</v>
      </c>
      <c r="B155" s="8" t="s">
        <v>107</v>
      </c>
      <c r="C155" s="2">
        <v>5.6603773584905703E-2</v>
      </c>
      <c r="D155" s="2">
        <v>3.125E-2</v>
      </c>
      <c r="E155" s="2">
        <v>4.9783549783549798E-2</v>
      </c>
      <c r="F155" s="2">
        <v>8.4536082474226795E-2</v>
      </c>
      <c r="G155" s="2">
        <v>5.5133079847908703E-2</v>
      </c>
      <c r="H155" s="2">
        <v>6.8468468468468505E-2</v>
      </c>
      <c r="I155" s="2">
        <v>2.5295109612141702E-2</v>
      </c>
      <c r="J155" s="2">
        <v>9.5394736842105296E-2</v>
      </c>
      <c r="K155" s="2">
        <v>5.7057057057057103E-2</v>
      </c>
      <c r="L155" s="2">
        <v>0.13068181818181801</v>
      </c>
      <c r="M155" s="2">
        <v>0.12939698492462301</v>
      </c>
      <c r="N155" s="3">
        <v>0.47861842105263203</v>
      </c>
      <c r="O155" s="3">
        <v>0.945887445887446</v>
      </c>
    </row>
    <row r="156" spans="1:15" x14ac:dyDescent="0.3">
      <c r="A156" s="8" t="s">
        <v>15</v>
      </c>
      <c r="B156" s="8" t="s">
        <v>108</v>
      </c>
      <c r="C156" s="2">
        <v>3.8961038961039002E-2</v>
      </c>
      <c r="D156" s="2">
        <v>1.8749999999999999E-2</v>
      </c>
      <c r="E156" s="2">
        <v>1.22699386503067E-2</v>
      </c>
      <c r="F156" s="2">
        <v>6.0606060606060601E-2</v>
      </c>
      <c r="G156" s="2">
        <v>4.57142857142857E-2</v>
      </c>
      <c r="H156" s="2">
        <v>5.4644808743169397E-2</v>
      </c>
      <c r="I156" s="2">
        <v>4.1450777202072499E-2</v>
      </c>
      <c r="J156" s="2">
        <v>3.4825870646766198E-2</v>
      </c>
      <c r="K156" s="2">
        <v>4.3269230769230803E-2</v>
      </c>
      <c r="L156" s="2">
        <v>0.17050691244239599</v>
      </c>
      <c r="M156" s="2">
        <v>7.8740157480315001E-2</v>
      </c>
      <c r="N156" s="3">
        <v>0.36318407960199001</v>
      </c>
      <c r="O156" s="3">
        <v>0.68098159509202405</v>
      </c>
    </row>
    <row r="157" spans="1:15" x14ac:dyDescent="0.3">
      <c r="A157" s="8" t="s">
        <v>15</v>
      </c>
      <c r="B157" s="8" t="s">
        <v>109</v>
      </c>
      <c r="C157" s="2">
        <v>-1.3323464100666199E-2</v>
      </c>
      <c r="D157" s="2">
        <v>-4.1260315078769698E-2</v>
      </c>
      <c r="E157" s="2">
        <v>-3.4428794992175299E-2</v>
      </c>
      <c r="F157" s="2">
        <v>-2.1069692058346801E-2</v>
      </c>
      <c r="G157" s="2">
        <v>-1.6556291390728499E-2</v>
      </c>
      <c r="H157" s="2">
        <v>-3.3670033670033697E-2</v>
      </c>
      <c r="I157" s="2">
        <v>-1.91637630662021E-2</v>
      </c>
      <c r="J157" s="2">
        <v>2.6642984014209601E-3</v>
      </c>
      <c r="K157" s="2">
        <v>-6.2001771479185102E-3</v>
      </c>
      <c r="L157" s="2">
        <v>-0.23440285204991099</v>
      </c>
      <c r="M157" s="2">
        <v>-0.208381839348079</v>
      </c>
      <c r="N157" s="3">
        <v>-0.396092362344583</v>
      </c>
      <c r="O157" s="3">
        <v>-0.46791862284820002</v>
      </c>
    </row>
    <row r="158" spans="1:15" x14ac:dyDescent="0.3">
      <c r="A158" s="8" t="s">
        <v>16</v>
      </c>
      <c r="B158" s="8" t="s">
        <v>101</v>
      </c>
      <c r="C158" s="2">
        <v>-0.28000000000000003</v>
      </c>
      <c r="D158" s="2">
        <v>-0.38888888888888901</v>
      </c>
      <c r="E158" s="2">
        <v>9.0909090909090898E-2</v>
      </c>
      <c r="F158" s="2">
        <v>-0.41666666666666702</v>
      </c>
      <c r="G158" s="2">
        <v>-0.14285714285714299</v>
      </c>
      <c r="H158" s="2">
        <v>0.16666666666666699</v>
      </c>
      <c r="I158" s="2">
        <v>0</v>
      </c>
      <c r="J158" s="2">
        <v>-0.42857142857142899</v>
      </c>
      <c r="K158" s="2">
        <v>0.25</v>
      </c>
      <c r="L158" s="2">
        <v>0.2</v>
      </c>
      <c r="M158" s="2">
        <v>-0.33333333333333298</v>
      </c>
      <c r="N158" s="3">
        <v>-0.42857142857142899</v>
      </c>
      <c r="O158" s="3">
        <v>-0.63636363636363602</v>
      </c>
    </row>
    <row r="159" spans="1:15" x14ac:dyDescent="0.3">
      <c r="A159" s="8" t="s">
        <v>16</v>
      </c>
      <c r="B159" s="8" t="s">
        <v>102</v>
      </c>
      <c r="C159" s="2">
        <v>3.0957523398128101E-2</v>
      </c>
      <c r="D159" s="2">
        <v>-7.9608938547486005E-2</v>
      </c>
      <c r="E159" s="2">
        <v>-0.26631259484066799</v>
      </c>
      <c r="F159" s="2">
        <v>-0.15511892450879</v>
      </c>
      <c r="G159" s="2">
        <v>-5.38555691554468E-2</v>
      </c>
      <c r="H159" s="2">
        <v>1.29366106080207E-3</v>
      </c>
      <c r="I159" s="2">
        <v>-1.5503875968992199E-2</v>
      </c>
      <c r="J159" s="2">
        <v>8.3989501312335998E-2</v>
      </c>
      <c r="K159" s="2">
        <v>-9.5641646489104101E-2</v>
      </c>
      <c r="L159" s="2">
        <v>-7.3627844712182103E-2</v>
      </c>
      <c r="M159" s="2">
        <v>-8.6705202312138702E-3</v>
      </c>
      <c r="N159" s="3">
        <v>-9.9737532808398893E-2</v>
      </c>
      <c r="O159" s="3">
        <v>-0.47951441578148701</v>
      </c>
    </row>
    <row r="160" spans="1:15" x14ac:dyDescent="0.3">
      <c r="A160" s="8" t="s">
        <v>16</v>
      </c>
      <c r="B160" s="8" t="s">
        <v>103</v>
      </c>
      <c r="C160" s="2">
        <v>0.145985401459854</v>
      </c>
      <c r="D160" s="2">
        <v>-0.184713375796178</v>
      </c>
      <c r="E160" s="2">
        <v>-0.328125</v>
      </c>
      <c r="F160" s="2">
        <v>-0.19767441860465099</v>
      </c>
      <c r="G160" s="2">
        <v>-7.2463768115942004E-2</v>
      </c>
      <c r="H160" s="2">
        <v>0</v>
      </c>
      <c r="I160" s="2">
        <v>4.6875E-2</v>
      </c>
      <c r="J160" s="2">
        <v>0.26865671641791</v>
      </c>
      <c r="K160" s="2">
        <v>4.7058823529411799E-2</v>
      </c>
      <c r="L160" s="2">
        <v>0</v>
      </c>
      <c r="M160" s="2">
        <v>0</v>
      </c>
      <c r="N160" s="3">
        <v>0.328358208955224</v>
      </c>
      <c r="O160" s="3">
        <v>-0.3046875</v>
      </c>
    </row>
    <row r="161" spans="1:15" x14ac:dyDescent="0.3">
      <c r="A161" s="8" t="s">
        <v>16</v>
      </c>
      <c r="B161" s="8" t="s">
        <v>104</v>
      </c>
      <c r="C161" s="2">
        <v>-0.17142857142857101</v>
      </c>
      <c r="D161" s="2">
        <v>-0.24137931034482801</v>
      </c>
      <c r="E161" s="2">
        <v>-0.27272727272727298</v>
      </c>
      <c r="F161" s="2">
        <v>6.25E-2</v>
      </c>
      <c r="G161" s="2">
        <v>-5.8823529411764698E-2</v>
      </c>
      <c r="H161" s="2">
        <v>0</v>
      </c>
      <c r="I161" s="2">
        <v>-6.25E-2</v>
      </c>
      <c r="J161" s="2">
        <v>-0.266666666666667</v>
      </c>
      <c r="K161" s="2">
        <v>0.18181818181818199</v>
      </c>
      <c r="L161" s="2">
        <v>-7.69230769230769E-2</v>
      </c>
      <c r="M161" s="2">
        <v>-0.16666666666666699</v>
      </c>
      <c r="N161" s="3">
        <v>-0.33333333333333298</v>
      </c>
      <c r="O161" s="3">
        <v>-0.54545454545454497</v>
      </c>
    </row>
    <row r="162" spans="1:15" x14ac:dyDescent="0.3">
      <c r="A162" s="8" t="s">
        <v>16</v>
      </c>
      <c r="B162" s="8" t="s">
        <v>105</v>
      </c>
      <c r="C162" s="2">
        <v>5.7750759878419503E-2</v>
      </c>
      <c r="D162" s="2">
        <v>-0.160919540229885</v>
      </c>
      <c r="E162" s="2">
        <v>-0.32534246575342501</v>
      </c>
      <c r="F162" s="2">
        <v>-0.22335025380710699</v>
      </c>
      <c r="G162" s="2">
        <v>-6.5359477124183E-3</v>
      </c>
      <c r="H162" s="2">
        <v>7.2368421052631596E-2</v>
      </c>
      <c r="I162" s="2">
        <v>6.7484662576687102E-2</v>
      </c>
      <c r="J162" s="2">
        <v>0.247126436781609</v>
      </c>
      <c r="K162" s="2">
        <v>-1.3824884792626699E-2</v>
      </c>
      <c r="L162" s="2">
        <v>2.33644859813084E-2</v>
      </c>
      <c r="M162" s="2">
        <v>0.13242009132420099</v>
      </c>
      <c r="N162" s="3">
        <v>0.42528735632183901</v>
      </c>
      <c r="O162" s="3">
        <v>-0.150684931506849</v>
      </c>
    </row>
    <row r="163" spans="1:15" x14ac:dyDescent="0.3">
      <c r="A163" s="8" t="s">
        <v>16</v>
      </c>
      <c r="B163" s="8" t="s">
        <v>106</v>
      </c>
      <c r="C163" s="2">
        <v>-0.44444444444444398</v>
      </c>
      <c r="D163" s="2">
        <v>-0.8</v>
      </c>
      <c r="E163" s="2">
        <v>2</v>
      </c>
      <c r="F163" s="2">
        <v>0</v>
      </c>
      <c r="G163" s="2">
        <v>0</v>
      </c>
      <c r="H163" s="2">
        <v>0.33333333333333298</v>
      </c>
      <c r="I163" s="2">
        <v>0</v>
      </c>
      <c r="J163" s="2">
        <v>-0.25</v>
      </c>
      <c r="K163" s="2">
        <v>-0.33333333333333298</v>
      </c>
      <c r="L163" s="2">
        <v>1.5</v>
      </c>
      <c r="M163" s="2">
        <v>-0.2</v>
      </c>
      <c r="N163" s="3">
        <v>0</v>
      </c>
      <c r="O163" s="3">
        <v>3</v>
      </c>
    </row>
    <row r="164" spans="1:15" x14ac:dyDescent="0.3">
      <c r="A164" s="8" t="s">
        <v>16</v>
      </c>
      <c r="B164" s="8" t="s">
        <v>16</v>
      </c>
      <c r="C164" s="2">
        <v>-2.2222222222222199E-2</v>
      </c>
      <c r="D164" s="2">
        <v>-0.15909090909090901</v>
      </c>
      <c r="E164" s="2">
        <v>-8.1081081081081099E-2</v>
      </c>
      <c r="F164" s="2">
        <v>-0.47058823529411797</v>
      </c>
      <c r="G164" s="2">
        <v>0.27777777777777801</v>
      </c>
      <c r="H164" s="2">
        <v>-4.3478260869565202E-2</v>
      </c>
      <c r="I164" s="2">
        <v>9.0909090909090898E-2</v>
      </c>
      <c r="J164" s="2">
        <v>8.3333333333333301E-2</v>
      </c>
      <c r="K164" s="2">
        <v>-0.30769230769230799</v>
      </c>
      <c r="L164" s="2">
        <v>5.5555555555555601E-2</v>
      </c>
      <c r="M164" s="2">
        <v>-5.2631578947368397E-2</v>
      </c>
      <c r="N164" s="3">
        <v>-0.25</v>
      </c>
      <c r="O164" s="3">
        <v>-0.51351351351351304</v>
      </c>
    </row>
    <row r="165" spans="1:15" x14ac:dyDescent="0.3">
      <c r="A165" s="8" t="s">
        <v>16</v>
      </c>
      <c r="B165" s="8" t="s">
        <v>107</v>
      </c>
      <c r="C165" s="2">
        <v>-4.0358744394618798E-2</v>
      </c>
      <c r="D165" s="2">
        <v>-0.121495327102804</v>
      </c>
      <c r="E165" s="2">
        <v>-0.21808510638297901</v>
      </c>
      <c r="F165" s="2">
        <v>-0.14285714285714299</v>
      </c>
      <c r="G165" s="2">
        <v>1.9841269841269799E-2</v>
      </c>
      <c r="H165" s="2">
        <v>5.0583657587548597E-2</v>
      </c>
      <c r="I165" s="2">
        <v>-1.85185185185185E-2</v>
      </c>
      <c r="J165" s="2">
        <v>0.177358490566038</v>
      </c>
      <c r="K165" s="2">
        <v>-5.7692307692307702E-2</v>
      </c>
      <c r="L165" s="2">
        <v>6.8027210884353704E-3</v>
      </c>
      <c r="M165" s="2">
        <v>8.4459459459459499E-2</v>
      </c>
      <c r="N165" s="3">
        <v>0.211320754716981</v>
      </c>
      <c r="O165" s="3">
        <v>-0.14627659574468099</v>
      </c>
    </row>
    <row r="166" spans="1:15" x14ac:dyDescent="0.3">
      <c r="A166" s="8" t="s">
        <v>16</v>
      </c>
      <c r="B166" s="8" t="s">
        <v>108</v>
      </c>
      <c r="C166" s="2">
        <v>3.0769230769230799E-2</v>
      </c>
      <c r="D166" s="2">
        <v>-0.23507462686567199</v>
      </c>
      <c r="E166" s="2">
        <v>-0.16097560975609801</v>
      </c>
      <c r="F166" s="2">
        <v>-0.145348837209302</v>
      </c>
      <c r="G166" s="2">
        <v>-3.4013605442176902E-2</v>
      </c>
      <c r="H166" s="2">
        <v>4.92957746478873E-2</v>
      </c>
      <c r="I166" s="2">
        <v>-5.3691275167785199E-2</v>
      </c>
      <c r="J166" s="2">
        <v>0.10638297872340401</v>
      </c>
      <c r="K166" s="2">
        <v>-8.3333333333333301E-2</v>
      </c>
      <c r="L166" s="2">
        <v>0</v>
      </c>
      <c r="M166" s="2">
        <v>0.125874125874126</v>
      </c>
      <c r="N166" s="3">
        <v>0.14184397163120599</v>
      </c>
      <c r="O166" s="3">
        <v>-0.21463414634146299</v>
      </c>
    </row>
    <row r="167" spans="1:15" x14ac:dyDescent="0.3">
      <c r="A167" s="8" t="s">
        <v>16</v>
      </c>
      <c r="B167" s="8" t="s">
        <v>109</v>
      </c>
      <c r="C167" s="2">
        <v>-0.102504173622705</v>
      </c>
      <c r="D167" s="2">
        <v>-0.21354166666666699</v>
      </c>
      <c r="E167" s="2">
        <v>-0.47303689687795603</v>
      </c>
      <c r="F167" s="2">
        <v>-0.43806104129263901</v>
      </c>
      <c r="G167" s="2">
        <v>-0.31948881789137401</v>
      </c>
      <c r="H167" s="2">
        <v>-0.19953051643192499</v>
      </c>
      <c r="I167" s="2">
        <v>-0.14662756598240501</v>
      </c>
      <c r="J167" s="2">
        <v>1.03092783505155E-2</v>
      </c>
      <c r="K167" s="2">
        <v>-0.105442176870748</v>
      </c>
      <c r="L167" s="2">
        <v>-0.46387832699619802</v>
      </c>
      <c r="M167" s="2">
        <v>-0.27659574468085102</v>
      </c>
      <c r="N167" s="3">
        <v>-0.64948453608247403</v>
      </c>
      <c r="O167" s="3">
        <v>-0.95175023651844803</v>
      </c>
    </row>
    <row r="168" spans="1:15" x14ac:dyDescent="0.3">
      <c r="A168" s="11" t="s">
        <v>17</v>
      </c>
      <c r="B168" s="11" t="s">
        <v>17</v>
      </c>
      <c r="C168" s="3">
        <v>3.09869931140015E-2</v>
      </c>
      <c r="D168" s="3">
        <v>8.6717515288943902E-3</v>
      </c>
      <c r="E168" s="3">
        <v>-1.56684287972097E-3</v>
      </c>
      <c r="F168" s="3">
        <v>1.87633902375786E-2</v>
      </c>
      <c r="G168" s="3">
        <v>2.5008036862408899E-2</v>
      </c>
      <c r="H168" s="3">
        <v>2.5809233825124501E-2</v>
      </c>
      <c r="I168" s="3">
        <v>2.2828607098270001E-2</v>
      </c>
      <c r="J168" s="3">
        <v>3.5409141860754799E-2</v>
      </c>
      <c r="K168" s="3">
        <v>2.0076263337062299E-2</v>
      </c>
      <c r="L168" s="3">
        <v>2.54593052050659E-2</v>
      </c>
      <c r="M168" s="3">
        <v>3.2692816319959503E-2</v>
      </c>
      <c r="N168" s="3">
        <v>0.118495453979325</v>
      </c>
      <c r="O168" s="3">
        <v>0.22355441713444901</v>
      </c>
    </row>
    <row r="169" spans="1:15" x14ac:dyDescent="0.3">
      <c r="A169" s="15"/>
      <c r="B169" s="15"/>
    </row>
    <row r="170" spans="1:15" x14ac:dyDescent="0.3">
      <c r="A170" s="13" t="s">
        <v>40</v>
      </c>
      <c r="B170" s="15"/>
    </row>
    <row r="171" spans="1:15" x14ac:dyDescent="0.3">
      <c r="A171" s="14" t="s">
        <v>41</v>
      </c>
      <c r="B171" s="15"/>
    </row>
    <row r="172" spans="1:15" x14ac:dyDescent="0.3">
      <c r="A172" s="14" t="s">
        <v>42</v>
      </c>
      <c r="B172" s="15"/>
    </row>
    <row r="173" spans="1:15" x14ac:dyDescent="0.3">
      <c r="A173" s="14" t="s">
        <v>112</v>
      </c>
      <c r="B173" s="15"/>
    </row>
    <row r="174" spans="1:15" x14ac:dyDescent="0.3">
      <c r="A174" s="14" t="s">
        <v>43</v>
      </c>
      <c r="B174" s="15"/>
    </row>
    <row r="175" spans="1:15" x14ac:dyDescent="0.3">
      <c r="A175" s="14" t="s">
        <v>44</v>
      </c>
      <c r="B175" s="15"/>
    </row>
    <row r="176" spans="1:15" x14ac:dyDescent="0.3">
      <c r="A176" s="14" t="s">
        <v>45</v>
      </c>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62:N62"/>
    <mergeCell ref="C116:M11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171</v>
      </c>
      <c r="B1" s="15"/>
    </row>
    <row r="2" spans="1:14" ht="15.6" x14ac:dyDescent="0.3">
      <c r="A2" s="12" t="s">
        <v>163</v>
      </c>
      <c r="B2" s="15"/>
    </row>
    <row r="3" spans="1:14" ht="15.6" x14ac:dyDescent="0.3">
      <c r="A3" s="12" t="s">
        <v>33</v>
      </c>
      <c r="B3" s="15"/>
    </row>
    <row r="4" spans="1:14" ht="15.6" x14ac:dyDescent="0.3">
      <c r="A4" s="12" t="s">
        <v>117</v>
      </c>
      <c r="B4" s="15"/>
    </row>
    <row r="5" spans="1:14" x14ac:dyDescent="0.3">
      <c r="A5" s="15"/>
      <c r="B5" s="15"/>
    </row>
    <row r="6" spans="1:14" x14ac:dyDescent="0.3">
      <c r="A6" s="16" t="str">
        <f>HYPERLINK("#'Table of contents'!A43",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113</v>
      </c>
      <c r="C9" s="1">
        <v>175</v>
      </c>
      <c r="D9" s="1">
        <v>180</v>
      </c>
      <c r="E9" s="1">
        <v>193</v>
      </c>
      <c r="F9" s="1">
        <v>204</v>
      </c>
      <c r="G9" s="1">
        <v>213</v>
      </c>
      <c r="H9" s="1">
        <v>218</v>
      </c>
      <c r="I9" s="1">
        <v>235</v>
      </c>
      <c r="J9" s="1">
        <v>242</v>
      </c>
      <c r="K9" s="1">
        <v>251</v>
      </c>
      <c r="L9" s="1">
        <v>256</v>
      </c>
      <c r="M9" s="1">
        <v>296</v>
      </c>
      <c r="N9" s="1">
        <v>357</v>
      </c>
    </row>
    <row r="10" spans="1:14" x14ac:dyDescent="0.3">
      <c r="A10" s="7" t="s">
        <v>12</v>
      </c>
      <c r="B10" s="7" t="s">
        <v>114</v>
      </c>
      <c r="C10" s="1">
        <v>24156</v>
      </c>
      <c r="D10" s="1">
        <v>25882</v>
      </c>
      <c r="E10" s="1">
        <v>27610</v>
      </c>
      <c r="F10" s="1">
        <v>29304</v>
      </c>
      <c r="G10" s="1">
        <v>31093</v>
      </c>
      <c r="H10" s="1">
        <v>32929</v>
      </c>
      <c r="I10" s="1">
        <v>34648</v>
      </c>
      <c r="J10" s="1">
        <v>36335</v>
      </c>
      <c r="K10" s="1">
        <v>38258</v>
      </c>
      <c r="L10" s="1">
        <v>39629</v>
      </c>
      <c r="M10" s="1">
        <v>45657</v>
      </c>
      <c r="N10" s="1">
        <v>50870</v>
      </c>
    </row>
    <row r="11" spans="1:14" x14ac:dyDescent="0.3">
      <c r="A11" s="7" t="s">
        <v>12</v>
      </c>
      <c r="B11" s="7" t="s">
        <v>115</v>
      </c>
      <c r="C11" s="1">
        <v>525</v>
      </c>
      <c r="D11" s="1">
        <v>582</v>
      </c>
      <c r="E11" s="1">
        <v>632</v>
      </c>
      <c r="F11" s="1">
        <v>672</v>
      </c>
      <c r="G11" s="1">
        <v>699</v>
      </c>
      <c r="H11" s="1">
        <v>740</v>
      </c>
      <c r="I11" s="1">
        <v>777</v>
      </c>
      <c r="J11" s="1">
        <v>839</v>
      </c>
      <c r="K11" s="1">
        <v>891</v>
      </c>
      <c r="L11" s="1">
        <v>950</v>
      </c>
      <c r="M11" s="1">
        <v>1101</v>
      </c>
      <c r="N11" s="1">
        <v>1199</v>
      </c>
    </row>
    <row r="12" spans="1:14" x14ac:dyDescent="0.3">
      <c r="A12" s="7" t="s">
        <v>12</v>
      </c>
      <c r="B12" s="7" t="s">
        <v>16</v>
      </c>
      <c r="C12" s="1">
        <v>124</v>
      </c>
      <c r="D12" s="1">
        <v>130</v>
      </c>
      <c r="E12" s="1">
        <v>138</v>
      </c>
      <c r="F12" s="1">
        <v>148</v>
      </c>
      <c r="G12" s="1">
        <v>155</v>
      </c>
      <c r="H12" s="1">
        <v>158</v>
      </c>
      <c r="I12" s="1">
        <v>158</v>
      </c>
      <c r="J12" s="1">
        <v>160</v>
      </c>
      <c r="K12" s="1">
        <v>167</v>
      </c>
      <c r="L12" s="1">
        <v>167</v>
      </c>
      <c r="M12" s="1">
        <v>196</v>
      </c>
      <c r="N12" s="1">
        <v>223</v>
      </c>
    </row>
    <row r="13" spans="1:14" x14ac:dyDescent="0.3">
      <c r="A13" s="7" t="s">
        <v>12</v>
      </c>
      <c r="B13" s="7" t="s">
        <v>108</v>
      </c>
      <c r="C13" s="1">
        <v>3994</v>
      </c>
      <c r="D13" s="1">
        <v>4218</v>
      </c>
      <c r="E13" s="1">
        <v>4456</v>
      </c>
      <c r="F13" s="1">
        <v>4682</v>
      </c>
      <c r="G13" s="1">
        <v>4928</v>
      </c>
      <c r="H13" s="1">
        <v>5159</v>
      </c>
      <c r="I13" s="1">
        <v>5364</v>
      </c>
      <c r="J13" s="1">
        <v>5602</v>
      </c>
      <c r="K13" s="1">
        <v>5826</v>
      </c>
      <c r="L13" s="1">
        <v>6015</v>
      </c>
      <c r="M13" s="1">
        <v>7227</v>
      </c>
      <c r="N13" s="1">
        <v>8186</v>
      </c>
    </row>
    <row r="14" spans="1:14" x14ac:dyDescent="0.3">
      <c r="A14" s="7" t="s">
        <v>12</v>
      </c>
      <c r="B14" s="7" t="s">
        <v>109</v>
      </c>
      <c r="C14" s="1">
        <v>25366</v>
      </c>
      <c r="D14" s="1">
        <v>25486</v>
      </c>
      <c r="E14" s="1">
        <v>24823</v>
      </c>
      <c r="F14" s="1">
        <v>24162</v>
      </c>
      <c r="G14" s="1">
        <v>23967</v>
      </c>
      <c r="H14" s="1">
        <v>23779</v>
      </c>
      <c r="I14" s="1">
        <v>23566</v>
      </c>
      <c r="J14" s="1">
        <v>23150</v>
      </c>
      <c r="K14" s="1">
        <v>23140</v>
      </c>
      <c r="L14" s="1">
        <v>22978</v>
      </c>
      <c r="M14" s="1">
        <v>17569</v>
      </c>
      <c r="N14" s="1">
        <v>13789</v>
      </c>
    </row>
    <row r="15" spans="1:14" x14ac:dyDescent="0.3">
      <c r="A15" s="7" t="s">
        <v>13</v>
      </c>
      <c r="B15" s="7" t="s">
        <v>113</v>
      </c>
      <c r="C15" s="1">
        <v>2</v>
      </c>
      <c r="D15" s="1">
        <v>2</v>
      </c>
      <c r="E15" s="1">
        <v>2</v>
      </c>
      <c r="F15" s="1">
        <v>2</v>
      </c>
      <c r="G15" s="1">
        <v>2</v>
      </c>
      <c r="H15" s="1">
        <v>2</v>
      </c>
      <c r="I15" s="1">
        <v>3</v>
      </c>
      <c r="J15" s="1">
        <v>4</v>
      </c>
      <c r="K15" s="1">
        <v>4</v>
      </c>
      <c r="L15" s="1">
        <v>4</v>
      </c>
      <c r="M15" s="1">
        <v>3</v>
      </c>
      <c r="N15" s="1">
        <v>3</v>
      </c>
    </row>
    <row r="16" spans="1:14" x14ac:dyDescent="0.3">
      <c r="A16" s="7" t="s">
        <v>13</v>
      </c>
      <c r="B16" s="7" t="s">
        <v>114</v>
      </c>
      <c r="C16" s="1">
        <v>900</v>
      </c>
      <c r="D16" s="1">
        <v>963</v>
      </c>
      <c r="E16" s="1">
        <v>1009</v>
      </c>
      <c r="F16" s="1">
        <v>1038</v>
      </c>
      <c r="G16" s="1">
        <v>1112</v>
      </c>
      <c r="H16" s="1">
        <v>1156</v>
      </c>
      <c r="I16" s="1">
        <v>1211</v>
      </c>
      <c r="J16" s="1">
        <v>1280</v>
      </c>
      <c r="K16" s="1">
        <v>1352</v>
      </c>
      <c r="L16" s="1">
        <v>1433</v>
      </c>
      <c r="M16" s="1">
        <v>1643</v>
      </c>
      <c r="N16" s="1">
        <v>1792</v>
      </c>
    </row>
    <row r="17" spans="1:14" x14ac:dyDescent="0.3">
      <c r="A17" s="7" t="s">
        <v>13</v>
      </c>
      <c r="B17" s="7" t="s">
        <v>115</v>
      </c>
      <c r="C17" s="1">
        <v>12</v>
      </c>
      <c r="D17" s="1">
        <v>13</v>
      </c>
      <c r="E17" s="1">
        <v>10</v>
      </c>
      <c r="F17" s="1">
        <v>15</v>
      </c>
      <c r="G17" s="1">
        <v>20</v>
      </c>
      <c r="H17" s="1">
        <v>23</v>
      </c>
      <c r="I17" s="1">
        <v>26</v>
      </c>
      <c r="J17" s="1">
        <v>27</v>
      </c>
      <c r="K17" s="1">
        <v>30</v>
      </c>
      <c r="L17" s="1">
        <v>31</v>
      </c>
      <c r="M17" s="1">
        <v>39</v>
      </c>
      <c r="N17" s="1">
        <v>41</v>
      </c>
    </row>
    <row r="18" spans="1:14" x14ac:dyDescent="0.3">
      <c r="A18" s="7" t="s">
        <v>13</v>
      </c>
      <c r="B18" s="7" t="s">
        <v>16</v>
      </c>
      <c r="C18" s="1">
        <v>2</v>
      </c>
      <c r="D18" s="1">
        <v>2</v>
      </c>
      <c r="E18" s="1">
        <v>2</v>
      </c>
      <c r="F18" s="1">
        <v>3</v>
      </c>
      <c r="G18" s="1">
        <v>3</v>
      </c>
      <c r="H18" s="1">
        <v>3</v>
      </c>
      <c r="I18" s="1">
        <v>3</v>
      </c>
      <c r="J18" s="1">
        <v>4</v>
      </c>
      <c r="K18" s="1">
        <v>4</v>
      </c>
      <c r="L18" s="1">
        <v>3</v>
      </c>
      <c r="M18" s="1">
        <v>3</v>
      </c>
      <c r="N18" s="1">
        <v>4</v>
      </c>
    </row>
    <row r="19" spans="1:14" x14ac:dyDescent="0.3">
      <c r="A19" s="7" t="s">
        <v>13</v>
      </c>
      <c r="B19" s="7" t="s">
        <v>108</v>
      </c>
      <c r="C19" s="1">
        <v>120</v>
      </c>
      <c r="D19" s="1">
        <v>129</v>
      </c>
      <c r="E19" s="1">
        <v>134</v>
      </c>
      <c r="F19" s="1">
        <v>139</v>
      </c>
      <c r="G19" s="1">
        <v>152</v>
      </c>
      <c r="H19" s="1">
        <v>155</v>
      </c>
      <c r="I19" s="1">
        <v>159</v>
      </c>
      <c r="J19" s="1">
        <v>158</v>
      </c>
      <c r="K19" s="1">
        <v>159</v>
      </c>
      <c r="L19" s="1">
        <v>166</v>
      </c>
      <c r="M19" s="1">
        <v>196</v>
      </c>
      <c r="N19" s="1">
        <v>221</v>
      </c>
    </row>
    <row r="20" spans="1:14" x14ac:dyDescent="0.3">
      <c r="A20" s="7" t="s">
        <v>13</v>
      </c>
      <c r="B20" s="7" t="s">
        <v>109</v>
      </c>
      <c r="C20" s="1">
        <v>747</v>
      </c>
      <c r="D20" s="1">
        <v>738</v>
      </c>
      <c r="E20" s="1">
        <v>719</v>
      </c>
      <c r="F20" s="1">
        <v>697</v>
      </c>
      <c r="G20" s="1">
        <v>692</v>
      </c>
      <c r="H20" s="1">
        <v>674</v>
      </c>
      <c r="I20" s="1">
        <v>666</v>
      </c>
      <c r="J20" s="1">
        <v>644</v>
      </c>
      <c r="K20" s="1">
        <v>653</v>
      </c>
      <c r="L20" s="1">
        <v>648</v>
      </c>
      <c r="M20" s="1">
        <v>472</v>
      </c>
      <c r="N20" s="1">
        <v>344</v>
      </c>
    </row>
    <row r="21" spans="1:14" x14ac:dyDescent="0.3">
      <c r="A21" s="7" t="s">
        <v>14</v>
      </c>
      <c r="B21" s="7" t="s">
        <v>113</v>
      </c>
      <c r="C21" s="1">
        <v>13</v>
      </c>
      <c r="D21" s="1">
        <v>15</v>
      </c>
      <c r="E21" s="1">
        <v>18</v>
      </c>
      <c r="F21" s="1">
        <v>19</v>
      </c>
      <c r="G21" s="1">
        <v>22</v>
      </c>
      <c r="H21" s="1">
        <v>29</v>
      </c>
      <c r="I21" s="1">
        <v>27</v>
      </c>
      <c r="J21" s="1">
        <v>26</v>
      </c>
      <c r="K21" s="1">
        <v>29</v>
      </c>
      <c r="L21" s="1">
        <v>34</v>
      </c>
      <c r="M21" s="1">
        <v>37</v>
      </c>
      <c r="N21" s="1">
        <v>37</v>
      </c>
    </row>
    <row r="22" spans="1:14" x14ac:dyDescent="0.3">
      <c r="A22" s="7" t="s">
        <v>14</v>
      </c>
      <c r="B22" s="7" t="s">
        <v>114</v>
      </c>
      <c r="C22" s="1">
        <v>2511</v>
      </c>
      <c r="D22" s="1">
        <v>2670</v>
      </c>
      <c r="E22" s="1">
        <v>2841</v>
      </c>
      <c r="F22" s="1">
        <v>3037</v>
      </c>
      <c r="G22" s="1">
        <v>3185</v>
      </c>
      <c r="H22" s="1">
        <v>3272</v>
      </c>
      <c r="I22" s="1">
        <v>3438</v>
      </c>
      <c r="J22" s="1">
        <v>3622</v>
      </c>
      <c r="K22" s="1">
        <v>3829</v>
      </c>
      <c r="L22" s="1">
        <v>3964</v>
      </c>
      <c r="M22" s="1">
        <v>4530</v>
      </c>
      <c r="N22" s="1">
        <v>4925</v>
      </c>
    </row>
    <row r="23" spans="1:14" x14ac:dyDescent="0.3">
      <c r="A23" s="7" t="s">
        <v>14</v>
      </c>
      <c r="B23" s="7" t="s">
        <v>115</v>
      </c>
      <c r="C23" s="1">
        <v>42</v>
      </c>
      <c r="D23" s="1">
        <v>50</v>
      </c>
      <c r="E23" s="1">
        <v>55</v>
      </c>
      <c r="F23" s="1">
        <v>59</v>
      </c>
      <c r="G23" s="1">
        <v>61</v>
      </c>
      <c r="H23" s="1">
        <v>64</v>
      </c>
      <c r="I23" s="1">
        <v>75</v>
      </c>
      <c r="J23" s="1">
        <v>85</v>
      </c>
      <c r="K23" s="1">
        <v>90</v>
      </c>
      <c r="L23" s="1">
        <v>100</v>
      </c>
      <c r="M23" s="1">
        <v>130</v>
      </c>
      <c r="N23" s="1">
        <v>156</v>
      </c>
    </row>
    <row r="24" spans="1:14" x14ac:dyDescent="0.3">
      <c r="A24" s="7" t="s">
        <v>14</v>
      </c>
      <c r="B24" s="7" t="s">
        <v>16</v>
      </c>
      <c r="C24" s="1">
        <v>12</v>
      </c>
      <c r="D24" s="1">
        <v>15</v>
      </c>
      <c r="E24" s="1">
        <v>14</v>
      </c>
      <c r="F24" s="1">
        <v>16</v>
      </c>
      <c r="G24" s="1">
        <v>17</v>
      </c>
      <c r="H24" s="1">
        <v>18</v>
      </c>
      <c r="I24" s="1">
        <v>18</v>
      </c>
      <c r="J24" s="1">
        <v>18</v>
      </c>
      <c r="K24" s="1">
        <v>17</v>
      </c>
      <c r="L24" s="1">
        <v>18</v>
      </c>
      <c r="M24" s="1">
        <v>24</v>
      </c>
      <c r="N24" s="1">
        <v>23</v>
      </c>
    </row>
    <row r="25" spans="1:14" x14ac:dyDescent="0.3">
      <c r="A25" s="7" t="s">
        <v>14</v>
      </c>
      <c r="B25" s="7" t="s">
        <v>108</v>
      </c>
      <c r="C25" s="1">
        <v>458</v>
      </c>
      <c r="D25" s="1">
        <v>483</v>
      </c>
      <c r="E25" s="1">
        <v>520</v>
      </c>
      <c r="F25" s="1">
        <v>534</v>
      </c>
      <c r="G25" s="1">
        <v>533</v>
      </c>
      <c r="H25" s="1">
        <v>553</v>
      </c>
      <c r="I25" s="1">
        <v>567</v>
      </c>
      <c r="J25" s="1">
        <v>583</v>
      </c>
      <c r="K25" s="1">
        <v>608</v>
      </c>
      <c r="L25" s="1">
        <v>618</v>
      </c>
      <c r="M25" s="1">
        <v>725</v>
      </c>
      <c r="N25" s="1">
        <v>813</v>
      </c>
    </row>
    <row r="26" spans="1:14" x14ac:dyDescent="0.3">
      <c r="A26" s="7" t="s">
        <v>14</v>
      </c>
      <c r="B26" s="7" t="s">
        <v>109</v>
      </c>
      <c r="C26" s="1">
        <v>2792</v>
      </c>
      <c r="D26" s="1">
        <v>2761</v>
      </c>
      <c r="E26" s="1">
        <v>2673</v>
      </c>
      <c r="F26" s="1">
        <v>2575</v>
      </c>
      <c r="G26" s="1">
        <v>2547</v>
      </c>
      <c r="H26" s="1">
        <v>2524</v>
      </c>
      <c r="I26" s="1">
        <v>2487</v>
      </c>
      <c r="J26" s="1">
        <v>2438</v>
      </c>
      <c r="K26" s="1">
        <v>2422</v>
      </c>
      <c r="L26" s="1">
        <v>2425</v>
      </c>
      <c r="M26" s="1">
        <v>1858</v>
      </c>
      <c r="N26" s="1">
        <v>1437</v>
      </c>
    </row>
    <row r="27" spans="1:14" x14ac:dyDescent="0.3">
      <c r="A27" s="7" t="s">
        <v>15</v>
      </c>
      <c r="B27" s="7" t="s">
        <v>113</v>
      </c>
      <c r="C27" s="1">
        <v>13</v>
      </c>
      <c r="D27" s="1">
        <v>13</v>
      </c>
      <c r="E27" s="1">
        <v>13</v>
      </c>
      <c r="F27" s="1">
        <v>13</v>
      </c>
      <c r="G27" s="1">
        <v>14</v>
      </c>
      <c r="H27" s="1">
        <v>13</v>
      </c>
      <c r="I27" s="1">
        <v>12</v>
      </c>
      <c r="J27" s="1">
        <v>14</v>
      </c>
      <c r="K27" s="1">
        <v>13</v>
      </c>
      <c r="L27" s="1">
        <v>14</v>
      </c>
      <c r="M27" s="1">
        <v>15</v>
      </c>
      <c r="N27" s="1">
        <v>13</v>
      </c>
    </row>
    <row r="28" spans="1:14" x14ac:dyDescent="0.3">
      <c r="A28" s="7" t="s">
        <v>15</v>
      </c>
      <c r="B28" s="7" t="s">
        <v>114</v>
      </c>
      <c r="C28" s="1">
        <v>1382</v>
      </c>
      <c r="D28" s="1">
        <v>1460</v>
      </c>
      <c r="E28" s="1">
        <v>1522</v>
      </c>
      <c r="F28" s="1">
        <v>1595</v>
      </c>
      <c r="G28" s="1">
        <v>1670</v>
      </c>
      <c r="H28" s="1">
        <v>1731</v>
      </c>
      <c r="I28" s="1">
        <v>1813</v>
      </c>
      <c r="J28" s="1">
        <v>1888</v>
      </c>
      <c r="K28" s="1">
        <v>2018</v>
      </c>
      <c r="L28" s="1">
        <v>2121</v>
      </c>
      <c r="M28" s="1">
        <v>2389</v>
      </c>
      <c r="N28" s="1">
        <v>2642</v>
      </c>
    </row>
    <row r="29" spans="1:14" x14ac:dyDescent="0.3">
      <c r="A29" s="7" t="s">
        <v>15</v>
      </c>
      <c r="B29" s="7" t="s">
        <v>115</v>
      </c>
      <c r="C29" s="1">
        <v>15</v>
      </c>
      <c r="D29" s="1">
        <v>15</v>
      </c>
      <c r="E29" s="1">
        <v>16</v>
      </c>
      <c r="F29" s="1">
        <v>20</v>
      </c>
      <c r="G29" s="1">
        <v>27</v>
      </c>
      <c r="H29" s="1">
        <v>30</v>
      </c>
      <c r="I29" s="1">
        <v>31</v>
      </c>
      <c r="J29" s="1">
        <v>31</v>
      </c>
      <c r="K29" s="1">
        <v>39</v>
      </c>
      <c r="L29" s="1">
        <v>41</v>
      </c>
      <c r="M29" s="1">
        <v>44</v>
      </c>
      <c r="N29" s="1">
        <v>50</v>
      </c>
    </row>
    <row r="30" spans="1:14" x14ac:dyDescent="0.3">
      <c r="A30" s="7" t="s">
        <v>15</v>
      </c>
      <c r="B30" s="7" t="s">
        <v>16</v>
      </c>
      <c r="C30" s="1">
        <v>5</v>
      </c>
      <c r="D30" s="1">
        <v>5</v>
      </c>
      <c r="E30" s="1">
        <v>4</v>
      </c>
      <c r="F30" s="1">
        <v>4</v>
      </c>
      <c r="G30" s="1">
        <v>4</v>
      </c>
      <c r="H30" s="1">
        <v>7</v>
      </c>
      <c r="I30" s="1">
        <v>8</v>
      </c>
      <c r="J30" s="1">
        <v>7</v>
      </c>
      <c r="K30" s="1">
        <v>7</v>
      </c>
      <c r="L30" s="1">
        <v>7</v>
      </c>
      <c r="M30" s="1">
        <v>7</v>
      </c>
      <c r="N30" s="1">
        <v>3</v>
      </c>
    </row>
    <row r="31" spans="1:14" x14ac:dyDescent="0.3">
      <c r="A31" s="7" t="s">
        <v>15</v>
      </c>
      <c r="B31" s="7" t="s">
        <v>108</v>
      </c>
      <c r="C31" s="1">
        <v>191</v>
      </c>
      <c r="D31" s="1">
        <v>203</v>
      </c>
      <c r="E31" s="1">
        <v>210</v>
      </c>
      <c r="F31" s="1">
        <v>214</v>
      </c>
      <c r="G31" s="1">
        <v>223</v>
      </c>
      <c r="H31" s="1">
        <v>236</v>
      </c>
      <c r="I31" s="1">
        <v>248</v>
      </c>
      <c r="J31" s="1">
        <v>257</v>
      </c>
      <c r="K31" s="1">
        <v>263</v>
      </c>
      <c r="L31" s="1">
        <v>270</v>
      </c>
      <c r="M31" s="1">
        <v>319</v>
      </c>
      <c r="N31" s="1">
        <v>353</v>
      </c>
    </row>
    <row r="32" spans="1:14" x14ac:dyDescent="0.3">
      <c r="A32" s="7" t="s">
        <v>15</v>
      </c>
      <c r="B32" s="7" t="s">
        <v>109</v>
      </c>
      <c r="C32" s="1">
        <v>1351</v>
      </c>
      <c r="D32" s="1">
        <v>1333</v>
      </c>
      <c r="E32" s="1">
        <v>1278</v>
      </c>
      <c r="F32" s="1">
        <v>1234</v>
      </c>
      <c r="G32" s="1">
        <v>1208</v>
      </c>
      <c r="H32" s="1">
        <v>1188</v>
      </c>
      <c r="I32" s="1">
        <v>1148</v>
      </c>
      <c r="J32" s="1">
        <v>1126</v>
      </c>
      <c r="K32" s="1">
        <v>1129</v>
      </c>
      <c r="L32" s="1">
        <v>1122</v>
      </c>
      <c r="M32" s="1">
        <v>859</v>
      </c>
      <c r="N32" s="1">
        <v>680</v>
      </c>
    </row>
    <row r="33" spans="1:14" x14ac:dyDescent="0.3">
      <c r="A33" s="7" t="s">
        <v>16</v>
      </c>
      <c r="B33" s="7" t="s">
        <v>113</v>
      </c>
      <c r="C33" s="1">
        <v>25</v>
      </c>
      <c r="D33" s="1">
        <v>29</v>
      </c>
      <c r="E33" s="1">
        <v>20</v>
      </c>
      <c r="F33" s="1">
        <v>9</v>
      </c>
      <c r="G33" s="1">
        <v>11</v>
      </c>
      <c r="H33" s="1">
        <v>9</v>
      </c>
      <c r="I33" s="1">
        <v>8</v>
      </c>
      <c r="J33" s="1">
        <v>9</v>
      </c>
      <c r="K33" s="1">
        <v>10</v>
      </c>
      <c r="L33" s="1">
        <v>11</v>
      </c>
      <c r="M33" s="1">
        <v>10</v>
      </c>
      <c r="N33" s="1">
        <v>15</v>
      </c>
    </row>
    <row r="34" spans="1:14" x14ac:dyDescent="0.3">
      <c r="A34" s="7" t="s">
        <v>16</v>
      </c>
      <c r="B34" s="7" t="s">
        <v>114</v>
      </c>
      <c r="C34" s="1">
        <v>2246</v>
      </c>
      <c r="D34" s="1">
        <v>2306</v>
      </c>
      <c r="E34" s="1">
        <v>2054</v>
      </c>
      <c r="F34" s="1">
        <v>1524</v>
      </c>
      <c r="G34" s="1">
        <v>1270</v>
      </c>
      <c r="H34" s="1">
        <v>1218</v>
      </c>
      <c r="I34" s="1">
        <v>1271</v>
      </c>
      <c r="J34" s="1">
        <v>1252</v>
      </c>
      <c r="K34" s="1">
        <v>1421</v>
      </c>
      <c r="L34" s="1">
        <v>1324</v>
      </c>
      <c r="M34" s="1">
        <v>1281</v>
      </c>
      <c r="N34" s="1">
        <v>1300</v>
      </c>
    </row>
    <row r="35" spans="1:14" x14ac:dyDescent="0.3">
      <c r="A35" s="7" t="s">
        <v>16</v>
      </c>
      <c r="B35" s="7" t="s">
        <v>115</v>
      </c>
      <c r="C35" s="1">
        <v>24</v>
      </c>
      <c r="D35" s="1">
        <v>22</v>
      </c>
      <c r="E35" s="1">
        <v>22</v>
      </c>
      <c r="F35" s="1">
        <v>17</v>
      </c>
      <c r="G35" s="1">
        <v>10</v>
      </c>
      <c r="H35" s="1">
        <v>16</v>
      </c>
      <c r="I35" s="1">
        <v>13</v>
      </c>
      <c r="J35" s="1">
        <v>16</v>
      </c>
      <c r="K35" s="1">
        <v>13</v>
      </c>
      <c r="L35" s="1">
        <v>11</v>
      </c>
      <c r="M35" s="1">
        <v>10</v>
      </c>
      <c r="N35" s="1">
        <v>11</v>
      </c>
    </row>
    <row r="36" spans="1:14" x14ac:dyDescent="0.3">
      <c r="A36" s="7" t="s">
        <v>16</v>
      </c>
      <c r="B36" s="7" t="s">
        <v>16</v>
      </c>
      <c r="C36" s="1">
        <v>19</v>
      </c>
      <c r="D36" s="1">
        <v>16</v>
      </c>
      <c r="E36" s="1">
        <v>14</v>
      </c>
      <c r="F36" s="1">
        <v>7</v>
      </c>
      <c r="G36" s="1">
        <v>6</v>
      </c>
      <c r="H36" s="1">
        <v>9</v>
      </c>
      <c r="I36" s="1">
        <v>9</v>
      </c>
      <c r="J36" s="1">
        <v>6</v>
      </c>
      <c r="K36" s="1">
        <v>6</v>
      </c>
      <c r="L36" s="1">
        <v>6</v>
      </c>
      <c r="M36" s="1">
        <v>5</v>
      </c>
      <c r="N36" s="1">
        <v>3</v>
      </c>
    </row>
    <row r="37" spans="1:14" x14ac:dyDescent="0.3">
      <c r="A37" s="7" t="s">
        <v>16</v>
      </c>
      <c r="B37" s="7" t="s">
        <v>108</v>
      </c>
      <c r="C37" s="1">
        <v>361</v>
      </c>
      <c r="D37" s="1">
        <v>356</v>
      </c>
      <c r="E37" s="1">
        <v>280</v>
      </c>
      <c r="F37" s="1">
        <v>224</v>
      </c>
      <c r="G37" s="1">
        <v>186</v>
      </c>
      <c r="H37" s="1">
        <v>183</v>
      </c>
      <c r="I37" s="1">
        <v>167</v>
      </c>
      <c r="J37" s="1">
        <v>176</v>
      </c>
      <c r="K37" s="1">
        <v>190</v>
      </c>
      <c r="L37" s="1">
        <v>173</v>
      </c>
      <c r="M37" s="1">
        <v>175</v>
      </c>
      <c r="N37" s="1">
        <v>212</v>
      </c>
    </row>
    <row r="38" spans="1:14" x14ac:dyDescent="0.3">
      <c r="A38" s="7" t="s">
        <v>16</v>
      </c>
      <c r="B38" s="7" t="s">
        <v>109</v>
      </c>
      <c r="C38" s="1">
        <v>2995</v>
      </c>
      <c r="D38" s="1">
        <v>2688</v>
      </c>
      <c r="E38" s="1">
        <v>2114</v>
      </c>
      <c r="F38" s="1">
        <v>1114</v>
      </c>
      <c r="G38" s="1">
        <v>626</v>
      </c>
      <c r="H38" s="1">
        <v>427</v>
      </c>
      <c r="I38" s="1">
        <v>342</v>
      </c>
      <c r="J38" s="1">
        <v>291</v>
      </c>
      <c r="K38" s="1">
        <v>294</v>
      </c>
      <c r="L38" s="1">
        <v>263</v>
      </c>
      <c r="M38" s="1">
        <v>141</v>
      </c>
      <c r="N38" s="1">
        <v>102</v>
      </c>
    </row>
    <row r="39" spans="1:14" x14ac:dyDescent="0.3">
      <c r="A39" s="10" t="s">
        <v>17</v>
      </c>
      <c r="B39" s="10" t="s">
        <v>17</v>
      </c>
      <c r="C39" s="5">
        <v>70578</v>
      </c>
      <c r="D39" s="5">
        <v>72765</v>
      </c>
      <c r="E39" s="5">
        <v>73396</v>
      </c>
      <c r="F39" s="5">
        <v>73281</v>
      </c>
      <c r="G39" s="5">
        <v>74656</v>
      </c>
      <c r="H39" s="5">
        <v>76523</v>
      </c>
      <c r="I39" s="5">
        <v>78498</v>
      </c>
      <c r="J39" s="5">
        <v>80290</v>
      </c>
      <c r="K39" s="5">
        <v>83133</v>
      </c>
      <c r="L39" s="5">
        <v>84802</v>
      </c>
      <c r="M39" s="5">
        <v>86961</v>
      </c>
      <c r="N39" s="5">
        <v>89804</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113</v>
      </c>
      <c r="C44" s="2">
        <v>3.2204637467795399E-3</v>
      </c>
      <c r="D44" s="2">
        <v>3.1870816955274599E-3</v>
      </c>
      <c r="E44" s="2">
        <v>3.3360990112701401E-3</v>
      </c>
      <c r="F44" s="2">
        <v>3.4475765564794202E-3</v>
      </c>
      <c r="G44" s="2">
        <v>3.4886577675865998E-3</v>
      </c>
      <c r="H44" s="2">
        <v>3.4612514488036499E-3</v>
      </c>
      <c r="I44" s="2">
        <v>3.6294557360845099E-3</v>
      </c>
      <c r="J44" s="2">
        <v>3.6485345555421502E-3</v>
      </c>
      <c r="K44" s="2">
        <v>3.6624691754337298E-3</v>
      </c>
      <c r="L44" s="2">
        <v>3.6574041002928799E-3</v>
      </c>
      <c r="M44" s="2">
        <v>4.1084862448990903E-3</v>
      </c>
      <c r="N44" s="2">
        <v>4.7839837049742703E-3</v>
      </c>
    </row>
    <row r="45" spans="1:14" x14ac:dyDescent="0.3">
      <c r="A45" s="8" t="s">
        <v>12</v>
      </c>
      <c r="B45" s="8" t="s">
        <v>114</v>
      </c>
      <c r="C45" s="2">
        <v>0.44453441295546597</v>
      </c>
      <c r="D45" s="2">
        <v>0.45826693579800998</v>
      </c>
      <c r="E45" s="2">
        <v>0.47725229896978499</v>
      </c>
      <c r="F45" s="2">
        <v>0.49523423240721998</v>
      </c>
      <c r="G45" s="2">
        <v>0.50926214069281805</v>
      </c>
      <c r="H45" s="2">
        <v>0.52282361907181296</v>
      </c>
      <c r="I45" s="2">
        <v>0.53512077593130303</v>
      </c>
      <c r="J45" s="2">
        <v>0.54780786394886005</v>
      </c>
      <c r="K45" s="2">
        <v>0.55824201479579205</v>
      </c>
      <c r="L45" s="2">
        <v>0.56616901207229098</v>
      </c>
      <c r="M45" s="2">
        <v>0.63372012325458704</v>
      </c>
      <c r="N45" s="2">
        <v>0.68168417667238401</v>
      </c>
    </row>
    <row r="46" spans="1:14" x14ac:dyDescent="0.3">
      <c r="A46" s="8" t="s">
        <v>12</v>
      </c>
      <c r="B46" s="8" t="s">
        <v>115</v>
      </c>
      <c r="C46" s="2">
        <v>9.6613912403386102E-3</v>
      </c>
      <c r="D46" s="2">
        <v>1.03048974822055E-2</v>
      </c>
      <c r="E46" s="2">
        <v>1.0924427850376801E-2</v>
      </c>
      <c r="F46" s="2">
        <v>1.1356722774285099E-2</v>
      </c>
      <c r="G46" s="2">
        <v>1.1448693800671501E-2</v>
      </c>
      <c r="H46" s="2">
        <v>1.1749202165663801E-2</v>
      </c>
      <c r="I46" s="2">
        <v>1.20003706678199E-2</v>
      </c>
      <c r="J46" s="2">
        <v>1.26492582318176E-2</v>
      </c>
      <c r="K46" s="2">
        <v>1.3001035997256801E-2</v>
      </c>
      <c r="L46" s="2">
        <v>1.3572398028430599E-2</v>
      </c>
      <c r="M46" s="2">
        <v>1.5281903228492899E-2</v>
      </c>
      <c r="N46" s="2">
        <v>1.6067216981132101E-2</v>
      </c>
    </row>
    <row r="47" spans="1:14" x14ac:dyDescent="0.3">
      <c r="A47" s="8" t="s">
        <v>12</v>
      </c>
      <c r="B47" s="8" t="s">
        <v>16</v>
      </c>
      <c r="C47" s="2">
        <v>2.2819285977180698E-3</v>
      </c>
      <c r="D47" s="2">
        <v>2.3017812245476098E-3</v>
      </c>
      <c r="E47" s="2">
        <v>2.3853972204936698E-3</v>
      </c>
      <c r="F47" s="2">
        <v>2.5011829919556498E-3</v>
      </c>
      <c r="G47" s="2">
        <v>2.5386946196052701E-3</v>
      </c>
      <c r="H47" s="2">
        <v>2.5086134353714501E-3</v>
      </c>
      <c r="I47" s="2">
        <v>2.44022981404831E-3</v>
      </c>
      <c r="J47" s="2">
        <v>2.4122542515981199E-3</v>
      </c>
      <c r="K47" s="2">
        <v>2.43678228006946E-3</v>
      </c>
      <c r="L47" s="2">
        <v>2.3858847060504299E-3</v>
      </c>
      <c r="M47" s="2">
        <v>2.7204841351358899E-3</v>
      </c>
      <c r="N47" s="2">
        <v>2.9883147512864499E-3</v>
      </c>
    </row>
    <row r="48" spans="1:14" x14ac:dyDescent="0.3">
      <c r="A48" s="8" t="s">
        <v>12</v>
      </c>
      <c r="B48" s="8" t="s">
        <v>108</v>
      </c>
      <c r="C48" s="2">
        <v>7.3500184026499799E-2</v>
      </c>
      <c r="D48" s="2">
        <v>7.4683947731860198E-2</v>
      </c>
      <c r="E48" s="2">
        <v>7.7024130539998598E-2</v>
      </c>
      <c r="F48" s="2">
        <v>7.9125261948218797E-2</v>
      </c>
      <c r="G48" s="2">
        <v>8.0714110228482502E-2</v>
      </c>
      <c r="H48" s="2">
        <v>8.1910991854945006E-2</v>
      </c>
      <c r="I48" s="2">
        <v>8.2844257737690705E-2</v>
      </c>
      <c r="J48" s="2">
        <v>8.4459051984079103E-2</v>
      </c>
      <c r="K48" s="2">
        <v>8.5010141099908093E-2</v>
      </c>
      <c r="L48" s="2">
        <v>8.5934709622115898E-2</v>
      </c>
      <c r="M48" s="2">
        <v>0.100310912472587</v>
      </c>
      <c r="N48" s="2">
        <v>0.109696612349914</v>
      </c>
    </row>
    <row r="49" spans="1:14" x14ac:dyDescent="0.3">
      <c r="A49" s="8" t="s">
        <v>12</v>
      </c>
      <c r="B49" s="8" t="s">
        <v>109</v>
      </c>
      <c r="C49" s="2">
        <v>0.46680161943319798</v>
      </c>
      <c r="D49" s="2">
        <v>0.451255356067849</v>
      </c>
      <c r="E49" s="2">
        <v>0.429077646408076</v>
      </c>
      <c r="F49" s="2">
        <v>0.40833502332184102</v>
      </c>
      <c r="G49" s="2">
        <v>0.39254770289083601</v>
      </c>
      <c r="H49" s="2">
        <v>0.37754632202340299</v>
      </c>
      <c r="I49" s="2">
        <v>0.36396491011305399</v>
      </c>
      <c r="J49" s="2">
        <v>0.349023037028103</v>
      </c>
      <c r="K49" s="2">
        <v>0.33764755665154</v>
      </c>
      <c r="L49" s="2">
        <v>0.32828059147081901</v>
      </c>
      <c r="M49" s="2">
        <v>0.24385809066429801</v>
      </c>
      <c r="N49" s="2">
        <v>0.18477969554030901</v>
      </c>
    </row>
    <row r="50" spans="1:14" x14ac:dyDescent="0.3">
      <c r="A50" s="8" t="s">
        <v>13</v>
      </c>
      <c r="B50" s="8" t="s">
        <v>113</v>
      </c>
      <c r="C50" s="2">
        <v>1.12170499158721E-3</v>
      </c>
      <c r="D50" s="2">
        <v>1.08283703302653E-3</v>
      </c>
      <c r="E50" s="2">
        <v>1.06609808102345E-3</v>
      </c>
      <c r="F50" s="2">
        <v>1.05596620908131E-3</v>
      </c>
      <c r="G50" s="2">
        <v>1.0095911155981799E-3</v>
      </c>
      <c r="H50" s="2">
        <v>9.9354197714853496E-4</v>
      </c>
      <c r="I50" s="2">
        <v>1.45067698259188E-3</v>
      </c>
      <c r="J50" s="2">
        <v>1.88946622579121E-3</v>
      </c>
      <c r="K50" s="2">
        <v>1.81653042688465E-3</v>
      </c>
      <c r="L50" s="2">
        <v>1.75054704595186E-3</v>
      </c>
      <c r="M50" s="2">
        <v>1.2733446519524599E-3</v>
      </c>
      <c r="N50" s="2">
        <v>1.2474012474012501E-3</v>
      </c>
    </row>
    <row r="51" spans="1:14" x14ac:dyDescent="0.3">
      <c r="A51" s="8" t="s">
        <v>13</v>
      </c>
      <c r="B51" s="8" t="s">
        <v>114</v>
      </c>
      <c r="C51" s="2">
        <v>0.50476724621424596</v>
      </c>
      <c r="D51" s="2">
        <v>0.52138603140227402</v>
      </c>
      <c r="E51" s="2">
        <v>0.53784648187633299</v>
      </c>
      <c r="F51" s="2">
        <v>0.54804646251319999</v>
      </c>
      <c r="G51" s="2">
        <v>0.56133266027258999</v>
      </c>
      <c r="H51" s="2">
        <v>0.57426726279185303</v>
      </c>
      <c r="I51" s="2">
        <v>0.58558994197292102</v>
      </c>
      <c r="J51" s="2">
        <v>0.60462919225318801</v>
      </c>
      <c r="K51" s="2">
        <v>0.61398728428701199</v>
      </c>
      <c r="L51" s="2">
        <v>0.62713347921225404</v>
      </c>
      <c r="M51" s="2">
        <v>0.69736842105263197</v>
      </c>
      <c r="N51" s="2">
        <v>0.74511434511434504</v>
      </c>
    </row>
    <row r="52" spans="1:14" x14ac:dyDescent="0.3">
      <c r="A52" s="8" t="s">
        <v>13</v>
      </c>
      <c r="B52" s="8" t="s">
        <v>115</v>
      </c>
      <c r="C52" s="2">
        <v>6.7302299495232802E-3</v>
      </c>
      <c r="D52" s="2">
        <v>7.0384407146724401E-3</v>
      </c>
      <c r="E52" s="2">
        <v>5.3304904051172698E-3</v>
      </c>
      <c r="F52" s="2">
        <v>7.9197465681098197E-3</v>
      </c>
      <c r="G52" s="2">
        <v>1.0095911155981799E-2</v>
      </c>
      <c r="H52" s="2">
        <v>1.1425732737208099E-2</v>
      </c>
      <c r="I52" s="2">
        <v>1.25725338491296E-2</v>
      </c>
      <c r="J52" s="2">
        <v>1.27538970240907E-2</v>
      </c>
      <c r="K52" s="2">
        <v>1.36239782016349E-2</v>
      </c>
      <c r="L52" s="2">
        <v>1.35667396061269E-2</v>
      </c>
      <c r="M52" s="2">
        <v>1.6553480475382E-2</v>
      </c>
      <c r="N52" s="2">
        <v>1.7047817047817E-2</v>
      </c>
    </row>
    <row r="53" spans="1:14" x14ac:dyDescent="0.3">
      <c r="A53" s="8" t="s">
        <v>13</v>
      </c>
      <c r="B53" s="8" t="s">
        <v>16</v>
      </c>
      <c r="C53" s="2">
        <v>1.12170499158721E-3</v>
      </c>
      <c r="D53" s="2">
        <v>1.08283703302653E-3</v>
      </c>
      <c r="E53" s="2">
        <v>1.06609808102345E-3</v>
      </c>
      <c r="F53" s="2">
        <v>1.5839493136219601E-3</v>
      </c>
      <c r="G53" s="2">
        <v>1.51438667339727E-3</v>
      </c>
      <c r="H53" s="2">
        <v>1.4903129657228001E-3</v>
      </c>
      <c r="I53" s="2">
        <v>1.45067698259188E-3</v>
      </c>
      <c r="J53" s="2">
        <v>1.88946622579121E-3</v>
      </c>
      <c r="K53" s="2">
        <v>1.81653042688465E-3</v>
      </c>
      <c r="L53" s="2">
        <v>1.31291028446389E-3</v>
      </c>
      <c r="M53" s="2">
        <v>1.2733446519524599E-3</v>
      </c>
      <c r="N53" s="2">
        <v>1.66320166320166E-3</v>
      </c>
    </row>
    <row r="54" spans="1:14" x14ac:dyDescent="0.3">
      <c r="A54" s="8" t="s">
        <v>13</v>
      </c>
      <c r="B54" s="8" t="s">
        <v>108</v>
      </c>
      <c r="C54" s="2">
        <v>6.7302299495232795E-2</v>
      </c>
      <c r="D54" s="2">
        <v>6.9842988630211197E-2</v>
      </c>
      <c r="E54" s="2">
        <v>7.1428571428571397E-2</v>
      </c>
      <c r="F54" s="2">
        <v>7.3389651531150998E-2</v>
      </c>
      <c r="G54" s="2">
        <v>7.6728924785461894E-2</v>
      </c>
      <c r="H54" s="2">
        <v>7.6999503229011404E-2</v>
      </c>
      <c r="I54" s="2">
        <v>7.6885880077369406E-2</v>
      </c>
      <c r="J54" s="2">
        <v>7.4633915918752999E-2</v>
      </c>
      <c r="K54" s="2">
        <v>7.2207084468664806E-2</v>
      </c>
      <c r="L54" s="2">
        <v>7.2647702407002204E-2</v>
      </c>
      <c r="M54" s="2">
        <v>8.3191850594227498E-2</v>
      </c>
      <c r="N54" s="2">
        <v>9.1891891891891897E-2</v>
      </c>
    </row>
    <row r="55" spans="1:14" x14ac:dyDescent="0.3">
      <c r="A55" s="8" t="s">
        <v>13</v>
      </c>
      <c r="B55" s="8" t="s">
        <v>109</v>
      </c>
      <c r="C55" s="2">
        <v>0.418956814357824</v>
      </c>
      <c r="D55" s="2">
        <v>0.39956686518678902</v>
      </c>
      <c r="E55" s="2">
        <v>0.38326226012793202</v>
      </c>
      <c r="F55" s="2">
        <v>0.368004223864836</v>
      </c>
      <c r="G55" s="2">
        <v>0.349318525996971</v>
      </c>
      <c r="H55" s="2">
        <v>0.33482364629905598</v>
      </c>
      <c r="I55" s="2">
        <v>0.32205029013539699</v>
      </c>
      <c r="J55" s="2">
        <v>0.30420406235238501</v>
      </c>
      <c r="K55" s="2">
        <v>0.29654859218891899</v>
      </c>
      <c r="L55" s="2">
        <v>0.28358862144420099</v>
      </c>
      <c r="M55" s="2">
        <v>0.20033955857385399</v>
      </c>
      <c r="N55" s="2">
        <v>0.14303534303534299</v>
      </c>
    </row>
    <row r="56" spans="1:14" x14ac:dyDescent="0.3">
      <c r="A56" s="8" t="s">
        <v>14</v>
      </c>
      <c r="B56" s="8" t="s">
        <v>113</v>
      </c>
      <c r="C56" s="2">
        <v>2.2306108442004102E-3</v>
      </c>
      <c r="D56" s="2">
        <v>2.5025025025024999E-3</v>
      </c>
      <c r="E56" s="2">
        <v>2.9406959647116501E-3</v>
      </c>
      <c r="F56" s="2">
        <v>3.0448717948717901E-3</v>
      </c>
      <c r="G56" s="2">
        <v>3.45640219952867E-3</v>
      </c>
      <c r="H56" s="2">
        <v>4.4891640866873096E-3</v>
      </c>
      <c r="I56" s="2">
        <v>4.0834845735027202E-3</v>
      </c>
      <c r="J56" s="2">
        <v>3.8393384524512699E-3</v>
      </c>
      <c r="K56" s="2">
        <v>4.1458184417441004E-3</v>
      </c>
      <c r="L56" s="2">
        <v>4.7492666573543804E-3</v>
      </c>
      <c r="M56" s="2">
        <v>5.06571741511501E-3</v>
      </c>
      <c r="N56" s="2">
        <v>5.0060884859964797E-3</v>
      </c>
    </row>
    <row r="57" spans="1:14" x14ac:dyDescent="0.3">
      <c r="A57" s="8" t="s">
        <v>14</v>
      </c>
      <c r="B57" s="8" t="s">
        <v>114</v>
      </c>
      <c r="C57" s="2">
        <v>0.430851063829787</v>
      </c>
      <c r="D57" s="2">
        <v>0.44544544544544501</v>
      </c>
      <c r="E57" s="2">
        <v>0.46413984643032202</v>
      </c>
      <c r="F57" s="2">
        <v>0.486698717948718</v>
      </c>
      <c r="G57" s="2">
        <v>0.50039277297721896</v>
      </c>
      <c r="H57" s="2">
        <v>0.50650154798761604</v>
      </c>
      <c r="I57" s="2">
        <v>0.51996370235934697</v>
      </c>
      <c r="J57" s="2">
        <v>0.53484937979917302</v>
      </c>
      <c r="K57" s="2">
        <v>0.54739099356683296</v>
      </c>
      <c r="L57" s="2">
        <v>0.55370861852214004</v>
      </c>
      <c r="M57" s="2">
        <v>0.62020810514786395</v>
      </c>
      <c r="N57" s="2">
        <v>0.666350967392775</v>
      </c>
    </row>
    <row r="58" spans="1:14" x14ac:dyDescent="0.3">
      <c r="A58" s="8" t="s">
        <v>14</v>
      </c>
      <c r="B58" s="8" t="s">
        <v>115</v>
      </c>
      <c r="C58" s="2">
        <v>7.2065888812628699E-3</v>
      </c>
      <c r="D58" s="2">
        <v>8.3416750083416692E-3</v>
      </c>
      <c r="E58" s="2">
        <v>8.9854598921744796E-3</v>
      </c>
      <c r="F58" s="2">
        <v>9.4551282051281993E-3</v>
      </c>
      <c r="G58" s="2">
        <v>9.5836606441476804E-3</v>
      </c>
      <c r="H58" s="2">
        <v>9.9071207430340598E-3</v>
      </c>
      <c r="I58" s="2">
        <v>1.1343012704174199E-2</v>
      </c>
      <c r="J58" s="2">
        <v>1.2551683402244501E-2</v>
      </c>
      <c r="K58" s="2">
        <v>1.28663330950679E-2</v>
      </c>
      <c r="L58" s="2">
        <v>1.3968431345159901E-2</v>
      </c>
      <c r="M58" s="2">
        <v>1.77984665936473E-2</v>
      </c>
      <c r="N58" s="2">
        <v>2.11067514544717E-2</v>
      </c>
    </row>
    <row r="59" spans="1:14" x14ac:dyDescent="0.3">
      <c r="A59" s="8" t="s">
        <v>14</v>
      </c>
      <c r="B59" s="8" t="s">
        <v>16</v>
      </c>
      <c r="C59" s="2">
        <v>2.0590253946465302E-3</v>
      </c>
      <c r="D59" s="2">
        <v>2.5025025025024999E-3</v>
      </c>
      <c r="E59" s="2">
        <v>2.2872079725534998E-3</v>
      </c>
      <c r="F59" s="2">
        <v>2.5641025641025602E-3</v>
      </c>
      <c r="G59" s="2">
        <v>2.67085624509034E-3</v>
      </c>
      <c r="H59" s="2">
        <v>2.7863777089783301E-3</v>
      </c>
      <c r="I59" s="2">
        <v>2.72232304900181E-3</v>
      </c>
      <c r="J59" s="2">
        <v>2.6580035440047301E-3</v>
      </c>
      <c r="K59" s="2">
        <v>2.4303073624017198E-3</v>
      </c>
      <c r="L59" s="2">
        <v>2.5143176421287901E-3</v>
      </c>
      <c r="M59" s="2">
        <v>3.2858707557502699E-3</v>
      </c>
      <c r="N59" s="2">
        <v>3.1118928426464602E-3</v>
      </c>
    </row>
    <row r="60" spans="1:14" x14ac:dyDescent="0.3">
      <c r="A60" s="8" t="s">
        <v>14</v>
      </c>
      <c r="B60" s="8" t="s">
        <v>108</v>
      </c>
      <c r="C60" s="2">
        <v>7.8586135895675993E-2</v>
      </c>
      <c r="D60" s="2">
        <v>8.0580580580580596E-2</v>
      </c>
      <c r="E60" s="2">
        <v>8.4953438980558696E-2</v>
      </c>
      <c r="F60" s="2">
        <v>8.5576923076923106E-2</v>
      </c>
      <c r="G60" s="2">
        <v>8.3739198743126506E-2</v>
      </c>
      <c r="H60" s="2">
        <v>8.5603715170278594E-2</v>
      </c>
      <c r="I60" s="2">
        <v>8.57531760435572E-2</v>
      </c>
      <c r="J60" s="2">
        <v>8.60897814530419E-2</v>
      </c>
      <c r="K60" s="2">
        <v>8.6919228020014297E-2</v>
      </c>
      <c r="L60" s="2">
        <v>8.6324905713088401E-2</v>
      </c>
      <c r="M60" s="2">
        <v>9.9260679079956199E-2</v>
      </c>
      <c r="N60" s="2">
        <v>0.109998647003112</v>
      </c>
    </row>
    <row r="61" spans="1:14" x14ac:dyDescent="0.3">
      <c r="A61" s="8" t="s">
        <v>14</v>
      </c>
      <c r="B61" s="8" t="s">
        <v>109</v>
      </c>
      <c r="C61" s="2">
        <v>0.47906657515442702</v>
      </c>
      <c r="D61" s="2">
        <v>0.46062729396062702</v>
      </c>
      <c r="E61" s="2">
        <v>0.43669335075968002</v>
      </c>
      <c r="F61" s="2">
        <v>0.412660256410256</v>
      </c>
      <c r="G61" s="2">
        <v>0.40015710919088798</v>
      </c>
      <c r="H61" s="2">
        <v>0.39071207430340599</v>
      </c>
      <c r="I61" s="2">
        <v>0.37613430127041703</v>
      </c>
      <c r="J61" s="2">
        <v>0.360011813349084</v>
      </c>
      <c r="K61" s="2">
        <v>0.346247319513939</v>
      </c>
      <c r="L61" s="2">
        <v>0.33873446012012898</v>
      </c>
      <c r="M61" s="2">
        <v>0.254381161007667</v>
      </c>
      <c r="N61" s="2">
        <v>0.194425652820999</v>
      </c>
    </row>
    <row r="62" spans="1:14" x14ac:dyDescent="0.3">
      <c r="A62" s="8" t="s">
        <v>15</v>
      </c>
      <c r="B62" s="8" t="s">
        <v>113</v>
      </c>
      <c r="C62" s="2">
        <v>4.39634764964491E-3</v>
      </c>
      <c r="D62" s="2">
        <v>4.29184549356223E-3</v>
      </c>
      <c r="E62" s="2">
        <v>4.2720999014130802E-3</v>
      </c>
      <c r="F62" s="2">
        <v>4.2207792207792196E-3</v>
      </c>
      <c r="G62" s="2">
        <v>4.4500953591862704E-3</v>
      </c>
      <c r="H62" s="2">
        <v>4.0561622464898601E-3</v>
      </c>
      <c r="I62" s="2">
        <v>3.6809815950920202E-3</v>
      </c>
      <c r="J62" s="2">
        <v>4.2130604875112903E-3</v>
      </c>
      <c r="K62" s="2">
        <v>3.7474776592678E-3</v>
      </c>
      <c r="L62" s="2">
        <v>3.9160839160839204E-3</v>
      </c>
      <c r="M62" s="2">
        <v>4.1288191577208899E-3</v>
      </c>
      <c r="N62" s="2">
        <v>3.4750066827051599E-3</v>
      </c>
    </row>
    <row r="63" spans="1:14" x14ac:dyDescent="0.3">
      <c r="A63" s="8" t="s">
        <v>15</v>
      </c>
      <c r="B63" s="8" t="s">
        <v>114</v>
      </c>
      <c r="C63" s="2">
        <v>0.46736557321609701</v>
      </c>
      <c r="D63" s="2">
        <v>0.48200726312314301</v>
      </c>
      <c r="E63" s="2">
        <v>0.50016431153467</v>
      </c>
      <c r="F63" s="2">
        <v>0.51785714285714302</v>
      </c>
      <c r="G63" s="2">
        <v>0.53083280356007601</v>
      </c>
      <c r="H63" s="2">
        <v>0.54009360374415005</v>
      </c>
      <c r="I63" s="2">
        <v>0.55613496932515305</v>
      </c>
      <c r="J63" s="2">
        <v>0.56816130003009302</v>
      </c>
      <c r="K63" s="2">
        <v>0.58172383972326303</v>
      </c>
      <c r="L63" s="2">
        <v>0.59328671328671301</v>
      </c>
      <c r="M63" s="2">
        <v>0.65758326451968097</v>
      </c>
      <c r="N63" s="2">
        <v>0.706228281208233</v>
      </c>
    </row>
    <row r="64" spans="1:14" x14ac:dyDescent="0.3">
      <c r="A64" s="8" t="s">
        <v>15</v>
      </c>
      <c r="B64" s="8" t="s">
        <v>115</v>
      </c>
      <c r="C64" s="2">
        <v>5.0727088265133599E-3</v>
      </c>
      <c r="D64" s="2">
        <v>4.9521294156487303E-3</v>
      </c>
      <c r="E64" s="2">
        <v>5.2579691094314799E-3</v>
      </c>
      <c r="F64" s="2">
        <v>6.4935064935064896E-3</v>
      </c>
      <c r="G64" s="2">
        <v>8.5823267641449499E-3</v>
      </c>
      <c r="H64" s="2">
        <v>9.3603744149765994E-3</v>
      </c>
      <c r="I64" s="2">
        <v>9.5092024539877307E-3</v>
      </c>
      <c r="J64" s="2">
        <v>9.3289196509178506E-3</v>
      </c>
      <c r="K64" s="2">
        <v>1.1242432977803399E-2</v>
      </c>
      <c r="L64" s="2">
        <v>1.1468531468531501E-2</v>
      </c>
      <c r="M64" s="2">
        <v>1.2111202862647901E-2</v>
      </c>
      <c r="N64" s="2">
        <v>1.33654103180968E-2</v>
      </c>
    </row>
    <row r="65" spans="1:15" x14ac:dyDescent="0.3">
      <c r="A65" s="8" t="s">
        <v>15</v>
      </c>
      <c r="B65" s="8" t="s">
        <v>16</v>
      </c>
      <c r="C65" s="2">
        <v>1.69090294217112E-3</v>
      </c>
      <c r="D65" s="2">
        <v>1.65070980521624E-3</v>
      </c>
      <c r="E65" s="2">
        <v>1.31449227735787E-3</v>
      </c>
      <c r="F65" s="2">
        <v>1.2987012987013E-3</v>
      </c>
      <c r="G65" s="2">
        <v>1.27145581691036E-3</v>
      </c>
      <c r="H65" s="2">
        <v>2.1840873634945399E-3</v>
      </c>
      <c r="I65" s="2">
        <v>2.4539877300613498E-3</v>
      </c>
      <c r="J65" s="2">
        <v>2.1065302437556399E-3</v>
      </c>
      <c r="K65" s="2">
        <v>2.0178725857595801E-3</v>
      </c>
      <c r="L65" s="2">
        <v>1.9580419580419602E-3</v>
      </c>
      <c r="M65" s="2">
        <v>1.92678227360308E-3</v>
      </c>
      <c r="N65" s="2">
        <v>8.0192461908580603E-4</v>
      </c>
    </row>
    <row r="66" spans="1:15" x14ac:dyDescent="0.3">
      <c r="A66" s="8" t="s">
        <v>15</v>
      </c>
      <c r="B66" s="8" t="s">
        <v>108</v>
      </c>
      <c r="C66" s="2">
        <v>6.4592492390936798E-2</v>
      </c>
      <c r="D66" s="2">
        <v>6.7018818091779495E-2</v>
      </c>
      <c r="E66" s="2">
        <v>6.9010844561288198E-2</v>
      </c>
      <c r="F66" s="2">
        <v>6.9480519480519504E-2</v>
      </c>
      <c r="G66" s="2">
        <v>7.0883661792752697E-2</v>
      </c>
      <c r="H66" s="2">
        <v>7.3634945397815899E-2</v>
      </c>
      <c r="I66" s="2">
        <v>7.6073619631901804E-2</v>
      </c>
      <c r="J66" s="2">
        <v>7.7339753235028605E-2</v>
      </c>
      <c r="K66" s="2">
        <v>7.5814355722110094E-2</v>
      </c>
      <c r="L66" s="2">
        <v>7.5524475524475498E-2</v>
      </c>
      <c r="M66" s="2">
        <v>8.7806220754197598E-2</v>
      </c>
      <c r="N66" s="2">
        <v>9.4359796845763205E-2</v>
      </c>
    </row>
    <row r="67" spans="1:15" x14ac:dyDescent="0.3">
      <c r="A67" s="8" t="s">
        <v>15</v>
      </c>
      <c r="B67" s="8" t="s">
        <v>109</v>
      </c>
      <c r="C67" s="2">
        <v>0.45688197497463601</v>
      </c>
      <c r="D67" s="2">
        <v>0.44007923407065003</v>
      </c>
      <c r="E67" s="2">
        <v>0.41998028261583997</v>
      </c>
      <c r="F67" s="2">
        <v>0.40064935064935098</v>
      </c>
      <c r="G67" s="2">
        <v>0.38397965670692902</v>
      </c>
      <c r="H67" s="2">
        <v>0.37067082683307301</v>
      </c>
      <c r="I67" s="2">
        <v>0.35214723926380398</v>
      </c>
      <c r="J67" s="2">
        <v>0.33885043635269302</v>
      </c>
      <c r="K67" s="2">
        <v>0.32545402133179602</v>
      </c>
      <c r="L67" s="2">
        <v>0.313846153846154</v>
      </c>
      <c r="M67" s="2">
        <v>0.23644371043215001</v>
      </c>
      <c r="N67" s="2">
        <v>0.18176958032611601</v>
      </c>
    </row>
    <row r="68" spans="1:15" x14ac:dyDescent="0.3">
      <c r="A68" s="8" t="s">
        <v>16</v>
      </c>
      <c r="B68" s="8" t="s">
        <v>113</v>
      </c>
      <c r="C68" s="2">
        <v>4.4091710758377397E-3</v>
      </c>
      <c r="D68" s="2">
        <v>5.3535167066642098E-3</v>
      </c>
      <c r="E68" s="2">
        <v>4.4404973357016E-3</v>
      </c>
      <c r="F68" s="2">
        <v>3.1088082901554398E-3</v>
      </c>
      <c r="G68" s="2">
        <v>5.2157420578473196E-3</v>
      </c>
      <c r="H68" s="2">
        <v>4.8335123523093404E-3</v>
      </c>
      <c r="I68" s="2">
        <v>4.4198895027624304E-3</v>
      </c>
      <c r="J68" s="2">
        <v>5.14285714285714E-3</v>
      </c>
      <c r="K68" s="2">
        <v>5.1706308169596699E-3</v>
      </c>
      <c r="L68" s="2">
        <v>6.15212527964206E-3</v>
      </c>
      <c r="M68" s="2">
        <v>6.1652281134402E-3</v>
      </c>
      <c r="N68" s="2">
        <v>9.1296409007912398E-3</v>
      </c>
    </row>
    <row r="69" spans="1:15" x14ac:dyDescent="0.3">
      <c r="A69" s="8" t="s">
        <v>16</v>
      </c>
      <c r="B69" s="8" t="s">
        <v>114</v>
      </c>
      <c r="C69" s="2">
        <v>0.39611992945326302</v>
      </c>
      <c r="D69" s="2">
        <v>0.42569688019198798</v>
      </c>
      <c r="E69" s="2">
        <v>0.456039076376554</v>
      </c>
      <c r="F69" s="2">
        <v>0.52642487046632103</v>
      </c>
      <c r="G69" s="2">
        <v>0.60218112849691796</v>
      </c>
      <c r="H69" s="2">
        <v>0.65413533834586501</v>
      </c>
      <c r="I69" s="2">
        <v>0.70220994475138099</v>
      </c>
      <c r="J69" s="2">
        <v>0.71542857142857097</v>
      </c>
      <c r="K69" s="2">
        <v>0.73474663908996896</v>
      </c>
      <c r="L69" s="2">
        <v>0.740492170022371</v>
      </c>
      <c r="M69" s="2">
        <v>0.78976572133168899</v>
      </c>
      <c r="N69" s="2">
        <v>0.79123554473524005</v>
      </c>
    </row>
    <row r="70" spans="1:15" x14ac:dyDescent="0.3">
      <c r="A70" s="8" t="s">
        <v>16</v>
      </c>
      <c r="B70" s="8" t="s">
        <v>115</v>
      </c>
      <c r="C70" s="2">
        <v>4.2328042328042296E-3</v>
      </c>
      <c r="D70" s="2">
        <v>4.0612885360900904E-3</v>
      </c>
      <c r="E70" s="2">
        <v>4.8845470692717597E-3</v>
      </c>
      <c r="F70" s="2">
        <v>5.87219343696028E-3</v>
      </c>
      <c r="G70" s="2">
        <v>4.7415836889521104E-3</v>
      </c>
      <c r="H70" s="2">
        <v>8.5929108485499495E-3</v>
      </c>
      <c r="I70" s="2">
        <v>7.1823204419889496E-3</v>
      </c>
      <c r="J70" s="2">
        <v>9.1428571428571401E-3</v>
      </c>
      <c r="K70" s="2">
        <v>6.7218200620475701E-3</v>
      </c>
      <c r="L70" s="2">
        <v>6.15212527964206E-3</v>
      </c>
      <c r="M70" s="2">
        <v>6.1652281134402E-3</v>
      </c>
      <c r="N70" s="2">
        <v>6.69506999391357E-3</v>
      </c>
    </row>
    <row r="71" spans="1:15" x14ac:dyDescent="0.3">
      <c r="A71" s="8" t="s">
        <v>16</v>
      </c>
      <c r="B71" s="8" t="s">
        <v>16</v>
      </c>
      <c r="C71" s="2">
        <v>3.3509700176366799E-3</v>
      </c>
      <c r="D71" s="2">
        <v>2.9536643898836999E-3</v>
      </c>
      <c r="E71" s="2">
        <v>3.1083481349911202E-3</v>
      </c>
      <c r="F71" s="2">
        <v>2.41796200345423E-3</v>
      </c>
      <c r="G71" s="2">
        <v>2.84495021337127E-3</v>
      </c>
      <c r="H71" s="2">
        <v>4.8335123523093404E-3</v>
      </c>
      <c r="I71" s="2">
        <v>4.9723756906077301E-3</v>
      </c>
      <c r="J71" s="2">
        <v>3.4285714285714301E-3</v>
      </c>
      <c r="K71" s="2">
        <v>3.1023784901757999E-3</v>
      </c>
      <c r="L71" s="2">
        <v>3.3557046979865801E-3</v>
      </c>
      <c r="M71" s="2">
        <v>3.0826140567201E-3</v>
      </c>
      <c r="N71" s="2">
        <v>1.82592818015825E-3</v>
      </c>
    </row>
    <row r="72" spans="1:15" x14ac:dyDescent="0.3">
      <c r="A72" s="8" t="s">
        <v>16</v>
      </c>
      <c r="B72" s="8" t="s">
        <v>108</v>
      </c>
      <c r="C72" s="2">
        <v>6.3668430335097004E-2</v>
      </c>
      <c r="D72" s="2">
        <v>6.5719032674912303E-2</v>
      </c>
      <c r="E72" s="2">
        <v>6.2166962699822401E-2</v>
      </c>
      <c r="F72" s="2">
        <v>7.7374784110535402E-2</v>
      </c>
      <c r="G72" s="2">
        <v>8.8193456614509294E-2</v>
      </c>
      <c r="H72" s="2">
        <v>9.8281417830289999E-2</v>
      </c>
      <c r="I72" s="2">
        <v>9.2265193370165699E-2</v>
      </c>
      <c r="J72" s="2">
        <v>0.10057142857142901</v>
      </c>
      <c r="K72" s="2">
        <v>9.8241985522233705E-2</v>
      </c>
      <c r="L72" s="2">
        <v>9.6756152125279604E-2</v>
      </c>
      <c r="M72" s="2">
        <v>0.10789149198520299</v>
      </c>
      <c r="N72" s="2">
        <v>0.12903225806451599</v>
      </c>
    </row>
    <row r="73" spans="1:15" x14ac:dyDescent="0.3">
      <c r="A73" s="8" t="s">
        <v>16</v>
      </c>
      <c r="B73" s="8" t="s">
        <v>109</v>
      </c>
      <c r="C73" s="2">
        <v>0.52821869488536199</v>
      </c>
      <c r="D73" s="2">
        <v>0.496215617500462</v>
      </c>
      <c r="E73" s="2">
        <v>0.46936056838365903</v>
      </c>
      <c r="F73" s="2">
        <v>0.384801381692573</v>
      </c>
      <c r="G73" s="2">
        <v>0.29682313892840201</v>
      </c>
      <c r="H73" s="2">
        <v>0.22932330827067701</v>
      </c>
      <c r="I73" s="2">
        <v>0.18895027624309399</v>
      </c>
      <c r="J73" s="2">
        <v>0.16628571428571401</v>
      </c>
      <c r="K73" s="2">
        <v>0.152016546018614</v>
      </c>
      <c r="L73" s="2">
        <v>0.14709172259507799</v>
      </c>
      <c r="M73" s="2">
        <v>8.6929716399506807E-2</v>
      </c>
      <c r="N73" s="2">
        <v>6.2081558125380402E-2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113</v>
      </c>
      <c r="C78" s="2">
        <v>2.8571428571428598E-2</v>
      </c>
      <c r="D78" s="2">
        <v>7.2222222222222202E-2</v>
      </c>
      <c r="E78" s="2">
        <v>5.6994818652849701E-2</v>
      </c>
      <c r="F78" s="2">
        <v>4.4117647058823498E-2</v>
      </c>
      <c r="G78" s="2">
        <v>2.3474178403755899E-2</v>
      </c>
      <c r="H78" s="2">
        <v>7.7981651376146793E-2</v>
      </c>
      <c r="I78" s="2">
        <v>2.97872340425532E-2</v>
      </c>
      <c r="J78" s="2">
        <v>3.71900826446281E-2</v>
      </c>
      <c r="K78" s="2">
        <v>1.9920318725099601E-2</v>
      </c>
      <c r="L78" s="2">
        <v>0.15625</v>
      </c>
      <c r="M78" s="2">
        <v>0.206081081081081</v>
      </c>
      <c r="N78" s="3">
        <v>0.47520661157024802</v>
      </c>
      <c r="O78" s="3">
        <v>0.84974093264248696</v>
      </c>
    </row>
    <row r="79" spans="1:15" x14ac:dyDescent="0.3">
      <c r="A79" s="8" t="s">
        <v>12</v>
      </c>
      <c r="B79" s="8" t="s">
        <v>114</v>
      </c>
      <c r="C79" s="2">
        <v>7.1452227189932105E-2</v>
      </c>
      <c r="D79" s="2">
        <v>6.6764546789274404E-2</v>
      </c>
      <c r="E79" s="2">
        <v>6.1354581673306798E-2</v>
      </c>
      <c r="F79" s="2">
        <v>6.1049686049686101E-2</v>
      </c>
      <c r="G79" s="2">
        <v>5.9048660470202297E-2</v>
      </c>
      <c r="H79" s="2">
        <v>5.2203225120714299E-2</v>
      </c>
      <c r="I79" s="2">
        <v>4.8689679057954301E-2</v>
      </c>
      <c r="J79" s="2">
        <v>5.2924177790009602E-2</v>
      </c>
      <c r="K79" s="2">
        <v>3.58356422186209E-2</v>
      </c>
      <c r="L79" s="2">
        <v>0.15211082792904199</v>
      </c>
      <c r="M79" s="2">
        <v>0.11417745362157</v>
      </c>
      <c r="N79" s="3">
        <v>0.40002752167331801</v>
      </c>
      <c r="O79" s="3">
        <v>0.84244838826512103</v>
      </c>
    </row>
    <row r="80" spans="1:15" x14ac:dyDescent="0.3">
      <c r="A80" s="8" t="s">
        <v>12</v>
      </c>
      <c r="B80" s="8" t="s">
        <v>115</v>
      </c>
      <c r="C80" s="2">
        <v>0.108571428571429</v>
      </c>
      <c r="D80" s="2">
        <v>8.5910652920962199E-2</v>
      </c>
      <c r="E80" s="2">
        <v>6.3291139240506306E-2</v>
      </c>
      <c r="F80" s="2">
        <v>4.0178571428571397E-2</v>
      </c>
      <c r="G80" s="2">
        <v>5.8655221745350497E-2</v>
      </c>
      <c r="H80" s="2">
        <v>0.05</v>
      </c>
      <c r="I80" s="2">
        <v>7.9794079794079806E-2</v>
      </c>
      <c r="J80" s="2">
        <v>6.1978545887961901E-2</v>
      </c>
      <c r="K80" s="2">
        <v>6.6217732884399597E-2</v>
      </c>
      <c r="L80" s="2">
        <v>0.158947368421053</v>
      </c>
      <c r="M80" s="2">
        <v>8.9009990917347903E-2</v>
      </c>
      <c r="N80" s="3">
        <v>0.42908224076281298</v>
      </c>
      <c r="O80" s="3">
        <v>0.897151898734177</v>
      </c>
    </row>
    <row r="81" spans="1:15" x14ac:dyDescent="0.3">
      <c r="A81" s="8" t="s">
        <v>12</v>
      </c>
      <c r="B81" s="8" t="s">
        <v>16</v>
      </c>
      <c r="C81" s="2">
        <v>4.8387096774193498E-2</v>
      </c>
      <c r="D81" s="2">
        <v>6.15384615384615E-2</v>
      </c>
      <c r="E81" s="2">
        <v>7.2463768115942004E-2</v>
      </c>
      <c r="F81" s="2">
        <v>4.72972972972973E-2</v>
      </c>
      <c r="G81" s="2">
        <v>1.9354838709677399E-2</v>
      </c>
      <c r="H81" s="2">
        <v>0</v>
      </c>
      <c r="I81" s="2">
        <v>1.26582278481013E-2</v>
      </c>
      <c r="J81" s="2">
        <v>4.3749999999999997E-2</v>
      </c>
      <c r="K81" s="2">
        <v>0</v>
      </c>
      <c r="L81" s="2">
        <v>0.17365269461077801</v>
      </c>
      <c r="M81" s="2">
        <v>0.13775510204081601</v>
      </c>
      <c r="N81" s="3">
        <v>0.39374999999999999</v>
      </c>
      <c r="O81" s="3">
        <v>0.61594202898550698</v>
      </c>
    </row>
    <row r="82" spans="1:15" x14ac:dyDescent="0.3">
      <c r="A82" s="8" t="s">
        <v>12</v>
      </c>
      <c r="B82" s="8" t="s">
        <v>108</v>
      </c>
      <c r="C82" s="2">
        <v>5.6084126189283899E-2</v>
      </c>
      <c r="D82" s="2">
        <v>5.6424845898530099E-2</v>
      </c>
      <c r="E82" s="2">
        <v>5.0718132854578102E-2</v>
      </c>
      <c r="F82" s="2">
        <v>5.2541648868005102E-2</v>
      </c>
      <c r="G82" s="2">
        <v>4.6875E-2</v>
      </c>
      <c r="H82" s="2">
        <v>3.9736383019965099E-2</v>
      </c>
      <c r="I82" s="2">
        <v>4.4369873228933598E-2</v>
      </c>
      <c r="J82" s="2">
        <v>3.99857193859336E-2</v>
      </c>
      <c r="K82" s="2">
        <v>3.2440782698249203E-2</v>
      </c>
      <c r="L82" s="2">
        <v>0.20149625935162099</v>
      </c>
      <c r="M82" s="2">
        <v>0.132696831326968</v>
      </c>
      <c r="N82" s="3">
        <v>0.461263834344877</v>
      </c>
      <c r="O82" s="3">
        <v>0.83707360861759394</v>
      </c>
    </row>
    <row r="83" spans="1:15" x14ac:dyDescent="0.3">
      <c r="A83" s="8" t="s">
        <v>12</v>
      </c>
      <c r="B83" s="8" t="s">
        <v>109</v>
      </c>
      <c r="C83" s="2">
        <v>4.7307419380272801E-3</v>
      </c>
      <c r="D83" s="2">
        <v>-2.6014282351094702E-2</v>
      </c>
      <c r="E83" s="2">
        <v>-2.6628529992345801E-2</v>
      </c>
      <c r="F83" s="2">
        <v>-8.0705239632480694E-3</v>
      </c>
      <c r="G83" s="2">
        <v>-7.8441189969541397E-3</v>
      </c>
      <c r="H83" s="2">
        <v>-8.9574834938391003E-3</v>
      </c>
      <c r="I83" s="2">
        <v>-1.76525502843079E-2</v>
      </c>
      <c r="J83" s="2">
        <v>-4.3196544276457899E-4</v>
      </c>
      <c r="K83" s="2">
        <v>-7.0008643042350901E-3</v>
      </c>
      <c r="L83" s="2">
        <v>-0.23539907737836199</v>
      </c>
      <c r="M83" s="2">
        <v>-0.21515168763162401</v>
      </c>
      <c r="N83" s="3">
        <v>-0.40436285097192198</v>
      </c>
      <c r="O83" s="3">
        <v>-0.44450711034121598</v>
      </c>
    </row>
    <row r="84" spans="1:15" x14ac:dyDescent="0.3">
      <c r="A84" s="8" t="s">
        <v>13</v>
      </c>
      <c r="B84" s="8" t="s">
        <v>113</v>
      </c>
      <c r="C84" s="2">
        <v>0</v>
      </c>
      <c r="D84" s="2">
        <v>0</v>
      </c>
      <c r="E84" s="2">
        <v>0</v>
      </c>
      <c r="F84" s="2">
        <v>0</v>
      </c>
      <c r="G84" s="2">
        <v>0</v>
      </c>
      <c r="H84" s="2">
        <v>0.5</v>
      </c>
      <c r="I84" s="2">
        <v>0.33333333333333298</v>
      </c>
      <c r="J84" s="2">
        <v>0</v>
      </c>
      <c r="K84" s="2">
        <v>0</v>
      </c>
      <c r="L84" s="2">
        <v>-0.25</v>
      </c>
      <c r="M84" s="2">
        <v>0</v>
      </c>
      <c r="N84" s="3">
        <v>-0.25</v>
      </c>
      <c r="O84" s="3">
        <v>0.5</v>
      </c>
    </row>
    <row r="85" spans="1:15" x14ac:dyDescent="0.3">
      <c r="A85" s="8" t="s">
        <v>13</v>
      </c>
      <c r="B85" s="8" t="s">
        <v>114</v>
      </c>
      <c r="C85" s="2">
        <v>7.0000000000000007E-2</v>
      </c>
      <c r="D85" s="2">
        <v>4.7767393561786102E-2</v>
      </c>
      <c r="E85" s="2">
        <v>2.8741328047571901E-2</v>
      </c>
      <c r="F85" s="2">
        <v>7.1290944123314104E-2</v>
      </c>
      <c r="G85" s="2">
        <v>3.9568345323740997E-2</v>
      </c>
      <c r="H85" s="2">
        <v>4.7577854671280298E-2</v>
      </c>
      <c r="I85" s="2">
        <v>5.6977704376548297E-2</v>
      </c>
      <c r="J85" s="2">
        <v>5.6250000000000001E-2</v>
      </c>
      <c r="K85" s="2">
        <v>5.9911242603550303E-2</v>
      </c>
      <c r="L85" s="2">
        <v>0.14654570830425701</v>
      </c>
      <c r="M85" s="2">
        <v>9.0687766281192905E-2</v>
      </c>
      <c r="N85" s="3">
        <v>0.4</v>
      </c>
      <c r="O85" s="3">
        <v>0.77601585728444</v>
      </c>
    </row>
    <row r="86" spans="1:15" x14ac:dyDescent="0.3">
      <c r="A86" s="8" t="s">
        <v>13</v>
      </c>
      <c r="B86" s="8" t="s">
        <v>115</v>
      </c>
      <c r="C86" s="2">
        <v>8.3333333333333301E-2</v>
      </c>
      <c r="D86" s="2">
        <v>-0.230769230769231</v>
      </c>
      <c r="E86" s="2">
        <v>0.5</v>
      </c>
      <c r="F86" s="2">
        <v>0.33333333333333298</v>
      </c>
      <c r="G86" s="2">
        <v>0.15</v>
      </c>
      <c r="H86" s="2">
        <v>0.13043478260869601</v>
      </c>
      <c r="I86" s="2">
        <v>3.8461538461538498E-2</v>
      </c>
      <c r="J86" s="2">
        <v>0.11111111111111099</v>
      </c>
      <c r="K86" s="2">
        <v>3.3333333333333298E-2</v>
      </c>
      <c r="L86" s="2">
        <v>0.25806451612903197</v>
      </c>
      <c r="M86" s="2">
        <v>5.1282051282051301E-2</v>
      </c>
      <c r="N86" s="3">
        <v>0.51851851851851805</v>
      </c>
      <c r="O86" s="3">
        <v>3.1</v>
      </c>
    </row>
    <row r="87" spans="1:15" x14ac:dyDescent="0.3">
      <c r="A87" s="8" t="s">
        <v>13</v>
      </c>
      <c r="B87" s="8" t="s">
        <v>16</v>
      </c>
      <c r="C87" s="2">
        <v>0</v>
      </c>
      <c r="D87" s="2">
        <v>0</v>
      </c>
      <c r="E87" s="2">
        <v>0.5</v>
      </c>
      <c r="F87" s="2">
        <v>0</v>
      </c>
      <c r="G87" s="2">
        <v>0</v>
      </c>
      <c r="H87" s="2">
        <v>0</v>
      </c>
      <c r="I87" s="2">
        <v>0.33333333333333298</v>
      </c>
      <c r="J87" s="2">
        <v>0</v>
      </c>
      <c r="K87" s="2">
        <v>-0.25</v>
      </c>
      <c r="L87" s="2">
        <v>0</v>
      </c>
      <c r="M87" s="2">
        <v>0.33333333333333298</v>
      </c>
      <c r="N87" s="3">
        <v>0</v>
      </c>
      <c r="O87" s="3">
        <v>1</v>
      </c>
    </row>
    <row r="88" spans="1:15" x14ac:dyDescent="0.3">
      <c r="A88" s="8" t="s">
        <v>13</v>
      </c>
      <c r="B88" s="8" t="s">
        <v>108</v>
      </c>
      <c r="C88" s="2">
        <v>7.4999999999999997E-2</v>
      </c>
      <c r="D88" s="2">
        <v>3.8759689922480599E-2</v>
      </c>
      <c r="E88" s="2">
        <v>3.7313432835820899E-2</v>
      </c>
      <c r="F88" s="2">
        <v>9.3525179856115095E-2</v>
      </c>
      <c r="G88" s="2">
        <v>1.9736842105263198E-2</v>
      </c>
      <c r="H88" s="2">
        <v>2.5806451612903201E-2</v>
      </c>
      <c r="I88" s="2">
        <v>-6.2893081761006301E-3</v>
      </c>
      <c r="J88" s="2">
        <v>6.3291139240506302E-3</v>
      </c>
      <c r="K88" s="2">
        <v>4.40251572327044E-2</v>
      </c>
      <c r="L88" s="2">
        <v>0.180722891566265</v>
      </c>
      <c r="M88" s="2">
        <v>0.12755102040816299</v>
      </c>
      <c r="N88" s="3">
        <v>0.39873417721519</v>
      </c>
      <c r="O88" s="3">
        <v>0.64925373134328401</v>
      </c>
    </row>
    <row r="89" spans="1:15" x14ac:dyDescent="0.3">
      <c r="A89" s="8" t="s">
        <v>13</v>
      </c>
      <c r="B89" s="8" t="s">
        <v>109</v>
      </c>
      <c r="C89" s="2">
        <v>-1.20481927710843E-2</v>
      </c>
      <c r="D89" s="2">
        <v>-2.5745257452574499E-2</v>
      </c>
      <c r="E89" s="2">
        <v>-3.0598052851182202E-2</v>
      </c>
      <c r="F89" s="2">
        <v>-7.1736011477761801E-3</v>
      </c>
      <c r="G89" s="2">
        <v>-2.6011560693641599E-2</v>
      </c>
      <c r="H89" s="2">
        <v>-1.18694362017804E-2</v>
      </c>
      <c r="I89" s="2">
        <v>-3.3033033033033003E-2</v>
      </c>
      <c r="J89" s="2">
        <v>1.3975155279503101E-2</v>
      </c>
      <c r="K89" s="2">
        <v>-7.6569678407350699E-3</v>
      </c>
      <c r="L89" s="2">
        <v>-0.27160493827160498</v>
      </c>
      <c r="M89" s="2">
        <v>-0.27118644067796599</v>
      </c>
      <c r="N89" s="3">
        <v>-0.46583850931677001</v>
      </c>
      <c r="O89" s="3">
        <v>-0.52155771905424197</v>
      </c>
    </row>
    <row r="90" spans="1:15" x14ac:dyDescent="0.3">
      <c r="A90" s="8" t="s">
        <v>14</v>
      </c>
      <c r="B90" s="8" t="s">
        <v>113</v>
      </c>
      <c r="C90" s="2">
        <v>0.15384615384615399</v>
      </c>
      <c r="D90" s="2">
        <v>0.2</v>
      </c>
      <c r="E90" s="2">
        <v>5.5555555555555601E-2</v>
      </c>
      <c r="F90" s="2">
        <v>0.157894736842105</v>
      </c>
      <c r="G90" s="2">
        <v>0.31818181818181801</v>
      </c>
      <c r="H90" s="2">
        <v>-6.8965517241379296E-2</v>
      </c>
      <c r="I90" s="2">
        <v>-3.7037037037037E-2</v>
      </c>
      <c r="J90" s="2">
        <v>0.115384615384615</v>
      </c>
      <c r="K90" s="2">
        <v>0.17241379310344801</v>
      </c>
      <c r="L90" s="2">
        <v>8.8235294117647106E-2</v>
      </c>
      <c r="M90" s="2">
        <v>0</v>
      </c>
      <c r="N90" s="3">
        <v>0.42307692307692302</v>
      </c>
      <c r="O90" s="3">
        <v>1.05555555555556</v>
      </c>
    </row>
    <row r="91" spans="1:15" x14ac:dyDescent="0.3">
      <c r="A91" s="8" t="s">
        <v>14</v>
      </c>
      <c r="B91" s="8" t="s">
        <v>114</v>
      </c>
      <c r="C91" s="2">
        <v>6.3321385902031097E-2</v>
      </c>
      <c r="D91" s="2">
        <v>6.4044943820224701E-2</v>
      </c>
      <c r="E91" s="2">
        <v>6.8989792326645594E-2</v>
      </c>
      <c r="F91" s="2">
        <v>4.8732301613434302E-2</v>
      </c>
      <c r="G91" s="2">
        <v>2.7315541601255901E-2</v>
      </c>
      <c r="H91" s="2">
        <v>5.0733496332518301E-2</v>
      </c>
      <c r="I91" s="2">
        <v>5.3519488074461899E-2</v>
      </c>
      <c r="J91" s="2">
        <v>5.7150745444505803E-2</v>
      </c>
      <c r="K91" s="2">
        <v>3.5257247323060903E-2</v>
      </c>
      <c r="L91" s="2">
        <v>0.14278506559031301</v>
      </c>
      <c r="M91" s="2">
        <v>8.7196467991170007E-2</v>
      </c>
      <c r="N91" s="3">
        <v>0.35974599668691298</v>
      </c>
      <c r="O91" s="3">
        <v>0.73354452657515001</v>
      </c>
    </row>
    <row r="92" spans="1:15" x14ac:dyDescent="0.3">
      <c r="A92" s="8" t="s">
        <v>14</v>
      </c>
      <c r="B92" s="8" t="s">
        <v>115</v>
      </c>
      <c r="C92" s="2">
        <v>0.19047619047618999</v>
      </c>
      <c r="D92" s="2">
        <v>0.1</v>
      </c>
      <c r="E92" s="2">
        <v>7.2727272727272696E-2</v>
      </c>
      <c r="F92" s="2">
        <v>3.3898305084745797E-2</v>
      </c>
      <c r="G92" s="2">
        <v>4.91803278688525E-2</v>
      </c>
      <c r="H92" s="2">
        <v>0.171875</v>
      </c>
      <c r="I92" s="2">
        <v>0.133333333333333</v>
      </c>
      <c r="J92" s="2">
        <v>5.8823529411764698E-2</v>
      </c>
      <c r="K92" s="2">
        <v>0.11111111111111099</v>
      </c>
      <c r="L92" s="2">
        <v>0.3</v>
      </c>
      <c r="M92" s="2">
        <v>0.2</v>
      </c>
      <c r="N92" s="3">
        <v>0.83529411764705896</v>
      </c>
      <c r="O92" s="3">
        <v>1.83636363636364</v>
      </c>
    </row>
    <row r="93" spans="1:15" x14ac:dyDescent="0.3">
      <c r="A93" s="8" t="s">
        <v>14</v>
      </c>
      <c r="B93" s="8" t="s">
        <v>16</v>
      </c>
      <c r="C93" s="2">
        <v>0.25</v>
      </c>
      <c r="D93" s="2">
        <v>-6.6666666666666693E-2</v>
      </c>
      <c r="E93" s="2">
        <v>0.14285714285714299</v>
      </c>
      <c r="F93" s="2">
        <v>6.25E-2</v>
      </c>
      <c r="G93" s="2">
        <v>5.8823529411764698E-2</v>
      </c>
      <c r="H93" s="2">
        <v>0</v>
      </c>
      <c r="I93" s="2">
        <v>0</v>
      </c>
      <c r="J93" s="2">
        <v>-5.5555555555555601E-2</v>
      </c>
      <c r="K93" s="2">
        <v>5.8823529411764698E-2</v>
      </c>
      <c r="L93" s="2">
        <v>0.33333333333333298</v>
      </c>
      <c r="M93" s="2">
        <v>-4.1666666666666699E-2</v>
      </c>
      <c r="N93" s="3">
        <v>0.27777777777777801</v>
      </c>
      <c r="O93" s="3">
        <v>0.64285714285714302</v>
      </c>
    </row>
    <row r="94" spans="1:15" x14ac:dyDescent="0.3">
      <c r="A94" s="8" t="s">
        <v>14</v>
      </c>
      <c r="B94" s="8" t="s">
        <v>108</v>
      </c>
      <c r="C94" s="2">
        <v>5.4585152838427901E-2</v>
      </c>
      <c r="D94" s="2">
        <v>7.6604554865424404E-2</v>
      </c>
      <c r="E94" s="2">
        <v>2.69230769230769E-2</v>
      </c>
      <c r="F94" s="2">
        <v>-1.87265917602996E-3</v>
      </c>
      <c r="G94" s="2">
        <v>3.7523452157598502E-2</v>
      </c>
      <c r="H94" s="2">
        <v>2.53164556962025E-2</v>
      </c>
      <c r="I94" s="2">
        <v>2.8218694885361599E-2</v>
      </c>
      <c r="J94" s="2">
        <v>4.2881646655231601E-2</v>
      </c>
      <c r="K94" s="2">
        <v>1.6447368421052599E-2</v>
      </c>
      <c r="L94" s="2">
        <v>0.173139158576052</v>
      </c>
      <c r="M94" s="2">
        <v>0.121379310344828</v>
      </c>
      <c r="N94" s="3">
        <v>0.39451114922813002</v>
      </c>
      <c r="O94" s="3">
        <v>0.56346153846153801</v>
      </c>
    </row>
    <row r="95" spans="1:15" x14ac:dyDescent="0.3">
      <c r="A95" s="8" t="s">
        <v>14</v>
      </c>
      <c r="B95" s="8" t="s">
        <v>109</v>
      </c>
      <c r="C95" s="2">
        <v>-1.1103151862464199E-2</v>
      </c>
      <c r="D95" s="2">
        <v>-3.1872509960159397E-2</v>
      </c>
      <c r="E95" s="2">
        <v>-3.6662925551814399E-2</v>
      </c>
      <c r="F95" s="2">
        <v>-1.0873786407767001E-2</v>
      </c>
      <c r="G95" s="2">
        <v>-9.0302316450726304E-3</v>
      </c>
      <c r="H95" s="2">
        <v>-1.46592709984152E-2</v>
      </c>
      <c r="I95" s="2">
        <v>-1.9702452754322499E-2</v>
      </c>
      <c r="J95" s="2">
        <v>-6.5627563576702201E-3</v>
      </c>
      <c r="K95" s="2">
        <v>1.2386457473162701E-3</v>
      </c>
      <c r="L95" s="2">
        <v>-0.23381443298969101</v>
      </c>
      <c r="M95" s="2">
        <v>-0.226587728740581</v>
      </c>
      <c r="N95" s="3">
        <v>-0.41058244462674298</v>
      </c>
      <c r="O95" s="3">
        <v>-0.46240179573512902</v>
      </c>
    </row>
    <row r="96" spans="1:15" x14ac:dyDescent="0.3">
      <c r="A96" s="8" t="s">
        <v>15</v>
      </c>
      <c r="B96" s="8" t="s">
        <v>113</v>
      </c>
      <c r="C96" s="2">
        <v>0</v>
      </c>
      <c r="D96" s="2">
        <v>0</v>
      </c>
      <c r="E96" s="2">
        <v>0</v>
      </c>
      <c r="F96" s="2">
        <v>7.69230769230769E-2</v>
      </c>
      <c r="G96" s="2">
        <v>-7.1428571428571397E-2</v>
      </c>
      <c r="H96" s="2">
        <v>-7.69230769230769E-2</v>
      </c>
      <c r="I96" s="2">
        <v>0.16666666666666699</v>
      </c>
      <c r="J96" s="2">
        <v>-7.1428571428571397E-2</v>
      </c>
      <c r="K96" s="2">
        <v>7.69230769230769E-2</v>
      </c>
      <c r="L96" s="2">
        <v>7.1428571428571397E-2</v>
      </c>
      <c r="M96" s="2">
        <v>-0.133333333333333</v>
      </c>
      <c r="N96" s="3">
        <v>-7.1428571428571397E-2</v>
      </c>
      <c r="O96" s="3">
        <v>0</v>
      </c>
    </row>
    <row r="97" spans="1:15" x14ac:dyDescent="0.3">
      <c r="A97" s="8" t="s">
        <v>15</v>
      </c>
      <c r="B97" s="8" t="s">
        <v>114</v>
      </c>
      <c r="C97" s="2">
        <v>5.64399421128799E-2</v>
      </c>
      <c r="D97" s="2">
        <v>4.2465753424657499E-2</v>
      </c>
      <c r="E97" s="2">
        <v>4.7963206307490097E-2</v>
      </c>
      <c r="F97" s="2">
        <v>4.70219435736677E-2</v>
      </c>
      <c r="G97" s="2">
        <v>3.6526946107784397E-2</v>
      </c>
      <c r="H97" s="2">
        <v>4.73714615829001E-2</v>
      </c>
      <c r="I97" s="2">
        <v>4.1367898510755702E-2</v>
      </c>
      <c r="J97" s="2">
        <v>6.88559322033898E-2</v>
      </c>
      <c r="K97" s="2">
        <v>5.1040634291377597E-2</v>
      </c>
      <c r="L97" s="2">
        <v>0.12635549269212601</v>
      </c>
      <c r="M97" s="2">
        <v>0.10590205106739201</v>
      </c>
      <c r="N97" s="3">
        <v>0.39936440677966101</v>
      </c>
      <c r="O97" s="3">
        <v>0.73587385019710905</v>
      </c>
    </row>
    <row r="98" spans="1:15" x14ac:dyDescent="0.3">
      <c r="A98" s="8" t="s">
        <v>15</v>
      </c>
      <c r="B98" s="8" t="s">
        <v>115</v>
      </c>
      <c r="C98" s="2">
        <v>0</v>
      </c>
      <c r="D98" s="2">
        <v>6.6666666666666693E-2</v>
      </c>
      <c r="E98" s="2">
        <v>0.25</v>
      </c>
      <c r="F98" s="2">
        <v>0.35</v>
      </c>
      <c r="G98" s="2">
        <v>0.11111111111111099</v>
      </c>
      <c r="H98" s="2">
        <v>3.3333333333333298E-2</v>
      </c>
      <c r="I98" s="2">
        <v>0</v>
      </c>
      <c r="J98" s="2">
        <v>0.25806451612903197</v>
      </c>
      <c r="K98" s="2">
        <v>5.1282051282051301E-2</v>
      </c>
      <c r="L98" s="2">
        <v>7.3170731707317097E-2</v>
      </c>
      <c r="M98" s="2">
        <v>0.13636363636363599</v>
      </c>
      <c r="N98" s="3">
        <v>0.61290322580645196</v>
      </c>
      <c r="O98" s="3">
        <v>2.125</v>
      </c>
    </row>
    <row r="99" spans="1:15" x14ac:dyDescent="0.3">
      <c r="A99" s="8" t="s">
        <v>15</v>
      </c>
      <c r="B99" s="8" t="s">
        <v>16</v>
      </c>
      <c r="C99" s="2">
        <v>0</v>
      </c>
      <c r="D99" s="2">
        <v>-0.2</v>
      </c>
      <c r="E99" s="2">
        <v>0</v>
      </c>
      <c r="F99" s="2">
        <v>0</v>
      </c>
      <c r="G99" s="2">
        <v>0.75</v>
      </c>
      <c r="H99" s="2">
        <v>0.14285714285714299</v>
      </c>
      <c r="I99" s="2">
        <v>-0.125</v>
      </c>
      <c r="J99" s="2">
        <v>0</v>
      </c>
      <c r="K99" s="2">
        <v>0</v>
      </c>
      <c r="L99" s="2">
        <v>0</v>
      </c>
      <c r="M99" s="2">
        <v>-0.57142857142857095</v>
      </c>
      <c r="N99" s="3">
        <v>-0.57142857142857095</v>
      </c>
      <c r="O99" s="3">
        <v>-0.25</v>
      </c>
    </row>
    <row r="100" spans="1:15" x14ac:dyDescent="0.3">
      <c r="A100" s="8" t="s">
        <v>15</v>
      </c>
      <c r="B100" s="8" t="s">
        <v>108</v>
      </c>
      <c r="C100" s="2">
        <v>6.2827225130889994E-2</v>
      </c>
      <c r="D100" s="2">
        <v>3.4482758620689703E-2</v>
      </c>
      <c r="E100" s="2">
        <v>1.9047619047619001E-2</v>
      </c>
      <c r="F100" s="2">
        <v>4.2056074766355103E-2</v>
      </c>
      <c r="G100" s="2">
        <v>5.8295964125560498E-2</v>
      </c>
      <c r="H100" s="2">
        <v>5.0847457627118599E-2</v>
      </c>
      <c r="I100" s="2">
        <v>3.6290322580645198E-2</v>
      </c>
      <c r="J100" s="2">
        <v>2.3346303501945501E-2</v>
      </c>
      <c r="K100" s="2">
        <v>2.6615969581748999E-2</v>
      </c>
      <c r="L100" s="2">
        <v>0.18148148148148099</v>
      </c>
      <c r="M100" s="2">
        <v>0.10658307210031299</v>
      </c>
      <c r="N100" s="3">
        <v>0.37354085603112802</v>
      </c>
      <c r="O100" s="3">
        <v>0.68095238095238098</v>
      </c>
    </row>
    <row r="101" spans="1:15" x14ac:dyDescent="0.3">
      <c r="A101" s="8" t="s">
        <v>15</v>
      </c>
      <c r="B101" s="8" t="s">
        <v>109</v>
      </c>
      <c r="C101" s="2">
        <v>-1.3323464100666199E-2</v>
      </c>
      <c r="D101" s="2">
        <v>-4.1260315078769698E-2</v>
      </c>
      <c r="E101" s="2">
        <v>-3.4428794992175299E-2</v>
      </c>
      <c r="F101" s="2">
        <v>-2.1069692058346801E-2</v>
      </c>
      <c r="G101" s="2">
        <v>-1.6556291390728499E-2</v>
      </c>
      <c r="H101" s="2">
        <v>-3.3670033670033697E-2</v>
      </c>
      <c r="I101" s="2">
        <v>-1.91637630662021E-2</v>
      </c>
      <c r="J101" s="2">
        <v>2.6642984014209601E-3</v>
      </c>
      <c r="K101" s="2">
        <v>-6.2001771479185102E-3</v>
      </c>
      <c r="L101" s="2">
        <v>-0.23440285204991099</v>
      </c>
      <c r="M101" s="2">
        <v>-0.208381839348079</v>
      </c>
      <c r="N101" s="3">
        <v>-0.396092362344583</v>
      </c>
      <c r="O101" s="3">
        <v>-0.46791862284820002</v>
      </c>
    </row>
    <row r="102" spans="1:15" x14ac:dyDescent="0.3">
      <c r="A102" s="8" t="s">
        <v>16</v>
      </c>
      <c r="B102" s="8" t="s">
        <v>113</v>
      </c>
      <c r="C102" s="2">
        <v>0.16</v>
      </c>
      <c r="D102" s="2">
        <v>-0.31034482758620702</v>
      </c>
      <c r="E102" s="2">
        <v>-0.55000000000000004</v>
      </c>
      <c r="F102" s="2">
        <v>0.22222222222222199</v>
      </c>
      <c r="G102" s="2">
        <v>-0.18181818181818199</v>
      </c>
      <c r="H102" s="2">
        <v>-0.11111111111111099</v>
      </c>
      <c r="I102" s="2">
        <v>0.125</v>
      </c>
      <c r="J102" s="2">
        <v>0.11111111111111099</v>
      </c>
      <c r="K102" s="2">
        <v>0.1</v>
      </c>
      <c r="L102" s="2">
        <v>-9.0909090909090898E-2</v>
      </c>
      <c r="M102" s="2">
        <v>0.5</v>
      </c>
      <c r="N102" s="3">
        <v>0.66666666666666696</v>
      </c>
      <c r="O102" s="3">
        <v>-0.25</v>
      </c>
    </row>
    <row r="103" spans="1:15" x14ac:dyDescent="0.3">
      <c r="A103" s="8" t="s">
        <v>16</v>
      </c>
      <c r="B103" s="8" t="s">
        <v>114</v>
      </c>
      <c r="C103" s="2">
        <v>2.6714158504007102E-2</v>
      </c>
      <c r="D103" s="2">
        <v>-0.10928013876843</v>
      </c>
      <c r="E103" s="2">
        <v>-0.25803310613437203</v>
      </c>
      <c r="F103" s="2">
        <v>-0.16666666666666699</v>
      </c>
      <c r="G103" s="2">
        <v>-4.09448818897638E-2</v>
      </c>
      <c r="H103" s="2">
        <v>4.3513957307060799E-2</v>
      </c>
      <c r="I103" s="2">
        <v>-1.4948859166011E-2</v>
      </c>
      <c r="J103" s="2">
        <v>0.13498402555910499</v>
      </c>
      <c r="K103" s="2">
        <v>-6.82617874736101E-2</v>
      </c>
      <c r="L103" s="2">
        <v>-3.2477341389728097E-2</v>
      </c>
      <c r="M103" s="2">
        <v>1.4832162373146E-2</v>
      </c>
      <c r="N103" s="3">
        <v>3.8338658146964903E-2</v>
      </c>
      <c r="O103" s="3">
        <v>-0.367088607594937</v>
      </c>
    </row>
    <row r="104" spans="1:15" x14ac:dyDescent="0.3">
      <c r="A104" s="8" t="s">
        <v>16</v>
      </c>
      <c r="B104" s="8" t="s">
        <v>115</v>
      </c>
      <c r="C104" s="2">
        <v>-8.3333333333333301E-2</v>
      </c>
      <c r="D104" s="2">
        <v>0</v>
      </c>
      <c r="E104" s="2">
        <v>-0.22727272727272699</v>
      </c>
      <c r="F104" s="2">
        <v>-0.41176470588235298</v>
      </c>
      <c r="G104" s="2">
        <v>0.6</v>
      </c>
      <c r="H104" s="2">
        <v>-0.1875</v>
      </c>
      <c r="I104" s="2">
        <v>0.230769230769231</v>
      </c>
      <c r="J104" s="2">
        <v>-0.1875</v>
      </c>
      <c r="K104" s="2">
        <v>-0.15384615384615399</v>
      </c>
      <c r="L104" s="2">
        <v>-9.0909090909090898E-2</v>
      </c>
      <c r="M104" s="2">
        <v>0.1</v>
      </c>
      <c r="N104" s="3">
        <v>-0.3125</v>
      </c>
      <c r="O104" s="3">
        <v>-0.5</v>
      </c>
    </row>
    <row r="105" spans="1:15" x14ac:dyDescent="0.3">
      <c r="A105" s="8" t="s">
        <v>16</v>
      </c>
      <c r="B105" s="8" t="s">
        <v>16</v>
      </c>
      <c r="C105" s="2">
        <v>-0.157894736842105</v>
      </c>
      <c r="D105" s="2">
        <v>-0.125</v>
      </c>
      <c r="E105" s="2">
        <v>-0.5</v>
      </c>
      <c r="F105" s="2">
        <v>-0.14285714285714299</v>
      </c>
      <c r="G105" s="2">
        <v>0.5</v>
      </c>
      <c r="H105" s="2">
        <v>0</v>
      </c>
      <c r="I105" s="2">
        <v>-0.33333333333333298</v>
      </c>
      <c r="J105" s="2">
        <v>0</v>
      </c>
      <c r="K105" s="2">
        <v>0</v>
      </c>
      <c r="L105" s="2">
        <v>-0.16666666666666699</v>
      </c>
      <c r="M105" s="2">
        <v>-0.4</v>
      </c>
      <c r="N105" s="3">
        <v>-0.5</v>
      </c>
      <c r="O105" s="3">
        <v>-0.78571428571428603</v>
      </c>
    </row>
    <row r="106" spans="1:15" x14ac:dyDescent="0.3">
      <c r="A106" s="8" t="s">
        <v>16</v>
      </c>
      <c r="B106" s="8" t="s">
        <v>108</v>
      </c>
      <c r="C106" s="2">
        <v>-1.38504155124654E-2</v>
      </c>
      <c r="D106" s="2">
        <v>-0.213483146067416</v>
      </c>
      <c r="E106" s="2">
        <v>-0.2</v>
      </c>
      <c r="F106" s="2">
        <v>-0.16964285714285701</v>
      </c>
      <c r="G106" s="2">
        <v>-1.6129032258064498E-2</v>
      </c>
      <c r="H106" s="2">
        <v>-8.7431693989070997E-2</v>
      </c>
      <c r="I106" s="2">
        <v>5.3892215568862298E-2</v>
      </c>
      <c r="J106" s="2">
        <v>7.9545454545454503E-2</v>
      </c>
      <c r="K106" s="2">
        <v>-8.9473684210526302E-2</v>
      </c>
      <c r="L106" s="2">
        <v>1.15606936416185E-2</v>
      </c>
      <c r="M106" s="2">
        <v>0.21142857142857099</v>
      </c>
      <c r="N106" s="3">
        <v>0.204545454545455</v>
      </c>
      <c r="O106" s="3">
        <v>-0.24285714285714299</v>
      </c>
    </row>
    <row r="107" spans="1:15" x14ac:dyDescent="0.3">
      <c r="A107" s="8" t="s">
        <v>16</v>
      </c>
      <c r="B107" s="8" t="s">
        <v>109</v>
      </c>
      <c r="C107" s="2">
        <v>-0.102504173622705</v>
      </c>
      <c r="D107" s="2">
        <v>-0.21354166666666699</v>
      </c>
      <c r="E107" s="2">
        <v>-0.47303689687795603</v>
      </c>
      <c r="F107" s="2">
        <v>-0.43806104129263901</v>
      </c>
      <c r="G107" s="2">
        <v>-0.31789137380191701</v>
      </c>
      <c r="H107" s="2">
        <v>-0.19906323185011701</v>
      </c>
      <c r="I107" s="2">
        <v>-0.14912280701754399</v>
      </c>
      <c r="J107" s="2">
        <v>1.03092783505155E-2</v>
      </c>
      <c r="K107" s="2">
        <v>-0.105442176870748</v>
      </c>
      <c r="L107" s="2">
        <v>-0.46387832699619802</v>
      </c>
      <c r="M107" s="2">
        <v>-0.27659574468085102</v>
      </c>
      <c r="N107" s="3">
        <v>-0.64948453608247403</v>
      </c>
      <c r="O107" s="3">
        <v>-0.95175023651844803</v>
      </c>
    </row>
    <row r="108" spans="1:15" x14ac:dyDescent="0.3">
      <c r="A108" s="11" t="s">
        <v>17</v>
      </c>
      <c r="B108" s="11" t="s">
        <v>17</v>
      </c>
      <c r="C108" s="3">
        <v>3.09869931140015E-2</v>
      </c>
      <c r="D108" s="3">
        <v>8.6717515288943902E-3</v>
      </c>
      <c r="E108" s="3">
        <v>-1.56684287972097E-3</v>
      </c>
      <c r="F108" s="3">
        <v>1.87633902375786E-2</v>
      </c>
      <c r="G108" s="3">
        <v>2.5008036862408899E-2</v>
      </c>
      <c r="H108" s="3">
        <v>2.5809233825124501E-2</v>
      </c>
      <c r="I108" s="3">
        <v>2.2828607098270001E-2</v>
      </c>
      <c r="J108" s="3">
        <v>3.5409141860754799E-2</v>
      </c>
      <c r="K108" s="3">
        <v>2.0076263337062299E-2</v>
      </c>
      <c r="L108" s="3">
        <v>2.54593052050659E-2</v>
      </c>
      <c r="M108" s="3">
        <v>3.2692816319959503E-2</v>
      </c>
      <c r="N108" s="3">
        <v>0.118495453979325</v>
      </c>
      <c r="O108" s="3">
        <v>0.22355441713444901</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118</v>
      </c>
      <c r="B113" s="15"/>
    </row>
    <row r="114" spans="1:2" x14ac:dyDescent="0.3">
      <c r="A114" s="14" t="s">
        <v>43</v>
      </c>
      <c r="B114" s="15"/>
    </row>
    <row r="115" spans="1:2" x14ac:dyDescent="0.3">
      <c r="A115" s="14" t="s">
        <v>44</v>
      </c>
      <c r="B115" s="15"/>
    </row>
    <row r="116" spans="1:2" x14ac:dyDescent="0.3">
      <c r="A116" s="14" t="s">
        <v>45</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172</v>
      </c>
      <c r="B1" s="15"/>
    </row>
    <row r="2" spans="1:5" ht="15.6" x14ac:dyDescent="0.3">
      <c r="A2" s="12" t="s">
        <v>163</v>
      </c>
      <c r="B2" s="15"/>
    </row>
    <row r="3" spans="1:5" ht="15.6" x14ac:dyDescent="0.3">
      <c r="A3" s="12" t="s">
        <v>33</v>
      </c>
      <c r="B3" s="15"/>
    </row>
    <row r="4" spans="1:5" ht="15.6" x14ac:dyDescent="0.3">
      <c r="A4" s="12" t="s">
        <v>122</v>
      </c>
      <c r="B4" s="15"/>
    </row>
    <row r="5" spans="1:5" ht="15.6" x14ac:dyDescent="0.3">
      <c r="A5" s="12"/>
      <c r="B5" s="15"/>
    </row>
    <row r="6" spans="1:5" x14ac:dyDescent="0.3">
      <c r="A6" s="16" t="str">
        <f>HYPERLINK("#'Table of contents'!A44",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12</v>
      </c>
      <c r="B9" s="7" t="s">
        <v>119</v>
      </c>
      <c r="C9" s="1">
        <v>1761</v>
      </c>
      <c r="D9" s="1">
        <v>2293</v>
      </c>
      <c r="E9" s="1">
        <v>2528</v>
      </c>
    </row>
    <row r="10" spans="1:5" x14ac:dyDescent="0.3">
      <c r="A10" s="7" t="s">
        <v>12</v>
      </c>
      <c r="B10" s="7" t="s">
        <v>120</v>
      </c>
      <c r="C10" s="1">
        <v>68234</v>
      </c>
      <c r="D10" s="1">
        <v>69753</v>
      </c>
      <c r="E10" s="1">
        <v>72096</v>
      </c>
    </row>
    <row r="11" spans="1:5" x14ac:dyDescent="0.3">
      <c r="A11" s="7" t="s">
        <v>13</v>
      </c>
      <c r="B11" s="7" t="s">
        <v>119</v>
      </c>
      <c r="C11" s="1">
        <v>49</v>
      </c>
      <c r="D11" s="1">
        <v>71</v>
      </c>
      <c r="E11" s="1">
        <v>79</v>
      </c>
    </row>
    <row r="12" spans="1:5" x14ac:dyDescent="0.3">
      <c r="A12" s="7" t="s">
        <v>13</v>
      </c>
      <c r="B12" s="7" t="s">
        <v>120</v>
      </c>
      <c r="C12" s="1">
        <v>2236</v>
      </c>
      <c r="D12" s="1">
        <v>2285</v>
      </c>
      <c r="E12" s="1">
        <v>2326</v>
      </c>
    </row>
    <row r="13" spans="1:5" x14ac:dyDescent="0.3">
      <c r="A13" s="7" t="s">
        <v>14</v>
      </c>
      <c r="B13" s="7" t="s">
        <v>119</v>
      </c>
      <c r="C13" s="1">
        <v>198</v>
      </c>
      <c r="D13" s="1">
        <v>256</v>
      </c>
      <c r="E13" s="1">
        <v>281</v>
      </c>
    </row>
    <row r="14" spans="1:5" x14ac:dyDescent="0.3">
      <c r="A14" s="7" t="s">
        <v>14</v>
      </c>
      <c r="B14" s="7" t="s">
        <v>120</v>
      </c>
      <c r="C14" s="1">
        <v>6961</v>
      </c>
      <c r="D14" s="1">
        <v>7048</v>
      </c>
      <c r="E14" s="1">
        <v>7110</v>
      </c>
    </row>
    <row r="15" spans="1:5" x14ac:dyDescent="0.3">
      <c r="A15" s="7" t="s">
        <v>15</v>
      </c>
      <c r="B15" s="7" t="s">
        <v>119</v>
      </c>
      <c r="C15" s="1">
        <v>121</v>
      </c>
      <c r="D15" s="1">
        <v>154</v>
      </c>
      <c r="E15" s="1">
        <v>168</v>
      </c>
    </row>
    <row r="16" spans="1:5" x14ac:dyDescent="0.3">
      <c r="A16" s="7" t="s">
        <v>15</v>
      </c>
      <c r="B16" s="7" t="s">
        <v>120</v>
      </c>
      <c r="C16" s="1">
        <v>3454</v>
      </c>
      <c r="D16" s="1">
        <v>3479</v>
      </c>
      <c r="E16" s="1">
        <v>3573</v>
      </c>
    </row>
    <row r="17" spans="1:5" x14ac:dyDescent="0.3">
      <c r="A17" s="7" t="s">
        <v>16</v>
      </c>
      <c r="B17" s="7" t="s">
        <v>119</v>
      </c>
      <c r="C17" s="1">
        <v>22</v>
      </c>
      <c r="D17" s="1">
        <v>22</v>
      </c>
      <c r="E17" s="1">
        <v>19</v>
      </c>
    </row>
    <row r="18" spans="1:5" x14ac:dyDescent="0.3">
      <c r="A18" s="7" t="s">
        <v>16</v>
      </c>
      <c r="B18" s="7" t="s">
        <v>120</v>
      </c>
      <c r="C18" s="1">
        <v>1766</v>
      </c>
      <c r="D18" s="1">
        <v>1600</v>
      </c>
      <c r="E18" s="1">
        <v>1624</v>
      </c>
    </row>
    <row r="19" spans="1:5" x14ac:dyDescent="0.3">
      <c r="A19" s="10" t="s">
        <v>17</v>
      </c>
      <c r="B19" s="10" t="s">
        <v>17</v>
      </c>
      <c r="C19" s="5">
        <v>84802</v>
      </c>
      <c r="D19" s="5">
        <v>86961</v>
      </c>
      <c r="E19" s="5">
        <v>89804</v>
      </c>
    </row>
    <row r="20" spans="1:5" x14ac:dyDescent="0.3">
      <c r="A20" s="15"/>
      <c r="B20" s="15"/>
    </row>
    <row r="21" spans="1:5" x14ac:dyDescent="0.3">
      <c r="A21" s="15"/>
      <c r="B21" s="15"/>
    </row>
    <row r="22" spans="1:5" x14ac:dyDescent="0.3">
      <c r="A22" s="15"/>
      <c r="B22" s="15"/>
      <c r="C22" s="20" t="s">
        <v>35</v>
      </c>
      <c r="D22" s="21"/>
      <c r="E22" s="21"/>
    </row>
    <row r="23" spans="1:5" x14ac:dyDescent="0.3">
      <c r="A23" s="9" t="s">
        <v>39</v>
      </c>
      <c r="B23" s="9" t="s">
        <v>39</v>
      </c>
      <c r="C23" s="4" t="s">
        <v>9</v>
      </c>
      <c r="D23" s="4" t="s">
        <v>10</v>
      </c>
      <c r="E23" s="4" t="s">
        <v>11</v>
      </c>
    </row>
    <row r="24" spans="1:5" x14ac:dyDescent="0.3">
      <c r="A24" s="8" t="s">
        <v>12</v>
      </c>
      <c r="B24" s="8" t="s">
        <v>119</v>
      </c>
      <c r="C24" s="2">
        <v>2.51589399242803E-2</v>
      </c>
      <c r="D24" s="2">
        <v>3.1826888376870303E-2</v>
      </c>
      <c r="E24" s="2">
        <v>3.3876500857632899E-2</v>
      </c>
    </row>
    <row r="25" spans="1:5" x14ac:dyDescent="0.3">
      <c r="A25" s="8" t="s">
        <v>12</v>
      </c>
      <c r="B25" s="8" t="s">
        <v>120</v>
      </c>
      <c r="C25" s="2">
        <v>0.97484106007572002</v>
      </c>
      <c r="D25" s="2">
        <v>0.96817311162313002</v>
      </c>
      <c r="E25" s="2">
        <v>0.96612349914236695</v>
      </c>
    </row>
    <row r="26" spans="1:5" x14ac:dyDescent="0.3">
      <c r="A26" s="8" t="s">
        <v>13</v>
      </c>
      <c r="B26" s="8" t="s">
        <v>119</v>
      </c>
      <c r="C26" s="2">
        <v>2.1444201312910301E-2</v>
      </c>
      <c r="D26" s="2">
        <v>3.0135823429541599E-2</v>
      </c>
      <c r="E26" s="2">
        <v>3.2848232848232899E-2</v>
      </c>
    </row>
    <row r="27" spans="1:5" x14ac:dyDescent="0.3">
      <c r="A27" s="8" t="s">
        <v>13</v>
      </c>
      <c r="B27" s="8" t="s">
        <v>120</v>
      </c>
      <c r="C27" s="2">
        <v>0.97855579868708997</v>
      </c>
      <c r="D27" s="2">
        <v>0.96986417657045798</v>
      </c>
      <c r="E27" s="2">
        <v>0.96715176715176698</v>
      </c>
    </row>
    <row r="28" spans="1:5" x14ac:dyDescent="0.3">
      <c r="A28" s="8" t="s">
        <v>14</v>
      </c>
      <c r="B28" s="8" t="s">
        <v>119</v>
      </c>
      <c r="C28" s="2">
        <v>2.76574940634167E-2</v>
      </c>
      <c r="D28" s="2">
        <v>3.5049288061336302E-2</v>
      </c>
      <c r="E28" s="2">
        <v>3.8019212555811102E-2</v>
      </c>
    </row>
    <row r="29" spans="1:5" x14ac:dyDescent="0.3">
      <c r="A29" s="8" t="s">
        <v>14</v>
      </c>
      <c r="B29" s="8" t="s">
        <v>120</v>
      </c>
      <c r="C29" s="2">
        <v>0.972342505936583</v>
      </c>
      <c r="D29" s="2">
        <v>0.964950711938664</v>
      </c>
      <c r="E29" s="2">
        <v>0.96198078744418902</v>
      </c>
    </row>
    <row r="30" spans="1:5" x14ac:dyDescent="0.3">
      <c r="A30" s="8" t="s">
        <v>15</v>
      </c>
      <c r="B30" s="8" t="s">
        <v>119</v>
      </c>
      <c r="C30" s="2">
        <v>3.3846153846153797E-2</v>
      </c>
      <c r="D30" s="2">
        <v>4.2389210019267799E-2</v>
      </c>
      <c r="E30" s="2">
        <v>4.4907778668805097E-2</v>
      </c>
    </row>
    <row r="31" spans="1:5" x14ac:dyDescent="0.3">
      <c r="A31" s="8" t="s">
        <v>15</v>
      </c>
      <c r="B31" s="8" t="s">
        <v>120</v>
      </c>
      <c r="C31" s="2">
        <v>0.96615384615384603</v>
      </c>
      <c r="D31" s="2">
        <v>0.95761078998073201</v>
      </c>
      <c r="E31" s="2">
        <v>0.95509222133119498</v>
      </c>
    </row>
    <row r="32" spans="1:5" x14ac:dyDescent="0.3">
      <c r="A32" s="8" t="s">
        <v>16</v>
      </c>
      <c r="B32" s="8" t="s">
        <v>119</v>
      </c>
      <c r="C32" s="2">
        <v>1.2304250559284099E-2</v>
      </c>
      <c r="D32" s="2">
        <v>1.35635018495684E-2</v>
      </c>
      <c r="E32" s="2">
        <v>1.15642118076689E-2</v>
      </c>
    </row>
    <row r="33" spans="1:5" x14ac:dyDescent="0.3">
      <c r="A33" s="8" t="s">
        <v>16</v>
      </c>
      <c r="B33" s="8" t="s">
        <v>120</v>
      </c>
      <c r="C33" s="2">
        <v>0.98769574944071603</v>
      </c>
      <c r="D33" s="2">
        <v>0.986436498150432</v>
      </c>
      <c r="E33" s="2">
        <v>0.98843578819233102</v>
      </c>
    </row>
    <row r="34" spans="1:5" x14ac:dyDescent="0.3">
      <c r="A34" s="15"/>
      <c r="B34" s="15"/>
    </row>
    <row r="35" spans="1:5" x14ac:dyDescent="0.3">
      <c r="A35" s="13" t="s">
        <v>40</v>
      </c>
      <c r="B35" s="15"/>
    </row>
    <row r="36" spans="1:5" x14ac:dyDescent="0.3">
      <c r="A36" s="14" t="s">
        <v>41</v>
      </c>
      <c r="B36" s="15"/>
    </row>
    <row r="37" spans="1:5" x14ac:dyDescent="0.3">
      <c r="A37" s="14" t="s">
        <v>42</v>
      </c>
      <c r="B37" s="15"/>
    </row>
    <row r="38" spans="1:5" x14ac:dyDescent="0.3">
      <c r="A38" s="14" t="s">
        <v>123</v>
      </c>
      <c r="B38" s="15"/>
    </row>
    <row r="39" spans="1:5" x14ac:dyDescent="0.3">
      <c r="A39" s="14" t="s">
        <v>43</v>
      </c>
      <c r="B39" s="15"/>
    </row>
    <row r="40" spans="1:5" x14ac:dyDescent="0.3">
      <c r="A40" s="14" t="s">
        <v>44</v>
      </c>
      <c r="B40" s="15"/>
    </row>
    <row r="41" spans="1:5" x14ac:dyDescent="0.3">
      <c r="A41" s="14" t="s">
        <v>45</v>
      </c>
      <c r="B41" s="15"/>
    </row>
    <row r="42" spans="1:5" x14ac:dyDescent="0.3">
      <c r="A42" s="15"/>
      <c r="B42" s="15"/>
    </row>
    <row r="43" spans="1:5" x14ac:dyDescent="0.3">
      <c r="A43" s="15"/>
      <c r="B43" s="15"/>
    </row>
    <row r="44" spans="1:5" x14ac:dyDescent="0.3">
      <c r="A44" s="15"/>
      <c r="B44" s="15"/>
    </row>
    <row r="45" spans="1:5" x14ac:dyDescent="0.3">
      <c r="A45" s="15"/>
      <c r="B45" s="15"/>
    </row>
    <row r="46" spans="1:5" x14ac:dyDescent="0.3">
      <c r="A46" s="15"/>
      <c r="B46" s="15"/>
    </row>
    <row r="47" spans="1:5" x14ac:dyDescent="0.3">
      <c r="A47" s="15"/>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2:E2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173</v>
      </c>
    </row>
    <row r="2" spans="1:13" ht="15.6" x14ac:dyDescent="0.3">
      <c r="A2" s="12" t="s">
        <v>174</v>
      </c>
    </row>
    <row r="3" spans="1:13" ht="15.6" x14ac:dyDescent="0.3">
      <c r="A3" s="12" t="s">
        <v>33</v>
      </c>
    </row>
    <row r="4" spans="1:13" x14ac:dyDescent="0.3">
      <c r="A4" s="15"/>
    </row>
    <row r="5" spans="1:13" x14ac:dyDescent="0.3">
      <c r="A5" s="15"/>
    </row>
    <row r="6" spans="1:13" x14ac:dyDescent="0.3">
      <c r="A6" s="16" t="str">
        <f>HYPERLINK("#'Table of contents'!A45",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12</v>
      </c>
      <c r="B9" s="1">
        <v>32763</v>
      </c>
      <c r="C9" s="1">
        <v>34530</v>
      </c>
      <c r="D9" s="1">
        <v>33947</v>
      </c>
      <c r="E9" s="1">
        <v>34073</v>
      </c>
      <c r="F9" s="1">
        <v>34714</v>
      </c>
      <c r="G9" s="1">
        <v>36960</v>
      </c>
      <c r="H9" s="1">
        <v>38885</v>
      </c>
      <c r="I9" s="1">
        <v>42267</v>
      </c>
      <c r="J9" s="1">
        <v>45724</v>
      </c>
      <c r="K9" s="1">
        <v>49054</v>
      </c>
      <c r="L9" s="1">
        <v>54929</v>
      </c>
      <c r="M9" s="1">
        <v>61443</v>
      </c>
    </row>
    <row r="10" spans="1:13" x14ac:dyDescent="0.3">
      <c r="A10" s="7" t="s">
        <v>13</v>
      </c>
      <c r="B10" s="1">
        <v>916</v>
      </c>
      <c r="C10" s="1">
        <v>956</v>
      </c>
      <c r="D10" s="1">
        <v>943</v>
      </c>
      <c r="E10" s="1">
        <v>954</v>
      </c>
      <c r="F10" s="1">
        <v>1005</v>
      </c>
      <c r="G10" s="1">
        <v>1041</v>
      </c>
      <c r="H10" s="1">
        <v>1146</v>
      </c>
      <c r="I10" s="1">
        <v>1203</v>
      </c>
      <c r="J10" s="1">
        <v>1331</v>
      </c>
      <c r="K10" s="1">
        <v>1431</v>
      </c>
      <c r="L10" s="1">
        <v>1492</v>
      </c>
      <c r="M10" s="1">
        <v>1600</v>
      </c>
    </row>
    <row r="11" spans="1:13" x14ac:dyDescent="0.3">
      <c r="A11" s="7" t="s">
        <v>14</v>
      </c>
      <c r="B11" s="1">
        <v>2484</v>
      </c>
      <c r="C11" s="1">
        <v>2568</v>
      </c>
      <c r="D11" s="1">
        <v>2467</v>
      </c>
      <c r="E11" s="1">
        <v>2415</v>
      </c>
      <c r="F11" s="1">
        <v>2485</v>
      </c>
      <c r="G11" s="1">
        <v>2584</v>
      </c>
      <c r="H11" s="1">
        <v>2640</v>
      </c>
      <c r="I11" s="1">
        <v>2800</v>
      </c>
      <c r="J11" s="1">
        <v>3112</v>
      </c>
      <c r="K11" s="1">
        <v>3216</v>
      </c>
      <c r="L11" s="1">
        <v>3443</v>
      </c>
      <c r="M11" s="1">
        <v>3668</v>
      </c>
    </row>
    <row r="12" spans="1:13" x14ac:dyDescent="0.3">
      <c r="A12" s="7" t="s">
        <v>15</v>
      </c>
      <c r="B12" s="1">
        <v>1878</v>
      </c>
      <c r="C12" s="1">
        <v>1868</v>
      </c>
      <c r="D12" s="1">
        <v>1815</v>
      </c>
      <c r="E12" s="1">
        <v>1800</v>
      </c>
      <c r="F12" s="1">
        <v>1898</v>
      </c>
      <c r="G12" s="1">
        <v>1969</v>
      </c>
      <c r="H12" s="1">
        <v>2029</v>
      </c>
      <c r="I12" s="1">
        <v>2159</v>
      </c>
      <c r="J12" s="1">
        <v>2271</v>
      </c>
      <c r="K12" s="1">
        <v>2477</v>
      </c>
      <c r="L12" s="1">
        <v>2742</v>
      </c>
      <c r="M12" s="1">
        <v>3042</v>
      </c>
    </row>
    <row r="13" spans="1:13" x14ac:dyDescent="0.3">
      <c r="A13" s="7" t="s">
        <v>16</v>
      </c>
      <c r="B13" s="1">
        <v>9549</v>
      </c>
      <c r="C13" s="1">
        <v>8217</v>
      </c>
      <c r="D13" s="1">
        <v>6496</v>
      </c>
      <c r="E13" s="1">
        <v>3931</v>
      </c>
      <c r="F13" s="1">
        <v>2961</v>
      </c>
      <c r="G13" s="1">
        <v>3024</v>
      </c>
      <c r="H13" s="1">
        <v>3499</v>
      </c>
      <c r="I13" s="1">
        <v>5003</v>
      </c>
      <c r="J13" s="1">
        <v>6322</v>
      </c>
      <c r="K13" s="1">
        <v>7561</v>
      </c>
      <c r="L13" s="1">
        <v>7911</v>
      </c>
      <c r="M13" s="1">
        <v>10929</v>
      </c>
    </row>
    <row r="14" spans="1:13" x14ac:dyDescent="0.3">
      <c r="A14" s="10" t="s">
        <v>17</v>
      </c>
      <c r="B14" s="5">
        <v>47590</v>
      </c>
      <c r="C14" s="5">
        <v>48139</v>
      </c>
      <c r="D14" s="5">
        <v>45668</v>
      </c>
      <c r="E14" s="5">
        <v>43173</v>
      </c>
      <c r="F14" s="5">
        <v>43063</v>
      </c>
      <c r="G14" s="5">
        <v>45578</v>
      </c>
      <c r="H14" s="5">
        <v>48199</v>
      </c>
      <c r="I14" s="5">
        <v>53432</v>
      </c>
      <c r="J14" s="5">
        <v>58760</v>
      </c>
      <c r="K14" s="5">
        <v>63739</v>
      </c>
      <c r="L14" s="5">
        <v>70517</v>
      </c>
      <c r="M14" s="5">
        <v>80682</v>
      </c>
    </row>
    <row r="15" spans="1:13" x14ac:dyDescent="0.3">
      <c r="A15" s="15"/>
    </row>
    <row r="16" spans="1:13" x14ac:dyDescent="0.3">
      <c r="A16" s="15"/>
    </row>
    <row r="17" spans="1:14" x14ac:dyDescent="0.3">
      <c r="A17" s="15"/>
      <c r="B17" s="20" t="s">
        <v>35</v>
      </c>
      <c r="C17" s="21"/>
      <c r="D17" s="21"/>
      <c r="E17" s="21"/>
      <c r="F17" s="21"/>
      <c r="G17" s="21"/>
      <c r="H17" s="21"/>
      <c r="I17" s="21"/>
      <c r="J17" s="21"/>
      <c r="K17" s="21"/>
      <c r="L17" s="21"/>
      <c r="M17" s="21"/>
    </row>
    <row r="18" spans="1:14" x14ac:dyDescent="0.3">
      <c r="A18" s="9" t="s">
        <v>39</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12</v>
      </c>
      <c r="B19" s="2">
        <v>0.68844295019962198</v>
      </c>
      <c r="C19" s="2">
        <v>0.71729782504829798</v>
      </c>
      <c r="D19" s="2">
        <v>0.74334326005080098</v>
      </c>
      <c r="E19" s="2">
        <v>0.78922011442336604</v>
      </c>
      <c r="F19" s="2">
        <v>0.80612126419431995</v>
      </c>
      <c r="G19" s="2">
        <v>0.81091754793979598</v>
      </c>
      <c r="H19" s="2">
        <v>0.80675947633768297</v>
      </c>
      <c r="I19" s="2">
        <v>0.79104282078155397</v>
      </c>
      <c r="J19" s="2">
        <v>0.77814840027229404</v>
      </c>
      <c r="K19" s="2">
        <v>0.76960730478984596</v>
      </c>
      <c r="L19" s="2">
        <v>0.77894692060070603</v>
      </c>
      <c r="M19" s="2">
        <v>0.76154532609504</v>
      </c>
    </row>
    <row r="20" spans="1:14" x14ac:dyDescent="0.3">
      <c r="A20" s="8" t="s">
        <v>13</v>
      </c>
      <c r="B20" s="2">
        <v>1.9247741122084501E-2</v>
      </c>
      <c r="C20" s="2">
        <v>1.9859157855377101E-2</v>
      </c>
      <c r="D20" s="2">
        <v>2.0649032145046899E-2</v>
      </c>
      <c r="E20" s="2">
        <v>2.20971440483636E-2</v>
      </c>
      <c r="F20" s="2">
        <v>2.3337900285627999E-2</v>
      </c>
      <c r="G20" s="2">
        <v>2.2839966650577002E-2</v>
      </c>
      <c r="H20" s="2">
        <v>2.3776426896823601E-2</v>
      </c>
      <c r="I20" s="2">
        <v>2.25145979937116E-2</v>
      </c>
      <c r="J20" s="2">
        <v>2.2651463580667101E-2</v>
      </c>
      <c r="K20" s="2">
        <v>2.2450932709957801E-2</v>
      </c>
      <c r="L20" s="2">
        <v>2.11580186338046E-2</v>
      </c>
      <c r="M20" s="2">
        <v>1.98309412260479E-2</v>
      </c>
    </row>
    <row r="21" spans="1:14" x14ac:dyDescent="0.3">
      <c r="A21" s="8" t="s">
        <v>14</v>
      </c>
      <c r="B21" s="2">
        <v>5.2195839462071902E-2</v>
      </c>
      <c r="C21" s="2">
        <v>5.3345520264234801E-2</v>
      </c>
      <c r="D21" s="2">
        <v>5.4020320574581802E-2</v>
      </c>
      <c r="E21" s="2">
        <v>5.5937738864568098E-2</v>
      </c>
      <c r="F21" s="2">
        <v>5.77061514525231E-2</v>
      </c>
      <c r="G21" s="2">
        <v>5.6694019044275699E-2</v>
      </c>
      <c r="H21" s="2">
        <v>5.4772920600012397E-2</v>
      </c>
      <c r="I21" s="2">
        <v>5.2403054349453498E-2</v>
      </c>
      <c r="J21" s="2">
        <v>5.2961198093941501E-2</v>
      </c>
      <c r="K21" s="2">
        <v>5.04557649162993E-2</v>
      </c>
      <c r="L21" s="2">
        <v>4.8825106002807803E-2</v>
      </c>
      <c r="M21" s="2">
        <v>4.5462432760714898E-2</v>
      </c>
    </row>
    <row r="22" spans="1:14" x14ac:dyDescent="0.3">
      <c r="A22" s="8" t="s">
        <v>15</v>
      </c>
      <c r="B22" s="2">
        <v>3.9462071863836899E-2</v>
      </c>
      <c r="C22" s="2">
        <v>3.8804295893142798E-2</v>
      </c>
      <c r="D22" s="2">
        <v>3.9743365157221697E-2</v>
      </c>
      <c r="E22" s="2">
        <v>4.1692724619553902E-2</v>
      </c>
      <c r="F22" s="2">
        <v>4.4074959942410001E-2</v>
      </c>
      <c r="G22" s="2">
        <v>4.3200666988459299E-2</v>
      </c>
      <c r="H22" s="2">
        <v>4.2096309052054998E-2</v>
      </c>
      <c r="I22" s="2">
        <v>4.0406497978739297E-2</v>
      </c>
      <c r="J22" s="2">
        <v>3.8648740639891099E-2</v>
      </c>
      <c r="K22" s="2">
        <v>3.8861607493057601E-2</v>
      </c>
      <c r="L22" s="2">
        <v>3.8884240679552401E-2</v>
      </c>
      <c r="M22" s="2">
        <v>3.77035770060236E-2</v>
      </c>
    </row>
    <row r="23" spans="1:14" x14ac:dyDescent="0.3">
      <c r="A23" s="8" t="s">
        <v>16</v>
      </c>
      <c r="B23" s="2">
        <v>0.20065139735238499</v>
      </c>
      <c r="C23" s="2">
        <v>0.17069320093894799</v>
      </c>
      <c r="D23" s="2">
        <v>0.14224402207234799</v>
      </c>
      <c r="E23" s="2">
        <v>9.1052278044148005E-2</v>
      </c>
      <c r="F23" s="2">
        <v>6.8759724125119007E-2</v>
      </c>
      <c r="G23" s="2">
        <v>6.6347799376892405E-2</v>
      </c>
      <c r="H23" s="2">
        <v>7.2594867113425596E-2</v>
      </c>
      <c r="I23" s="2">
        <v>9.3633028896541404E-2</v>
      </c>
      <c r="J23" s="2">
        <v>0.107590197413206</v>
      </c>
      <c r="K23" s="2">
        <v>0.118624390090839</v>
      </c>
      <c r="L23" s="2">
        <v>0.112185714083129</v>
      </c>
      <c r="M23" s="2">
        <v>0.13545772291217401</v>
      </c>
    </row>
    <row r="24" spans="1:14" x14ac:dyDescent="0.3">
      <c r="A24" s="15"/>
    </row>
    <row r="25" spans="1:14" x14ac:dyDescent="0.3">
      <c r="A25" s="15"/>
    </row>
    <row r="26" spans="1:14" x14ac:dyDescent="0.3">
      <c r="A26" s="15"/>
      <c r="B26" s="20" t="s">
        <v>36</v>
      </c>
      <c r="C26" s="20"/>
      <c r="D26" s="20"/>
      <c r="E26" s="20"/>
      <c r="F26" s="20"/>
      <c r="G26" s="20"/>
      <c r="H26" s="20"/>
      <c r="I26" s="20"/>
      <c r="J26" s="20"/>
      <c r="K26" s="20"/>
      <c r="L26" s="20"/>
      <c r="M26" s="6" t="s">
        <v>37</v>
      </c>
      <c r="N26" s="6" t="s">
        <v>38</v>
      </c>
    </row>
    <row r="27" spans="1:14" x14ac:dyDescent="0.3">
      <c r="A27" s="9" t="s">
        <v>39</v>
      </c>
      <c r="B27" s="4" t="s">
        <v>18</v>
      </c>
      <c r="C27" s="4" t="s">
        <v>19</v>
      </c>
      <c r="D27" s="4" t="s">
        <v>20</v>
      </c>
      <c r="E27" s="4" t="s">
        <v>21</v>
      </c>
      <c r="F27" s="4" t="s">
        <v>22</v>
      </c>
      <c r="G27" s="4" t="s">
        <v>23</v>
      </c>
      <c r="H27" s="4" t="s">
        <v>24</v>
      </c>
      <c r="I27" s="4" t="s">
        <v>25</v>
      </c>
      <c r="J27" s="4" t="s">
        <v>26</v>
      </c>
      <c r="K27" s="4" t="s">
        <v>27</v>
      </c>
      <c r="L27" s="4" t="s">
        <v>28</v>
      </c>
      <c r="M27" s="4" t="s">
        <v>29</v>
      </c>
      <c r="N27" s="4" t="s">
        <v>30</v>
      </c>
    </row>
    <row r="28" spans="1:14" x14ac:dyDescent="0.3">
      <c r="A28" s="8" t="s">
        <v>12</v>
      </c>
      <c r="B28" s="2">
        <v>5.3932790037542401E-2</v>
      </c>
      <c r="C28" s="2">
        <v>-1.6883869099333901E-2</v>
      </c>
      <c r="D28" s="2">
        <v>3.7116681886470099E-3</v>
      </c>
      <c r="E28" s="2">
        <v>1.8812549526017699E-2</v>
      </c>
      <c r="F28" s="2">
        <v>6.4700120988650106E-2</v>
      </c>
      <c r="G28" s="2">
        <v>5.2083333333333301E-2</v>
      </c>
      <c r="H28" s="2">
        <v>8.6974411726886997E-2</v>
      </c>
      <c r="I28" s="2">
        <v>8.1789575791989005E-2</v>
      </c>
      <c r="J28" s="2">
        <v>7.2828273991776701E-2</v>
      </c>
      <c r="K28" s="2">
        <v>0.119765972193909</v>
      </c>
      <c r="L28" s="2">
        <v>0.118589451837827</v>
      </c>
      <c r="M28" s="3">
        <v>0.45368727375967099</v>
      </c>
      <c r="N28" s="3">
        <v>0.80996848027808099</v>
      </c>
    </row>
    <row r="29" spans="1:14" x14ac:dyDescent="0.3">
      <c r="A29" s="8" t="s">
        <v>13</v>
      </c>
      <c r="B29" s="2">
        <v>4.3668122270742397E-2</v>
      </c>
      <c r="C29" s="2">
        <v>-1.35983263598326E-2</v>
      </c>
      <c r="D29" s="2">
        <v>1.16648992576882E-2</v>
      </c>
      <c r="E29" s="2">
        <v>5.3459119496855299E-2</v>
      </c>
      <c r="F29" s="2">
        <v>3.5820895522388103E-2</v>
      </c>
      <c r="G29" s="2">
        <v>0.100864553314121</v>
      </c>
      <c r="H29" s="2">
        <v>4.9738219895287997E-2</v>
      </c>
      <c r="I29" s="2">
        <v>0.106400665004156</v>
      </c>
      <c r="J29" s="2">
        <v>7.5131480090157798E-2</v>
      </c>
      <c r="K29" s="2">
        <v>4.2627533193570898E-2</v>
      </c>
      <c r="L29" s="2">
        <v>7.2386058981233306E-2</v>
      </c>
      <c r="M29" s="3">
        <v>0.33000831255195301</v>
      </c>
      <c r="N29" s="3">
        <v>0.69671261930010597</v>
      </c>
    </row>
    <row r="30" spans="1:14" x14ac:dyDescent="0.3">
      <c r="A30" s="8" t="s">
        <v>14</v>
      </c>
      <c r="B30" s="2">
        <v>3.3816425120772903E-2</v>
      </c>
      <c r="C30" s="2">
        <v>-3.9330218068535802E-2</v>
      </c>
      <c r="D30" s="2">
        <v>-2.1078232671260601E-2</v>
      </c>
      <c r="E30" s="2">
        <v>2.8985507246376802E-2</v>
      </c>
      <c r="F30" s="2">
        <v>3.9839034205231397E-2</v>
      </c>
      <c r="G30" s="2">
        <v>2.1671826625387001E-2</v>
      </c>
      <c r="H30" s="2">
        <v>6.0606060606060601E-2</v>
      </c>
      <c r="I30" s="2">
        <v>0.111428571428571</v>
      </c>
      <c r="J30" s="2">
        <v>3.3419023136246798E-2</v>
      </c>
      <c r="K30" s="2">
        <v>7.0584577114427893E-2</v>
      </c>
      <c r="L30" s="2">
        <v>6.5349985477780995E-2</v>
      </c>
      <c r="M30" s="3">
        <v>0.31</v>
      </c>
      <c r="N30" s="3">
        <v>0.48682610458046199</v>
      </c>
    </row>
    <row r="31" spans="1:14" x14ac:dyDescent="0.3">
      <c r="A31" s="8" t="s">
        <v>15</v>
      </c>
      <c r="B31" s="2">
        <v>-5.3248136315229002E-3</v>
      </c>
      <c r="C31" s="2">
        <v>-2.8372591006423999E-2</v>
      </c>
      <c r="D31" s="2">
        <v>-8.2644628099173608E-3</v>
      </c>
      <c r="E31" s="2">
        <v>5.44444444444444E-2</v>
      </c>
      <c r="F31" s="2">
        <v>3.74077976817703E-2</v>
      </c>
      <c r="G31" s="2">
        <v>3.0472320975114299E-2</v>
      </c>
      <c r="H31" s="2">
        <v>6.40709709216363E-2</v>
      </c>
      <c r="I31" s="2">
        <v>5.1875868457619302E-2</v>
      </c>
      <c r="J31" s="2">
        <v>9.0708938793483004E-2</v>
      </c>
      <c r="K31" s="2">
        <v>0.106984255147356</v>
      </c>
      <c r="L31" s="2">
        <v>0.109409190371991</v>
      </c>
      <c r="M31" s="3">
        <v>0.408985641500695</v>
      </c>
      <c r="N31" s="3">
        <v>0.67603305785124002</v>
      </c>
    </row>
    <row r="32" spans="1:14" x14ac:dyDescent="0.3">
      <c r="A32" s="8" t="s">
        <v>16</v>
      </c>
      <c r="B32" s="2">
        <v>-0.139491046182846</v>
      </c>
      <c r="C32" s="2">
        <v>-0.20944383594985999</v>
      </c>
      <c r="D32" s="2">
        <v>-0.39485837438423599</v>
      </c>
      <c r="E32" s="2">
        <v>-0.24675655049605699</v>
      </c>
      <c r="F32" s="2">
        <v>2.1276595744680899E-2</v>
      </c>
      <c r="G32" s="2">
        <v>0.15707671957672001</v>
      </c>
      <c r="H32" s="2">
        <v>0.42983709631323203</v>
      </c>
      <c r="I32" s="2">
        <v>0.26364181491105299</v>
      </c>
      <c r="J32" s="2">
        <v>0.195982284087314</v>
      </c>
      <c r="K32" s="2">
        <v>4.6290173257505597E-2</v>
      </c>
      <c r="L32" s="2">
        <v>0.38149412210845701</v>
      </c>
      <c r="M32" s="3">
        <v>1.1844893064161499</v>
      </c>
      <c r="N32" s="3">
        <v>0.68241995073891604</v>
      </c>
    </row>
    <row r="33" spans="1:14" x14ac:dyDescent="0.3">
      <c r="A33" s="11" t="s">
        <v>17</v>
      </c>
      <c r="B33" s="3">
        <v>1.15360369825594E-2</v>
      </c>
      <c r="C33" s="3">
        <v>-5.1330522029954903E-2</v>
      </c>
      <c r="D33" s="3">
        <v>-5.4633441359376402E-2</v>
      </c>
      <c r="E33" s="3">
        <v>-2.5478887267505199E-3</v>
      </c>
      <c r="F33" s="3">
        <v>5.84028051923925E-2</v>
      </c>
      <c r="G33" s="3">
        <v>5.7505814208609403E-2</v>
      </c>
      <c r="H33" s="3">
        <v>0.108570717234797</v>
      </c>
      <c r="I33" s="3">
        <v>9.9715526276388702E-2</v>
      </c>
      <c r="J33" s="3">
        <v>8.4734513274336301E-2</v>
      </c>
      <c r="K33" s="3">
        <v>0.106339917475957</v>
      </c>
      <c r="L33" s="3">
        <v>0.14414963767602099</v>
      </c>
      <c r="M33" s="3">
        <v>0.50999401107950304</v>
      </c>
      <c r="N33" s="3">
        <v>0.766707541385653</v>
      </c>
    </row>
    <row r="34" spans="1:14" x14ac:dyDescent="0.3">
      <c r="A34" s="15"/>
    </row>
    <row r="35" spans="1:14" x14ac:dyDescent="0.3">
      <c r="A35" s="13" t="s">
        <v>40</v>
      </c>
    </row>
    <row r="36" spans="1:14" x14ac:dyDescent="0.3">
      <c r="A36" s="14" t="s">
        <v>41</v>
      </c>
    </row>
    <row r="37" spans="1:14" x14ac:dyDescent="0.3">
      <c r="A37" s="14" t="s">
        <v>42</v>
      </c>
    </row>
    <row r="38" spans="1:14" x14ac:dyDescent="0.3">
      <c r="A38" s="14" t="s">
        <v>43</v>
      </c>
    </row>
    <row r="39" spans="1:14" x14ac:dyDescent="0.3">
      <c r="A39" s="14" t="s">
        <v>44</v>
      </c>
    </row>
    <row r="40" spans="1:14" x14ac:dyDescent="0.3">
      <c r="A40" s="14" t="s">
        <v>45</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7:M17"/>
    <mergeCell ref="B26:L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175</v>
      </c>
      <c r="B1" s="15"/>
    </row>
    <row r="2" spans="1:14" ht="15.6" x14ac:dyDescent="0.3">
      <c r="A2" s="12" t="s">
        <v>174</v>
      </c>
      <c r="B2" s="15"/>
    </row>
    <row r="3" spans="1:14" ht="15.6" x14ac:dyDescent="0.3">
      <c r="A3" s="12" t="s">
        <v>33</v>
      </c>
      <c r="B3" s="15"/>
    </row>
    <row r="4" spans="1:14" ht="15.6" x14ac:dyDescent="0.3">
      <c r="A4" s="12" t="s">
        <v>53</v>
      </c>
      <c r="B4" s="15"/>
    </row>
    <row r="5" spans="1:14" x14ac:dyDescent="0.3">
      <c r="A5" s="15"/>
      <c r="B5" s="15"/>
    </row>
    <row r="6" spans="1:14" x14ac:dyDescent="0.3">
      <c r="A6" s="16" t="str">
        <f>HYPERLINK("#'Table of contents'!A46",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46</v>
      </c>
      <c r="C9" s="1">
        <v>4249</v>
      </c>
      <c r="D9" s="1">
        <v>4966</v>
      </c>
      <c r="E9" s="1">
        <v>5367</v>
      </c>
      <c r="F9" s="1">
        <v>5836</v>
      </c>
      <c r="G9" s="1">
        <v>6438</v>
      </c>
      <c r="H9" s="1">
        <v>7254</v>
      </c>
      <c r="I9" s="1">
        <v>7883</v>
      </c>
      <c r="J9" s="1">
        <v>8719</v>
      </c>
      <c r="K9" s="1">
        <v>9799</v>
      </c>
      <c r="L9" s="1">
        <v>10588</v>
      </c>
      <c r="M9" s="1">
        <v>12348</v>
      </c>
      <c r="N9" s="1">
        <v>14074</v>
      </c>
    </row>
    <row r="10" spans="1:14" x14ac:dyDescent="0.3">
      <c r="A10" s="7" t="s">
        <v>12</v>
      </c>
      <c r="B10" s="7" t="s">
        <v>47</v>
      </c>
      <c r="C10" s="1">
        <v>12318</v>
      </c>
      <c r="D10" s="1">
        <v>13124</v>
      </c>
      <c r="E10" s="1">
        <v>12696</v>
      </c>
      <c r="F10" s="1">
        <v>12765</v>
      </c>
      <c r="G10" s="1">
        <v>12396</v>
      </c>
      <c r="H10" s="1">
        <v>13280</v>
      </c>
      <c r="I10" s="1">
        <v>14076</v>
      </c>
      <c r="J10" s="1">
        <v>16063</v>
      </c>
      <c r="K10" s="1">
        <v>17594</v>
      </c>
      <c r="L10" s="1">
        <v>19299</v>
      </c>
      <c r="M10" s="1">
        <v>22077</v>
      </c>
      <c r="N10" s="1">
        <v>25321</v>
      </c>
    </row>
    <row r="11" spans="1:14" x14ac:dyDescent="0.3">
      <c r="A11" s="7" t="s">
        <v>12</v>
      </c>
      <c r="B11" s="7" t="s">
        <v>48</v>
      </c>
      <c r="C11" s="1">
        <v>7760</v>
      </c>
      <c r="D11" s="1">
        <v>8227</v>
      </c>
      <c r="E11" s="1">
        <v>8297</v>
      </c>
      <c r="F11" s="1">
        <v>8307</v>
      </c>
      <c r="G11" s="1">
        <v>8627</v>
      </c>
      <c r="H11" s="1">
        <v>8872</v>
      </c>
      <c r="I11" s="1">
        <v>9081</v>
      </c>
      <c r="J11" s="1">
        <v>9296</v>
      </c>
      <c r="K11" s="1">
        <v>9649</v>
      </c>
      <c r="L11" s="1">
        <v>10147</v>
      </c>
      <c r="M11" s="1">
        <v>10974</v>
      </c>
      <c r="N11" s="1">
        <v>11855</v>
      </c>
    </row>
    <row r="12" spans="1:14" x14ac:dyDescent="0.3">
      <c r="A12" s="7" t="s">
        <v>12</v>
      </c>
      <c r="B12" s="7" t="s">
        <v>49</v>
      </c>
      <c r="C12" s="1">
        <v>4714</v>
      </c>
      <c r="D12" s="1">
        <v>4805</v>
      </c>
      <c r="E12" s="1">
        <v>4752</v>
      </c>
      <c r="F12" s="1">
        <v>4684</v>
      </c>
      <c r="G12" s="1">
        <v>4816</v>
      </c>
      <c r="H12" s="1">
        <v>5044</v>
      </c>
      <c r="I12" s="1">
        <v>5209</v>
      </c>
      <c r="J12" s="1">
        <v>5388</v>
      </c>
      <c r="K12" s="1">
        <v>5660</v>
      </c>
      <c r="L12" s="1">
        <v>5806</v>
      </c>
      <c r="M12" s="1">
        <v>6156</v>
      </c>
      <c r="N12" s="1">
        <v>6520</v>
      </c>
    </row>
    <row r="13" spans="1:14" x14ac:dyDescent="0.3">
      <c r="A13" s="7" t="s">
        <v>12</v>
      </c>
      <c r="B13" s="7" t="s">
        <v>50</v>
      </c>
      <c r="C13" s="1">
        <v>2642</v>
      </c>
      <c r="D13" s="1">
        <v>2468</v>
      </c>
      <c r="E13" s="1">
        <v>2142</v>
      </c>
      <c r="F13" s="1">
        <v>2008</v>
      </c>
      <c r="G13" s="1">
        <v>2004</v>
      </c>
      <c r="H13" s="1">
        <v>2051</v>
      </c>
      <c r="I13" s="1">
        <v>2132</v>
      </c>
      <c r="J13" s="1">
        <v>2255</v>
      </c>
      <c r="K13" s="1">
        <v>2430</v>
      </c>
      <c r="L13" s="1">
        <v>2606</v>
      </c>
      <c r="M13" s="1">
        <v>2762</v>
      </c>
      <c r="N13" s="1">
        <v>3027</v>
      </c>
    </row>
    <row r="14" spans="1:14" x14ac:dyDescent="0.3">
      <c r="A14" s="7" t="s">
        <v>12</v>
      </c>
      <c r="B14" s="7" t="s">
        <v>51</v>
      </c>
      <c r="C14" s="1">
        <v>1080</v>
      </c>
      <c r="D14" s="1">
        <v>940</v>
      </c>
      <c r="E14" s="1">
        <v>693</v>
      </c>
      <c r="F14" s="1">
        <v>473</v>
      </c>
      <c r="G14" s="1">
        <v>433</v>
      </c>
      <c r="H14" s="1">
        <v>459</v>
      </c>
      <c r="I14" s="1">
        <v>504</v>
      </c>
      <c r="J14" s="1">
        <v>546</v>
      </c>
      <c r="K14" s="1">
        <v>592</v>
      </c>
      <c r="L14" s="1">
        <v>608</v>
      </c>
      <c r="M14" s="1">
        <v>612</v>
      </c>
      <c r="N14" s="1">
        <v>646</v>
      </c>
    </row>
    <row r="15" spans="1:14" x14ac:dyDescent="0.3">
      <c r="A15" s="7" t="s">
        <v>13</v>
      </c>
      <c r="B15" s="7" t="s">
        <v>46</v>
      </c>
      <c r="C15" s="1">
        <v>204</v>
      </c>
      <c r="D15" s="1">
        <v>230</v>
      </c>
      <c r="E15" s="1">
        <v>246</v>
      </c>
      <c r="F15" s="1">
        <v>259</v>
      </c>
      <c r="G15" s="1">
        <v>312</v>
      </c>
      <c r="H15" s="1">
        <v>306</v>
      </c>
      <c r="I15" s="1">
        <v>333</v>
      </c>
      <c r="J15" s="1">
        <v>320</v>
      </c>
      <c r="K15" s="1">
        <v>383</v>
      </c>
      <c r="L15" s="1">
        <v>363</v>
      </c>
      <c r="M15" s="1">
        <v>373</v>
      </c>
      <c r="N15" s="1">
        <v>387</v>
      </c>
    </row>
    <row r="16" spans="1:14" x14ac:dyDescent="0.3">
      <c r="A16" s="7" t="s">
        <v>13</v>
      </c>
      <c r="B16" s="7" t="s">
        <v>47</v>
      </c>
      <c r="C16" s="1">
        <v>286</v>
      </c>
      <c r="D16" s="1">
        <v>294</v>
      </c>
      <c r="E16" s="1">
        <v>287</v>
      </c>
      <c r="F16" s="1">
        <v>292</v>
      </c>
      <c r="G16" s="1">
        <v>285</v>
      </c>
      <c r="H16" s="1">
        <v>320</v>
      </c>
      <c r="I16" s="1">
        <v>382</v>
      </c>
      <c r="J16" s="1">
        <v>425</v>
      </c>
      <c r="K16" s="1">
        <v>459</v>
      </c>
      <c r="L16" s="1">
        <v>535</v>
      </c>
      <c r="M16" s="1">
        <v>582</v>
      </c>
      <c r="N16" s="1">
        <v>658</v>
      </c>
    </row>
    <row r="17" spans="1:14" x14ac:dyDescent="0.3">
      <c r="A17" s="7" t="s">
        <v>13</v>
      </c>
      <c r="B17" s="7" t="s">
        <v>48</v>
      </c>
      <c r="C17" s="1">
        <v>185</v>
      </c>
      <c r="D17" s="1">
        <v>195</v>
      </c>
      <c r="E17" s="1">
        <v>197</v>
      </c>
      <c r="F17" s="1">
        <v>208</v>
      </c>
      <c r="G17" s="1">
        <v>207</v>
      </c>
      <c r="H17" s="1">
        <v>203</v>
      </c>
      <c r="I17" s="1">
        <v>225</v>
      </c>
      <c r="J17" s="1">
        <v>239</v>
      </c>
      <c r="K17" s="1">
        <v>260</v>
      </c>
      <c r="L17" s="1">
        <v>285</v>
      </c>
      <c r="M17" s="1">
        <v>279</v>
      </c>
      <c r="N17" s="1">
        <v>284</v>
      </c>
    </row>
    <row r="18" spans="1:14" x14ac:dyDescent="0.3">
      <c r="A18" s="7" t="s">
        <v>13</v>
      </c>
      <c r="B18" s="7" t="s">
        <v>49</v>
      </c>
      <c r="C18" s="1">
        <v>155</v>
      </c>
      <c r="D18" s="1">
        <v>146</v>
      </c>
      <c r="E18" s="1">
        <v>142</v>
      </c>
      <c r="F18" s="1">
        <v>142</v>
      </c>
      <c r="G18" s="1">
        <v>150</v>
      </c>
      <c r="H18" s="1">
        <v>157</v>
      </c>
      <c r="I18" s="1">
        <v>142</v>
      </c>
      <c r="J18" s="1">
        <v>148</v>
      </c>
      <c r="K18" s="1">
        <v>148</v>
      </c>
      <c r="L18" s="1">
        <v>161</v>
      </c>
      <c r="M18" s="1">
        <v>169</v>
      </c>
      <c r="N18" s="1">
        <v>185</v>
      </c>
    </row>
    <row r="19" spans="1:14" x14ac:dyDescent="0.3">
      <c r="A19" s="7" t="s">
        <v>13</v>
      </c>
      <c r="B19" s="7" t="s">
        <v>50</v>
      </c>
      <c r="C19" s="1">
        <v>62</v>
      </c>
      <c r="D19" s="1">
        <v>64</v>
      </c>
      <c r="E19" s="1">
        <v>57</v>
      </c>
      <c r="F19" s="1">
        <v>48</v>
      </c>
      <c r="G19" s="1">
        <v>46</v>
      </c>
      <c r="H19" s="1">
        <v>49</v>
      </c>
      <c r="I19" s="1">
        <v>56</v>
      </c>
      <c r="J19" s="1">
        <v>63</v>
      </c>
      <c r="K19" s="1">
        <v>74</v>
      </c>
      <c r="L19" s="1">
        <v>80</v>
      </c>
      <c r="M19" s="1">
        <v>79</v>
      </c>
      <c r="N19" s="1">
        <v>74</v>
      </c>
    </row>
    <row r="20" spans="1:14" x14ac:dyDescent="0.3">
      <c r="A20" s="7" t="s">
        <v>13</v>
      </c>
      <c r="B20" s="7" t="s">
        <v>51</v>
      </c>
      <c r="C20" s="1">
        <v>24</v>
      </c>
      <c r="D20" s="1">
        <v>27</v>
      </c>
      <c r="E20" s="1">
        <v>14</v>
      </c>
      <c r="F20" s="1">
        <v>5</v>
      </c>
      <c r="G20" s="1">
        <v>5</v>
      </c>
      <c r="H20" s="1">
        <v>6</v>
      </c>
      <c r="I20" s="1">
        <v>8</v>
      </c>
      <c r="J20" s="1">
        <v>8</v>
      </c>
      <c r="K20" s="1">
        <v>7</v>
      </c>
      <c r="L20" s="1">
        <v>7</v>
      </c>
      <c r="M20" s="1">
        <v>10</v>
      </c>
      <c r="N20" s="1">
        <v>12</v>
      </c>
    </row>
    <row r="21" spans="1:14" x14ac:dyDescent="0.3">
      <c r="A21" s="7" t="s">
        <v>14</v>
      </c>
      <c r="B21" s="7" t="s">
        <v>46</v>
      </c>
      <c r="C21" s="1">
        <v>447</v>
      </c>
      <c r="D21" s="1">
        <v>523</v>
      </c>
      <c r="E21" s="1">
        <v>508</v>
      </c>
      <c r="F21" s="1">
        <v>588</v>
      </c>
      <c r="G21" s="1">
        <v>665</v>
      </c>
      <c r="H21" s="1">
        <v>720</v>
      </c>
      <c r="I21" s="1">
        <v>787</v>
      </c>
      <c r="J21" s="1">
        <v>895</v>
      </c>
      <c r="K21" s="1">
        <v>1067</v>
      </c>
      <c r="L21" s="1">
        <v>1007</v>
      </c>
      <c r="M21" s="1">
        <v>1078</v>
      </c>
      <c r="N21" s="1">
        <v>1116</v>
      </c>
    </row>
    <row r="22" spans="1:14" x14ac:dyDescent="0.3">
      <c r="A22" s="7" t="s">
        <v>14</v>
      </c>
      <c r="B22" s="7" t="s">
        <v>47</v>
      </c>
      <c r="C22" s="1">
        <v>772</v>
      </c>
      <c r="D22" s="1">
        <v>795</v>
      </c>
      <c r="E22" s="1">
        <v>776</v>
      </c>
      <c r="F22" s="1">
        <v>725</v>
      </c>
      <c r="G22" s="1">
        <v>729</v>
      </c>
      <c r="H22" s="1">
        <v>750</v>
      </c>
      <c r="I22" s="1">
        <v>756</v>
      </c>
      <c r="J22" s="1">
        <v>789</v>
      </c>
      <c r="K22" s="1">
        <v>877</v>
      </c>
      <c r="L22" s="1">
        <v>991</v>
      </c>
      <c r="M22" s="1">
        <v>1093</v>
      </c>
      <c r="N22" s="1">
        <v>1276</v>
      </c>
    </row>
    <row r="23" spans="1:14" x14ac:dyDescent="0.3">
      <c r="A23" s="7" t="s">
        <v>14</v>
      </c>
      <c r="B23" s="7" t="s">
        <v>48</v>
      </c>
      <c r="C23" s="1">
        <v>576</v>
      </c>
      <c r="D23" s="1">
        <v>606</v>
      </c>
      <c r="E23" s="1">
        <v>587</v>
      </c>
      <c r="F23" s="1">
        <v>566</v>
      </c>
      <c r="G23" s="1">
        <v>549</v>
      </c>
      <c r="H23" s="1">
        <v>552</v>
      </c>
      <c r="I23" s="1">
        <v>526</v>
      </c>
      <c r="J23" s="1">
        <v>539</v>
      </c>
      <c r="K23" s="1">
        <v>563</v>
      </c>
      <c r="L23" s="1">
        <v>592</v>
      </c>
      <c r="M23" s="1">
        <v>619</v>
      </c>
      <c r="N23" s="1">
        <v>622</v>
      </c>
    </row>
    <row r="24" spans="1:14" x14ac:dyDescent="0.3">
      <c r="A24" s="7" t="s">
        <v>14</v>
      </c>
      <c r="B24" s="7" t="s">
        <v>49</v>
      </c>
      <c r="C24" s="1">
        <v>429</v>
      </c>
      <c r="D24" s="1">
        <v>414</v>
      </c>
      <c r="E24" s="1">
        <v>401</v>
      </c>
      <c r="F24" s="1">
        <v>394</v>
      </c>
      <c r="G24" s="1">
        <v>409</v>
      </c>
      <c r="H24" s="1">
        <v>428</v>
      </c>
      <c r="I24" s="1">
        <v>433</v>
      </c>
      <c r="J24" s="1">
        <v>425</v>
      </c>
      <c r="K24" s="1">
        <v>436</v>
      </c>
      <c r="L24" s="1">
        <v>458</v>
      </c>
      <c r="M24" s="1">
        <v>468</v>
      </c>
      <c r="N24" s="1">
        <v>468</v>
      </c>
    </row>
    <row r="25" spans="1:14" x14ac:dyDescent="0.3">
      <c r="A25" s="7" t="s">
        <v>14</v>
      </c>
      <c r="B25" s="7" t="s">
        <v>50</v>
      </c>
      <c r="C25" s="1">
        <v>196</v>
      </c>
      <c r="D25" s="1">
        <v>174</v>
      </c>
      <c r="E25" s="1">
        <v>154</v>
      </c>
      <c r="F25" s="1">
        <v>125</v>
      </c>
      <c r="G25" s="1">
        <v>116</v>
      </c>
      <c r="H25" s="1">
        <v>117</v>
      </c>
      <c r="I25" s="1">
        <v>121</v>
      </c>
      <c r="J25" s="1">
        <v>137</v>
      </c>
      <c r="K25" s="1">
        <v>152</v>
      </c>
      <c r="L25" s="1">
        <v>147</v>
      </c>
      <c r="M25" s="1">
        <v>163</v>
      </c>
      <c r="N25" s="1">
        <v>166</v>
      </c>
    </row>
    <row r="26" spans="1:14" x14ac:dyDescent="0.3">
      <c r="A26" s="7" t="s">
        <v>14</v>
      </c>
      <c r="B26" s="7" t="s">
        <v>51</v>
      </c>
      <c r="C26" s="1">
        <v>64</v>
      </c>
      <c r="D26" s="1">
        <v>56</v>
      </c>
      <c r="E26" s="1">
        <v>41</v>
      </c>
      <c r="F26" s="1">
        <v>17</v>
      </c>
      <c r="G26" s="1">
        <v>17</v>
      </c>
      <c r="H26" s="1">
        <v>17</v>
      </c>
      <c r="I26" s="1">
        <v>17</v>
      </c>
      <c r="J26" s="1">
        <v>15</v>
      </c>
      <c r="K26" s="1">
        <v>17</v>
      </c>
      <c r="L26" s="1">
        <v>21</v>
      </c>
      <c r="M26" s="1">
        <v>22</v>
      </c>
      <c r="N26" s="1">
        <v>20</v>
      </c>
    </row>
    <row r="27" spans="1:14" x14ac:dyDescent="0.3">
      <c r="A27" s="7" t="s">
        <v>15</v>
      </c>
      <c r="B27" s="7" t="s">
        <v>46</v>
      </c>
      <c r="C27" s="1">
        <v>272</v>
      </c>
      <c r="D27" s="1">
        <v>251</v>
      </c>
      <c r="E27" s="1">
        <v>292</v>
      </c>
      <c r="F27" s="1">
        <v>314</v>
      </c>
      <c r="G27" s="1">
        <v>338</v>
      </c>
      <c r="H27" s="1">
        <v>324</v>
      </c>
      <c r="I27" s="1">
        <v>410</v>
      </c>
      <c r="J27" s="1">
        <v>453</v>
      </c>
      <c r="K27" s="1">
        <v>435</v>
      </c>
      <c r="L27" s="1">
        <v>507</v>
      </c>
      <c r="M27" s="1">
        <v>566</v>
      </c>
      <c r="N27" s="1">
        <v>675</v>
      </c>
    </row>
    <row r="28" spans="1:14" x14ac:dyDescent="0.3">
      <c r="A28" s="7" t="s">
        <v>15</v>
      </c>
      <c r="B28" s="7" t="s">
        <v>47</v>
      </c>
      <c r="C28" s="1">
        <v>623</v>
      </c>
      <c r="D28" s="1">
        <v>634</v>
      </c>
      <c r="E28" s="1">
        <v>580</v>
      </c>
      <c r="F28" s="1">
        <v>533</v>
      </c>
      <c r="G28" s="1">
        <v>589</v>
      </c>
      <c r="H28" s="1">
        <v>650</v>
      </c>
      <c r="I28" s="1">
        <v>644</v>
      </c>
      <c r="J28" s="1">
        <v>716</v>
      </c>
      <c r="K28" s="1">
        <v>814</v>
      </c>
      <c r="L28" s="1">
        <v>894</v>
      </c>
      <c r="M28" s="1">
        <v>1027</v>
      </c>
      <c r="N28" s="1">
        <v>1143</v>
      </c>
    </row>
    <row r="29" spans="1:14" x14ac:dyDescent="0.3">
      <c r="A29" s="7" t="s">
        <v>15</v>
      </c>
      <c r="B29" s="7" t="s">
        <v>48</v>
      </c>
      <c r="C29" s="1">
        <v>444</v>
      </c>
      <c r="D29" s="1">
        <v>481</v>
      </c>
      <c r="E29" s="1">
        <v>467</v>
      </c>
      <c r="F29" s="1">
        <v>477</v>
      </c>
      <c r="G29" s="1">
        <v>486</v>
      </c>
      <c r="H29" s="1">
        <v>490</v>
      </c>
      <c r="I29" s="1">
        <v>483</v>
      </c>
      <c r="J29" s="1">
        <v>481</v>
      </c>
      <c r="K29" s="1">
        <v>512</v>
      </c>
      <c r="L29" s="1">
        <v>546</v>
      </c>
      <c r="M29" s="1">
        <v>578</v>
      </c>
      <c r="N29" s="1">
        <v>622</v>
      </c>
    </row>
    <row r="30" spans="1:14" x14ac:dyDescent="0.3">
      <c r="A30" s="7" t="s">
        <v>15</v>
      </c>
      <c r="B30" s="7" t="s">
        <v>49</v>
      </c>
      <c r="C30" s="1">
        <v>333</v>
      </c>
      <c r="D30" s="1">
        <v>306</v>
      </c>
      <c r="E30" s="1">
        <v>310</v>
      </c>
      <c r="F30" s="1">
        <v>333</v>
      </c>
      <c r="G30" s="1">
        <v>332</v>
      </c>
      <c r="H30" s="1">
        <v>339</v>
      </c>
      <c r="I30" s="1">
        <v>329</v>
      </c>
      <c r="J30" s="1">
        <v>330</v>
      </c>
      <c r="K30" s="1">
        <v>320</v>
      </c>
      <c r="L30" s="1">
        <v>326</v>
      </c>
      <c r="M30" s="1">
        <v>356</v>
      </c>
      <c r="N30" s="1">
        <v>390</v>
      </c>
    </row>
    <row r="31" spans="1:14" x14ac:dyDescent="0.3">
      <c r="A31" s="7" t="s">
        <v>15</v>
      </c>
      <c r="B31" s="7" t="s">
        <v>50</v>
      </c>
      <c r="C31" s="1">
        <v>152</v>
      </c>
      <c r="D31" s="1">
        <v>144</v>
      </c>
      <c r="E31" s="1">
        <v>133</v>
      </c>
      <c r="F31" s="1">
        <v>119</v>
      </c>
      <c r="G31" s="1">
        <v>129</v>
      </c>
      <c r="H31" s="1">
        <v>142</v>
      </c>
      <c r="I31" s="1">
        <v>137</v>
      </c>
      <c r="J31" s="1">
        <v>151</v>
      </c>
      <c r="K31" s="1">
        <v>157</v>
      </c>
      <c r="L31" s="1">
        <v>170</v>
      </c>
      <c r="M31" s="1">
        <v>179</v>
      </c>
      <c r="N31" s="1">
        <v>176</v>
      </c>
    </row>
    <row r="32" spans="1:14" x14ac:dyDescent="0.3">
      <c r="A32" s="7" t="s">
        <v>15</v>
      </c>
      <c r="B32" s="7" t="s">
        <v>51</v>
      </c>
      <c r="C32" s="1">
        <v>54</v>
      </c>
      <c r="D32" s="1">
        <v>52</v>
      </c>
      <c r="E32" s="1">
        <v>33</v>
      </c>
      <c r="F32" s="1">
        <v>24</v>
      </c>
      <c r="G32" s="1">
        <v>24</v>
      </c>
      <c r="H32" s="1">
        <v>24</v>
      </c>
      <c r="I32" s="1">
        <v>26</v>
      </c>
      <c r="J32" s="1">
        <v>28</v>
      </c>
      <c r="K32" s="1">
        <v>33</v>
      </c>
      <c r="L32" s="1">
        <v>34</v>
      </c>
      <c r="M32" s="1">
        <v>36</v>
      </c>
      <c r="N32" s="1">
        <v>36</v>
      </c>
    </row>
    <row r="33" spans="1:14" x14ac:dyDescent="0.3">
      <c r="A33" s="7" t="s">
        <v>16</v>
      </c>
      <c r="B33" s="7" t="s">
        <v>46</v>
      </c>
      <c r="C33" s="1">
        <v>990</v>
      </c>
      <c r="D33" s="1">
        <v>966</v>
      </c>
      <c r="E33" s="1">
        <v>984</v>
      </c>
      <c r="F33" s="1">
        <v>622</v>
      </c>
      <c r="G33" s="1">
        <v>526</v>
      </c>
      <c r="H33" s="1">
        <v>600</v>
      </c>
      <c r="I33" s="1">
        <v>804</v>
      </c>
      <c r="J33" s="1">
        <v>1555</v>
      </c>
      <c r="K33" s="1">
        <v>1642</v>
      </c>
      <c r="L33" s="1">
        <v>2085</v>
      </c>
      <c r="M33" s="1">
        <v>3138</v>
      </c>
      <c r="N33" s="1">
        <v>4440</v>
      </c>
    </row>
    <row r="34" spans="1:14" x14ac:dyDescent="0.3">
      <c r="A34" s="7" t="s">
        <v>16</v>
      </c>
      <c r="B34" s="7" t="s">
        <v>47</v>
      </c>
      <c r="C34" s="1">
        <v>3576</v>
      </c>
      <c r="D34" s="1">
        <v>3068</v>
      </c>
      <c r="E34" s="1">
        <v>2617</v>
      </c>
      <c r="F34" s="1">
        <v>1660</v>
      </c>
      <c r="G34" s="1">
        <v>1203</v>
      </c>
      <c r="H34" s="1">
        <v>1221</v>
      </c>
      <c r="I34" s="1">
        <v>1409</v>
      </c>
      <c r="J34" s="1">
        <v>2060</v>
      </c>
      <c r="K34" s="1">
        <v>2826</v>
      </c>
      <c r="L34" s="1">
        <v>3383</v>
      </c>
      <c r="M34" s="1">
        <v>2965</v>
      </c>
      <c r="N34" s="1">
        <v>4432</v>
      </c>
    </row>
    <row r="35" spans="1:14" x14ac:dyDescent="0.3">
      <c r="A35" s="7" t="s">
        <v>16</v>
      </c>
      <c r="B35" s="7" t="s">
        <v>48</v>
      </c>
      <c r="C35" s="1">
        <v>2547</v>
      </c>
      <c r="D35" s="1">
        <v>2136</v>
      </c>
      <c r="E35" s="1">
        <v>1539</v>
      </c>
      <c r="F35" s="1">
        <v>924</v>
      </c>
      <c r="G35" s="1">
        <v>658</v>
      </c>
      <c r="H35" s="1">
        <v>650</v>
      </c>
      <c r="I35" s="1">
        <v>737</v>
      </c>
      <c r="J35" s="1">
        <v>802</v>
      </c>
      <c r="K35" s="1">
        <v>1156</v>
      </c>
      <c r="L35" s="1">
        <v>1335</v>
      </c>
      <c r="M35" s="1">
        <v>1117</v>
      </c>
      <c r="N35" s="1">
        <v>1322</v>
      </c>
    </row>
    <row r="36" spans="1:14" x14ac:dyDescent="0.3">
      <c r="A36" s="7" t="s">
        <v>16</v>
      </c>
      <c r="B36" s="7" t="s">
        <v>49</v>
      </c>
      <c r="C36" s="1">
        <v>1571</v>
      </c>
      <c r="D36" s="1">
        <v>1331</v>
      </c>
      <c r="E36" s="1">
        <v>902</v>
      </c>
      <c r="F36" s="1">
        <v>507</v>
      </c>
      <c r="G36" s="1">
        <v>396</v>
      </c>
      <c r="H36" s="1">
        <v>394</v>
      </c>
      <c r="I36" s="1">
        <v>377</v>
      </c>
      <c r="J36" s="1">
        <v>386</v>
      </c>
      <c r="K36" s="1">
        <v>454</v>
      </c>
      <c r="L36" s="1">
        <v>516</v>
      </c>
      <c r="M36" s="1">
        <v>473</v>
      </c>
      <c r="N36" s="1">
        <v>501</v>
      </c>
    </row>
    <row r="37" spans="1:14" x14ac:dyDescent="0.3">
      <c r="A37" s="7" t="s">
        <v>16</v>
      </c>
      <c r="B37" s="7" t="s">
        <v>50</v>
      </c>
      <c r="C37" s="1">
        <v>704</v>
      </c>
      <c r="D37" s="1">
        <v>578</v>
      </c>
      <c r="E37" s="1">
        <v>369</v>
      </c>
      <c r="F37" s="1">
        <v>183</v>
      </c>
      <c r="G37" s="1">
        <v>147</v>
      </c>
      <c r="H37" s="1">
        <v>132</v>
      </c>
      <c r="I37" s="1">
        <v>141</v>
      </c>
      <c r="J37" s="1">
        <v>163</v>
      </c>
      <c r="K37" s="1">
        <v>200</v>
      </c>
      <c r="L37" s="1">
        <v>207</v>
      </c>
      <c r="M37" s="1">
        <v>184</v>
      </c>
      <c r="N37" s="1">
        <v>199</v>
      </c>
    </row>
    <row r="38" spans="1:14" x14ac:dyDescent="0.3">
      <c r="A38" s="7" t="s">
        <v>16</v>
      </c>
      <c r="B38" s="7" t="s">
        <v>51</v>
      </c>
      <c r="C38" s="1">
        <v>161</v>
      </c>
      <c r="D38" s="1">
        <v>138</v>
      </c>
      <c r="E38" s="1">
        <v>85</v>
      </c>
      <c r="F38" s="1">
        <v>35</v>
      </c>
      <c r="G38" s="1">
        <v>31</v>
      </c>
      <c r="H38" s="1">
        <v>27</v>
      </c>
      <c r="I38" s="1">
        <v>31</v>
      </c>
      <c r="J38" s="1">
        <v>37</v>
      </c>
      <c r="K38" s="1">
        <v>44</v>
      </c>
      <c r="L38" s="1">
        <v>35</v>
      </c>
      <c r="M38" s="1">
        <v>34</v>
      </c>
      <c r="N38" s="1">
        <v>35</v>
      </c>
    </row>
    <row r="39" spans="1:14" x14ac:dyDescent="0.3">
      <c r="A39" s="10" t="s">
        <v>17</v>
      </c>
      <c r="B39" s="10" t="s">
        <v>17</v>
      </c>
      <c r="C39" s="5">
        <v>47590</v>
      </c>
      <c r="D39" s="5">
        <v>48139</v>
      </c>
      <c r="E39" s="5">
        <v>45668</v>
      </c>
      <c r="F39" s="5">
        <v>43173</v>
      </c>
      <c r="G39" s="5">
        <v>43063</v>
      </c>
      <c r="H39" s="5">
        <v>45578</v>
      </c>
      <c r="I39" s="5">
        <v>48199</v>
      </c>
      <c r="J39" s="5">
        <v>53432</v>
      </c>
      <c r="K39" s="5">
        <v>58760</v>
      </c>
      <c r="L39" s="5">
        <v>63739</v>
      </c>
      <c r="M39" s="5">
        <v>70517</v>
      </c>
      <c r="N39" s="5">
        <v>80682</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46</v>
      </c>
      <c r="C44" s="2">
        <v>0.12968897842078</v>
      </c>
      <c r="D44" s="2">
        <v>0.14381697075007199</v>
      </c>
      <c r="E44" s="2">
        <v>0.15809939022594</v>
      </c>
      <c r="F44" s="2">
        <v>0.171279312065272</v>
      </c>
      <c r="G44" s="2">
        <v>0.18545831652935399</v>
      </c>
      <c r="H44" s="2">
        <v>0.19626623376623401</v>
      </c>
      <c r="I44" s="2">
        <v>0.20272598688440299</v>
      </c>
      <c r="J44" s="2">
        <v>0.20628386211465199</v>
      </c>
      <c r="K44" s="2">
        <v>0.21430758463826399</v>
      </c>
      <c r="L44" s="2">
        <v>0.215843764015167</v>
      </c>
      <c r="M44" s="2">
        <v>0.22479928635147201</v>
      </c>
      <c r="N44" s="2">
        <v>0.22905782595250901</v>
      </c>
    </row>
    <row r="45" spans="1:14" x14ac:dyDescent="0.3">
      <c r="A45" s="8" t="s">
        <v>12</v>
      </c>
      <c r="B45" s="8" t="s">
        <v>47</v>
      </c>
      <c r="C45" s="2">
        <v>0.37597289625492197</v>
      </c>
      <c r="D45" s="2">
        <v>0.38007529684332497</v>
      </c>
      <c r="E45" s="2">
        <v>0.37399475653224101</v>
      </c>
      <c r="F45" s="2">
        <v>0.37463680920376802</v>
      </c>
      <c r="G45" s="2">
        <v>0.35708935876015402</v>
      </c>
      <c r="H45" s="2">
        <v>0.35930735930735902</v>
      </c>
      <c r="I45" s="2">
        <v>0.36199048476276202</v>
      </c>
      <c r="J45" s="2">
        <v>0.38003643504388801</v>
      </c>
      <c r="K45" s="2">
        <v>0.38478698276616202</v>
      </c>
      <c r="L45" s="2">
        <v>0.39342357402046702</v>
      </c>
      <c r="M45" s="2">
        <v>0.40191884068524802</v>
      </c>
      <c r="N45" s="2">
        <v>0.41210552870139799</v>
      </c>
    </row>
    <row r="46" spans="1:14" x14ac:dyDescent="0.3">
      <c r="A46" s="8" t="s">
        <v>12</v>
      </c>
      <c r="B46" s="8" t="s">
        <v>48</v>
      </c>
      <c r="C46" s="2">
        <v>0.23685254708054801</v>
      </c>
      <c r="D46" s="2">
        <v>0.238256588473791</v>
      </c>
      <c r="E46" s="2">
        <v>0.244410404454002</v>
      </c>
      <c r="F46" s="2">
        <v>0.24380007630675299</v>
      </c>
      <c r="G46" s="2">
        <v>0.24851644869505099</v>
      </c>
      <c r="H46" s="2">
        <v>0.24004329004329</v>
      </c>
      <c r="I46" s="2">
        <v>0.23353478204963399</v>
      </c>
      <c r="J46" s="2">
        <v>0.219935174012823</v>
      </c>
      <c r="K46" s="2">
        <v>0.21102703175575199</v>
      </c>
      <c r="L46" s="2">
        <v>0.206853671464101</v>
      </c>
      <c r="M46" s="2">
        <v>0.199785177228786</v>
      </c>
      <c r="N46" s="2">
        <v>0.192943052910828</v>
      </c>
    </row>
    <row r="47" spans="1:14" x14ac:dyDescent="0.3">
      <c r="A47" s="8" t="s">
        <v>12</v>
      </c>
      <c r="B47" s="8" t="s">
        <v>49</v>
      </c>
      <c r="C47" s="2">
        <v>0.14388181790434301</v>
      </c>
      <c r="D47" s="2">
        <v>0.139154358528816</v>
      </c>
      <c r="E47" s="2">
        <v>0.13998291454325901</v>
      </c>
      <c r="F47" s="2">
        <v>0.137469550670619</v>
      </c>
      <c r="G47" s="2">
        <v>0.13873365212882399</v>
      </c>
      <c r="H47" s="2">
        <v>0.13647186147186099</v>
      </c>
      <c r="I47" s="2">
        <v>0.13395911019673401</v>
      </c>
      <c r="J47" s="2">
        <v>0.127475335368018</v>
      </c>
      <c r="K47" s="2">
        <v>0.12378619543347</v>
      </c>
      <c r="L47" s="2">
        <v>0.11835935907367399</v>
      </c>
      <c r="M47" s="2">
        <v>0.112071947423037</v>
      </c>
      <c r="N47" s="2">
        <v>0.106114610289211</v>
      </c>
    </row>
    <row r="48" spans="1:14" x14ac:dyDescent="0.3">
      <c r="A48" s="8" t="s">
        <v>12</v>
      </c>
      <c r="B48" s="8" t="s">
        <v>50</v>
      </c>
      <c r="C48" s="2">
        <v>8.0639746055001099E-2</v>
      </c>
      <c r="D48" s="2">
        <v>7.1474080509701707E-2</v>
      </c>
      <c r="E48" s="2">
        <v>6.3098359206999105E-2</v>
      </c>
      <c r="F48" s="2">
        <v>5.8932292430957101E-2</v>
      </c>
      <c r="G48" s="2">
        <v>5.7728870196462501E-2</v>
      </c>
      <c r="H48" s="2">
        <v>5.5492424242424197E-2</v>
      </c>
      <c r="I48" s="2">
        <v>5.4828339976854802E-2</v>
      </c>
      <c r="J48" s="2">
        <v>5.33513142640831E-2</v>
      </c>
      <c r="K48" s="2">
        <v>5.3144956696702002E-2</v>
      </c>
      <c r="L48" s="2">
        <v>5.3125127410608701E-2</v>
      </c>
      <c r="M48" s="2">
        <v>5.0283092719692703E-2</v>
      </c>
      <c r="N48" s="2">
        <v>4.9265172598994197E-2</v>
      </c>
    </row>
    <row r="49" spans="1:14" x14ac:dyDescent="0.3">
      <c r="A49" s="8" t="s">
        <v>12</v>
      </c>
      <c r="B49" s="8" t="s">
        <v>51</v>
      </c>
      <c r="C49" s="2">
        <v>3.29640142844062E-2</v>
      </c>
      <c r="D49" s="2">
        <v>2.7222704894294798E-2</v>
      </c>
      <c r="E49" s="2">
        <v>2.0414175037558501E-2</v>
      </c>
      <c r="F49" s="2">
        <v>1.38819593226308E-2</v>
      </c>
      <c r="G49" s="2">
        <v>1.24733536901538E-2</v>
      </c>
      <c r="H49" s="2">
        <v>1.2418831168831201E-2</v>
      </c>
      <c r="I49" s="2">
        <v>1.2961296129613E-2</v>
      </c>
      <c r="J49" s="2">
        <v>1.29178791965363E-2</v>
      </c>
      <c r="K49" s="2">
        <v>1.29472487096492E-2</v>
      </c>
      <c r="L49" s="2">
        <v>1.23945040159824E-2</v>
      </c>
      <c r="M49" s="2">
        <v>1.11416555917639E-2</v>
      </c>
      <c r="N49" s="2">
        <v>1.05138095470599E-2</v>
      </c>
    </row>
    <row r="50" spans="1:14" x14ac:dyDescent="0.3">
      <c r="A50" s="8" t="s">
        <v>13</v>
      </c>
      <c r="B50" s="8" t="s">
        <v>46</v>
      </c>
      <c r="C50" s="2">
        <v>0.22270742358078599</v>
      </c>
      <c r="D50" s="2">
        <v>0.24058577405857701</v>
      </c>
      <c r="E50" s="2">
        <v>0.26086956521739102</v>
      </c>
      <c r="F50" s="2">
        <v>0.271488469601677</v>
      </c>
      <c r="G50" s="2">
        <v>0.31044776119403</v>
      </c>
      <c r="H50" s="2">
        <v>0.29394812680115301</v>
      </c>
      <c r="I50" s="2">
        <v>0.29057591623036599</v>
      </c>
      <c r="J50" s="2">
        <v>0.26600166251039098</v>
      </c>
      <c r="K50" s="2">
        <v>0.287753568745304</v>
      </c>
      <c r="L50" s="2">
        <v>0.25366876310272501</v>
      </c>
      <c r="M50" s="2">
        <v>0.25</v>
      </c>
      <c r="N50" s="2">
        <v>0.24187500000000001</v>
      </c>
    </row>
    <row r="51" spans="1:14" x14ac:dyDescent="0.3">
      <c r="A51" s="8" t="s">
        <v>13</v>
      </c>
      <c r="B51" s="8" t="s">
        <v>47</v>
      </c>
      <c r="C51" s="2">
        <v>0.31222707423580798</v>
      </c>
      <c r="D51" s="2">
        <v>0.30753138075313802</v>
      </c>
      <c r="E51" s="2">
        <v>0.30434782608695699</v>
      </c>
      <c r="F51" s="2">
        <v>0.306079664570231</v>
      </c>
      <c r="G51" s="2">
        <v>0.28358208955223901</v>
      </c>
      <c r="H51" s="2">
        <v>0.30739673390970201</v>
      </c>
      <c r="I51" s="2">
        <v>0.33333333333333298</v>
      </c>
      <c r="J51" s="2">
        <v>0.35328345802161298</v>
      </c>
      <c r="K51" s="2">
        <v>0.344853493613824</v>
      </c>
      <c r="L51" s="2">
        <v>0.373864430468204</v>
      </c>
      <c r="M51" s="2">
        <v>0.39008042895442402</v>
      </c>
      <c r="N51" s="2">
        <v>0.41125</v>
      </c>
    </row>
    <row r="52" spans="1:14" x14ac:dyDescent="0.3">
      <c r="A52" s="8" t="s">
        <v>13</v>
      </c>
      <c r="B52" s="8" t="s">
        <v>48</v>
      </c>
      <c r="C52" s="2">
        <v>0.20196506550218299</v>
      </c>
      <c r="D52" s="2">
        <v>0.20397489539749</v>
      </c>
      <c r="E52" s="2">
        <v>0.208907741251326</v>
      </c>
      <c r="F52" s="2">
        <v>0.218029350104822</v>
      </c>
      <c r="G52" s="2">
        <v>0.205970149253731</v>
      </c>
      <c r="H52" s="2">
        <v>0.195004803073967</v>
      </c>
      <c r="I52" s="2">
        <v>0.19633507853403101</v>
      </c>
      <c r="J52" s="2">
        <v>0.19866999168744801</v>
      </c>
      <c r="K52" s="2">
        <v>0.19534184823441</v>
      </c>
      <c r="L52" s="2">
        <v>0.19916142557652</v>
      </c>
      <c r="M52" s="2">
        <v>0.186997319034853</v>
      </c>
      <c r="N52" s="2">
        <v>0.17749999999999999</v>
      </c>
    </row>
    <row r="53" spans="1:14" x14ac:dyDescent="0.3">
      <c r="A53" s="8" t="s">
        <v>13</v>
      </c>
      <c r="B53" s="8" t="s">
        <v>49</v>
      </c>
      <c r="C53" s="2">
        <v>0.169213973799127</v>
      </c>
      <c r="D53" s="2">
        <v>0.15271966527196701</v>
      </c>
      <c r="E53" s="2">
        <v>0.150583244962884</v>
      </c>
      <c r="F53" s="2">
        <v>0.14884696016771501</v>
      </c>
      <c r="G53" s="2">
        <v>0.14925373134328401</v>
      </c>
      <c r="H53" s="2">
        <v>0.150816522574448</v>
      </c>
      <c r="I53" s="2">
        <v>0.1239092495637</v>
      </c>
      <c r="J53" s="2">
        <v>0.123025768911056</v>
      </c>
      <c r="K53" s="2">
        <v>0.111194590533434</v>
      </c>
      <c r="L53" s="2">
        <v>0.112508735150245</v>
      </c>
      <c r="M53" s="2">
        <v>0.113270777479893</v>
      </c>
      <c r="N53" s="2">
        <v>0.11562500000000001</v>
      </c>
    </row>
    <row r="54" spans="1:14" x14ac:dyDescent="0.3">
      <c r="A54" s="8" t="s">
        <v>13</v>
      </c>
      <c r="B54" s="8" t="s">
        <v>50</v>
      </c>
      <c r="C54" s="2">
        <v>6.7685589519650702E-2</v>
      </c>
      <c r="D54" s="2">
        <v>6.6945606694560705E-2</v>
      </c>
      <c r="E54" s="2">
        <v>6.0445387062566303E-2</v>
      </c>
      <c r="F54" s="2">
        <v>5.0314465408804999E-2</v>
      </c>
      <c r="G54" s="2">
        <v>4.5771144278606998E-2</v>
      </c>
      <c r="H54" s="2">
        <v>4.7070124879923202E-2</v>
      </c>
      <c r="I54" s="2">
        <v>4.8865619546247803E-2</v>
      </c>
      <c r="J54" s="2">
        <v>5.2369077306733201E-2</v>
      </c>
      <c r="K54" s="2">
        <v>5.5597295266716799E-2</v>
      </c>
      <c r="L54" s="2">
        <v>5.5904961565338897E-2</v>
      </c>
      <c r="M54" s="2">
        <v>5.2949061662198399E-2</v>
      </c>
      <c r="N54" s="2">
        <v>4.6249999999999999E-2</v>
      </c>
    </row>
    <row r="55" spans="1:14" x14ac:dyDescent="0.3">
      <c r="A55" s="8" t="s">
        <v>13</v>
      </c>
      <c r="B55" s="8" t="s">
        <v>51</v>
      </c>
      <c r="C55" s="2">
        <v>2.62008733624454E-2</v>
      </c>
      <c r="D55" s="2">
        <v>2.8242677824267801E-2</v>
      </c>
      <c r="E55" s="2">
        <v>1.48462354188759E-2</v>
      </c>
      <c r="F55" s="2">
        <v>5.2410901467505201E-3</v>
      </c>
      <c r="G55" s="2">
        <v>4.97512437810945E-3</v>
      </c>
      <c r="H55" s="2">
        <v>5.7636887608069204E-3</v>
      </c>
      <c r="I55" s="2">
        <v>6.9808027923211197E-3</v>
      </c>
      <c r="J55" s="2">
        <v>6.65004156275977E-3</v>
      </c>
      <c r="K55" s="2">
        <v>5.2592036063110401E-3</v>
      </c>
      <c r="L55" s="2">
        <v>4.8916841369671601E-3</v>
      </c>
      <c r="M55" s="2">
        <v>6.7024128686327096E-3</v>
      </c>
      <c r="N55" s="2">
        <v>7.4999999999999997E-3</v>
      </c>
    </row>
    <row r="56" spans="1:14" x14ac:dyDescent="0.3">
      <c r="A56" s="8" t="s">
        <v>14</v>
      </c>
      <c r="B56" s="8" t="s">
        <v>46</v>
      </c>
      <c r="C56" s="2">
        <v>0.17995169082125601</v>
      </c>
      <c r="D56" s="2">
        <v>0.20366043613707199</v>
      </c>
      <c r="E56" s="2">
        <v>0.205918119173085</v>
      </c>
      <c r="F56" s="2">
        <v>0.24347826086956501</v>
      </c>
      <c r="G56" s="2">
        <v>0.26760563380281699</v>
      </c>
      <c r="H56" s="2">
        <v>0.27863777089783298</v>
      </c>
      <c r="I56" s="2">
        <v>0.29810606060606099</v>
      </c>
      <c r="J56" s="2">
        <v>0.31964285714285701</v>
      </c>
      <c r="K56" s="2">
        <v>0.34286632390745497</v>
      </c>
      <c r="L56" s="2">
        <v>0.31312189054726403</v>
      </c>
      <c r="M56" s="2">
        <v>0.31309904153354601</v>
      </c>
      <c r="N56" s="2">
        <v>0.30425299890948698</v>
      </c>
    </row>
    <row r="57" spans="1:14" x14ac:dyDescent="0.3">
      <c r="A57" s="8" t="s">
        <v>14</v>
      </c>
      <c r="B57" s="8" t="s">
        <v>47</v>
      </c>
      <c r="C57" s="2">
        <v>0.31078904991948503</v>
      </c>
      <c r="D57" s="2">
        <v>0.309579439252336</v>
      </c>
      <c r="E57" s="2">
        <v>0.31455208755573599</v>
      </c>
      <c r="F57" s="2">
        <v>0.300207039337474</v>
      </c>
      <c r="G57" s="2">
        <v>0.29336016096579498</v>
      </c>
      <c r="H57" s="2">
        <v>0.29024767801857598</v>
      </c>
      <c r="I57" s="2">
        <v>0.28636363636363599</v>
      </c>
      <c r="J57" s="2">
        <v>0.28178571428571397</v>
      </c>
      <c r="K57" s="2">
        <v>0.28181233933161998</v>
      </c>
      <c r="L57" s="2">
        <v>0.30814676616915398</v>
      </c>
      <c r="M57" s="2">
        <v>0.31745570723206501</v>
      </c>
      <c r="N57" s="2">
        <v>0.34787350054525601</v>
      </c>
    </row>
    <row r="58" spans="1:14" x14ac:dyDescent="0.3">
      <c r="A58" s="8" t="s">
        <v>14</v>
      </c>
      <c r="B58" s="8" t="s">
        <v>48</v>
      </c>
      <c r="C58" s="2">
        <v>0.231884057971014</v>
      </c>
      <c r="D58" s="2">
        <v>0.23598130841121501</v>
      </c>
      <c r="E58" s="2">
        <v>0.23794081880826901</v>
      </c>
      <c r="F58" s="2">
        <v>0.23436853002070401</v>
      </c>
      <c r="G58" s="2">
        <v>0.22092555331992</v>
      </c>
      <c r="H58" s="2">
        <v>0.21362229102167199</v>
      </c>
      <c r="I58" s="2">
        <v>0.199242424242424</v>
      </c>
      <c r="J58" s="2">
        <v>0.1925</v>
      </c>
      <c r="K58" s="2">
        <v>0.180912596401028</v>
      </c>
      <c r="L58" s="2">
        <v>0.18407960199005</v>
      </c>
      <c r="M58" s="2">
        <v>0.17978507115887299</v>
      </c>
      <c r="N58" s="2">
        <v>0.16957470010905101</v>
      </c>
    </row>
    <row r="59" spans="1:14" x14ac:dyDescent="0.3">
      <c r="A59" s="8" t="s">
        <v>14</v>
      </c>
      <c r="B59" s="8" t="s">
        <v>49</v>
      </c>
      <c r="C59" s="2">
        <v>0.17270531400966199</v>
      </c>
      <c r="D59" s="2">
        <v>0.161214953271028</v>
      </c>
      <c r="E59" s="2">
        <v>0.16254560194568299</v>
      </c>
      <c r="F59" s="2">
        <v>0.16314699792960699</v>
      </c>
      <c r="G59" s="2">
        <v>0.164587525150905</v>
      </c>
      <c r="H59" s="2">
        <v>0.16563467492260101</v>
      </c>
      <c r="I59" s="2">
        <v>0.164015151515152</v>
      </c>
      <c r="J59" s="2">
        <v>0.151785714285714</v>
      </c>
      <c r="K59" s="2">
        <v>0.140102827763496</v>
      </c>
      <c r="L59" s="2">
        <v>0.14241293532338301</v>
      </c>
      <c r="M59" s="2">
        <v>0.13592796979378399</v>
      </c>
      <c r="N59" s="2">
        <v>0.12758996728462399</v>
      </c>
    </row>
    <row r="60" spans="1:14" x14ac:dyDescent="0.3">
      <c r="A60" s="8" t="s">
        <v>14</v>
      </c>
      <c r="B60" s="8" t="s">
        <v>50</v>
      </c>
      <c r="C60" s="2">
        <v>7.8904991948470199E-2</v>
      </c>
      <c r="D60" s="2">
        <v>6.77570093457944E-2</v>
      </c>
      <c r="E60" s="2">
        <v>6.2423996757194997E-2</v>
      </c>
      <c r="F60" s="2">
        <v>5.1759834368530003E-2</v>
      </c>
      <c r="G60" s="2">
        <v>4.6680080482897401E-2</v>
      </c>
      <c r="H60" s="2">
        <v>4.5278637770897801E-2</v>
      </c>
      <c r="I60" s="2">
        <v>4.5833333333333302E-2</v>
      </c>
      <c r="J60" s="2">
        <v>4.8928571428571398E-2</v>
      </c>
      <c r="K60" s="2">
        <v>4.8843187660668398E-2</v>
      </c>
      <c r="L60" s="2">
        <v>4.5708955223880597E-2</v>
      </c>
      <c r="M60" s="2">
        <v>4.7342433923903603E-2</v>
      </c>
      <c r="N60" s="2">
        <v>4.52562704471101E-2</v>
      </c>
    </row>
    <row r="61" spans="1:14" x14ac:dyDescent="0.3">
      <c r="A61" s="8" t="s">
        <v>14</v>
      </c>
      <c r="B61" s="8" t="s">
        <v>51</v>
      </c>
      <c r="C61" s="2">
        <v>2.5764895330112701E-2</v>
      </c>
      <c r="D61" s="2">
        <v>2.1806853582554499E-2</v>
      </c>
      <c r="E61" s="2">
        <v>1.66193757600324E-2</v>
      </c>
      <c r="F61" s="2">
        <v>7.0393374741200797E-3</v>
      </c>
      <c r="G61" s="2">
        <v>6.8410462776660004E-3</v>
      </c>
      <c r="H61" s="2">
        <v>6.5789473684210497E-3</v>
      </c>
      <c r="I61" s="2">
        <v>6.4393939393939401E-3</v>
      </c>
      <c r="J61" s="2">
        <v>5.3571428571428598E-3</v>
      </c>
      <c r="K61" s="2">
        <v>5.4627249357326498E-3</v>
      </c>
      <c r="L61" s="2">
        <v>6.52985074626866E-3</v>
      </c>
      <c r="M61" s="2">
        <v>6.3897763578274801E-3</v>
      </c>
      <c r="N61" s="2">
        <v>5.4525627044710997E-3</v>
      </c>
    </row>
    <row r="62" spans="1:14" x14ac:dyDescent="0.3">
      <c r="A62" s="8" t="s">
        <v>15</v>
      </c>
      <c r="B62" s="8" t="s">
        <v>46</v>
      </c>
      <c r="C62" s="2">
        <v>0.14483493077742299</v>
      </c>
      <c r="D62" s="2">
        <v>0.134368308351178</v>
      </c>
      <c r="E62" s="2">
        <v>0.16088154269972499</v>
      </c>
      <c r="F62" s="2">
        <v>0.17444444444444401</v>
      </c>
      <c r="G62" s="2">
        <v>0.17808219178082199</v>
      </c>
      <c r="H62" s="2">
        <v>0.164550533265617</v>
      </c>
      <c r="I62" s="2">
        <v>0.20206998521439101</v>
      </c>
      <c r="J62" s="2">
        <v>0.20981936081519201</v>
      </c>
      <c r="K62" s="2">
        <v>0.191545574636724</v>
      </c>
      <c r="L62" s="2">
        <v>0.20468308437626201</v>
      </c>
      <c r="M62" s="2">
        <v>0.206418672501823</v>
      </c>
      <c r="N62" s="2">
        <v>0.22189349112425999</v>
      </c>
    </row>
    <row r="63" spans="1:14" x14ac:dyDescent="0.3">
      <c r="A63" s="8" t="s">
        <v>15</v>
      </c>
      <c r="B63" s="8" t="s">
        <v>47</v>
      </c>
      <c r="C63" s="2">
        <v>0.33173588924387598</v>
      </c>
      <c r="D63" s="2">
        <v>0.33940042826552502</v>
      </c>
      <c r="E63" s="2">
        <v>0.31955922865013803</v>
      </c>
      <c r="F63" s="2">
        <v>0.29611111111111099</v>
      </c>
      <c r="G63" s="2">
        <v>0.31032665964172801</v>
      </c>
      <c r="H63" s="2">
        <v>0.33011681056373798</v>
      </c>
      <c r="I63" s="2">
        <v>0.317397732873337</v>
      </c>
      <c r="J63" s="2">
        <v>0.331635016211209</v>
      </c>
      <c r="K63" s="2">
        <v>0.35843240863055897</v>
      </c>
      <c r="L63" s="2">
        <v>0.36092046830843799</v>
      </c>
      <c r="M63" s="2">
        <v>0.37454412837345002</v>
      </c>
      <c r="N63" s="2">
        <v>0.37573964497041401</v>
      </c>
    </row>
    <row r="64" spans="1:14" x14ac:dyDescent="0.3">
      <c r="A64" s="8" t="s">
        <v>15</v>
      </c>
      <c r="B64" s="8" t="s">
        <v>48</v>
      </c>
      <c r="C64" s="2">
        <v>0.23642172523961699</v>
      </c>
      <c r="D64" s="2">
        <v>0.25749464668094202</v>
      </c>
      <c r="E64" s="2">
        <v>0.257300275482094</v>
      </c>
      <c r="F64" s="2">
        <v>0.26500000000000001</v>
      </c>
      <c r="G64" s="2">
        <v>0.256059009483667</v>
      </c>
      <c r="H64" s="2">
        <v>0.24885728796343301</v>
      </c>
      <c r="I64" s="2">
        <v>0.23804829965500199</v>
      </c>
      <c r="J64" s="2">
        <v>0.22278832792959699</v>
      </c>
      <c r="K64" s="2">
        <v>0.225451343020696</v>
      </c>
      <c r="L64" s="2">
        <v>0.22042793702058899</v>
      </c>
      <c r="M64" s="2">
        <v>0.210795040116703</v>
      </c>
      <c r="N64" s="2">
        <v>0.20447074293228101</v>
      </c>
    </row>
    <row r="65" spans="1:15" x14ac:dyDescent="0.3">
      <c r="A65" s="8" t="s">
        <v>15</v>
      </c>
      <c r="B65" s="8" t="s">
        <v>49</v>
      </c>
      <c r="C65" s="2">
        <v>0.17731629392971199</v>
      </c>
      <c r="D65" s="2">
        <v>0.16381156316916501</v>
      </c>
      <c r="E65" s="2">
        <v>0.17079889807162499</v>
      </c>
      <c r="F65" s="2">
        <v>0.185</v>
      </c>
      <c r="G65" s="2">
        <v>0.174920969441517</v>
      </c>
      <c r="H65" s="2">
        <v>0.172168613509396</v>
      </c>
      <c r="I65" s="2">
        <v>0.162148841793987</v>
      </c>
      <c r="J65" s="2">
        <v>0.15284854099119999</v>
      </c>
      <c r="K65" s="2">
        <v>0.140907089387935</v>
      </c>
      <c r="L65" s="2">
        <v>0.131610819539766</v>
      </c>
      <c r="M65" s="2">
        <v>0.12983223924143</v>
      </c>
      <c r="N65" s="2">
        <v>0.128205128205128</v>
      </c>
    </row>
    <row r="66" spans="1:15" x14ac:dyDescent="0.3">
      <c r="A66" s="8" t="s">
        <v>15</v>
      </c>
      <c r="B66" s="8" t="s">
        <v>50</v>
      </c>
      <c r="C66" s="2">
        <v>8.0937167199147994E-2</v>
      </c>
      <c r="D66" s="2">
        <v>7.7087794432548207E-2</v>
      </c>
      <c r="E66" s="2">
        <v>7.3278236914600503E-2</v>
      </c>
      <c r="F66" s="2">
        <v>6.6111111111111107E-2</v>
      </c>
      <c r="G66" s="2">
        <v>6.7966280295047393E-2</v>
      </c>
      <c r="H66" s="2">
        <v>7.2117826307770402E-2</v>
      </c>
      <c r="I66" s="2">
        <v>6.7520946278955093E-2</v>
      </c>
      <c r="J66" s="2">
        <v>6.9939786938397405E-2</v>
      </c>
      <c r="K66" s="2">
        <v>6.9132540730955497E-2</v>
      </c>
      <c r="L66" s="2">
        <v>6.8631408962454593E-2</v>
      </c>
      <c r="M66" s="2">
        <v>6.5280816921954796E-2</v>
      </c>
      <c r="N66" s="2">
        <v>5.7856673241288598E-2</v>
      </c>
    </row>
    <row r="67" spans="1:15" x14ac:dyDescent="0.3">
      <c r="A67" s="8" t="s">
        <v>15</v>
      </c>
      <c r="B67" s="8" t="s">
        <v>51</v>
      </c>
      <c r="C67" s="2">
        <v>2.8753993610223599E-2</v>
      </c>
      <c r="D67" s="2">
        <v>2.78372591006424E-2</v>
      </c>
      <c r="E67" s="2">
        <v>1.8181818181818198E-2</v>
      </c>
      <c r="F67" s="2">
        <v>1.3333333333333299E-2</v>
      </c>
      <c r="G67" s="2">
        <v>1.26448893572181E-2</v>
      </c>
      <c r="H67" s="2">
        <v>1.2188928390045701E-2</v>
      </c>
      <c r="I67" s="2">
        <v>1.2814194184327299E-2</v>
      </c>
      <c r="J67" s="2">
        <v>1.29689671144048E-2</v>
      </c>
      <c r="K67" s="2">
        <v>1.45310435931308E-2</v>
      </c>
      <c r="L67" s="2">
        <v>1.3726281792490899E-2</v>
      </c>
      <c r="M67" s="2">
        <v>1.3129102844638901E-2</v>
      </c>
      <c r="N67" s="2">
        <v>1.18343195266272E-2</v>
      </c>
    </row>
    <row r="68" spans="1:15" x14ac:dyDescent="0.3">
      <c r="A68" s="8" t="s">
        <v>16</v>
      </c>
      <c r="B68" s="8" t="s">
        <v>46</v>
      </c>
      <c r="C68" s="2">
        <v>0.103675777568332</v>
      </c>
      <c r="D68" s="2">
        <v>0.117561153705732</v>
      </c>
      <c r="E68" s="2">
        <v>0.151477832512315</v>
      </c>
      <c r="F68" s="2">
        <v>0.15822945815314199</v>
      </c>
      <c r="G68" s="2">
        <v>0.17764268828098601</v>
      </c>
      <c r="H68" s="2">
        <v>0.19841269841269801</v>
      </c>
      <c r="I68" s="2">
        <v>0.229779937124893</v>
      </c>
      <c r="J68" s="2">
        <v>0.31081351189286399</v>
      </c>
      <c r="K68" s="2">
        <v>0.25972793419803902</v>
      </c>
      <c r="L68" s="2">
        <v>0.27575717497685498</v>
      </c>
      <c r="M68" s="2">
        <v>0.39666287447857401</v>
      </c>
      <c r="N68" s="2">
        <v>0.40625857809497701</v>
      </c>
    </row>
    <row r="69" spans="1:15" x14ac:dyDescent="0.3">
      <c r="A69" s="8" t="s">
        <v>16</v>
      </c>
      <c r="B69" s="8" t="s">
        <v>47</v>
      </c>
      <c r="C69" s="2">
        <v>0.37448947533773203</v>
      </c>
      <c r="D69" s="2">
        <v>0.37337227698673497</v>
      </c>
      <c r="E69" s="2">
        <v>0.40286330049261099</v>
      </c>
      <c r="F69" s="2">
        <v>0.42228440600356099</v>
      </c>
      <c r="G69" s="2">
        <v>0.40628166160081097</v>
      </c>
      <c r="H69" s="2">
        <v>0.403769841269841</v>
      </c>
      <c r="I69" s="2">
        <v>0.40268648185195799</v>
      </c>
      <c r="J69" s="2">
        <v>0.41175294823106101</v>
      </c>
      <c r="K69" s="2">
        <v>0.44701043973426102</v>
      </c>
      <c r="L69" s="2">
        <v>0.44742758894326101</v>
      </c>
      <c r="M69" s="2">
        <v>0.37479458981165498</v>
      </c>
      <c r="N69" s="2">
        <v>0.40552658065696801</v>
      </c>
    </row>
    <row r="70" spans="1:15" x14ac:dyDescent="0.3">
      <c r="A70" s="8" t="s">
        <v>16</v>
      </c>
      <c r="B70" s="8" t="s">
        <v>48</v>
      </c>
      <c r="C70" s="2">
        <v>0.26672950047125399</v>
      </c>
      <c r="D70" s="2">
        <v>0.25994888645491099</v>
      </c>
      <c r="E70" s="2">
        <v>0.23691502463054201</v>
      </c>
      <c r="F70" s="2">
        <v>0.23505469346222299</v>
      </c>
      <c r="G70" s="2">
        <v>0.22222222222222199</v>
      </c>
      <c r="H70" s="2">
        <v>0.21494708994709</v>
      </c>
      <c r="I70" s="2">
        <v>0.210631609031152</v>
      </c>
      <c r="J70" s="2">
        <v>0.16030381770937399</v>
      </c>
      <c r="K70" s="2">
        <v>0.18285352736475799</v>
      </c>
      <c r="L70" s="2">
        <v>0.17656394656791399</v>
      </c>
      <c r="M70" s="2">
        <v>0.141195803311844</v>
      </c>
      <c r="N70" s="2">
        <v>0.120962576630982</v>
      </c>
    </row>
    <row r="71" spans="1:15" x14ac:dyDescent="0.3">
      <c r="A71" s="8" t="s">
        <v>16</v>
      </c>
      <c r="B71" s="8" t="s">
        <v>49</v>
      </c>
      <c r="C71" s="2">
        <v>0.16451984500994901</v>
      </c>
      <c r="D71" s="2">
        <v>0.161981258366801</v>
      </c>
      <c r="E71" s="2">
        <v>0.13885467980295599</v>
      </c>
      <c r="F71" s="2">
        <v>0.128974815568558</v>
      </c>
      <c r="G71" s="2">
        <v>0.133738601823708</v>
      </c>
      <c r="H71" s="2">
        <v>0.13029100529100501</v>
      </c>
      <c r="I71" s="2">
        <v>0.107745070020006</v>
      </c>
      <c r="J71" s="2">
        <v>7.7153707775334798E-2</v>
      </c>
      <c r="K71" s="2">
        <v>7.1812717494463801E-2</v>
      </c>
      <c r="L71" s="2">
        <v>6.8244941145351096E-2</v>
      </c>
      <c r="M71" s="2">
        <v>5.9790165592213403E-2</v>
      </c>
      <c r="N71" s="2">
        <v>4.5841339555311597E-2</v>
      </c>
    </row>
    <row r="72" spans="1:15" x14ac:dyDescent="0.3">
      <c r="A72" s="8" t="s">
        <v>16</v>
      </c>
      <c r="B72" s="8" t="s">
        <v>50</v>
      </c>
      <c r="C72" s="2">
        <v>7.3724997381924798E-2</v>
      </c>
      <c r="D72" s="2">
        <v>7.0341973956431797E-2</v>
      </c>
      <c r="E72" s="2">
        <v>5.6804187192118202E-2</v>
      </c>
      <c r="F72" s="2">
        <v>4.65530399389468E-2</v>
      </c>
      <c r="G72" s="2">
        <v>4.9645390070922002E-2</v>
      </c>
      <c r="H72" s="2">
        <v>4.36507936507936E-2</v>
      </c>
      <c r="I72" s="2">
        <v>4.0297227779365501E-2</v>
      </c>
      <c r="J72" s="2">
        <v>3.2580451728962602E-2</v>
      </c>
      <c r="K72" s="2">
        <v>3.1635558367605197E-2</v>
      </c>
      <c r="L72" s="2">
        <v>2.7377331040867599E-2</v>
      </c>
      <c r="M72" s="2">
        <v>2.3258753634180299E-2</v>
      </c>
      <c r="N72" s="2">
        <v>1.82084362704731E-2</v>
      </c>
    </row>
    <row r="73" spans="1:15" x14ac:dyDescent="0.3">
      <c r="A73" s="8" t="s">
        <v>16</v>
      </c>
      <c r="B73" s="8" t="s">
        <v>51</v>
      </c>
      <c r="C73" s="2">
        <v>1.6860404230809499E-2</v>
      </c>
      <c r="D73" s="2">
        <v>1.6794450529390301E-2</v>
      </c>
      <c r="E73" s="2">
        <v>1.30849753694581E-2</v>
      </c>
      <c r="F73" s="2">
        <v>8.9035868735690693E-3</v>
      </c>
      <c r="G73" s="2">
        <v>1.0469436001350901E-2</v>
      </c>
      <c r="H73" s="2">
        <v>8.9285714285714298E-3</v>
      </c>
      <c r="I73" s="2">
        <v>8.8596741926264596E-3</v>
      </c>
      <c r="J73" s="2">
        <v>7.3955626624025604E-3</v>
      </c>
      <c r="K73" s="2">
        <v>6.9598228408731403E-3</v>
      </c>
      <c r="L73" s="2">
        <v>4.6290173257505602E-3</v>
      </c>
      <c r="M73" s="2">
        <v>4.2978131715333103E-3</v>
      </c>
      <c r="N73" s="2">
        <v>3.2024887912892302E-3</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46</v>
      </c>
      <c r="C78" s="2">
        <v>0.16874558719698801</v>
      </c>
      <c r="D78" s="2">
        <v>8.0749093838099098E-2</v>
      </c>
      <c r="E78" s="2">
        <v>8.7385876653624003E-2</v>
      </c>
      <c r="F78" s="2">
        <v>0.10315284441398199</v>
      </c>
      <c r="G78" s="2">
        <v>0.12674743709226499</v>
      </c>
      <c r="H78" s="2">
        <v>8.6710780259167397E-2</v>
      </c>
      <c r="I78" s="2">
        <v>0.106050995813776</v>
      </c>
      <c r="J78" s="2">
        <v>0.12386741598807199</v>
      </c>
      <c r="K78" s="2">
        <v>8.0518420246963998E-2</v>
      </c>
      <c r="L78" s="2">
        <v>0.16622591613147</v>
      </c>
      <c r="M78" s="2">
        <v>0.13977972141237399</v>
      </c>
      <c r="N78" s="3">
        <v>0.61417593760752398</v>
      </c>
      <c r="O78" s="3">
        <v>1.62232159493199</v>
      </c>
    </row>
    <row r="79" spans="1:15" x14ac:dyDescent="0.3">
      <c r="A79" s="8" t="s">
        <v>12</v>
      </c>
      <c r="B79" s="8" t="s">
        <v>47</v>
      </c>
      <c r="C79" s="2">
        <v>6.5432700113654804E-2</v>
      </c>
      <c r="D79" s="2">
        <v>-3.2612008533983501E-2</v>
      </c>
      <c r="E79" s="2">
        <v>5.4347826086956503E-3</v>
      </c>
      <c r="F79" s="2">
        <v>-2.89071680376028E-2</v>
      </c>
      <c r="G79" s="2">
        <v>7.1313326879638594E-2</v>
      </c>
      <c r="H79" s="2">
        <v>5.9939759036144603E-2</v>
      </c>
      <c r="I79" s="2">
        <v>0.14116226200625201</v>
      </c>
      <c r="J79" s="2">
        <v>9.5312208180290098E-2</v>
      </c>
      <c r="K79" s="2">
        <v>9.6908036830737704E-2</v>
      </c>
      <c r="L79" s="2">
        <v>0.14394528213897101</v>
      </c>
      <c r="M79" s="2">
        <v>0.14694025456357299</v>
      </c>
      <c r="N79" s="3">
        <v>0.57635559982568596</v>
      </c>
      <c r="O79" s="3">
        <v>0.99440768746061703</v>
      </c>
    </row>
    <row r="80" spans="1:15" x14ac:dyDescent="0.3">
      <c r="A80" s="8" t="s">
        <v>12</v>
      </c>
      <c r="B80" s="8" t="s">
        <v>48</v>
      </c>
      <c r="C80" s="2">
        <v>6.0180412371134001E-2</v>
      </c>
      <c r="D80" s="2">
        <v>8.5085693448401604E-3</v>
      </c>
      <c r="E80" s="2">
        <v>1.20525491141376E-3</v>
      </c>
      <c r="F80" s="2">
        <v>3.8521728662573702E-2</v>
      </c>
      <c r="G80" s="2">
        <v>2.8399211776979301E-2</v>
      </c>
      <c r="H80" s="2">
        <v>2.35572587917042E-2</v>
      </c>
      <c r="I80" s="2">
        <v>2.3675806629225901E-2</v>
      </c>
      <c r="J80" s="2">
        <v>3.7973321858863998E-2</v>
      </c>
      <c r="K80" s="2">
        <v>5.1611565965384999E-2</v>
      </c>
      <c r="L80" s="2">
        <v>8.1501921750271003E-2</v>
      </c>
      <c r="M80" s="2">
        <v>8.0280663386185502E-2</v>
      </c>
      <c r="N80" s="3">
        <v>0.27527969018932902</v>
      </c>
      <c r="O80" s="3">
        <v>0.42882969748101701</v>
      </c>
    </row>
    <row r="81" spans="1:15" x14ac:dyDescent="0.3">
      <c r="A81" s="8" t="s">
        <v>12</v>
      </c>
      <c r="B81" s="8" t="s">
        <v>49</v>
      </c>
      <c r="C81" s="2">
        <v>1.9304200254560901E-2</v>
      </c>
      <c r="D81" s="2">
        <v>-1.10301768990635E-2</v>
      </c>
      <c r="E81" s="2">
        <v>-1.43097643097643E-2</v>
      </c>
      <c r="F81" s="2">
        <v>2.8181041844577301E-2</v>
      </c>
      <c r="G81" s="2">
        <v>4.7342192691029898E-2</v>
      </c>
      <c r="H81" s="2">
        <v>3.2712133227597098E-2</v>
      </c>
      <c r="I81" s="2">
        <v>3.4363601459013203E-2</v>
      </c>
      <c r="J81" s="2">
        <v>5.0482553823311099E-2</v>
      </c>
      <c r="K81" s="2">
        <v>2.5795053003533599E-2</v>
      </c>
      <c r="L81" s="2">
        <v>6.0282466414054402E-2</v>
      </c>
      <c r="M81" s="2">
        <v>5.91293047433398E-2</v>
      </c>
      <c r="N81" s="3">
        <v>0.21009651076466199</v>
      </c>
      <c r="O81" s="3">
        <v>0.37205387205387203</v>
      </c>
    </row>
    <row r="82" spans="1:15" x14ac:dyDescent="0.3">
      <c r="A82" s="8" t="s">
        <v>12</v>
      </c>
      <c r="B82" s="8" t="s">
        <v>50</v>
      </c>
      <c r="C82" s="2">
        <v>-6.5859197577592704E-2</v>
      </c>
      <c r="D82" s="2">
        <v>-0.13209076175040499</v>
      </c>
      <c r="E82" s="2">
        <v>-6.2558356676003707E-2</v>
      </c>
      <c r="F82" s="2">
        <v>-1.9920318725099601E-3</v>
      </c>
      <c r="G82" s="2">
        <v>2.34530938123752E-2</v>
      </c>
      <c r="H82" s="2">
        <v>3.9492930277913202E-2</v>
      </c>
      <c r="I82" s="2">
        <v>5.7692307692307702E-2</v>
      </c>
      <c r="J82" s="2">
        <v>7.7605321507760505E-2</v>
      </c>
      <c r="K82" s="2">
        <v>7.2427983539094604E-2</v>
      </c>
      <c r="L82" s="2">
        <v>5.9861857252494197E-2</v>
      </c>
      <c r="M82" s="2">
        <v>9.5944967414916704E-2</v>
      </c>
      <c r="N82" s="3">
        <v>0.34235033259423497</v>
      </c>
      <c r="O82" s="3">
        <v>0.413165266106443</v>
      </c>
    </row>
    <row r="83" spans="1:15" x14ac:dyDescent="0.3">
      <c r="A83" s="8" t="s">
        <v>12</v>
      </c>
      <c r="B83" s="8" t="s">
        <v>51</v>
      </c>
      <c r="C83" s="2">
        <v>-0.12962962962963001</v>
      </c>
      <c r="D83" s="2">
        <v>-0.26276595744680897</v>
      </c>
      <c r="E83" s="2">
        <v>-0.317460317460317</v>
      </c>
      <c r="F83" s="2">
        <v>-8.4566596194503199E-2</v>
      </c>
      <c r="G83" s="2">
        <v>6.0046189376443397E-2</v>
      </c>
      <c r="H83" s="2">
        <v>9.8039215686274495E-2</v>
      </c>
      <c r="I83" s="2">
        <v>8.3333333333333301E-2</v>
      </c>
      <c r="J83" s="2">
        <v>8.4249084249084297E-2</v>
      </c>
      <c r="K83" s="2">
        <v>2.7027027027027001E-2</v>
      </c>
      <c r="L83" s="2">
        <v>6.5789473684210497E-3</v>
      </c>
      <c r="M83" s="2">
        <v>5.5555555555555601E-2</v>
      </c>
      <c r="N83" s="3">
        <v>0.183150183150183</v>
      </c>
      <c r="O83" s="3">
        <v>-6.7821067821067796E-2</v>
      </c>
    </row>
    <row r="84" spans="1:15" x14ac:dyDescent="0.3">
      <c r="A84" s="8" t="s">
        <v>13</v>
      </c>
      <c r="B84" s="8" t="s">
        <v>46</v>
      </c>
      <c r="C84" s="2">
        <v>0.12745098039215699</v>
      </c>
      <c r="D84" s="2">
        <v>6.9565217391304293E-2</v>
      </c>
      <c r="E84" s="2">
        <v>5.2845528455284597E-2</v>
      </c>
      <c r="F84" s="2">
        <v>0.204633204633205</v>
      </c>
      <c r="G84" s="2">
        <v>-1.9230769230769201E-2</v>
      </c>
      <c r="H84" s="2">
        <v>8.8235294117647106E-2</v>
      </c>
      <c r="I84" s="2">
        <v>-3.9039039039038999E-2</v>
      </c>
      <c r="J84" s="2">
        <v>0.19687499999999999</v>
      </c>
      <c r="K84" s="2">
        <v>-5.2219321148825097E-2</v>
      </c>
      <c r="L84" s="2">
        <v>2.7548209366391199E-2</v>
      </c>
      <c r="M84" s="2">
        <v>3.7533512064343202E-2</v>
      </c>
      <c r="N84" s="3">
        <v>0.20937500000000001</v>
      </c>
      <c r="O84" s="3">
        <v>0.57317073170731703</v>
      </c>
    </row>
    <row r="85" spans="1:15" x14ac:dyDescent="0.3">
      <c r="A85" s="8" t="s">
        <v>13</v>
      </c>
      <c r="B85" s="8" t="s">
        <v>47</v>
      </c>
      <c r="C85" s="2">
        <v>2.7972027972028E-2</v>
      </c>
      <c r="D85" s="2">
        <v>-2.3809523809523801E-2</v>
      </c>
      <c r="E85" s="2">
        <v>1.74216027874564E-2</v>
      </c>
      <c r="F85" s="2">
        <v>-2.3972602739725998E-2</v>
      </c>
      <c r="G85" s="2">
        <v>0.12280701754386</v>
      </c>
      <c r="H85" s="2">
        <v>0.19375000000000001</v>
      </c>
      <c r="I85" s="2">
        <v>0.112565445026178</v>
      </c>
      <c r="J85" s="2">
        <v>0.08</v>
      </c>
      <c r="K85" s="2">
        <v>0.16557734204793001</v>
      </c>
      <c r="L85" s="2">
        <v>8.7850467289719597E-2</v>
      </c>
      <c r="M85" s="2">
        <v>0.13058419243986299</v>
      </c>
      <c r="N85" s="3">
        <v>0.54823529411764704</v>
      </c>
      <c r="O85" s="3">
        <v>1.2926829268292701</v>
      </c>
    </row>
    <row r="86" spans="1:15" x14ac:dyDescent="0.3">
      <c r="A86" s="8" t="s">
        <v>13</v>
      </c>
      <c r="B86" s="8" t="s">
        <v>48</v>
      </c>
      <c r="C86" s="2">
        <v>5.4054054054054099E-2</v>
      </c>
      <c r="D86" s="2">
        <v>1.02564102564103E-2</v>
      </c>
      <c r="E86" s="2">
        <v>5.5837563451776699E-2</v>
      </c>
      <c r="F86" s="2">
        <v>-4.8076923076923097E-3</v>
      </c>
      <c r="G86" s="2">
        <v>-1.9323671497584499E-2</v>
      </c>
      <c r="H86" s="2">
        <v>0.108374384236453</v>
      </c>
      <c r="I86" s="2">
        <v>6.22222222222222E-2</v>
      </c>
      <c r="J86" s="2">
        <v>8.78661087866109E-2</v>
      </c>
      <c r="K86" s="2">
        <v>9.6153846153846201E-2</v>
      </c>
      <c r="L86" s="2">
        <v>-2.1052631578947399E-2</v>
      </c>
      <c r="M86" s="2">
        <v>1.7921146953405E-2</v>
      </c>
      <c r="N86" s="3">
        <v>0.18828451882845201</v>
      </c>
      <c r="O86" s="3">
        <v>0.44162436548223299</v>
      </c>
    </row>
    <row r="87" spans="1:15" x14ac:dyDescent="0.3">
      <c r="A87" s="8" t="s">
        <v>13</v>
      </c>
      <c r="B87" s="8" t="s">
        <v>49</v>
      </c>
      <c r="C87" s="2">
        <v>-5.8064516129032302E-2</v>
      </c>
      <c r="D87" s="2">
        <v>-2.7397260273972601E-2</v>
      </c>
      <c r="E87" s="2">
        <v>0</v>
      </c>
      <c r="F87" s="2">
        <v>5.63380281690141E-2</v>
      </c>
      <c r="G87" s="2">
        <v>4.6666666666666697E-2</v>
      </c>
      <c r="H87" s="2">
        <v>-9.5541401273885398E-2</v>
      </c>
      <c r="I87" s="2">
        <v>4.2253521126760597E-2</v>
      </c>
      <c r="J87" s="2">
        <v>0</v>
      </c>
      <c r="K87" s="2">
        <v>8.7837837837837801E-2</v>
      </c>
      <c r="L87" s="2">
        <v>4.9689440993788803E-2</v>
      </c>
      <c r="M87" s="2">
        <v>9.4674556213017694E-2</v>
      </c>
      <c r="N87" s="3">
        <v>0.25</v>
      </c>
      <c r="O87" s="3">
        <v>0.30281690140845102</v>
      </c>
    </row>
    <row r="88" spans="1:15" x14ac:dyDescent="0.3">
      <c r="A88" s="8" t="s">
        <v>13</v>
      </c>
      <c r="B88" s="8" t="s">
        <v>50</v>
      </c>
      <c r="C88" s="2">
        <v>3.2258064516128997E-2</v>
      </c>
      <c r="D88" s="2">
        <v>-0.109375</v>
      </c>
      <c r="E88" s="2">
        <v>-0.157894736842105</v>
      </c>
      <c r="F88" s="2">
        <v>-4.1666666666666699E-2</v>
      </c>
      <c r="G88" s="2">
        <v>6.5217391304347797E-2</v>
      </c>
      <c r="H88" s="2">
        <v>0.14285714285714299</v>
      </c>
      <c r="I88" s="2">
        <v>0.125</v>
      </c>
      <c r="J88" s="2">
        <v>0.17460317460317501</v>
      </c>
      <c r="K88" s="2">
        <v>8.1081081081081099E-2</v>
      </c>
      <c r="L88" s="2">
        <v>-1.2500000000000001E-2</v>
      </c>
      <c r="M88" s="2">
        <v>-6.3291139240506306E-2</v>
      </c>
      <c r="N88" s="3">
        <v>0.17460317460317501</v>
      </c>
      <c r="O88" s="3">
        <v>0.29824561403508798</v>
      </c>
    </row>
    <row r="89" spans="1:15" x14ac:dyDescent="0.3">
      <c r="A89" s="8" t="s">
        <v>13</v>
      </c>
      <c r="B89" s="8" t="s">
        <v>51</v>
      </c>
      <c r="C89" s="2">
        <v>0.125</v>
      </c>
      <c r="D89" s="2">
        <v>-0.48148148148148101</v>
      </c>
      <c r="E89" s="2">
        <v>-0.64285714285714302</v>
      </c>
      <c r="F89" s="2">
        <v>0</v>
      </c>
      <c r="G89" s="2">
        <v>0.2</v>
      </c>
      <c r="H89" s="2">
        <v>0.33333333333333298</v>
      </c>
      <c r="I89" s="2">
        <v>0</v>
      </c>
      <c r="J89" s="2">
        <v>-0.125</v>
      </c>
      <c r="K89" s="2">
        <v>0</v>
      </c>
      <c r="L89" s="2">
        <v>0.42857142857142899</v>
      </c>
      <c r="M89" s="2">
        <v>0.2</v>
      </c>
      <c r="N89" s="3">
        <v>0.5</v>
      </c>
      <c r="O89" s="3">
        <v>-0.14285714285714299</v>
      </c>
    </row>
    <row r="90" spans="1:15" x14ac:dyDescent="0.3">
      <c r="A90" s="8" t="s">
        <v>14</v>
      </c>
      <c r="B90" s="8" t="s">
        <v>46</v>
      </c>
      <c r="C90" s="2">
        <v>0.17002237136465301</v>
      </c>
      <c r="D90" s="2">
        <v>-2.8680688336520099E-2</v>
      </c>
      <c r="E90" s="2">
        <v>0.15748031496063</v>
      </c>
      <c r="F90" s="2">
        <v>0.13095238095238099</v>
      </c>
      <c r="G90" s="2">
        <v>8.2706766917293201E-2</v>
      </c>
      <c r="H90" s="2">
        <v>9.30555555555556E-2</v>
      </c>
      <c r="I90" s="2">
        <v>0.13722998729352001</v>
      </c>
      <c r="J90" s="2">
        <v>0.192178770949721</v>
      </c>
      <c r="K90" s="2">
        <v>-5.6232427366447998E-2</v>
      </c>
      <c r="L90" s="2">
        <v>7.0506454816285993E-2</v>
      </c>
      <c r="M90" s="2">
        <v>3.5250463821892397E-2</v>
      </c>
      <c r="N90" s="3">
        <v>0.24692737430167599</v>
      </c>
      <c r="O90" s="3">
        <v>1.1968503937007899</v>
      </c>
    </row>
    <row r="91" spans="1:15" x14ac:dyDescent="0.3">
      <c r="A91" s="8" t="s">
        <v>14</v>
      </c>
      <c r="B91" s="8" t="s">
        <v>47</v>
      </c>
      <c r="C91" s="2">
        <v>2.9792746113989601E-2</v>
      </c>
      <c r="D91" s="2">
        <v>-2.3899371069182399E-2</v>
      </c>
      <c r="E91" s="2">
        <v>-6.5721649484536099E-2</v>
      </c>
      <c r="F91" s="2">
        <v>5.5172413793103401E-3</v>
      </c>
      <c r="G91" s="2">
        <v>2.8806584362139901E-2</v>
      </c>
      <c r="H91" s="2">
        <v>8.0000000000000002E-3</v>
      </c>
      <c r="I91" s="2">
        <v>4.36507936507936E-2</v>
      </c>
      <c r="J91" s="2">
        <v>0.111533586818758</v>
      </c>
      <c r="K91" s="2">
        <v>0.129988597491448</v>
      </c>
      <c r="L91" s="2">
        <v>0.10292633703329999</v>
      </c>
      <c r="M91" s="2">
        <v>0.16742909423604799</v>
      </c>
      <c r="N91" s="3">
        <v>0.61723700887198996</v>
      </c>
      <c r="O91" s="3">
        <v>0.64432989690721698</v>
      </c>
    </row>
    <row r="92" spans="1:15" x14ac:dyDescent="0.3">
      <c r="A92" s="8" t="s">
        <v>14</v>
      </c>
      <c r="B92" s="8" t="s">
        <v>48</v>
      </c>
      <c r="C92" s="2">
        <v>5.2083333333333301E-2</v>
      </c>
      <c r="D92" s="2">
        <v>-3.1353135313531399E-2</v>
      </c>
      <c r="E92" s="2">
        <v>-3.57751277683135E-2</v>
      </c>
      <c r="F92" s="2">
        <v>-3.00353356890459E-2</v>
      </c>
      <c r="G92" s="2">
        <v>5.4644808743169399E-3</v>
      </c>
      <c r="H92" s="2">
        <v>-4.7101449275362299E-2</v>
      </c>
      <c r="I92" s="2">
        <v>2.4714828897338399E-2</v>
      </c>
      <c r="J92" s="2">
        <v>4.4526901669758798E-2</v>
      </c>
      <c r="K92" s="2">
        <v>5.1509769094138499E-2</v>
      </c>
      <c r="L92" s="2">
        <v>4.56081081081081E-2</v>
      </c>
      <c r="M92" s="2">
        <v>4.8465266558966099E-3</v>
      </c>
      <c r="N92" s="3">
        <v>0.153988868274583</v>
      </c>
      <c r="O92" s="3">
        <v>5.9625212947189102E-2</v>
      </c>
    </row>
    <row r="93" spans="1:15" x14ac:dyDescent="0.3">
      <c r="A93" s="8" t="s">
        <v>14</v>
      </c>
      <c r="B93" s="8" t="s">
        <v>49</v>
      </c>
      <c r="C93" s="2">
        <v>-3.4965034965035002E-2</v>
      </c>
      <c r="D93" s="2">
        <v>-3.1400966183574901E-2</v>
      </c>
      <c r="E93" s="2">
        <v>-1.7456359102244402E-2</v>
      </c>
      <c r="F93" s="2">
        <v>3.8071065989847698E-2</v>
      </c>
      <c r="G93" s="2">
        <v>4.6454767726161403E-2</v>
      </c>
      <c r="H93" s="2">
        <v>1.16822429906542E-2</v>
      </c>
      <c r="I93" s="2">
        <v>-1.8475750577367198E-2</v>
      </c>
      <c r="J93" s="2">
        <v>2.5882352941176499E-2</v>
      </c>
      <c r="K93" s="2">
        <v>5.0458715596330299E-2</v>
      </c>
      <c r="L93" s="2">
        <v>2.1834061135371199E-2</v>
      </c>
      <c r="M93" s="2">
        <v>0</v>
      </c>
      <c r="N93" s="3">
        <v>0.10117647058823501</v>
      </c>
      <c r="O93" s="3">
        <v>0.16708229426433899</v>
      </c>
    </row>
    <row r="94" spans="1:15" x14ac:dyDescent="0.3">
      <c r="A94" s="8" t="s">
        <v>14</v>
      </c>
      <c r="B94" s="8" t="s">
        <v>50</v>
      </c>
      <c r="C94" s="2">
        <v>-0.11224489795918401</v>
      </c>
      <c r="D94" s="2">
        <v>-0.114942528735632</v>
      </c>
      <c r="E94" s="2">
        <v>-0.18831168831168801</v>
      </c>
      <c r="F94" s="2">
        <v>-7.1999999999999995E-2</v>
      </c>
      <c r="G94" s="2">
        <v>8.6206896551724102E-3</v>
      </c>
      <c r="H94" s="2">
        <v>3.4188034188034198E-2</v>
      </c>
      <c r="I94" s="2">
        <v>0.13223140495867799</v>
      </c>
      <c r="J94" s="2">
        <v>0.109489051094891</v>
      </c>
      <c r="K94" s="2">
        <v>-3.2894736842105303E-2</v>
      </c>
      <c r="L94" s="2">
        <v>0.108843537414966</v>
      </c>
      <c r="M94" s="2">
        <v>1.84049079754601E-2</v>
      </c>
      <c r="N94" s="3">
        <v>0.21167883211678801</v>
      </c>
      <c r="O94" s="3">
        <v>7.7922077922077906E-2</v>
      </c>
    </row>
    <row r="95" spans="1:15" x14ac:dyDescent="0.3">
      <c r="A95" s="8" t="s">
        <v>14</v>
      </c>
      <c r="B95" s="8" t="s">
        <v>51</v>
      </c>
      <c r="C95" s="2">
        <v>-0.125</v>
      </c>
      <c r="D95" s="2">
        <v>-0.26785714285714302</v>
      </c>
      <c r="E95" s="2">
        <v>-0.58536585365853699</v>
      </c>
      <c r="F95" s="2">
        <v>0</v>
      </c>
      <c r="G95" s="2">
        <v>0</v>
      </c>
      <c r="H95" s="2">
        <v>0</v>
      </c>
      <c r="I95" s="2">
        <v>-0.11764705882352899</v>
      </c>
      <c r="J95" s="2">
        <v>0.133333333333333</v>
      </c>
      <c r="K95" s="2">
        <v>0.23529411764705899</v>
      </c>
      <c r="L95" s="2">
        <v>4.7619047619047603E-2</v>
      </c>
      <c r="M95" s="2">
        <v>-9.0909090909090898E-2</v>
      </c>
      <c r="N95" s="3">
        <v>0.33333333333333298</v>
      </c>
      <c r="O95" s="3">
        <v>-0.51219512195121997</v>
      </c>
    </row>
    <row r="96" spans="1:15" x14ac:dyDescent="0.3">
      <c r="A96" s="8" t="s">
        <v>15</v>
      </c>
      <c r="B96" s="8" t="s">
        <v>46</v>
      </c>
      <c r="C96" s="2">
        <v>-7.7205882352941194E-2</v>
      </c>
      <c r="D96" s="2">
        <v>0.163346613545817</v>
      </c>
      <c r="E96" s="2">
        <v>7.5342465753424695E-2</v>
      </c>
      <c r="F96" s="2">
        <v>7.6433121019108305E-2</v>
      </c>
      <c r="G96" s="2">
        <v>-4.1420118343195297E-2</v>
      </c>
      <c r="H96" s="2">
        <v>0.265432098765432</v>
      </c>
      <c r="I96" s="2">
        <v>0.104878048780488</v>
      </c>
      <c r="J96" s="2">
        <v>-3.9735099337748297E-2</v>
      </c>
      <c r="K96" s="2">
        <v>0.16551724137931001</v>
      </c>
      <c r="L96" s="2">
        <v>0.116370808678501</v>
      </c>
      <c r="M96" s="2">
        <v>0.192579505300353</v>
      </c>
      <c r="N96" s="3">
        <v>0.49006622516556297</v>
      </c>
      <c r="O96" s="3">
        <v>1.3116438356164399</v>
      </c>
    </row>
    <row r="97" spans="1:15" x14ac:dyDescent="0.3">
      <c r="A97" s="8" t="s">
        <v>15</v>
      </c>
      <c r="B97" s="8" t="s">
        <v>47</v>
      </c>
      <c r="C97" s="2">
        <v>1.7656500802568201E-2</v>
      </c>
      <c r="D97" s="2">
        <v>-8.5173501577287106E-2</v>
      </c>
      <c r="E97" s="2">
        <v>-8.1034482758620699E-2</v>
      </c>
      <c r="F97" s="2">
        <v>0.105065666041276</v>
      </c>
      <c r="G97" s="2">
        <v>0.103565365025467</v>
      </c>
      <c r="H97" s="2">
        <v>-9.2307692307692299E-3</v>
      </c>
      <c r="I97" s="2">
        <v>0.111801242236025</v>
      </c>
      <c r="J97" s="2">
        <v>0.13687150837988801</v>
      </c>
      <c r="K97" s="2">
        <v>9.8280098280098302E-2</v>
      </c>
      <c r="L97" s="2">
        <v>0.148769574944072</v>
      </c>
      <c r="M97" s="2">
        <v>0.112950340798442</v>
      </c>
      <c r="N97" s="3">
        <v>0.59636871508379896</v>
      </c>
      <c r="O97" s="3">
        <v>0.97068965517241401</v>
      </c>
    </row>
    <row r="98" spans="1:15" x14ac:dyDescent="0.3">
      <c r="A98" s="8" t="s">
        <v>15</v>
      </c>
      <c r="B98" s="8" t="s">
        <v>48</v>
      </c>
      <c r="C98" s="2">
        <v>8.3333333333333301E-2</v>
      </c>
      <c r="D98" s="2">
        <v>-2.9106029106029101E-2</v>
      </c>
      <c r="E98" s="2">
        <v>2.1413276231263399E-2</v>
      </c>
      <c r="F98" s="2">
        <v>1.88679245283019E-2</v>
      </c>
      <c r="G98" s="2">
        <v>8.23045267489712E-3</v>
      </c>
      <c r="H98" s="2">
        <v>-1.4285714285714299E-2</v>
      </c>
      <c r="I98" s="2">
        <v>-4.1407867494824002E-3</v>
      </c>
      <c r="J98" s="2">
        <v>6.4449064449064494E-2</v>
      </c>
      <c r="K98" s="2">
        <v>6.640625E-2</v>
      </c>
      <c r="L98" s="2">
        <v>5.8608058608058601E-2</v>
      </c>
      <c r="M98" s="2">
        <v>7.6124567474048402E-2</v>
      </c>
      <c r="N98" s="3">
        <v>0.29313929313929299</v>
      </c>
      <c r="O98" s="3">
        <v>0.331905781584582</v>
      </c>
    </row>
    <row r="99" spans="1:15" x14ac:dyDescent="0.3">
      <c r="A99" s="8" t="s">
        <v>15</v>
      </c>
      <c r="B99" s="8" t="s">
        <v>49</v>
      </c>
      <c r="C99" s="2">
        <v>-8.1081081081081099E-2</v>
      </c>
      <c r="D99" s="2">
        <v>1.30718954248366E-2</v>
      </c>
      <c r="E99" s="2">
        <v>7.4193548387096797E-2</v>
      </c>
      <c r="F99" s="2">
        <v>-3.0030030030029999E-3</v>
      </c>
      <c r="G99" s="2">
        <v>2.1084337349397599E-2</v>
      </c>
      <c r="H99" s="2">
        <v>-2.9498525073746298E-2</v>
      </c>
      <c r="I99" s="2">
        <v>3.0395136778115501E-3</v>
      </c>
      <c r="J99" s="2">
        <v>-3.03030303030303E-2</v>
      </c>
      <c r="K99" s="2">
        <v>1.8749999999999999E-2</v>
      </c>
      <c r="L99" s="2">
        <v>9.2024539877300596E-2</v>
      </c>
      <c r="M99" s="2">
        <v>9.5505617977528101E-2</v>
      </c>
      <c r="N99" s="3">
        <v>0.18181818181818199</v>
      </c>
      <c r="O99" s="3">
        <v>0.25806451612903197</v>
      </c>
    </row>
    <row r="100" spans="1:15" x14ac:dyDescent="0.3">
      <c r="A100" s="8" t="s">
        <v>15</v>
      </c>
      <c r="B100" s="8" t="s">
        <v>50</v>
      </c>
      <c r="C100" s="2">
        <v>-5.2631578947368397E-2</v>
      </c>
      <c r="D100" s="2">
        <v>-7.6388888888888895E-2</v>
      </c>
      <c r="E100" s="2">
        <v>-0.105263157894737</v>
      </c>
      <c r="F100" s="2">
        <v>8.40336134453782E-2</v>
      </c>
      <c r="G100" s="2">
        <v>0.10077519379845</v>
      </c>
      <c r="H100" s="2">
        <v>-3.5211267605633798E-2</v>
      </c>
      <c r="I100" s="2">
        <v>0.102189781021898</v>
      </c>
      <c r="J100" s="2">
        <v>3.9735099337748297E-2</v>
      </c>
      <c r="K100" s="2">
        <v>8.2802547770700605E-2</v>
      </c>
      <c r="L100" s="2">
        <v>5.29411764705882E-2</v>
      </c>
      <c r="M100" s="2">
        <v>-1.67597765363128E-2</v>
      </c>
      <c r="N100" s="3">
        <v>0.165562913907285</v>
      </c>
      <c r="O100" s="3">
        <v>0.32330827067669199</v>
      </c>
    </row>
    <row r="101" spans="1:15" x14ac:dyDescent="0.3">
      <c r="A101" s="8" t="s">
        <v>15</v>
      </c>
      <c r="B101" s="8" t="s">
        <v>51</v>
      </c>
      <c r="C101" s="2">
        <v>-3.7037037037037E-2</v>
      </c>
      <c r="D101" s="2">
        <v>-0.36538461538461497</v>
      </c>
      <c r="E101" s="2">
        <v>-0.27272727272727298</v>
      </c>
      <c r="F101" s="2">
        <v>0</v>
      </c>
      <c r="G101" s="2">
        <v>0</v>
      </c>
      <c r="H101" s="2">
        <v>8.3333333333333301E-2</v>
      </c>
      <c r="I101" s="2">
        <v>7.69230769230769E-2</v>
      </c>
      <c r="J101" s="2">
        <v>0.17857142857142899</v>
      </c>
      <c r="K101" s="2">
        <v>3.03030303030303E-2</v>
      </c>
      <c r="L101" s="2">
        <v>5.8823529411764698E-2</v>
      </c>
      <c r="M101" s="2">
        <v>0</v>
      </c>
      <c r="N101" s="3">
        <v>0.28571428571428598</v>
      </c>
      <c r="O101" s="3">
        <v>9.0909090909090898E-2</v>
      </c>
    </row>
    <row r="102" spans="1:15" x14ac:dyDescent="0.3">
      <c r="A102" s="8" t="s">
        <v>16</v>
      </c>
      <c r="B102" s="8" t="s">
        <v>46</v>
      </c>
      <c r="C102" s="2">
        <v>-2.4242424242424201E-2</v>
      </c>
      <c r="D102" s="2">
        <v>1.8633540372670801E-2</v>
      </c>
      <c r="E102" s="2">
        <v>-0.36788617886178898</v>
      </c>
      <c r="F102" s="2">
        <v>-0.154340836012862</v>
      </c>
      <c r="G102" s="2">
        <v>0.14068441064638801</v>
      </c>
      <c r="H102" s="2">
        <v>0.34</v>
      </c>
      <c r="I102" s="2">
        <v>0.93407960199005002</v>
      </c>
      <c r="J102" s="2">
        <v>5.5948553054662398E-2</v>
      </c>
      <c r="K102" s="2">
        <v>0.26979293544458</v>
      </c>
      <c r="L102" s="2">
        <v>0.50503597122302202</v>
      </c>
      <c r="M102" s="2">
        <v>0.41491395793498997</v>
      </c>
      <c r="N102" s="3">
        <v>1.85530546623794</v>
      </c>
      <c r="O102" s="3">
        <v>3.51219512195122</v>
      </c>
    </row>
    <row r="103" spans="1:15" x14ac:dyDescent="0.3">
      <c r="A103" s="8" t="s">
        <v>16</v>
      </c>
      <c r="B103" s="8" t="s">
        <v>47</v>
      </c>
      <c r="C103" s="2">
        <v>-0.142058165548098</v>
      </c>
      <c r="D103" s="2">
        <v>-0.14700130378096499</v>
      </c>
      <c r="E103" s="2">
        <v>-0.36568589988536498</v>
      </c>
      <c r="F103" s="2">
        <v>-0.275301204819277</v>
      </c>
      <c r="G103" s="2">
        <v>1.49625935162095E-2</v>
      </c>
      <c r="H103" s="2">
        <v>0.153972153972154</v>
      </c>
      <c r="I103" s="2">
        <v>0.46202980837473401</v>
      </c>
      <c r="J103" s="2">
        <v>0.371844660194175</v>
      </c>
      <c r="K103" s="2">
        <v>0.19709837225760801</v>
      </c>
      <c r="L103" s="2">
        <v>-0.123558971327224</v>
      </c>
      <c r="M103" s="2">
        <v>0.49477234401349102</v>
      </c>
      <c r="N103" s="3">
        <v>1.1514563106796101</v>
      </c>
      <c r="O103" s="3">
        <v>0.69354222392052001</v>
      </c>
    </row>
    <row r="104" spans="1:15" x14ac:dyDescent="0.3">
      <c r="A104" s="8" t="s">
        <v>16</v>
      </c>
      <c r="B104" s="8" t="s">
        <v>48</v>
      </c>
      <c r="C104" s="2">
        <v>-0.16136631330977599</v>
      </c>
      <c r="D104" s="2">
        <v>-0.27949438202247201</v>
      </c>
      <c r="E104" s="2">
        <v>-0.39961013645224203</v>
      </c>
      <c r="F104" s="2">
        <v>-0.28787878787878801</v>
      </c>
      <c r="G104" s="2">
        <v>-1.2158054711246201E-2</v>
      </c>
      <c r="H104" s="2">
        <v>0.133846153846154</v>
      </c>
      <c r="I104" s="2">
        <v>8.8195386702849404E-2</v>
      </c>
      <c r="J104" s="2">
        <v>0.44139650872817998</v>
      </c>
      <c r="K104" s="2">
        <v>0.15484429065743899</v>
      </c>
      <c r="L104" s="2">
        <v>-0.163295880149813</v>
      </c>
      <c r="M104" s="2">
        <v>0.183527305282005</v>
      </c>
      <c r="N104" s="3">
        <v>0.648379052369077</v>
      </c>
      <c r="O104" s="3">
        <v>-0.14100064977258001</v>
      </c>
    </row>
    <row r="105" spans="1:15" x14ac:dyDescent="0.3">
      <c r="A105" s="8" t="s">
        <v>16</v>
      </c>
      <c r="B105" s="8" t="s">
        <v>49</v>
      </c>
      <c r="C105" s="2">
        <v>-0.15276893698281299</v>
      </c>
      <c r="D105" s="2">
        <v>-0.32231404958677701</v>
      </c>
      <c r="E105" s="2">
        <v>-0.43791574279379197</v>
      </c>
      <c r="F105" s="2">
        <v>-0.218934911242604</v>
      </c>
      <c r="G105" s="2">
        <v>-5.0505050505050501E-3</v>
      </c>
      <c r="H105" s="2">
        <v>-4.3147208121827402E-2</v>
      </c>
      <c r="I105" s="2">
        <v>2.3872679045092798E-2</v>
      </c>
      <c r="J105" s="2">
        <v>0.176165803108808</v>
      </c>
      <c r="K105" s="2">
        <v>0.136563876651982</v>
      </c>
      <c r="L105" s="2">
        <v>-8.3333333333333301E-2</v>
      </c>
      <c r="M105" s="2">
        <v>5.9196617336152203E-2</v>
      </c>
      <c r="N105" s="3">
        <v>0.29792746113989599</v>
      </c>
      <c r="O105" s="3">
        <v>-0.444567627494457</v>
      </c>
    </row>
    <row r="106" spans="1:15" x14ac:dyDescent="0.3">
      <c r="A106" s="8" t="s">
        <v>16</v>
      </c>
      <c r="B106" s="8" t="s">
        <v>50</v>
      </c>
      <c r="C106" s="2">
        <v>-0.17897727272727301</v>
      </c>
      <c r="D106" s="2">
        <v>-0.36159169550172998</v>
      </c>
      <c r="E106" s="2">
        <v>-0.50406504065040603</v>
      </c>
      <c r="F106" s="2">
        <v>-0.19672131147541</v>
      </c>
      <c r="G106" s="2">
        <v>-0.102040816326531</v>
      </c>
      <c r="H106" s="2">
        <v>6.8181818181818205E-2</v>
      </c>
      <c r="I106" s="2">
        <v>0.15602836879432599</v>
      </c>
      <c r="J106" s="2">
        <v>0.22699386503067501</v>
      </c>
      <c r="K106" s="2">
        <v>3.5000000000000003E-2</v>
      </c>
      <c r="L106" s="2">
        <v>-0.11111111111111099</v>
      </c>
      <c r="M106" s="2">
        <v>8.1521739130434798E-2</v>
      </c>
      <c r="N106" s="3">
        <v>0.220858895705521</v>
      </c>
      <c r="O106" s="3">
        <v>-0.46070460704607002</v>
      </c>
    </row>
    <row r="107" spans="1:15" x14ac:dyDescent="0.3">
      <c r="A107" s="8" t="s">
        <v>16</v>
      </c>
      <c r="B107" s="8" t="s">
        <v>51</v>
      </c>
      <c r="C107" s="2">
        <v>-0.14285714285714299</v>
      </c>
      <c r="D107" s="2">
        <v>-0.38405797101449302</v>
      </c>
      <c r="E107" s="2">
        <v>-0.58823529411764697</v>
      </c>
      <c r="F107" s="2">
        <v>-0.114285714285714</v>
      </c>
      <c r="G107" s="2">
        <v>-0.12903225806451599</v>
      </c>
      <c r="H107" s="2">
        <v>0.148148148148148</v>
      </c>
      <c r="I107" s="2">
        <v>0.19354838709677399</v>
      </c>
      <c r="J107" s="2">
        <v>0.18918918918918901</v>
      </c>
      <c r="K107" s="2">
        <v>-0.204545454545455</v>
      </c>
      <c r="L107" s="2">
        <v>-2.8571428571428598E-2</v>
      </c>
      <c r="M107" s="2">
        <v>2.9411764705882401E-2</v>
      </c>
      <c r="N107" s="3">
        <v>-5.4054054054054099E-2</v>
      </c>
      <c r="O107" s="3">
        <v>-0.58823529411764697</v>
      </c>
    </row>
    <row r="108" spans="1:15" x14ac:dyDescent="0.3">
      <c r="A108" s="11" t="s">
        <v>17</v>
      </c>
      <c r="B108" s="11" t="s">
        <v>17</v>
      </c>
      <c r="C108" s="3">
        <v>1.15360369825594E-2</v>
      </c>
      <c r="D108" s="3">
        <v>-5.1330522029954903E-2</v>
      </c>
      <c r="E108" s="3">
        <v>-5.4633441359376402E-2</v>
      </c>
      <c r="F108" s="3">
        <v>-2.5478887267505199E-3</v>
      </c>
      <c r="G108" s="3">
        <v>5.84028051923925E-2</v>
      </c>
      <c r="H108" s="3">
        <v>5.7505814208609403E-2</v>
      </c>
      <c r="I108" s="3">
        <v>0.108570717234797</v>
      </c>
      <c r="J108" s="3">
        <v>9.9715526276388702E-2</v>
      </c>
      <c r="K108" s="3">
        <v>8.4734513274336301E-2</v>
      </c>
      <c r="L108" s="3">
        <v>0.106339917475957</v>
      </c>
      <c r="M108" s="3">
        <v>0.14414963767602099</v>
      </c>
      <c r="N108" s="3">
        <v>0.50999401107950304</v>
      </c>
      <c r="O108" s="3">
        <v>0.766707541385653</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43</v>
      </c>
      <c r="B113" s="15"/>
    </row>
    <row r="114" spans="1:2" x14ac:dyDescent="0.3">
      <c r="A114" s="14" t="s">
        <v>44</v>
      </c>
      <c r="B114" s="15"/>
    </row>
    <row r="115" spans="1:2" x14ac:dyDescent="0.3">
      <c r="A115" s="14" t="s">
        <v>45</v>
      </c>
      <c r="B115" s="15"/>
    </row>
    <row r="116" spans="1:2" x14ac:dyDescent="0.3">
      <c r="A116" s="14" t="s">
        <v>54</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176</v>
      </c>
      <c r="B1" s="15"/>
    </row>
    <row r="2" spans="1:14" ht="15.6" x14ac:dyDescent="0.3">
      <c r="A2" s="12" t="s">
        <v>174</v>
      </c>
      <c r="B2" s="15"/>
    </row>
    <row r="3" spans="1:14" ht="15.6" x14ac:dyDescent="0.3">
      <c r="A3" s="12" t="s">
        <v>33</v>
      </c>
      <c r="B3" s="15"/>
    </row>
    <row r="4" spans="1:14" ht="15.6" x14ac:dyDescent="0.3">
      <c r="A4" s="12" t="s">
        <v>58</v>
      </c>
      <c r="B4" s="15"/>
    </row>
    <row r="5" spans="1:14" x14ac:dyDescent="0.3">
      <c r="A5" s="15"/>
      <c r="B5" s="15"/>
    </row>
    <row r="6" spans="1:14" x14ac:dyDescent="0.3">
      <c r="A6" s="16" t="str">
        <f>HYPERLINK("#'Table of contents'!A47",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55</v>
      </c>
      <c r="C9" s="1">
        <v>13449</v>
      </c>
      <c r="D9" s="1">
        <v>14530</v>
      </c>
      <c r="E9" s="1">
        <v>14621</v>
      </c>
      <c r="F9" s="1">
        <v>14858</v>
      </c>
      <c r="G9" s="1">
        <v>15013</v>
      </c>
      <c r="H9" s="1">
        <v>16195</v>
      </c>
      <c r="I9" s="1">
        <v>17143</v>
      </c>
      <c r="J9" s="1">
        <v>18480</v>
      </c>
      <c r="K9" s="1">
        <v>19979</v>
      </c>
      <c r="L9" s="1">
        <v>21514</v>
      </c>
      <c r="M9" s="1">
        <v>24561</v>
      </c>
      <c r="N9" s="1">
        <v>28049</v>
      </c>
    </row>
    <row r="10" spans="1:14" x14ac:dyDescent="0.3">
      <c r="A10" s="7" t="s">
        <v>12</v>
      </c>
      <c r="B10" s="7" t="s">
        <v>56</v>
      </c>
      <c r="C10" s="1">
        <v>19314</v>
      </c>
      <c r="D10" s="1">
        <v>20000</v>
      </c>
      <c r="E10" s="1">
        <v>19326</v>
      </c>
      <c r="F10" s="1">
        <v>19215</v>
      </c>
      <c r="G10" s="1">
        <v>19701</v>
      </c>
      <c r="H10" s="1">
        <v>20765</v>
      </c>
      <c r="I10" s="1">
        <v>21742</v>
      </c>
      <c r="J10" s="1">
        <v>23787</v>
      </c>
      <c r="K10" s="1">
        <v>25745</v>
      </c>
      <c r="L10" s="1">
        <v>27540</v>
      </c>
      <c r="M10" s="1">
        <v>30368</v>
      </c>
      <c r="N10" s="1">
        <v>33394</v>
      </c>
    </row>
    <row r="11" spans="1:14" x14ac:dyDescent="0.3">
      <c r="A11" s="7" t="s">
        <v>13</v>
      </c>
      <c r="B11" s="7" t="s">
        <v>55</v>
      </c>
      <c r="C11" s="1">
        <v>491</v>
      </c>
      <c r="D11" s="1">
        <v>509</v>
      </c>
      <c r="E11" s="1">
        <v>520</v>
      </c>
      <c r="F11" s="1">
        <v>516</v>
      </c>
      <c r="G11" s="1">
        <v>562</v>
      </c>
      <c r="H11" s="1">
        <v>571</v>
      </c>
      <c r="I11" s="1">
        <v>627</v>
      </c>
      <c r="J11" s="1">
        <v>647</v>
      </c>
      <c r="K11" s="1">
        <v>722</v>
      </c>
      <c r="L11" s="1">
        <v>763</v>
      </c>
      <c r="M11" s="1">
        <v>811</v>
      </c>
      <c r="N11" s="1">
        <v>861</v>
      </c>
    </row>
    <row r="12" spans="1:14" x14ac:dyDescent="0.3">
      <c r="A12" s="7" t="s">
        <v>13</v>
      </c>
      <c r="B12" s="7" t="s">
        <v>56</v>
      </c>
      <c r="C12" s="1">
        <v>425</v>
      </c>
      <c r="D12" s="1">
        <v>447</v>
      </c>
      <c r="E12" s="1">
        <v>423</v>
      </c>
      <c r="F12" s="1">
        <v>438</v>
      </c>
      <c r="G12" s="1">
        <v>443</v>
      </c>
      <c r="H12" s="1">
        <v>470</v>
      </c>
      <c r="I12" s="1">
        <v>519</v>
      </c>
      <c r="J12" s="1">
        <v>556</v>
      </c>
      <c r="K12" s="1">
        <v>609</v>
      </c>
      <c r="L12" s="1">
        <v>668</v>
      </c>
      <c r="M12" s="1">
        <v>681</v>
      </c>
      <c r="N12" s="1">
        <v>739</v>
      </c>
    </row>
    <row r="13" spans="1:14" x14ac:dyDescent="0.3">
      <c r="A13" s="7" t="s">
        <v>14</v>
      </c>
      <c r="B13" s="7" t="s">
        <v>55</v>
      </c>
      <c r="C13" s="1">
        <v>1323</v>
      </c>
      <c r="D13" s="1">
        <v>1379</v>
      </c>
      <c r="E13" s="1">
        <v>1337</v>
      </c>
      <c r="F13" s="1">
        <v>1286</v>
      </c>
      <c r="G13" s="1">
        <v>1330</v>
      </c>
      <c r="H13" s="1">
        <v>1374</v>
      </c>
      <c r="I13" s="1">
        <v>1429</v>
      </c>
      <c r="J13" s="1">
        <v>1513</v>
      </c>
      <c r="K13" s="1">
        <v>1667</v>
      </c>
      <c r="L13" s="1">
        <v>1696</v>
      </c>
      <c r="M13" s="1">
        <v>1800</v>
      </c>
      <c r="N13" s="1">
        <v>1931</v>
      </c>
    </row>
    <row r="14" spans="1:14" x14ac:dyDescent="0.3">
      <c r="A14" s="7" t="s">
        <v>14</v>
      </c>
      <c r="B14" s="7" t="s">
        <v>56</v>
      </c>
      <c r="C14" s="1">
        <v>1161</v>
      </c>
      <c r="D14" s="1">
        <v>1189</v>
      </c>
      <c r="E14" s="1">
        <v>1130</v>
      </c>
      <c r="F14" s="1">
        <v>1129</v>
      </c>
      <c r="G14" s="1">
        <v>1155</v>
      </c>
      <c r="H14" s="1">
        <v>1210</v>
      </c>
      <c r="I14" s="1">
        <v>1211</v>
      </c>
      <c r="J14" s="1">
        <v>1287</v>
      </c>
      <c r="K14" s="1">
        <v>1445</v>
      </c>
      <c r="L14" s="1">
        <v>1520</v>
      </c>
      <c r="M14" s="1">
        <v>1643</v>
      </c>
      <c r="N14" s="1">
        <v>1737</v>
      </c>
    </row>
    <row r="15" spans="1:14" x14ac:dyDescent="0.3">
      <c r="A15" s="7" t="s">
        <v>15</v>
      </c>
      <c r="B15" s="7" t="s">
        <v>55</v>
      </c>
      <c r="C15" s="1">
        <v>748</v>
      </c>
      <c r="D15" s="1">
        <v>757</v>
      </c>
      <c r="E15" s="1">
        <v>758</v>
      </c>
      <c r="F15" s="1">
        <v>745</v>
      </c>
      <c r="G15" s="1">
        <v>810</v>
      </c>
      <c r="H15" s="1">
        <v>818</v>
      </c>
      <c r="I15" s="1">
        <v>857</v>
      </c>
      <c r="J15" s="1">
        <v>904</v>
      </c>
      <c r="K15" s="1">
        <v>919</v>
      </c>
      <c r="L15" s="1">
        <v>1014</v>
      </c>
      <c r="M15" s="1">
        <v>1152</v>
      </c>
      <c r="N15" s="1">
        <v>1288</v>
      </c>
    </row>
    <row r="16" spans="1:14" x14ac:dyDescent="0.3">
      <c r="A16" s="7" t="s">
        <v>15</v>
      </c>
      <c r="B16" s="7" t="s">
        <v>56</v>
      </c>
      <c r="C16" s="1">
        <v>1130</v>
      </c>
      <c r="D16" s="1">
        <v>1111</v>
      </c>
      <c r="E16" s="1">
        <v>1057</v>
      </c>
      <c r="F16" s="1">
        <v>1055</v>
      </c>
      <c r="G16" s="1">
        <v>1088</v>
      </c>
      <c r="H16" s="1">
        <v>1151</v>
      </c>
      <c r="I16" s="1">
        <v>1172</v>
      </c>
      <c r="J16" s="1">
        <v>1255</v>
      </c>
      <c r="K16" s="1">
        <v>1352</v>
      </c>
      <c r="L16" s="1">
        <v>1463</v>
      </c>
      <c r="M16" s="1">
        <v>1590</v>
      </c>
      <c r="N16" s="1">
        <v>1754</v>
      </c>
    </row>
    <row r="17" spans="1:14" x14ac:dyDescent="0.3">
      <c r="A17" s="7" t="s">
        <v>16</v>
      </c>
      <c r="B17" s="7" t="s">
        <v>55</v>
      </c>
      <c r="C17" s="1">
        <v>3164</v>
      </c>
      <c r="D17" s="1">
        <v>2798</v>
      </c>
      <c r="E17" s="1">
        <v>2343</v>
      </c>
      <c r="F17" s="1">
        <v>1408</v>
      </c>
      <c r="G17" s="1">
        <v>1067</v>
      </c>
      <c r="H17" s="1">
        <v>1121</v>
      </c>
      <c r="I17" s="1">
        <v>1327</v>
      </c>
      <c r="J17" s="1">
        <v>1932</v>
      </c>
      <c r="K17" s="1">
        <v>2582</v>
      </c>
      <c r="L17" s="1">
        <v>3103</v>
      </c>
      <c r="M17" s="1">
        <v>3469</v>
      </c>
      <c r="N17" s="1">
        <v>5021</v>
      </c>
    </row>
    <row r="18" spans="1:14" x14ac:dyDescent="0.3">
      <c r="A18" s="7" t="s">
        <v>16</v>
      </c>
      <c r="B18" s="7" t="s">
        <v>56</v>
      </c>
      <c r="C18" s="1">
        <v>6385</v>
      </c>
      <c r="D18" s="1">
        <v>5419</v>
      </c>
      <c r="E18" s="1">
        <v>4153</v>
      </c>
      <c r="F18" s="1">
        <v>2523</v>
      </c>
      <c r="G18" s="1">
        <v>1894</v>
      </c>
      <c r="H18" s="1">
        <v>1903</v>
      </c>
      <c r="I18" s="1">
        <v>2172</v>
      </c>
      <c r="J18" s="1">
        <v>3071</v>
      </c>
      <c r="K18" s="1">
        <v>3740</v>
      </c>
      <c r="L18" s="1">
        <v>4458</v>
      </c>
      <c r="M18" s="1">
        <v>4442</v>
      </c>
      <c r="N18" s="1">
        <v>5908</v>
      </c>
    </row>
    <row r="19" spans="1:14" x14ac:dyDescent="0.3">
      <c r="A19" s="10" t="s">
        <v>17</v>
      </c>
      <c r="B19" s="10" t="s">
        <v>17</v>
      </c>
      <c r="C19" s="5">
        <v>47590</v>
      </c>
      <c r="D19" s="5">
        <v>48139</v>
      </c>
      <c r="E19" s="5">
        <v>45668</v>
      </c>
      <c r="F19" s="5">
        <v>43173</v>
      </c>
      <c r="G19" s="5">
        <v>43063</v>
      </c>
      <c r="H19" s="5">
        <v>45578</v>
      </c>
      <c r="I19" s="5">
        <v>48199</v>
      </c>
      <c r="J19" s="5">
        <v>53432</v>
      </c>
      <c r="K19" s="5">
        <v>58760</v>
      </c>
      <c r="L19" s="5">
        <v>63739</v>
      </c>
      <c r="M19" s="5">
        <v>70517</v>
      </c>
      <c r="N19" s="5">
        <v>80682</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55</v>
      </c>
      <c r="C24" s="2">
        <v>0.41049354454720299</v>
      </c>
      <c r="D24" s="2">
        <v>0.42079351288734401</v>
      </c>
      <c r="E24" s="2">
        <v>0.43070079830323699</v>
      </c>
      <c r="F24" s="2">
        <v>0.436063745487629</v>
      </c>
      <c r="G24" s="2">
        <v>0.43247681050872799</v>
      </c>
      <c r="H24" s="2">
        <v>0.43817640692640702</v>
      </c>
      <c r="I24" s="2">
        <v>0.440864086408641</v>
      </c>
      <c r="J24" s="2">
        <v>0.43722052665199801</v>
      </c>
      <c r="K24" s="2">
        <v>0.43694777359810999</v>
      </c>
      <c r="L24" s="2">
        <v>0.43857789374974498</v>
      </c>
      <c r="M24" s="2">
        <v>0.44714085455770203</v>
      </c>
      <c r="N24" s="2">
        <v>0.45650440245430701</v>
      </c>
    </row>
    <row r="25" spans="1:14" x14ac:dyDescent="0.3">
      <c r="A25" s="8" t="s">
        <v>12</v>
      </c>
      <c r="B25" s="8" t="s">
        <v>56</v>
      </c>
      <c r="C25" s="2">
        <v>0.58950645545279701</v>
      </c>
      <c r="D25" s="2">
        <v>0.57920648711265599</v>
      </c>
      <c r="E25" s="2">
        <v>0.56929920169676296</v>
      </c>
      <c r="F25" s="2">
        <v>0.56393625451237095</v>
      </c>
      <c r="G25" s="2">
        <v>0.56752318949127201</v>
      </c>
      <c r="H25" s="2">
        <v>0.56182359307359298</v>
      </c>
      <c r="I25" s="2">
        <v>0.55913591359135895</v>
      </c>
      <c r="J25" s="2">
        <v>0.56277947334800205</v>
      </c>
      <c r="K25" s="2">
        <v>0.56305222640189001</v>
      </c>
      <c r="L25" s="2">
        <v>0.56142210625025502</v>
      </c>
      <c r="M25" s="2">
        <v>0.55285914544229797</v>
      </c>
      <c r="N25" s="2">
        <v>0.54349559754569299</v>
      </c>
    </row>
    <row r="26" spans="1:14" x14ac:dyDescent="0.3">
      <c r="A26" s="8" t="s">
        <v>13</v>
      </c>
      <c r="B26" s="8" t="s">
        <v>55</v>
      </c>
      <c r="C26" s="2">
        <v>0.53602620087336195</v>
      </c>
      <c r="D26" s="2">
        <v>0.53242677824267803</v>
      </c>
      <c r="E26" s="2">
        <v>0.55143160127253399</v>
      </c>
      <c r="F26" s="2">
        <v>0.54088050314465397</v>
      </c>
      <c r="G26" s="2">
        <v>0.55920398009950201</v>
      </c>
      <c r="H26" s="2">
        <v>0.54851104707012499</v>
      </c>
      <c r="I26" s="2">
        <v>0.54712041884816798</v>
      </c>
      <c r="J26" s="2">
        <v>0.53782211138819602</v>
      </c>
      <c r="K26" s="2">
        <v>0.54244928625093902</v>
      </c>
      <c r="L26" s="2">
        <v>0.53319357092941999</v>
      </c>
      <c r="M26" s="2">
        <v>0.54356568364611302</v>
      </c>
      <c r="N26" s="2">
        <v>0.53812499999999996</v>
      </c>
    </row>
    <row r="27" spans="1:14" x14ac:dyDescent="0.3">
      <c r="A27" s="8" t="s">
        <v>13</v>
      </c>
      <c r="B27" s="8" t="s">
        <v>56</v>
      </c>
      <c r="C27" s="2">
        <v>0.463973799126638</v>
      </c>
      <c r="D27" s="2">
        <v>0.46757322175732202</v>
      </c>
      <c r="E27" s="2">
        <v>0.44856839872746601</v>
      </c>
      <c r="F27" s="2">
        <v>0.45911949685534598</v>
      </c>
      <c r="G27" s="2">
        <v>0.44079601990049699</v>
      </c>
      <c r="H27" s="2">
        <v>0.45148895292987501</v>
      </c>
      <c r="I27" s="2">
        <v>0.45287958115183202</v>
      </c>
      <c r="J27" s="2">
        <v>0.46217788861180398</v>
      </c>
      <c r="K27" s="2">
        <v>0.45755071374906098</v>
      </c>
      <c r="L27" s="2">
        <v>0.46680642907058001</v>
      </c>
      <c r="M27" s="2">
        <v>0.45643431635388698</v>
      </c>
      <c r="N27" s="2">
        <v>0.46187499999999998</v>
      </c>
    </row>
    <row r="28" spans="1:14" x14ac:dyDescent="0.3">
      <c r="A28" s="8" t="s">
        <v>14</v>
      </c>
      <c r="B28" s="8" t="s">
        <v>55</v>
      </c>
      <c r="C28" s="2">
        <v>0.53260869565217395</v>
      </c>
      <c r="D28" s="2">
        <v>0.536993769470405</v>
      </c>
      <c r="E28" s="2">
        <v>0.54195379002837496</v>
      </c>
      <c r="F28" s="2">
        <v>0.53250517598343705</v>
      </c>
      <c r="G28" s="2">
        <v>0.53521126760563398</v>
      </c>
      <c r="H28" s="2">
        <v>0.53173374613003099</v>
      </c>
      <c r="I28" s="2">
        <v>0.54128787878787898</v>
      </c>
      <c r="J28" s="2">
        <v>0.54035714285714298</v>
      </c>
      <c r="K28" s="2">
        <v>0.53566838046272502</v>
      </c>
      <c r="L28" s="2">
        <v>0.52736318407960203</v>
      </c>
      <c r="M28" s="2">
        <v>0.52279988382224796</v>
      </c>
      <c r="N28" s="2">
        <v>0.52644492911668495</v>
      </c>
    </row>
    <row r="29" spans="1:14" x14ac:dyDescent="0.3">
      <c r="A29" s="8" t="s">
        <v>14</v>
      </c>
      <c r="B29" s="8" t="s">
        <v>56</v>
      </c>
      <c r="C29" s="2">
        <v>0.467391304347826</v>
      </c>
      <c r="D29" s="2">
        <v>0.463006230529595</v>
      </c>
      <c r="E29" s="2">
        <v>0.45804620997162498</v>
      </c>
      <c r="F29" s="2">
        <v>0.467494824016563</v>
      </c>
      <c r="G29" s="2">
        <v>0.46478873239436602</v>
      </c>
      <c r="H29" s="2">
        <v>0.46826625386996901</v>
      </c>
      <c r="I29" s="2">
        <v>0.45871212121212102</v>
      </c>
      <c r="J29" s="2">
        <v>0.45964285714285702</v>
      </c>
      <c r="K29" s="2">
        <v>0.46433161953727498</v>
      </c>
      <c r="L29" s="2">
        <v>0.47263681592039802</v>
      </c>
      <c r="M29" s="2">
        <v>0.47720011617775199</v>
      </c>
      <c r="N29" s="2">
        <v>0.473555070883315</v>
      </c>
    </row>
    <row r="30" spans="1:14" x14ac:dyDescent="0.3">
      <c r="A30" s="8" t="s">
        <v>15</v>
      </c>
      <c r="B30" s="8" t="s">
        <v>55</v>
      </c>
      <c r="C30" s="2">
        <v>0.39829605963791298</v>
      </c>
      <c r="D30" s="2">
        <v>0.40524625267665998</v>
      </c>
      <c r="E30" s="2">
        <v>0.41763085399449001</v>
      </c>
      <c r="F30" s="2">
        <v>0.41388888888888897</v>
      </c>
      <c r="G30" s="2">
        <v>0.42676501580611198</v>
      </c>
      <c r="H30" s="2">
        <v>0.41543930929405798</v>
      </c>
      <c r="I30" s="2">
        <v>0.42237555446032499</v>
      </c>
      <c r="J30" s="2">
        <v>0.41871236683649798</v>
      </c>
      <c r="K30" s="2">
        <v>0.40466754733597499</v>
      </c>
      <c r="L30" s="2">
        <v>0.40936616875252302</v>
      </c>
      <c r="M30" s="2">
        <v>0.42013129102844599</v>
      </c>
      <c r="N30" s="2">
        <v>0.42340565417488502</v>
      </c>
    </row>
    <row r="31" spans="1:14" x14ac:dyDescent="0.3">
      <c r="A31" s="8" t="s">
        <v>15</v>
      </c>
      <c r="B31" s="8" t="s">
        <v>56</v>
      </c>
      <c r="C31" s="2">
        <v>0.60170394036208696</v>
      </c>
      <c r="D31" s="2">
        <v>0.59475374732334096</v>
      </c>
      <c r="E31" s="2">
        <v>0.58236914600551004</v>
      </c>
      <c r="F31" s="2">
        <v>0.58611111111111103</v>
      </c>
      <c r="G31" s="2">
        <v>0.57323498419388796</v>
      </c>
      <c r="H31" s="2">
        <v>0.58456069070594197</v>
      </c>
      <c r="I31" s="2">
        <v>0.57762444553967496</v>
      </c>
      <c r="J31" s="2">
        <v>0.58128763316350196</v>
      </c>
      <c r="K31" s="2">
        <v>0.59533245266402501</v>
      </c>
      <c r="L31" s="2">
        <v>0.59063383124747704</v>
      </c>
      <c r="M31" s="2">
        <v>0.57986870897155396</v>
      </c>
      <c r="N31" s="2">
        <v>0.57659434582511504</v>
      </c>
    </row>
    <row r="32" spans="1:14" x14ac:dyDescent="0.3">
      <c r="A32" s="8" t="s">
        <v>16</v>
      </c>
      <c r="B32" s="8" t="s">
        <v>55</v>
      </c>
      <c r="C32" s="2">
        <v>0.33134359618808301</v>
      </c>
      <c r="D32" s="2">
        <v>0.340513569429232</v>
      </c>
      <c r="E32" s="2">
        <v>0.36068349753694601</v>
      </c>
      <c r="F32" s="2">
        <v>0.35817858051386398</v>
      </c>
      <c r="G32" s="2">
        <v>0.36035123269165797</v>
      </c>
      <c r="H32" s="2">
        <v>0.37070105820105798</v>
      </c>
      <c r="I32" s="2">
        <v>0.37925121463275202</v>
      </c>
      <c r="J32" s="2">
        <v>0.38616829902058802</v>
      </c>
      <c r="K32" s="2">
        <v>0.40841505852578303</v>
      </c>
      <c r="L32" s="2">
        <v>0.410395450337257</v>
      </c>
      <c r="M32" s="2">
        <v>0.43850334976614802</v>
      </c>
      <c r="N32" s="2">
        <v>0.45941989203037797</v>
      </c>
    </row>
    <row r="33" spans="1:15" x14ac:dyDescent="0.3">
      <c r="A33" s="8" t="s">
        <v>16</v>
      </c>
      <c r="B33" s="8" t="s">
        <v>56</v>
      </c>
      <c r="C33" s="2">
        <v>0.66865640381191704</v>
      </c>
      <c r="D33" s="2">
        <v>0.65948643057076795</v>
      </c>
      <c r="E33" s="2">
        <v>0.63931650246305405</v>
      </c>
      <c r="F33" s="2">
        <v>0.64182141948613602</v>
      </c>
      <c r="G33" s="2">
        <v>0.63964876730834197</v>
      </c>
      <c r="H33" s="2">
        <v>0.62929894179894197</v>
      </c>
      <c r="I33" s="2">
        <v>0.62074878536724798</v>
      </c>
      <c r="J33" s="2">
        <v>0.61383170097941198</v>
      </c>
      <c r="K33" s="2">
        <v>0.59158494147421703</v>
      </c>
      <c r="L33" s="2">
        <v>0.589604549662743</v>
      </c>
      <c r="M33" s="2">
        <v>0.56149665023385198</v>
      </c>
      <c r="N33" s="2">
        <v>0.54058010796962197</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55</v>
      </c>
      <c r="C38" s="2">
        <v>8.0377723250799296E-2</v>
      </c>
      <c r="D38" s="2">
        <v>6.2629043358568498E-3</v>
      </c>
      <c r="E38" s="2">
        <v>1.62095615894946E-2</v>
      </c>
      <c r="F38" s="2">
        <v>1.0432090456319799E-2</v>
      </c>
      <c r="G38" s="2">
        <v>7.8731765802970796E-2</v>
      </c>
      <c r="H38" s="2">
        <v>5.8536585365853697E-2</v>
      </c>
      <c r="I38" s="2">
        <v>7.7991016741527197E-2</v>
      </c>
      <c r="J38" s="2">
        <v>8.1114718614718598E-2</v>
      </c>
      <c r="K38" s="2">
        <v>7.6830672205816103E-2</v>
      </c>
      <c r="L38" s="2">
        <v>0.14162870688853799</v>
      </c>
      <c r="M38" s="2">
        <v>0.14201376165465601</v>
      </c>
      <c r="N38" s="3">
        <v>0.51780303030302999</v>
      </c>
      <c r="O38" s="3">
        <v>0.91840503385541306</v>
      </c>
    </row>
    <row r="39" spans="1:15" x14ac:dyDescent="0.3">
      <c r="A39" s="8" t="s">
        <v>12</v>
      </c>
      <c r="B39" s="8" t="s">
        <v>56</v>
      </c>
      <c r="C39" s="2">
        <v>3.55182768975872E-2</v>
      </c>
      <c r="D39" s="2">
        <v>-3.3700000000000001E-2</v>
      </c>
      <c r="E39" s="2">
        <v>-5.7435579012728999E-3</v>
      </c>
      <c r="F39" s="2">
        <v>2.5292740046838399E-2</v>
      </c>
      <c r="G39" s="2">
        <v>5.4007410791330403E-2</v>
      </c>
      <c r="H39" s="2">
        <v>4.7050325066217202E-2</v>
      </c>
      <c r="I39" s="2">
        <v>9.4057584398859306E-2</v>
      </c>
      <c r="J39" s="2">
        <v>8.2313868919998298E-2</v>
      </c>
      <c r="K39" s="2">
        <v>6.9722276170130104E-2</v>
      </c>
      <c r="L39" s="2">
        <v>0.102687000726216</v>
      </c>
      <c r="M39" s="2">
        <v>9.9644362486828203E-2</v>
      </c>
      <c r="N39" s="3">
        <v>0.403876066759154</v>
      </c>
      <c r="O39" s="3">
        <v>0.72793128428024401</v>
      </c>
    </row>
    <row r="40" spans="1:15" x14ac:dyDescent="0.3">
      <c r="A40" s="8" t="s">
        <v>13</v>
      </c>
      <c r="B40" s="8" t="s">
        <v>55</v>
      </c>
      <c r="C40" s="2">
        <v>3.6659877800407303E-2</v>
      </c>
      <c r="D40" s="2">
        <v>2.16110019646365E-2</v>
      </c>
      <c r="E40" s="2">
        <v>-7.6923076923076901E-3</v>
      </c>
      <c r="F40" s="2">
        <v>8.9147286821705404E-2</v>
      </c>
      <c r="G40" s="2">
        <v>1.6014234875444799E-2</v>
      </c>
      <c r="H40" s="2">
        <v>9.8073555166374796E-2</v>
      </c>
      <c r="I40" s="2">
        <v>3.1897926634768703E-2</v>
      </c>
      <c r="J40" s="2">
        <v>0.115919629057187</v>
      </c>
      <c r="K40" s="2">
        <v>5.6786703601107998E-2</v>
      </c>
      <c r="L40" s="2">
        <v>6.2909567496723495E-2</v>
      </c>
      <c r="M40" s="2">
        <v>6.1652281134402E-2</v>
      </c>
      <c r="N40" s="3">
        <v>0.33075734157650699</v>
      </c>
      <c r="O40" s="3">
        <v>0.65576923076923099</v>
      </c>
    </row>
    <row r="41" spans="1:15" x14ac:dyDescent="0.3">
      <c r="A41" s="8" t="s">
        <v>13</v>
      </c>
      <c r="B41" s="8" t="s">
        <v>56</v>
      </c>
      <c r="C41" s="2">
        <v>5.17647058823529E-2</v>
      </c>
      <c r="D41" s="2">
        <v>-5.3691275167785199E-2</v>
      </c>
      <c r="E41" s="2">
        <v>3.54609929078014E-2</v>
      </c>
      <c r="F41" s="2">
        <v>1.1415525114155301E-2</v>
      </c>
      <c r="G41" s="2">
        <v>6.0948081264108403E-2</v>
      </c>
      <c r="H41" s="2">
        <v>0.104255319148936</v>
      </c>
      <c r="I41" s="2">
        <v>7.1290944123314104E-2</v>
      </c>
      <c r="J41" s="2">
        <v>9.5323741007194193E-2</v>
      </c>
      <c r="K41" s="2">
        <v>9.6880131362890004E-2</v>
      </c>
      <c r="L41" s="2">
        <v>1.9461077844311399E-2</v>
      </c>
      <c r="M41" s="2">
        <v>8.5168869309838496E-2</v>
      </c>
      <c r="N41" s="3">
        <v>0.32913669064748202</v>
      </c>
      <c r="O41" s="3">
        <v>0.74704491725768296</v>
      </c>
    </row>
    <row r="42" spans="1:15" x14ac:dyDescent="0.3">
      <c r="A42" s="8" t="s">
        <v>14</v>
      </c>
      <c r="B42" s="8" t="s">
        <v>55</v>
      </c>
      <c r="C42" s="2">
        <v>4.2328042328042298E-2</v>
      </c>
      <c r="D42" s="2">
        <v>-3.0456852791878201E-2</v>
      </c>
      <c r="E42" s="2">
        <v>-3.8145100972326103E-2</v>
      </c>
      <c r="F42" s="2">
        <v>3.42146189735614E-2</v>
      </c>
      <c r="G42" s="2">
        <v>3.3082706766917297E-2</v>
      </c>
      <c r="H42" s="2">
        <v>4.0029112081513801E-2</v>
      </c>
      <c r="I42" s="2">
        <v>5.8782365290412898E-2</v>
      </c>
      <c r="J42" s="2">
        <v>0.101784534038334</v>
      </c>
      <c r="K42" s="2">
        <v>1.7396520695860802E-2</v>
      </c>
      <c r="L42" s="2">
        <v>6.1320754716981098E-2</v>
      </c>
      <c r="M42" s="2">
        <v>7.2777777777777802E-2</v>
      </c>
      <c r="N42" s="3">
        <v>0.27627230667547897</v>
      </c>
      <c r="O42" s="3">
        <v>0.44427823485415102</v>
      </c>
    </row>
    <row r="43" spans="1:15" x14ac:dyDescent="0.3">
      <c r="A43" s="8" t="s">
        <v>14</v>
      </c>
      <c r="B43" s="8" t="s">
        <v>56</v>
      </c>
      <c r="C43" s="2">
        <v>2.4117140396210199E-2</v>
      </c>
      <c r="D43" s="2">
        <v>-4.9621530698065602E-2</v>
      </c>
      <c r="E43" s="2">
        <v>-8.8495575221238904E-4</v>
      </c>
      <c r="F43" s="2">
        <v>2.30292294065545E-2</v>
      </c>
      <c r="G43" s="2">
        <v>4.7619047619047603E-2</v>
      </c>
      <c r="H43" s="2">
        <v>8.2644628099173595E-4</v>
      </c>
      <c r="I43" s="2">
        <v>6.2758051197357598E-2</v>
      </c>
      <c r="J43" s="2">
        <v>0.122766122766123</v>
      </c>
      <c r="K43" s="2">
        <v>5.1903114186851201E-2</v>
      </c>
      <c r="L43" s="2">
        <v>8.0921052631578894E-2</v>
      </c>
      <c r="M43" s="2">
        <v>5.7212416311625103E-2</v>
      </c>
      <c r="N43" s="3">
        <v>0.34965034965035002</v>
      </c>
      <c r="O43" s="3">
        <v>0.53716814159292003</v>
      </c>
    </row>
    <row r="44" spans="1:15" x14ac:dyDescent="0.3">
      <c r="A44" s="8" t="s">
        <v>15</v>
      </c>
      <c r="B44" s="8" t="s">
        <v>55</v>
      </c>
      <c r="C44" s="2">
        <v>1.20320855614973E-2</v>
      </c>
      <c r="D44" s="2">
        <v>1.3210039630118899E-3</v>
      </c>
      <c r="E44" s="2">
        <v>-1.7150395778364101E-2</v>
      </c>
      <c r="F44" s="2">
        <v>8.7248322147651006E-2</v>
      </c>
      <c r="G44" s="2">
        <v>9.8765432098765395E-3</v>
      </c>
      <c r="H44" s="2">
        <v>4.7677261613691901E-2</v>
      </c>
      <c r="I44" s="2">
        <v>5.4842473745624301E-2</v>
      </c>
      <c r="J44" s="2">
        <v>1.6592920353982299E-2</v>
      </c>
      <c r="K44" s="2">
        <v>0.103373231773667</v>
      </c>
      <c r="L44" s="2">
        <v>0.13609467455621299</v>
      </c>
      <c r="M44" s="2">
        <v>0.118055555555556</v>
      </c>
      <c r="N44" s="3">
        <v>0.42477876106194701</v>
      </c>
      <c r="O44" s="3">
        <v>0.69920844327176801</v>
      </c>
    </row>
    <row r="45" spans="1:15" x14ac:dyDescent="0.3">
      <c r="A45" s="8" t="s">
        <v>15</v>
      </c>
      <c r="B45" s="8" t="s">
        <v>56</v>
      </c>
      <c r="C45" s="2">
        <v>-1.6814159292035401E-2</v>
      </c>
      <c r="D45" s="2">
        <v>-4.8604860486048597E-2</v>
      </c>
      <c r="E45" s="2">
        <v>-1.89214758751183E-3</v>
      </c>
      <c r="F45" s="2">
        <v>3.12796208530806E-2</v>
      </c>
      <c r="G45" s="2">
        <v>5.7904411764705899E-2</v>
      </c>
      <c r="H45" s="2">
        <v>1.8245004344048701E-2</v>
      </c>
      <c r="I45" s="2">
        <v>7.0819112627986305E-2</v>
      </c>
      <c r="J45" s="2">
        <v>7.7290836653386499E-2</v>
      </c>
      <c r="K45" s="2">
        <v>8.2100591715976307E-2</v>
      </c>
      <c r="L45" s="2">
        <v>8.6807928913192098E-2</v>
      </c>
      <c r="M45" s="2">
        <v>0.10314465408805</v>
      </c>
      <c r="N45" s="3">
        <v>0.39760956175298801</v>
      </c>
      <c r="O45" s="3">
        <v>0.65941343424787102</v>
      </c>
    </row>
    <row r="46" spans="1:15" x14ac:dyDescent="0.3">
      <c r="A46" s="8" t="s">
        <v>16</v>
      </c>
      <c r="B46" s="8" t="s">
        <v>55</v>
      </c>
      <c r="C46" s="2">
        <v>-0.115676359039191</v>
      </c>
      <c r="D46" s="2">
        <v>-0.162616154395997</v>
      </c>
      <c r="E46" s="2">
        <v>-0.39906103286384997</v>
      </c>
      <c r="F46" s="2">
        <v>-0.2421875</v>
      </c>
      <c r="G46" s="2">
        <v>5.0609184629803197E-2</v>
      </c>
      <c r="H46" s="2">
        <v>0.183764495985727</v>
      </c>
      <c r="I46" s="2">
        <v>0.455915599095705</v>
      </c>
      <c r="J46" s="2">
        <v>0.33643892339544501</v>
      </c>
      <c r="K46" s="2">
        <v>0.201781564678544</v>
      </c>
      <c r="L46" s="2">
        <v>0.117950370609088</v>
      </c>
      <c r="M46" s="2">
        <v>0.44739117901412501</v>
      </c>
      <c r="N46" s="3">
        <v>1.59886128364389</v>
      </c>
      <c r="O46" s="3">
        <v>1.1429790866410601</v>
      </c>
    </row>
    <row r="47" spans="1:15" x14ac:dyDescent="0.3">
      <c r="A47" s="8" t="s">
        <v>16</v>
      </c>
      <c r="B47" s="8" t="s">
        <v>56</v>
      </c>
      <c r="C47" s="2">
        <v>-0.15129209083790099</v>
      </c>
      <c r="D47" s="2">
        <v>-0.23362243956449499</v>
      </c>
      <c r="E47" s="2">
        <v>-0.39248735853599798</v>
      </c>
      <c r="F47" s="2">
        <v>-0.24930638129211299</v>
      </c>
      <c r="G47" s="2">
        <v>4.7518479408658904E-3</v>
      </c>
      <c r="H47" s="2">
        <v>0.14135575407251699</v>
      </c>
      <c r="I47" s="2">
        <v>0.41390423572744001</v>
      </c>
      <c r="J47" s="2">
        <v>0.217844350374471</v>
      </c>
      <c r="K47" s="2">
        <v>0.19197860962566801</v>
      </c>
      <c r="L47" s="2">
        <v>-3.5890533871691301E-3</v>
      </c>
      <c r="M47" s="2">
        <v>0.33003151733453401</v>
      </c>
      <c r="N47" s="3">
        <v>0.92380332139368304</v>
      </c>
      <c r="O47" s="3">
        <v>0.42258608235010803</v>
      </c>
    </row>
    <row r="48" spans="1:15" x14ac:dyDescent="0.3">
      <c r="A48" s="11" t="s">
        <v>17</v>
      </c>
      <c r="B48" s="11" t="s">
        <v>17</v>
      </c>
      <c r="C48" s="3">
        <v>1.15360369825594E-2</v>
      </c>
      <c r="D48" s="3">
        <v>-5.1330522029954903E-2</v>
      </c>
      <c r="E48" s="3">
        <v>-5.4633441359376402E-2</v>
      </c>
      <c r="F48" s="3">
        <v>-2.5478887267505199E-3</v>
      </c>
      <c r="G48" s="3">
        <v>5.84028051923925E-2</v>
      </c>
      <c r="H48" s="3">
        <v>5.7505814208609403E-2</v>
      </c>
      <c r="I48" s="3">
        <v>0.108570717234797</v>
      </c>
      <c r="J48" s="3">
        <v>9.9715526276388702E-2</v>
      </c>
      <c r="K48" s="3">
        <v>8.4734513274336301E-2</v>
      </c>
      <c r="L48" s="3">
        <v>0.106339917475957</v>
      </c>
      <c r="M48" s="3">
        <v>0.14414963767602099</v>
      </c>
      <c r="N48" s="3">
        <v>0.50999401107950304</v>
      </c>
      <c r="O48" s="3">
        <v>0.766707541385653</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43</v>
      </c>
      <c r="B53" s="15"/>
    </row>
    <row r="54" spans="1:2" x14ac:dyDescent="0.3">
      <c r="A54" s="14" t="s">
        <v>44</v>
      </c>
      <c r="B54" s="15"/>
    </row>
    <row r="55" spans="1:2" x14ac:dyDescent="0.3">
      <c r="A55" s="14" t="s">
        <v>45</v>
      </c>
      <c r="B55" s="15"/>
    </row>
    <row r="56" spans="1:2" x14ac:dyDescent="0.3">
      <c r="A56" s="14" t="s">
        <v>59</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177</v>
      </c>
      <c r="B1" s="15"/>
    </row>
    <row r="2" spans="1:14" ht="15.6" x14ac:dyDescent="0.3">
      <c r="A2" s="12" t="s">
        <v>174</v>
      </c>
      <c r="B2" s="15"/>
    </row>
    <row r="3" spans="1:14" ht="15.6" x14ac:dyDescent="0.3">
      <c r="A3" s="12" t="s">
        <v>33</v>
      </c>
      <c r="B3" s="15"/>
    </row>
    <row r="4" spans="1:14" ht="15.6" x14ac:dyDescent="0.3">
      <c r="A4" s="12" t="s">
        <v>58</v>
      </c>
      <c r="B4" s="15"/>
    </row>
    <row r="5" spans="1:14" ht="15.6" x14ac:dyDescent="0.3">
      <c r="A5" s="12" t="s">
        <v>53</v>
      </c>
      <c r="B5" s="15"/>
    </row>
    <row r="6" spans="1:14" x14ac:dyDescent="0.3">
      <c r="A6" s="16" t="str">
        <f>HYPERLINK("#'Table of contents'!A48",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60</v>
      </c>
      <c r="C9" s="1">
        <v>2451</v>
      </c>
      <c r="D9" s="1">
        <v>2831</v>
      </c>
      <c r="E9" s="1">
        <v>3000</v>
      </c>
      <c r="F9" s="1">
        <v>3187</v>
      </c>
      <c r="G9" s="1">
        <v>3401</v>
      </c>
      <c r="H9" s="1">
        <v>3838</v>
      </c>
      <c r="I9" s="1">
        <v>4158</v>
      </c>
      <c r="J9" s="1">
        <v>4501</v>
      </c>
      <c r="K9" s="1">
        <v>4998</v>
      </c>
      <c r="L9" s="1">
        <v>5462</v>
      </c>
      <c r="M9" s="1">
        <v>6510</v>
      </c>
      <c r="N9" s="1">
        <v>7547</v>
      </c>
    </row>
    <row r="10" spans="1:14" x14ac:dyDescent="0.3">
      <c r="A10" s="7" t="s">
        <v>12</v>
      </c>
      <c r="B10" s="7" t="s">
        <v>61</v>
      </c>
      <c r="C10" s="1">
        <v>5295</v>
      </c>
      <c r="D10" s="1">
        <v>5924</v>
      </c>
      <c r="E10" s="1">
        <v>6016</v>
      </c>
      <c r="F10" s="1">
        <v>6190</v>
      </c>
      <c r="G10" s="1">
        <v>5965</v>
      </c>
      <c r="H10" s="1">
        <v>6467</v>
      </c>
      <c r="I10" s="1">
        <v>6881</v>
      </c>
      <c r="J10" s="1">
        <v>7665</v>
      </c>
      <c r="K10" s="1">
        <v>8302</v>
      </c>
      <c r="L10" s="1">
        <v>8917</v>
      </c>
      <c r="M10" s="1">
        <v>10253</v>
      </c>
      <c r="N10" s="1">
        <v>11952</v>
      </c>
    </row>
    <row r="11" spans="1:14" x14ac:dyDescent="0.3">
      <c r="A11" s="7" t="s">
        <v>12</v>
      </c>
      <c r="B11" s="7" t="s">
        <v>62</v>
      </c>
      <c r="C11" s="1">
        <v>3004</v>
      </c>
      <c r="D11" s="1">
        <v>3134</v>
      </c>
      <c r="E11" s="1">
        <v>3164</v>
      </c>
      <c r="F11" s="1">
        <v>3138</v>
      </c>
      <c r="G11" s="1">
        <v>3279</v>
      </c>
      <c r="H11" s="1">
        <v>3396</v>
      </c>
      <c r="I11" s="1">
        <v>3514</v>
      </c>
      <c r="J11" s="1">
        <v>3625</v>
      </c>
      <c r="K11" s="1">
        <v>3810</v>
      </c>
      <c r="L11" s="1">
        <v>4132</v>
      </c>
      <c r="M11" s="1">
        <v>4625</v>
      </c>
      <c r="N11" s="1">
        <v>5154</v>
      </c>
    </row>
    <row r="12" spans="1:14" x14ac:dyDescent="0.3">
      <c r="A12" s="7" t="s">
        <v>12</v>
      </c>
      <c r="B12" s="7" t="s">
        <v>63</v>
      </c>
      <c r="C12" s="1">
        <v>1752</v>
      </c>
      <c r="D12" s="1">
        <v>1761</v>
      </c>
      <c r="E12" s="1">
        <v>1727</v>
      </c>
      <c r="F12" s="1">
        <v>1712</v>
      </c>
      <c r="G12" s="1">
        <v>1756</v>
      </c>
      <c r="H12" s="1">
        <v>1856</v>
      </c>
      <c r="I12" s="1">
        <v>1920</v>
      </c>
      <c r="J12" s="1">
        <v>1975</v>
      </c>
      <c r="K12" s="1">
        <v>2088</v>
      </c>
      <c r="L12" s="1">
        <v>2174</v>
      </c>
      <c r="M12" s="1">
        <v>2306</v>
      </c>
      <c r="N12" s="1">
        <v>2428</v>
      </c>
    </row>
    <row r="13" spans="1:14" x14ac:dyDescent="0.3">
      <c r="A13" s="7" t="s">
        <v>12</v>
      </c>
      <c r="B13" s="7" t="s">
        <v>64</v>
      </c>
      <c r="C13" s="1">
        <v>753</v>
      </c>
      <c r="D13" s="1">
        <v>705</v>
      </c>
      <c r="E13" s="1">
        <v>598</v>
      </c>
      <c r="F13" s="1">
        <v>550</v>
      </c>
      <c r="G13" s="1">
        <v>543</v>
      </c>
      <c r="H13" s="1">
        <v>557</v>
      </c>
      <c r="I13" s="1">
        <v>582</v>
      </c>
      <c r="J13" s="1">
        <v>621</v>
      </c>
      <c r="K13" s="1">
        <v>678</v>
      </c>
      <c r="L13" s="1">
        <v>730</v>
      </c>
      <c r="M13" s="1">
        <v>754</v>
      </c>
      <c r="N13" s="1">
        <v>857</v>
      </c>
    </row>
    <row r="14" spans="1:14" x14ac:dyDescent="0.3">
      <c r="A14" s="7" t="s">
        <v>12</v>
      </c>
      <c r="B14" s="7" t="s">
        <v>65</v>
      </c>
      <c r="C14" s="1">
        <v>194</v>
      </c>
      <c r="D14" s="1">
        <v>175</v>
      </c>
      <c r="E14" s="1">
        <v>116</v>
      </c>
      <c r="F14" s="1">
        <v>81</v>
      </c>
      <c r="G14" s="1">
        <v>69</v>
      </c>
      <c r="H14" s="1">
        <v>81</v>
      </c>
      <c r="I14" s="1">
        <v>88</v>
      </c>
      <c r="J14" s="1">
        <v>93</v>
      </c>
      <c r="K14" s="1">
        <v>103</v>
      </c>
      <c r="L14" s="1">
        <v>99</v>
      </c>
      <c r="M14" s="1">
        <v>113</v>
      </c>
      <c r="N14" s="1">
        <v>111</v>
      </c>
    </row>
    <row r="15" spans="1:14" x14ac:dyDescent="0.3">
      <c r="A15" s="7" t="s">
        <v>12</v>
      </c>
      <c r="B15" s="7" t="s">
        <v>66</v>
      </c>
      <c r="C15" s="1">
        <v>1798</v>
      </c>
      <c r="D15" s="1">
        <v>2135</v>
      </c>
      <c r="E15" s="1">
        <v>2367</v>
      </c>
      <c r="F15" s="1">
        <v>2649</v>
      </c>
      <c r="G15" s="1">
        <v>3037</v>
      </c>
      <c r="H15" s="1">
        <v>3416</v>
      </c>
      <c r="I15" s="1">
        <v>3725</v>
      </c>
      <c r="J15" s="1">
        <v>4218</v>
      </c>
      <c r="K15" s="1">
        <v>4801</v>
      </c>
      <c r="L15" s="1">
        <v>5126</v>
      </c>
      <c r="M15" s="1">
        <v>5838</v>
      </c>
      <c r="N15" s="1">
        <v>6527</v>
      </c>
    </row>
    <row r="16" spans="1:14" x14ac:dyDescent="0.3">
      <c r="A16" s="7" t="s">
        <v>12</v>
      </c>
      <c r="B16" s="7" t="s">
        <v>67</v>
      </c>
      <c r="C16" s="1">
        <v>7023</v>
      </c>
      <c r="D16" s="1">
        <v>7200</v>
      </c>
      <c r="E16" s="1">
        <v>6680</v>
      </c>
      <c r="F16" s="1">
        <v>6575</v>
      </c>
      <c r="G16" s="1">
        <v>6431</v>
      </c>
      <c r="H16" s="1">
        <v>6813</v>
      </c>
      <c r="I16" s="1">
        <v>7195</v>
      </c>
      <c r="J16" s="1">
        <v>8398</v>
      </c>
      <c r="K16" s="1">
        <v>9292</v>
      </c>
      <c r="L16" s="1">
        <v>10382</v>
      </c>
      <c r="M16" s="1">
        <v>11824</v>
      </c>
      <c r="N16" s="1">
        <v>13369</v>
      </c>
    </row>
    <row r="17" spans="1:14" x14ac:dyDescent="0.3">
      <c r="A17" s="7" t="s">
        <v>12</v>
      </c>
      <c r="B17" s="7" t="s">
        <v>68</v>
      </c>
      <c r="C17" s="1">
        <v>4756</v>
      </c>
      <c r="D17" s="1">
        <v>5093</v>
      </c>
      <c r="E17" s="1">
        <v>5133</v>
      </c>
      <c r="F17" s="1">
        <v>5169</v>
      </c>
      <c r="G17" s="1">
        <v>5348</v>
      </c>
      <c r="H17" s="1">
        <v>5476</v>
      </c>
      <c r="I17" s="1">
        <v>5567</v>
      </c>
      <c r="J17" s="1">
        <v>5671</v>
      </c>
      <c r="K17" s="1">
        <v>5839</v>
      </c>
      <c r="L17" s="1">
        <v>6015</v>
      </c>
      <c r="M17" s="1">
        <v>6349</v>
      </c>
      <c r="N17" s="1">
        <v>6701</v>
      </c>
    </row>
    <row r="18" spans="1:14" x14ac:dyDescent="0.3">
      <c r="A18" s="7" t="s">
        <v>12</v>
      </c>
      <c r="B18" s="7" t="s">
        <v>69</v>
      </c>
      <c r="C18" s="1">
        <v>2962</v>
      </c>
      <c r="D18" s="1">
        <v>3044</v>
      </c>
      <c r="E18" s="1">
        <v>3025</v>
      </c>
      <c r="F18" s="1">
        <v>2972</v>
      </c>
      <c r="G18" s="1">
        <v>3060</v>
      </c>
      <c r="H18" s="1">
        <v>3188</v>
      </c>
      <c r="I18" s="1">
        <v>3289</v>
      </c>
      <c r="J18" s="1">
        <v>3413</v>
      </c>
      <c r="K18" s="1">
        <v>3572</v>
      </c>
      <c r="L18" s="1">
        <v>3632</v>
      </c>
      <c r="M18" s="1">
        <v>3850</v>
      </c>
      <c r="N18" s="1">
        <v>4092</v>
      </c>
    </row>
    <row r="19" spans="1:14" x14ac:dyDescent="0.3">
      <c r="A19" s="7" t="s">
        <v>12</v>
      </c>
      <c r="B19" s="7" t="s">
        <v>70</v>
      </c>
      <c r="C19" s="1">
        <v>1889</v>
      </c>
      <c r="D19" s="1">
        <v>1763</v>
      </c>
      <c r="E19" s="1">
        <v>1544</v>
      </c>
      <c r="F19" s="1">
        <v>1458</v>
      </c>
      <c r="G19" s="1">
        <v>1461</v>
      </c>
      <c r="H19" s="1">
        <v>1494</v>
      </c>
      <c r="I19" s="1">
        <v>1550</v>
      </c>
      <c r="J19" s="1">
        <v>1634</v>
      </c>
      <c r="K19" s="1">
        <v>1752</v>
      </c>
      <c r="L19" s="1">
        <v>1876</v>
      </c>
      <c r="M19" s="1">
        <v>2008</v>
      </c>
      <c r="N19" s="1">
        <v>2170</v>
      </c>
    </row>
    <row r="20" spans="1:14" x14ac:dyDescent="0.3">
      <c r="A20" s="7" t="s">
        <v>12</v>
      </c>
      <c r="B20" s="7" t="s">
        <v>71</v>
      </c>
      <c r="C20" s="1">
        <v>886</v>
      </c>
      <c r="D20" s="1">
        <v>765</v>
      </c>
      <c r="E20" s="1">
        <v>577</v>
      </c>
      <c r="F20" s="1">
        <v>392</v>
      </c>
      <c r="G20" s="1">
        <v>364</v>
      </c>
      <c r="H20" s="1">
        <v>378</v>
      </c>
      <c r="I20" s="1">
        <v>416</v>
      </c>
      <c r="J20" s="1">
        <v>453</v>
      </c>
      <c r="K20" s="1">
        <v>489</v>
      </c>
      <c r="L20" s="1">
        <v>509</v>
      </c>
      <c r="M20" s="1">
        <v>499</v>
      </c>
      <c r="N20" s="1">
        <v>535</v>
      </c>
    </row>
    <row r="21" spans="1:14" x14ac:dyDescent="0.3">
      <c r="A21" s="7" t="s">
        <v>13</v>
      </c>
      <c r="B21" s="7" t="s">
        <v>60</v>
      </c>
      <c r="C21" s="1">
        <v>115</v>
      </c>
      <c r="D21" s="1">
        <v>122</v>
      </c>
      <c r="E21" s="1">
        <v>135</v>
      </c>
      <c r="F21" s="1">
        <v>135</v>
      </c>
      <c r="G21" s="1">
        <v>168</v>
      </c>
      <c r="H21" s="1">
        <v>169</v>
      </c>
      <c r="I21" s="1">
        <v>181</v>
      </c>
      <c r="J21" s="1">
        <v>172</v>
      </c>
      <c r="K21" s="1">
        <v>213</v>
      </c>
      <c r="L21" s="1">
        <v>202</v>
      </c>
      <c r="M21" s="1">
        <v>222</v>
      </c>
      <c r="N21" s="1">
        <v>225</v>
      </c>
    </row>
    <row r="22" spans="1:14" x14ac:dyDescent="0.3">
      <c r="A22" s="7" t="s">
        <v>13</v>
      </c>
      <c r="B22" s="7" t="s">
        <v>61</v>
      </c>
      <c r="C22" s="1">
        <v>164</v>
      </c>
      <c r="D22" s="1">
        <v>173</v>
      </c>
      <c r="E22" s="1">
        <v>173</v>
      </c>
      <c r="F22" s="1">
        <v>163</v>
      </c>
      <c r="G22" s="1">
        <v>169</v>
      </c>
      <c r="H22" s="1">
        <v>176</v>
      </c>
      <c r="I22" s="1">
        <v>216</v>
      </c>
      <c r="J22" s="1">
        <v>234</v>
      </c>
      <c r="K22" s="1">
        <v>249</v>
      </c>
      <c r="L22" s="1">
        <v>292</v>
      </c>
      <c r="M22" s="1">
        <v>315</v>
      </c>
      <c r="N22" s="1">
        <v>348</v>
      </c>
    </row>
    <row r="23" spans="1:14" x14ac:dyDescent="0.3">
      <c r="A23" s="7" t="s">
        <v>13</v>
      </c>
      <c r="B23" s="7" t="s">
        <v>62</v>
      </c>
      <c r="C23" s="1">
        <v>99</v>
      </c>
      <c r="D23" s="1">
        <v>104</v>
      </c>
      <c r="E23" s="1">
        <v>113</v>
      </c>
      <c r="F23" s="1">
        <v>122</v>
      </c>
      <c r="G23" s="1">
        <v>125</v>
      </c>
      <c r="H23" s="1">
        <v>119</v>
      </c>
      <c r="I23" s="1">
        <v>132</v>
      </c>
      <c r="J23" s="1">
        <v>139</v>
      </c>
      <c r="K23" s="1">
        <v>154</v>
      </c>
      <c r="L23" s="1">
        <v>152</v>
      </c>
      <c r="M23" s="1">
        <v>156</v>
      </c>
      <c r="N23" s="1">
        <v>165</v>
      </c>
    </row>
    <row r="24" spans="1:14" x14ac:dyDescent="0.3">
      <c r="A24" s="7" t="s">
        <v>13</v>
      </c>
      <c r="B24" s="7" t="s">
        <v>63</v>
      </c>
      <c r="C24" s="1">
        <v>86</v>
      </c>
      <c r="D24" s="1">
        <v>75</v>
      </c>
      <c r="E24" s="1">
        <v>70</v>
      </c>
      <c r="F24" s="1">
        <v>70</v>
      </c>
      <c r="G24" s="1">
        <v>77</v>
      </c>
      <c r="H24" s="1">
        <v>82</v>
      </c>
      <c r="I24" s="1">
        <v>72</v>
      </c>
      <c r="J24" s="1">
        <v>70</v>
      </c>
      <c r="K24" s="1">
        <v>72</v>
      </c>
      <c r="L24" s="1">
        <v>81</v>
      </c>
      <c r="M24" s="1">
        <v>83</v>
      </c>
      <c r="N24" s="1">
        <v>93</v>
      </c>
    </row>
    <row r="25" spans="1:14" x14ac:dyDescent="0.3">
      <c r="A25" s="7" t="s">
        <v>13</v>
      </c>
      <c r="B25" s="7" t="s">
        <v>64</v>
      </c>
      <c r="C25" s="1">
        <v>24</v>
      </c>
      <c r="D25" s="1">
        <v>32</v>
      </c>
      <c r="E25" s="1">
        <v>26</v>
      </c>
      <c r="F25" s="1">
        <v>24</v>
      </c>
      <c r="G25" s="1">
        <v>20</v>
      </c>
      <c r="H25" s="1">
        <v>22</v>
      </c>
      <c r="I25" s="1">
        <v>23</v>
      </c>
      <c r="J25" s="1">
        <v>29</v>
      </c>
      <c r="K25" s="1">
        <v>30</v>
      </c>
      <c r="L25" s="1">
        <v>32</v>
      </c>
      <c r="M25" s="1">
        <v>30</v>
      </c>
      <c r="N25" s="1">
        <v>24</v>
      </c>
    </row>
    <row r="26" spans="1:14" x14ac:dyDescent="0.3">
      <c r="A26" s="7" t="s">
        <v>13</v>
      </c>
      <c r="B26" s="7" t="s">
        <v>65</v>
      </c>
      <c r="C26" s="1">
        <v>3</v>
      </c>
      <c r="D26" s="1">
        <v>3</v>
      </c>
      <c r="E26" s="1">
        <v>3</v>
      </c>
      <c r="F26" s="1">
        <v>2</v>
      </c>
      <c r="G26" s="1">
        <v>3</v>
      </c>
      <c r="H26" s="1">
        <v>3</v>
      </c>
      <c r="I26" s="1">
        <v>3</v>
      </c>
      <c r="J26" s="1">
        <v>3</v>
      </c>
      <c r="K26" s="1">
        <v>4</v>
      </c>
      <c r="L26" s="1">
        <v>4</v>
      </c>
      <c r="M26" s="1">
        <v>5</v>
      </c>
      <c r="N26" s="1">
        <v>6</v>
      </c>
    </row>
    <row r="27" spans="1:14" x14ac:dyDescent="0.3">
      <c r="A27" s="7" t="s">
        <v>13</v>
      </c>
      <c r="B27" s="7" t="s">
        <v>66</v>
      </c>
      <c r="C27" s="1">
        <v>89</v>
      </c>
      <c r="D27" s="1">
        <v>108</v>
      </c>
      <c r="E27" s="1">
        <v>111</v>
      </c>
      <c r="F27" s="1">
        <v>124</v>
      </c>
      <c r="G27" s="1">
        <v>144</v>
      </c>
      <c r="H27" s="1">
        <v>137</v>
      </c>
      <c r="I27" s="1">
        <v>152</v>
      </c>
      <c r="J27" s="1">
        <v>148</v>
      </c>
      <c r="K27" s="1">
        <v>170</v>
      </c>
      <c r="L27" s="1">
        <v>161</v>
      </c>
      <c r="M27" s="1">
        <v>151</v>
      </c>
      <c r="N27" s="1">
        <v>162</v>
      </c>
    </row>
    <row r="28" spans="1:14" x14ac:dyDescent="0.3">
      <c r="A28" s="7" t="s">
        <v>13</v>
      </c>
      <c r="B28" s="7" t="s">
        <v>67</v>
      </c>
      <c r="C28" s="1">
        <v>122</v>
      </c>
      <c r="D28" s="1">
        <v>121</v>
      </c>
      <c r="E28" s="1">
        <v>114</v>
      </c>
      <c r="F28" s="1">
        <v>129</v>
      </c>
      <c r="G28" s="1">
        <v>116</v>
      </c>
      <c r="H28" s="1">
        <v>144</v>
      </c>
      <c r="I28" s="1">
        <v>166</v>
      </c>
      <c r="J28" s="1">
        <v>191</v>
      </c>
      <c r="K28" s="1">
        <v>210</v>
      </c>
      <c r="L28" s="1">
        <v>243</v>
      </c>
      <c r="M28" s="1">
        <v>267</v>
      </c>
      <c r="N28" s="1">
        <v>310</v>
      </c>
    </row>
    <row r="29" spans="1:14" x14ac:dyDescent="0.3">
      <c r="A29" s="7" t="s">
        <v>13</v>
      </c>
      <c r="B29" s="7" t="s">
        <v>68</v>
      </c>
      <c r="C29" s="1">
        <v>86</v>
      </c>
      <c r="D29" s="1">
        <v>91</v>
      </c>
      <c r="E29" s="1">
        <v>84</v>
      </c>
      <c r="F29" s="1">
        <v>86</v>
      </c>
      <c r="G29" s="1">
        <v>82</v>
      </c>
      <c r="H29" s="1">
        <v>84</v>
      </c>
      <c r="I29" s="1">
        <v>93</v>
      </c>
      <c r="J29" s="1">
        <v>100</v>
      </c>
      <c r="K29" s="1">
        <v>106</v>
      </c>
      <c r="L29" s="1">
        <v>133</v>
      </c>
      <c r="M29" s="1">
        <v>123</v>
      </c>
      <c r="N29" s="1">
        <v>119</v>
      </c>
    </row>
    <row r="30" spans="1:14" x14ac:dyDescent="0.3">
      <c r="A30" s="7" t="s">
        <v>13</v>
      </c>
      <c r="B30" s="7" t="s">
        <v>69</v>
      </c>
      <c r="C30" s="1">
        <v>69</v>
      </c>
      <c r="D30" s="1">
        <v>71</v>
      </c>
      <c r="E30" s="1">
        <v>72</v>
      </c>
      <c r="F30" s="1">
        <v>72</v>
      </c>
      <c r="G30" s="1">
        <v>73</v>
      </c>
      <c r="H30" s="1">
        <v>75</v>
      </c>
      <c r="I30" s="1">
        <v>70</v>
      </c>
      <c r="J30" s="1">
        <v>78</v>
      </c>
      <c r="K30" s="1">
        <v>76</v>
      </c>
      <c r="L30" s="1">
        <v>80</v>
      </c>
      <c r="M30" s="1">
        <v>86</v>
      </c>
      <c r="N30" s="1">
        <v>92</v>
      </c>
    </row>
    <row r="31" spans="1:14" x14ac:dyDescent="0.3">
      <c r="A31" s="7" t="s">
        <v>13</v>
      </c>
      <c r="B31" s="7" t="s">
        <v>70</v>
      </c>
      <c r="C31" s="1">
        <v>38</v>
      </c>
      <c r="D31" s="1">
        <v>32</v>
      </c>
      <c r="E31" s="1">
        <v>31</v>
      </c>
      <c r="F31" s="1">
        <v>24</v>
      </c>
      <c r="G31" s="1">
        <v>26</v>
      </c>
      <c r="H31" s="1">
        <v>27</v>
      </c>
      <c r="I31" s="1">
        <v>33</v>
      </c>
      <c r="J31" s="1">
        <v>34</v>
      </c>
      <c r="K31" s="1">
        <v>44</v>
      </c>
      <c r="L31" s="1">
        <v>48</v>
      </c>
      <c r="M31" s="1">
        <v>49</v>
      </c>
      <c r="N31" s="1">
        <v>50</v>
      </c>
    </row>
    <row r="32" spans="1:14" x14ac:dyDescent="0.3">
      <c r="A32" s="7" t="s">
        <v>13</v>
      </c>
      <c r="B32" s="7" t="s">
        <v>71</v>
      </c>
      <c r="C32" s="1">
        <v>21</v>
      </c>
      <c r="D32" s="1">
        <v>24</v>
      </c>
      <c r="E32" s="1">
        <v>11</v>
      </c>
      <c r="F32" s="1">
        <v>3</v>
      </c>
      <c r="G32" s="1">
        <v>2</v>
      </c>
      <c r="H32" s="1">
        <v>3</v>
      </c>
      <c r="I32" s="1">
        <v>5</v>
      </c>
      <c r="J32" s="1">
        <v>5</v>
      </c>
      <c r="K32" s="1">
        <v>3</v>
      </c>
      <c r="L32" s="1">
        <v>3</v>
      </c>
      <c r="M32" s="1">
        <v>5</v>
      </c>
      <c r="N32" s="1">
        <v>6</v>
      </c>
    </row>
    <row r="33" spans="1:14" x14ac:dyDescent="0.3">
      <c r="A33" s="7" t="s">
        <v>14</v>
      </c>
      <c r="B33" s="7" t="s">
        <v>60</v>
      </c>
      <c r="C33" s="1">
        <v>275</v>
      </c>
      <c r="D33" s="1">
        <v>335</v>
      </c>
      <c r="E33" s="1">
        <v>306</v>
      </c>
      <c r="F33" s="1">
        <v>327</v>
      </c>
      <c r="G33" s="1">
        <v>386</v>
      </c>
      <c r="H33" s="1">
        <v>409</v>
      </c>
      <c r="I33" s="1">
        <v>429</v>
      </c>
      <c r="J33" s="1">
        <v>489</v>
      </c>
      <c r="K33" s="1">
        <v>590</v>
      </c>
      <c r="L33" s="1">
        <v>543</v>
      </c>
      <c r="M33" s="1">
        <v>584</v>
      </c>
      <c r="N33" s="1">
        <v>630</v>
      </c>
    </row>
    <row r="34" spans="1:14" x14ac:dyDescent="0.3">
      <c r="A34" s="7" t="s">
        <v>14</v>
      </c>
      <c r="B34" s="7" t="s">
        <v>61</v>
      </c>
      <c r="C34" s="1">
        <v>386</v>
      </c>
      <c r="D34" s="1">
        <v>413</v>
      </c>
      <c r="E34" s="1">
        <v>423</v>
      </c>
      <c r="F34" s="1">
        <v>389</v>
      </c>
      <c r="G34" s="1">
        <v>388</v>
      </c>
      <c r="H34" s="1">
        <v>393</v>
      </c>
      <c r="I34" s="1">
        <v>426</v>
      </c>
      <c r="J34" s="1">
        <v>446</v>
      </c>
      <c r="K34" s="1">
        <v>483</v>
      </c>
      <c r="L34" s="1">
        <v>542</v>
      </c>
      <c r="M34" s="1">
        <v>579</v>
      </c>
      <c r="N34" s="1">
        <v>671</v>
      </c>
    </row>
    <row r="35" spans="1:14" x14ac:dyDescent="0.3">
      <c r="A35" s="7" t="s">
        <v>14</v>
      </c>
      <c r="B35" s="7" t="s">
        <v>62</v>
      </c>
      <c r="C35" s="1">
        <v>312</v>
      </c>
      <c r="D35" s="1">
        <v>313</v>
      </c>
      <c r="E35" s="1">
        <v>307</v>
      </c>
      <c r="F35" s="1">
        <v>288</v>
      </c>
      <c r="G35" s="1">
        <v>282</v>
      </c>
      <c r="H35" s="1">
        <v>284</v>
      </c>
      <c r="I35" s="1">
        <v>289</v>
      </c>
      <c r="J35" s="1">
        <v>287</v>
      </c>
      <c r="K35" s="1">
        <v>292</v>
      </c>
      <c r="L35" s="1">
        <v>301</v>
      </c>
      <c r="M35" s="1">
        <v>315</v>
      </c>
      <c r="N35" s="1">
        <v>321</v>
      </c>
    </row>
    <row r="36" spans="1:14" x14ac:dyDescent="0.3">
      <c r="A36" s="7" t="s">
        <v>14</v>
      </c>
      <c r="B36" s="7" t="s">
        <v>63</v>
      </c>
      <c r="C36" s="1">
        <v>259</v>
      </c>
      <c r="D36" s="1">
        <v>234</v>
      </c>
      <c r="E36" s="1">
        <v>225</v>
      </c>
      <c r="F36" s="1">
        <v>227</v>
      </c>
      <c r="G36" s="1">
        <v>227</v>
      </c>
      <c r="H36" s="1">
        <v>236</v>
      </c>
      <c r="I36" s="1">
        <v>230</v>
      </c>
      <c r="J36" s="1">
        <v>230</v>
      </c>
      <c r="K36" s="1">
        <v>231</v>
      </c>
      <c r="L36" s="1">
        <v>240</v>
      </c>
      <c r="M36" s="1">
        <v>244</v>
      </c>
      <c r="N36" s="1">
        <v>236</v>
      </c>
    </row>
    <row r="37" spans="1:14" x14ac:dyDescent="0.3">
      <c r="A37" s="7" t="s">
        <v>14</v>
      </c>
      <c r="B37" s="7" t="s">
        <v>64</v>
      </c>
      <c r="C37" s="1">
        <v>75</v>
      </c>
      <c r="D37" s="1">
        <v>74</v>
      </c>
      <c r="E37" s="1">
        <v>69</v>
      </c>
      <c r="F37" s="1">
        <v>50</v>
      </c>
      <c r="G37" s="1">
        <v>41</v>
      </c>
      <c r="H37" s="1">
        <v>47</v>
      </c>
      <c r="I37" s="1">
        <v>50</v>
      </c>
      <c r="J37" s="1">
        <v>56</v>
      </c>
      <c r="K37" s="1">
        <v>67</v>
      </c>
      <c r="L37" s="1">
        <v>63</v>
      </c>
      <c r="M37" s="1">
        <v>71</v>
      </c>
      <c r="N37" s="1">
        <v>66</v>
      </c>
    </row>
    <row r="38" spans="1:14" x14ac:dyDescent="0.3">
      <c r="A38" s="7" t="s">
        <v>14</v>
      </c>
      <c r="B38" s="7" t="s">
        <v>65</v>
      </c>
      <c r="C38" s="1">
        <v>16</v>
      </c>
      <c r="D38" s="1">
        <v>10</v>
      </c>
      <c r="E38" s="1">
        <v>7</v>
      </c>
      <c r="F38" s="1">
        <v>5</v>
      </c>
      <c r="G38" s="1">
        <v>6</v>
      </c>
      <c r="H38" s="1">
        <v>5</v>
      </c>
      <c r="I38" s="1">
        <v>5</v>
      </c>
      <c r="J38" s="1">
        <v>5</v>
      </c>
      <c r="K38" s="1">
        <v>4</v>
      </c>
      <c r="L38" s="1">
        <v>7</v>
      </c>
      <c r="M38" s="1">
        <v>7</v>
      </c>
      <c r="N38" s="1">
        <v>7</v>
      </c>
    </row>
    <row r="39" spans="1:14" x14ac:dyDescent="0.3">
      <c r="A39" s="7" t="s">
        <v>14</v>
      </c>
      <c r="B39" s="7" t="s">
        <v>66</v>
      </c>
      <c r="C39" s="1">
        <v>172</v>
      </c>
      <c r="D39" s="1">
        <v>188</v>
      </c>
      <c r="E39" s="1">
        <v>202</v>
      </c>
      <c r="F39" s="1">
        <v>261</v>
      </c>
      <c r="G39" s="1">
        <v>279</v>
      </c>
      <c r="H39" s="1">
        <v>311</v>
      </c>
      <c r="I39" s="1">
        <v>358</v>
      </c>
      <c r="J39" s="1">
        <v>406</v>
      </c>
      <c r="K39" s="1">
        <v>477</v>
      </c>
      <c r="L39" s="1">
        <v>464</v>
      </c>
      <c r="M39" s="1">
        <v>494</v>
      </c>
      <c r="N39" s="1">
        <v>486</v>
      </c>
    </row>
    <row r="40" spans="1:14" x14ac:dyDescent="0.3">
      <c r="A40" s="7" t="s">
        <v>14</v>
      </c>
      <c r="B40" s="7" t="s">
        <v>67</v>
      </c>
      <c r="C40" s="1">
        <v>386</v>
      </c>
      <c r="D40" s="1">
        <v>382</v>
      </c>
      <c r="E40" s="1">
        <v>353</v>
      </c>
      <c r="F40" s="1">
        <v>336</v>
      </c>
      <c r="G40" s="1">
        <v>341</v>
      </c>
      <c r="H40" s="1">
        <v>357</v>
      </c>
      <c r="I40" s="1">
        <v>330</v>
      </c>
      <c r="J40" s="1">
        <v>343</v>
      </c>
      <c r="K40" s="1">
        <v>394</v>
      </c>
      <c r="L40" s="1">
        <v>449</v>
      </c>
      <c r="M40" s="1">
        <v>514</v>
      </c>
      <c r="N40" s="1">
        <v>605</v>
      </c>
    </row>
    <row r="41" spans="1:14" x14ac:dyDescent="0.3">
      <c r="A41" s="7" t="s">
        <v>14</v>
      </c>
      <c r="B41" s="7" t="s">
        <v>68</v>
      </c>
      <c r="C41" s="1">
        <v>264</v>
      </c>
      <c r="D41" s="1">
        <v>293</v>
      </c>
      <c r="E41" s="1">
        <v>280</v>
      </c>
      <c r="F41" s="1">
        <v>278</v>
      </c>
      <c r="G41" s="1">
        <v>267</v>
      </c>
      <c r="H41" s="1">
        <v>268</v>
      </c>
      <c r="I41" s="1">
        <v>237</v>
      </c>
      <c r="J41" s="1">
        <v>252</v>
      </c>
      <c r="K41" s="1">
        <v>271</v>
      </c>
      <c r="L41" s="1">
        <v>291</v>
      </c>
      <c r="M41" s="1">
        <v>304</v>
      </c>
      <c r="N41" s="1">
        <v>301</v>
      </c>
    </row>
    <row r="42" spans="1:14" x14ac:dyDescent="0.3">
      <c r="A42" s="7" t="s">
        <v>14</v>
      </c>
      <c r="B42" s="7" t="s">
        <v>69</v>
      </c>
      <c r="C42" s="1">
        <v>170</v>
      </c>
      <c r="D42" s="1">
        <v>180</v>
      </c>
      <c r="E42" s="1">
        <v>176</v>
      </c>
      <c r="F42" s="1">
        <v>167</v>
      </c>
      <c r="G42" s="1">
        <v>182</v>
      </c>
      <c r="H42" s="1">
        <v>192</v>
      </c>
      <c r="I42" s="1">
        <v>203</v>
      </c>
      <c r="J42" s="1">
        <v>195</v>
      </c>
      <c r="K42" s="1">
        <v>205</v>
      </c>
      <c r="L42" s="1">
        <v>218</v>
      </c>
      <c r="M42" s="1">
        <v>224</v>
      </c>
      <c r="N42" s="1">
        <v>232</v>
      </c>
    </row>
    <row r="43" spans="1:14" x14ac:dyDescent="0.3">
      <c r="A43" s="7" t="s">
        <v>14</v>
      </c>
      <c r="B43" s="7" t="s">
        <v>70</v>
      </c>
      <c r="C43" s="1">
        <v>121</v>
      </c>
      <c r="D43" s="1">
        <v>100</v>
      </c>
      <c r="E43" s="1">
        <v>85</v>
      </c>
      <c r="F43" s="1">
        <v>75</v>
      </c>
      <c r="G43" s="1">
        <v>75</v>
      </c>
      <c r="H43" s="1">
        <v>70</v>
      </c>
      <c r="I43" s="1">
        <v>71</v>
      </c>
      <c r="J43" s="1">
        <v>81</v>
      </c>
      <c r="K43" s="1">
        <v>85</v>
      </c>
      <c r="L43" s="1">
        <v>84</v>
      </c>
      <c r="M43" s="1">
        <v>92</v>
      </c>
      <c r="N43" s="1">
        <v>100</v>
      </c>
    </row>
    <row r="44" spans="1:14" x14ac:dyDescent="0.3">
      <c r="A44" s="7" t="s">
        <v>14</v>
      </c>
      <c r="B44" s="7" t="s">
        <v>71</v>
      </c>
      <c r="C44" s="1">
        <v>48</v>
      </c>
      <c r="D44" s="1">
        <v>46</v>
      </c>
      <c r="E44" s="1">
        <v>34</v>
      </c>
      <c r="F44" s="1">
        <v>12</v>
      </c>
      <c r="G44" s="1">
        <v>11</v>
      </c>
      <c r="H44" s="1">
        <v>12</v>
      </c>
      <c r="I44" s="1">
        <v>12</v>
      </c>
      <c r="J44" s="1">
        <v>10</v>
      </c>
      <c r="K44" s="1">
        <v>13</v>
      </c>
      <c r="L44" s="1">
        <v>14</v>
      </c>
      <c r="M44" s="1">
        <v>15</v>
      </c>
      <c r="N44" s="1">
        <v>13</v>
      </c>
    </row>
    <row r="45" spans="1:14" x14ac:dyDescent="0.3">
      <c r="A45" s="7" t="s">
        <v>15</v>
      </c>
      <c r="B45" s="7" t="s">
        <v>60</v>
      </c>
      <c r="C45" s="1">
        <v>147</v>
      </c>
      <c r="D45" s="1">
        <v>135</v>
      </c>
      <c r="E45" s="1">
        <v>165</v>
      </c>
      <c r="F45" s="1">
        <v>162</v>
      </c>
      <c r="G45" s="1">
        <v>175</v>
      </c>
      <c r="H45" s="1">
        <v>171</v>
      </c>
      <c r="I45" s="1">
        <v>195</v>
      </c>
      <c r="J45" s="1">
        <v>229</v>
      </c>
      <c r="K45" s="1">
        <v>210</v>
      </c>
      <c r="L45" s="1">
        <v>256</v>
      </c>
      <c r="M45" s="1">
        <v>303</v>
      </c>
      <c r="N45" s="1">
        <v>351</v>
      </c>
    </row>
    <row r="46" spans="1:14" x14ac:dyDescent="0.3">
      <c r="A46" s="7" t="s">
        <v>15</v>
      </c>
      <c r="B46" s="7" t="s">
        <v>61</v>
      </c>
      <c r="C46" s="1">
        <v>246</v>
      </c>
      <c r="D46" s="1">
        <v>261</v>
      </c>
      <c r="E46" s="1">
        <v>243</v>
      </c>
      <c r="F46" s="1">
        <v>224</v>
      </c>
      <c r="G46" s="1">
        <v>276</v>
      </c>
      <c r="H46" s="1">
        <v>282</v>
      </c>
      <c r="I46" s="1">
        <v>288</v>
      </c>
      <c r="J46" s="1">
        <v>308</v>
      </c>
      <c r="K46" s="1">
        <v>336</v>
      </c>
      <c r="L46" s="1">
        <v>362</v>
      </c>
      <c r="M46" s="1">
        <v>420</v>
      </c>
      <c r="N46" s="1">
        <v>478</v>
      </c>
    </row>
    <row r="47" spans="1:14" x14ac:dyDescent="0.3">
      <c r="A47" s="7" t="s">
        <v>15</v>
      </c>
      <c r="B47" s="7" t="s">
        <v>62</v>
      </c>
      <c r="C47" s="1">
        <v>172</v>
      </c>
      <c r="D47" s="1">
        <v>186</v>
      </c>
      <c r="E47" s="1">
        <v>175</v>
      </c>
      <c r="F47" s="1">
        <v>190</v>
      </c>
      <c r="G47" s="1">
        <v>185</v>
      </c>
      <c r="H47" s="1">
        <v>184</v>
      </c>
      <c r="I47" s="1">
        <v>190</v>
      </c>
      <c r="J47" s="1">
        <v>187</v>
      </c>
      <c r="K47" s="1">
        <v>194</v>
      </c>
      <c r="L47" s="1">
        <v>216</v>
      </c>
      <c r="M47" s="1">
        <v>237</v>
      </c>
      <c r="N47" s="1">
        <v>262</v>
      </c>
    </row>
    <row r="48" spans="1:14" x14ac:dyDescent="0.3">
      <c r="A48" s="7" t="s">
        <v>15</v>
      </c>
      <c r="B48" s="7" t="s">
        <v>63</v>
      </c>
      <c r="C48" s="1">
        <v>137</v>
      </c>
      <c r="D48" s="1">
        <v>130</v>
      </c>
      <c r="E48" s="1">
        <v>134</v>
      </c>
      <c r="F48" s="1">
        <v>135</v>
      </c>
      <c r="G48" s="1">
        <v>135</v>
      </c>
      <c r="H48" s="1">
        <v>141</v>
      </c>
      <c r="I48" s="1">
        <v>139</v>
      </c>
      <c r="J48" s="1">
        <v>127</v>
      </c>
      <c r="K48" s="1">
        <v>122</v>
      </c>
      <c r="L48" s="1">
        <v>119</v>
      </c>
      <c r="M48" s="1">
        <v>133</v>
      </c>
      <c r="N48" s="1">
        <v>136</v>
      </c>
    </row>
    <row r="49" spans="1:14" x14ac:dyDescent="0.3">
      <c r="A49" s="7" t="s">
        <v>15</v>
      </c>
      <c r="B49" s="7" t="s">
        <v>64</v>
      </c>
      <c r="C49" s="1">
        <v>39</v>
      </c>
      <c r="D49" s="1">
        <v>35</v>
      </c>
      <c r="E49" s="1">
        <v>33</v>
      </c>
      <c r="F49" s="1">
        <v>32</v>
      </c>
      <c r="G49" s="1">
        <v>37</v>
      </c>
      <c r="H49" s="1">
        <v>39</v>
      </c>
      <c r="I49" s="1">
        <v>41</v>
      </c>
      <c r="J49" s="1">
        <v>50</v>
      </c>
      <c r="K49" s="1">
        <v>54</v>
      </c>
      <c r="L49" s="1">
        <v>57</v>
      </c>
      <c r="M49" s="1">
        <v>56</v>
      </c>
      <c r="N49" s="1">
        <v>57</v>
      </c>
    </row>
    <row r="50" spans="1:14" x14ac:dyDescent="0.3">
      <c r="A50" s="7" t="s">
        <v>15</v>
      </c>
      <c r="B50" s="7" t="s">
        <v>65</v>
      </c>
      <c r="C50" s="1">
        <v>7</v>
      </c>
      <c r="D50" s="1">
        <v>10</v>
      </c>
      <c r="E50" s="1">
        <v>8</v>
      </c>
      <c r="F50" s="1">
        <v>2</v>
      </c>
      <c r="G50" s="1">
        <v>2</v>
      </c>
      <c r="H50" s="1">
        <v>1</v>
      </c>
      <c r="I50" s="1">
        <v>4</v>
      </c>
      <c r="J50" s="1">
        <v>3</v>
      </c>
      <c r="K50" s="1">
        <v>3</v>
      </c>
      <c r="L50" s="1">
        <v>4</v>
      </c>
      <c r="M50" s="1">
        <v>3</v>
      </c>
      <c r="N50" s="1">
        <v>4</v>
      </c>
    </row>
    <row r="51" spans="1:14" x14ac:dyDescent="0.3">
      <c r="A51" s="7" t="s">
        <v>15</v>
      </c>
      <c r="B51" s="7" t="s">
        <v>66</v>
      </c>
      <c r="C51" s="1">
        <v>125</v>
      </c>
      <c r="D51" s="1">
        <v>116</v>
      </c>
      <c r="E51" s="1">
        <v>127</v>
      </c>
      <c r="F51" s="1">
        <v>152</v>
      </c>
      <c r="G51" s="1">
        <v>163</v>
      </c>
      <c r="H51" s="1">
        <v>153</v>
      </c>
      <c r="I51" s="1">
        <v>215</v>
      </c>
      <c r="J51" s="1">
        <v>224</v>
      </c>
      <c r="K51" s="1">
        <v>225</v>
      </c>
      <c r="L51" s="1">
        <v>251</v>
      </c>
      <c r="M51" s="1">
        <v>263</v>
      </c>
      <c r="N51" s="1">
        <v>324</v>
      </c>
    </row>
    <row r="52" spans="1:14" x14ac:dyDescent="0.3">
      <c r="A52" s="7" t="s">
        <v>15</v>
      </c>
      <c r="B52" s="7" t="s">
        <v>67</v>
      </c>
      <c r="C52" s="1">
        <v>377</v>
      </c>
      <c r="D52" s="1">
        <v>373</v>
      </c>
      <c r="E52" s="1">
        <v>337</v>
      </c>
      <c r="F52" s="1">
        <v>309</v>
      </c>
      <c r="G52" s="1">
        <v>313</v>
      </c>
      <c r="H52" s="1">
        <v>368</v>
      </c>
      <c r="I52" s="1">
        <v>356</v>
      </c>
      <c r="J52" s="1">
        <v>408</v>
      </c>
      <c r="K52" s="1">
        <v>478</v>
      </c>
      <c r="L52" s="1">
        <v>532</v>
      </c>
      <c r="M52" s="1">
        <v>607</v>
      </c>
      <c r="N52" s="1">
        <v>665</v>
      </c>
    </row>
    <row r="53" spans="1:14" x14ac:dyDescent="0.3">
      <c r="A53" s="7" t="s">
        <v>15</v>
      </c>
      <c r="B53" s="7" t="s">
        <v>68</v>
      </c>
      <c r="C53" s="1">
        <v>272</v>
      </c>
      <c r="D53" s="1">
        <v>295</v>
      </c>
      <c r="E53" s="1">
        <v>292</v>
      </c>
      <c r="F53" s="1">
        <v>287</v>
      </c>
      <c r="G53" s="1">
        <v>301</v>
      </c>
      <c r="H53" s="1">
        <v>306</v>
      </c>
      <c r="I53" s="1">
        <v>293</v>
      </c>
      <c r="J53" s="1">
        <v>294</v>
      </c>
      <c r="K53" s="1">
        <v>318</v>
      </c>
      <c r="L53" s="1">
        <v>330</v>
      </c>
      <c r="M53" s="1">
        <v>341</v>
      </c>
      <c r="N53" s="1">
        <v>360</v>
      </c>
    </row>
    <row r="54" spans="1:14" x14ac:dyDescent="0.3">
      <c r="A54" s="7" t="s">
        <v>15</v>
      </c>
      <c r="B54" s="7" t="s">
        <v>69</v>
      </c>
      <c r="C54" s="1">
        <v>196</v>
      </c>
      <c r="D54" s="1">
        <v>176</v>
      </c>
      <c r="E54" s="1">
        <v>176</v>
      </c>
      <c r="F54" s="1">
        <v>198</v>
      </c>
      <c r="G54" s="1">
        <v>197</v>
      </c>
      <c r="H54" s="1">
        <v>198</v>
      </c>
      <c r="I54" s="1">
        <v>190</v>
      </c>
      <c r="J54" s="1">
        <v>203</v>
      </c>
      <c r="K54" s="1">
        <v>198</v>
      </c>
      <c r="L54" s="1">
        <v>207</v>
      </c>
      <c r="M54" s="1">
        <v>223</v>
      </c>
      <c r="N54" s="1">
        <v>254</v>
      </c>
    </row>
    <row r="55" spans="1:14" x14ac:dyDescent="0.3">
      <c r="A55" s="7" t="s">
        <v>15</v>
      </c>
      <c r="B55" s="7" t="s">
        <v>70</v>
      </c>
      <c r="C55" s="1">
        <v>113</v>
      </c>
      <c r="D55" s="1">
        <v>109</v>
      </c>
      <c r="E55" s="1">
        <v>100</v>
      </c>
      <c r="F55" s="1">
        <v>87</v>
      </c>
      <c r="G55" s="1">
        <v>92</v>
      </c>
      <c r="H55" s="1">
        <v>103</v>
      </c>
      <c r="I55" s="1">
        <v>96</v>
      </c>
      <c r="J55" s="1">
        <v>101</v>
      </c>
      <c r="K55" s="1">
        <v>103</v>
      </c>
      <c r="L55" s="1">
        <v>113</v>
      </c>
      <c r="M55" s="1">
        <v>123</v>
      </c>
      <c r="N55" s="1">
        <v>119</v>
      </c>
    </row>
    <row r="56" spans="1:14" x14ac:dyDescent="0.3">
      <c r="A56" s="7" t="s">
        <v>15</v>
      </c>
      <c r="B56" s="7" t="s">
        <v>71</v>
      </c>
      <c r="C56" s="1">
        <v>47</v>
      </c>
      <c r="D56" s="1">
        <v>42</v>
      </c>
      <c r="E56" s="1">
        <v>25</v>
      </c>
      <c r="F56" s="1">
        <v>22</v>
      </c>
      <c r="G56" s="1">
        <v>22</v>
      </c>
      <c r="H56" s="1">
        <v>23</v>
      </c>
      <c r="I56" s="1">
        <v>22</v>
      </c>
      <c r="J56" s="1">
        <v>25</v>
      </c>
      <c r="K56" s="1">
        <v>30</v>
      </c>
      <c r="L56" s="1">
        <v>30</v>
      </c>
      <c r="M56" s="1">
        <v>33</v>
      </c>
      <c r="N56" s="1">
        <v>32</v>
      </c>
    </row>
    <row r="57" spans="1:14" x14ac:dyDescent="0.3">
      <c r="A57" s="7" t="s">
        <v>16</v>
      </c>
      <c r="B57" s="7" t="s">
        <v>60</v>
      </c>
      <c r="C57" s="1">
        <v>535</v>
      </c>
      <c r="D57" s="1">
        <v>525</v>
      </c>
      <c r="E57" s="1">
        <v>524</v>
      </c>
      <c r="F57" s="1">
        <v>328</v>
      </c>
      <c r="G57" s="1">
        <v>282</v>
      </c>
      <c r="H57" s="1">
        <v>308</v>
      </c>
      <c r="I57" s="1">
        <v>429</v>
      </c>
      <c r="J57" s="1">
        <v>762</v>
      </c>
      <c r="K57" s="1">
        <v>880</v>
      </c>
      <c r="L57" s="1">
        <v>1041</v>
      </c>
      <c r="M57" s="1">
        <v>1597</v>
      </c>
      <c r="N57" s="1">
        <v>2284</v>
      </c>
    </row>
    <row r="58" spans="1:14" x14ac:dyDescent="0.3">
      <c r="A58" s="7" t="s">
        <v>16</v>
      </c>
      <c r="B58" s="7" t="s">
        <v>61</v>
      </c>
      <c r="C58" s="1">
        <v>1464</v>
      </c>
      <c r="D58" s="1">
        <v>1273</v>
      </c>
      <c r="E58" s="1">
        <v>1116</v>
      </c>
      <c r="F58" s="1">
        <v>680</v>
      </c>
      <c r="G58" s="1">
        <v>490</v>
      </c>
      <c r="H58" s="1">
        <v>488</v>
      </c>
      <c r="I58" s="1">
        <v>576</v>
      </c>
      <c r="J58" s="1">
        <v>794</v>
      </c>
      <c r="K58" s="1">
        <v>1148</v>
      </c>
      <c r="L58" s="1">
        <v>1393</v>
      </c>
      <c r="M58" s="1">
        <v>1288</v>
      </c>
      <c r="N58" s="1">
        <v>2016</v>
      </c>
    </row>
    <row r="59" spans="1:14" x14ac:dyDescent="0.3">
      <c r="A59" s="7" t="s">
        <v>16</v>
      </c>
      <c r="B59" s="7" t="s">
        <v>62</v>
      </c>
      <c r="C59" s="1">
        <v>728</v>
      </c>
      <c r="D59" s="1">
        <v>612</v>
      </c>
      <c r="E59" s="1">
        <v>435</v>
      </c>
      <c r="F59" s="1">
        <v>275</v>
      </c>
      <c r="G59" s="1">
        <v>198</v>
      </c>
      <c r="H59" s="1">
        <v>214</v>
      </c>
      <c r="I59" s="1">
        <v>211</v>
      </c>
      <c r="J59" s="1">
        <v>243</v>
      </c>
      <c r="K59" s="1">
        <v>402</v>
      </c>
      <c r="L59" s="1">
        <v>490</v>
      </c>
      <c r="M59" s="1">
        <v>412</v>
      </c>
      <c r="N59" s="1">
        <v>543</v>
      </c>
    </row>
    <row r="60" spans="1:14" x14ac:dyDescent="0.3">
      <c r="A60" s="7" t="s">
        <v>16</v>
      </c>
      <c r="B60" s="7" t="s">
        <v>63</v>
      </c>
      <c r="C60" s="1">
        <v>306</v>
      </c>
      <c r="D60" s="1">
        <v>285</v>
      </c>
      <c r="E60" s="1">
        <v>212</v>
      </c>
      <c r="F60" s="1">
        <v>99</v>
      </c>
      <c r="G60" s="1">
        <v>75</v>
      </c>
      <c r="H60" s="1">
        <v>84</v>
      </c>
      <c r="I60" s="1">
        <v>85</v>
      </c>
      <c r="J60" s="1">
        <v>104</v>
      </c>
      <c r="K60" s="1">
        <v>121</v>
      </c>
      <c r="L60" s="1">
        <v>144</v>
      </c>
      <c r="M60" s="1">
        <v>135</v>
      </c>
      <c r="N60" s="1">
        <v>142</v>
      </c>
    </row>
    <row r="61" spans="1:14" x14ac:dyDescent="0.3">
      <c r="A61" s="7" t="s">
        <v>16</v>
      </c>
      <c r="B61" s="7" t="s">
        <v>64</v>
      </c>
      <c r="C61" s="1">
        <v>114</v>
      </c>
      <c r="D61" s="1">
        <v>90</v>
      </c>
      <c r="E61" s="1">
        <v>47</v>
      </c>
      <c r="F61" s="1">
        <v>24</v>
      </c>
      <c r="G61" s="1">
        <v>17</v>
      </c>
      <c r="H61" s="1">
        <v>22</v>
      </c>
      <c r="I61" s="1">
        <v>20</v>
      </c>
      <c r="J61" s="1">
        <v>20</v>
      </c>
      <c r="K61" s="1">
        <v>25</v>
      </c>
      <c r="L61" s="1">
        <v>30</v>
      </c>
      <c r="M61" s="1">
        <v>28</v>
      </c>
      <c r="N61" s="1">
        <v>28</v>
      </c>
    </row>
    <row r="62" spans="1:14" x14ac:dyDescent="0.3">
      <c r="A62" s="7" t="s">
        <v>16</v>
      </c>
      <c r="B62" s="7" t="s">
        <v>65</v>
      </c>
      <c r="C62" s="1">
        <v>17</v>
      </c>
      <c r="D62" s="1">
        <v>13</v>
      </c>
      <c r="E62" s="1">
        <v>9</v>
      </c>
      <c r="F62" s="1">
        <v>2</v>
      </c>
      <c r="G62" s="1">
        <v>5</v>
      </c>
      <c r="H62" s="1">
        <v>5</v>
      </c>
      <c r="I62" s="1">
        <v>6</v>
      </c>
      <c r="J62" s="1">
        <v>9</v>
      </c>
      <c r="K62" s="1">
        <v>6</v>
      </c>
      <c r="L62" s="1">
        <v>5</v>
      </c>
      <c r="M62" s="1">
        <v>9</v>
      </c>
      <c r="N62" s="1">
        <v>8</v>
      </c>
    </row>
    <row r="63" spans="1:14" x14ac:dyDescent="0.3">
      <c r="A63" s="7" t="s">
        <v>16</v>
      </c>
      <c r="B63" s="7" t="s">
        <v>66</v>
      </c>
      <c r="C63" s="1">
        <v>455</v>
      </c>
      <c r="D63" s="1">
        <v>441</v>
      </c>
      <c r="E63" s="1">
        <v>460</v>
      </c>
      <c r="F63" s="1">
        <v>294</v>
      </c>
      <c r="G63" s="1">
        <v>244</v>
      </c>
      <c r="H63" s="1">
        <v>292</v>
      </c>
      <c r="I63" s="1">
        <v>375</v>
      </c>
      <c r="J63" s="1">
        <v>793</v>
      </c>
      <c r="K63" s="1">
        <v>762</v>
      </c>
      <c r="L63" s="1">
        <v>1044</v>
      </c>
      <c r="M63" s="1">
        <v>1541</v>
      </c>
      <c r="N63" s="1">
        <v>2156</v>
      </c>
    </row>
    <row r="64" spans="1:14" x14ac:dyDescent="0.3">
      <c r="A64" s="7" t="s">
        <v>16</v>
      </c>
      <c r="B64" s="7" t="s">
        <v>67</v>
      </c>
      <c r="C64" s="1">
        <v>2112</v>
      </c>
      <c r="D64" s="1">
        <v>1795</v>
      </c>
      <c r="E64" s="1">
        <v>1501</v>
      </c>
      <c r="F64" s="1">
        <v>980</v>
      </c>
      <c r="G64" s="1">
        <v>713</v>
      </c>
      <c r="H64" s="1">
        <v>733</v>
      </c>
      <c r="I64" s="1">
        <v>833</v>
      </c>
      <c r="J64" s="1">
        <v>1266</v>
      </c>
      <c r="K64" s="1">
        <v>1678</v>
      </c>
      <c r="L64" s="1">
        <v>1990</v>
      </c>
      <c r="M64" s="1">
        <v>1677</v>
      </c>
      <c r="N64" s="1">
        <v>2416</v>
      </c>
    </row>
    <row r="65" spans="1:14" x14ac:dyDescent="0.3">
      <c r="A65" s="7" t="s">
        <v>16</v>
      </c>
      <c r="B65" s="7" t="s">
        <v>68</v>
      </c>
      <c r="C65" s="1">
        <v>1819</v>
      </c>
      <c r="D65" s="1">
        <v>1524</v>
      </c>
      <c r="E65" s="1">
        <v>1104</v>
      </c>
      <c r="F65" s="1">
        <v>649</v>
      </c>
      <c r="G65" s="1">
        <v>460</v>
      </c>
      <c r="H65" s="1">
        <v>436</v>
      </c>
      <c r="I65" s="1">
        <v>526</v>
      </c>
      <c r="J65" s="1">
        <v>559</v>
      </c>
      <c r="K65" s="1">
        <v>754</v>
      </c>
      <c r="L65" s="1">
        <v>845</v>
      </c>
      <c r="M65" s="1">
        <v>705</v>
      </c>
      <c r="N65" s="1">
        <v>779</v>
      </c>
    </row>
    <row r="66" spans="1:14" x14ac:dyDescent="0.3">
      <c r="A66" s="7" t="s">
        <v>16</v>
      </c>
      <c r="B66" s="7" t="s">
        <v>69</v>
      </c>
      <c r="C66" s="1">
        <v>1265</v>
      </c>
      <c r="D66" s="1">
        <v>1046</v>
      </c>
      <c r="E66" s="1">
        <v>690</v>
      </c>
      <c r="F66" s="1">
        <v>408</v>
      </c>
      <c r="G66" s="1">
        <v>321</v>
      </c>
      <c r="H66" s="1">
        <v>310</v>
      </c>
      <c r="I66" s="1">
        <v>292</v>
      </c>
      <c r="J66" s="1">
        <v>282</v>
      </c>
      <c r="K66" s="1">
        <v>333</v>
      </c>
      <c r="L66" s="1">
        <v>372</v>
      </c>
      <c r="M66" s="1">
        <v>338</v>
      </c>
      <c r="N66" s="1">
        <v>359</v>
      </c>
    </row>
    <row r="67" spans="1:14" x14ac:dyDescent="0.3">
      <c r="A67" s="7" t="s">
        <v>16</v>
      </c>
      <c r="B67" s="7" t="s">
        <v>70</v>
      </c>
      <c r="C67" s="1">
        <v>590</v>
      </c>
      <c r="D67" s="1">
        <v>488</v>
      </c>
      <c r="E67" s="1">
        <v>322</v>
      </c>
      <c r="F67" s="1">
        <v>159</v>
      </c>
      <c r="G67" s="1">
        <v>130</v>
      </c>
      <c r="H67" s="1">
        <v>110</v>
      </c>
      <c r="I67" s="1">
        <v>121</v>
      </c>
      <c r="J67" s="1">
        <v>143</v>
      </c>
      <c r="K67" s="1">
        <v>175</v>
      </c>
      <c r="L67" s="1">
        <v>177</v>
      </c>
      <c r="M67" s="1">
        <v>156</v>
      </c>
      <c r="N67" s="1">
        <v>171</v>
      </c>
    </row>
    <row r="68" spans="1:14" x14ac:dyDescent="0.3">
      <c r="A68" s="7" t="s">
        <v>16</v>
      </c>
      <c r="B68" s="7" t="s">
        <v>71</v>
      </c>
      <c r="C68" s="1">
        <v>144</v>
      </c>
      <c r="D68" s="1">
        <v>125</v>
      </c>
      <c r="E68" s="1">
        <v>76</v>
      </c>
      <c r="F68" s="1">
        <v>33</v>
      </c>
      <c r="G68" s="1">
        <v>26</v>
      </c>
      <c r="H68" s="1">
        <v>22</v>
      </c>
      <c r="I68" s="1">
        <v>25</v>
      </c>
      <c r="J68" s="1">
        <v>28</v>
      </c>
      <c r="K68" s="1">
        <v>38</v>
      </c>
      <c r="L68" s="1">
        <v>30</v>
      </c>
      <c r="M68" s="1">
        <v>25</v>
      </c>
      <c r="N68" s="1">
        <v>27</v>
      </c>
    </row>
    <row r="69" spans="1:14" x14ac:dyDescent="0.3">
      <c r="A69" s="10" t="s">
        <v>17</v>
      </c>
      <c r="B69" s="10" t="s">
        <v>17</v>
      </c>
      <c r="C69" s="5">
        <v>47590</v>
      </c>
      <c r="D69" s="5">
        <v>48139</v>
      </c>
      <c r="E69" s="5">
        <v>45668</v>
      </c>
      <c r="F69" s="5">
        <v>43173</v>
      </c>
      <c r="G69" s="5">
        <v>43063</v>
      </c>
      <c r="H69" s="5">
        <v>45578</v>
      </c>
      <c r="I69" s="5">
        <v>48199</v>
      </c>
      <c r="J69" s="5">
        <v>53432</v>
      </c>
      <c r="K69" s="5">
        <v>58760</v>
      </c>
      <c r="L69" s="5">
        <v>63739</v>
      </c>
      <c r="M69" s="5">
        <v>70517</v>
      </c>
      <c r="N69" s="5">
        <v>80682</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60</v>
      </c>
      <c r="C74" s="2">
        <v>0.576841609790539</v>
      </c>
      <c r="D74" s="2">
        <v>0.57007652033830003</v>
      </c>
      <c r="E74" s="2">
        <v>0.558971492453885</v>
      </c>
      <c r="F74" s="2">
        <v>0.54609321453049997</v>
      </c>
      <c r="G74" s="2">
        <v>0.52826964895930395</v>
      </c>
      <c r="H74" s="2">
        <v>0.52908740005514199</v>
      </c>
      <c r="I74" s="2">
        <v>0.52746416338957203</v>
      </c>
      <c r="J74" s="2">
        <v>0.51622892533547404</v>
      </c>
      <c r="K74" s="2">
        <v>0.51005204612715604</v>
      </c>
      <c r="L74" s="2">
        <v>0.51586701926709499</v>
      </c>
      <c r="M74" s="2">
        <v>0.52721088435374197</v>
      </c>
      <c r="N74" s="2">
        <v>0.53623703282648905</v>
      </c>
    </row>
    <row r="75" spans="1:14" x14ac:dyDescent="0.3">
      <c r="A75" s="8" t="s">
        <v>12</v>
      </c>
      <c r="B75" s="8" t="s">
        <v>61</v>
      </c>
      <c r="C75" s="2">
        <v>0.42985874330248403</v>
      </c>
      <c r="D75" s="2">
        <v>0.45138677232551</v>
      </c>
      <c r="E75" s="2">
        <v>0.47385003150598598</v>
      </c>
      <c r="F75" s="2">
        <v>0.48491970231100701</v>
      </c>
      <c r="G75" s="2">
        <v>0.48120361406905499</v>
      </c>
      <c r="H75" s="2">
        <v>0.486972891566265</v>
      </c>
      <c r="I75" s="2">
        <v>0.488846263142938</v>
      </c>
      <c r="J75" s="2">
        <v>0.47718358961588703</v>
      </c>
      <c r="K75" s="2">
        <v>0.47186540866204402</v>
      </c>
      <c r="L75" s="2">
        <v>0.46204466552671097</v>
      </c>
      <c r="M75" s="2">
        <v>0.46441998459935702</v>
      </c>
      <c r="N75" s="2">
        <v>0.47201927254057902</v>
      </c>
    </row>
    <row r="76" spans="1:14" x14ac:dyDescent="0.3">
      <c r="A76" s="8" t="s">
        <v>12</v>
      </c>
      <c r="B76" s="8" t="s">
        <v>62</v>
      </c>
      <c r="C76" s="2">
        <v>0.38711340206185602</v>
      </c>
      <c r="D76" s="2">
        <v>0.38094080466755798</v>
      </c>
      <c r="E76" s="2">
        <v>0.381342653971315</v>
      </c>
      <c r="F76" s="2">
        <v>0.377753701697364</v>
      </c>
      <c r="G76" s="2">
        <v>0.380085777211081</v>
      </c>
      <c r="H76" s="2">
        <v>0.38277727682596902</v>
      </c>
      <c r="I76" s="2">
        <v>0.38696178834930101</v>
      </c>
      <c r="J76" s="2">
        <v>0.38995266781411397</v>
      </c>
      <c r="K76" s="2">
        <v>0.39485957093999402</v>
      </c>
      <c r="L76" s="2">
        <v>0.40721395486350598</v>
      </c>
      <c r="M76" s="2">
        <v>0.42145070165846499</v>
      </c>
      <c r="N76" s="2">
        <v>0.43475326866301101</v>
      </c>
    </row>
    <row r="77" spans="1:14" x14ac:dyDescent="0.3">
      <c r="A77" s="8" t="s">
        <v>12</v>
      </c>
      <c r="B77" s="8" t="s">
        <v>63</v>
      </c>
      <c r="C77" s="2">
        <v>0.37165888841748002</v>
      </c>
      <c r="D77" s="2">
        <v>0.36649323621227903</v>
      </c>
      <c r="E77" s="2">
        <v>0.36342592592592599</v>
      </c>
      <c r="F77" s="2">
        <v>0.36549957301451802</v>
      </c>
      <c r="G77" s="2">
        <v>0.36461794019933602</v>
      </c>
      <c r="H77" s="2">
        <v>0.367961934972244</v>
      </c>
      <c r="I77" s="2">
        <v>0.368592820119025</v>
      </c>
      <c r="J77" s="2">
        <v>0.366555308092056</v>
      </c>
      <c r="K77" s="2">
        <v>0.36890459363957601</v>
      </c>
      <c r="L77" s="2">
        <v>0.37444023424044098</v>
      </c>
      <c r="M77" s="2">
        <v>0.37459389213775202</v>
      </c>
      <c r="N77" s="2">
        <v>0.37239263803681</v>
      </c>
    </row>
    <row r="78" spans="1:14" x14ac:dyDescent="0.3">
      <c r="A78" s="8" t="s">
        <v>12</v>
      </c>
      <c r="B78" s="8" t="s">
        <v>64</v>
      </c>
      <c r="C78" s="2">
        <v>0.28501135503406499</v>
      </c>
      <c r="D78" s="2">
        <v>0.285656401944895</v>
      </c>
      <c r="E78" s="2">
        <v>0.27917833800186698</v>
      </c>
      <c r="F78" s="2">
        <v>0.27390438247012</v>
      </c>
      <c r="G78" s="2">
        <v>0.27095808383233499</v>
      </c>
      <c r="H78" s="2">
        <v>0.27157484154071199</v>
      </c>
      <c r="I78" s="2">
        <v>0.27298311444652901</v>
      </c>
      <c r="J78" s="2">
        <v>0.27538802660753903</v>
      </c>
      <c r="K78" s="2">
        <v>0.27901234567901201</v>
      </c>
      <c r="L78" s="2">
        <v>0.28012279355333802</v>
      </c>
      <c r="M78" s="2">
        <v>0.27299058653149899</v>
      </c>
      <c r="N78" s="2">
        <v>0.28311859927320798</v>
      </c>
    </row>
    <row r="79" spans="1:14" x14ac:dyDescent="0.3">
      <c r="A79" s="8" t="s">
        <v>12</v>
      </c>
      <c r="B79" s="8" t="s">
        <v>65</v>
      </c>
      <c r="C79" s="2">
        <v>0.17962962962963</v>
      </c>
      <c r="D79" s="2">
        <v>0.18617021276595699</v>
      </c>
      <c r="E79" s="2">
        <v>0.167388167388167</v>
      </c>
      <c r="F79" s="2">
        <v>0.171247357293869</v>
      </c>
      <c r="G79" s="2">
        <v>0.15935334872979201</v>
      </c>
      <c r="H79" s="2">
        <v>0.17647058823529399</v>
      </c>
      <c r="I79" s="2">
        <v>0.17460317460317501</v>
      </c>
      <c r="J79" s="2">
        <v>0.17032967032967</v>
      </c>
      <c r="K79" s="2">
        <v>0.17398648648648599</v>
      </c>
      <c r="L79" s="2">
        <v>0.16282894736842099</v>
      </c>
      <c r="M79" s="2">
        <v>0.184640522875817</v>
      </c>
      <c r="N79" s="2">
        <v>0.171826625386997</v>
      </c>
    </row>
    <row r="80" spans="1:14" x14ac:dyDescent="0.3">
      <c r="A80" s="8" t="s">
        <v>12</v>
      </c>
      <c r="B80" s="8" t="s">
        <v>66</v>
      </c>
      <c r="C80" s="2">
        <v>0.423158390209461</v>
      </c>
      <c r="D80" s="2">
        <v>0.42992347966170003</v>
      </c>
      <c r="E80" s="2">
        <v>0.441028507546115</v>
      </c>
      <c r="F80" s="2">
        <v>0.45390678546949997</v>
      </c>
      <c r="G80" s="2">
        <v>0.47173035104069599</v>
      </c>
      <c r="H80" s="2">
        <v>0.47091259994485801</v>
      </c>
      <c r="I80" s="2">
        <v>0.47253583661042797</v>
      </c>
      <c r="J80" s="2">
        <v>0.48377107466452601</v>
      </c>
      <c r="K80" s="2">
        <v>0.48994795387284401</v>
      </c>
      <c r="L80" s="2">
        <v>0.48413298073290501</v>
      </c>
      <c r="M80" s="2">
        <v>0.47278911564625897</v>
      </c>
      <c r="N80" s="2">
        <v>0.46376296717351101</v>
      </c>
    </row>
    <row r="81" spans="1:14" x14ac:dyDescent="0.3">
      <c r="A81" s="8" t="s">
        <v>12</v>
      </c>
      <c r="B81" s="8" t="s">
        <v>67</v>
      </c>
      <c r="C81" s="2">
        <v>0.57014125669751603</v>
      </c>
      <c r="D81" s="2">
        <v>0.54861322767448994</v>
      </c>
      <c r="E81" s="2">
        <v>0.52614996849401396</v>
      </c>
      <c r="F81" s="2">
        <v>0.51508029768899299</v>
      </c>
      <c r="G81" s="2">
        <v>0.51879638593094501</v>
      </c>
      <c r="H81" s="2">
        <v>0.513027108433735</v>
      </c>
      <c r="I81" s="2">
        <v>0.511153736857062</v>
      </c>
      <c r="J81" s="2">
        <v>0.52281641038411297</v>
      </c>
      <c r="K81" s="2">
        <v>0.52813459133795604</v>
      </c>
      <c r="L81" s="2">
        <v>0.53795533447328903</v>
      </c>
      <c r="M81" s="2">
        <v>0.53558001540064304</v>
      </c>
      <c r="N81" s="2">
        <v>0.52798072745942104</v>
      </c>
    </row>
    <row r="82" spans="1:14" x14ac:dyDescent="0.3">
      <c r="A82" s="8" t="s">
        <v>12</v>
      </c>
      <c r="B82" s="8" t="s">
        <v>68</v>
      </c>
      <c r="C82" s="2">
        <v>0.61288659793814404</v>
      </c>
      <c r="D82" s="2">
        <v>0.61905919533244202</v>
      </c>
      <c r="E82" s="2">
        <v>0.61865734602868505</v>
      </c>
      <c r="F82" s="2">
        <v>0.622246298302636</v>
      </c>
      <c r="G82" s="2">
        <v>0.61991422278891894</v>
      </c>
      <c r="H82" s="2">
        <v>0.61722272317403104</v>
      </c>
      <c r="I82" s="2">
        <v>0.61303821165069905</v>
      </c>
      <c r="J82" s="2">
        <v>0.61004733218588603</v>
      </c>
      <c r="K82" s="2">
        <v>0.60514042906000598</v>
      </c>
      <c r="L82" s="2">
        <v>0.59278604513649402</v>
      </c>
      <c r="M82" s="2">
        <v>0.57854929834153501</v>
      </c>
      <c r="N82" s="2">
        <v>0.56524673133698899</v>
      </c>
    </row>
    <row r="83" spans="1:14" x14ac:dyDescent="0.3">
      <c r="A83" s="8" t="s">
        <v>12</v>
      </c>
      <c r="B83" s="8" t="s">
        <v>69</v>
      </c>
      <c r="C83" s="2">
        <v>0.62834111158252004</v>
      </c>
      <c r="D83" s="2">
        <v>0.63350676378772097</v>
      </c>
      <c r="E83" s="2">
        <v>0.63657407407407396</v>
      </c>
      <c r="F83" s="2">
        <v>0.63450042698548204</v>
      </c>
      <c r="G83" s="2">
        <v>0.63538205980066398</v>
      </c>
      <c r="H83" s="2">
        <v>0.63203806502775595</v>
      </c>
      <c r="I83" s="2">
        <v>0.63140717988097494</v>
      </c>
      <c r="J83" s="2">
        <v>0.63344469190794395</v>
      </c>
      <c r="K83" s="2">
        <v>0.63109540636042405</v>
      </c>
      <c r="L83" s="2">
        <v>0.62555976575955896</v>
      </c>
      <c r="M83" s="2">
        <v>0.62540610786224804</v>
      </c>
      <c r="N83" s="2">
        <v>0.62760736196319</v>
      </c>
    </row>
    <row r="84" spans="1:14" x14ac:dyDescent="0.3">
      <c r="A84" s="8" t="s">
        <v>12</v>
      </c>
      <c r="B84" s="8" t="s">
        <v>70</v>
      </c>
      <c r="C84" s="2">
        <v>0.71498864496593495</v>
      </c>
      <c r="D84" s="2">
        <v>0.71434359805510494</v>
      </c>
      <c r="E84" s="2">
        <v>0.72082166199813302</v>
      </c>
      <c r="F84" s="2">
        <v>0.72609561752988006</v>
      </c>
      <c r="G84" s="2">
        <v>0.72904191616766501</v>
      </c>
      <c r="H84" s="2">
        <v>0.72842515845928801</v>
      </c>
      <c r="I84" s="2">
        <v>0.72701688555347099</v>
      </c>
      <c r="J84" s="2">
        <v>0.72461197339246097</v>
      </c>
      <c r="K84" s="2">
        <v>0.72098765432098799</v>
      </c>
      <c r="L84" s="2">
        <v>0.71987720644666198</v>
      </c>
      <c r="M84" s="2">
        <v>0.72700941346850101</v>
      </c>
      <c r="N84" s="2">
        <v>0.71688140072679196</v>
      </c>
    </row>
    <row r="85" spans="1:14" x14ac:dyDescent="0.3">
      <c r="A85" s="8" t="s">
        <v>12</v>
      </c>
      <c r="B85" s="8" t="s">
        <v>71</v>
      </c>
      <c r="C85" s="2">
        <v>0.82037037037036997</v>
      </c>
      <c r="D85" s="2">
        <v>0.81382978723404298</v>
      </c>
      <c r="E85" s="2">
        <v>0.83261183261183302</v>
      </c>
      <c r="F85" s="2">
        <v>0.82875264270613103</v>
      </c>
      <c r="G85" s="2">
        <v>0.84064665127020799</v>
      </c>
      <c r="H85" s="2">
        <v>0.82352941176470595</v>
      </c>
      <c r="I85" s="2">
        <v>0.82539682539682502</v>
      </c>
      <c r="J85" s="2">
        <v>0.82967032967033005</v>
      </c>
      <c r="K85" s="2">
        <v>0.82601351351351304</v>
      </c>
      <c r="L85" s="2">
        <v>0.83717105263157898</v>
      </c>
      <c r="M85" s="2">
        <v>0.815359477124183</v>
      </c>
      <c r="N85" s="2">
        <v>0.828173374613003</v>
      </c>
    </row>
    <row r="86" spans="1:14" x14ac:dyDescent="0.3">
      <c r="A86" s="8" t="s">
        <v>13</v>
      </c>
      <c r="B86" s="8" t="s">
        <v>60</v>
      </c>
      <c r="C86" s="2">
        <v>0.56372549019607798</v>
      </c>
      <c r="D86" s="2">
        <v>0.53043478260869603</v>
      </c>
      <c r="E86" s="2">
        <v>0.54878048780487798</v>
      </c>
      <c r="F86" s="2">
        <v>0.52123552123552097</v>
      </c>
      <c r="G86" s="2">
        <v>0.53846153846153799</v>
      </c>
      <c r="H86" s="2">
        <v>0.552287581699346</v>
      </c>
      <c r="I86" s="2">
        <v>0.54354354354354395</v>
      </c>
      <c r="J86" s="2">
        <v>0.53749999999999998</v>
      </c>
      <c r="K86" s="2">
        <v>0.55613577023498695</v>
      </c>
      <c r="L86" s="2">
        <v>0.556473829201102</v>
      </c>
      <c r="M86" s="2">
        <v>0.59517426273458396</v>
      </c>
      <c r="N86" s="2">
        <v>0.581395348837209</v>
      </c>
    </row>
    <row r="87" spans="1:14" x14ac:dyDescent="0.3">
      <c r="A87" s="8" t="s">
        <v>13</v>
      </c>
      <c r="B87" s="8" t="s">
        <v>61</v>
      </c>
      <c r="C87" s="2">
        <v>0.57342657342657299</v>
      </c>
      <c r="D87" s="2">
        <v>0.58843537414965996</v>
      </c>
      <c r="E87" s="2">
        <v>0.60278745644599296</v>
      </c>
      <c r="F87" s="2">
        <v>0.55821917808219201</v>
      </c>
      <c r="G87" s="2">
        <v>0.59298245614035106</v>
      </c>
      <c r="H87" s="2">
        <v>0.55000000000000004</v>
      </c>
      <c r="I87" s="2">
        <v>0.56544502617801096</v>
      </c>
      <c r="J87" s="2">
        <v>0.55058823529411804</v>
      </c>
      <c r="K87" s="2">
        <v>0.54248366013071903</v>
      </c>
      <c r="L87" s="2">
        <v>0.54579439252336404</v>
      </c>
      <c r="M87" s="2">
        <v>0.54123711340206204</v>
      </c>
      <c r="N87" s="2">
        <v>0.52887537993920997</v>
      </c>
    </row>
    <row r="88" spans="1:14" x14ac:dyDescent="0.3">
      <c r="A88" s="8" t="s">
        <v>13</v>
      </c>
      <c r="B88" s="8" t="s">
        <v>62</v>
      </c>
      <c r="C88" s="2">
        <v>0.535135135135135</v>
      </c>
      <c r="D88" s="2">
        <v>0.53333333333333299</v>
      </c>
      <c r="E88" s="2">
        <v>0.57360406091370597</v>
      </c>
      <c r="F88" s="2">
        <v>0.58653846153846201</v>
      </c>
      <c r="G88" s="2">
        <v>0.60386473429951704</v>
      </c>
      <c r="H88" s="2">
        <v>0.58620689655172398</v>
      </c>
      <c r="I88" s="2">
        <v>0.586666666666667</v>
      </c>
      <c r="J88" s="2">
        <v>0.58158995815899595</v>
      </c>
      <c r="K88" s="2">
        <v>0.59230769230769198</v>
      </c>
      <c r="L88" s="2">
        <v>0.53333333333333299</v>
      </c>
      <c r="M88" s="2">
        <v>0.55913978494623695</v>
      </c>
      <c r="N88" s="2">
        <v>0.58098591549295797</v>
      </c>
    </row>
    <row r="89" spans="1:14" x14ac:dyDescent="0.3">
      <c r="A89" s="8" t="s">
        <v>13</v>
      </c>
      <c r="B89" s="8" t="s">
        <v>63</v>
      </c>
      <c r="C89" s="2">
        <v>0.554838709677419</v>
      </c>
      <c r="D89" s="2">
        <v>0.51369863013698602</v>
      </c>
      <c r="E89" s="2">
        <v>0.49295774647887303</v>
      </c>
      <c r="F89" s="2">
        <v>0.49295774647887303</v>
      </c>
      <c r="G89" s="2">
        <v>0.51333333333333298</v>
      </c>
      <c r="H89" s="2">
        <v>0.52229299363057302</v>
      </c>
      <c r="I89" s="2">
        <v>0.50704225352112697</v>
      </c>
      <c r="J89" s="2">
        <v>0.47297297297297303</v>
      </c>
      <c r="K89" s="2">
        <v>0.48648648648648701</v>
      </c>
      <c r="L89" s="2">
        <v>0.50310559006211197</v>
      </c>
      <c r="M89" s="2">
        <v>0.49112426035502998</v>
      </c>
      <c r="N89" s="2">
        <v>0.50270270270270301</v>
      </c>
    </row>
    <row r="90" spans="1:14" x14ac:dyDescent="0.3">
      <c r="A90" s="8" t="s">
        <v>13</v>
      </c>
      <c r="B90" s="8" t="s">
        <v>64</v>
      </c>
      <c r="C90" s="2">
        <v>0.38709677419354799</v>
      </c>
      <c r="D90" s="2">
        <v>0.5</v>
      </c>
      <c r="E90" s="2">
        <v>0.45614035087719301</v>
      </c>
      <c r="F90" s="2">
        <v>0.5</v>
      </c>
      <c r="G90" s="2">
        <v>0.434782608695652</v>
      </c>
      <c r="H90" s="2">
        <v>0.44897959183673503</v>
      </c>
      <c r="I90" s="2">
        <v>0.41071428571428598</v>
      </c>
      <c r="J90" s="2">
        <v>0.46031746031746001</v>
      </c>
      <c r="K90" s="2">
        <v>0.40540540540540498</v>
      </c>
      <c r="L90" s="2">
        <v>0.4</v>
      </c>
      <c r="M90" s="2">
        <v>0.379746835443038</v>
      </c>
      <c r="N90" s="2">
        <v>0.32432432432432401</v>
      </c>
    </row>
    <row r="91" spans="1:14" x14ac:dyDescent="0.3">
      <c r="A91" s="8" t="s">
        <v>13</v>
      </c>
      <c r="B91" s="8" t="s">
        <v>65</v>
      </c>
      <c r="C91" s="2">
        <v>0.125</v>
      </c>
      <c r="D91" s="2">
        <v>0.11111111111111099</v>
      </c>
      <c r="E91" s="2">
        <v>0.214285714285714</v>
      </c>
      <c r="F91" s="2">
        <v>0.4</v>
      </c>
      <c r="G91" s="2">
        <v>0.6</v>
      </c>
      <c r="H91" s="2">
        <v>0.5</v>
      </c>
      <c r="I91" s="2">
        <v>0.375</v>
      </c>
      <c r="J91" s="2">
        <v>0.375</v>
      </c>
      <c r="K91" s="2">
        <v>0.57142857142857095</v>
      </c>
      <c r="L91" s="2">
        <v>0.57142857142857095</v>
      </c>
      <c r="M91" s="2">
        <v>0.5</v>
      </c>
      <c r="N91" s="2">
        <v>0.5</v>
      </c>
    </row>
    <row r="92" spans="1:14" x14ac:dyDescent="0.3">
      <c r="A92" s="8" t="s">
        <v>13</v>
      </c>
      <c r="B92" s="8" t="s">
        <v>66</v>
      </c>
      <c r="C92" s="2">
        <v>0.43627450980392202</v>
      </c>
      <c r="D92" s="2">
        <v>0.46956521739130402</v>
      </c>
      <c r="E92" s="2">
        <v>0.45121951219512202</v>
      </c>
      <c r="F92" s="2">
        <v>0.47876447876447897</v>
      </c>
      <c r="G92" s="2">
        <v>0.46153846153846201</v>
      </c>
      <c r="H92" s="2">
        <v>0.447712418300654</v>
      </c>
      <c r="I92" s="2">
        <v>0.45645645645645599</v>
      </c>
      <c r="J92" s="2">
        <v>0.46250000000000002</v>
      </c>
      <c r="K92" s="2">
        <v>0.443864229765013</v>
      </c>
      <c r="L92" s="2">
        <v>0.443526170798898</v>
      </c>
      <c r="M92" s="2">
        <v>0.40482573726541599</v>
      </c>
      <c r="N92" s="2">
        <v>0.418604651162791</v>
      </c>
    </row>
    <row r="93" spans="1:14" x14ac:dyDescent="0.3">
      <c r="A93" s="8" t="s">
        <v>13</v>
      </c>
      <c r="B93" s="8" t="s">
        <v>67</v>
      </c>
      <c r="C93" s="2">
        <v>0.42657342657342701</v>
      </c>
      <c r="D93" s="2">
        <v>0.41156462585033998</v>
      </c>
      <c r="E93" s="2">
        <v>0.39721254355400698</v>
      </c>
      <c r="F93" s="2">
        <v>0.44178082191780799</v>
      </c>
      <c r="G93" s="2">
        <v>0.407017543859649</v>
      </c>
      <c r="H93" s="2">
        <v>0.45</v>
      </c>
      <c r="I93" s="2">
        <v>0.43455497382198999</v>
      </c>
      <c r="J93" s="2">
        <v>0.44941176470588201</v>
      </c>
      <c r="K93" s="2">
        <v>0.45751633986928097</v>
      </c>
      <c r="L93" s="2">
        <v>0.45420560747663602</v>
      </c>
      <c r="M93" s="2">
        <v>0.45876288659793801</v>
      </c>
      <c r="N93" s="2">
        <v>0.47112462006078998</v>
      </c>
    </row>
    <row r="94" spans="1:14" x14ac:dyDescent="0.3">
      <c r="A94" s="8" t="s">
        <v>13</v>
      </c>
      <c r="B94" s="8" t="s">
        <v>68</v>
      </c>
      <c r="C94" s="2">
        <v>0.464864864864865</v>
      </c>
      <c r="D94" s="2">
        <v>0.46666666666666701</v>
      </c>
      <c r="E94" s="2">
        <v>0.42639593908629397</v>
      </c>
      <c r="F94" s="2">
        <v>0.41346153846153799</v>
      </c>
      <c r="G94" s="2">
        <v>0.39613526570048302</v>
      </c>
      <c r="H94" s="2">
        <v>0.41379310344827602</v>
      </c>
      <c r="I94" s="2">
        <v>0.413333333333333</v>
      </c>
      <c r="J94" s="2">
        <v>0.418410041841004</v>
      </c>
      <c r="K94" s="2">
        <v>0.40769230769230802</v>
      </c>
      <c r="L94" s="2">
        <v>0.46666666666666701</v>
      </c>
      <c r="M94" s="2">
        <v>0.44086021505376299</v>
      </c>
      <c r="N94" s="2">
        <v>0.41901408450704197</v>
      </c>
    </row>
    <row r="95" spans="1:14" x14ac:dyDescent="0.3">
      <c r="A95" s="8" t="s">
        <v>13</v>
      </c>
      <c r="B95" s="8" t="s">
        <v>69</v>
      </c>
      <c r="C95" s="2">
        <v>0.445161290322581</v>
      </c>
      <c r="D95" s="2">
        <v>0.48630136986301398</v>
      </c>
      <c r="E95" s="2">
        <v>0.50704225352112697</v>
      </c>
      <c r="F95" s="2">
        <v>0.50704225352112697</v>
      </c>
      <c r="G95" s="2">
        <v>0.48666666666666702</v>
      </c>
      <c r="H95" s="2">
        <v>0.47770700636942698</v>
      </c>
      <c r="I95" s="2">
        <v>0.49295774647887303</v>
      </c>
      <c r="J95" s="2">
        <v>0.52702702702702697</v>
      </c>
      <c r="K95" s="2">
        <v>0.51351351351351304</v>
      </c>
      <c r="L95" s="2">
        <v>0.49689440993788803</v>
      </c>
      <c r="M95" s="2">
        <v>0.50887573964497002</v>
      </c>
      <c r="N95" s="2">
        <v>0.49729729729729699</v>
      </c>
    </row>
    <row r="96" spans="1:14" x14ac:dyDescent="0.3">
      <c r="A96" s="8" t="s">
        <v>13</v>
      </c>
      <c r="B96" s="8" t="s">
        <v>70</v>
      </c>
      <c r="C96" s="2">
        <v>0.61290322580645196</v>
      </c>
      <c r="D96" s="2">
        <v>0.5</v>
      </c>
      <c r="E96" s="2">
        <v>0.54385964912280704</v>
      </c>
      <c r="F96" s="2">
        <v>0.5</v>
      </c>
      <c r="G96" s="2">
        <v>0.565217391304348</v>
      </c>
      <c r="H96" s="2">
        <v>0.55102040816326503</v>
      </c>
      <c r="I96" s="2">
        <v>0.58928571428571397</v>
      </c>
      <c r="J96" s="2">
        <v>0.53968253968253999</v>
      </c>
      <c r="K96" s="2">
        <v>0.59459459459459496</v>
      </c>
      <c r="L96" s="2">
        <v>0.6</v>
      </c>
      <c r="M96" s="2">
        <v>0.620253164556962</v>
      </c>
      <c r="N96" s="2">
        <v>0.67567567567567599</v>
      </c>
    </row>
    <row r="97" spans="1:14" x14ac:dyDescent="0.3">
      <c r="A97" s="8" t="s">
        <v>13</v>
      </c>
      <c r="B97" s="8" t="s">
        <v>71</v>
      </c>
      <c r="C97" s="2">
        <v>0.875</v>
      </c>
      <c r="D97" s="2">
        <v>0.88888888888888895</v>
      </c>
      <c r="E97" s="2">
        <v>0.78571428571428603</v>
      </c>
      <c r="F97" s="2">
        <v>0.6</v>
      </c>
      <c r="G97" s="2">
        <v>0.4</v>
      </c>
      <c r="H97" s="2">
        <v>0.5</v>
      </c>
      <c r="I97" s="2">
        <v>0.625</v>
      </c>
      <c r="J97" s="2">
        <v>0.625</v>
      </c>
      <c r="K97" s="2">
        <v>0.42857142857142899</v>
      </c>
      <c r="L97" s="2">
        <v>0.42857142857142899</v>
      </c>
      <c r="M97" s="2">
        <v>0.5</v>
      </c>
      <c r="N97" s="2">
        <v>0.5</v>
      </c>
    </row>
    <row r="98" spans="1:14" x14ac:dyDescent="0.3">
      <c r="A98" s="8" t="s">
        <v>14</v>
      </c>
      <c r="B98" s="8" t="s">
        <v>60</v>
      </c>
      <c r="C98" s="2">
        <v>0.615212527964206</v>
      </c>
      <c r="D98" s="2">
        <v>0.64053537284894801</v>
      </c>
      <c r="E98" s="2">
        <v>0.60236220472440904</v>
      </c>
      <c r="F98" s="2">
        <v>0.55612244897959195</v>
      </c>
      <c r="G98" s="2">
        <v>0.580451127819549</v>
      </c>
      <c r="H98" s="2">
        <v>0.56805555555555598</v>
      </c>
      <c r="I98" s="2">
        <v>0.54510800508259205</v>
      </c>
      <c r="J98" s="2">
        <v>0.54636871508379903</v>
      </c>
      <c r="K98" s="2">
        <v>0.55295220243673804</v>
      </c>
      <c r="L98" s="2">
        <v>0.53922542204568003</v>
      </c>
      <c r="M98" s="2">
        <v>0.541743970315399</v>
      </c>
      <c r="N98" s="2">
        <v>0.56451612903225801</v>
      </c>
    </row>
    <row r="99" spans="1:14" x14ac:dyDescent="0.3">
      <c r="A99" s="8" t="s">
        <v>14</v>
      </c>
      <c r="B99" s="8" t="s">
        <v>61</v>
      </c>
      <c r="C99" s="2">
        <v>0.5</v>
      </c>
      <c r="D99" s="2">
        <v>0.51949685534591195</v>
      </c>
      <c r="E99" s="2">
        <v>0.54510309278350499</v>
      </c>
      <c r="F99" s="2">
        <v>0.53655172413793095</v>
      </c>
      <c r="G99" s="2">
        <v>0.53223593964334703</v>
      </c>
      <c r="H99" s="2">
        <v>0.52400000000000002</v>
      </c>
      <c r="I99" s="2">
        <v>0.56349206349206304</v>
      </c>
      <c r="J99" s="2">
        <v>0.56527249683143199</v>
      </c>
      <c r="K99" s="2">
        <v>0.55074116305587195</v>
      </c>
      <c r="L99" s="2">
        <v>0.54692230070635695</v>
      </c>
      <c r="M99" s="2">
        <v>0.52973467520585504</v>
      </c>
      <c r="N99" s="2">
        <v>0.52586206896551702</v>
      </c>
    </row>
    <row r="100" spans="1:14" x14ac:dyDescent="0.3">
      <c r="A100" s="8" t="s">
        <v>14</v>
      </c>
      <c r="B100" s="8" t="s">
        <v>62</v>
      </c>
      <c r="C100" s="2">
        <v>0.54166666666666696</v>
      </c>
      <c r="D100" s="2">
        <v>0.51650165016501604</v>
      </c>
      <c r="E100" s="2">
        <v>0.52299829642248696</v>
      </c>
      <c r="F100" s="2">
        <v>0.50883392226148405</v>
      </c>
      <c r="G100" s="2">
        <v>0.51366120218579203</v>
      </c>
      <c r="H100" s="2">
        <v>0.51449275362318803</v>
      </c>
      <c r="I100" s="2">
        <v>0.54942965779467701</v>
      </c>
      <c r="J100" s="2">
        <v>0.53246753246753198</v>
      </c>
      <c r="K100" s="2">
        <v>0.51865008880994701</v>
      </c>
      <c r="L100" s="2">
        <v>0.50844594594594605</v>
      </c>
      <c r="M100" s="2">
        <v>0.50888529886914402</v>
      </c>
      <c r="N100" s="2">
        <v>0.51607717041800605</v>
      </c>
    </row>
    <row r="101" spans="1:14" x14ac:dyDescent="0.3">
      <c r="A101" s="8" t="s">
        <v>14</v>
      </c>
      <c r="B101" s="8" t="s">
        <v>63</v>
      </c>
      <c r="C101" s="2">
        <v>0.60372960372960405</v>
      </c>
      <c r="D101" s="2">
        <v>0.565217391304348</v>
      </c>
      <c r="E101" s="2">
        <v>0.56109725685785505</v>
      </c>
      <c r="F101" s="2">
        <v>0.57614213197969499</v>
      </c>
      <c r="G101" s="2">
        <v>0.55501222493887503</v>
      </c>
      <c r="H101" s="2">
        <v>0.55140186915887801</v>
      </c>
      <c r="I101" s="2">
        <v>0.531177829099307</v>
      </c>
      <c r="J101" s="2">
        <v>0.54117647058823504</v>
      </c>
      <c r="K101" s="2">
        <v>0.52981651376146799</v>
      </c>
      <c r="L101" s="2">
        <v>0.52401746724890796</v>
      </c>
      <c r="M101" s="2">
        <v>0.52136752136752096</v>
      </c>
      <c r="N101" s="2">
        <v>0.50427350427350404</v>
      </c>
    </row>
    <row r="102" spans="1:14" x14ac:dyDescent="0.3">
      <c r="A102" s="8" t="s">
        <v>14</v>
      </c>
      <c r="B102" s="8" t="s">
        <v>64</v>
      </c>
      <c r="C102" s="2">
        <v>0.38265306122449</v>
      </c>
      <c r="D102" s="2">
        <v>0.42528735632183901</v>
      </c>
      <c r="E102" s="2">
        <v>0.44805194805194798</v>
      </c>
      <c r="F102" s="2">
        <v>0.4</v>
      </c>
      <c r="G102" s="2">
        <v>0.35344827586206901</v>
      </c>
      <c r="H102" s="2">
        <v>0.401709401709402</v>
      </c>
      <c r="I102" s="2">
        <v>0.413223140495868</v>
      </c>
      <c r="J102" s="2">
        <v>0.40875912408759102</v>
      </c>
      <c r="K102" s="2">
        <v>0.44078947368421101</v>
      </c>
      <c r="L102" s="2">
        <v>0.42857142857142899</v>
      </c>
      <c r="M102" s="2">
        <v>0.43558282208589</v>
      </c>
      <c r="N102" s="2">
        <v>0.39759036144578302</v>
      </c>
    </row>
    <row r="103" spans="1:14" x14ac:dyDescent="0.3">
      <c r="A103" s="8" t="s">
        <v>14</v>
      </c>
      <c r="B103" s="8" t="s">
        <v>65</v>
      </c>
      <c r="C103" s="2">
        <v>0.25</v>
      </c>
      <c r="D103" s="2">
        <v>0.17857142857142899</v>
      </c>
      <c r="E103" s="2">
        <v>0.17073170731707299</v>
      </c>
      <c r="F103" s="2">
        <v>0.29411764705882398</v>
      </c>
      <c r="G103" s="2">
        <v>0.35294117647058798</v>
      </c>
      <c r="H103" s="2">
        <v>0.29411764705882398</v>
      </c>
      <c r="I103" s="2">
        <v>0.29411764705882398</v>
      </c>
      <c r="J103" s="2">
        <v>0.33333333333333298</v>
      </c>
      <c r="K103" s="2">
        <v>0.23529411764705899</v>
      </c>
      <c r="L103" s="2">
        <v>0.33333333333333298</v>
      </c>
      <c r="M103" s="2">
        <v>0.31818181818181801</v>
      </c>
      <c r="N103" s="2">
        <v>0.35</v>
      </c>
    </row>
    <row r="104" spans="1:14" x14ac:dyDescent="0.3">
      <c r="A104" s="8" t="s">
        <v>14</v>
      </c>
      <c r="B104" s="8" t="s">
        <v>66</v>
      </c>
      <c r="C104" s="2">
        <v>0.384787472035794</v>
      </c>
      <c r="D104" s="2">
        <v>0.35946462715105199</v>
      </c>
      <c r="E104" s="2">
        <v>0.39763779527559101</v>
      </c>
      <c r="F104" s="2">
        <v>0.44387755102040799</v>
      </c>
      <c r="G104" s="2">
        <v>0.419548872180451</v>
      </c>
      <c r="H104" s="2">
        <v>0.43194444444444402</v>
      </c>
      <c r="I104" s="2">
        <v>0.454891994917408</v>
      </c>
      <c r="J104" s="2">
        <v>0.45363128491620103</v>
      </c>
      <c r="K104" s="2">
        <v>0.44704779756326102</v>
      </c>
      <c r="L104" s="2">
        <v>0.46077457795431997</v>
      </c>
      <c r="M104" s="2">
        <v>0.458256029684601</v>
      </c>
      <c r="N104" s="2">
        <v>0.43548387096774199</v>
      </c>
    </row>
    <row r="105" spans="1:14" x14ac:dyDescent="0.3">
      <c r="A105" s="8" t="s">
        <v>14</v>
      </c>
      <c r="B105" s="8" t="s">
        <v>67</v>
      </c>
      <c r="C105" s="2">
        <v>0.5</v>
      </c>
      <c r="D105" s="2">
        <v>0.480503144654088</v>
      </c>
      <c r="E105" s="2">
        <v>0.45489690721649501</v>
      </c>
      <c r="F105" s="2">
        <v>0.46344827586206899</v>
      </c>
      <c r="G105" s="2">
        <v>0.46776406035665302</v>
      </c>
      <c r="H105" s="2">
        <v>0.47599999999999998</v>
      </c>
      <c r="I105" s="2">
        <v>0.43650793650793701</v>
      </c>
      <c r="J105" s="2">
        <v>0.43472750316856801</v>
      </c>
      <c r="K105" s="2">
        <v>0.44925883694412799</v>
      </c>
      <c r="L105" s="2">
        <v>0.453077699293643</v>
      </c>
      <c r="M105" s="2">
        <v>0.47026532479414501</v>
      </c>
      <c r="N105" s="2">
        <v>0.47413793103448298</v>
      </c>
    </row>
    <row r="106" spans="1:14" x14ac:dyDescent="0.3">
      <c r="A106" s="8" t="s">
        <v>14</v>
      </c>
      <c r="B106" s="8" t="s">
        <v>68</v>
      </c>
      <c r="C106" s="2">
        <v>0.45833333333333298</v>
      </c>
      <c r="D106" s="2">
        <v>0.48349834983498402</v>
      </c>
      <c r="E106" s="2">
        <v>0.47700170357751298</v>
      </c>
      <c r="F106" s="2">
        <v>0.491166077738516</v>
      </c>
      <c r="G106" s="2">
        <v>0.48633879781420802</v>
      </c>
      <c r="H106" s="2">
        <v>0.48550724637681197</v>
      </c>
      <c r="I106" s="2">
        <v>0.45057034220532299</v>
      </c>
      <c r="J106" s="2">
        <v>0.46753246753246802</v>
      </c>
      <c r="K106" s="2">
        <v>0.48134991119005299</v>
      </c>
      <c r="L106" s="2">
        <v>0.491554054054054</v>
      </c>
      <c r="M106" s="2">
        <v>0.49111470113085598</v>
      </c>
      <c r="N106" s="2">
        <v>0.48392282958199401</v>
      </c>
    </row>
    <row r="107" spans="1:14" x14ac:dyDescent="0.3">
      <c r="A107" s="8" t="s">
        <v>14</v>
      </c>
      <c r="B107" s="8" t="s">
        <v>69</v>
      </c>
      <c r="C107" s="2">
        <v>0.39627039627039601</v>
      </c>
      <c r="D107" s="2">
        <v>0.434782608695652</v>
      </c>
      <c r="E107" s="2">
        <v>0.438902743142145</v>
      </c>
      <c r="F107" s="2">
        <v>0.42385786802030501</v>
      </c>
      <c r="G107" s="2">
        <v>0.44498777506112502</v>
      </c>
      <c r="H107" s="2">
        <v>0.44859813084112099</v>
      </c>
      <c r="I107" s="2">
        <v>0.468822170900693</v>
      </c>
      <c r="J107" s="2">
        <v>0.45882352941176502</v>
      </c>
      <c r="K107" s="2">
        <v>0.47018348623853201</v>
      </c>
      <c r="L107" s="2">
        <v>0.47598253275109198</v>
      </c>
      <c r="M107" s="2">
        <v>0.47863247863247899</v>
      </c>
      <c r="N107" s="2">
        <v>0.49572649572649602</v>
      </c>
    </row>
    <row r="108" spans="1:14" x14ac:dyDescent="0.3">
      <c r="A108" s="8" t="s">
        <v>14</v>
      </c>
      <c r="B108" s="8" t="s">
        <v>70</v>
      </c>
      <c r="C108" s="2">
        <v>0.61734693877550995</v>
      </c>
      <c r="D108" s="2">
        <v>0.57471264367816099</v>
      </c>
      <c r="E108" s="2">
        <v>0.55194805194805197</v>
      </c>
      <c r="F108" s="2">
        <v>0.6</v>
      </c>
      <c r="G108" s="2">
        <v>0.64655172413793105</v>
      </c>
      <c r="H108" s="2">
        <v>0.59829059829059805</v>
      </c>
      <c r="I108" s="2">
        <v>0.58677685950413205</v>
      </c>
      <c r="J108" s="2">
        <v>0.59124087591240904</v>
      </c>
      <c r="K108" s="2">
        <v>0.55921052631578905</v>
      </c>
      <c r="L108" s="2">
        <v>0.57142857142857095</v>
      </c>
      <c r="M108" s="2">
        <v>0.56441717791410995</v>
      </c>
      <c r="N108" s="2">
        <v>0.60240963855421703</v>
      </c>
    </row>
    <row r="109" spans="1:14" x14ac:dyDescent="0.3">
      <c r="A109" s="8" t="s">
        <v>14</v>
      </c>
      <c r="B109" s="8" t="s">
        <v>71</v>
      </c>
      <c r="C109" s="2">
        <v>0.75</v>
      </c>
      <c r="D109" s="2">
        <v>0.82142857142857095</v>
      </c>
      <c r="E109" s="2">
        <v>0.82926829268292701</v>
      </c>
      <c r="F109" s="2">
        <v>0.70588235294117696</v>
      </c>
      <c r="G109" s="2">
        <v>0.64705882352941202</v>
      </c>
      <c r="H109" s="2">
        <v>0.70588235294117696</v>
      </c>
      <c r="I109" s="2">
        <v>0.70588235294117696</v>
      </c>
      <c r="J109" s="2">
        <v>0.66666666666666696</v>
      </c>
      <c r="K109" s="2">
        <v>0.76470588235294101</v>
      </c>
      <c r="L109" s="2">
        <v>0.66666666666666696</v>
      </c>
      <c r="M109" s="2">
        <v>0.68181818181818199</v>
      </c>
      <c r="N109" s="2">
        <v>0.65</v>
      </c>
    </row>
    <row r="110" spans="1:14" x14ac:dyDescent="0.3">
      <c r="A110" s="8" t="s">
        <v>15</v>
      </c>
      <c r="B110" s="8" t="s">
        <v>60</v>
      </c>
      <c r="C110" s="2">
        <v>0.54044117647058798</v>
      </c>
      <c r="D110" s="2">
        <v>0.53784860557768899</v>
      </c>
      <c r="E110" s="2">
        <v>0.56506849315068497</v>
      </c>
      <c r="F110" s="2">
        <v>0.515923566878981</v>
      </c>
      <c r="G110" s="2">
        <v>0.51775147928994103</v>
      </c>
      <c r="H110" s="2">
        <v>0.52777777777777801</v>
      </c>
      <c r="I110" s="2">
        <v>0.47560975609756101</v>
      </c>
      <c r="J110" s="2">
        <v>0.50551876379690996</v>
      </c>
      <c r="K110" s="2">
        <v>0.48275862068965503</v>
      </c>
      <c r="L110" s="2">
        <v>0.50493096646942803</v>
      </c>
      <c r="M110" s="2">
        <v>0.53533568904593598</v>
      </c>
      <c r="N110" s="2">
        <v>0.52</v>
      </c>
    </row>
    <row r="111" spans="1:14" x14ac:dyDescent="0.3">
      <c r="A111" s="8" t="s">
        <v>15</v>
      </c>
      <c r="B111" s="8" t="s">
        <v>61</v>
      </c>
      <c r="C111" s="2">
        <v>0.39486356340288897</v>
      </c>
      <c r="D111" s="2">
        <v>0.41167192429022098</v>
      </c>
      <c r="E111" s="2">
        <v>0.41896551724137898</v>
      </c>
      <c r="F111" s="2">
        <v>0.42026266416510299</v>
      </c>
      <c r="G111" s="2">
        <v>0.46859083191850598</v>
      </c>
      <c r="H111" s="2">
        <v>0.43384615384615399</v>
      </c>
      <c r="I111" s="2">
        <v>0.447204968944099</v>
      </c>
      <c r="J111" s="2">
        <v>0.43016759776536301</v>
      </c>
      <c r="K111" s="2">
        <v>0.41277641277641303</v>
      </c>
      <c r="L111" s="2">
        <v>0.40492170022371399</v>
      </c>
      <c r="M111" s="2">
        <v>0.40895813047711799</v>
      </c>
      <c r="N111" s="2">
        <v>0.41819772528433902</v>
      </c>
    </row>
    <row r="112" spans="1:14" x14ac:dyDescent="0.3">
      <c r="A112" s="8" t="s">
        <v>15</v>
      </c>
      <c r="B112" s="8" t="s">
        <v>62</v>
      </c>
      <c r="C112" s="2">
        <v>0.38738738738738698</v>
      </c>
      <c r="D112" s="2">
        <v>0.38669438669438699</v>
      </c>
      <c r="E112" s="2">
        <v>0.37473233404710898</v>
      </c>
      <c r="F112" s="2">
        <v>0.39832285115304</v>
      </c>
      <c r="G112" s="2">
        <v>0.38065843621399198</v>
      </c>
      <c r="H112" s="2">
        <v>0.37551020408163299</v>
      </c>
      <c r="I112" s="2">
        <v>0.39337474120082799</v>
      </c>
      <c r="J112" s="2">
        <v>0.38877338877338902</v>
      </c>
      <c r="K112" s="2">
        <v>0.37890625</v>
      </c>
      <c r="L112" s="2">
        <v>0.39560439560439598</v>
      </c>
      <c r="M112" s="2">
        <v>0.41003460207612502</v>
      </c>
      <c r="N112" s="2">
        <v>0.421221864951768</v>
      </c>
    </row>
    <row r="113" spans="1:14" x14ac:dyDescent="0.3">
      <c r="A113" s="8" t="s">
        <v>15</v>
      </c>
      <c r="B113" s="8" t="s">
        <v>63</v>
      </c>
      <c r="C113" s="2">
        <v>0.41141141141141102</v>
      </c>
      <c r="D113" s="2">
        <v>0.42483660130718998</v>
      </c>
      <c r="E113" s="2">
        <v>0.43225806451612903</v>
      </c>
      <c r="F113" s="2">
        <v>0.40540540540540498</v>
      </c>
      <c r="G113" s="2">
        <v>0.406626506024096</v>
      </c>
      <c r="H113" s="2">
        <v>0.41592920353982299</v>
      </c>
      <c r="I113" s="2">
        <v>0.422492401215805</v>
      </c>
      <c r="J113" s="2">
        <v>0.384848484848485</v>
      </c>
      <c r="K113" s="2">
        <v>0.38124999999999998</v>
      </c>
      <c r="L113" s="2">
        <v>0.36503067484662599</v>
      </c>
      <c r="M113" s="2">
        <v>0.373595505617978</v>
      </c>
      <c r="N113" s="2">
        <v>0.34871794871794898</v>
      </c>
    </row>
    <row r="114" spans="1:14" x14ac:dyDescent="0.3">
      <c r="A114" s="8" t="s">
        <v>15</v>
      </c>
      <c r="B114" s="8" t="s">
        <v>64</v>
      </c>
      <c r="C114" s="2">
        <v>0.25657894736842102</v>
      </c>
      <c r="D114" s="2">
        <v>0.243055555555556</v>
      </c>
      <c r="E114" s="2">
        <v>0.24812030075187999</v>
      </c>
      <c r="F114" s="2">
        <v>0.26890756302521002</v>
      </c>
      <c r="G114" s="2">
        <v>0.28682170542635699</v>
      </c>
      <c r="H114" s="2">
        <v>0.27464788732394402</v>
      </c>
      <c r="I114" s="2">
        <v>0.29927007299270098</v>
      </c>
      <c r="J114" s="2">
        <v>0.33112582781457001</v>
      </c>
      <c r="K114" s="2">
        <v>0.34394904458598702</v>
      </c>
      <c r="L114" s="2">
        <v>0.33529411764705902</v>
      </c>
      <c r="M114" s="2">
        <v>0.31284916201117302</v>
      </c>
      <c r="N114" s="2">
        <v>0.32386363636363602</v>
      </c>
    </row>
    <row r="115" spans="1:14" x14ac:dyDescent="0.3">
      <c r="A115" s="8" t="s">
        <v>15</v>
      </c>
      <c r="B115" s="8" t="s">
        <v>65</v>
      </c>
      <c r="C115" s="2">
        <v>0.12962962962963001</v>
      </c>
      <c r="D115" s="2">
        <v>0.19230769230769201</v>
      </c>
      <c r="E115" s="2">
        <v>0.24242424242424199</v>
      </c>
      <c r="F115" s="2">
        <v>8.3333333333333301E-2</v>
      </c>
      <c r="G115" s="2">
        <v>8.3333333333333301E-2</v>
      </c>
      <c r="H115" s="2">
        <v>4.1666666666666699E-2</v>
      </c>
      <c r="I115" s="2">
        <v>0.15384615384615399</v>
      </c>
      <c r="J115" s="2">
        <v>0.107142857142857</v>
      </c>
      <c r="K115" s="2">
        <v>9.0909090909090898E-2</v>
      </c>
      <c r="L115" s="2">
        <v>0.11764705882352899</v>
      </c>
      <c r="M115" s="2">
        <v>8.3333333333333301E-2</v>
      </c>
      <c r="N115" s="2">
        <v>0.11111111111111099</v>
      </c>
    </row>
    <row r="116" spans="1:14" x14ac:dyDescent="0.3">
      <c r="A116" s="8" t="s">
        <v>15</v>
      </c>
      <c r="B116" s="8" t="s">
        <v>66</v>
      </c>
      <c r="C116" s="2">
        <v>0.45955882352941202</v>
      </c>
      <c r="D116" s="2">
        <v>0.46215139442231101</v>
      </c>
      <c r="E116" s="2">
        <v>0.43493150684931497</v>
      </c>
      <c r="F116" s="2">
        <v>0.484076433121019</v>
      </c>
      <c r="G116" s="2">
        <v>0.48224852071005903</v>
      </c>
      <c r="H116" s="2">
        <v>0.47222222222222199</v>
      </c>
      <c r="I116" s="2">
        <v>0.52439024390243905</v>
      </c>
      <c r="J116" s="2">
        <v>0.49448123620309098</v>
      </c>
      <c r="K116" s="2">
        <v>0.51724137931034497</v>
      </c>
      <c r="L116" s="2">
        <v>0.49506903353057202</v>
      </c>
      <c r="M116" s="2">
        <v>0.46466431095406402</v>
      </c>
      <c r="N116" s="2">
        <v>0.48</v>
      </c>
    </row>
    <row r="117" spans="1:14" x14ac:dyDescent="0.3">
      <c r="A117" s="8" t="s">
        <v>15</v>
      </c>
      <c r="B117" s="8" t="s">
        <v>67</v>
      </c>
      <c r="C117" s="2">
        <v>0.60513643659711103</v>
      </c>
      <c r="D117" s="2">
        <v>0.58832807570977896</v>
      </c>
      <c r="E117" s="2">
        <v>0.58103448275862102</v>
      </c>
      <c r="F117" s="2">
        <v>0.57973733583489695</v>
      </c>
      <c r="G117" s="2">
        <v>0.53140916808149397</v>
      </c>
      <c r="H117" s="2">
        <v>0.56615384615384601</v>
      </c>
      <c r="I117" s="2">
        <v>0.552795031055901</v>
      </c>
      <c r="J117" s="2">
        <v>0.56983240223463705</v>
      </c>
      <c r="K117" s="2">
        <v>0.58722358722358703</v>
      </c>
      <c r="L117" s="2">
        <v>0.59507829977628601</v>
      </c>
      <c r="M117" s="2">
        <v>0.59104186952288196</v>
      </c>
      <c r="N117" s="2">
        <v>0.58180227471566104</v>
      </c>
    </row>
    <row r="118" spans="1:14" x14ac:dyDescent="0.3">
      <c r="A118" s="8" t="s">
        <v>15</v>
      </c>
      <c r="B118" s="8" t="s">
        <v>68</v>
      </c>
      <c r="C118" s="2">
        <v>0.61261261261261302</v>
      </c>
      <c r="D118" s="2">
        <v>0.61330561330561295</v>
      </c>
      <c r="E118" s="2">
        <v>0.62526766595289096</v>
      </c>
      <c r="F118" s="2">
        <v>0.60167714884696</v>
      </c>
      <c r="G118" s="2">
        <v>0.61934156378600802</v>
      </c>
      <c r="H118" s="2">
        <v>0.62448979591836695</v>
      </c>
      <c r="I118" s="2">
        <v>0.60662525879917195</v>
      </c>
      <c r="J118" s="2">
        <v>0.61122661122661104</v>
      </c>
      <c r="K118" s="2">
        <v>0.62109375</v>
      </c>
      <c r="L118" s="2">
        <v>0.60439560439560402</v>
      </c>
      <c r="M118" s="2">
        <v>0.58996539792387503</v>
      </c>
      <c r="N118" s="2">
        <v>0.57877813504823195</v>
      </c>
    </row>
    <row r="119" spans="1:14" x14ac:dyDescent="0.3">
      <c r="A119" s="8" t="s">
        <v>15</v>
      </c>
      <c r="B119" s="8" t="s">
        <v>69</v>
      </c>
      <c r="C119" s="2">
        <v>0.58858858858858898</v>
      </c>
      <c r="D119" s="2">
        <v>0.57516339869280997</v>
      </c>
      <c r="E119" s="2">
        <v>0.56774193548387097</v>
      </c>
      <c r="F119" s="2">
        <v>0.59459459459459496</v>
      </c>
      <c r="G119" s="2">
        <v>0.593373493975904</v>
      </c>
      <c r="H119" s="2">
        <v>0.58407079646017701</v>
      </c>
      <c r="I119" s="2">
        <v>0.577507598784195</v>
      </c>
      <c r="J119" s="2">
        <v>0.615151515151515</v>
      </c>
      <c r="K119" s="2">
        <v>0.61875000000000002</v>
      </c>
      <c r="L119" s="2">
        <v>0.63496932515337401</v>
      </c>
      <c r="M119" s="2">
        <v>0.62640449438202295</v>
      </c>
      <c r="N119" s="2">
        <v>0.65128205128205097</v>
      </c>
    </row>
    <row r="120" spans="1:14" x14ac:dyDescent="0.3">
      <c r="A120" s="8" t="s">
        <v>15</v>
      </c>
      <c r="B120" s="8" t="s">
        <v>70</v>
      </c>
      <c r="C120" s="2">
        <v>0.74342105263157898</v>
      </c>
      <c r="D120" s="2">
        <v>0.75694444444444398</v>
      </c>
      <c r="E120" s="2">
        <v>0.75187969924812004</v>
      </c>
      <c r="F120" s="2">
        <v>0.73109243697478998</v>
      </c>
      <c r="G120" s="2">
        <v>0.71317829457364301</v>
      </c>
      <c r="H120" s="2">
        <v>0.72535211267605604</v>
      </c>
      <c r="I120" s="2">
        <v>0.70072992700729897</v>
      </c>
      <c r="J120" s="2">
        <v>0.66887417218542999</v>
      </c>
      <c r="K120" s="2">
        <v>0.65605095541401304</v>
      </c>
      <c r="L120" s="2">
        <v>0.66470588235294104</v>
      </c>
      <c r="M120" s="2">
        <v>0.68715083798882703</v>
      </c>
      <c r="N120" s="2">
        <v>0.67613636363636398</v>
      </c>
    </row>
    <row r="121" spans="1:14" x14ac:dyDescent="0.3">
      <c r="A121" s="8" t="s">
        <v>15</v>
      </c>
      <c r="B121" s="8" t="s">
        <v>71</v>
      </c>
      <c r="C121" s="2">
        <v>0.87037037037037002</v>
      </c>
      <c r="D121" s="2">
        <v>0.80769230769230804</v>
      </c>
      <c r="E121" s="2">
        <v>0.75757575757575801</v>
      </c>
      <c r="F121" s="2">
        <v>0.91666666666666696</v>
      </c>
      <c r="G121" s="2">
        <v>0.91666666666666696</v>
      </c>
      <c r="H121" s="2">
        <v>0.95833333333333304</v>
      </c>
      <c r="I121" s="2">
        <v>0.84615384615384603</v>
      </c>
      <c r="J121" s="2">
        <v>0.89285714285714302</v>
      </c>
      <c r="K121" s="2">
        <v>0.90909090909090895</v>
      </c>
      <c r="L121" s="2">
        <v>0.88235294117647101</v>
      </c>
      <c r="M121" s="2">
        <v>0.91666666666666696</v>
      </c>
      <c r="N121" s="2">
        <v>0.88888888888888895</v>
      </c>
    </row>
    <row r="122" spans="1:14" x14ac:dyDescent="0.3">
      <c r="A122" s="8" t="s">
        <v>16</v>
      </c>
      <c r="B122" s="8" t="s">
        <v>60</v>
      </c>
      <c r="C122" s="2">
        <v>0.54040404040404</v>
      </c>
      <c r="D122" s="2">
        <v>0.54347826086956497</v>
      </c>
      <c r="E122" s="2">
        <v>0.53252032520325199</v>
      </c>
      <c r="F122" s="2">
        <v>0.52733118971061099</v>
      </c>
      <c r="G122" s="2">
        <v>0.53612167300380198</v>
      </c>
      <c r="H122" s="2">
        <v>0.51333333333333298</v>
      </c>
      <c r="I122" s="2">
        <v>0.53358208955223896</v>
      </c>
      <c r="J122" s="2">
        <v>0.49003215434083602</v>
      </c>
      <c r="K122" s="2">
        <v>0.53593179049939099</v>
      </c>
      <c r="L122" s="2">
        <v>0.49928057553956801</v>
      </c>
      <c r="M122" s="2">
        <v>0.50892288081580594</v>
      </c>
      <c r="N122" s="2">
        <v>0.51441441441441405</v>
      </c>
    </row>
    <row r="123" spans="1:14" x14ac:dyDescent="0.3">
      <c r="A123" s="8" t="s">
        <v>16</v>
      </c>
      <c r="B123" s="8" t="s">
        <v>61</v>
      </c>
      <c r="C123" s="2">
        <v>0.40939597315436199</v>
      </c>
      <c r="D123" s="2">
        <v>0.41492829204693599</v>
      </c>
      <c r="E123" s="2">
        <v>0.42644249140236901</v>
      </c>
      <c r="F123" s="2">
        <v>0.40963855421686701</v>
      </c>
      <c r="G123" s="2">
        <v>0.40731504571903598</v>
      </c>
      <c r="H123" s="2">
        <v>0.39967239967239998</v>
      </c>
      <c r="I123" s="2">
        <v>0.40880056777856599</v>
      </c>
      <c r="J123" s="2">
        <v>0.38543689320388302</v>
      </c>
      <c r="K123" s="2">
        <v>0.40622788393489001</v>
      </c>
      <c r="L123" s="2">
        <v>0.41176470588235298</v>
      </c>
      <c r="M123" s="2">
        <v>0.43440134907251299</v>
      </c>
      <c r="N123" s="2">
        <v>0.45487364620938597</v>
      </c>
    </row>
    <row r="124" spans="1:14" x14ac:dyDescent="0.3">
      <c r="A124" s="8" t="s">
        <v>16</v>
      </c>
      <c r="B124" s="8" t="s">
        <v>62</v>
      </c>
      <c r="C124" s="2">
        <v>0.28582646250490801</v>
      </c>
      <c r="D124" s="2">
        <v>0.28651685393258403</v>
      </c>
      <c r="E124" s="2">
        <v>0.28265107212475599</v>
      </c>
      <c r="F124" s="2">
        <v>0.297619047619048</v>
      </c>
      <c r="G124" s="2">
        <v>0.30091185410334298</v>
      </c>
      <c r="H124" s="2">
        <v>0.32923076923076899</v>
      </c>
      <c r="I124" s="2">
        <v>0.28629579375848002</v>
      </c>
      <c r="J124" s="2">
        <v>0.30299251870324201</v>
      </c>
      <c r="K124" s="2">
        <v>0.347750865051903</v>
      </c>
      <c r="L124" s="2">
        <v>0.367041198501873</v>
      </c>
      <c r="M124" s="2">
        <v>0.36884512085944499</v>
      </c>
      <c r="N124" s="2">
        <v>0.41074130105900197</v>
      </c>
    </row>
    <row r="125" spans="1:14" x14ac:dyDescent="0.3">
      <c r="A125" s="8" t="s">
        <v>16</v>
      </c>
      <c r="B125" s="8" t="s">
        <v>63</v>
      </c>
      <c r="C125" s="2">
        <v>0.194780394653087</v>
      </c>
      <c r="D125" s="2">
        <v>0.21412471825695001</v>
      </c>
      <c r="E125" s="2">
        <v>0.235033259423503</v>
      </c>
      <c r="F125" s="2">
        <v>0.195266272189349</v>
      </c>
      <c r="G125" s="2">
        <v>0.189393939393939</v>
      </c>
      <c r="H125" s="2">
        <v>0.21319796954314699</v>
      </c>
      <c r="I125" s="2">
        <v>0.225464190981432</v>
      </c>
      <c r="J125" s="2">
        <v>0.26943005181347202</v>
      </c>
      <c r="K125" s="2">
        <v>0.266519823788546</v>
      </c>
      <c r="L125" s="2">
        <v>0.27906976744186002</v>
      </c>
      <c r="M125" s="2">
        <v>0.28541226215644799</v>
      </c>
      <c r="N125" s="2">
        <v>0.28343313373253498</v>
      </c>
    </row>
    <row r="126" spans="1:14" x14ac:dyDescent="0.3">
      <c r="A126" s="8" t="s">
        <v>16</v>
      </c>
      <c r="B126" s="8" t="s">
        <v>64</v>
      </c>
      <c r="C126" s="2">
        <v>0.16193181818181801</v>
      </c>
      <c r="D126" s="2">
        <v>0.15570934256055399</v>
      </c>
      <c r="E126" s="2">
        <v>0.12737127371273699</v>
      </c>
      <c r="F126" s="2">
        <v>0.13114754098360701</v>
      </c>
      <c r="G126" s="2">
        <v>0.115646258503401</v>
      </c>
      <c r="H126" s="2">
        <v>0.16666666666666699</v>
      </c>
      <c r="I126" s="2">
        <v>0.14184397163120599</v>
      </c>
      <c r="J126" s="2">
        <v>0.122699386503067</v>
      </c>
      <c r="K126" s="2">
        <v>0.125</v>
      </c>
      <c r="L126" s="2">
        <v>0.14492753623188401</v>
      </c>
      <c r="M126" s="2">
        <v>0.15217391304347799</v>
      </c>
      <c r="N126" s="2">
        <v>0.14070351758794</v>
      </c>
    </row>
    <row r="127" spans="1:14" x14ac:dyDescent="0.3">
      <c r="A127" s="8" t="s">
        <v>16</v>
      </c>
      <c r="B127" s="8" t="s">
        <v>65</v>
      </c>
      <c r="C127" s="2">
        <v>0.105590062111801</v>
      </c>
      <c r="D127" s="2">
        <v>9.4202898550724598E-2</v>
      </c>
      <c r="E127" s="2">
        <v>0.105882352941176</v>
      </c>
      <c r="F127" s="2">
        <v>5.7142857142857099E-2</v>
      </c>
      <c r="G127" s="2">
        <v>0.16129032258064499</v>
      </c>
      <c r="H127" s="2">
        <v>0.18518518518518501</v>
      </c>
      <c r="I127" s="2">
        <v>0.19354838709677399</v>
      </c>
      <c r="J127" s="2">
        <v>0.24324324324324301</v>
      </c>
      <c r="K127" s="2">
        <v>0.13636363636363599</v>
      </c>
      <c r="L127" s="2">
        <v>0.14285714285714299</v>
      </c>
      <c r="M127" s="2">
        <v>0.26470588235294101</v>
      </c>
      <c r="N127" s="2">
        <v>0.22857142857142901</v>
      </c>
    </row>
    <row r="128" spans="1:14" x14ac:dyDescent="0.3">
      <c r="A128" s="8" t="s">
        <v>16</v>
      </c>
      <c r="B128" s="8" t="s">
        <v>66</v>
      </c>
      <c r="C128" s="2">
        <v>0.45959595959596</v>
      </c>
      <c r="D128" s="2">
        <v>0.45652173913043498</v>
      </c>
      <c r="E128" s="2">
        <v>0.46747967479674801</v>
      </c>
      <c r="F128" s="2">
        <v>0.47266881028938901</v>
      </c>
      <c r="G128" s="2">
        <v>0.46387832699619802</v>
      </c>
      <c r="H128" s="2">
        <v>0.48666666666666702</v>
      </c>
      <c r="I128" s="2">
        <v>0.46641791044776099</v>
      </c>
      <c r="J128" s="2">
        <v>0.50996784565916398</v>
      </c>
      <c r="K128" s="2">
        <v>0.46406820950060901</v>
      </c>
      <c r="L128" s="2">
        <v>0.50071942446043205</v>
      </c>
      <c r="M128" s="2">
        <v>0.491077119184194</v>
      </c>
      <c r="N128" s="2">
        <v>0.48558558558558601</v>
      </c>
    </row>
    <row r="129" spans="1:15" x14ac:dyDescent="0.3">
      <c r="A129" s="8" t="s">
        <v>16</v>
      </c>
      <c r="B129" s="8" t="s">
        <v>67</v>
      </c>
      <c r="C129" s="2">
        <v>0.59060402684563795</v>
      </c>
      <c r="D129" s="2">
        <v>0.58507170795306396</v>
      </c>
      <c r="E129" s="2">
        <v>0.57355750859763099</v>
      </c>
      <c r="F129" s="2">
        <v>0.59036144578313299</v>
      </c>
      <c r="G129" s="2">
        <v>0.59268495428096402</v>
      </c>
      <c r="H129" s="2">
        <v>0.60032760032760002</v>
      </c>
      <c r="I129" s="2">
        <v>0.59119943222143401</v>
      </c>
      <c r="J129" s="2">
        <v>0.61456310679611603</v>
      </c>
      <c r="K129" s="2">
        <v>0.59377211606511004</v>
      </c>
      <c r="L129" s="2">
        <v>0.58823529411764697</v>
      </c>
      <c r="M129" s="2">
        <v>0.56559865092748696</v>
      </c>
      <c r="N129" s="2">
        <v>0.54512635379061403</v>
      </c>
    </row>
    <row r="130" spans="1:15" x14ac:dyDescent="0.3">
      <c r="A130" s="8" t="s">
        <v>16</v>
      </c>
      <c r="B130" s="8" t="s">
        <v>68</v>
      </c>
      <c r="C130" s="2">
        <v>0.71417353749509205</v>
      </c>
      <c r="D130" s="2">
        <v>0.71348314606741603</v>
      </c>
      <c r="E130" s="2">
        <v>0.71734892787524396</v>
      </c>
      <c r="F130" s="2">
        <v>0.702380952380952</v>
      </c>
      <c r="G130" s="2">
        <v>0.69908814589665702</v>
      </c>
      <c r="H130" s="2">
        <v>0.67076923076923101</v>
      </c>
      <c r="I130" s="2">
        <v>0.71370420624151998</v>
      </c>
      <c r="J130" s="2">
        <v>0.69700748129675805</v>
      </c>
      <c r="K130" s="2">
        <v>0.652249134948097</v>
      </c>
      <c r="L130" s="2">
        <v>0.632958801498127</v>
      </c>
      <c r="M130" s="2">
        <v>0.63115487914055501</v>
      </c>
      <c r="N130" s="2">
        <v>0.58925869894099803</v>
      </c>
    </row>
    <row r="131" spans="1:15" x14ac:dyDescent="0.3">
      <c r="A131" s="8" t="s">
        <v>16</v>
      </c>
      <c r="B131" s="8" t="s">
        <v>69</v>
      </c>
      <c r="C131" s="2">
        <v>0.80521960534691295</v>
      </c>
      <c r="D131" s="2">
        <v>0.78587528174304999</v>
      </c>
      <c r="E131" s="2">
        <v>0.76496674057649705</v>
      </c>
      <c r="F131" s="2">
        <v>0.804733727810651</v>
      </c>
      <c r="G131" s="2">
        <v>0.810606060606061</v>
      </c>
      <c r="H131" s="2">
        <v>0.78680203045685304</v>
      </c>
      <c r="I131" s="2">
        <v>0.774535809018568</v>
      </c>
      <c r="J131" s="2">
        <v>0.73056994818652898</v>
      </c>
      <c r="K131" s="2">
        <v>0.733480176211454</v>
      </c>
      <c r="L131" s="2">
        <v>0.72093023255813904</v>
      </c>
      <c r="M131" s="2">
        <v>0.71458773784355201</v>
      </c>
      <c r="N131" s="2">
        <v>0.71656686626746502</v>
      </c>
    </row>
    <row r="132" spans="1:15" x14ac:dyDescent="0.3">
      <c r="A132" s="8" t="s">
        <v>16</v>
      </c>
      <c r="B132" s="8" t="s">
        <v>70</v>
      </c>
      <c r="C132" s="2">
        <v>0.83806818181818199</v>
      </c>
      <c r="D132" s="2">
        <v>0.84429065743944598</v>
      </c>
      <c r="E132" s="2">
        <v>0.87262872628726296</v>
      </c>
      <c r="F132" s="2">
        <v>0.86885245901639296</v>
      </c>
      <c r="G132" s="2">
        <v>0.88435374149659896</v>
      </c>
      <c r="H132" s="2">
        <v>0.83333333333333304</v>
      </c>
      <c r="I132" s="2">
        <v>0.85815602836879401</v>
      </c>
      <c r="J132" s="2">
        <v>0.877300613496933</v>
      </c>
      <c r="K132" s="2">
        <v>0.875</v>
      </c>
      <c r="L132" s="2">
        <v>0.85507246376811596</v>
      </c>
      <c r="M132" s="2">
        <v>0.84782608695652195</v>
      </c>
      <c r="N132" s="2">
        <v>0.85929648241206003</v>
      </c>
    </row>
    <row r="133" spans="1:15" x14ac:dyDescent="0.3">
      <c r="A133" s="8" t="s">
        <v>16</v>
      </c>
      <c r="B133" s="8" t="s">
        <v>71</v>
      </c>
      <c r="C133" s="2">
        <v>0.894409937888199</v>
      </c>
      <c r="D133" s="2">
        <v>0.90579710144927505</v>
      </c>
      <c r="E133" s="2">
        <v>0.89411764705882402</v>
      </c>
      <c r="F133" s="2">
        <v>0.94285714285714295</v>
      </c>
      <c r="G133" s="2">
        <v>0.83870967741935498</v>
      </c>
      <c r="H133" s="2">
        <v>0.81481481481481499</v>
      </c>
      <c r="I133" s="2">
        <v>0.80645161290322598</v>
      </c>
      <c r="J133" s="2">
        <v>0.75675675675675702</v>
      </c>
      <c r="K133" s="2">
        <v>0.86363636363636398</v>
      </c>
      <c r="L133" s="2">
        <v>0.85714285714285698</v>
      </c>
      <c r="M133" s="2">
        <v>0.73529411764705899</v>
      </c>
      <c r="N133" s="2">
        <v>0.77142857142857102</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60</v>
      </c>
      <c r="C138" s="2">
        <v>0.15503875968992201</v>
      </c>
      <c r="D138" s="2">
        <v>5.96962204168138E-2</v>
      </c>
      <c r="E138" s="2">
        <v>6.2333333333333303E-2</v>
      </c>
      <c r="F138" s="2">
        <v>6.7147787888296201E-2</v>
      </c>
      <c r="G138" s="2">
        <v>0.12849162011173201</v>
      </c>
      <c r="H138" s="2">
        <v>8.3376758728504405E-2</v>
      </c>
      <c r="I138" s="2">
        <v>8.2491582491582505E-2</v>
      </c>
      <c r="J138" s="2">
        <v>0.11041990668740299</v>
      </c>
      <c r="K138" s="2">
        <v>9.28371348539416E-2</v>
      </c>
      <c r="L138" s="2">
        <v>0.191871109483706</v>
      </c>
      <c r="M138" s="2">
        <v>0.15929339477726601</v>
      </c>
      <c r="N138" s="3">
        <v>0.67673850255498802</v>
      </c>
      <c r="O138" s="3">
        <v>1.51566666666667</v>
      </c>
    </row>
    <row r="139" spans="1:15" x14ac:dyDescent="0.3">
      <c r="A139" s="8" t="s">
        <v>12</v>
      </c>
      <c r="B139" s="8" t="s">
        <v>61</v>
      </c>
      <c r="C139" s="2">
        <v>0.11879131255901799</v>
      </c>
      <c r="D139" s="2">
        <v>1.55300472653612E-2</v>
      </c>
      <c r="E139" s="2">
        <v>2.8922872340425499E-2</v>
      </c>
      <c r="F139" s="2">
        <v>-3.6348949919224598E-2</v>
      </c>
      <c r="G139" s="2">
        <v>8.4157585917854105E-2</v>
      </c>
      <c r="H139" s="2">
        <v>6.4017318694912603E-2</v>
      </c>
      <c r="I139" s="2">
        <v>0.113936927772126</v>
      </c>
      <c r="J139" s="2">
        <v>8.3105022831050201E-2</v>
      </c>
      <c r="K139" s="2">
        <v>7.4078535292700601E-2</v>
      </c>
      <c r="L139" s="2">
        <v>0.14982617472244</v>
      </c>
      <c r="M139" s="2">
        <v>0.16570759777626101</v>
      </c>
      <c r="N139" s="3">
        <v>0.55929549902152598</v>
      </c>
      <c r="O139" s="3">
        <v>0.98670212765957399</v>
      </c>
    </row>
    <row r="140" spans="1:15" x14ac:dyDescent="0.3">
      <c r="A140" s="8" t="s">
        <v>12</v>
      </c>
      <c r="B140" s="8" t="s">
        <v>62</v>
      </c>
      <c r="C140" s="2">
        <v>4.3275632490013302E-2</v>
      </c>
      <c r="D140" s="2">
        <v>9.5724313975749792E-3</v>
      </c>
      <c r="E140" s="2">
        <v>-8.2174462705436203E-3</v>
      </c>
      <c r="F140" s="2">
        <v>4.4933078393881498E-2</v>
      </c>
      <c r="G140" s="2">
        <v>3.5681610247026499E-2</v>
      </c>
      <c r="H140" s="2">
        <v>3.47467608951708E-2</v>
      </c>
      <c r="I140" s="2">
        <v>3.1587933978372201E-2</v>
      </c>
      <c r="J140" s="2">
        <v>5.10344827586207E-2</v>
      </c>
      <c r="K140" s="2">
        <v>8.4514435695538098E-2</v>
      </c>
      <c r="L140" s="2">
        <v>0.119312681510165</v>
      </c>
      <c r="M140" s="2">
        <v>0.114378378378378</v>
      </c>
      <c r="N140" s="3">
        <v>0.42179310344827597</v>
      </c>
      <c r="O140" s="3">
        <v>0.62895069532237702</v>
      </c>
    </row>
    <row r="141" spans="1:15" x14ac:dyDescent="0.3">
      <c r="A141" s="8" t="s">
        <v>12</v>
      </c>
      <c r="B141" s="8" t="s">
        <v>63</v>
      </c>
      <c r="C141" s="2">
        <v>5.1369863013698601E-3</v>
      </c>
      <c r="D141" s="2">
        <v>-1.9307211811470801E-2</v>
      </c>
      <c r="E141" s="2">
        <v>-8.6855819339895796E-3</v>
      </c>
      <c r="F141" s="2">
        <v>2.57009345794393E-2</v>
      </c>
      <c r="G141" s="2">
        <v>5.69476082004556E-2</v>
      </c>
      <c r="H141" s="2">
        <v>3.4482758620689703E-2</v>
      </c>
      <c r="I141" s="2">
        <v>2.8645833333333301E-2</v>
      </c>
      <c r="J141" s="2">
        <v>5.7215189873417699E-2</v>
      </c>
      <c r="K141" s="2">
        <v>4.1187739463601498E-2</v>
      </c>
      <c r="L141" s="2">
        <v>6.0717571297148103E-2</v>
      </c>
      <c r="M141" s="2">
        <v>5.2905464006938401E-2</v>
      </c>
      <c r="N141" s="3">
        <v>0.229367088607595</v>
      </c>
      <c r="O141" s="3">
        <v>0.40590619571511299</v>
      </c>
    </row>
    <row r="142" spans="1:15" x14ac:dyDescent="0.3">
      <c r="A142" s="8" t="s">
        <v>12</v>
      </c>
      <c r="B142" s="8" t="s">
        <v>64</v>
      </c>
      <c r="C142" s="2">
        <v>-6.3745019920318696E-2</v>
      </c>
      <c r="D142" s="2">
        <v>-0.15177304964539001</v>
      </c>
      <c r="E142" s="2">
        <v>-8.0267558528428096E-2</v>
      </c>
      <c r="F142" s="2">
        <v>-1.27272727272727E-2</v>
      </c>
      <c r="G142" s="2">
        <v>2.5782688766114201E-2</v>
      </c>
      <c r="H142" s="2">
        <v>4.4883303411131101E-2</v>
      </c>
      <c r="I142" s="2">
        <v>6.7010309278350499E-2</v>
      </c>
      <c r="J142" s="2">
        <v>9.1787439613526603E-2</v>
      </c>
      <c r="K142" s="2">
        <v>7.6696165191740398E-2</v>
      </c>
      <c r="L142" s="2">
        <v>3.2876712328767099E-2</v>
      </c>
      <c r="M142" s="2">
        <v>0.13660477453580899</v>
      </c>
      <c r="N142" s="3">
        <v>0.380032206119163</v>
      </c>
      <c r="O142" s="3">
        <v>0.43311036789297702</v>
      </c>
    </row>
    <row r="143" spans="1:15" x14ac:dyDescent="0.3">
      <c r="A143" s="8" t="s">
        <v>12</v>
      </c>
      <c r="B143" s="8" t="s">
        <v>65</v>
      </c>
      <c r="C143" s="2">
        <v>-9.7938144329896906E-2</v>
      </c>
      <c r="D143" s="2">
        <v>-0.33714285714285702</v>
      </c>
      <c r="E143" s="2">
        <v>-0.30172413793103398</v>
      </c>
      <c r="F143" s="2">
        <v>-0.148148148148148</v>
      </c>
      <c r="G143" s="2">
        <v>0.173913043478261</v>
      </c>
      <c r="H143" s="2">
        <v>8.6419753086419707E-2</v>
      </c>
      <c r="I143" s="2">
        <v>5.6818181818181802E-2</v>
      </c>
      <c r="J143" s="2">
        <v>0.10752688172043</v>
      </c>
      <c r="K143" s="2">
        <v>-3.8834951456310697E-2</v>
      </c>
      <c r="L143" s="2">
        <v>0.14141414141414099</v>
      </c>
      <c r="M143" s="2">
        <v>-1.7699115044247801E-2</v>
      </c>
      <c r="N143" s="3">
        <v>0.19354838709677399</v>
      </c>
      <c r="O143" s="3">
        <v>-4.31034482758621E-2</v>
      </c>
    </row>
    <row r="144" spans="1:15" x14ac:dyDescent="0.3">
      <c r="A144" s="8" t="s">
        <v>12</v>
      </c>
      <c r="B144" s="8" t="s">
        <v>66</v>
      </c>
      <c r="C144" s="2">
        <v>0.18743047830923201</v>
      </c>
      <c r="D144" s="2">
        <v>0.10866510538641699</v>
      </c>
      <c r="E144" s="2">
        <v>0.11913814955640099</v>
      </c>
      <c r="F144" s="2">
        <v>0.146470366175915</v>
      </c>
      <c r="G144" s="2">
        <v>0.12479420480737601</v>
      </c>
      <c r="H144" s="2">
        <v>9.0456674473067905E-2</v>
      </c>
      <c r="I144" s="2">
        <v>0.13234899328859101</v>
      </c>
      <c r="J144" s="2">
        <v>0.13821716453295399</v>
      </c>
      <c r="K144" s="2">
        <v>6.7694230368673197E-2</v>
      </c>
      <c r="L144" s="2">
        <v>0.138899726882559</v>
      </c>
      <c r="M144" s="2">
        <v>0.118019869818431</v>
      </c>
      <c r="N144" s="3">
        <v>0.547415836889521</v>
      </c>
      <c r="O144" s="3">
        <v>1.75749894381073</v>
      </c>
    </row>
    <row r="145" spans="1:15" x14ac:dyDescent="0.3">
      <c r="A145" s="8" t="s">
        <v>12</v>
      </c>
      <c r="B145" s="8" t="s">
        <v>67</v>
      </c>
      <c r="C145" s="2">
        <v>2.5202904741563399E-2</v>
      </c>
      <c r="D145" s="2">
        <v>-7.2222222222222202E-2</v>
      </c>
      <c r="E145" s="2">
        <v>-1.5718562874251499E-2</v>
      </c>
      <c r="F145" s="2">
        <v>-2.1901140684410601E-2</v>
      </c>
      <c r="G145" s="2">
        <v>5.93997823044628E-2</v>
      </c>
      <c r="H145" s="2">
        <v>5.6069279318949103E-2</v>
      </c>
      <c r="I145" s="2">
        <v>0.167199444058374</v>
      </c>
      <c r="J145" s="2">
        <v>0.106453917599428</v>
      </c>
      <c r="K145" s="2">
        <v>0.11730520878174799</v>
      </c>
      <c r="L145" s="2">
        <v>0.13889424003082301</v>
      </c>
      <c r="M145" s="2">
        <v>0.130666441136671</v>
      </c>
      <c r="N145" s="3">
        <v>0.59192664920219096</v>
      </c>
      <c r="O145" s="3">
        <v>1.0013473053892199</v>
      </c>
    </row>
    <row r="146" spans="1:15" x14ac:dyDescent="0.3">
      <c r="A146" s="8" t="s">
        <v>12</v>
      </c>
      <c r="B146" s="8" t="s">
        <v>68</v>
      </c>
      <c r="C146" s="2">
        <v>7.0857863751051298E-2</v>
      </c>
      <c r="D146" s="2">
        <v>7.8539171411741594E-3</v>
      </c>
      <c r="E146" s="2">
        <v>7.0134424313267104E-3</v>
      </c>
      <c r="F146" s="2">
        <v>3.46295221512865E-2</v>
      </c>
      <c r="G146" s="2">
        <v>2.3934181002243801E-2</v>
      </c>
      <c r="H146" s="2">
        <v>1.6617969320671999E-2</v>
      </c>
      <c r="I146" s="2">
        <v>1.86815160768816E-2</v>
      </c>
      <c r="J146" s="2">
        <v>2.9624404866866499E-2</v>
      </c>
      <c r="K146" s="2">
        <v>3.0142147628018499E-2</v>
      </c>
      <c r="L146" s="2">
        <v>5.55278470490441E-2</v>
      </c>
      <c r="M146" s="2">
        <v>5.5441801858560402E-2</v>
      </c>
      <c r="N146" s="3">
        <v>0.18162581555281301</v>
      </c>
      <c r="O146" s="3">
        <v>0.30547438145334099</v>
      </c>
    </row>
    <row r="147" spans="1:15" x14ac:dyDescent="0.3">
      <c r="A147" s="8" t="s">
        <v>12</v>
      </c>
      <c r="B147" s="8" t="s">
        <v>69</v>
      </c>
      <c r="C147" s="2">
        <v>2.7683997299122201E-2</v>
      </c>
      <c r="D147" s="2">
        <v>-6.2417871222076203E-3</v>
      </c>
      <c r="E147" s="2">
        <v>-1.7520661157024799E-2</v>
      </c>
      <c r="F147" s="2">
        <v>2.9609690444145399E-2</v>
      </c>
      <c r="G147" s="2">
        <v>4.18300653594771E-2</v>
      </c>
      <c r="H147" s="2">
        <v>3.1681304893350103E-2</v>
      </c>
      <c r="I147" s="2">
        <v>3.7701429005776797E-2</v>
      </c>
      <c r="J147" s="2">
        <v>4.6586580720773499E-2</v>
      </c>
      <c r="K147" s="2">
        <v>1.6797312430011199E-2</v>
      </c>
      <c r="L147" s="2">
        <v>6.0022026431718098E-2</v>
      </c>
      <c r="M147" s="2">
        <v>6.2857142857142903E-2</v>
      </c>
      <c r="N147" s="3">
        <v>0.19894520949311501</v>
      </c>
      <c r="O147" s="3">
        <v>0.352727272727273</v>
      </c>
    </row>
    <row r="148" spans="1:15" x14ac:dyDescent="0.3">
      <c r="A148" s="8" t="s">
        <v>12</v>
      </c>
      <c r="B148" s="8" t="s">
        <v>70</v>
      </c>
      <c r="C148" s="2">
        <v>-6.6701958708311304E-2</v>
      </c>
      <c r="D148" s="2">
        <v>-0.124220079410096</v>
      </c>
      <c r="E148" s="2">
        <v>-5.5699481865284999E-2</v>
      </c>
      <c r="F148" s="2">
        <v>2.05761316872428E-3</v>
      </c>
      <c r="G148" s="2">
        <v>2.2587268993839799E-2</v>
      </c>
      <c r="H148" s="2">
        <v>3.7483266398929099E-2</v>
      </c>
      <c r="I148" s="2">
        <v>5.41935483870968E-2</v>
      </c>
      <c r="J148" s="2">
        <v>7.2215422276621796E-2</v>
      </c>
      <c r="K148" s="2">
        <v>7.0776255707762595E-2</v>
      </c>
      <c r="L148" s="2">
        <v>7.0362473347547999E-2</v>
      </c>
      <c r="M148" s="2">
        <v>8.0677290836653398E-2</v>
      </c>
      <c r="N148" s="3">
        <v>0.32802937576499402</v>
      </c>
      <c r="O148" s="3">
        <v>0.40544041450777202</v>
      </c>
    </row>
    <row r="149" spans="1:15" x14ac:dyDescent="0.3">
      <c r="A149" s="8" t="s">
        <v>12</v>
      </c>
      <c r="B149" s="8" t="s">
        <v>71</v>
      </c>
      <c r="C149" s="2">
        <v>-0.13656884875846501</v>
      </c>
      <c r="D149" s="2">
        <v>-0.24575163398692801</v>
      </c>
      <c r="E149" s="2">
        <v>-0.32062391681109198</v>
      </c>
      <c r="F149" s="2">
        <v>-7.1428571428571397E-2</v>
      </c>
      <c r="G149" s="2">
        <v>3.8461538461538498E-2</v>
      </c>
      <c r="H149" s="2">
        <v>0.100529100529101</v>
      </c>
      <c r="I149" s="2">
        <v>8.8942307692307696E-2</v>
      </c>
      <c r="J149" s="2">
        <v>7.9470198675496706E-2</v>
      </c>
      <c r="K149" s="2">
        <v>4.0899795501022497E-2</v>
      </c>
      <c r="L149" s="2">
        <v>-1.9646365422396901E-2</v>
      </c>
      <c r="M149" s="2">
        <v>7.2144288577154297E-2</v>
      </c>
      <c r="N149" s="3">
        <v>0.18101545253863099</v>
      </c>
      <c r="O149" s="3">
        <v>-7.2790294627382998E-2</v>
      </c>
    </row>
    <row r="150" spans="1:15" x14ac:dyDescent="0.3">
      <c r="A150" s="8" t="s">
        <v>13</v>
      </c>
      <c r="B150" s="8" t="s">
        <v>60</v>
      </c>
      <c r="C150" s="2">
        <v>6.08695652173913E-2</v>
      </c>
      <c r="D150" s="2">
        <v>0.10655737704918</v>
      </c>
      <c r="E150" s="2">
        <v>0</v>
      </c>
      <c r="F150" s="2">
        <v>0.24444444444444399</v>
      </c>
      <c r="G150" s="2">
        <v>5.9523809523809503E-3</v>
      </c>
      <c r="H150" s="2">
        <v>7.1005917159763302E-2</v>
      </c>
      <c r="I150" s="2">
        <v>-4.9723756906077297E-2</v>
      </c>
      <c r="J150" s="2">
        <v>0.23837209302325599</v>
      </c>
      <c r="K150" s="2">
        <v>-5.16431924882629E-2</v>
      </c>
      <c r="L150" s="2">
        <v>9.9009900990099001E-2</v>
      </c>
      <c r="M150" s="2">
        <v>1.35135135135135E-2</v>
      </c>
      <c r="N150" s="3">
        <v>0.30813953488372098</v>
      </c>
      <c r="O150" s="3">
        <v>0.66666666666666696</v>
      </c>
    </row>
    <row r="151" spans="1:15" x14ac:dyDescent="0.3">
      <c r="A151" s="8" t="s">
        <v>13</v>
      </c>
      <c r="B151" s="8" t="s">
        <v>61</v>
      </c>
      <c r="C151" s="2">
        <v>5.4878048780487798E-2</v>
      </c>
      <c r="D151" s="2">
        <v>0</v>
      </c>
      <c r="E151" s="2">
        <v>-5.7803468208092498E-2</v>
      </c>
      <c r="F151" s="2">
        <v>3.6809815950920199E-2</v>
      </c>
      <c r="G151" s="2">
        <v>4.1420118343195297E-2</v>
      </c>
      <c r="H151" s="2">
        <v>0.22727272727272699</v>
      </c>
      <c r="I151" s="2">
        <v>8.3333333333333301E-2</v>
      </c>
      <c r="J151" s="2">
        <v>6.4102564102564097E-2</v>
      </c>
      <c r="K151" s="2">
        <v>0.17269076305220901</v>
      </c>
      <c r="L151" s="2">
        <v>7.8767123287671201E-2</v>
      </c>
      <c r="M151" s="2">
        <v>0.104761904761905</v>
      </c>
      <c r="N151" s="3">
        <v>0.487179487179487</v>
      </c>
      <c r="O151" s="3">
        <v>1.0115606936416199</v>
      </c>
    </row>
    <row r="152" spans="1:15" x14ac:dyDescent="0.3">
      <c r="A152" s="8" t="s">
        <v>13</v>
      </c>
      <c r="B152" s="8" t="s">
        <v>62</v>
      </c>
      <c r="C152" s="2">
        <v>5.0505050505050497E-2</v>
      </c>
      <c r="D152" s="2">
        <v>8.6538461538461495E-2</v>
      </c>
      <c r="E152" s="2">
        <v>7.9646017699115002E-2</v>
      </c>
      <c r="F152" s="2">
        <v>2.4590163934426201E-2</v>
      </c>
      <c r="G152" s="2">
        <v>-4.8000000000000001E-2</v>
      </c>
      <c r="H152" s="2">
        <v>0.109243697478992</v>
      </c>
      <c r="I152" s="2">
        <v>5.3030303030302997E-2</v>
      </c>
      <c r="J152" s="2">
        <v>0.107913669064748</v>
      </c>
      <c r="K152" s="2">
        <v>-1.2987012987013E-2</v>
      </c>
      <c r="L152" s="2">
        <v>2.6315789473684199E-2</v>
      </c>
      <c r="M152" s="2">
        <v>5.7692307692307702E-2</v>
      </c>
      <c r="N152" s="3">
        <v>0.18705035971223</v>
      </c>
      <c r="O152" s="3">
        <v>0.46017699115044203</v>
      </c>
    </row>
    <row r="153" spans="1:15" x14ac:dyDescent="0.3">
      <c r="A153" s="8" t="s">
        <v>13</v>
      </c>
      <c r="B153" s="8" t="s">
        <v>63</v>
      </c>
      <c r="C153" s="2">
        <v>-0.127906976744186</v>
      </c>
      <c r="D153" s="2">
        <v>-6.6666666666666693E-2</v>
      </c>
      <c r="E153" s="2">
        <v>0</v>
      </c>
      <c r="F153" s="2">
        <v>0.1</v>
      </c>
      <c r="G153" s="2">
        <v>6.4935064935064901E-2</v>
      </c>
      <c r="H153" s="2">
        <v>-0.12195121951219499</v>
      </c>
      <c r="I153" s="2">
        <v>-2.7777777777777801E-2</v>
      </c>
      <c r="J153" s="2">
        <v>2.8571428571428598E-2</v>
      </c>
      <c r="K153" s="2">
        <v>0.125</v>
      </c>
      <c r="L153" s="2">
        <v>2.4691358024691398E-2</v>
      </c>
      <c r="M153" s="2">
        <v>0.120481927710843</v>
      </c>
      <c r="N153" s="3">
        <v>0.32857142857142901</v>
      </c>
      <c r="O153" s="3">
        <v>0.32857142857142901</v>
      </c>
    </row>
    <row r="154" spans="1:15" x14ac:dyDescent="0.3">
      <c r="A154" s="8" t="s">
        <v>13</v>
      </c>
      <c r="B154" s="8" t="s">
        <v>64</v>
      </c>
      <c r="C154" s="2">
        <v>0.33333333333333298</v>
      </c>
      <c r="D154" s="2">
        <v>-0.1875</v>
      </c>
      <c r="E154" s="2">
        <v>-7.69230769230769E-2</v>
      </c>
      <c r="F154" s="2">
        <v>-0.16666666666666699</v>
      </c>
      <c r="G154" s="2">
        <v>0.1</v>
      </c>
      <c r="H154" s="2">
        <v>4.5454545454545497E-2</v>
      </c>
      <c r="I154" s="2">
        <v>0.26086956521739102</v>
      </c>
      <c r="J154" s="2">
        <v>3.4482758620689703E-2</v>
      </c>
      <c r="K154" s="2">
        <v>6.6666666666666693E-2</v>
      </c>
      <c r="L154" s="2">
        <v>-6.25E-2</v>
      </c>
      <c r="M154" s="2">
        <v>-0.2</v>
      </c>
      <c r="N154" s="3">
        <v>-0.17241379310344801</v>
      </c>
      <c r="O154" s="3">
        <v>-7.69230769230769E-2</v>
      </c>
    </row>
    <row r="155" spans="1:15" x14ac:dyDescent="0.3">
      <c r="A155" s="8" t="s">
        <v>13</v>
      </c>
      <c r="B155" s="8" t="s">
        <v>65</v>
      </c>
      <c r="C155" s="2">
        <v>0</v>
      </c>
      <c r="D155" s="2">
        <v>0</v>
      </c>
      <c r="E155" s="2">
        <v>-0.33333333333333298</v>
      </c>
      <c r="F155" s="2">
        <v>0.5</v>
      </c>
      <c r="G155" s="2">
        <v>0</v>
      </c>
      <c r="H155" s="2">
        <v>0</v>
      </c>
      <c r="I155" s="2">
        <v>0</v>
      </c>
      <c r="J155" s="2">
        <v>0.33333333333333298</v>
      </c>
      <c r="K155" s="2">
        <v>0</v>
      </c>
      <c r="L155" s="2">
        <v>0.25</v>
      </c>
      <c r="M155" s="2">
        <v>0.2</v>
      </c>
      <c r="N155" s="3">
        <v>1</v>
      </c>
      <c r="O155" s="3">
        <v>1</v>
      </c>
    </row>
    <row r="156" spans="1:15" x14ac:dyDescent="0.3">
      <c r="A156" s="8" t="s">
        <v>13</v>
      </c>
      <c r="B156" s="8" t="s">
        <v>66</v>
      </c>
      <c r="C156" s="2">
        <v>0.213483146067416</v>
      </c>
      <c r="D156" s="2">
        <v>2.7777777777777801E-2</v>
      </c>
      <c r="E156" s="2">
        <v>0.117117117117117</v>
      </c>
      <c r="F156" s="2">
        <v>0.16129032258064499</v>
      </c>
      <c r="G156" s="2">
        <v>-4.8611111111111098E-2</v>
      </c>
      <c r="H156" s="2">
        <v>0.109489051094891</v>
      </c>
      <c r="I156" s="2">
        <v>-2.6315789473684199E-2</v>
      </c>
      <c r="J156" s="2">
        <v>0.14864864864864899</v>
      </c>
      <c r="K156" s="2">
        <v>-5.29411764705882E-2</v>
      </c>
      <c r="L156" s="2">
        <v>-6.2111801242236003E-2</v>
      </c>
      <c r="M156" s="2">
        <v>7.2847682119205295E-2</v>
      </c>
      <c r="N156" s="3">
        <v>9.45945945945946E-2</v>
      </c>
      <c r="O156" s="3">
        <v>0.45945945945945899</v>
      </c>
    </row>
    <row r="157" spans="1:15" x14ac:dyDescent="0.3">
      <c r="A157" s="8" t="s">
        <v>13</v>
      </c>
      <c r="B157" s="8" t="s">
        <v>67</v>
      </c>
      <c r="C157" s="2">
        <v>-8.1967213114754103E-3</v>
      </c>
      <c r="D157" s="2">
        <v>-5.7851239669421503E-2</v>
      </c>
      <c r="E157" s="2">
        <v>0.13157894736842099</v>
      </c>
      <c r="F157" s="2">
        <v>-0.10077519379845</v>
      </c>
      <c r="G157" s="2">
        <v>0.24137931034482801</v>
      </c>
      <c r="H157" s="2">
        <v>0.15277777777777801</v>
      </c>
      <c r="I157" s="2">
        <v>0.15060240963855401</v>
      </c>
      <c r="J157" s="2">
        <v>9.9476439790575896E-2</v>
      </c>
      <c r="K157" s="2">
        <v>0.157142857142857</v>
      </c>
      <c r="L157" s="2">
        <v>9.8765432098765399E-2</v>
      </c>
      <c r="M157" s="2">
        <v>0.16104868913857701</v>
      </c>
      <c r="N157" s="3">
        <v>0.62303664921465995</v>
      </c>
      <c r="O157" s="3">
        <v>1.71929824561404</v>
      </c>
    </row>
    <row r="158" spans="1:15" x14ac:dyDescent="0.3">
      <c r="A158" s="8" t="s">
        <v>13</v>
      </c>
      <c r="B158" s="8" t="s">
        <v>68</v>
      </c>
      <c r="C158" s="2">
        <v>5.8139534883720902E-2</v>
      </c>
      <c r="D158" s="2">
        <v>-7.69230769230769E-2</v>
      </c>
      <c r="E158" s="2">
        <v>2.3809523809523801E-2</v>
      </c>
      <c r="F158" s="2">
        <v>-4.6511627906976702E-2</v>
      </c>
      <c r="G158" s="2">
        <v>2.4390243902439001E-2</v>
      </c>
      <c r="H158" s="2">
        <v>0.107142857142857</v>
      </c>
      <c r="I158" s="2">
        <v>7.5268817204301106E-2</v>
      </c>
      <c r="J158" s="2">
        <v>0.06</v>
      </c>
      <c r="K158" s="2">
        <v>0.25471698113207503</v>
      </c>
      <c r="L158" s="2">
        <v>-7.5187969924811998E-2</v>
      </c>
      <c r="M158" s="2">
        <v>-3.2520325203252001E-2</v>
      </c>
      <c r="N158" s="3">
        <v>0.19</v>
      </c>
      <c r="O158" s="3">
        <v>0.41666666666666702</v>
      </c>
    </row>
    <row r="159" spans="1:15" x14ac:dyDescent="0.3">
      <c r="A159" s="8" t="s">
        <v>13</v>
      </c>
      <c r="B159" s="8" t="s">
        <v>69</v>
      </c>
      <c r="C159" s="2">
        <v>2.8985507246376802E-2</v>
      </c>
      <c r="D159" s="2">
        <v>1.4084507042253501E-2</v>
      </c>
      <c r="E159" s="2">
        <v>0</v>
      </c>
      <c r="F159" s="2">
        <v>1.38888888888889E-2</v>
      </c>
      <c r="G159" s="2">
        <v>2.7397260273972601E-2</v>
      </c>
      <c r="H159" s="2">
        <v>-6.6666666666666693E-2</v>
      </c>
      <c r="I159" s="2">
        <v>0.114285714285714</v>
      </c>
      <c r="J159" s="2">
        <v>-2.5641025641025599E-2</v>
      </c>
      <c r="K159" s="2">
        <v>5.2631578947368397E-2</v>
      </c>
      <c r="L159" s="2">
        <v>7.4999999999999997E-2</v>
      </c>
      <c r="M159" s="2">
        <v>6.9767441860465101E-2</v>
      </c>
      <c r="N159" s="3">
        <v>0.17948717948717899</v>
      </c>
      <c r="O159" s="3">
        <v>0.27777777777777801</v>
      </c>
    </row>
    <row r="160" spans="1:15" x14ac:dyDescent="0.3">
      <c r="A160" s="8" t="s">
        <v>13</v>
      </c>
      <c r="B160" s="8" t="s">
        <v>70</v>
      </c>
      <c r="C160" s="2">
        <v>-0.157894736842105</v>
      </c>
      <c r="D160" s="2">
        <v>-3.125E-2</v>
      </c>
      <c r="E160" s="2">
        <v>-0.225806451612903</v>
      </c>
      <c r="F160" s="2">
        <v>8.3333333333333301E-2</v>
      </c>
      <c r="G160" s="2">
        <v>3.8461538461538498E-2</v>
      </c>
      <c r="H160" s="2">
        <v>0.22222222222222199</v>
      </c>
      <c r="I160" s="2">
        <v>3.03030303030303E-2</v>
      </c>
      <c r="J160" s="2">
        <v>0.29411764705882398</v>
      </c>
      <c r="K160" s="2">
        <v>9.0909090909090898E-2</v>
      </c>
      <c r="L160" s="2">
        <v>2.0833333333333301E-2</v>
      </c>
      <c r="M160" s="2">
        <v>2.04081632653061E-2</v>
      </c>
      <c r="N160" s="3">
        <v>0.47058823529411797</v>
      </c>
      <c r="O160" s="3">
        <v>0.61290322580645196</v>
      </c>
    </row>
    <row r="161" spans="1:15" x14ac:dyDescent="0.3">
      <c r="A161" s="8" t="s">
        <v>13</v>
      </c>
      <c r="B161" s="8" t="s">
        <v>71</v>
      </c>
      <c r="C161" s="2">
        <v>0.14285714285714299</v>
      </c>
      <c r="D161" s="2">
        <v>-0.54166666666666696</v>
      </c>
      <c r="E161" s="2">
        <v>-0.72727272727272696</v>
      </c>
      <c r="F161" s="2">
        <v>-0.33333333333333298</v>
      </c>
      <c r="G161" s="2">
        <v>0.5</v>
      </c>
      <c r="H161" s="2">
        <v>0.66666666666666696</v>
      </c>
      <c r="I161" s="2">
        <v>0</v>
      </c>
      <c r="J161" s="2">
        <v>-0.4</v>
      </c>
      <c r="K161" s="2">
        <v>0</v>
      </c>
      <c r="L161" s="2">
        <v>0.66666666666666696</v>
      </c>
      <c r="M161" s="2">
        <v>0.2</v>
      </c>
      <c r="N161" s="3">
        <v>0.2</v>
      </c>
      <c r="O161" s="3">
        <v>-0.45454545454545497</v>
      </c>
    </row>
    <row r="162" spans="1:15" x14ac:dyDescent="0.3">
      <c r="A162" s="8" t="s">
        <v>14</v>
      </c>
      <c r="B162" s="8" t="s">
        <v>60</v>
      </c>
      <c r="C162" s="2">
        <v>0.218181818181818</v>
      </c>
      <c r="D162" s="2">
        <v>-8.6567164179104497E-2</v>
      </c>
      <c r="E162" s="2">
        <v>6.8627450980392204E-2</v>
      </c>
      <c r="F162" s="2">
        <v>0.180428134556575</v>
      </c>
      <c r="G162" s="2">
        <v>5.9585492227979299E-2</v>
      </c>
      <c r="H162" s="2">
        <v>4.8899755501222497E-2</v>
      </c>
      <c r="I162" s="2">
        <v>0.13986013986014001</v>
      </c>
      <c r="J162" s="2">
        <v>0.206543967280164</v>
      </c>
      <c r="K162" s="2">
        <v>-7.9661016949152494E-2</v>
      </c>
      <c r="L162" s="2">
        <v>7.5506445672191502E-2</v>
      </c>
      <c r="M162" s="2">
        <v>7.8767123287671201E-2</v>
      </c>
      <c r="N162" s="3">
        <v>0.28834355828220898</v>
      </c>
      <c r="O162" s="3">
        <v>1.0588235294117601</v>
      </c>
    </row>
    <row r="163" spans="1:15" x14ac:dyDescent="0.3">
      <c r="A163" s="8" t="s">
        <v>14</v>
      </c>
      <c r="B163" s="8" t="s">
        <v>61</v>
      </c>
      <c r="C163" s="2">
        <v>6.9948186528497394E-2</v>
      </c>
      <c r="D163" s="2">
        <v>2.4213075060532701E-2</v>
      </c>
      <c r="E163" s="2">
        <v>-8.0378250591016595E-2</v>
      </c>
      <c r="F163" s="2">
        <v>-2.5706940874036001E-3</v>
      </c>
      <c r="G163" s="2">
        <v>1.28865979381443E-2</v>
      </c>
      <c r="H163" s="2">
        <v>8.3969465648855005E-2</v>
      </c>
      <c r="I163" s="2">
        <v>4.69483568075117E-2</v>
      </c>
      <c r="J163" s="2">
        <v>8.2959641255605399E-2</v>
      </c>
      <c r="K163" s="2">
        <v>0.122153209109731</v>
      </c>
      <c r="L163" s="2">
        <v>6.8265682656826601E-2</v>
      </c>
      <c r="M163" s="2">
        <v>0.158894645941278</v>
      </c>
      <c r="N163" s="3">
        <v>0.50448430493273499</v>
      </c>
      <c r="O163" s="3">
        <v>0.58628841607564997</v>
      </c>
    </row>
    <row r="164" spans="1:15" x14ac:dyDescent="0.3">
      <c r="A164" s="8" t="s">
        <v>14</v>
      </c>
      <c r="B164" s="8" t="s">
        <v>62</v>
      </c>
      <c r="C164" s="2">
        <v>3.2051282051282098E-3</v>
      </c>
      <c r="D164" s="2">
        <v>-1.91693290734824E-2</v>
      </c>
      <c r="E164" s="2">
        <v>-6.1889250814332199E-2</v>
      </c>
      <c r="F164" s="2">
        <v>-2.0833333333333301E-2</v>
      </c>
      <c r="G164" s="2">
        <v>7.09219858156028E-3</v>
      </c>
      <c r="H164" s="2">
        <v>1.7605633802816899E-2</v>
      </c>
      <c r="I164" s="2">
        <v>-6.9204152249135002E-3</v>
      </c>
      <c r="J164" s="2">
        <v>1.74216027874564E-2</v>
      </c>
      <c r="K164" s="2">
        <v>3.0821917808219201E-2</v>
      </c>
      <c r="L164" s="2">
        <v>4.6511627906976702E-2</v>
      </c>
      <c r="M164" s="2">
        <v>1.9047619047619001E-2</v>
      </c>
      <c r="N164" s="3">
        <v>0.118466898954704</v>
      </c>
      <c r="O164" s="3">
        <v>4.5602605863192203E-2</v>
      </c>
    </row>
    <row r="165" spans="1:15" x14ac:dyDescent="0.3">
      <c r="A165" s="8" t="s">
        <v>14</v>
      </c>
      <c r="B165" s="8" t="s">
        <v>63</v>
      </c>
      <c r="C165" s="2">
        <v>-9.6525096525096499E-2</v>
      </c>
      <c r="D165" s="2">
        <v>-3.8461538461538498E-2</v>
      </c>
      <c r="E165" s="2">
        <v>8.8888888888888906E-3</v>
      </c>
      <c r="F165" s="2">
        <v>0</v>
      </c>
      <c r="G165" s="2">
        <v>3.9647577092511002E-2</v>
      </c>
      <c r="H165" s="2">
        <v>-2.5423728813559299E-2</v>
      </c>
      <c r="I165" s="2">
        <v>0</v>
      </c>
      <c r="J165" s="2">
        <v>4.3478260869565201E-3</v>
      </c>
      <c r="K165" s="2">
        <v>3.8961038961039002E-2</v>
      </c>
      <c r="L165" s="2">
        <v>1.6666666666666701E-2</v>
      </c>
      <c r="M165" s="2">
        <v>-3.2786885245901599E-2</v>
      </c>
      <c r="N165" s="3">
        <v>2.6086956521739101E-2</v>
      </c>
      <c r="O165" s="3">
        <v>4.8888888888888898E-2</v>
      </c>
    </row>
    <row r="166" spans="1:15" x14ac:dyDescent="0.3">
      <c r="A166" s="8" t="s">
        <v>14</v>
      </c>
      <c r="B166" s="8" t="s">
        <v>64</v>
      </c>
      <c r="C166" s="2">
        <v>-1.3333333333333299E-2</v>
      </c>
      <c r="D166" s="2">
        <v>-6.7567567567567599E-2</v>
      </c>
      <c r="E166" s="2">
        <v>-0.27536231884057999</v>
      </c>
      <c r="F166" s="2">
        <v>-0.18</v>
      </c>
      <c r="G166" s="2">
        <v>0.146341463414634</v>
      </c>
      <c r="H166" s="2">
        <v>6.3829787234042507E-2</v>
      </c>
      <c r="I166" s="2">
        <v>0.12</v>
      </c>
      <c r="J166" s="2">
        <v>0.19642857142857101</v>
      </c>
      <c r="K166" s="2">
        <v>-5.9701492537313397E-2</v>
      </c>
      <c r="L166" s="2">
        <v>0.126984126984127</v>
      </c>
      <c r="M166" s="2">
        <v>-7.0422535211267595E-2</v>
      </c>
      <c r="N166" s="3">
        <v>0.17857142857142899</v>
      </c>
      <c r="O166" s="3">
        <v>-4.3478260869565202E-2</v>
      </c>
    </row>
    <row r="167" spans="1:15" x14ac:dyDescent="0.3">
      <c r="A167" s="8" t="s">
        <v>14</v>
      </c>
      <c r="B167" s="8" t="s">
        <v>65</v>
      </c>
      <c r="C167" s="2">
        <v>-0.375</v>
      </c>
      <c r="D167" s="2">
        <v>-0.3</v>
      </c>
      <c r="E167" s="2">
        <v>-0.28571428571428598</v>
      </c>
      <c r="F167" s="2">
        <v>0.2</v>
      </c>
      <c r="G167" s="2">
        <v>-0.16666666666666699</v>
      </c>
      <c r="H167" s="2">
        <v>0</v>
      </c>
      <c r="I167" s="2">
        <v>0</v>
      </c>
      <c r="J167" s="2">
        <v>-0.2</v>
      </c>
      <c r="K167" s="2">
        <v>0.75</v>
      </c>
      <c r="L167" s="2">
        <v>0</v>
      </c>
      <c r="M167" s="2">
        <v>0</v>
      </c>
      <c r="N167" s="3">
        <v>0.4</v>
      </c>
      <c r="O167" s="3">
        <v>0</v>
      </c>
    </row>
    <row r="168" spans="1:15" x14ac:dyDescent="0.3">
      <c r="A168" s="8" t="s">
        <v>14</v>
      </c>
      <c r="B168" s="8" t="s">
        <v>66</v>
      </c>
      <c r="C168" s="2">
        <v>9.3023255813953501E-2</v>
      </c>
      <c r="D168" s="2">
        <v>7.4468085106383003E-2</v>
      </c>
      <c r="E168" s="2">
        <v>0.29207920792079201</v>
      </c>
      <c r="F168" s="2">
        <v>6.8965517241379296E-2</v>
      </c>
      <c r="G168" s="2">
        <v>0.114695340501792</v>
      </c>
      <c r="H168" s="2">
        <v>0.15112540192925999</v>
      </c>
      <c r="I168" s="2">
        <v>0.13407821229050301</v>
      </c>
      <c r="J168" s="2">
        <v>0.17487684729063999</v>
      </c>
      <c r="K168" s="2">
        <v>-2.7253668763102701E-2</v>
      </c>
      <c r="L168" s="2">
        <v>6.4655172413793094E-2</v>
      </c>
      <c r="M168" s="2">
        <v>-1.6194331983805699E-2</v>
      </c>
      <c r="N168" s="3">
        <v>0.197044334975369</v>
      </c>
      <c r="O168" s="3">
        <v>1.4059405940594101</v>
      </c>
    </row>
    <row r="169" spans="1:15" x14ac:dyDescent="0.3">
      <c r="A169" s="8" t="s">
        <v>14</v>
      </c>
      <c r="B169" s="8" t="s">
        <v>67</v>
      </c>
      <c r="C169" s="2">
        <v>-1.03626943005181E-2</v>
      </c>
      <c r="D169" s="2">
        <v>-7.5916230366492102E-2</v>
      </c>
      <c r="E169" s="2">
        <v>-4.8158640226628899E-2</v>
      </c>
      <c r="F169" s="2">
        <v>1.4880952380952399E-2</v>
      </c>
      <c r="G169" s="2">
        <v>4.6920821114369501E-2</v>
      </c>
      <c r="H169" s="2">
        <v>-7.5630252100840303E-2</v>
      </c>
      <c r="I169" s="2">
        <v>3.9393939393939398E-2</v>
      </c>
      <c r="J169" s="2">
        <v>0.14868804664723001</v>
      </c>
      <c r="K169" s="2">
        <v>0.13959390862944199</v>
      </c>
      <c r="L169" s="2">
        <v>0.144766146993318</v>
      </c>
      <c r="M169" s="2">
        <v>0.17704280155641999</v>
      </c>
      <c r="N169" s="3">
        <v>0.76384839650145797</v>
      </c>
      <c r="O169" s="3">
        <v>0.71388101983002805</v>
      </c>
    </row>
    <row r="170" spans="1:15" x14ac:dyDescent="0.3">
      <c r="A170" s="8" t="s">
        <v>14</v>
      </c>
      <c r="B170" s="8" t="s">
        <v>68</v>
      </c>
      <c r="C170" s="2">
        <v>0.109848484848485</v>
      </c>
      <c r="D170" s="2">
        <v>-4.4368600682593899E-2</v>
      </c>
      <c r="E170" s="2">
        <v>-7.14285714285714E-3</v>
      </c>
      <c r="F170" s="2">
        <v>-3.9568345323740997E-2</v>
      </c>
      <c r="G170" s="2">
        <v>3.7453183520599299E-3</v>
      </c>
      <c r="H170" s="2">
        <v>-0.115671641791045</v>
      </c>
      <c r="I170" s="2">
        <v>6.3291139240506306E-2</v>
      </c>
      <c r="J170" s="2">
        <v>7.5396825396825407E-2</v>
      </c>
      <c r="K170" s="2">
        <v>7.3800738007380101E-2</v>
      </c>
      <c r="L170" s="2">
        <v>4.4673539518900303E-2</v>
      </c>
      <c r="M170" s="2">
        <v>-9.8684210526315801E-3</v>
      </c>
      <c r="N170" s="3">
        <v>0.194444444444444</v>
      </c>
      <c r="O170" s="3">
        <v>7.4999999999999997E-2</v>
      </c>
    </row>
    <row r="171" spans="1:15" x14ac:dyDescent="0.3">
      <c r="A171" s="8" t="s">
        <v>14</v>
      </c>
      <c r="B171" s="8" t="s">
        <v>69</v>
      </c>
      <c r="C171" s="2">
        <v>5.8823529411764698E-2</v>
      </c>
      <c r="D171" s="2">
        <v>-2.2222222222222199E-2</v>
      </c>
      <c r="E171" s="2">
        <v>-5.1136363636363598E-2</v>
      </c>
      <c r="F171" s="2">
        <v>8.9820359281437098E-2</v>
      </c>
      <c r="G171" s="2">
        <v>5.4945054945054903E-2</v>
      </c>
      <c r="H171" s="2">
        <v>5.7291666666666699E-2</v>
      </c>
      <c r="I171" s="2">
        <v>-3.9408866995073899E-2</v>
      </c>
      <c r="J171" s="2">
        <v>5.1282051282051301E-2</v>
      </c>
      <c r="K171" s="2">
        <v>6.3414634146341506E-2</v>
      </c>
      <c r="L171" s="2">
        <v>2.7522935779816501E-2</v>
      </c>
      <c r="M171" s="2">
        <v>3.5714285714285698E-2</v>
      </c>
      <c r="N171" s="3">
        <v>0.18974358974359001</v>
      </c>
      <c r="O171" s="3">
        <v>0.31818181818181801</v>
      </c>
    </row>
    <row r="172" spans="1:15" x14ac:dyDescent="0.3">
      <c r="A172" s="8" t="s">
        <v>14</v>
      </c>
      <c r="B172" s="8" t="s">
        <v>70</v>
      </c>
      <c r="C172" s="2">
        <v>-0.173553719008264</v>
      </c>
      <c r="D172" s="2">
        <v>-0.15</v>
      </c>
      <c r="E172" s="2">
        <v>-0.11764705882352899</v>
      </c>
      <c r="F172" s="2">
        <v>0</v>
      </c>
      <c r="G172" s="2">
        <v>-6.6666666666666693E-2</v>
      </c>
      <c r="H172" s="2">
        <v>1.4285714285714299E-2</v>
      </c>
      <c r="I172" s="2">
        <v>0.140845070422535</v>
      </c>
      <c r="J172" s="2">
        <v>4.9382716049382699E-2</v>
      </c>
      <c r="K172" s="2">
        <v>-1.1764705882352899E-2</v>
      </c>
      <c r="L172" s="2">
        <v>9.5238095238095205E-2</v>
      </c>
      <c r="M172" s="2">
        <v>8.6956521739130405E-2</v>
      </c>
      <c r="N172" s="3">
        <v>0.234567901234568</v>
      </c>
      <c r="O172" s="3">
        <v>0.17647058823529399</v>
      </c>
    </row>
    <row r="173" spans="1:15" x14ac:dyDescent="0.3">
      <c r="A173" s="8" t="s">
        <v>14</v>
      </c>
      <c r="B173" s="8" t="s">
        <v>71</v>
      </c>
      <c r="C173" s="2">
        <v>-4.1666666666666699E-2</v>
      </c>
      <c r="D173" s="2">
        <v>-0.26086956521739102</v>
      </c>
      <c r="E173" s="2">
        <v>-0.64705882352941202</v>
      </c>
      <c r="F173" s="2">
        <v>-8.3333333333333301E-2</v>
      </c>
      <c r="G173" s="2">
        <v>9.0909090909090898E-2</v>
      </c>
      <c r="H173" s="2">
        <v>0</v>
      </c>
      <c r="I173" s="2">
        <v>-0.16666666666666699</v>
      </c>
      <c r="J173" s="2">
        <v>0.3</v>
      </c>
      <c r="K173" s="2">
        <v>7.69230769230769E-2</v>
      </c>
      <c r="L173" s="2">
        <v>7.1428571428571397E-2</v>
      </c>
      <c r="M173" s="2">
        <v>-0.133333333333333</v>
      </c>
      <c r="N173" s="3">
        <v>0.3</v>
      </c>
      <c r="O173" s="3">
        <v>-0.61764705882352899</v>
      </c>
    </row>
    <row r="174" spans="1:15" x14ac:dyDescent="0.3">
      <c r="A174" s="8" t="s">
        <v>15</v>
      </c>
      <c r="B174" s="8" t="s">
        <v>60</v>
      </c>
      <c r="C174" s="2">
        <v>-8.1632653061224497E-2</v>
      </c>
      <c r="D174" s="2">
        <v>0.22222222222222199</v>
      </c>
      <c r="E174" s="2">
        <v>-1.8181818181818198E-2</v>
      </c>
      <c r="F174" s="2">
        <v>8.0246913580246895E-2</v>
      </c>
      <c r="G174" s="2">
        <v>-2.2857142857142899E-2</v>
      </c>
      <c r="H174" s="2">
        <v>0.140350877192982</v>
      </c>
      <c r="I174" s="2">
        <v>0.17435897435897399</v>
      </c>
      <c r="J174" s="2">
        <v>-8.2969432314410493E-2</v>
      </c>
      <c r="K174" s="2">
        <v>0.21904761904761899</v>
      </c>
      <c r="L174" s="2">
        <v>0.18359375</v>
      </c>
      <c r="M174" s="2">
        <v>0.158415841584158</v>
      </c>
      <c r="N174" s="3">
        <v>0.53275109170305701</v>
      </c>
      <c r="O174" s="3">
        <v>1.1272727272727301</v>
      </c>
    </row>
    <row r="175" spans="1:15" x14ac:dyDescent="0.3">
      <c r="A175" s="8" t="s">
        <v>15</v>
      </c>
      <c r="B175" s="8" t="s">
        <v>61</v>
      </c>
      <c r="C175" s="2">
        <v>6.0975609756097601E-2</v>
      </c>
      <c r="D175" s="2">
        <v>-6.8965517241379296E-2</v>
      </c>
      <c r="E175" s="2">
        <v>-7.8189300411522597E-2</v>
      </c>
      <c r="F175" s="2">
        <v>0.23214285714285701</v>
      </c>
      <c r="G175" s="2">
        <v>2.1739130434782601E-2</v>
      </c>
      <c r="H175" s="2">
        <v>2.1276595744680899E-2</v>
      </c>
      <c r="I175" s="2">
        <v>6.9444444444444406E-2</v>
      </c>
      <c r="J175" s="2">
        <v>9.0909090909090898E-2</v>
      </c>
      <c r="K175" s="2">
        <v>7.7380952380952397E-2</v>
      </c>
      <c r="L175" s="2">
        <v>0.16022099447513799</v>
      </c>
      <c r="M175" s="2">
        <v>0.13809523809523799</v>
      </c>
      <c r="N175" s="3">
        <v>0.55194805194805197</v>
      </c>
      <c r="O175" s="3">
        <v>0.96707818930041201</v>
      </c>
    </row>
    <row r="176" spans="1:15" x14ac:dyDescent="0.3">
      <c r="A176" s="8" t="s">
        <v>15</v>
      </c>
      <c r="B176" s="8" t="s">
        <v>62</v>
      </c>
      <c r="C176" s="2">
        <v>8.1395348837209294E-2</v>
      </c>
      <c r="D176" s="2">
        <v>-5.9139784946236597E-2</v>
      </c>
      <c r="E176" s="2">
        <v>8.5714285714285701E-2</v>
      </c>
      <c r="F176" s="2">
        <v>-2.6315789473684199E-2</v>
      </c>
      <c r="G176" s="2">
        <v>-5.40540540540541E-3</v>
      </c>
      <c r="H176" s="2">
        <v>3.2608695652173898E-2</v>
      </c>
      <c r="I176" s="2">
        <v>-1.5789473684210499E-2</v>
      </c>
      <c r="J176" s="2">
        <v>3.7433155080213901E-2</v>
      </c>
      <c r="K176" s="2">
        <v>0.11340206185567001</v>
      </c>
      <c r="L176" s="2">
        <v>9.7222222222222196E-2</v>
      </c>
      <c r="M176" s="2">
        <v>0.105485232067511</v>
      </c>
      <c r="N176" s="3">
        <v>0.40106951871657798</v>
      </c>
      <c r="O176" s="3">
        <v>0.497142857142857</v>
      </c>
    </row>
    <row r="177" spans="1:15" x14ac:dyDescent="0.3">
      <c r="A177" s="8" t="s">
        <v>15</v>
      </c>
      <c r="B177" s="8" t="s">
        <v>63</v>
      </c>
      <c r="C177" s="2">
        <v>-5.1094890510948898E-2</v>
      </c>
      <c r="D177" s="2">
        <v>3.0769230769230799E-2</v>
      </c>
      <c r="E177" s="2">
        <v>7.4626865671641798E-3</v>
      </c>
      <c r="F177" s="2">
        <v>0</v>
      </c>
      <c r="G177" s="2">
        <v>4.4444444444444398E-2</v>
      </c>
      <c r="H177" s="2">
        <v>-1.41843971631206E-2</v>
      </c>
      <c r="I177" s="2">
        <v>-8.6330935251798593E-2</v>
      </c>
      <c r="J177" s="2">
        <v>-3.9370078740157501E-2</v>
      </c>
      <c r="K177" s="2">
        <v>-2.4590163934426201E-2</v>
      </c>
      <c r="L177" s="2">
        <v>0.11764705882352899</v>
      </c>
      <c r="M177" s="2">
        <v>2.2556390977443601E-2</v>
      </c>
      <c r="N177" s="3">
        <v>7.0866141732283505E-2</v>
      </c>
      <c r="O177" s="3">
        <v>1.49253731343284E-2</v>
      </c>
    </row>
    <row r="178" spans="1:15" x14ac:dyDescent="0.3">
      <c r="A178" s="8" t="s">
        <v>15</v>
      </c>
      <c r="B178" s="8" t="s">
        <v>64</v>
      </c>
      <c r="C178" s="2">
        <v>-0.102564102564103</v>
      </c>
      <c r="D178" s="2">
        <v>-5.7142857142857099E-2</v>
      </c>
      <c r="E178" s="2">
        <v>-3.03030303030303E-2</v>
      </c>
      <c r="F178" s="2">
        <v>0.15625</v>
      </c>
      <c r="G178" s="2">
        <v>5.4054054054054099E-2</v>
      </c>
      <c r="H178" s="2">
        <v>5.1282051282051301E-2</v>
      </c>
      <c r="I178" s="2">
        <v>0.219512195121951</v>
      </c>
      <c r="J178" s="2">
        <v>0.08</v>
      </c>
      <c r="K178" s="2">
        <v>5.5555555555555601E-2</v>
      </c>
      <c r="L178" s="2">
        <v>-1.7543859649122799E-2</v>
      </c>
      <c r="M178" s="2">
        <v>1.7857142857142901E-2</v>
      </c>
      <c r="N178" s="3">
        <v>0.14000000000000001</v>
      </c>
      <c r="O178" s="3">
        <v>0.72727272727272696</v>
      </c>
    </row>
    <row r="179" spans="1:15" x14ac:dyDescent="0.3">
      <c r="A179" s="8" t="s">
        <v>15</v>
      </c>
      <c r="B179" s="8" t="s">
        <v>65</v>
      </c>
      <c r="C179" s="2">
        <v>0.42857142857142899</v>
      </c>
      <c r="D179" s="2">
        <v>-0.2</v>
      </c>
      <c r="E179" s="2">
        <v>-0.75</v>
      </c>
      <c r="F179" s="2">
        <v>0</v>
      </c>
      <c r="G179" s="2">
        <v>-0.5</v>
      </c>
      <c r="H179" s="2">
        <v>3</v>
      </c>
      <c r="I179" s="2">
        <v>-0.25</v>
      </c>
      <c r="J179" s="2">
        <v>0</v>
      </c>
      <c r="K179" s="2">
        <v>0.33333333333333298</v>
      </c>
      <c r="L179" s="2">
        <v>-0.25</v>
      </c>
      <c r="M179" s="2">
        <v>0.33333333333333298</v>
      </c>
      <c r="N179" s="3">
        <v>0.33333333333333298</v>
      </c>
      <c r="O179" s="3">
        <v>-0.5</v>
      </c>
    </row>
    <row r="180" spans="1:15" x14ac:dyDescent="0.3">
      <c r="A180" s="8" t="s">
        <v>15</v>
      </c>
      <c r="B180" s="8" t="s">
        <v>66</v>
      </c>
      <c r="C180" s="2">
        <v>-7.1999999999999995E-2</v>
      </c>
      <c r="D180" s="2">
        <v>9.4827586206896505E-2</v>
      </c>
      <c r="E180" s="2">
        <v>0.196850393700787</v>
      </c>
      <c r="F180" s="2">
        <v>7.2368421052631596E-2</v>
      </c>
      <c r="G180" s="2">
        <v>-6.13496932515337E-2</v>
      </c>
      <c r="H180" s="2">
        <v>0.40522875816993498</v>
      </c>
      <c r="I180" s="2">
        <v>4.1860465116279097E-2</v>
      </c>
      <c r="J180" s="2">
        <v>4.4642857142857097E-3</v>
      </c>
      <c r="K180" s="2">
        <v>0.11555555555555599</v>
      </c>
      <c r="L180" s="2">
        <v>4.7808764940239001E-2</v>
      </c>
      <c r="M180" s="2">
        <v>0.23193916349809901</v>
      </c>
      <c r="N180" s="3">
        <v>0.44642857142857101</v>
      </c>
      <c r="O180" s="3">
        <v>1.5511811023622</v>
      </c>
    </row>
    <row r="181" spans="1:15" x14ac:dyDescent="0.3">
      <c r="A181" s="8" t="s">
        <v>15</v>
      </c>
      <c r="B181" s="8" t="s">
        <v>67</v>
      </c>
      <c r="C181" s="2">
        <v>-1.0610079575596801E-2</v>
      </c>
      <c r="D181" s="2">
        <v>-9.6514745308311001E-2</v>
      </c>
      <c r="E181" s="2">
        <v>-8.3086053412462904E-2</v>
      </c>
      <c r="F181" s="2">
        <v>1.2944983818770199E-2</v>
      </c>
      <c r="G181" s="2">
        <v>0.17571884984025599</v>
      </c>
      <c r="H181" s="2">
        <v>-3.2608695652173898E-2</v>
      </c>
      <c r="I181" s="2">
        <v>0.14606741573033699</v>
      </c>
      <c r="J181" s="2">
        <v>0.17156862745098</v>
      </c>
      <c r="K181" s="2">
        <v>0.11297071129707099</v>
      </c>
      <c r="L181" s="2">
        <v>0.14097744360902301</v>
      </c>
      <c r="M181" s="2">
        <v>9.5551894563426706E-2</v>
      </c>
      <c r="N181" s="3">
        <v>0.62990196078431404</v>
      </c>
      <c r="O181" s="3">
        <v>0.97329376854599403</v>
      </c>
    </row>
    <row r="182" spans="1:15" x14ac:dyDescent="0.3">
      <c r="A182" s="8" t="s">
        <v>15</v>
      </c>
      <c r="B182" s="8" t="s">
        <v>68</v>
      </c>
      <c r="C182" s="2">
        <v>8.4558823529411797E-2</v>
      </c>
      <c r="D182" s="2">
        <v>-1.01694915254237E-2</v>
      </c>
      <c r="E182" s="2">
        <v>-1.71232876712329E-2</v>
      </c>
      <c r="F182" s="2">
        <v>4.8780487804878099E-2</v>
      </c>
      <c r="G182" s="2">
        <v>1.66112956810631E-2</v>
      </c>
      <c r="H182" s="2">
        <v>-4.2483660130718998E-2</v>
      </c>
      <c r="I182" s="2">
        <v>3.4129692832764501E-3</v>
      </c>
      <c r="J182" s="2">
        <v>8.1632653061224497E-2</v>
      </c>
      <c r="K182" s="2">
        <v>3.77358490566038E-2</v>
      </c>
      <c r="L182" s="2">
        <v>3.3333333333333298E-2</v>
      </c>
      <c r="M182" s="2">
        <v>5.5718475073313803E-2</v>
      </c>
      <c r="N182" s="3">
        <v>0.22448979591836701</v>
      </c>
      <c r="O182" s="3">
        <v>0.232876712328767</v>
      </c>
    </row>
    <row r="183" spans="1:15" x14ac:dyDescent="0.3">
      <c r="A183" s="8" t="s">
        <v>15</v>
      </c>
      <c r="B183" s="8" t="s">
        <v>69</v>
      </c>
      <c r="C183" s="2">
        <v>-0.102040816326531</v>
      </c>
      <c r="D183" s="2">
        <v>0</v>
      </c>
      <c r="E183" s="2">
        <v>0.125</v>
      </c>
      <c r="F183" s="2">
        <v>-5.0505050505050501E-3</v>
      </c>
      <c r="G183" s="2">
        <v>5.0761421319797002E-3</v>
      </c>
      <c r="H183" s="2">
        <v>-4.0404040404040401E-2</v>
      </c>
      <c r="I183" s="2">
        <v>6.8421052631578994E-2</v>
      </c>
      <c r="J183" s="2">
        <v>-2.4630541871921201E-2</v>
      </c>
      <c r="K183" s="2">
        <v>4.5454545454545497E-2</v>
      </c>
      <c r="L183" s="2">
        <v>7.7294685990338202E-2</v>
      </c>
      <c r="M183" s="2">
        <v>0.139013452914798</v>
      </c>
      <c r="N183" s="3">
        <v>0.25123152709359597</v>
      </c>
      <c r="O183" s="3">
        <v>0.44318181818181801</v>
      </c>
    </row>
    <row r="184" spans="1:15" x14ac:dyDescent="0.3">
      <c r="A184" s="8" t="s">
        <v>15</v>
      </c>
      <c r="B184" s="8" t="s">
        <v>70</v>
      </c>
      <c r="C184" s="2">
        <v>-3.5398230088495602E-2</v>
      </c>
      <c r="D184" s="2">
        <v>-8.2568807339449504E-2</v>
      </c>
      <c r="E184" s="2">
        <v>-0.13</v>
      </c>
      <c r="F184" s="2">
        <v>5.7471264367816098E-2</v>
      </c>
      <c r="G184" s="2">
        <v>0.119565217391304</v>
      </c>
      <c r="H184" s="2">
        <v>-6.7961165048543701E-2</v>
      </c>
      <c r="I184" s="2">
        <v>5.2083333333333301E-2</v>
      </c>
      <c r="J184" s="2">
        <v>1.9801980198019799E-2</v>
      </c>
      <c r="K184" s="2">
        <v>9.7087378640776698E-2</v>
      </c>
      <c r="L184" s="2">
        <v>8.8495575221238895E-2</v>
      </c>
      <c r="M184" s="2">
        <v>-3.2520325203252001E-2</v>
      </c>
      <c r="N184" s="3">
        <v>0.17821782178217799</v>
      </c>
      <c r="O184" s="3">
        <v>0.19</v>
      </c>
    </row>
    <row r="185" spans="1:15" x14ac:dyDescent="0.3">
      <c r="A185" s="8" t="s">
        <v>15</v>
      </c>
      <c r="B185" s="8" t="s">
        <v>71</v>
      </c>
      <c r="C185" s="2">
        <v>-0.10638297872340401</v>
      </c>
      <c r="D185" s="2">
        <v>-0.40476190476190499</v>
      </c>
      <c r="E185" s="2">
        <v>-0.12</v>
      </c>
      <c r="F185" s="2">
        <v>0</v>
      </c>
      <c r="G185" s="2">
        <v>4.5454545454545497E-2</v>
      </c>
      <c r="H185" s="2">
        <v>-4.3478260869565202E-2</v>
      </c>
      <c r="I185" s="2">
        <v>0.13636363636363599</v>
      </c>
      <c r="J185" s="2">
        <v>0.2</v>
      </c>
      <c r="K185" s="2">
        <v>0</v>
      </c>
      <c r="L185" s="2">
        <v>0.1</v>
      </c>
      <c r="M185" s="2">
        <v>-3.03030303030303E-2</v>
      </c>
      <c r="N185" s="3">
        <v>0.28000000000000003</v>
      </c>
      <c r="O185" s="3">
        <v>0.28000000000000003</v>
      </c>
    </row>
    <row r="186" spans="1:15" x14ac:dyDescent="0.3">
      <c r="A186" s="8" t="s">
        <v>16</v>
      </c>
      <c r="B186" s="8" t="s">
        <v>60</v>
      </c>
      <c r="C186" s="2">
        <v>-1.86915887850467E-2</v>
      </c>
      <c r="D186" s="2">
        <v>-1.9047619047619E-3</v>
      </c>
      <c r="E186" s="2">
        <v>-0.37404580152671801</v>
      </c>
      <c r="F186" s="2">
        <v>-0.14024390243902399</v>
      </c>
      <c r="G186" s="2">
        <v>9.2198581560283696E-2</v>
      </c>
      <c r="H186" s="2">
        <v>0.39285714285714302</v>
      </c>
      <c r="I186" s="2">
        <v>0.77622377622377603</v>
      </c>
      <c r="J186" s="2">
        <v>0.15485564304461899</v>
      </c>
      <c r="K186" s="2">
        <v>0.18295454545454501</v>
      </c>
      <c r="L186" s="2">
        <v>0.534101825168108</v>
      </c>
      <c r="M186" s="2">
        <v>0.43018159048215399</v>
      </c>
      <c r="N186" s="3">
        <v>1.9973753280839901</v>
      </c>
      <c r="O186" s="3">
        <v>3.3587786259542001</v>
      </c>
    </row>
    <row r="187" spans="1:15" x14ac:dyDescent="0.3">
      <c r="A187" s="8" t="s">
        <v>16</v>
      </c>
      <c r="B187" s="8" t="s">
        <v>61</v>
      </c>
      <c r="C187" s="2">
        <v>-0.130464480874317</v>
      </c>
      <c r="D187" s="2">
        <v>-0.123330714846819</v>
      </c>
      <c r="E187" s="2">
        <v>-0.39068100358422903</v>
      </c>
      <c r="F187" s="2">
        <v>-0.27941176470588203</v>
      </c>
      <c r="G187" s="2">
        <v>-4.0816326530612197E-3</v>
      </c>
      <c r="H187" s="2">
        <v>0.18032786885245899</v>
      </c>
      <c r="I187" s="2">
        <v>0.37847222222222199</v>
      </c>
      <c r="J187" s="2">
        <v>0.44584382871536499</v>
      </c>
      <c r="K187" s="2">
        <v>0.21341463414634099</v>
      </c>
      <c r="L187" s="2">
        <v>-7.5376884422110504E-2</v>
      </c>
      <c r="M187" s="2">
        <v>0.565217391304348</v>
      </c>
      <c r="N187" s="3">
        <v>1.53904282115869</v>
      </c>
      <c r="O187" s="3">
        <v>0.80645161290322598</v>
      </c>
    </row>
    <row r="188" spans="1:15" x14ac:dyDescent="0.3">
      <c r="A188" s="8" t="s">
        <v>16</v>
      </c>
      <c r="B188" s="8" t="s">
        <v>62</v>
      </c>
      <c r="C188" s="2">
        <v>-0.159340659340659</v>
      </c>
      <c r="D188" s="2">
        <v>-0.28921568627451</v>
      </c>
      <c r="E188" s="2">
        <v>-0.36781609195402298</v>
      </c>
      <c r="F188" s="2">
        <v>-0.28000000000000003</v>
      </c>
      <c r="G188" s="2">
        <v>8.0808080808080801E-2</v>
      </c>
      <c r="H188" s="2">
        <v>-1.4018691588785E-2</v>
      </c>
      <c r="I188" s="2">
        <v>0.151658767772512</v>
      </c>
      <c r="J188" s="2">
        <v>0.65432098765432101</v>
      </c>
      <c r="K188" s="2">
        <v>0.21890547263681601</v>
      </c>
      <c r="L188" s="2">
        <v>-0.159183673469388</v>
      </c>
      <c r="M188" s="2">
        <v>0.31796116504854399</v>
      </c>
      <c r="N188" s="3">
        <v>1.2345679012345701</v>
      </c>
      <c r="O188" s="3">
        <v>0.24827586206896601</v>
      </c>
    </row>
    <row r="189" spans="1:15" x14ac:dyDescent="0.3">
      <c r="A189" s="8" t="s">
        <v>16</v>
      </c>
      <c r="B189" s="8" t="s">
        <v>63</v>
      </c>
      <c r="C189" s="2">
        <v>-6.8627450980392204E-2</v>
      </c>
      <c r="D189" s="2">
        <v>-0.256140350877193</v>
      </c>
      <c r="E189" s="2">
        <v>-0.53301886792452802</v>
      </c>
      <c r="F189" s="2">
        <v>-0.24242424242424199</v>
      </c>
      <c r="G189" s="2">
        <v>0.12</v>
      </c>
      <c r="H189" s="2">
        <v>1.1904761904761901E-2</v>
      </c>
      <c r="I189" s="2">
        <v>0.223529411764706</v>
      </c>
      <c r="J189" s="2">
        <v>0.16346153846153799</v>
      </c>
      <c r="K189" s="2">
        <v>0.19008264462809901</v>
      </c>
      <c r="L189" s="2">
        <v>-6.25E-2</v>
      </c>
      <c r="M189" s="2">
        <v>5.1851851851851899E-2</v>
      </c>
      <c r="N189" s="3">
        <v>0.36538461538461497</v>
      </c>
      <c r="O189" s="3">
        <v>-0.330188679245283</v>
      </c>
    </row>
    <row r="190" spans="1:15" x14ac:dyDescent="0.3">
      <c r="A190" s="8" t="s">
        <v>16</v>
      </c>
      <c r="B190" s="8" t="s">
        <v>64</v>
      </c>
      <c r="C190" s="2">
        <v>-0.21052631578947401</v>
      </c>
      <c r="D190" s="2">
        <v>-0.47777777777777802</v>
      </c>
      <c r="E190" s="2">
        <v>-0.48936170212766</v>
      </c>
      <c r="F190" s="2">
        <v>-0.29166666666666702</v>
      </c>
      <c r="G190" s="2">
        <v>0.29411764705882398</v>
      </c>
      <c r="H190" s="2">
        <v>-9.0909090909090898E-2</v>
      </c>
      <c r="I190" s="2">
        <v>0</v>
      </c>
      <c r="J190" s="2">
        <v>0.25</v>
      </c>
      <c r="K190" s="2">
        <v>0.2</v>
      </c>
      <c r="L190" s="2">
        <v>-6.6666666666666693E-2</v>
      </c>
      <c r="M190" s="2">
        <v>0</v>
      </c>
      <c r="N190" s="3">
        <v>0.4</v>
      </c>
      <c r="O190" s="3">
        <v>-0.40425531914893598</v>
      </c>
    </row>
    <row r="191" spans="1:15" x14ac:dyDescent="0.3">
      <c r="A191" s="8" t="s">
        <v>16</v>
      </c>
      <c r="B191" s="8" t="s">
        <v>65</v>
      </c>
      <c r="C191" s="2">
        <v>-0.23529411764705899</v>
      </c>
      <c r="D191" s="2">
        <v>-0.30769230769230799</v>
      </c>
      <c r="E191" s="2">
        <v>-0.77777777777777801</v>
      </c>
      <c r="F191" s="2">
        <v>1.5</v>
      </c>
      <c r="G191" s="2">
        <v>0</v>
      </c>
      <c r="H191" s="2">
        <v>0.2</v>
      </c>
      <c r="I191" s="2">
        <v>0.5</v>
      </c>
      <c r="J191" s="2">
        <v>-0.33333333333333298</v>
      </c>
      <c r="K191" s="2">
        <v>-0.16666666666666699</v>
      </c>
      <c r="L191" s="2">
        <v>0.8</v>
      </c>
      <c r="M191" s="2">
        <v>-0.11111111111111099</v>
      </c>
      <c r="N191" s="3">
        <v>-0.11111111111111099</v>
      </c>
      <c r="O191" s="3">
        <v>-0.11111111111111099</v>
      </c>
    </row>
    <row r="192" spans="1:15" x14ac:dyDescent="0.3">
      <c r="A192" s="8" t="s">
        <v>16</v>
      </c>
      <c r="B192" s="8" t="s">
        <v>66</v>
      </c>
      <c r="C192" s="2">
        <v>-3.0769230769230799E-2</v>
      </c>
      <c r="D192" s="2">
        <v>4.3083900226757399E-2</v>
      </c>
      <c r="E192" s="2">
        <v>-0.360869565217391</v>
      </c>
      <c r="F192" s="2">
        <v>-0.17006802721088399</v>
      </c>
      <c r="G192" s="2">
        <v>0.19672131147541</v>
      </c>
      <c r="H192" s="2">
        <v>0.284246575342466</v>
      </c>
      <c r="I192" s="2">
        <v>1.11466666666667</v>
      </c>
      <c r="J192" s="2">
        <v>-3.9092055485498101E-2</v>
      </c>
      <c r="K192" s="2">
        <v>0.37007874015747999</v>
      </c>
      <c r="L192" s="2">
        <v>0.47605363984674298</v>
      </c>
      <c r="M192" s="2">
        <v>0.39909149902660601</v>
      </c>
      <c r="N192" s="3">
        <v>1.718789407314</v>
      </c>
      <c r="O192" s="3">
        <v>3.68695652173913</v>
      </c>
    </row>
    <row r="193" spans="1:15" x14ac:dyDescent="0.3">
      <c r="A193" s="8" t="s">
        <v>16</v>
      </c>
      <c r="B193" s="8" t="s">
        <v>67</v>
      </c>
      <c r="C193" s="2">
        <v>-0.15009469696969699</v>
      </c>
      <c r="D193" s="2">
        <v>-0.16378830083565499</v>
      </c>
      <c r="E193" s="2">
        <v>-0.34710193204530299</v>
      </c>
      <c r="F193" s="2">
        <v>-0.272448979591837</v>
      </c>
      <c r="G193" s="2">
        <v>2.80504908835905E-2</v>
      </c>
      <c r="H193" s="2">
        <v>0.13642564802182799</v>
      </c>
      <c r="I193" s="2">
        <v>0.51980792316926805</v>
      </c>
      <c r="J193" s="2">
        <v>0.325434439178515</v>
      </c>
      <c r="K193" s="2">
        <v>0.18593563766388599</v>
      </c>
      <c r="L193" s="2">
        <v>-0.15728643216080401</v>
      </c>
      <c r="M193" s="2">
        <v>0.44066785927251001</v>
      </c>
      <c r="N193" s="3">
        <v>0.908372827804107</v>
      </c>
      <c r="O193" s="3">
        <v>0.60959360426382403</v>
      </c>
    </row>
    <row r="194" spans="1:15" x14ac:dyDescent="0.3">
      <c r="A194" s="8" t="s">
        <v>16</v>
      </c>
      <c r="B194" s="8" t="s">
        <v>68</v>
      </c>
      <c r="C194" s="2">
        <v>-0.16217702034084699</v>
      </c>
      <c r="D194" s="2">
        <v>-0.27559055118110198</v>
      </c>
      <c r="E194" s="2">
        <v>-0.41213768115942001</v>
      </c>
      <c r="F194" s="2">
        <v>-0.29121725731895198</v>
      </c>
      <c r="G194" s="2">
        <v>-5.21739130434783E-2</v>
      </c>
      <c r="H194" s="2">
        <v>0.206422018348624</v>
      </c>
      <c r="I194" s="2">
        <v>6.2737642585551298E-2</v>
      </c>
      <c r="J194" s="2">
        <v>0.34883720930232598</v>
      </c>
      <c r="K194" s="2">
        <v>0.12068965517241401</v>
      </c>
      <c r="L194" s="2">
        <v>-0.165680473372781</v>
      </c>
      <c r="M194" s="2">
        <v>0.104964539007092</v>
      </c>
      <c r="N194" s="3">
        <v>0.39355992844364901</v>
      </c>
      <c r="O194" s="3">
        <v>-0.29438405797101402</v>
      </c>
    </row>
    <row r="195" spans="1:15" x14ac:dyDescent="0.3">
      <c r="A195" s="8" t="s">
        <v>16</v>
      </c>
      <c r="B195" s="8" t="s">
        <v>69</v>
      </c>
      <c r="C195" s="2">
        <v>-0.173122529644269</v>
      </c>
      <c r="D195" s="2">
        <v>-0.34034416826003799</v>
      </c>
      <c r="E195" s="2">
        <v>-0.40869565217391302</v>
      </c>
      <c r="F195" s="2">
        <v>-0.213235294117647</v>
      </c>
      <c r="G195" s="2">
        <v>-3.4267912772585701E-2</v>
      </c>
      <c r="H195" s="2">
        <v>-5.8064516129032302E-2</v>
      </c>
      <c r="I195" s="2">
        <v>-3.42465753424658E-2</v>
      </c>
      <c r="J195" s="2">
        <v>0.180851063829787</v>
      </c>
      <c r="K195" s="2">
        <v>0.117117117117117</v>
      </c>
      <c r="L195" s="2">
        <v>-9.1397849462365593E-2</v>
      </c>
      <c r="M195" s="2">
        <v>6.2130177514792898E-2</v>
      </c>
      <c r="N195" s="3">
        <v>0.27304964539007098</v>
      </c>
      <c r="O195" s="3">
        <v>-0.479710144927536</v>
      </c>
    </row>
    <row r="196" spans="1:15" x14ac:dyDescent="0.3">
      <c r="A196" s="8" t="s">
        <v>16</v>
      </c>
      <c r="B196" s="8" t="s">
        <v>70</v>
      </c>
      <c r="C196" s="2">
        <v>-0.172881355932203</v>
      </c>
      <c r="D196" s="2">
        <v>-0.340163934426229</v>
      </c>
      <c r="E196" s="2">
        <v>-0.50621118012422395</v>
      </c>
      <c r="F196" s="2">
        <v>-0.182389937106918</v>
      </c>
      <c r="G196" s="2">
        <v>-0.15384615384615399</v>
      </c>
      <c r="H196" s="2">
        <v>0.1</v>
      </c>
      <c r="I196" s="2">
        <v>0.18181818181818199</v>
      </c>
      <c r="J196" s="2">
        <v>0.223776223776224</v>
      </c>
      <c r="K196" s="2">
        <v>1.1428571428571401E-2</v>
      </c>
      <c r="L196" s="2">
        <v>-0.11864406779661001</v>
      </c>
      <c r="M196" s="2">
        <v>9.6153846153846201E-2</v>
      </c>
      <c r="N196" s="3">
        <v>0.195804195804196</v>
      </c>
      <c r="O196" s="3">
        <v>-0.46894409937888198</v>
      </c>
    </row>
    <row r="197" spans="1:15" x14ac:dyDescent="0.3">
      <c r="A197" s="8" t="s">
        <v>16</v>
      </c>
      <c r="B197" s="8" t="s">
        <v>71</v>
      </c>
      <c r="C197" s="2">
        <v>-0.131944444444444</v>
      </c>
      <c r="D197" s="2">
        <v>-0.39200000000000002</v>
      </c>
      <c r="E197" s="2">
        <v>-0.56578947368421095</v>
      </c>
      <c r="F197" s="2">
        <v>-0.21212121212121199</v>
      </c>
      <c r="G197" s="2">
        <v>-0.15384615384615399</v>
      </c>
      <c r="H197" s="2">
        <v>0.13636363636363599</v>
      </c>
      <c r="I197" s="2">
        <v>0.12</v>
      </c>
      <c r="J197" s="2">
        <v>0.35714285714285698</v>
      </c>
      <c r="K197" s="2">
        <v>-0.21052631578947401</v>
      </c>
      <c r="L197" s="2">
        <v>-0.16666666666666699</v>
      </c>
      <c r="M197" s="2">
        <v>0.08</v>
      </c>
      <c r="N197" s="3">
        <v>-3.5714285714285698E-2</v>
      </c>
      <c r="O197" s="3">
        <v>-0.64473684210526305</v>
      </c>
    </row>
    <row r="198" spans="1:15" x14ac:dyDescent="0.3">
      <c r="A198" s="11" t="s">
        <v>17</v>
      </c>
      <c r="B198" s="11" t="s">
        <v>17</v>
      </c>
      <c r="C198" s="3">
        <v>1.15360369825594E-2</v>
      </c>
      <c r="D198" s="3">
        <v>-5.1330522029954903E-2</v>
      </c>
      <c r="E198" s="3">
        <v>-5.4633441359376402E-2</v>
      </c>
      <c r="F198" s="3">
        <v>-2.5478887267505199E-3</v>
      </c>
      <c r="G198" s="3">
        <v>5.84028051923925E-2</v>
      </c>
      <c r="H198" s="3">
        <v>5.7505814208609403E-2</v>
      </c>
      <c r="I198" s="3">
        <v>0.108570717234797</v>
      </c>
      <c r="J198" s="3">
        <v>9.9715526276388702E-2</v>
      </c>
      <c r="K198" s="3">
        <v>8.4734513274336301E-2</v>
      </c>
      <c r="L198" s="3">
        <v>0.106339917475957</v>
      </c>
      <c r="M198" s="3">
        <v>0.14414963767602099</v>
      </c>
      <c r="N198" s="3">
        <v>0.50999401107950304</v>
      </c>
      <c r="O198" s="3">
        <v>0.766707541385653</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73</v>
      </c>
      <c r="B203" s="15"/>
    </row>
    <row r="204" spans="1:15" x14ac:dyDescent="0.3">
      <c r="A204" s="14" t="s">
        <v>43</v>
      </c>
      <c r="B204" s="15"/>
    </row>
    <row r="205" spans="1:15" x14ac:dyDescent="0.3">
      <c r="A205" s="14" t="s">
        <v>44</v>
      </c>
      <c r="B205" s="15"/>
    </row>
    <row r="206" spans="1:15" x14ac:dyDescent="0.3">
      <c r="A206" s="14" t="s">
        <v>45</v>
      </c>
      <c r="B206" s="15"/>
    </row>
    <row r="207" spans="1:15" x14ac:dyDescent="0.3">
      <c r="A207" s="15"/>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178</v>
      </c>
      <c r="B1" s="15"/>
    </row>
    <row r="2" spans="1:14" ht="15.6" x14ac:dyDescent="0.3">
      <c r="A2" s="12" t="s">
        <v>174</v>
      </c>
      <c r="B2" s="15"/>
    </row>
    <row r="3" spans="1:14" ht="15.6" x14ac:dyDescent="0.3">
      <c r="A3" s="12" t="s">
        <v>33</v>
      </c>
      <c r="B3" s="15"/>
    </row>
    <row r="4" spans="1:14" ht="15.6" x14ac:dyDescent="0.3">
      <c r="A4" s="12" t="s">
        <v>77</v>
      </c>
      <c r="B4" s="15"/>
    </row>
    <row r="5" spans="1:14" x14ac:dyDescent="0.3">
      <c r="A5" s="15"/>
      <c r="B5" s="15"/>
    </row>
    <row r="6" spans="1:14" x14ac:dyDescent="0.3">
      <c r="A6" s="16" t="str">
        <f>HYPERLINK("#'Table of contents'!A49",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74</v>
      </c>
      <c r="C9" s="1">
        <v>11214</v>
      </c>
      <c r="D9" s="1">
        <v>12328</v>
      </c>
      <c r="E9" s="1">
        <v>11997</v>
      </c>
      <c r="F9" s="1">
        <v>12194</v>
      </c>
      <c r="G9" s="1">
        <v>12239</v>
      </c>
      <c r="H9" s="1">
        <v>13270</v>
      </c>
      <c r="I9" s="1">
        <v>13461</v>
      </c>
      <c r="J9" s="1">
        <v>14170</v>
      </c>
      <c r="K9" s="1">
        <v>15601</v>
      </c>
      <c r="L9" s="1">
        <v>15544</v>
      </c>
      <c r="M9" s="1">
        <v>16575</v>
      </c>
      <c r="N9" s="1">
        <v>17236</v>
      </c>
    </row>
    <row r="10" spans="1:14" x14ac:dyDescent="0.3">
      <c r="A10" s="7" t="s">
        <v>12</v>
      </c>
      <c r="B10" s="7" t="s">
        <v>75</v>
      </c>
      <c r="C10" s="1">
        <v>21549</v>
      </c>
      <c r="D10" s="1">
        <v>22202</v>
      </c>
      <c r="E10" s="1">
        <v>21950</v>
      </c>
      <c r="F10" s="1">
        <v>21879</v>
      </c>
      <c r="G10" s="1">
        <v>22475</v>
      </c>
      <c r="H10" s="1">
        <v>23690</v>
      </c>
      <c r="I10" s="1">
        <v>25424</v>
      </c>
      <c r="J10" s="1">
        <v>28097</v>
      </c>
      <c r="K10" s="1">
        <v>30123</v>
      </c>
      <c r="L10" s="1">
        <v>33510</v>
      </c>
      <c r="M10" s="1">
        <v>38354</v>
      </c>
      <c r="N10" s="1">
        <v>44207</v>
      </c>
    </row>
    <row r="11" spans="1:14" x14ac:dyDescent="0.3">
      <c r="A11" s="7" t="s">
        <v>13</v>
      </c>
      <c r="B11" s="7" t="s">
        <v>74</v>
      </c>
      <c r="C11" s="1">
        <v>620</v>
      </c>
      <c r="D11" s="1">
        <v>664</v>
      </c>
      <c r="E11" s="1">
        <v>681</v>
      </c>
      <c r="F11" s="1">
        <v>701</v>
      </c>
      <c r="G11" s="1">
        <v>754</v>
      </c>
      <c r="H11" s="1">
        <v>784</v>
      </c>
      <c r="I11" s="1">
        <v>853</v>
      </c>
      <c r="J11" s="1">
        <v>848</v>
      </c>
      <c r="K11" s="1">
        <v>972</v>
      </c>
      <c r="L11" s="1">
        <v>1012</v>
      </c>
      <c r="M11" s="1">
        <v>1050</v>
      </c>
      <c r="N11" s="1">
        <v>1039</v>
      </c>
    </row>
    <row r="12" spans="1:14" x14ac:dyDescent="0.3">
      <c r="A12" s="7" t="s">
        <v>13</v>
      </c>
      <c r="B12" s="7" t="s">
        <v>75</v>
      </c>
      <c r="C12" s="1">
        <v>296</v>
      </c>
      <c r="D12" s="1">
        <v>292</v>
      </c>
      <c r="E12" s="1">
        <v>262</v>
      </c>
      <c r="F12" s="1">
        <v>253</v>
      </c>
      <c r="G12" s="1">
        <v>251</v>
      </c>
      <c r="H12" s="1">
        <v>257</v>
      </c>
      <c r="I12" s="1">
        <v>293</v>
      </c>
      <c r="J12" s="1">
        <v>355</v>
      </c>
      <c r="K12" s="1">
        <v>359</v>
      </c>
      <c r="L12" s="1">
        <v>419</v>
      </c>
      <c r="M12" s="1">
        <v>442</v>
      </c>
      <c r="N12" s="1">
        <v>561</v>
      </c>
    </row>
    <row r="13" spans="1:14" x14ac:dyDescent="0.3">
      <c r="A13" s="7" t="s">
        <v>14</v>
      </c>
      <c r="B13" s="7" t="s">
        <v>74</v>
      </c>
      <c r="C13" s="1">
        <v>1475</v>
      </c>
      <c r="D13" s="1">
        <v>1537</v>
      </c>
      <c r="E13" s="1">
        <v>1473</v>
      </c>
      <c r="F13" s="1">
        <v>1443</v>
      </c>
      <c r="G13" s="1">
        <v>1506</v>
      </c>
      <c r="H13" s="1">
        <v>1618</v>
      </c>
      <c r="I13" s="1">
        <v>1696</v>
      </c>
      <c r="J13" s="1">
        <v>1783</v>
      </c>
      <c r="K13" s="1">
        <v>2018</v>
      </c>
      <c r="L13" s="1">
        <v>1971</v>
      </c>
      <c r="M13" s="1">
        <v>1956</v>
      </c>
      <c r="N13" s="1">
        <v>2013</v>
      </c>
    </row>
    <row r="14" spans="1:14" x14ac:dyDescent="0.3">
      <c r="A14" s="7" t="s">
        <v>14</v>
      </c>
      <c r="B14" s="7" t="s">
        <v>75</v>
      </c>
      <c r="C14" s="1">
        <v>1009</v>
      </c>
      <c r="D14" s="1">
        <v>1031</v>
      </c>
      <c r="E14" s="1">
        <v>994</v>
      </c>
      <c r="F14" s="1">
        <v>972</v>
      </c>
      <c r="G14" s="1">
        <v>979</v>
      </c>
      <c r="H14" s="1">
        <v>966</v>
      </c>
      <c r="I14" s="1">
        <v>944</v>
      </c>
      <c r="J14" s="1">
        <v>1017</v>
      </c>
      <c r="K14" s="1">
        <v>1094</v>
      </c>
      <c r="L14" s="1">
        <v>1245</v>
      </c>
      <c r="M14" s="1">
        <v>1487</v>
      </c>
      <c r="N14" s="1">
        <v>1655</v>
      </c>
    </row>
    <row r="15" spans="1:14" x14ac:dyDescent="0.3">
      <c r="A15" s="7" t="s">
        <v>15</v>
      </c>
      <c r="B15" s="7" t="s">
        <v>74</v>
      </c>
      <c r="C15" s="1">
        <v>632</v>
      </c>
      <c r="D15" s="1">
        <v>633</v>
      </c>
      <c r="E15" s="1">
        <v>644</v>
      </c>
      <c r="F15" s="1">
        <v>626</v>
      </c>
      <c r="G15" s="1">
        <v>679</v>
      </c>
      <c r="H15" s="1">
        <v>695</v>
      </c>
      <c r="I15" s="1">
        <v>729</v>
      </c>
      <c r="J15" s="1">
        <v>781</v>
      </c>
      <c r="K15" s="1">
        <v>799</v>
      </c>
      <c r="L15" s="1">
        <v>850</v>
      </c>
      <c r="M15" s="1">
        <v>901</v>
      </c>
      <c r="N15" s="1">
        <v>922</v>
      </c>
    </row>
    <row r="16" spans="1:14" x14ac:dyDescent="0.3">
      <c r="A16" s="7" t="s">
        <v>15</v>
      </c>
      <c r="B16" s="7" t="s">
        <v>75</v>
      </c>
      <c r="C16" s="1">
        <v>1246</v>
      </c>
      <c r="D16" s="1">
        <v>1235</v>
      </c>
      <c r="E16" s="1">
        <v>1171</v>
      </c>
      <c r="F16" s="1">
        <v>1174</v>
      </c>
      <c r="G16" s="1">
        <v>1219</v>
      </c>
      <c r="H16" s="1">
        <v>1274</v>
      </c>
      <c r="I16" s="1">
        <v>1300</v>
      </c>
      <c r="J16" s="1">
        <v>1378</v>
      </c>
      <c r="K16" s="1">
        <v>1472</v>
      </c>
      <c r="L16" s="1">
        <v>1627</v>
      </c>
      <c r="M16" s="1">
        <v>1841</v>
      </c>
      <c r="N16" s="1">
        <v>2120</v>
      </c>
    </row>
    <row r="17" spans="1:14" x14ac:dyDescent="0.3">
      <c r="A17" s="7" t="s">
        <v>16</v>
      </c>
      <c r="B17" s="7" t="s">
        <v>74</v>
      </c>
      <c r="C17" s="1">
        <v>1076</v>
      </c>
      <c r="D17" s="1">
        <v>937</v>
      </c>
      <c r="E17" s="1">
        <v>673</v>
      </c>
      <c r="F17" s="1">
        <v>447</v>
      </c>
      <c r="G17" s="1">
        <v>403</v>
      </c>
      <c r="H17" s="1">
        <v>407</v>
      </c>
      <c r="I17" s="1">
        <v>390</v>
      </c>
      <c r="J17" s="1">
        <v>454</v>
      </c>
      <c r="K17" s="1">
        <v>504</v>
      </c>
      <c r="L17" s="1">
        <v>463</v>
      </c>
      <c r="M17" s="1">
        <v>407</v>
      </c>
      <c r="N17" s="1">
        <v>340</v>
      </c>
    </row>
    <row r="18" spans="1:14" x14ac:dyDescent="0.3">
      <c r="A18" s="7" t="s">
        <v>16</v>
      </c>
      <c r="B18" s="7" t="s">
        <v>75</v>
      </c>
      <c r="C18" s="1">
        <v>8473</v>
      </c>
      <c r="D18" s="1">
        <v>7280</v>
      </c>
      <c r="E18" s="1">
        <v>5823</v>
      </c>
      <c r="F18" s="1">
        <v>3484</v>
      </c>
      <c r="G18" s="1">
        <v>2558</v>
      </c>
      <c r="H18" s="1">
        <v>2617</v>
      </c>
      <c r="I18" s="1">
        <v>3109</v>
      </c>
      <c r="J18" s="1">
        <v>4549</v>
      </c>
      <c r="K18" s="1">
        <v>5818</v>
      </c>
      <c r="L18" s="1">
        <v>7098</v>
      </c>
      <c r="M18" s="1">
        <v>7504</v>
      </c>
      <c r="N18" s="1">
        <v>10589</v>
      </c>
    </row>
    <row r="19" spans="1:14" x14ac:dyDescent="0.3">
      <c r="A19" s="10" t="s">
        <v>17</v>
      </c>
      <c r="B19" s="10" t="s">
        <v>17</v>
      </c>
      <c r="C19" s="5">
        <v>47590</v>
      </c>
      <c r="D19" s="5">
        <v>48139</v>
      </c>
      <c r="E19" s="5">
        <v>45668</v>
      </c>
      <c r="F19" s="5">
        <v>43173</v>
      </c>
      <c r="G19" s="5">
        <v>43063</v>
      </c>
      <c r="H19" s="5">
        <v>45578</v>
      </c>
      <c r="I19" s="5">
        <v>48199</v>
      </c>
      <c r="J19" s="5">
        <v>53432</v>
      </c>
      <c r="K19" s="5">
        <v>58760</v>
      </c>
      <c r="L19" s="5">
        <v>63739</v>
      </c>
      <c r="M19" s="5">
        <v>70517</v>
      </c>
      <c r="N19" s="5">
        <v>80682</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74</v>
      </c>
      <c r="C24" s="2">
        <v>0.34227634831975101</v>
      </c>
      <c r="D24" s="2">
        <v>0.35702287865624099</v>
      </c>
      <c r="E24" s="2">
        <v>0.353403835390462</v>
      </c>
      <c r="F24" s="2">
        <v>0.35787867226249498</v>
      </c>
      <c r="G24" s="2">
        <v>0.352566687791669</v>
      </c>
      <c r="H24" s="2">
        <v>0.35903679653679699</v>
      </c>
      <c r="I24" s="2">
        <v>0.34617461746174599</v>
      </c>
      <c r="J24" s="2">
        <v>0.33524972200534697</v>
      </c>
      <c r="K24" s="2">
        <v>0.34119937013384699</v>
      </c>
      <c r="L24" s="2">
        <v>0.316875280303339</v>
      </c>
      <c r="M24" s="2">
        <v>0.30175317227693899</v>
      </c>
      <c r="N24" s="2">
        <v>0.280520156893381</v>
      </c>
    </row>
    <row r="25" spans="1:14" x14ac:dyDescent="0.3">
      <c r="A25" s="8" t="s">
        <v>12</v>
      </c>
      <c r="B25" s="8" t="s">
        <v>75</v>
      </c>
      <c r="C25" s="2">
        <v>0.65772365168024904</v>
      </c>
      <c r="D25" s="2">
        <v>0.64297712134375895</v>
      </c>
      <c r="E25" s="2">
        <v>0.64659616460953795</v>
      </c>
      <c r="F25" s="2">
        <v>0.64212132773750497</v>
      </c>
      <c r="G25" s="2">
        <v>0.647433312208331</v>
      </c>
      <c r="H25" s="2">
        <v>0.64096320346320301</v>
      </c>
      <c r="I25" s="2">
        <v>0.65382538253825395</v>
      </c>
      <c r="J25" s="2">
        <v>0.66475027799465303</v>
      </c>
      <c r="K25" s="2">
        <v>0.65880062986615295</v>
      </c>
      <c r="L25" s="2">
        <v>0.683124719696661</v>
      </c>
      <c r="M25" s="2">
        <v>0.69824682772306101</v>
      </c>
      <c r="N25" s="2">
        <v>0.71947984310661905</v>
      </c>
    </row>
    <row r="26" spans="1:14" x14ac:dyDescent="0.3">
      <c r="A26" s="8" t="s">
        <v>13</v>
      </c>
      <c r="B26" s="8" t="s">
        <v>74</v>
      </c>
      <c r="C26" s="2">
        <v>0.67685589519650702</v>
      </c>
      <c r="D26" s="2">
        <v>0.69456066945606698</v>
      </c>
      <c r="E26" s="2">
        <v>0.72216330858960798</v>
      </c>
      <c r="F26" s="2">
        <v>0.73480083857442302</v>
      </c>
      <c r="G26" s="2">
        <v>0.75024875621890597</v>
      </c>
      <c r="H26" s="2">
        <v>0.75312199807877001</v>
      </c>
      <c r="I26" s="2">
        <v>0.74432809773123898</v>
      </c>
      <c r="J26" s="2">
        <v>0.70490440565253498</v>
      </c>
      <c r="K26" s="2">
        <v>0.73027798647633402</v>
      </c>
      <c r="L26" s="2">
        <v>0.70719776380153698</v>
      </c>
      <c r="M26" s="2">
        <v>0.70375335120643401</v>
      </c>
      <c r="N26" s="2">
        <v>0.64937500000000004</v>
      </c>
    </row>
    <row r="27" spans="1:14" x14ac:dyDescent="0.3">
      <c r="A27" s="8" t="s">
        <v>13</v>
      </c>
      <c r="B27" s="8" t="s">
        <v>75</v>
      </c>
      <c r="C27" s="2">
        <v>0.32314410480349298</v>
      </c>
      <c r="D27" s="2">
        <v>0.30543933054393302</v>
      </c>
      <c r="E27" s="2">
        <v>0.27783669141039202</v>
      </c>
      <c r="F27" s="2">
        <v>0.26519916142557698</v>
      </c>
      <c r="G27" s="2">
        <v>0.24975124378109501</v>
      </c>
      <c r="H27" s="2">
        <v>0.24687800192122999</v>
      </c>
      <c r="I27" s="2">
        <v>0.25567190226876102</v>
      </c>
      <c r="J27" s="2">
        <v>0.29509559434746502</v>
      </c>
      <c r="K27" s="2">
        <v>0.26972201352366598</v>
      </c>
      <c r="L27" s="2">
        <v>0.29280223619846302</v>
      </c>
      <c r="M27" s="2">
        <v>0.29624664879356599</v>
      </c>
      <c r="N27" s="2">
        <v>0.35062500000000002</v>
      </c>
    </row>
    <row r="28" spans="1:14" x14ac:dyDescent="0.3">
      <c r="A28" s="8" t="s">
        <v>14</v>
      </c>
      <c r="B28" s="8" t="s">
        <v>74</v>
      </c>
      <c r="C28" s="2">
        <v>0.59380032206119204</v>
      </c>
      <c r="D28" s="2">
        <v>0.59852024922118396</v>
      </c>
      <c r="E28" s="2">
        <v>0.59708147547628698</v>
      </c>
      <c r="F28" s="2">
        <v>0.59751552795031104</v>
      </c>
      <c r="G28" s="2">
        <v>0.60603621730382295</v>
      </c>
      <c r="H28" s="2">
        <v>0.62616099071207398</v>
      </c>
      <c r="I28" s="2">
        <v>0.64242424242424201</v>
      </c>
      <c r="J28" s="2">
        <v>0.63678571428571396</v>
      </c>
      <c r="K28" s="2">
        <v>0.648457583547558</v>
      </c>
      <c r="L28" s="2">
        <v>0.61287313432835799</v>
      </c>
      <c r="M28" s="2">
        <v>0.56810920708684298</v>
      </c>
      <c r="N28" s="2">
        <v>0.54880043620501595</v>
      </c>
    </row>
    <row r="29" spans="1:14" x14ac:dyDescent="0.3">
      <c r="A29" s="8" t="s">
        <v>14</v>
      </c>
      <c r="B29" s="8" t="s">
        <v>75</v>
      </c>
      <c r="C29" s="2">
        <v>0.40619967793880801</v>
      </c>
      <c r="D29" s="2">
        <v>0.40147975077881598</v>
      </c>
      <c r="E29" s="2">
        <v>0.40291852452371302</v>
      </c>
      <c r="F29" s="2">
        <v>0.40248447204968901</v>
      </c>
      <c r="G29" s="2">
        <v>0.39396378269617699</v>
      </c>
      <c r="H29" s="2">
        <v>0.37383900928792602</v>
      </c>
      <c r="I29" s="2">
        <v>0.35757575757575799</v>
      </c>
      <c r="J29" s="2">
        <v>0.36321428571428599</v>
      </c>
      <c r="K29" s="2">
        <v>0.351542416452442</v>
      </c>
      <c r="L29" s="2">
        <v>0.38712686567164201</v>
      </c>
      <c r="M29" s="2">
        <v>0.43189079291315702</v>
      </c>
      <c r="N29" s="2">
        <v>0.45119956379498399</v>
      </c>
    </row>
    <row r="30" spans="1:14" x14ac:dyDescent="0.3">
      <c r="A30" s="8" t="s">
        <v>15</v>
      </c>
      <c r="B30" s="8" t="s">
        <v>74</v>
      </c>
      <c r="C30" s="2">
        <v>0.33652822151224698</v>
      </c>
      <c r="D30" s="2">
        <v>0.33886509635974299</v>
      </c>
      <c r="E30" s="2">
        <v>0.35482093663911801</v>
      </c>
      <c r="F30" s="2">
        <v>0.34777777777777802</v>
      </c>
      <c r="G30" s="2">
        <v>0.35774499473129601</v>
      </c>
      <c r="H30" s="2">
        <v>0.352971051295074</v>
      </c>
      <c r="I30" s="2">
        <v>0.359290290783637</v>
      </c>
      <c r="J30" s="2">
        <v>0.36174154701250599</v>
      </c>
      <c r="K30" s="2">
        <v>0.35182738881550002</v>
      </c>
      <c r="L30" s="2">
        <v>0.34315704481227299</v>
      </c>
      <c r="M30" s="2">
        <v>0.32859226841721401</v>
      </c>
      <c r="N30" s="2">
        <v>0.30309007232084201</v>
      </c>
    </row>
    <row r="31" spans="1:14" x14ac:dyDescent="0.3">
      <c r="A31" s="8" t="s">
        <v>15</v>
      </c>
      <c r="B31" s="8" t="s">
        <v>75</v>
      </c>
      <c r="C31" s="2">
        <v>0.66347177848775296</v>
      </c>
      <c r="D31" s="2">
        <v>0.66113490364025695</v>
      </c>
      <c r="E31" s="2">
        <v>0.64517906336088104</v>
      </c>
      <c r="F31" s="2">
        <v>0.65222222222222204</v>
      </c>
      <c r="G31" s="2">
        <v>0.64225500526870405</v>
      </c>
      <c r="H31" s="2">
        <v>0.647028948704926</v>
      </c>
      <c r="I31" s="2">
        <v>0.64070970921636305</v>
      </c>
      <c r="J31" s="2">
        <v>0.63825845298749395</v>
      </c>
      <c r="K31" s="2">
        <v>0.64817261118449998</v>
      </c>
      <c r="L31" s="2">
        <v>0.65684295518772695</v>
      </c>
      <c r="M31" s="2">
        <v>0.67140773158278599</v>
      </c>
      <c r="N31" s="2">
        <v>0.69690992767915805</v>
      </c>
    </row>
    <row r="32" spans="1:14" x14ac:dyDescent="0.3">
      <c r="A32" s="8" t="s">
        <v>16</v>
      </c>
      <c r="B32" s="8" t="s">
        <v>74</v>
      </c>
      <c r="C32" s="2">
        <v>0.112681956225783</v>
      </c>
      <c r="D32" s="2">
        <v>0.114031885116222</v>
      </c>
      <c r="E32" s="2">
        <v>0.103602216748768</v>
      </c>
      <c r="F32" s="2">
        <v>0.113711523785296</v>
      </c>
      <c r="G32" s="2">
        <v>0.13610266801756199</v>
      </c>
      <c r="H32" s="2">
        <v>0.13458994708994701</v>
      </c>
      <c r="I32" s="2">
        <v>0.11146041726207501</v>
      </c>
      <c r="J32" s="2">
        <v>9.0745552668398996E-2</v>
      </c>
      <c r="K32" s="2">
        <v>7.9721607086365096E-2</v>
      </c>
      <c r="L32" s="2">
        <v>6.1235286337786E-2</v>
      </c>
      <c r="M32" s="2">
        <v>5.1447351788648697E-2</v>
      </c>
      <c r="N32" s="2">
        <v>3.1109891115381101E-2</v>
      </c>
    </row>
    <row r="33" spans="1:15" x14ac:dyDescent="0.3">
      <c r="A33" s="8" t="s">
        <v>16</v>
      </c>
      <c r="B33" s="8" t="s">
        <v>75</v>
      </c>
      <c r="C33" s="2">
        <v>0.88731804377421697</v>
      </c>
      <c r="D33" s="2">
        <v>0.88596811488377802</v>
      </c>
      <c r="E33" s="2">
        <v>0.89639778325123198</v>
      </c>
      <c r="F33" s="2">
        <v>0.88628847621470397</v>
      </c>
      <c r="G33" s="2">
        <v>0.86389733198243801</v>
      </c>
      <c r="H33" s="2">
        <v>0.86541005291005302</v>
      </c>
      <c r="I33" s="2">
        <v>0.88853958273792499</v>
      </c>
      <c r="J33" s="2">
        <v>0.90925444733160099</v>
      </c>
      <c r="K33" s="2">
        <v>0.920278392913635</v>
      </c>
      <c r="L33" s="2">
        <v>0.93876471366221403</v>
      </c>
      <c r="M33" s="2">
        <v>0.94855264821135099</v>
      </c>
      <c r="N33" s="2">
        <v>0.96889010888461902</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74</v>
      </c>
      <c r="C38" s="2">
        <v>9.9340110576065593E-2</v>
      </c>
      <c r="D38" s="2">
        <v>-2.6849448410123301E-2</v>
      </c>
      <c r="E38" s="2">
        <v>1.6420771859631599E-2</v>
      </c>
      <c r="F38" s="2">
        <v>3.6903395112350299E-3</v>
      </c>
      <c r="G38" s="2">
        <v>8.4238908407549606E-2</v>
      </c>
      <c r="H38" s="2">
        <v>1.4393368500376799E-2</v>
      </c>
      <c r="I38" s="2">
        <v>5.2670678255701701E-2</v>
      </c>
      <c r="J38" s="2">
        <v>0.10098800282286501</v>
      </c>
      <c r="K38" s="2">
        <v>-3.6536119479520499E-3</v>
      </c>
      <c r="L38" s="2">
        <v>6.6327843540916101E-2</v>
      </c>
      <c r="M38" s="2">
        <v>3.9879336349924598E-2</v>
      </c>
      <c r="N38" s="3">
        <v>0.21637261820748099</v>
      </c>
      <c r="O38" s="3">
        <v>0.436692506459948</v>
      </c>
    </row>
    <row r="39" spans="1:15" x14ac:dyDescent="0.3">
      <c r="A39" s="8" t="s">
        <v>12</v>
      </c>
      <c r="B39" s="8" t="s">
        <v>75</v>
      </c>
      <c r="C39" s="2">
        <v>3.03030303030303E-2</v>
      </c>
      <c r="D39" s="2">
        <v>-1.1350328799207301E-2</v>
      </c>
      <c r="E39" s="2">
        <v>-3.2346241457858801E-3</v>
      </c>
      <c r="F39" s="2">
        <v>2.72407331230861E-2</v>
      </c>
      <c r="G39" s="2">
        <v>5.4060066740823101E-2</v>
      </c>
      <c r="H39" s="2">
        <v>7.31954411143943E-2</v>
      </c>
      <c r="I39" s="2">
        <v>0.10513687853996199</v>
      </c>
      <c r="J39" s="2">
        <v>7.2107342420899001E-2</v>
      </c>
      <c r="K39" s="2">
        <v>0.112439000099592</v>
      </c>
      <c r="L39" s="2">
        <v>0.14455386451805399</v>
      </c>
      <c r="M39" s="2">
        <v>0.152604682692809</v>
      </c>
      <c r="N39" s="3">
        <v>0.57337082250774096</v>
      </c>
      <c r="O39" s="3">
        <v>1.0139863325740299</v>
      </c>
    </row>
    <row r="40" spans="1:15" x14ac:dyDescent="0.3">
      <c r="A40" s="8" t="s">
        <v>13</v>
      </c>
      <c r="B40" s="8" t="s">
        <v>74</v>
      </c>
      <c r="C40" s="2">
        <v>7.09677419354839E-2</v>
      </c>
      <c r="D40" s="2">
        <v>2.5602409638554199E-2</v>
      </c>
      <c r="E40" s="2">
        <v>2.93685756240822E-2</v>
      </c>
      <c r="F40" s="2">
        <v>7.5606276747503601E-2</v>
      </c>
      <c r="G40" s="2">
        <v>3.9787798408488097E-2</v>
      </c>
      <c r="H40" s="2">
        <v>8.8010204081632695E-2</v>
      </c>
      <c r="I40" s="2">
        <v>-5.86166471277843E-3</v>
      </c>
      <c r="J40" s="2">
        <v>0.14622641509434001</v>
      </c>
      <c r="K40" s="2">
        <v>4.1152263374485597E-2</v>
      </c>
      <c r="L40" s="2">
        <v>3.7549407114624497E-2</v>
      </c>
      <c r="M40" s="2">
        <v>-1.04761904761905E-2</v>
      </c>
      <c r="N40" s="3">
        <v>0.22523584905660399</v>
      </c>
      <c r="O40" s="3">
        <v>0.52569750367107204</v>
      </c>
    </row>
    <row r="41" spans="1:15" x14ac:dyDescent="0.3">
      <c r="A41" s="8" t="s">
        <v>13</v>
      </c>
      <c r="B41" s="8" t="s">
        <v>75</v>
      </c>
      <c r="C41" s="2">
        <v>-1.35135135135135E-2</v>
      </c>
      <c r="D41" s="2">
        <v>-0.102739726027397</v>
      </c>
      <c r="E41" s="2">
        <v>-3.4351145038167899E-2</v>
      </c>
      <c r="F41" s="2">
        <v>-7.9051383399209498E-3</v>
      </c>
      <c r="G41" s="2">
        <v>2.3904382470119501E-2</v>
      </c>
      <c r="H41" s="2">
        <v>0.14007782101167299</v>
      </c>
      <c r="I41" s="2">
        <v>0.21160409556314</v>
      </c>
      <c r="J41" s="2">
        <v>1.12676056338028E-2</v>
      </c>
      <c r="K41" s="2">
        <v>0.16713091922005599</v>
      </c>
      <c r="L41" s="2">
        <v>5.4892601431980902E-2</v>
      </c>
      <c r="M41" s="2">
        <v>0.269230769230769</v>
      </c>
      <c r="N41" s="3">
        <v>0.58028169014084496</v>
      </c>
      <c r="O41" s="3">
        <v>1.1412213740457999</v>
      </c>
    </row>
    <row r="42" spans="1:15" x14ac:dyDescent="0.3">
      <c r="A42" s="8" t="s">
        <v>14</v>
      </c>
      <c r="B42" s="8" t="s">
        <v>74</v>
      </c>
      <c r="C42" s="2">
        <v>4.2033898305084701E-2</v>
      </c>
      <c r="D42" s="2">
        <v>-4.1639557579700698E-2</v>
      </c>
      <c r="E42" s="2">
        <v>-2.0366598778004098E-2</v>
      </c>
      <c r="F42" s="2">
        <v>4.3659043659043703E-2</v>
      </c>
      <c r="G42" s="2">
        <v>7.4369189907038502E-2</v>
      </c>
      <c r="H42" s="2">
        <v>4.82076637824475E-2</v>
      </c>
      <c r="I42" s="2">
        <v>5.1297169811320799E-2</v>
      </c>
      <c r="J42" s="2">
        <v>0.131800336511497</v>
      </c>
      <c r="K42" s="2">
        <v>-2.3290386521308201E-2</v>
      </c>
      <c r="L42" s="2">
        <v>-7.6103500761035003E-3</v>
      </c>
      <c r="M42" s="2">
        <v>2.9141104294478502E-2</v>
      </c>
      <c r="N42" s="3">
        <v>0.128996074032529</v>
      </c>
      <c r="O42" s="3">
        <v>0.36659877800407298</v>
      </c>
    </row>
    <row r="43" spans="1:15" x14ac:dyDescent="0.3">
      <c r="A43" s="8" t="s">
        <v>14</v>
      </c>
      <c r="B43" s="8" t="s">
        <v>75</v>
      </c>
      <c r="C43" s="2">
        <v>2.1803766105054499E-2</v>
      </c>
      <c r="D43" s="2">
        <v>-3.5887487875848702E-2</v>
      </c>
      <c r="E43" s="2">
        <v>-2.21327967806841E-2</v>
      </c>
      <c r="F43" s="2">
        <v>7.2016460905349796E-3</v>
      </c>
      <c r="G43" s="2">
        <v>-1.32788559754852E-2</v>
      </c>
      <c r="H43" s="2">
        <v>-2.2774327122153201E-2</v>
      </c>
      <c r="I43" s="2">
        <v>7.7330508474576301E-2</v>
      </c>
      <c r="J43" s="2">
        <v>7.5712881022615502E-2</v>
      </c>
      <c r="K43" s="2">
        <v>0.138025594149909</v>
      </c>
      <c r="L43" s="2">
        <v>0.19437751004016099</v>
      </c>
      <c r="M43" s="2">
        <v>0.112979152656355</v>
      </c>
      <c r="N43" s="3">
        <v>0.62733529990167203</v>
      </c>
      <c r="O43" s="3">
        <v>0.66498993963782704</v>
      </c>
    </row>
    <row r="44" spans="1:15" x14ac:dyDescent="0.3">
      <c r="A44" s="8" t="s">
        <v>15</v>
      </c>
      <c r="B44" s="8" t="s">
        <v>74</v>
      </c>
      <c r="C44" s="2">
        <v>1.5822784810126599E-3</v>
      </c>
      <c r="D44" s="2">
        <v>1.7377567140600299E-2</v>
      </c>
      <c r="E44" s="2">
        <v>-2.7950310559006201E-2</v>
      </c>
      <c r="F44" s="2">
        <v>8.4664536741214103E-2</v>
      </c>
      <c r="G44" s="2">
        <v>2.3564064801178199E-2</v>
      </c>
      <c r="H44" s="2">
        <v>4.8920863309352497E-2</v>
      </c>
      <c r="I44" s="2">
        <v>7.1330589849108395E-2</v>
      </c>
      <c r="J44" s="2">
        <v>2.30473751600512E-2</v>
      </c>
      <c r="K44" s="2">
        <v>6.3829787234042507E-2</v>
      </c>
      <c r="L44" s="2">
        <v>0.06</v>
      </c>
      <c r="M44" s="2">
        <v>2.3307436182020001E-2</v>
      </c>
      <c r="N44" s="3">
        <v>0.180537772087068</v>
      </c>
      <c r="O44" s="3">
        <v>0.43167701863354002</v>
      </c>
    </row>
    <row r="45" spans="1:15" x14ac:dyDescent="0.3">
      <c r="A45" s="8" t="s">
        <v>15</v>
      </c>
      <c r="B45" s="8" t="s">
        <v>75</v>
      </c>
      <c r="C45" s="2">
        <v>-8.8282504012841094E-3</v>
      </c>
      <c r="D45" s="2">
        <v>-5.1821862348178101E-2</v>
      </c>
      <c r="E45" s="2">
        <v>2.5619128949615701E-3</v>
      </c>
      <c r="F45" s="2">
        <v>3.83304940374787E-2</v>
      </c>
      <c r="G45" s="2">
        <v>4.5118949958982801E-2</v>
      </c>
      <c r="H45" s="2">
        <v>2.04081632653061E-2</v>
      </c>
      <c r="I45" s="2">
        <v>0.06</v>
      </c>
      <c r="J45" s="2">
        <v>6.8214804063860698E-2</v>
      </c>
      <c r="K45" s="2">
        <v>0.10529891304347801</v>
      </c>
      <c r="L45" s="2">
        <v>0.131530424093423</v>
      </c>
      <c r="M45" s="2">
        <v>0.15154807170016299</v>
      </c>
      <c r="N45" s="3">
        <v>0.53846153846153799</v>
      </c>
      <c r="O45" s="3">
        <v>0.81041844577284405</v>
      </c>
    </row>
    <row r="46" spans="1:15" x14ac:dyDescent="0.3">
      <c r="A46" s="8" t="s">
        <v>16</v>
      </c>
      <c r="B46" s="8" t="s">
        <v>74</v>
      </c>
      <c r="C46" s="2">
        <v>-0.129182156133829</v>
      </c>
      <c r="D46" s="2">
        <v>-0.28175026680896498</v>
      </c>
      <c r="E46" s="2">
        <v>-0.335809806835067</v>
      </c>
      <c r="F46" s="2">
        <v>-9.8434004474272904E-2</v>
      </c>
      <c r="G46" s="2">
        <v>9.9255583126550903E-3</v>
      </c>
      <c r="H46" s="2">
        <v>-4.1769041769041802E-2</v>
      </c>
      <c r="I46" s="2">
        <v>0.16410256410256399</v>
      </c>
      <c r="J46" s="2">
        <v>0.110132158590308</v>
      </c>
      <c r="K46" s="2">
        <v>-8.1349206349206393E-2</v>
      </c>
      <c r="L46" s="2">
        <v>-0.12095032397408199</v>
      </c>
      <c r="M46" s="2">
        <v>-0.16461916461916501</v>
      </c>
      <c r="N46" s="3">
        <v>-0.25110132158590298</v>
      </c>
      <c r="O46" s="3">
        <v>-0.49479940564635999</v>
      </c>
    </row>
    <row r="47" spans="1:15" x14ac:dyDescent="0.3">
      <c r="A47" s="8" t="s">
        <v>16</v>
      </c>
      <c r="B47" s="8" t="s">
        <v>75</v>
      </c>
      <c r="C47" s="2">
        <v>-0.14080018883512299</v>
      </c>
      <c r="D47" s="2">
        <v>-0.20013736263736301</v>
      </c>
      <c r="E47" s="2">
        <v>-0.40168298128112701</v>
      </c>
      <c r="F47" s="2">
        <v>-0.26578645235361698</v>
      </c>
      <c r="G47" s="2">
        <v>2.3064894448788099E-2</v>
      </c>
      <c r="H47" s="2">
        <v>0.18800152846771101</v>
      </c>
      <c r="I47" s="2">
        <v>0.46317143776133801</v>
      </c>
      <c r="J47" s="2">
        <v>0.27896240932073002</v>
      </c>
      <c r="K47" s="2">
        <v>0.22000687521484999</v>
      </c>
      <c r="L47" s="2">
        <v>5.7199211045364899E-2</v>
      </c>
      <c r="M47" s="2">
        <v>0.41111407249467002</v>
      </c>
      <c r="N47" s="3">
        <v>1.3277643438118301</v>
      </c>
      <c r="O47" s="3">
        <v>0.81847844753563503</v>
      </c>
    </row>
    <row r="48" spans="1:15" x14ac:dyDescent="0.3">
      <c r="A48" s="11" t="s">
        <v>17</v>
      </c>
      <c r="B48" s="11" t="s">
        <v>17</v>
      </c>
      <c r="C48" s="3">
        <v>1.15360369825594E-2</v>
      </c>
      <c r="D48" s="3">
        <v>-5.1330522029954903E-2</v>
      </c>
      <c r="E48" s="3">
        <v>-5.4633441359376402E-2</v>
      </c>
      <c r="F48" s="3">
        <v>-2.5478887267505199E-3</v>
      </c>
      <c r="G48" s="3">
        <v>5.84028051923925E-2</v>
      </c>
      <c r="H48" s="3">
        <v>5.7505814208609403E-2</v>
      </c>
      <c r="I48" s="3">
        <v>0.108570717234797</v>
      </c>
      <c r="J48" s="3">
        <v>9.9715526276388702E-2</v>
      </c>
      <c r="K48" s="3">
        <v>8.4734513274336301E-2</v>
      </c>
      <c r="L48" s="3">
        <v>0.106339917475957</v>
      </c>
      <c r="M48" s="3">
        <v>0.14414963767602099</v>
      </c>
      <c r="N48" s="3">
        <v>0.50999401107950304</v>
      </c>
      <c r="O48" s="3">
        <v>0.766707541385653</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43</v>
      </c>
      <c r="B53" s="15"/>
    </row>
    <row r="54" spans="1:2" x14ac:dyDescent="0.3">
      <c r="A54" s="14" t="s">
        <v>44</v>
      </c>
      <c r="B54" s="15"/>
    </row>
    <row r="55" spans="1:2" x14ac:dyDescent="0.3">
      <c r="A55" s="14" t="s">
        <v>45</v>
      </c>
      <c r="B55" s="15"/>
    </row>
    <row r="56" spans="1:2" x14ac:dyDescent="0.3">
      <c r="A56" s="14" t="s">
        <v>78</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57</v>
      </c>
      <c r="B1" s="15"/>
    </row>
    <row r="2" spans="1:14" ht="15.6" x14ac:dyDescent="0.3">
      <c r="A2" s="12" t="s">
        <v>32</v>
      </c>
      <c r="B2" s="15"/>
    </row>
    <row r="3" spans="1:14" ht="15.6" x14ac:dyDescent="0.3">
      <c r="A3" s="12" t="s">
        <v>33</v>
      </c>
      <c r="B3" s="15"/>
    </row>
    <row r="4" spans="1:14" ht="15.6" x14ac:dyDescent="0.3">
      <c r="A4" s="12" t="s">
        <v>58</v>
      </c>
      <c r="B4" s="15"/>
    </row>
    <row r="5" spans="1:14" x14ac:dyDescent="0.3">
      <c r="A5" s="15"/>
      <c r="B5" s="15"/>
    </row>
    <row r="6" spans="1:14" x14ac:dyDescent="0.3">
      <c r="A6" s="16" t="str">
        <f>HYPERLINK("#'Table of contents'!A5",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55</v>
      </c>
      <c r="C9" s="1">
        <v>84065</v>
      </c>
      <c r="D9" s="1">
        <v>87638</v>
      </c>
      <c r="E9" s="1">
        <v>90927</v>
      </c>
      <c r="F9" s="1">
        <v>94627</v>
      </c>
      <c r="G9" s="1">
        <v>98201</v>
      </c>
      <c r="H9" s="1">
        <v>101818</v>
      </c>
      <c r="I9" s="1">
        <v>106101</v>
      </c>
      <c r="J9" s="1">
        <v>110890</v>
      </c>
      <c r="K9" s="1">
        <v>111448</v>
      </c>
      <c r="L9" s="1">
        <v>118264</v>
      </c>
      <c r="M9" s="1">
        <v>127113</v>
      </c>
      <c r="N9" s="1">
        <v>136130</v>
      </c>
    </row>
    <row r="10" spans="1:14" x14ac:dyDescent="0.3">
      <c r="A10" s="7" t="s">
        <v>12</v>
      </c>
      <c r="B10" s="7" t="s">
        <v>56</v>
      </c>
      <c r="C10" s="1">
        <v>106973</v>
      </c>
      <c r="D10" s="1">
        <v>108563</v>
      </c>
      <c r="E10" s="1">
        <v>110171</v>
      </c>
      <c r="F10" s="1">
        <v>112113</v>
      </c>
      <c r="G10" s="1">
        <v>114123</v>
      </c>
      <c r="H10" s="1">
        <v>116660</v>
      </c>
      <c r="I10" s="1">
        <v>120100</v>
      </c>
      <c r="J10" s="1">
        <v>124127</v>
      </c>
      <c r="K10" s="1">
        <v>121261</v>
      </c>
      <c r="L10" s="1">
        <v>126991</v>
      </c>
      <c r="M10" s="1">
        <v>135276</v>
      </c>
      <c r="N10" s="1">
        <v>142399</v>
      </c>
    </row>
    <row r="11" spans="1:14" x14ac:dyDescent="0.3">
      <c r="A11" s="7" t="s">
        <v>13</v>
      </c>
      <c r="B11" s="7" t="s">
        <v>55</v>
      </c>
      <c r="C11" s="1">
        <v>3022</v>
      </c>
      <c r="D11" s="1">
        <v>3131</v>
      </c>
      <c r="E11" s="1">
        <v>3267</v>
      </c>
      <c r="F11" s="1">
        <v>3370</v>
      </c>
      <c r="G11" s="1">
        <v>3513</v>
      </c>
      <c r="H11" s="1">
        <v>3619</v>
      </c>
      <c r="I11" s="1">
        <v>3775</v>
      </c>
      <c r="J11" s="1">
        <v>3934</v>
      </c>
      <c r="K11" s="1">
        <v>3899</v>
      </c>
      <c r="L11" s="1">
        <v>4105</v>
      </c>
      <c r="M11" s="1">
        <v>4422</v>
      </c>
      <c r="N11" s="1">
        <v>4575</v>
      </c>
    </row>
    <row r="12" spans="1:14" x14ac:dyDescent="0.3">
      <c r="A12" s="7" t="s">
        <v>13</v>
      </c>
      <c r="B12" s="7" t="s">
        <v>56</v>
      </c>
      <c r="C12" s="1">
        <v>3351</v>
      </c>
      <c r="D12" s="1">
        <v>3393</v>
      </c>
      <c r="E12" s="1">
        <v>3393</v>
      </c>
      <c r="F12" s="1">
        <v>3446</v>
      </c>
      <c r="G12" s="1">
        <v>3545</v>
      </c>
      <c r="H12" s="1">
        <v>3656</v>
      </c>
      <c r="I12" s="1">
        <v>3757</v>
      </c>
      <c r="J12" s="1">
        <v>3837</v>
      </c>
      <c r="K12" s="1">
        <v>3701</v>
      </c>
      <c r="L12" s="1">
        <v>3848</v>
      </c>
      <c r="M12" s="1">
        <v>4027</v>
      </c>
      <c r="N12" s="1">
        <v>4095</v>
      </c>
    </row>
    <row r="13" spans="1:14" x14ac:dyDescent="0.3">
      <c r="A13" s="7" t="s">
        <v>14</v>
      </c>
      <c r="B13" s="7" t="s">
        <v>55</v>
      </c>
      <c r="C13" s="1">
        <v>10052</v>
      </c>
      <c r="D13" s="1">
        <v>10410</v>
      </c>
      <c r="E13" s="1">
        <v>10739</v>
      </c>
      <c r="F13" s="1">
        <v>11011</v>
      </c>
      <c r="G13" s="1">
        <v>11369</v>
      </c>
      <c r="H13" s="1">
        <v>11703</v>
      </c>
      <c r="I13" s="1">
        <v>11974</v>
      </c>
      <c r="J13" s="1">
        <v>12380</v>
      </c>
      <c r="K13" s="1">
        <v>12218</v>
      </c>
      <c r="L13" s="1">
        <v>12746</v>
      </c>
      <c r="M13" s="1">
        <v>13606</v>
      </c>
      <c r="N13" s="1">
        <v>13968</v>
      </c>
    </row>
    <row r="14" spans="1:14" x14ac:dyDescent="0.3">
      <c r="A14" s="7" t="s">
        <v>14</v>
      </c>
      <c r="B14" s="7" t="s">
        <v>56</v>
      </c>
      <c r="C14" s="1">
        <v>10598</v>
      </c>
      <c r="D14" s="1">
        <v>10742</v>
      </c>
      <c r="E14" s="1">
        <v>10750</v>
      </c>
      <c r="F14" s="1">
        <v>10804</v>
      </c>
      <c r="G14" s="1">
        <v>10992</v>
      </c>
      <c r="H14" s="1">
        <v>11043</v>
      </c>
      <c r="I14" s="1">
        <v>11154</v>
      </c>
      <c r="J14" s="1">
        <v>11341</v>
      </c>
      <c r="K14" s="1">
        <v>10897</v>
      </c>
      <c r="L14" s="1">
        <v>11302</v>
      </c>
      <c r="M14" s="1">
        <v>11949</v>
      </c>
      <c r="N14" s="1">
        <v>12019</v>
      </c>
    </row>
    <row r="15" spans="1:14" x14ac:dyDescent="0.3">
      <c r="A15" s="7" t="s">
        <v>15</v>
      </c>
      <c r="B15" s="7" t="s">
        <v>55</v>
      </c>
      <c r="C15" s="1">
        <v>4260</v>
      </c>
      <c r="D15" s="1">
        <v>4366</v>
      </c>
      <c r="E15" s="1">
        <v>4505</v>
      </c>
      <c r="F15" s="1">
        <v>4626</v>
      </c>
      <c r="G15" s="1">
        <v>4737</v>
      </c>
      <c r="H15" s="1">
        <v>4924</v>
      </c>
      <c r="I15" s="1">
        <v>5093</v>
      </c>
      <c r="J15" s="1">
        <v>5266</v>
      </c>
      <c r="K15" s="1">
        <v>5264</v>
      </c>
      <c r="L15" s="1">
        <v>5656</v>
      </c>
      <c r="M15" s="1">
        <v>6186</v>
      </c>
      <c r="N15" s="1">
        <v>6598</v>
      </c>
    </row>
    <row r="16" spans="1:14" x14ac:dyDescent="0.3">
      <c r="A16" s="7" t="s">
        <v>15</v>
      </c>
      <c r="B16" s="7" t="s">
        <v>56</v>
      </c>
      <c r="C16" s="1">
        <v>5992</v>
      </c>
      <c r="D16" s="1">
        <v>6018</v>
      </c>
      <c r="E16" s="1">
        <v>5948</v>
      </c>
      <c r="F16" s="1">
        <v>5945</v>
      </c>
      <c r="G16" s="1">
        <v>6048</v>
      </c>
      <c r="H16" s="1">
        <v>6135</v>
      </c>
      <c r="I16" s="1">
        <v>6255</v>
      </c>
      <c r="J16" s="1">
        <v>6468</v>
      </c>
      <c r="K16" s="1">
        <v>6314</v>
      </c>
      <c r="L16" s="1">
        <v>6690</v>
      </c>
      <c r="M16" s="1">
        <v>7174</v>
      </c>
      <c r="N16" s="1">
        <v>7539</v>
      </c>
    </row>
    <row r="17" spans="1:14" x14ac:dyDescent="0.3">
      <c r="A17" s="7" t="s">
        <v>16</v>
      </c>
      <c r="B17" s="7" t="s">
        <v>55</v>
      </c>
      <c r="C17" s="1">
        <v>7709</v>
      </c>
      <c r="D17" s="1">
        <v>8257</v>
      </c>
      <c r="E17" s="1">
        <v>9182</v>
      </c>
      <c r="F17" s="1">
        <v>9394</v>
      </c>
      <c r="G17" s="1">
        <v>9719</v>
      </c>
      <c r="H17" s="1">
        <v>10079</v>
      </c>
      <c r="I17" s="1">
        <v>10714</v>
      </c>
      <c r="J17" s="1">
        <v>11934</v>
      </c>
      <c r="K17" s="1">
        <v>13102</v>
      </c>
      <c r="L17" s="1">
        <v>14365</v>
      </c>
      <c r="M17" s="1">
        <v>14823</v>
      </c>
      <c r="N17" s="1">
        <v>16973</v>
      </c>
    </row>
    <row r="18" spans="1:14" x14ac:dyDescent="0.3">
      <c r="A18" s="7" t="s">
        <v>16</v>
      </c>
      <c r="B18" s="7" t="s">
        <v>56</v>
      </c>
      <c r="C18" s="1">
        <v>16529</v>
      </c>
      <c r="D18" s="1">
        <v>17140</v>
      </c>
      <c r="E18" s="1">
        <v>18286</v>
      </c>
      <c r="F18" s="1">
        <v>18411</v>
      </c>
      <c r="G18" s="1">
        <v>18528</v>
      </c>
      <c r="H18" s="1">
        <v>18839</v>
      </c>
      <c r="I18" s="1">
        <v>19554</v>
      </c>
      <c r="J18" s="1">
        <v>21142</v>
      </c>
      <c r="K18" s="1">
        <v>22183</v>
      </c>
      <c r="L18" s="1">
        <v>23756</v>
      </c>
      <c r="M18" s="1">
        <v>23505</v>
      </c>
      <c r="N18" s="1">
        <v>25311</v>
      </c>
    </row>
    <row r="19" spans="1:14" x14ac:dyDescent="0.3">
      <c r="A19" s="10" t="s">
        <v>17</v>
      </c>
      <c r="B19" s="10" t="s">
        <v>17</v>
      </c>
      <c r="C19" s="5">
        <v>252551</v>
      </c>
      <c r="D19" s="5">
        <v>259658</v>
      </c>
      <c r="E19" s="5">
        <v>267168</v>
      </c>
      <c r="F19" s="5">
        <v>273747</v>
      </c>
      <c r="G19" s="5">
        <v>280775</v>
      </c>
      <c r="H19" s="5">
        <v>288476</v>
      </c>
      <c r="I19" s="5">
        <v>298477</v>
      </c>
      <c r="J19" s="5">
        <v>311319</v>
      </c>
      <c r="K19" s="5">
        <v>310287</v>
      </c>
      <c r="L19" s="5">
        <v>327723</v>
      </c>
      <c r="M19" s="5">
        <v>348081</v>
      </c>
      <c r="N19" s="5">
        <v>369607</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55</v>
      </c>
      <c r="C24" s="2">
        <v>0.44004334216229202</v>
      </c>
      <c r="D24" s="2">
        <v>0.44667458371771801</v>
      </c>
      <c r="E24" s="2">
        <v>0.45215268177704399</v>
      </c>
      <c r="F24" s="2">
        <v>0.457710167359969</v>
      </c>
      <c r="G24" s="2">
        <v>0.46250541625063601</v>
      </c>
      <c r="H24" s="2">
        <v>0.46603319327346499</v>
      </c>
      <c r="I24" s="2">
        <v>0.469056281802468</v>
      </c>
      <c r="J24" s="2">
        <v>0.47183820744882299</v>
      </c>
      <c r="K24" s="2">
        <v>0.47891572736765697</v>
      </c>
      <c r="L24" s="2">
        <v>0.482208313795845</v>
      </c>
      <c r="M24" s="2">
        <v>0.48444485096555101</v>
      </c>
      <c r="N24" s="2">
        <v>0.488746234682923</v>
      </c>
    </row>
    <row r="25" spans="1:14" x14ac:dyDescent="0.3">
      <c r="A25" s="8" t="s">
        <v>12</v>
      </c>
      <c r="B25" s="8" t="s">
        <v>56</v>
      </c>
      <c r="C25" s="2">
        <v>0.55995665783770798</v>
      </c>
      <c r="D25" s="2">
        <v>0.55332541628228205</v>
      </c>
      <c r="E25" s="2">
        <v>0.54784731822295596</v>
      </c>
      <c r="F25" s="2">
        <v>0.54228983264003106</v>
      </c>
      <c r="G25" s="2">
        <v>0.53749458374936399</v>
      </c>
      <c r="H25" s="2">
        <v>0.53396680672653496</v>
      </c>
      <c r="I25" s="2">
        <v>0.53094371819753206</v>
      </c>
      <c r="J25" s="2">
        <v>0.52816179255117701</v>
      </c>
      <c r="K25" s="2">
        <v>0.52108427263234303</v>
      </c>
      <c r="L25" s="2">
        <v>0.51779168620415505</v>
      </c>
      <c r="M25" s="2">
        <v>0.51555514903444899</v>
      </c>
      <c r="N25" s="2">
        <v>0.511253765317076</v>
      </c>
    </row>
    <row r="26" spans="1:14" x14ac:dyDescent="0.3">
      <c r="A26" s="8" t="s">
        <v>13</v>
      </c>
      <c r="B26" s="8" t="s">
        <v>55</v>
      </c>
      <c r="C26" s="2">
        <v>0.474187980542915</v>
      </c>
      <c r="D26" s="2">
        <v>0.479920294297977</v>
      </c>
      <c r="E26" s="2">
        <v>0.49054054054054103</v>
      </c>
      <c r="F26" s="2">
        <v>0.494424882629108</v>
      </c>
      <c r="G26" s="2">
        <v>0.49773306885803298</v>
      </c>
      <c r="H26" s="2">
        <v>0.49745704467354002</v>
      </c>
      <c r="I26" s="2">
        <v>0.50119490175252301</v>
      </c>
      <c r="J26" s="2">
        <v>0.50624115300476102</v>
      </c>
      <c r="K26" s="2">
        <v>0.513026315789474</v>
      </c>
      <c r="L26" s="2">
        <v>0.51615742487111804</v>
      </c>
      <c r="M26" s="2">
        <v>0.52337554740205905</v>
      </c>
      <c r="N26" s="2">
        <v>0.52768166089965396</v>
      </c>
    </row>
    <row r="27" spans="1:14" x14ac:dyDescent="0.3">
      <c r="A27" s="8" t="s">
        <v>13</v>
      </c>
      <c r="B27" s="8" t="s">
        <v>56</v>
      </c>
      <c r="C27" s="2">
        <v>0.525812019457085</v>
      </c>
      <c r="D27" s="2">
        <v>0.520079705702023</v>
      </c>
      <c r="E27" s="2">
        <v>0.50945945945945903</v>
      </c>
      <c r="F27" s="2">
        <v>0.505575117370892</v>
      </c>
      <c r="G27" s="2">
        <v>0.50226693114196697</v>
      </c>
      <c r="H27" s="2">
        <v>0.50254295532645998</v>
      </c>
      <c r="I27" s="2">
        <v>0.49880509824747699</v>
      </c>
      <c r="J27" s="2">
        <v>0.49375884699523898</v>
      </c>
      <c r="K27" s="2">
        <v>0.486973684210526</v>
      </c>
      <c r="L27" s="2">
        <v>0.48384257512888201</v>
      </c>
      <c r="M27" s="2">
        <v>0.47662445259794101</v>
      </c>
      <c r="N27" s="2">
        <v>0.47231833910034599</v>
      </c>
    </row>
    <row r="28" spans="1:14" x14ac:dyDescent="0.3">
      <c r="A28" s="8" t="s">
        <v>14</v>
      </c>
      <c r="B28" s="8" t="s">
        <v>55</v>
      </c>
      <c r="C28" s="2">
        <v>0.48677966101694897</v>
      </c>
      <c r="D28" s="2">
        <v>0.49215204236005999</v>
      </c>
      <c r="E28" s="2">
        <v>0.499744055097957</v>
      </c>
      <c r="F28" s="2">
        <v>0.50474444189777701</v>
      </c>
      <c r="G28" s="2">
        <v>0.50842985555207698</v>
      </c>
      <c r="H28" s="2">
        <v>0.51450804537061501</v>
      </c>
      <c r="I28" s="2">
        <v>0.51772742995503296</v>
      </c>
      <c r="J28" s="2">
        <v>0.52190042578306095</v>
      </c>
      <c r="K28" s="2">
        <v>0.52857451871079397</v>
      </c>
      <c r="L28" s="2">
        <v>0.53002328675981403</v>
      </c>
      <c r="M28" s="2">
        <v>0.53242027000587</v>
      </c>
      <c r="N28" s="2">
        <v>0.53749951899026405</v>
      </c>
    </row>
    <row r="29" spans="1:14" x14ac:dyDescent="0.3">
      <c r="A29" s="8" t="s">
        <v>14</v>
      </c>
      <c r="B29" s="8" t="s">
        <v>56</v>
      </c>
      <c r="C29" s="2">
        <v>0.51322033898305097</v>
      </c>
      <c r="D29" s="2">
        <v>0.50784795763993995</v>
      </c>
      <c r="E29" s="2">
        <v>0.50025594490204295</v>
      </c>
      <c r="F29" s="2">
        <v>0.49525555810222299</v>
      </c>
      <c r="G29" s="2">
        <v>0.49157014444792302</v>
      </c>
      <c r="H29" s="2">
        <v>0.48549195462938499</v>
      </c>
      <c r="I29" s="2">
        <v>0.48227257004496699</v>
      </c>
      <c r="J29" s="2">
        <v>0.47809957421693899</v>
      </c>
      <c r="K29" s="2">
        <v>0.47142548128920603</v>
      </c>
      <c r="L29" s="2">
        <v>0.46997671324018597</v>
      </c>
      <c r="M29" s="2">
        <v>0.46757972999413</v>
      </c>
      <c r="N29" s="2">
        <v>0.46250048100973601</v>
      </c>
    </row>
    <row r="30" spans="1:14" x14ac:dyDescent="0.3">
      <c r="A30" s="8" t="s">
        <v>15</v>
      </c>
      <c r="B30" s="8" t="s">
        <v>55</v>
      </c>
      <c r="C30" s="2">
        <v>0.41552867733125198</v>
      </c>
      <c r="D30" s="2">
        <v>0.42045454545454503</v>
      </c>
      <c r="E30" s="2">
        <v>0.43097675308523897</v>
      </c>
      <c r="F30" s="2">
        <v>0.437612335635228</v>
      </c>
      <c r="G30" s="2">
        <v>0.43922114047287902</v>
      </c>
      <c r="H30" s="2">
        <v>0.44524821412424298</v>
      </c>
      <c r="I30" s="2">
        <v>0.44880155093408503</v>
      </c>
      <c r="J30" s="2">
        <v>0.44878131924322501</v>
      </c>
      <c r="K30" s="2">
        <v>0.45465538089480101</v>
      </c>
      <c r="L30" s="2">
        <v>0.45812408877369198</v>
      </c>
      <c r="M30" s="2">
        <v>0.46302395209580799</v>
      </c>
      <c r="N30" s="2">
        <v>0.46671854000141499</v>
      </c>
    </row>
    <row r="31" spans="1:14" x14ac:dyDescent="0.3">
      <c r="A31" s="8" t="s">
        <v>15</v>
      </c>
      <c r="B31" s="8" t="s">
        <v>56</v>
      </c>
      <c r="C31" s="2">
        <v>0.58447132266874802</v>
      </c>
      <c r="D31" s="2">
        <v>0.57954545454545503</v>
      </c>
      <c r="E31" s="2">
        <v>0.56902324691476103</v>
      </c>
      <c r="F31" s="2">
        <v>0.56238766436477206</v>
      </c>
      <c r="G31" s="2">
        <v>0.56077885952712103</v>
      </c>
      <c r="H31" s="2">
        <v>0.55475178587575702</v>
      </c>
      <c r="I31" s="2">
        <v>0.55119844906591497</v>
      </c>
      <c r="J31" s="2">
        <v>0.55121868075677505</v>
      </c>
      <c r="K31" s="2">
        <v>0.54534461910519905</v>
      </c>
      <c r="L31" s="2">
        <v>0.54187591122630796</v>
      </c>
      <c r="M31" s="2">
        <v>0.53697604790419196</v>
      </c>
      <c r="N31" s="2">
        <v>0.53328145999858501</v>
      </c>
    </row>
    <row r="32" spans="1:14" x14ac:dyDescent="0.3">
      <c r="A32" s="8" t="s">
        <v>16</v>
      </c>
      <c r="B32" s="8" t="s">
        <v>55</v>
      </c>
      <c r="C32" s="2">
        <v>0.31805429490882098</v>
      </c>
      <c r="D32" s="2">
        <v>0.325117139819664</v>
      </c>
      <c r="E32" s="2">
        <v>0.33427988932576103</v>
      </c>
      <c r="F32" s="2">
        <v>0.33785290415392899</v>
      </c>
      <c r="G32" s="2">
        <v>0.34407193684285098</v>
      </c>
      <c r="H32" s="2">
        <v>0.34853724323950502</v>
      </c>
      <c r="I32" s="2">
        <v>0.353971190696445</v>
      </c>
      <c r="J32" s="2">
        <v>0.36080541782561398</v>
      </c>
      <c r="K32" s="2">
        <v>0.37131925747484801</v>
      </c>
      <c r="L32" s="2">
        <v>0.37682642113270898</v>
      </c>
      <c r="M32" s="2">
        <v>0.386740763932373</v>
      </c>
      <c r="N32" s="2">
        <v>0.40140478668054103</v>
      </c>
    </row>
    <row r="33" spans="1:15" x14ac:dyDescent="0.3">
      <c r="A33" s="8" t="s">
        <v>16</v>
      </c>
      <c r="B33" s="8" t="s">
        <v>56</v>
      </c>
      <c r="C33" s="2">
        <v>0.68194570509117902</v>
      </c>
      <c r="D33" s="2">
        <v>0.67488286018033605</v>
      </c>
      <c r="E33" s="2">
        <v>0.66572011067423897</v>
      </c>
      <c r="F33" s="2">
        <v>0.66214709584607101</v>
      </c>
      <c r="G33" s="2">
        <v>0.65592806315714902</v>
      </c>
      <c r="H33" s="2">
        <v>0.65146275676049503</v>
      </c>
      <c r="I33" s="2">
        <v>0.646028809303555</v>
      </c>
      <c r="J33" s="2">
        <v>0.63919458217438596</v>
      </c>
      <c r="K33" s="2">
        <v>0.62868074252515205</v>
      </c>
      <c r="L33" s="2">
        <v>0.62317357886729097</v>
      </c>
      <c r="M33" s="2">
        <v>0.613259236067627</v>
      </c>
      <c r="N33" s="2">
        <v>0.59859521331945897</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55</v>
      </c>
      <c r="C38" s="2">
        <v>4.2502825194789699E-2</v>
      </c>
      <c r="D38" s="2">
        <v>3.7529382231452101E-2</v>
      </c>
      <c r="E38" s="2">
        <v>4.0691983679215199E-2</v>
      </c>
      <c r="F38" s="2">
        <v>3.7769347015122502E-2</v>
      </c>
      <c r="G38" s="2">
        <v>3.68326188124357E-2</v>
      </c>
      <c r="H38" s="2">
        <v>4.2065253687952997E-2</v>
      </c>
      <c r="I38" s="2">
        <v>4.5136238112741603E-2</v>
      </c>
      <c r="J38" s="2">
        <v>5.0320137072774797E-3</v>
      </c>
      <c r="K38" s="2">
        <v>6.11585672241763E-2</v>
      </c>
      <c r="L38" s="2">
        <v>7.4824122302644902E-2</v>
      </c>
      <c r="M38" s="2">
        <v>7.0936882930935502E-2</v>
      </c>
      <c r="N38" s="3">
        <v>0.22761294977004201</v>
      </c>
      <c r="O38" s="3">
        <v>0.49713506439231497</v>
      </c>
    </row>
    <row r="39" spans="1:15" x14ac:dyDescent="0.3">
      <c r="A39" s="8" t="s">
        <v>12</v>
      </c>
      <c r="B39" s="8" t="s">
        <v>56</v>
      </c>
      <c r="C39" s="2">
        <v>1.4863563702990501E-2</v>
      </c>
      <c r="D39" s="2">
        <v>1.48116761695974E-2</v>
      </c>
      <c r="E39" s="2">
        <v>1.7627143259115401E-2</v>
      </c>
      <c r="F39" s="2">
        <v>1.79283401568061E-2</v>
      </c>
      <c r="G39" s="2">
        <v>2.2230400532758501E-2</v>
      </c>
      <c r="H39" s="2">
        <v>2.9487399279958901E-2</v>
      </c>
      <c r="I39" s="2">
        <v>3.3530391340549498E-2</v>
      </c>
      <c r="J39" s="2">
        <v>-2.3089255359430301E-2</v>
      </c>
      <c r="K39" s="2">
        <v>4.7253445048284298E-2</v>
      </c>
      <c r="L39" s="2">
        <v>6.5240843839327198E-2</v>
      </c>
      <c r="M39" s="2">
        <v>5.2655312102664199E-2</v>
      </c>
      <c r="N39" s="3">
        <v>0.14720407324756099</v>
      </c>
      <c r="O39" s="3">
        <v>0.29252707155240498</v>
      </c>
    </row>
    <row r="40" spans="1:15" x14ac:dyDescent="0.3">
      <c r="A40" s="8" t="s">
        <v>13</v>
      </c>
      <c r="B40" s="8" t="s">
        <v>55</v>
      </c>
      <c r="C40" s="2">
        <v>3.6068828590337498E-2</v>
      </c>
      <c r="D40" s="2">
        <v>4.3436601724688599E-2</v>
      </c>
      <c r="E40" s="2">
        <v>3.1527395163758798E-2</v>
      </c>
      <c r="F40" s="2">
        <v>4.2433234421364999E-2</v>
      </c>
      <c r="G40" s="2">
        <v>3.0173640762880701E-2</v>
      </c>
      <c r="H40" s="2">
        <v>4.3105830339872898E-2</v>
      </c>
      <c r="I40" s="2">
        <v>4.2119205298013197E-2</v>
      </c>
      <c r="J40" s="2">
        <v>-8.8967971530249101E-3</v>
      </c>
      <c r="K40" s="2">
        <v>5.2834060015388602E-2</v>
      </c>
      <c r="L40" s="2">
        <v>7.7222898903775899E-2</v>
      </c>
      <c r="M40" s="2">
        <v>3.4599728629579399E-2</v>
      </c>
      <c r="N40" s="3">
        <v>0.16293848500254199</v>
      </c>
      <c r="O40" s="3">
        <v>0.40036730945821902</v>
      </c>
    </row>
    <row r="41" spans="1:15" x14ac:dyDescent="0.3">
      <c r="A41" s="8" t="s">
        <v>13</v>
      </c>
      <c r="B41" s="8" t="s">
        <v>56</v>
      </c>
      <c r="C41" s="2">
        <v>1.25335720680394E-2</v>
      </c>
      <c r="D41" s="2">
        <v>0</v>
      </c>
      <c r="E41" s="2">
        <v>1.56203949307398E-2</v>
      </c>
      <c r="F41" s="2">
        <v>2.87289611143355E-2</v>
      </c>
      <c r="G41" s="2">
        <v>3.1311706629054997E-2</v>
      </c>
      <c r="H41" s="2">
        <v>2.76258205689278E-2</v>
      </c>
      <c r="I41" s="2">
        <v>2.1293585307426099E-2</v>
      </c>
      <c r="J41" s="2">
        <v>-3.5444357571018999E-2</v>
      </c>
      <c r="K41" s="2">
        <v>3.9718994866252397E-2</v>
      </c>
      <c r="L41" s="2">
        <v>4.6517671517671499E-2</v>
      </c>
      <c r="M41" s="2">
        <v>1.6886019369257502E-2</v>
      </c>
      <c r="N41" s="3">
        <v>6.7240031274433107E-2</v>
      </c>
      <c r="O41" s="3">
        <v>0.20689655172413801</v>
      </c>
    </row>
    <row r="42" spans="1:15" x14ac:dyDescent="0.3">
      <c r="A42" s="8" t="s">
        <v>14</v>
      </c>
      <c r="B42" s="8" t="s">
        <v>55</v>
      </c>
      <c r="C42" s="2">
        <v>3.5614803024273799E-2</v>
      </c>
      <c r="D42" s="2">
        <v>3.1604226705091297E-2</v>
      </c>
      <c r="E42" s="2">
        <v>2.5328242853152098E-2</v>
      </c>
      <c r="F42" s="2">
        <v>3.2512941603850702E-2</v>
      </c>
      <c r="G42" s="2">
        <v>2.9378133520978102E-2</v>
      </c>
      <c r="H42" s="2">
        <v>2.3156455609672701E-2</v>
      </c>
      <c r="I42" s="2">
        <v>3.3906798062468699E-2</v>
      </c>
      <c r="J42" s="2">
        <v>-1.3085621970920801E-2</v>
      </c>
      <c r="K42" s="2">
        <v>4.3214928793583199E-2</v>
      </c>
      <c r="L42" s="2">
        <v>6.7472148124901904E-2</v>
      </c>
      <c r="M42" s="2">
        <v>2.6605909157724501E-2</v>
      </c>
      <c r="N42" s="3">
        <v>0.12827140549273</v>
      </c>
      <c r="O42" s="3">
        <v>0.30067976534127899</v>
      </c>
    </row>
    <row r="43" spans="1:15" x14ac:dyDescent="0.3">
      <c r="A43" s="8" t="s">
        <v>14</v>
      </c>
      <c r="B43" s="8" t="s">
        <v>56</v>
      </c>
      <c r="C43" s="2">
        <v>1.35874693338366E-2</v>
      </c>
      <c r="D43" s="2">
        <v>7.44740271830199E-4</v>
      </c>
      <c r="E43" s="2">
        <v>5.0232558139534896E-3</v>
      </c>
      <c r="F43" s="2">
        <v>1.74009626064421E-2</v>
      </c>
      <c r="G43" s="2">
        <v>4.6397379912663803E-3</v>
      </c>
      <c r="H43" s="2">
        <v>1.00516164085846E-2</v>
      </c>
      <c r="I43" s="2">
        <v>1.6765285996055201E-2</v>
      </c>
      <c r="J43" s="2">
        <v>-3.9149986773653098E-2</v>
      </c>
      <c r="K43" s="2">
        <v>3.7166192530054099E-2</v>
      </c>
      <c r="L43" s="2">
        <v>5.7246505043355198E-2</v>
      </c>
      <c r="M43" s="2">
        <v>5.8582308142940799E-3</v>
      </c>
      <c r="N43" s="3">
        <v>5.9783087911118901E-2</v>
      </c>
      <c r="O43" s="3">
        <v>0.118046511627907</v>
      </c>
    </row>
    <row r="44" spans="1:15" x14ac:dyDescent="0.3">
      <c r="A44" s="8" t="s">
        <v>15</v>
      </c>
      <c r="B44" s="8" t="s">
        <v>55</v>
      </c>
      <c r="C44" s="2">
        <v>2.48826291079812E-2</v>
      </c>
      <c r="D44" s="2">
        <v>3.1836921667430101E-2</v>
      </c>
      <c r="E44" s="2">
        <v>2.6859045504994499E-2</v>
      </c>
      <c r="F44" s="2">
        <v>2.39948119325551E-2</v>
      </c>
      <c r="G44" s="2">
        <v>3.9476461895714597E-2</v>
      </c>
      <c r="H44" s="2">
        <v>3.43216896831844E-2</v>
      </c>
      <c r="I44" s="2">
        <v>3.3968191635578203E-2</v>
      </c>
      <c r="J44" s="2">
        <v>-3.7979491074819602E-4</v>
      </c>
      <c r="K44" s="2">
        <v>7.4468085106383003E-2</v>
      </c>
      <c r="L44" s="2">
        <v>9.3705799151343694E-2</v>
      </c>
      <c r="M44" s="2">
        <v>6.6602004526349803E-2</v>
      </c>
      <c r="N44" s="3">
        <v>0.252943410558298</v>
      </c>
      <c r="O44" s="3">
        <v>0.46459489456159803</v>
      </c>
    </row>
    <row r="45" spans="1:15" x14ac:dyDescent="0.3">
      <c r="A45" s="8" t="s">
        <v>15</v>
      </c>
      <c r="B45" s="8" t="s">
        <v>56</v>
      </c>
      <c r="C45" s="2">
        <v>4.33911882510013E-3</v>
      </c>
      <c r="D45" s="2">
        <v>-1.1631771352608801E-2</v>
      </c>
      <c r="E45" s="2">
        <v>-5.0437121721587104E-4</v>
      </c>
      <c r="F45" s="2">
        <v>1.7325483599663599E-2</v>
      </c>
      <c r="G45" s="2">
        <v>1.4384920634920599E-2</v>
      </c>
      <c r="H45" s="2">
        <v>1.9559902200489001E-2</v>
      </c>
      <c r="I45" s="2">
        <v>3.4052757793765001E-2</v>
      </c>
      <c r="J45" s="2">
        <v>-2.3809523809523801E-2</v>
      </c>
      <c r="K45" s="2">
        <v>5.9550205891669303E-2</v>
      </c>
      <c r="L45" s="2">
        <v>7.2346786248131498E-2</v>
      </c>
      <c r="M45" s="2">
        <v>5.08781711736827E-2</v>
      </c>
      <c r="N45" s="3">
        <v>0.165584415584416</v>
      </c>
      <c r="O45" s="3">
        <v>0.26748486886348399</v>
      </c>
    </row>
    <row r="46" spans="1:15" x14ac:dyDescent="0.3">
      <c r="A46" s="8" t="s">
        <v>16</v>
      </c>
      <c r="B46" s="8" t="s">
        <v>55</v>
      </c>
      <c r="C46" s="2">
        <v>7.1085743935659598E-2</v>
      </c>
      <c r="D46" s="2">
        <v>0.11202615962213899</v>
      </c>
      <c r="E46" s="2">
        <v>2.3088651709867101E-2</v>
      </c>
      <c r="F46" s="2">
        <v>3.4596550989993598E-2</v>
      </c>
      <c r="G46" s="2">
        <v>3.7040847823850198E-2</v>
      </c>
      <c r="H46" s="2">
        <v>6.3002281972417903E-2</v>
      </c>
      <c r="I46" s="2">
        <v>0.113869703192085</v>
      </c>
      <c r="J46" s="2">
        <v>9.7871627283391993E-2</v>
      </c>
      <c r="K46" s="2">
        <v>9.6397496565409899E-2</v>
      </c>
      <c r="L46" s="2">
        <v>3.1883049077619199E-2</v>
      </c>
      <c r="M46" s="2">
        <v>0.14504486271335101</v>
      </c>
      <c r="N46" s="3">
        <v>0.42223898106251001</v>
      </c>
      <c r="O46" s="3">
        <v>0.84850795033761695</v>
      </c>
    </row>
    <row r="47" spans="1:15" x14ac:dyDescent="0.3">
      <c r="A47" s="8" t="s">
        <v>16</v>
      </c>
      <c r="B47" s="8" t="s">
        <v>56</v>
      </c>
      <c r="C47" s="2">
        <v>3.6965333655998599E-2</v>
      </c>
      <c r="D47" s="2">
        <v>6.6861143523920696E-2</v>
      </c>
      <c r="E47" s="2">
        <v>6.8358306901454696E-3</v>
      </c>
      <c r="F47" s="2">
        <v>6.3548965292488198E-3</v>
      </c>
      <c r="G47" s="2">
        <v>1.6785405872193401E-2</v>
      </c>
      <c r="H47" s="2">
        <v>3.79531822283561E-2</v>
      </c>
      <c r="I47" s="2">
        <v>8.1211005420885704E-2</v>
      </c>
      <c r="J47" s="2">
        <v>4.92384826411882E-2</v>
      </c>
      <c r="K47" s="2">
        <v>7.0910156426092094E-2</v>
      </c>
      <c r="L47" s="2">
        <v>-1.0565751810069E-2</v>
      </c>
      <c r="M47" s="2">
        <v>7.6834716017868496E-2</v>
      </c>
      <c r="N47" s="3">
        <v>0.197190426638918</v>
      </c>
      <c r="O47" s="3">
        <v>0.38417368478617497</v>
      </c>
    </row>
    <row r="48" spans="1:15" x14ac:dyDescent="0.3">
      <c r="A48" s="11" t="s">
        <v>17</v>
      </c>
      <c r="B48" s="11" t="s">
        <v>17</v>
      </c>
      <c r="C48" s="3">
        <v>2.8140850758856601E-2</v>
      </c>
      <c r="D48" s="3">
        <v>2.89226598063607E-2</v>
      </c>
      <c r="E48" s="3">
        <v>2.4624955084441201E-2</v>
      </c>
      <c r="F48" s="3">
        <v>2.5673340712409599E-2</v>
      </c>
      <c r="G48" s="3">
        <v>2.74276555961179E-2</v>
      </c>
      <c r="H48" s="3">
        <v>3.4668395291116101E-2</v>
      </c>
      <c r="I48" s="3">
        <v>4.3025090710507002E-2</v>
      </c>
      <c r="J48" s="3">
        <v>-3.3149277750474599E-3</v>
      </c>
      <c r="K48" s="3">
        <v>5.6193137321254201E-2</v>
      </c>
      <c r="L48" s="3">
        <v>6.2119533874644098E-2</v>
      </c>
      <c r="M48" s="3">
        <v>6.18419275973121E-2</v>
      </c>
      <c r="N48" s="3">
        <v>0.18722917650384299</v>
      </c>
      <c r="O48" s="3">
        <v>0.38342541022877002</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43</v>
      </c>
      <c r="B53" s="15"/>
    </row>
    <row r="54" spans="1:2" x14ac:dyDescent="0.3">
      <c r="A54" s="14" t="s">
        <v>44</v>
      </c>
      <c r="B54" s="15"/>
    </row>
    <row r="55" spans="1:2" x14ac:dyDescent="0.3">
      <c r="A55" s="14" t="s">
        <v>45</v>
      </c>
      <c r="B55" s="15"/>
    </row>
    <row r="56" spans="1:2" x14ac:dyDescent="0.3">
      <c r="A56" s="14" t="s">
        <v>59</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179</v>
      </c>
      <c r="B1" s="15"/>
    </row>
    <row r="2" spans="1:14" ht="15.6" x14ac:dyDescent="0.3">
      <c r="A2" s="12" t="s">
        <v>174</v>
      </c>
      <c r="B2" s="15"/>
    </row>
    <row r="3" spans="1:14" ht="15.6" x14ac:dyDescent="0.3">
      <c r="A3" s="12" t="s">
        <v>33</v>
      </c>
      <c r="B3" s="15"/>
    </row>
    <row r="4" spans="1:14" ht="15.6" x14ac:dyDescent="0.3">
      <c r="A4" s="12" t="s">
        <v>85</v>
      </c>
      <c r="B4" s="15"/>
    </row>
    <row r="5" spans="1:14" x14ac:dyDescent="0.3">
      <c r="A5" s="15"/>
      <c r="B5" s="15"/>
    </row>
    <row r="6" spans="1:14" x14ac:dyDescent="0.3">
      <c r="A6" s="16" t="str">
        <f>HYPERLINK("#'Table of contents'!A50",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79</v>
      </c>
      <c r="C9" s="1">
        <v>12381</v>
      </c>
      <c r="D9" s="1">
        <v>12966</v>
      </c>
      <c r="E9" s="1">
        <v>12833</v>
      </c>
      <c r="F9" s="1">
        <v>13143</v>
      </c>
      <c r="G9" s="1">
        <v>13464</v>
      </c>
      <c r="H9" s="1">
        <v>14234</v>
      </c>
      <c r="I9" s="1">
        <v>15081</v>
      </c>
      <c r="J9" s="1">
        <v>16638</v>
      </c>
      <c r="K9" s="1">
        <v>18083</v>
      </c>
      <c r="L9" s="1">
        <v>19905</v>
      </c>
      <c r="M9" s="1">
        <v>23531</v>
      </c>
      <c r="N9" s="1">
        <v>27604</v>
      </c>
    </row>
    <row r="10" spans="1:14" x14ac:dyDescent="0.3">
      <c r="A10" s="7" t="s">
        <v>12</v>
      </c>
      <c r="B10" s="7" t="s">
        <v>80</v>
      </c>
      <c r="C10" s="1">
        <v>2533</v>
      </c>
      <c r="D10" s="1">
        <v>2632</v>
      </c>
      <c r="E10" s="1">
        <v>2667</v>
      </c>
      <c r="F10" s="1">
        <v>2725</v>
      </c>
      <c r="G10" s="1">
        <v>2821</v>
      </c>
      <c r="H10" s="1">
        <v>3156</v>
      </c>
      <c r="I10" s="1">
        <v>3639</v>
      </c>
      <c r="J10" s="1">
        <v>4070</v>
      </c>
      <c r="K10" s="1">
        <v>4389</v>
      </c>
      <c r="L10" s="1">
        <v>5017</v>
      </c>
      <c r="M10" s="1">
        <v>6126</v>
      </c>
      <c r="N10" s="1">
        <v>7059</v>
      </c>
    </row>
    <row r="11" spans="1:14" x14ac:dyDescent="0.3">
      <c r="A11" s="7" t="s">
        <v>12</v>
      </c>
      <c r="B11" s="7" t="s">
        <v>81</v>
      </c>
      <c r="C11" s="1">
        <v>780</v>
      </c>
      <c r="D11" s="1">
        <v>893</v>
      </c>
      <c r="E11" s="1">
        <v>924</v>
      </c>
      <c r="F11" s="1">
        <v>936</v>
      </c>
      <c r="G11" s="1">
        <v>964</v>
      </c>
      <c r="H11" s="1">
        <v>1117</v>
      </c>
      <c r="I11" s="1">
        <v>1139</v>
      </c>
      <c r="J11" s="1">
        <v>1249</v>
      </c>
      <c r="K11" s="1">
        <v>1410</v>
      </c>
      <c r="L11" s="1">
        <v>1508</v>
      </c>
      <c r="M11" s="1">
        <v>1612</v>
      </c>
      <c r="N11" s="1">
        <v>1721</v>
      </c>
    </row>
    <row r="12" spans="1:14" x14ac:dyDescent="0.3">
      <c r="A12" s="7" t="s">
        <v>12</v>
      </c>
      <c r="B12" s="7" t="s">
        <v>82</v>
      </c>
      <c r="C12" s="1">
        <v>11523</v>
      </c>
      <c r="D12" s="1">
        <v>12600</v>
      </c>
      <c r="E12" s="1">
        <v>12399</v>
      </c>
      <c r="F12" s="1">
        <v>12363</v>
      </c>
      <c r="G12" s="1">
        <v>12511</v>
      </c>
      <c r="H12" s="1">
        <v>13273</v>
      </c>
      <c r="I12" s="1">
        <v>13504</v>
      </c>
      <c r="J12" s="1">
        <v>14041</v>
      </c>
      <c r="K12" s="1">
        <v>14807</v>
      </c>
      <c r="L12" s="1">
        <v>14804</v>
      </c>
      <c r="M12" s="1">
        <v>15168</v>
      </c>
      <c r="N12" s="1">
        <v>15573</v>
      </c>
    </row>
    <row r="13" spans="1:14" x14ac:dyDescent="0.3">
      <c r="A13" s="7" t="s">
        <v>12</v>
      </c>
      <c r="B13" s="7" t="s">
        <v>16</v>
      </c>
      <c r="C13" s="1">
        <v>1952</v>
      </c>
      <c r="D13" s="1">
        <v>2043</v>
      </c>
      <c r="E13" s="1">
        <v>2150</v>
      </c>
      <c r="F13" s="1">
        <v>2271</v>
      </c>
      <c r="G13" s="1">
        <v>2414</v>
      </c>
      <c r="H13" s="1">
        <v>2658</v>
      </c>
      <c r="I13" s="1">
        <v>3033</v>
      </c>
      <c r="J13" s="1">
        <v>3684</v>
      </c>
      <c r="K13" s="1">
        <v>4308</v>
      </c>
      <c r="L13" s="1">
        <v>4941</v>
      </c>
      <c r="M13" s="1">
        <v>5644</v>
      </c>
      <c r="N13" s="1">
        <v>6516</v>
      </c>
    </row>
    <row r="14" spans="1:14" x14ac:dyDescent="0.3">
      <c r="A14" s="7" t="s">
        <v>12</v>
      </c>
      <c r="B14" s="7" t="s">
        <v>83</v>
      </c>
      <c r="C14" s="1">
        <v>3594</v>
      </c>
      <c r="D14" s="1">
        <v>3396</v>
      </c>
      <c r="E14" s="1">
        <v>2974</v>
      </c>
      <c r="F14" s="1">
        <v>2635</v>
      </c>
      <c r="G14" s="1">
        <v>2540</v>
      </c>
      <c r="H14" s="1">
        <v>2522</v>
      </c>
      <c r="I14" s="1">
        <v>2489</v>
      </c>
      <c r="J14" s="1">
        <v>2585</v>
      </c>
      <c r="K14" s="1">
        <v>2727</v>
      </c>
      <c r="L14" s="1">
        <v>2879</v>
      </c>
      <c r="M14" s="1">
        <v>2848</v>
      </c>
      <c r="N14" s="1">
        <v>2970</v>
      </c>
    </row>
    <row r="15" spans="1:14" x14ac:dyDescent="0.3">
      <c r="A15" s="7" t="s">
        <v>13</v>
      </c>
      <c r="B15" s="7" t="s">
        <v>79</v>
      </c>
      <c r="C15" s="1">
        <v>134</v>
      </c>
      <c r="D15" s="1">
        <v>129</v>
      </c>
      <c r="E15" s="1">
        <v>118</v>
      </c>
      <c r="F15" s="1">
        <v>122</v>
      </c>
      <c r="G15" s="1">
        <v>119</v>
      </c>
      <c r="H15" s="1">
        <v>116</v>
      </c>
      <c r="I15" s="1">
        <v>132</v>
      </c>
      <c r="J15" s="1">
        <v>138</v>
      </c>
      <c r="K15" s="1">
        <v>157</v>
      </c>
      <c r="L15" s="1">
        <v>181</v>
      </c>
      <c r="M15" s="1">
        <v>206</v>
      </c>
      <c r="N15" s="1">
        <v>295</v>
      </c>
    </row>
    <row r="16" spans="1:14" x14ac:dyDescent="0.3">
      <c r="A16" s="7" t="s">
        <v>13</v>
      </c>
      <c r="B16" s="7" t="s">
        <v>80</v>
      </c>
      <c r="C16" s="1">
        <v>18</v>
      </c>
      <c r="D16" s="1">
        <v>23</v>
      </c>
      <c r="E16" s="1">
        <v>21</v>
      </c>
      <c r="F16" s="1">
        <v>23</v>
      </c>
      <c r="G16" s="1">
        <v>31</v>
      </c>
      <c r="H16" s="1">
        <v>28</v>
      </c>
      <c r="I16" s="1">
        <v>37</v>
      </c>
      <c r="J16" s="1">
        <v>66</v>
      </c>
      <c r="K16" s="1">
        <v>64</v>
      </c>
      <c r="L16" s="1">
        <v>68</v>
      </c>
      <c r="M16" s="1">
        <v>64</v>
      </c>
      <c r="N16" s="1">
        <v>86</v>
      </c>
    </row>
    <row r="17" spans="1:14" x14ac:dyDescent="0.3">
      <c r="A17" s="7" t="s">
        <v>13</v>
      </c>
      <c r="B17" s="7" t="s">
        <v>81</v>
      </c>
      <c r="C17" s="1">
        <v>10</v>
      </c>
      <c r="D17" s="1">
        <v>8</v>
      </c>
      <c r="E17" s="1">
        <v>10</v>
      </c>
      <c r="F17" s="1">
        <v>10</v>
      </c>
      <c r="G17" s="1">
        <v>12</v>
      </c>
      <c r="H17" s="1">
        <v>12</v>
      </c>
      <c r="I17" s="1">
        <v>15</v>
      </c>
      <c r="J17" s="1">
        <v>20</v>
      </c>
      <c r="K17" s="1">
        <v>15</v>
      </c>
      <c r="L17" s="1">
        <v>21</v>
      </c>
      <c r="M17" s="1">
        <v>21</v>
      </c>
      <c r="N17" s="1">
        <v>20</v>
      </c>
    </row>
    <row r="18" spans="1:14" x14ac:dyDescent="0.3">
      <c r="A18" s="7" t="s">
        <v>13</v>
      </c>
      <c r="B18" s="7" t="s">
        <v>82</v>
      </c>
      <c r="C18" s="1">
        <v>593</v>
      </c>
      <c r="D18" s="1">
        <v>637</v>
      </c>
      <c r="E18" s="1">
        <v>657</v>
      </c>
      <c r="F18" s="1">
        <v>677</v>
      </c>
      <c r="G18" s="1">
        <v>719</v>
      </c>
      <c r="H18" s="1">
        <v>768</v>
      </c>
      <c r="I18" s="1">
        <v>838</v>
      </c>
      <c r="J18" s="1">
        <v>848</v>
      </c>
      <c r="K18" s="1">
        <v>961</v>
      </c>
      <c r="L18" s="1">
        <v>1005</v>
      </c>
      <c r="M18" s="1">
        <v>1050</v>
      </c>
      <c r="N18" s="1">
        <v>1050</v>
      </c>
    </row>
    <row r="19" spans="1:14" x14ac:dyDescent="0.3">
      <c r="A19" s="7" t="s">
        <v>13</v>
      </c>
      <c r="B19" s="7" t="s">
        <v>16</v>
      </c>
      <c r="C19" s="1">
        <v>20</v>
      </c>
      <c r="D19" s="1">
        <v>21</v>
      </c>
      <c r="E19" s="1">
        <v>17</v>
      </c>
      <c r="F19" s="1">
        <v>20</v>
      </c>
      <c r="G19" s="1">
        <v>27</v>
      </c>
      <c r="H19" s="1">
        <v>23</v>
      </c>
      <c r="I19" s="1">
        <v>32</v>
      </c>
      <c r="J19" s="1">
        <v>42</v>
      </c>
      <c r="K19" s="1">
        <v>42</v>
      </c>
      <c r="L19" s="1">
        <v>52</v>
      </c>
      <c r="M19" s="1">
        <v>67</v>
      </c>
      <c r="N19" s="1">
        <v>77</v>
      </c>
    </row>
    <row r="20" spans="1:14" x14ac:dyDescent="0.3">
      <c r="A20" s="7" t="s">
        <v>13</v>
      </c>
      <c r="B20" s="7" t="s">
        <v>83</v>
      </c>
      <c r="C20" s="1">
        <v>141</v>
      </c>
      <c r="D20" s="1">
        <v>138</v>
      </c>
      <c r="E20" s="1">
        <v>120</v>
      </c>
      <c r="F20" s="1">
        <v>102</v>
      </c>
      <c r="G20" s="1">
        <v>97</v>
      </c>
      <c r="H20" s="1">
        <v>94</v>
      </c>
      <c r="I20" s="1">
        <v>92</v>
      </c>
      <c r="J20" s="1">
        <v>89</v>
      </c>
      <c r="K20" s="1">
        <v>92</v>
      </c>
      <c r="L20" s="1">
        <v>104</v>
      </c>
      <c r="M20" s="1">
        <v>84</v>
      </c>
      <c r="N20" s="1">
        <v>72</v>
      </c>
    </row>
    <row r="21" spans="1:14" x14ac:dyDescent="0.3">
      <c r="A21" s="7" t="s">
        <v>14</v>
      </c>
      <c r="B21" s="7" t="s">
        <v>79</v>
      </c>
      <c r="C21" s="1">
        <v>496</v>
      </c>
      <c r="D21" s="1">
        <v>540</v>
      </c>
      <c r="E21" s="1">
        <v>526</v>
      </c>
      <c r="F21" s="1">
        <v>506</v>
      </c>
      <c r="G21" s="1">
        <v>502</v>
      </c>
      <c r="H21" s="1">
        <v>544</v>
      </c>
      <c r="I21" s="1">
        <v>526</v>
      </c>
      <c r="J21" s="1">
        <v>564</v>
      </c>
      <c r="K21" s="1">
        <v>622</v>
      </c>
      <c r="L21" s="1">
        <v>714</v>
      </c>
      <c r="M21" s="1">
        <v>867</v>
      </c>
      <c r="N21" s="1">
        <v>1023</v>
      </c>
    </row>
    <row r="22" spans="1:14" x14ac:dyDescent="0.3">
      <c r="A22" s="7" t="s">
        <v>14</v>
      </c>
      <c r="B22" s="7" t="s">
        <v>80</v>
      </c>
      <c r="C22" s="1">
        <v>91</v>
      </c>
      <c r="D22" s="1">
        <v>99</v>
      </c>
      <c r="E22" s="1">
        <v>102</v>
      </c>
      <c r="F22" s="1">
        <v>101</v>
      </c>
      <c r="G22" s="1">
        <v>109</v>
      </c>
      <c r="H22" s="1">
        <v>103</v>
      </c>
      <c r="I22" s="1">
        <v>109</v>
      </c>
      <c r="J22" s="1">
        <v>124</v>
      </c>
      <c r="K22" s="1">
        <v>141</v>
      </c>
      <c r="L22" s="1">
        <v>163</v>
      </c>
      <c r="M22" s="1">
        <v>211</v>
      </c>
      <c r="N22" s="1">
        <v>248</v>
      </c>
    </row>
    <row r="23" spans="1:14" x14ac:dyDescent="0.3">
      <c r="A23" s="7" t="s">
        <v>14</v>
      </c>
      <c r="B23" s="7" t="s">
        <v>81</v>
      </c>
      <c r="C23" s="1">
        <v>45</v>
      </c>
      <c r="D23" s="1">
        <v>49</v>
      </c>
      <c r="E23" s="1">
        <v>46</v>
      </c>
      <c r="F23" s="1">
        <v>50</v>
      </c>
      <c r="G23" s="1">
        <v>56</v>
      </c>
      <c r="H23" s="1">
        <v>63</v>
      </c>
      <c r="I23" s="1">
        <v>68</v>
      </c>
      <c r="J23" s="1">
        <v>85</v>
      </c>
      <c r="K23" s="1">
        <v>83</v>
      </c>
      <c r="L23" s="1">
        <v>95</v>
      </c>
      <c r="M23" s="1">
        <v>97</v>
      </c>
      <c r="N23" s="1">
        <v>108</v>
      </c>
    </row>
    <row r="24" spans="1:14" x14ac:dyDescent="0.3">
      <c r="A24" s="7" t="s">
        <v>14</v>
      </c>
      <c r="B24" s="7" t="s">
        <v>82</v>
      </c>
      <c r="C24" s="1">
        <v>1331</v>
      </c>
      <c r="D24" s="1">
        <v>1389</v>
      </c>
      <c r="E24" s="1">
        <v>1361</v>
      </c>
      <c r="F24" s="1">
        <v>1349</v>
      </c>
      <c r="G24" s="1">
        <v>1437</v>
      </c>
      <c r="H24" s="1">
        <v>1520</v>
      </c>
      <c r="I24" s="1">
        <v>1592</v>
      </c>
      <c r="J24" s="1">
        <v>1661</v>
      </c>
      <c r="K24" s="1">
        <v>1861</v>
      </c>
      <c r="L24" s="1">
        <v>1835</v>
      </c>
      <c r="M24" s="1">
        <v>1840</v>
      </c>
      <c r="N24" s="1">
        <v>1865</v>
      </c>
    </row>
    <row r="25" spans="1:14" x14ac:dyDescent="0.3">
      <c r="A25" s="7" t="s">
        <v>14</v>
      </c>
      <c r="B25" s="7" t="s">
        <v>16</v>
      </c>
      <c r="C25" s="1">
        <v>101</v>
      </c>
      <c r="D25" s="1">
        <v>118</v>
      </c>
      <c r="E25" s="1">
        <v>112</v>
      </c>
      <c r="F25" s="1">
        <v>101</v>
      </c>
      <c r="G25" s="1">
        <v>102</v>
      </c>
      <c r="H25" s="1">
        <v>95</v>
      </c>
      <c r="I25" s="1">
        <v>104</v>
      </c>
      <c r="J25" s="1">
        <v>121</v>
      </c>
      <c r="K25" s="1">
        <v>147</v>
      </c>
      <c r="L25" s="1">
        <v>158</v>
      </c>
      <c r="M25" s="1">
        <v>203</v>
      </c>
      <c r="N25" s="1">
        <v>225</v>
      </c>
    </row>
    <row r="26" spans="1:14" x14ac:dyDescent="0.3">
      <c r="A26" s="7" t="s">
        <v>14</v>
      </c>
      <c r="B26" s="7" t="s">
        <v>83</v>
      </c>
      <c r="C26" s="1">
        <v>420</v>
      </c>
      <c r="D26" s="1">
        <v>373</v>
      </c>
      <c r="E26" s="1">
        <v>320</v>
      </c>
      <c r="F26" s="1">
        <v>308</v>
      </c>
      <c r="G26" s="1">
        <v>279</v>
      </c>
      <c r="H26" s="1">
        <v>259</v>
      </c>
      <c r="I26" s="1">
        <v>241</v>
      </c>
      <c r="J26" s="1">
        <v>245</v>
      </c>
      <c r="K26" s="1">
        <v>258</v>
      </c>
      <c r="L26" s="1">
        <v>251</v>
      </c>
      <c r="M26" s="1">
        <v>225</v>
      </c>
      <c r="N26" s="1">
        <v>199</v>
      </c>
    </row>
    <row r="27" spans="1:14" x14ac:dyDescent="0.3">
      <c r="A27" s="7" t="s">
        <v>15</v>
      </c>
      <c r="B27" s="7" t="s">
        <v>79</v>
      </c>
      <c r="C27" s="1">
        <v>731</v>
      </c>
      <c r="D27" s="1">
        <v>737</v>
      </c>
      <c r="E27" s="1">
        <v>694</v>
      </c>
      <c r="F27" s="1">
        <v>700</v>
      </c>
      <c r="G27" s="1">
        <v>724</v>
      </c>
      <c r="H27" s="1">
        <v>796</v>
      </c>
      <c r="I27" s="1">
        <v>812</v>
      </c>
      <c r="J27" s="1">
        <v>844</v>
      </c>
      <c r="K27" s="1">
        <v>869</v>
      </c>
      <c r="L27" s="1">
        <v>951</v>
      </c>
      <c r="M27" s="1">
        <v>1093</v>
      </c>
      <c r="N27" s="1">
        <v>1354</v>
      </c>
    </row>
    <row r="28" spans="1:14" x14ac:dyDescent="0.3">
      <c r="A28" s="7" t="s">
        <v>15</v>
      </c>
      <c r="B28" s="7" t="s">
        <v>80</v>
      </c>
      <c r="C28" s="1">
        <v>89</v>
      </c>
      <c r="D28" s="1">
        <v>90</v>
      </c>
      <c r="E28" s="1">
        <v>92</v>
      </c>
      <c r="F28" s="1">
        <v>97</v>
      </c>
      <c r="G28" s="1">
        <v>110</v>
      </c>
      <c r="H28" s="1">
        <v>113</v>
      </c>
      <c r="I28" s="1">
        <v>130</v>
      </c>
      <c r="J28" s="1">
        <v>148</v>
      </c>
      <c r="K28" s="1">
        <v>178</v>
      </c>
      <c r="L28" s="1">
        <v>205</v>
      </c>
      <c r="M28" s="1">
        <v>243</v>
      </c>
      <c r="N28" s="1">
        <v>274</v>
      </c>
    </row>
    <row r="29" spans="1:14" x14ac:dyDescent="0.3">
      <c r="A29" s="7" t="s">
        <v>15</v>
      </c>
      <c r="B29" s="7" t="s">
        <v>81</v>
      </c>
      <c r="C29" s="1">
        <v>37</v>
      </c>
      <c r="D29" s="1">
        <v>28</v>
      </c>
      <c r="E29" s="1">
        <v>37</v>
      </c>
      <c r="F29" s="1">
        <v>39</v>
      </c>
      <c r="G29" s="1">
        <v>43</v>
      </c>
      <c r="H29" s="1">
        <v>45</v>
      </c>
      <c r="I29" s="1">
        <v>47</v>
      </c>
      <c r="J29" s="1">
        <v>57</v>
      </c>
      <c r="K29" s="1">
        <v>51</v>
      </c>
      <c r="L29" s="1">
        <v>57</v>
      </c>
      <c r="M29" s="1">
        <v>66</v>
      </c>
      <c r="N29" s="1">
        <v>68</v>
      </c>
    </row>
    <row r="30" spans="1:14" x14ac:dyDescent="0.3">
      <c r="A30" s="7" t="s">
        <v>15</v>
      </c>
      <c r="B30" s="7" t="s">
        <v>82</v>
      </c>
      <c r="C30" s="1">
        <v>609</v>
      </c>
      <c r="D30" s="1">
        <v>605</v>
      </c>
      <c r="E30" s="1">
        <v>613</v>
      </c>
      <c r="F30" s="1">
        <v>595</v>
      </c>
      <c r="G30" s="1">
        <v>647</v>
      </c>
      <c r="H30" s="1">
        <v>652</v>
      </c>
      <c r="I30" s="1">
        <v>687</v>
      </c>
      <c r="J30" s="1">
        <v>713</v>
      </c>
      <c r="K30" s="1">
        <v>750</v>
      </c>
      <c r="L30" s="1">
        <v>802</v>
      </c>
      <c r="M30" s="1">
        <v>834</v>
      </c>
      <c r="N30" s="1">
        <v>807</v>
      </c>
    </row>
    <row r="31" spans="1:14" x14ac:dyDescent="0.3">
      <c r="A31" s="7" t="s">
        <v>15</v>
      </c>
      <c r="B31" s="7" t="s">
        <v>16</v>
      </c>
      <c r="C31" s="1">
        <v>131</v>
      </c>
      <c r="D31" s="1">
        <v>128</v>
      </c>
      <c r="E31" s="1">
        <v>135</v>
      </c>
      <c r="F31" s="1">
        <v>141</v>
      </c>
      <c r="G31" s="1">
        <v>142</v>
      </c>
      <c r="H31" s="1">
        <v>152</v>
      </c>
      <c r="I31" s="1">
        <v>165</v>
      </c>
      <c r="J31" s="1">
        <v>205</v>
      </c>
      <c r="K31" s="1">
        <v>225</v>
      </c>
      <c r="L31" s="1">
        <v>259</v>
      </c>
      <c r="M31" s="1">
        <v>297</v>
      </c>
      <c r="N31" s="1">
        <v>332</v>
      </c>
    </row>
    <row r="32" spans="1:14" x14ac:dyDescent="0.3">
      <c r="A32" s="7" t="s">
        <v>15</v>
      </c>
      <c r="B32" s="7" t="s">
        <v>83</v>
      </c>
      <c r="C32" s="1">
        <v>281</v>
      </c>
      <c r="D32" s="1">
        <v>280</v>
      </c>
      <c r="E32" s="1">
        <v>244</v>
      </c>
      <c r="F32" s="1">
        <v>228</v>
      </c>
      <c r="G32" s="1">
        <v>232</v>
      </c>
      <c r="H32" s="1">
        <v>211</v>
      </c>
      <c r="I32" s="1">
        <v>188</v>
      </c>
      <c r="J32" s="1">
        <v>192</v>
      </c>
      <c r="K32" s="1">
        <v>198</v>
      </c>
      <c r="L32" s="1">
        <v>203</v>
      </c>
      <c r="M32" s="1">
        <v>209</v>
      </c>
      <c r="N32" s="1">
        <v>207</v>
      </c>
    </row>
    <row r="33" spans="1:14" x14ac:dyDescent="0.3">
      <c r="A33" s="7" t="s">
        <v>16</v>
      </c>
      <c r="B33" s="7" t="s">
        <v>79</v>
      </c>
      <c r="C33" s="1">
        <v>2116</v>
      </c>
      <c r="D33" s="1">
        <v>1951</v>
      </c>
      <c r="E33" s="1">
        <v>1615</v>
      </c>
      <c r="F33" s="1">
        <v>1064</v>
      </c>
      <c r="G33" s="1">
        <v>948</v>
      </c>
      <c r="H33" s="1">
        <v>1017</v>
      </c>
      <c r="I33" s="1">
        <v>1256</v>
      </c>
      <c r="J33" s="1">
        <v>1736</v>
      </c>
      <c r="K33" s="1">
        <v>2503</v>
      </c>
      <c r="L33" s="1">
        <v>3148</v>
      </c>
      <c r="M33" s="1">
        <v>3858</v>
      </c>
      <c r="N33" s="1">
        <v>5822</v>
      </c>
    </row>
    <row r="34" spans="1:14" x14ac:dyDescent="0.3">
      <c r="A34" s="7" t="s">
        <v>16</v>
      </c>
      <c r="B34" s="7" t="s">
        <v>80</v>
      </c>
      <c r="C34" s="1">
        <v>412</v>
      </c>
      <c r="D34" s="1">
        <v>382</v>
      </c>
      <c r="E34" s="1">
        <v>318</v>
      </c>
      <c r="F34" s="1">
        <v>208</v>
      </c>
      <c r="G34" s="1">
        <v>189</v>
      </c>
      <c r="H34" s="1">
        <v>204</v>
      </c>
      <c r="I34" s="1">
        <v>293</v>
      </c>
      <c r="J34" s="1">
        <v>746</v>
      </c>
      <c r="K34" s="1">
        <v>884</v>
      </c>
      <c r="L34" s="1">
        <v>1053</v>
      </c>
      <c r="M34" s="1">
        <v>1044</v>
      </c>
      <c r="N34" s="1">
        <v>1267</v>
      </c>
    </row>
    <row r="35" spans="1:14" x14ac:dyDescent="0.3">
      <c r="A35" s="7" t="s">
        <v>16</v>
      </c>
      <c r="B35" s="7" t="s">
        <v>81</v>
      </c>
      <c r="C35" s="1">
        <v>186</v>
      </c>
      <c r="D35" s="1">
        <v>173</v>
      </c>
      <c r="E35" s="1">
        <v>145</v>
      </c>
      <c r="F35" s="1">
        <v>98</v>
      </c>
      <c r="G35" s="1">
        <v>63</v>
      </c>
      <c r="H35" s="1">
        <v>70</v>
      </c>
      <c r="I35" s="1">
        <v>85</v>
      </c>
      <c r="J35" s="1">
        <v>118</v>
      </c>
      <c r="K35" s="1">
        <v>166</v>
      </c>
      <c r="L35" s="1">
        <v>184</v>
      </c>
      <c r="M35" s="1">
        <v>166</v>
      </c>
      <c r="N35" s="1">
        <v>224</v>
      </c>
    </row>
    <row r="36" spans="1:14" x14ac:dyDescent="0.3">
      <c r="A36" s="7" t="s">
        <v>16</v>
      </c>
      <c r="B36" s="7" t="s">
        <v>82</v>
      </c>
      <c r="C36" s="1">
        <v>3814</v>
      </c>
      <c r="D36" s="1">
        <v>3383</v>
      </c>
      <c r="E36" s="1">
        <v>2995</v>
      </c>
      <c r="F36" s="1">
        <v>1841</v>
      </c>
      <c r="G36" s="1">
        <v>1222</v>
      </c>
      <c r="H36" s="1">
        <v>1197</v>
      </c>
      <c r="I36" s="1">
        <v>1132</v>
      </c>
      <c r="J36" s="1">
        <v>1209</v>
      </c>
      <c r="K36" s="1">
        <v>1379</v>
      </c>
      <c r="L36" s="1">
        <v>1398</v>
      </c>
      <c r="M36" s="1">
        <v>1185</v>
      </c>
      <c r="N36" s="1">
        <v>1383</v>
      </c>
    </row>
    <row r="37" spans="1:14" x14ac:dyDescent="0.3">
      <c r="A37" s="7" t="s">
        <v>16</v>
      </c>
      <c r="B37" s="7" t="s">
        <v>16</v>
      </c>
      <c r="C37" s="1">
        <v>498</v>
      </c>
      <c r="D37" s="1">
        <v>486</v>
      </c>
      <c r="E37" s="1">
        <v>412</v>
      </c>
      <c r="F37" s="1">
        <v>278</v>
      </c>
      <c r="G37" s="1">
        <v>246</v>
      </c>
      <c r="H37" s="1">
        <v>287</v>
      </c>
      <c r="I37" s="1">
        <v>457</v>
      </c>
      <c r="J37" s="1">
        <v>823</v>
      </c>
      <c r="K37" s="1">
        <v>950</v>
      </c>
      <c r="L37" s="1">
        <v>1246</v>
      </c>
      <c r="M37" s="1">
        <v>1119</v>
      </c>
      <c r="N37" s="1">
        <v>1624</v>
      </c>
    </row>
    <row r="38" spans="1:14" x14ac:dyDescent="0.3">
      <c r="A38" s="7" t="s">
        <v>16</v>
      </c>
      <c r="B38" s="7" t="s">
        <v>83</v>
      </c>
      <c r="C38" s="1">
        <v>2523</v>
      </c>
      <c r="D38" s="1">
        <v>1842</v>
      </c>
      <c r="E38" s="1">
        <v>1011</v>
      </c>
      <c r="F38" s="1">
        <v>442</v>
      </c>
      <c r="G38" s="1">
        <v>293</v>
      </c>
      <c r="H38" s="1">
        <v>249</v>
      </c>
      <c r="I38" s="1">
        <v>276</v>
      </c>
      <c r="J38" s="1">
        <v>371</v>
      </c>
      <c r="K38" s="1">
        <v>440</v>
      </c>
      <c r="L38" s="1">
        <v>532</v>
      </c>
      <c r="M38" s="1">
        <v>539</v>
      </c>
      <c r="N38" s="1">
        <v>609</v>
      </c>
    </row>
    <row r="39" spans="1:14" x14ac:dyDescent="0.3">
      <c r="A39" s="10" t="s">
        <v>17</v>
      </c>
      <c r="B39" s="10" t="s">
        <v>17</v>
      </c>
      <c r="C39" s="5">
        <v>47590</v>
      </c>
      <c r="D39" s="5">
        <v>48139</v>
      </c>
      <c r="E39" s="5">
        <v>45668</v>
      </c>
      <c r="F39" s="5">
        <v>43173</v>
      </c>
      <c r="G39" s="5">
        <v>43063</v>
      </c>
      <c r="H39" s="5">
        <v>45578</v>
      </c>
      <c r="I39" s="5">
        <v>48199</v>
      </c>
      <c r="J39" s="5">
        <v>53432</v>
      </c>
      <c r="K39" s="5">
        <v>58760</v>
      </c>
      <c r="L39" s="5">
        <v>63739</v>
      </c>
      <c r="M39" s="5">
        <v>70517</v>
      </c>
      <c r="N39" s="5">
        <v>80682</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79</v>
      </c>
      <c r="C44" s="2">
        <v>0.377895797088179</v>
      </c>
      <c r="D44" s="2">
        <v>0.37549956559513498</v>
      </c>
      <c r="E44" s="2">
        <v>0.37803045924529399</v>
      </c>
      <c r="F44" s="2">
        <v>0.385730637161389</v>
      </c>
      <c r="G44" s="2">
        <v>0.38785504407443699</v>
      </c>
      <c r="H44" s="2">
        <v>0.38511904761904803</v>
      </c>
      <c r="I44" s="2">
        <v>0.38783592644978798</v>
      </c>
      <c r="J44" s="2">
        <v>0.39364042870324401</v>
      </c>
      <c r="K44" s="2">
        <v>0.39548158516315302</v>
      </c>
      <c r="L44" s="2">
        <v>0.40577730664166001</v>
      </c>
      <c r="M44" s="2">
        <v>0.42838937537548499</v>
      </c>
      <c r="N44" s="2">
        <v>0.44926191754959899</v>
      </c>
    </row>
    <row r="45" spans="1:14" x14ac:dyDescent="0.3">
      <c r="A45" s="8" t="s">
        <v>12</v>
      </c>
      <c r="B45" s="8" t="s">
        <v>80</v>
      </c>
      <c r="C45" s="2">
        <v>7.7312822391111896E-2</v>
      </c>
      <c r="D45" s="2">
        <v>7.6223573704025493E-2</v>
      </c>
      <c r="E45" s="2">
        <v>7.8563643326361704E-2</v>
      </c>
      <c r="F45" s="2">
        <v>7.9975347048983098E-2</v>
      </c>
      <c r="G45" s="2">
        <v>8.1264043325459501E-2</v>
      </c>
      <c r="H45" s="2">
        <v>8.5389610389610404E-2</v>
      </c>
      <c r="I45" s="2">
        <v>9.3583644078693601E-2</v>
      </c>
      <c r="J45" s="2">
        <v>9.6292615988832903E-2</v>
      </c>
      <c r="K45" s="2">
        <v>9.5988977342314805E-2</v>
      </c>
      <c r="L45" s="2">
        <v>0.102275043829249</v>
      </c>
      <c r="M45" s="2">
        <v>0.111525787835205</v>
      </c>
      <c r="N45" s="2">
        <v>0.11488696840974599</v>
      </c>
    </row>
    <row r="46" spans="1:14" x14ac:dyDescent="0.3">
      <c r="A46" s="8" t="s">
        <v>12</v>
      </c>
      <c r="B46" s="8" t="s">
        <v>81</v>
      </c>
      <c r="C46" s="2">
        <v>2.3807343649848899E-2</v>
      </c>
      <c r="D46" s="2">
        <v>2.5861569649580099E-2</v>
      </c>
      <c r="E46" s="2">
        <v>2.7218900050078099E-2</v>
      </c>
      <c r="F46" s="2">
        <v>2.7470431133155299E-2</v>
      </c>
      <c r="G46" s="2">
        <v>2.7769775882929101E-2</v>
      </c>
      <c r="H46" s="2">
        <v>3.02218614718615E-2</v>
      </c>
      <c r="I46" s="2">
        <v>2.9291500578629299E-2</v>
      </c>
      <c r="J46" s="2">
        <v>2.9550240140061999E-2</v>
      </c>
      <c r="K46" s="2">
        <v>3.0837197095617198E-2</v>
      </c>
      <c r="L46" s="2">
        <v>3.0741631671219499E-2</v>
      </c>
      <c r="M46" s="2">
        <v>2.9346975186149399E-2</v>
      </c>
      <c r="N46" s="2">
        <v>2.8009700047198199E-2</v>
      </c>
    </row>
    <row r="47" spans="1:14" x14ac:dyDescent="0.3">
      <c r="A47" s="8" t="s">
        <v>12</v>
      </c>
      <c r="B47" s="8" t="s">
        <v>82</v>
      </c>
      <c r="C47" s="2">
        <v>0.35170771907334503</v>
      </c>
      <c r="D47" s="2">
        <v>0.36490008688097297</v>
      </c>
      <c r="E47" s="2">
        <v>0.36524582437328801</v>
      </c>
      <c r="F47" s="2">
        <v>0.36283861121709299</v>
      </c>
      <c r="G47" s="2">
        <v>0.36040214322751601</v>
      </c>
      <c r="H47" s="2">
        <v>0.35911796536796498</v>
      </c>
      <c r="I47" s="2">
        <v>0.34728044232994698</v>
      </c>
      <c r="J47" s="2">
        <v>0.33219769560176998</v>
      </c>
      <c r="K47" s="2">
        <v>0.32383431020908099</v>
      </c>
      <c r="L47" s="2">
        <v>0.30178986423125498</v>
      </c>
      <c r="M47" s="2">
        <v>0.27613828760763898</v>
      </c>
      <c r="N47" s="2">
        <v>0.25345442117084099</v>
      </c>
    </row>
    <row r="48" spans="1:14" x14ac:dyDescent="0.3">
      <c r="A48" s="8" t="s">
        <v>12</v>
      </c>
      <c r="B48" s="8" t="s">
        <v>16</v>
      </c>
      <c r="C48" s="2">
        <v>5.9579403595519297E-2</v>
      </c>
      <c r="D48" s="2">
        <v>5.9165942658557798E-2</v>
      </c>
      <c r="E48" s="2">
        <v>6.3334020679294195E-2</v>
      </c>
      <c r="F48" s="2">
        <v>6.6651013999354303E-2</v>
      </c>
      <c r="G48" s="2">
        <v>6.9539666993143998E-2</v>
      </c>
      <c r="H48" s="2">
        <v>7.1915584415584405E-2</v>
      </c>
      <c r="I48" s="2">
        <v>7.7999228494277997E-2</v>
      </c>
      <c r="J48" s="2">
        <v>8.7160195897508702E-2</v>
      </c>
      <c r="K48" s="2">
        <v>9.4217478785757994E-2</v>
      </c>
      <c r="L48" s="2">
        <v>0.100725730827252</v>
      </c>
      <c r="M48" s="2">
        <v>0.102750823790712</v>
      </c>
      <c r="N48" s="2">
        <v>0.106049509301304</v>
      </c>
    </row>
    <row r="49" spans="1:14" x14ac:dyDescent="0.3">
      <c r="A49" s="8" t="s">
        <v>12</v>
      </c>
      <c r="B49" s="8" t="s">
        <v>83</v>
      </c>
      <c r="C49" s="2">
        <v>0.109696914201996</v>
      </c>
      <c r="D49" s="2">
        <v>9.8349261511728903E-2</v>
      </c>
      <c r="E49" s="2">
        <v>8.7607152325684196E-2</v>
      </c>
      <c r="F49" s="2">
        <v>7.7333959440025801E-2</v>
      </c>
      <c r="G49" s="2">
        <v>7.3169326496514406E-2</v>
      </c>
      <c r="H49" s="2">
        <v>6.8235930735930705E-2</v>
      </c>
      <c r="I49" s="2">
        <v>6.4009258068664004E-2</v>
      </c>
      <c r="J49" s="2">
        <v>6.11588236685831E-2</v>
      </c>
      <c r="K49" s="2">
        <v>5.9640451404076603E-2</v>
      </c>
      <c r="L49" s="2">
        <v>5.8690422799363998E-2</v>
      </c>
      <c r="M49" s="2">
        <v>5.18487502048098E-2</v>
      </c>
      <c r="N49" s="2">
        <v>4.8337483521312397E-2</v>
      </c>
    </row>
    <row r="50" spans="1:14" x14ac:dyDescent="0.3">
      <c r="A50" s="8" t="s">
        <v>13</v>
      </c>
      <c r="B50" s="8" t="s">
        <v>79</v>
      </c>
      <c r="C50" s="2">
        <v>0.14628820960698699</v>
      </c>
      <c r="D50" s="2">
        <v>0.13493723849372399</v>
      </c>
      <c r="E50" s="2">
        <v>0.12513255567338299</v>
      </c>
      <c r="F50" s="2">
        <v>0.12788259958071299</v>
      </c>
      <c r="G50" s="2">
        <v>0.118407960199005</v>
      </c>
      <c r="H50" s="2">
        <v>0.111431316042267</v>
      </c>
      <c r="I50" s="2">
        <v>0.115183246073298</v>
      </c>
      <c r="J50" s="2">
        <v>0.114713216957606</v>
      </c>
      <c r="K50" s="2">
        <v>0.11795642374154799</v>
      </c>
      <c r="L50" s="2">
        <v>0.126484975541579</v>
      </c>
      <c r="M50" s="2">
        <v>0.13806970509383401</v>
      </c>
      <c r="N50" s="2">
        <v>0.18437500000000001</v>
      </c>
    </row>
    <row r="51" spans="1:14" x14ac:dyDescent="0.3">
      <c r="A51" s="8" t="s">
        <v>13</v>
      </c>
      <c r="B51" s="8" t="s">
        <v>80</v>
      </c>
      <c r="C51" s="2">
        <v>1.96506550218341E-2</v>
      </c>
      <c r="D51" s="2">
        <v>2.4058577405857699E-2</v>
      </c>
      <c r="E51" s="2">
        <v>2.22693531283139E-2</v>
      </c>
      <c r="F51" s="2">
        <v>2.4109014675052401E-2</v>
      </c>
      <c r="G51" s="2">
        <v>3.08457711442786E-2</v>
      </c>
      <c r="H51" s="2">
        <v>2.6897214217098901E-2</v>
      </c>
      <c r="I51" s="2">
        <v>3.2286212914485198E-2</v>
      </c>
      <c r="J51" s="2">
        <v>5.4862842892768098E-2</v>
      </c>
      <c r="K51" s="2">
        <v>4.8084147257701E-2</v>
      </c>
      <c r="L51" s="2">
        <v>4.7519217330538099E-2</v>
      </c>
      <c r="M51" s="2">
        <v>4.2895442359249303E-2</v>
      </c>
      <c r="N51" s="2">
        <v>5.3749999999999999E-2</v>
      </c>
    </row>
    <row r="52" spans="1:14" x14ac:dyDescent="0.3">
      <c r="A52" s="8" t="s">
        <v>13</v>
      </c>
      <c r="B52" s="8" t="s">
        <v>81</v>
      </c>
      <c r="C52" s="2">
        <v>1.0917030567685599E-2</v>
      </c>
      <c r="D52" s="2">
        <v>8.3682008368200795E-3</v>
      </c>
      <c r="E52" s="2">
        <v>1.06044538706257E-2</v>
      </c>
      <c r="F52" s="2">
        <v>1.0482180293501E-2</v>
      </c>
      <c r="G52" s="2">
        <v>1.1940298507462701E-2</v>
      </c>
      <c r="H52" s="2">
        <v>1.1527377521613799E-2</v>
      </c>
      <c r="I52" s="2">
        <v>1.3089005235602099E-2</v>
      </c>
      <c r="J52" s="2">
        <v>1.6625103906899402E-2</v>
      </c>
      <c r="K52" s="2">
        <v>1.1269722013523701E-2</v>
      </c>
      <c r="L52" s="2">
        <v>1.46750524109015E-2</v>
      </c>
      <c r="M52" s="2">
        <v>1.4075067024128699E-2</v>
      </c>
      <c r="N52" s="2">
        <v>1.2500000000000001E-2</v>
      </c>
    </row>
    <row r="53" spans="1:14" x14ac:dyDescent="0.3">
      <c r="A53" s="8" t="s">
        <v>13</v>
      </c>
      <c r="B53" s="8" t="s">
        <v>82</v>
      </c>
      <c r="C53" s="2">
        <v>0.64737991266375505</v>
      </c>
      <c r="D53" s="2">
        <v>0.66631799163179894</v>
      </c>
      <c r="E53" s="2">
        <v>0.69671261930010597</v>
      </c>
      <c r="F53" s="2">
        <v>0.70964360587002095</v>
      </c>
      <c r="G53" s="2">
        <v>0.71542288557213896</v>
      </c>
      <c r="H53" s="2">
        <v>0.73775216138328503</v>
      </c>
      <c r="I53" s="2">
        <v>0.73123909249563701</v>
      </c>
      <c r="J53" s="2">
        <v>0.70490440565253498</v>
      </c>
      <c r="K53" s="2">
        <v>0.72201352366641602</v>
      </c>
      <c r="L53" s="2">
        <v>0.70230607966457004</v>
      </c>
      <c r="M53" s="2">
        <v>0.70375335120643401</v>
      </c>
      <c r="N53" s="2">
        <v>0.65625</v>
      </c>
    </row>
    <row r="54" spans="1:14" x14ac:dyDescent="0.3">
      <c r="A54" s="8" t="s">
        <v>13</v>
      </c>
      <c r="B54" s="8" t="s">
        <v>16</v>
      </c>
      <c r="C54" s="2">
        <v>2.1834061135371199E-2</v>
      </c>
      <c r="D54" s="2">
        <v>2.1966527196652701E-2</v>
      </c>
      <c r="E54" s="2">
        <v>1.80275715800636E-2</v>
      </c>
      <c r="F54" s="2">
        <v>2.0964360587002101E-2</v>
      </c>
      <c r="G54" s="2">
        <v>2.6865671641791E-2</v>
      </c>
      <c r="H54" s="2">
        <v>2.2094140249759801E-2</v>
      </c>
      <c r="I54" s="2">
        <v>2.7923211169284499E-2</v>
      </c>
      <c r="J54" s="2">
        <v>3.4912718204488803E-2</v>
      </c>
      <c r="K54" s="2">
        <v>3.1555221637866303E-2</v>
      </c>
      <c r="L54" s="2">
        <v>3.6338225017470298E-2</v>
      </c>
      <c r="M54" s="2">
        <v>4.4906166219839103E-2</v>
      </c>
      <c r="N54" s="2">
        <v>4.8125000000000001E-2</v>
      </c>
    </row>
    <row r="55" spans="1:14" x14ac:dyDescent="0.3">
      <c r="A55" s="8" t="s">
        <v>13</v>
      </c>
      <c r="B55" s="8" t="s">
        <v>83</v>
      </c>
      <c r="C55" s="2">
        <v>0.153930131004367</v>
      </c>
      <c r="D55" s="2">
        <v>0.14435146443514599</v>
      </c>
      <c r="E55" s="2">
        <v>0.127253446447508</v>
      </c>
      <c r="F55" s="2">
        <v>0.106918238993711</v>
      </c>
      <c r="G55" s="2">
        <v>9.6517412935323399E-2</v>
      </c>
      <c r="H55" s="2">
        <v>9.0297790585974994E-2</v>
      </c>
      <c r="I55" s="2">
        <v>8.02792321116928E-2</v>
      </c>
      <c r="J55" s="2">
        <v>7.3981712385702406E-2</v>
      </c>
      <c r="K55" s="2">
        <v>6.9120961682945195E-2</v>
      </c>
      <c r="L55" s="2">
        <v>7.2676450034940596E-2</v>
      </c>
      <c r="M55" s="2">
        <v>5.63002680965147E-2</v>
      </c>
      <c r="N55" s="2">
        <v>4.4999999999999998E-2</v>
      </c>
    </row>
    <row r="56" spans="1:14" x14ac:dyDescent="0.3">
      <c r="A56" s="8" t="s">
        <v>14</v>
      </c>
      <c r="B56" s="8" t="s">
        <v>79</v>
      </c>
      <c r="C56" s="2">
        <v>0.19967793880837401</v>
      </c>
      <c r="D56" s="2">
        <v>0.210280373831776</v>
      </c>
      <c r="E56" s="2">
        <v>0.21321443048236699</v>
      </c>
      <c r="F56" s="2">
        <v>0.20952380952381</v>
      </c>
      <c r="G56" s="2">
        <v>0.202012072434608</v>
      </c>
      <c r="H56" s="2">
        <v>0.21052631578947401</v>
      </c>
      <c r="I56" s="2">
        <v>0.199242424242424</v>
      </c>
      <c r="J56" s="2">
        <v>0.20142857142857101</v>
      </c>
      <c r="K56" s="2">
        <v>0.19987146529562999</v>
      </c>
      <c r="L56" s="2">
        <v>0.222014925373134</v>
      </c>
      <c r="M56" s="2">
        <v>0.25181527737438297</v>
      </c>
      <c r="N56" s="2">
        <v>0.27889858233369702</v>
      </c>
    </row>
    <row r="57" spans="1:14" x14ac:dyDescent="0.3">
      <c r="A57" s="8" t="s">
        <v>14</v>
      </c>
      <c r="B57" s="8" t="s">
        <v>80</v>
      </c>
      <c r="C57" s="2">
        <v>3.6634460547504001E-2</v>
      </c>
      <c r="D57" s="2">
        <v>3.8551401869158897E-2</v>
      </c>
      <c r="E57" s="2">
        <v>4.1345764085934301E-2</v>
      </c>
      <c r="F57" s="2">
        <v>4.1821946169772299E-2</v>
      </c>
      <c r="G57" s="2">
        <v>4.3863179074446701E-2</v>
      </c>
      <c r="H57" s="2">
        <v>3.98606811145511E-2</v>
      </c>
      <c r="I57" s="2">
        <v>4.1287878787878797E-2</v>
      </c>
      <c r="J57" s="2">
        <v>4.4285714285714303E-2</v>
      </c>
      <c r="K57" s="2">
        <v>4.5308483290488401E-2</v>
      </c>
      <c r="L57" s="2">
        <v>5.0684079601989999E-2</v>
      </c>
      <c r="M57" s="2">
        <v>6.1283764159163499E-2</v>
      </c>
      <c r="N57" s="2">
        <v>6.7611777535441703E-2</v>
      </c>
    </row>
    <row r="58" spans="1:14" x14ac:dyDescent="0.3">
      <c r="A58" s="8" t="s">
        <v>14</v>
      </c>
      <c r="B58" s="8" t="s">
        <v>81</v>
      </c>
      <c r="C58" s="2">
        <v>1.8115942028985501E-2</v>
      </c>
      <c r="D58" s="2">
        <v>1.9080996884735201E-2</v>
      </c>
      <c r="E58" s="2">
        <v>1.86461289014998E-2</v>
      </c>
      <c r="F58" s="2">
        <v>2.0703933747412001E-2</v>
      </c>
      <c r="G58" s="2">
        <v>2.25352112676056E-2</v>
      </c>
      <c r="H58" s="2">
        <v>2.43808049535604E-2</v>
      </c>
      <c r="I58" s="2">
        <v>2.5757575757575799E-2</v>
      </c>
      <c r="J58" s="2">
        <v>3.0357142857142898E-2</v>
      </c>
      <c r="K58" s="2">
        <v>2.6670951156812301E-2</v>
      </c>
      <c r="L58" s="2">
        <v>2.9539800995024901E-2</v>
      </c>
      <c r="M58" s="2">
        <v>2.8173104850421099E-2</v>
      </c>
      <c r="N58" s="2">
        <v>2.9443838604143902E-2</v>
      </c>
    </row>
    <row r="59" spans="1:14" x14ac:dyDescent="0.3">
      <c r="A59" s="8" t="s">
        <v>14</v>
      </c>
      <c r="B59" s="8" t="s">
        <v>82</v>
      </c>
      <c r="C59" s="2">
        <v>0.53582930756843805</v>
      </c>
      <c r="D59" s="2">
        <v>0.54088785046729004</v>
      </c>
      <c r="E59" s="2">
        <v>0.55168220510741794</v>
      </c>
      <c r="F59" s="2">
        <v>0.55859213250517603</v>
      </c>
      <c r="G59" s="2">
        <v>0.57826961770623697</v>
      </c>
      <c r="H59" s="2">
        <v>0.58823529411764697</v>
      </c>
      <c r="I59" s="2">
        <v>0.60303030303030303</v>
      </c>
      <c r="J59" s="2">
        <v>0.59321428571428603</v>
      </c>
      <c r="K59" s="2">
        <v>0.598007712082262</v>
      </c>
      <c r="L59" s="2">
        <v>0.570584577114428</v>
      </c>
      <c r="M59" s="2">
        <v>0.53441765901829796</v>
      </c>
      <c r="N59" s="2">
        <v>0.50845147219192999</v>
      </c>
    </row>
    <row r="60" spans="1:14" x14ac:dyDescent="0.3">
      <c r="A60" s="8" t="s">
        <v>14</v>
      </c>
      <c r="B60" s="8" t="s">
        <v>16</v>
      </c>
      <c r="C60" s="2">
        <v>4.0660225442834097E-2</v>
      </c>
      <c r="D60" s="2">
        <v>4.5950155763239901E-2</v>
      </c>
      <c r="E60" s="2">
        <v>4.53992703688691E-2</v>
      </c>
      <c r="F60" s="2">
        <v>4.1821946169772299E-2</v>
      </c>
      <c r="G60" s="2">
        <v>4.1046277665996E-2</v>
      </c>
      <c r="H60" s="2">
        <v>3.6764705882352901E-2</v>
      </c>
      <c r="I60" s="2">
        <v>3.9393939393939398E-2</v>
      </c>
      <c r="J60" s="2">
        <v>4.3214285714285698E-2</v>
      </c>
      <c r="K60" s="2">
        <v>4.7236503856041098E-2</v>
      </c>
      <c r="L60" s="2">
        <v>4.9129353233830803E-2</v>
      </c>
      <c r="M60" s="2">
        <v>5.8960209119953498E-2</v>
      </c>
      <c r="N60" s="2">
        <v>6.1341330425299899E-2</v>
      </c>
    </row>
    <row r="61" spans="1:14" x14ac:dyDescent="0.3">
      <c r="A61" s="8" t="s">
        <v>14</v>
      </c>
      <c r="B61" s="8" t="s">
        <v>83</v>
      </c>
      <c r="C61" s="2">
        <v>0.16908212560386501</v>
      </c>
      <c r="D61" s="2">
        <v>0.14524922118380099</v>
      </c>
      <c r="E61" s="2">
        <v>0.12971220105391201</v>
      </c>
      <c r="F61" s="2">
        <v>0.12753623188405799</v>
      </c>
      <c r="G61" s="2">
        <v>0.112273641851107</v>
      </c>
      <c r="H61" s="2">
        <v>0.100232198142415</v>
      </c>
      <c r="I61" s="2">
        <v>9.1287878787878807E-2</v>
      </c>
      <c r="J61" s="2">
        <v>8.7499999999999994E-2</v>
      </c>
      <c r="K61" s="2">
        <v>8.2904884318766095E-2</v>
      </c>
      <c r="L61" s="2">
        <v>7.8047263681591997E-2</v>
      </c>
      <c r="M61" s="2">
        <v>6.5349985477780995E-2</v>
      </c>
      <c r="N61" s="2">
        <v>5.4252998909487503E-2</v>
      </c>
    </row>
    <row r="62" spans="1:14" x14ac:dyDescent="0.3">
      <c r="A62" s="8" t="s">
        <v>15</v>
      </c>
      <c r="B62" s="8" t="s">
        <v>79</v>
      </c>
      <c r="C62" s="2">
        <v>0.38924387646432401</v>
      </c>
      <c r="D62" s="2">
        <v>0.39453961456102798</v>
      </c>
      <c r="E62" s="2">
        <v>0.38236914600550997</v>
      </c>
      <c r="F62" s="2">
        <v>0.38888888888888901</v>
      </c>
      <c r="G62" s="2">
        <v>0.38145416227607998</v>
      </c>
      <c r="H62" s="2">
        <v>0.40426612493651598</v>
      </c>
      <c r="I62" s="2">
        <v>0.40019714144898999</v>
      </c>
      <c r="J62" s="2">
        <v>0.39092172301991701</v>
      </c>
      <c r="K62" s="2">
        <v>0.38265081461911099</v>
      </c>
      <c r="L62" s="2">
        <v>0.38393217601937801</v>
      </c>
      <c r="M62" s="2">
        <v>0.39861415025528801</v>
      </c>
      <c r="N62" s="2">
        <v>0.44510190664036797</v>
      </c>
    </row>
    <row r="63" spans="1:14" x14ac:dyDescent="0.3">
      <c r="A63" s="8" t="s">
        <v>15</v>
      </c>
      <c r="B63" s="8" t="s">
        <v>80</v>
      </c>
      <c r="C63" s="2">
        <v>4.7390841320553802E-2</v>
      </c>
      <c r="D63" s="2">
        <v>4.8179871520342601E-2</v>
      </c>
      <c r="E63" s="2">
        <v>5.0688705234159803E-2</v>
      </c>
      <c r="F63" s="2">
        <v>5.3888888888888903E-2</v>
      </c>
      <c r="G63" s="2">
        <v>5.7955742887249702E-2</v>
      </c>
      <c r="H63" s="2">
        <v>5.73895378364652E-2</v>
      </c>
      <c r="I63" s="2">
        <v>6.40709709216363E-2</v>
      </c>
      <c r="J63" s="2">
        <v>6.8550254747568304E-2</v>
      </c>
      <c r="K63" s="2">
        <v>7.8379568472038794E-2</v>
      </c>
      <c r="L63" s="2">
        <v>8.2761404925312906E-2</v>
      </c>
      <c r="M63" s="2">
        <v>8.8621444201312904E-2</v>
      </c>
      <c r="N63" s="2">
        <v>9.0072320841551604E-2</v>
      </c>
    </row>
    <row r="64" spans="1:14" x14ac:dyDescent="0.3">
      <c r="A64" s="8" t="s">
        <v>15</v>
      </c>
      <c r="B64" s="8" t="s">
        <v>81</v>
      </c>
      <c r="C64" s="2">
        <v>1.9701810436634701E-2</v>
      </c>
      <c r="D64" s="2">
        <v>1.49892933618844E-2</v>
      </c>
      <c r="E64" s="2">
        <v>2.0385674931129499E-2</v>
      </c>
      <c r="F64" s="2">
        <v>2.1666666666666699E-2</v>
      </c>
      <c r="G64" s="2">
        <v>2.26554267650158E-2</v>
      </c>
      <c r="H64" s="2">
        <v>2.2854240731335702E-2</v>
      </c>
      <c r="I64" s="2">
        <v>2.31641202562839E-2</v>
      </c>
      <c r="J64" s="2">
        <v>2.6401111625752701E-2</v>
      </c>
      <c r="K64" s="2">
        <v>2.2457067371202101E-2</v>
      </c>
      <c r="L64" s="2">
        <v>2.3011707710940701E-2</v>
      </c>
      <c r="M64" s="2">
        <v>2.40700218818381E-2</v>
      </c>
      <c r="N64" s="2">
        <v>2.2353714661406999E-2</v>
      </c>
    </row>
    <row r="65" spans="1:15" x14ac:dyDescent="0.3">
      <c r="A65" s="8" t="s">
        <v>15</v>
      </c>
      <c r="B65" s="8" t="s">
        <v>82</v>
      </c>
      <c r="C65" s="2">
        <v>0.32428115015974401</v>
      </c>
      <c r="D65" s="2">
        <v>0.32387580299785901</v>
      </c>
      <c r="E65" s="2">
        <v>0.33774104683195599</v>
      </c>
      <c r="F65" s="2">
        <v>0.33055555555555599</v>
      </c>
      <c r="G65" s="2">
        <v>0.34088514225500499</v>
      </c>
      <c r="H65" s="2">
        <v>0.33113255459624202</v>
      </c>
      <c r="I65" s="2">
        <v>0.33859043863972399</v>
      </c>
      <c r="J65" s="2">
        <v>0.33024548402038001</v>
      </c>
      <c r="K65" s="2">
        <v>0.33025099075297198</v>
      </c>
      <c r="L65" s="2">
        <v>0.323778764634639</v>
      </c>
      <c r="M65" s="2">
        <v>0.30415754923413602</v>
      </c>
      <c r="N65" s="2">
        <v>0.26528599605522701</v>
      </c>
    </row>
    <row r="66" spans="1:15" x14ac:dyDescent="0.3">
      <c r="A66" s="8" t="s">
        <v>15</v>
      </c>
      <c r="B66" s="8" t="s">
        <v>16</v>
      </c>
      <c r="C66" s="2">
        <v>6.9755058572949905E-2</v>
      </c>
      <c r="D66" s="2">
        <v>6.8522483940042803E-2</v>
      </c>
      <c r="E66" s="2">
        <v>7.43801652892562E-2</v>
      </c>
      <c r="F66" s="2">
        <v>7.8333333333333297E-2</v>
      </c>
      <c r="G66" s="2">
        <v>7.4815595363540599E-2</v>
      </c>
      <c r="H66" s="2">
        <v>7.7196546470289507E-2</v>
      </c>
      <c r="I66" s="2">
        <v>8.1320847708230698E-2</v>
      </c>
      <c r="J66" s="2">
        <v>9.4951366373320994E-2</v>
      </c>
      <c r="K66" s="2">
        <v>9.9075297225891701E-2</v>
      </c>
      <c r="L66" s="2">
        <v>0.104561970125151</v>
      </c>
      <c r="M66" s="2">
        <v>0.108315098468271</v>
      </c>
      <c r="N66" s="2">
        <v>0.10913872452334</v>
      </c>
    </row>
    <row r="67" spans="1:15" x14ac:dyDescent="0.3">
      <c r="A67" s="8" t="s">
        <v>15</v>
      </c>
      <c r="B67" s="8" t="s">
        <v>83</v>
      </c>
      <c r="C67" s="2">
        <v>0.14962726304579299</v>
      </c>
      <c r="D67" s="2">
        <v>0.14989293361884401</v>
      </c>
      <c r="E67" s="2">
        <v>0.134435261707989</v>
      </c>
      <c r="F67" s="2">
        <v>0.12666666666666701</v>
      </c>
      <c r="G67" s="2">
        <v>0.122233930453109</v>
      </c>
      <c r="H67" s="2">
        <v>0.107160995429152</v>
      </c>
      <c r="I67" s="2">
        <v>9.2656481025135504E-2</v>
      </c>
      <c r="J67" s="2">
        <v>8.8930060213061601E-2</v>
      </c>
      <c r="K67" s="2">
        <v>8.71862615587847E-2</v>
      </c>
      <c r="L67" s="2">
        <v>8.1953976584578106E-2</v>
      </c>
      <c r="M67" s="2">
        <v>7.6221735959153894E-2</v>
      </c>
      <c r="N67" s="2">
        <v>6.8047337278106496E-2</v>
      </c>
    </row>
    <row r="68" spans="1:15" x14ac:dyDescent="0.3">
      <c r="A68" s="8" t="s">
        <v>16</v>
      </c>
      <c r="B68" s="8" t="s">
        <v>79</v>
      </c>
      <c r="C68" s="2">
        <v>0.22159388417635401</v>
      </c>
      <c r="D68" s="2">
        <v>0.237434586832177</v>
      </c>
      <c r="E68" s="2">
        <v>0.24861453201970399</v>
      </c>
      <c r="F68" s="2">
        <v>0.27066904095650002</v>
      </c>
      <c r="G68" s="2">
        <v>0.32016210739614998</v>
      </c>
      <c r="H68" s="2">
        <v>0.336309523809524</v>
      </c>
      <c r="I68" s="2">
        <v>0.358959702772221</v>
      </c>
      <c r="J68" s="2">
        <v>0.34699180491705001</v>
      </c>
      <c r="K68" s="2">
        <v>0.39591901297057902</v>
      </c>
      <c r="L68" s="2">
        <v>0.41634704404179301</v>
      </c>
      <c r="M68" s="2">
        <v>0.48767538869928001</v>
      </c>
      <c r="N68" s="2">
        <v>0.532711135511026</v>
      </c>
    </row>
    <row r="69" spans="1:15" x14ac:dyDescent="0.3">
      <c r="A69" s="8" t="s">
        <v>16</v>
      </c>
      <c r="B69" s="8" t="s">
        <v>80</v>
      </c>
      <c r="C69" s="2">
        <v>4.3145879149649201E-2</v>
      </c>
      <c r="D69" s="2">
        <v>4.6488986248022397E-2</v>
      </c>
      <c r="E69" s="2">
        <v>4.8953201970443401E-2</v>
      </c>
      <c r="F69" s="2">
        <v>5.2912744848638997E-2</v>
      </c>
      <c r="G69" s="2">
        <v>6.3829787234042507E-2</v>
      </c>
      <c r="H69" s="2">
        <v>6.7460317460317498E-2</v>
      </c>
      <c r="I69" s="2">
        <v>8.3738210917405007E-2</v>
      </c>
      <c r="J69" s="2">
        <v>0.14911053367979199</v>
      </c>
      <c r="K69" s="2">
        <v>0.13982916798481501</v>
      </c>
      <c r="L69" s="2">
        <v>0.13926729268615301</v>
      </c>
      <c r="M69" s="2">
        <v>0.13196814562002299</v>
      </c>
      <c r="N69" s="2">
        <v>0.11593009424467</v>
      </c>
    </row>
    <row r="70" spans="1:15" x14ac:dyDescent="0.3">
      <c r="A70" s="8" t="s">
        <v>16</v>
      </c>
      <c r="B70" s="8" t="s">
        <v>81</v>
      </c>
      <c r="C70" s="2">
        <v>1.9478479421928999E-2</v>
      </c>
      <c r="D70" s="2">
        <v>2.1053912620177698E-2</v>
      </c>
      <c r="E70" s="2">
        <v>2.23214285714286E-2</v>
      </c>
      <c r="F70" s="2">
        <v>2.4930043245993402E-2</v>
      </c>
      <c r="G70" s="2">
        <v>2.1276595744680899E-2</v>
      </c>
      <c r="H70" s="2">
        <v>2.3148148148148098E-2</v>
      </c>
      <c r="I70" s="2">
        <v>2.4292655044298402E-2</v>
      </c>
      <c r="J70" s="2">
        <v>2.35858484909055E-2</v>
      </c>
      <c r="K70" s="2">
        <v>2.6257513445112301E-2</v>
      </c>
      <c r="L70" s="2">
        <v>2.4335405369660099E-2</v>
      </c>
      <c r="M70" s="2">
        <v>2.0983440778662599E-2</v>
      </c>
      <c r="N70" s="2">
        <v>2.04959282642511E-2</v>
      </c>
    </row>
    <row r="71" spans="1:15" x14ac:dyDescent="0.3">
      <c r="A71" s="8" t="s">
        <v>16</v>
      </c>
      <c r="B71" s="8" t="s">
        <v>82</v>
      </c>
      <c r="C71" s="2">
        <v>0.39941355115718902</v>
      </c>
      <c r="D71" s="2">
        <v>0.41170743580382102</v>
      </c>
      <c r="E71" s="2">
        <v>0.46105295566502502</v>
      </c>
      <c r="F71" s="2">
        <v>0.46832866954973301</v>
      </c>
      <c r="G71" s="2">
        <v>0.41269841269841301</v>
      </c>
      <c r="H71" s="2">
        <v>0.39583333333333298</v>
      </c>
      <c r="I71" s="2">
        <v>0.32352100600171502</v>
      </c>
      <c r="J71" s="2">
        <v>0.241655006995803</v>
      </c>
      <c r="K71" s="2">
        <v>0.21812717494463801</v>
      </c>
      <c r="L71" s="2">
        <v>0.18489617775426501</v>
      </c>
      <c r="M71" s="2">
        <v>0.14979142965491099</v>
      </c>
      <c r="N71" s="2">
        <v>0.12654405709579999</v>
      </c>
    </row>
    <row r="72" spans="1:15" x14ac:dyDescent="0.3">
      <c r="A72" s="8" t="s">
        <v>16</v>
      </c>
      <c r="B72" s="8" t="s">
        <v>16</v>
      </c>
      <c r="C72" s="2">
        <v>5.2152057807100201E-2</v>
      </c>
      <c r="D72" s="2">
        <v>5.9145673603504902E-2</v>
      </c>
      <c r="E72" s="2">
        <v>6.3423645320197106E-2</v>
      </c>
      <c r="F72" s="2">
        <v>7.0719918595777198E-2</v>
      </c>
      <c r="G72" s="2">
        <v>8.3080040526849003E-2</v>
      </c>
      <c r="H72" s="2">
        <v>9.4907407407407399E-2</v>
      </c>
      <c r="I72" s="2">
        <v>0.13060874535581601</v>
      </c>
      <c r="J72" s="2">
        <v>0.16450129922046799</v>
      </c>
      <c r="K72" s="2">
        <v>0.15026890224612499</v>
      </c>
      <c r="L72" s="2">
        <v>0.16479301679672001</v>
      </c>
      <c r="M72" s="2">
        <v>0.14144861585134599</v>
      </c>
      <c r="N72" s="2">
        <v>0.14859547991582001</v>
      </c>
    </row>
    <row r="73" spans="1:15" x14ac:dyDescent="0.3">
      <c r="A73" s="8" t="s">
        <v>16</v>
      </c>
      <c r="B73" s="8" t="s">
        <v>83</v>
      </c>
      <c r="C73" s="2">
        <v>0.26421614828777901</v>
      </c>
      <c r="D73" s="2">
        <v>0.224169404892296</v>
      </c>
      <c r="E73" s="2">
        <v>0.15563423645320201</v>
      </c>
      <c r="F73" s="2">
        <v>0.112439582803358</v>
      </c>
      <c r="G73" s="2">
        <v>9.8953056399864903E-2</v>
      </c>
      <c r="H73" s="2">
        <v>8.2341269841269799E-2</v>
      </c>
      <c r="I73" s="2">
        <v>7.8879679908545303E-2</v>
      </c>
      <c r="J73" s="2">
        <v>7.4155506695982407E-2</v>
      </c>
      <c r="K73" s="2">
        <v>6.9598228408731394E-2</v>
      </c>
      <c r="L73" s="2">
        <v>7.0361063351408501E-2</v>
      </c>
      <c r="M73" s="2">
        <v>6.8132979395778004E-2</v>
      </c>
      <c r="N73" s="2">
        <v>5.5723304968432599E-2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79</v>
      </c>
      <c r="C78" s="2">
        <v>4.7249818269929703E-2</v>
      </c>
      <c r="D78" s="2">
        <v>-1.02575967916088E-2</v>
      </c>
      <c r="E78" s="2">
        <v>2.41564715966648E-2</v>
      </c>
      <c r="F78" s="2">
        <v>2.4423647569048201E-2</v>
      </c>
      <c r="G78" s="2">
        <v>5.7189542483660101E-2</v>
      </c>
      <c r="H78" s="2">
        <v>5.9505409582689302E-2</v>
      </c>
      <c r="I78" s="2">
        <v>0.103242490551024</v>
      </c>
      <c r="J78" s="2">
        <v>8.6849380935208595E-2</v>
      </c>
      <c r="K78" s="2">
        <v>0.100757617651938</v>
      </c>
      <c r="L78" s="2">
        <v>0.18216528510424501</v>
      </c>
      <c r="M78" s="2">
        <v>0.17309081636989501</v>
      </c>
      <c r="N78" s="3">
        <v>0.65909364106262802</v>
      </c>
      <c r="O78" s="3">
        <v>1.1510169095301199</v>
      </c>
    </row>
    <row r="79" spans="1:15" x14ac:dyDescent="0.3">
      <c r="A79" s="8" t="s">
        <v>12</v>
      </c>
      <c r="B79" s="8" t="s">
        <v>80</v>
      </c>
      <c r="C79" s="2">
        <v>3.9084090011843702E-2</v>
      </c>
      <c r="D79" s="2">
        <v>1.3297872340425501E-2</v>
      </c>
      <c r="E79" s="2">
        <v>2.1747281589801298E-2</v>
      </c>
      <c r="F79" s="2">
        <v>3.5229357798165099E-2</v>
      </c>
      <c r="G79" s="2">
        <v>0.11875221552640899</v>
      </c>
      <c r="H79" s="2">
        <v>0.15304182509505701</v>
      </c>
      <c r="I79" s="2">
        <v>0.118439131629569</v>
      </c>
      <c r="J79" s="2">
        <v>7.8378378378378397E-2</v>
      </c>
      <c r="K79" s="2">
        <v>0.14308498519024801</v>
      </c>
      <c r="L79" s="2">
        <v>0.221048435319912</v>
      </c>
      <c r="M79" s="2">
        <v>0.15230166503428</v>
      </c>
      <c r="N79" s="3">
        <v>0.73439803439803397</v>
      </c>
      <c r="O79" s="3">
        <v>1.6467941507311601</v>
      </c>
    </row>
    <row r="80" spans="1:15" x14ac:dyDescent="0.3">
      <c r="A80" s="8" t="s">
        <v>12</v>
      </c>
      <c r="B80" s="8" t="s">
        <v>81</v>
      </c>
      <c r="C80" s="2">
        <v>0.144871794871795</v>
      </c>
      <c r="D80" s="2">
        <v>3.4714445688689803E-2</v>
      </c>
      <c r="E80" s="2">
        <v>1.2987012987013E-2</v>
      </c>
      <c r="F80" s="2">
        <v>2.9914529914529898E-2</v>
      </c>
      <c r="G80" s="2">
        <v>0.158713692946058</v>
      </c>
      <c r="H80" s="2">
        <v>1.96956132497762E-2</v>
      </c>
      <c r="I80" s="2">
        <v>9.6575943810359999E-2</v>
      </c>
      <c r="J80" s="2">
        <v>0.12890312249799801</v>
      </c>
      <c r="K80" s="2">
        <v>6.9503546099290797E-2</v>
      </c>
      <c r="L80" s="2">
        <v>6.8965517241379296E-2</v>
      </c>
      <c r="M80" s="2">
        <v>6.7617866004962807E-2</v>
      </c>
      <c r="N80" s="3">
        <v>0.37790232185748601</v>
      </c>
      <c r="O80" s="3">
        <v>0.86255411255411296</v>
      </c>
    </row>
    <row r="81" spans="1:15" x14ac:dyDescent="0.3">
      <c r="A81" s="8" t="s">
        <v>12</v>
      </c>
      <c r="B81" s="8" t="s">
        <v>82</v>
      </c>
      <c r="C81" s="2">
        <v>9.34652434261911E-2</v>
      </c>
      <c r="D81" s="2">
        <v>-1.5952380952380999E-2</v>
      </c>
      <c r="E81" s="2">
        <v>-2.9034599564481001E-3</v>
      </c>
      <c r="F81" s="2">
        <v>1.19712044002265E-2</v>
      </c>
      <c r="G81" s="2">
        <v>6.0906402365918003E-2</v>
      </c>
      <c r="H81" s="2">
        <v>1.7403751977699101E-2</v>
      </c>
      <c r="I81" s="2">
        <v>3.9765995260663503E-2</v>
      </c>
      <c r="J81" s="2">
        <v>5.4554518908909597E-2</v>
      </c>
      <c r="K81" s="2">
        <v>-2.0260687512662899E-4</v>
      </c>
      <c r="L81" s="2">
        <v>2.45879492029181E-2</v>
      </c>
      <c r="M81" s="2">
        <v>2.6700949367088601E-2</v>
      </c>
      <c r="N81" s="3">
        <v>0.109109037817819</v>
      </c>
      <c r="O81" s="3">
        <v>0.255988386160174</v>
      </c>
    </row>
    <row r="82" spans="1:15" x14ac:dyDescent="0.3">
      <c r="A82" s="8" t="s">
        <v>12</v>
      </c>
      <c r="B82" s="8" t="s">
        <v>16</v>
      </c>
      <c r="C82" s="2">
        <v>4.6618852459016397E-2</v>
      </c>
      <c r="D82" s="2">
        <v>5.2373959862946601E-2</v>
      </c>
      <c r="E82" s="2">
        <v>5.6279069767441903E-2</v>
      </c>
      <c r="F82" s="2">
        <v>6.2967855570233405E-2</v>
      </c>
      <c r="G82" s="2">
        <v>0.101077050538525</v>
      </c>
      <c r="H82" s="2">
        <v>0.14108352144469499</v>
      </c>
      <c r="I82" s="2">
        <v>0.214638971315529</v>
      </c>
      <c r="J82" s="2">
        <v>0.169381107491857</v>
      </c>
      <c r="K82" s="2">
        <v>0.14693593314763201</v>
      </c>
      <c r="L82" s="2">
        <v>0.14227889091277099</v>
      </c>
      <c r="M82" s="2">
        <v>0.15450035435861101</v>
      </c>
      <c r="N82" s="3">
        <v>0.76872964169381097</v>
      </c>
      <c r="O82" s="3">
        <v>2.0306976744186001</v>
      </c>
    </row>
    <row r="83" spans="1:15" x14ac:dyDescent="0.3">
      <c r="A83" s="8" t="s">
        <v>12</v>
      </c>
      <c r="B83" s="8" t="s">
        <v>83</v>
      </c>
      <c r="C83" s="2">
        <v>-5.5091819699499202E-2</v>
      </c>
      <c r="D83" s="2">
        <v>-0.124263839811543</v>
      </c>
      <c r="E83" s="2">
        <v>-0.11398789509078699</v>
      </c>
      <c r="F83" s="2">
        <v>-3.6053130929791302E-2</v>
      </c>
      <c r="G83" s="2">
        <v>-7.0866141732283498E-3</v>
      </c>
      <c r="H83" s="2">
        <v>-1.30848532910389E-2</v>
      </c>
      <c r="I83" s="2">
        <v>3.8569706709521902E-2</v>
      </c>
      <c r="J83" s="2">
        <v>5.49323017408124E-2</v>
      </c>
      <c r="K83" s="2">
        <v>5.5738907224055702E-2</v>
      </c>
      <c r="L83" s="2">
        <v>-1.0767627648489099E-2</v>
      </c>
      <c r="M83" s="2">
        <v>4.2837078651685401E-2</v>
      </c>
      <c r="N83" s="3">
        <v>0.14893617021276601</v>
      </c>
      <c r="O83" s="3">
        <v>-1.34498991257566E-3</v>
      </c>
    </row>
    <row r="84" spans="1:15" x14ac:dyDescent="0.3">
      <c r="A84" s="8" t="s">
        <v>13</v>
      </c>
      <c r="B84" s="8" t="s">
        <v>79</v>
      </c>
      <c r="C84" s="2">
        <v>-3.7313432835820899E-2</v>
      </c>
      <c r="D84" s="2">
        <v>-8.5271317829457405E-2</v>
      </c>
      <c r="E84" s="2">
        <v>3.3898305084745797E-2</v>
      </c>
      <c r="F84" s="2">
        <v>-2.4590163934426201E-2</v>
      </c>
      <c r="G84" s="2">
        <v>-2.5210084033613401E-2</v>
      </c>
      <c r="H84" s="2">
        <v>0.13793103448275901</v>
      </c>
      <c r="I84" s="2">
        <v>4.5454545454545497E-2</v>
      </c>
      <c r="J84" s="2">
        <v>0.13768115942028999</v>
      </c>
      <c r="K84" s="2">
        <v>0.152866242038217</v>
      </c>
      <c r="L84" s="2">
        <v>0.138121546961326</v>
      </c>
      <c r="M84" s="2">
        <v>0.43203883495145601</v>
      </c>
      <c r="N84" s="3">
        <v>1.13768115942029</v>
      </c>
      <c r="O84" s="3">
        <v>1.5</v>
      </c>
    </row>
    <row r="85" spans="1:15" x14ac:dyDescent="0.3">
      <c r="A85" s="8" t="s">
        <v>13</v>
      </c>
      <c r="B85" s="8" t="s">
        <v>80</v>
      </c>
      <c r="C85" s="2">
        <v>0.27777777777777801</v>
      </c>
      <c r="D85" s="2">
        <v>-8.6956521739130405E-2</v>
      </c>
      <c r="E85" s="2">
        <v>9.5238095238095205E-2</v>
      </c>
      <c r="F85" s="2">
        <v>0.34782608695652201</v>
      </c>
      <c r="G85" s="2">
        <v>-9.6774193548387094E-2</v>
      </c>
      <c r="H85" s="2">
        <v>0.32142857142857101</v>
      </c>
      <c r="I85" s="2">
        <v>0.78378378378378399</v>
      </c>
      <c r="J85" s="2">
        <v>-3.03030303030303E-2</v>
      </c>
      <c r="K85" s="2">
        <v>6.25E-2</v>
      </c>
      <c r="L85" s="2">
        <v>-5.8823529411764698E-2</v>
      </c>
      <c r="M85" s="2">
        <v>0.34375</v>
      </c>
      <c r="N85" s="3">
        <v>0.30303030303030298</v>
      </c>
      <c r="O85" s="3">
        <v>3.0952380952380998</v>
      </c>
    </row>
    <row r="86" spans="1:15" x14ac:dyDescent="0.3">
      <c r="A86" s="8" t="s">
        <v>13</v>
      </c>
      <c r="B86" s="8" t="s">
        <v>81</v>
      </c>
      <c r="C86" s="2">
        <v>-0.2</v>
      </c>
      <c r="D86" s="2">
        <v>0.25</v>
      </c>
      <c r="E86" s="2">
        <v>0</v>
      </c>
      <c r="F86" s="2">
        <v>0.2</v>
      </c>
      <c r="G86" s="2">
        <v>0</v>
      </c>
      <c r="H86" s="2">
        <v>0.25</v>
      </c>
      <c r="I86" s="2">
        <v>0.33333333333333298</v>
      </c>
      <c r="J86" s="2">
        <v>-0.25</v>
      </c>
      <c r="K86" s="2">
        <v>0.4</v>
      </c>
      <c r="L86" s="2">
        <v>0</v>
      </c>
      <c r="M86" s="2">
        <v>-4.7619047619047603E-2</v>
      </c>
      <c r="N86" s="3">
        <v>0</v>
      </c>
      <c r="O86" s="3">
        <v>1</v>
      </c>
    </row>
    <row r="87" spans="1:15" x14ac:dyDescent="0.3">
      <c r="A87" s="8" t="s">
        <v>13</v>
      </c>
      <c r="B87" s="8" t="s">
        <v>82</v>
      </c>
      <c r="C87" s="2">
        <v>7.4198988195615503E-2</v>
      </c>
      <c r="D87" s="2">
        <v>3.1397174254317102E-2</v>
      </c>
      <c r="E87" s="2">
        <v>3.0441400304414001E-2</v>
      </c>
      <c r="F87" s="2">
        <v>6.2038404726735601E-2</v>
      </c>
      <c r="G87" s="2">
        <v>6.8150208623087599E-2</v>
      </c>
      <c r="H87" s="2">
        <v>9.1145833333333301E-2</v>
      </c>
      <c r="I87" s="2">
        <v>1.1933174224343699E-2</v>
      </c>
      <c r="J87" s="2">
        <v>0.133254716981132</v>
      </c>
      <c r="K87" s="2">
        <v>4.57856399583767E-2</v>
      </c>
      <c r="L87" s="2">
        <v>4.47761194029851E-2</v>
      </c>
      <c r="M87" s="2">
        <v>0</v>
      </c>
      <c r="N87" s="3">
        <v>0.23820754716981099</v>
      </c>
      <c r="O87" s="3">
        <v>0.59817351598173496</v>
      </c>
    </row>
    <row r="88" spans="1:15" x14ac:dyDescent="0.3">
      <c r="A88" s="8" t="s">
        <v>13</v>
      </c>
      <c r="B88" s="8" t="s">
        <v>16</v>
      </c>
      <c r="C88" s="2">
        <v>0.05</v>
      </c>
      <c r="D88" s="2">
        <v>-0.19047619047618999</v>
      </c>
      <c r="E88" s="2">
        <v>0.17647058823529399</v>
      </c>
      <c r="F88" s="2">
        <v>0.35</v>
      </c>
      <c r="G88" s="2">
        <v>-0.148148148148148</v>
      </c>
      <c r="H88" s="2">
        <v>0.39130434782608697</v>
      </c>
      <c r="I88" s="2">
        <v>0.3125</v>
      </c>
      <c r="J88" s="2">
        <v>0</v>
      </c>
      <c r="K88" s="2">
        <v>0.238095238095238</v>
      </c>
      <c r="L88" s="2">
        <v>0.28846153846153799</v>
      </c>
      <c r="M88" s="2">
        <v>0.14925373134328401</v>
      </c>
      <c r="N88" s="3">
        <v>0.83333333333333304</v>
      </c>
      <c r="O88" s="3">
        <v>3.52941176470588</v>
      </c>
    </row>
    <row r="89" spans="1:15" x14ac:dyDescent="0.3">
      <c r="A89" s="8" t="s">
        <v>13</v>
      </c>
      <c r="B89" s="8" t="s">
        <v>83</v>
      </c>
      <c r="C89" s="2">
        <v>-2.1276595744680899E-2</v>
      </c>
      <c r="D89" s="2">
        <v>-0.13043478260869601</v>
      </c>
      <c r="E89" s="2">
        <v>-0.15</v>
      </c>
      <c r="F89" s="2">
        <v>-4.9019607843137303E-2</v>
      </c>
      <c r="G89" s="2">
        <v>-3.09278350515464E-2</v>
      </c>
      <c r="H89" s="2">
        <v>-2.1276595744680899E-2</v>
      </c>
      <c r="I89" s="2">
        <v>-3.2608695652173898E-2</v>
      </c>
      <c r="J89" s="2">
        <v>3.3707865168539297E-2</v>
      </c>
      <c r="K89" s="2">
        <v>0.13043478260869601</v>
      </c>
      <c r="L89" s="2">
        <v>-0.19230769230769201</v>
      </c>
      <c r="M89" s="2">
        <v>-0.14285714285714299</v>
      </c>
      <c r="N89" s="3">
        <v>-0.19101123595505601</v>
      </c>
      <c r="O89" s="3">
        <v>-0.4</v>
      </c>
    </row>
    <row r="90" spans="1:15" x14ac:dyDescent="0.3">
      <c r="A90" s="8" t="s">
        <v>14</v>
      </c>
      <c r="B90" s="8" t="s">
        <v>79</v>
      </c>
      <c r="C90" s="2">
        <v>8.8709677419354802E-2</v>
      </c>
      <c r="D90" s="2">
        <v>-2.5925925925925901E-2</v>
      </c>
      <c r="E90" s="2">
        <v>-3.8022813688212899E-2</v>
      </c>
      <c r="F90" s="2">
        <v>-7.9051383399209498E-3</v>
      </c>
      <c r="G90" s="2">
        <v>8.3665338645418294E-2</v>
      </c>
      <c r="H90" s="2">
        <v>-3.3088235294117599E-2</v>
      </c>
      <c r="I90" s="2">
        <v>7.2243346007604597E-2</v>
      </c>
      <c r="J90" s="2">
        <v>0.102836879432624</v>
      </c>
      <c r="K90" s="2">
        <v>0.14790996784565899</v>
      </c>
      <c r="L90" s="2">
        <v>0.214285714285714</v>
      </c>
      <c r="M90" s="2">
        <v>0.17993079584775101</v>
      </c>
      <c r="N90" s="3">
        <v>0.81382978723404298</v>
      </c>
      <c r="O90" s="3">
        <v>0.94486692015209095</v>
      </c>
    </row>
    <row r="91" spans="1:15" x14ac:dyDescent="0.3">
      <c r="A91" s="8" t="s">
        <v>14</v>
      </c>
      <c r="B91" s="8" t="s">
        <v>80</v>
      </c>
      <c r="C91" s="2">
        <v>8.7912087912087905E-2</v>
      </c>
      <c r="D91" s="2">
        <v>3.03030303030303E-2</v>
      </c>
      <c r="E91" s="2">
        <v>-9.8039215686274508E-3</v>
      </c>
      <c r="F91" s="2">
        <v>7.9207920792079195E-2</v>
      </c>
      <c r="G91" s="2">
        <v>-5.5045871559633003E-2</v>
      </c>
      <c r="H91" s="2">
        <v>5.8252427184466E-2</v>
      </c>
      <c r="I91" s="2">
        <v>0.13761467889908299</v>
      </c>
      <c r="J91" s="2">
        <v>0.13709677419354799</v>
      </c>
      <c r="K91" s="2">
        <v>0.15602836879432599</v>
      </c>
      <c r="L91" s="2">
        <v>0.29447852760736198</v>
      </c>
      <c r="M91" s="2">
        <v>0.175355450236967</v>
      </c>
      <c r="N91" s="3">
        <v>1</v>
      </c>
      <c r="O91" s="3">
        <v>1.4313725490196101</v>
      </c>
    </row>
    <row r="92" spans="1:15" x14ac:dyDescent="0.3">
      <c r="A92" s="8" t="s">
        <v>14</v>
      </c>
      <c r="B92" s="8" t="s">
        <v>81</v>
      </c>
      <c r="C92" s="2">
        <v>8.8888888888888906E-2</v>
      </c>
      <c r="D92" s="2">
        <v>-6.1224489795918401E-2</v>
      </c>
      <c r="E92" s="2">
        <v>8.6956521739130405E-2</v>
      </c>
      <c r="F92" s="2">
        <v>0.12</v>
      </c>
      <c r="G92" s="2">
        <v>0.125</v>
      </c>
      <c r="H92" s="2">
        <v>7.9365079365079402E-2</v>
      </c>
      <c r="I92" s="2">
        <v>0.25</v>
      </c>
      <c r="J92" s="2">
        <v>-2.3529411764705899E-2</v>
      </c>
      <c r="K92" s="2">
        <v>0.14457831325301199</v>
      </c>
      <c r="L92" s="2">
        <v>2.1052631578947399E-2</v>
      </c>
      <c r="M92" s="2">
        <v>0.11340206185567001</v>
      </c>
      <c r="N92" s="3">
        <v>0.27058823529411802</v>
      </c>
      <c r="O92" s="3">
        <v>1.34782608695652</v>
      </c>
    </row>
    <row r="93" spans="1:15" x14ac:dyDescent="0.3">
      <c r="A93" s="8" t="s">
        <v>14</v>
      </c>
      <c r="B93" s="8" t="s">
        <v>82</v>
      </c>
      <c r="C93" s="2">
        <v>4.3576258452291503E-2</v>
      </c>
      <c r="D93" s="2">
        <v>-2.0158387329013702E-2</v>
      </c>
      <c r="E93" s="2">
        <v>-8.8170462894930201E-3</v>
      </c>
      <c r="F93" s="2">
        <v>6.5233506300963695E-2</v>
      </c>
      <c r="G93" s="2">
        <v>5.7759220598468997E-2</v>
      </c>
      <c r="H93" s="2">
        <v>4.7368421052631601E-2</v>
      </c>
      <c r="I93" s="2">
        <v>4.3341708542713603E-2</v>
      </c>
      <c r="J93" s="2">
        <v>0.120409391932571</v>
      </c>
      <c r="K93" s="2">
        <v>-1.3970983342289099E-2</v>
      </c>
      <c r="L93" s="2">
        <v>2.7247956403269801E-3</v>
      </c>
      <c r="M93" s="2">
        <v>1.3586956521739101E-2</v>
      </c>
      <c r="N93" s="3">
        <v>0.122817579771222</v>
      </c>
      <c r="O93" s="3">
        <v>0.370315944158707</v>
      </c>
    </row>
    <row r="94" spans="1:15" x14ac:dyDescent="0.3">
      <c r="A94" s="8" t="s">
        <v>14</v>
      </c>
      <c r="B94" s="8" t="s">
        <v>16</v>
      </c>
      <c r="C94" s="2">
        <v>0.16831683168316799</v>
      </c>
      <c r="D94" s="2">
        <v>-5.0847457627118599E-2</v>
      </c>
      <c r="E94" s="2">
        <v>-9.8214285714285698E-2</v>
      </c>
      <c r="F94" s="2">
        <v>9.9009900990098994E-3</v>
      </c>
      <c r="G94" s="2">
        <v>-6.8627450980392204E-2</v>
      </c>
      <c r="H94" s="2">
        <v>9.4736842105263203E-2</v>
      </c>
      <c r="I94" s="2">
        <v>0.16346153846153799</v>
      </c>
      <c r="J94" s="2">
        <v>0.214876033057851</v>
      </c>
      <c r="K94" s="2">
        <v>7.4829931972789102E-2</v>
      </c>
      <c r="L94" s="2">
        <v>0.284810126582278</v>
      </c>
      <c r="M94" s="2">
        <v>0.108374384236453</v>
      </c>
      <c r="N94" s="3">
        <v>0.85950413223140498</v>
      </c>
      <c r="O94" s="3">
        <v>1.0089285714285701</v>
      </c>
    </row>
    <row r="95" spans="1:15" x14ac:dyDescent="0.3">
      <c r="A95" s="8" t="s">
        <v>14</v>
      </c>
      <c r="B95" s="8" t="s">
        <v>83</v>
      </c>
      <c r="C95" s="2">
        <v>-0.11190476190476201</v>
      </c>
      <c r="D95" s="2">
        <v>-0.142091152815013</v>
      </c>
      <c r="E95" s="2">
        <v>-3.7499999999999999E-2</v>
      </c>
      <c r="F95" s="2">
        <v>-9.4155844155844201E-2</v>
      </c>
      <c r="G95" s="2">
        <v>-7.1684587813620096E-2</v>
      </c>
      <c r="H95" s="2">
        <v>-6.9498069498069498E-2</v>
      </c>
      <c r="I95" s="2">
        <v>1.6597510373444001E-2</v>
      </c>
      <c r="J95" s="2">
        <v>5.3061224489795902E-2</v>
      </c>
      <c r="K95" s="2">
        <v>-2.7131782945736399E-2</v>
      </c>
      <c r="L95" s="2">
        <v>-0.103585657370518</v>
      </c>
      <c r="M95" s="2">
        <v>-0.11555555555555599</v>
      </c>
      <c r="N95" s="3">
        <v>-0.187755102040816</v>
      </c>
      <c r="O95" s="3">
        <v>-0.37812499999999999</v>
      </c>
    </row>
    <row r="96" spans="1:15" x14ac:dyDescent="0.3">
      <c r="A96" s="8" t="s">
        <v>15</v>
      </c>
      <c r="B96" s="8" t="s">
        <v>79</v>
      </c>
      <c r="C96" s="2">
        <v>8.2079343365253094E-3</v>
      </c>
      <c r="D96" s="2">
        <v>-5.8344640434192699E-2</v>
      </c>
      <c r="E96" s="2">
        <v>8.6455331412103806E-3</v>
      </c>
      <c r="F96" s="2">
        <v>3.4285714285714301E-2</v>
      </c>
      <c r="G96" s="2">
        <v>9.9447513812154706E-2</v>
      </c>
      <c r="H96" s="2">
        <v>2.01005025125628E-2</v>
      </c>
      <c r="I96" s="2">
        <v>3.9408866995073899E-2</v>
      </c>
      <c r="J96" s="2">
        <v>2.96208530805687E-2</v>
      </c>
      <c r="K96" s="2">
        <v>9.4361334867664001E-2</v>
      </c>
      <c r="L96" s="2">
        <v>0.14931650893796</v>
      </c>
      <c r="M96" s="2">
        <v>0.23879231473010101</v>
      </c>
      <c r="N96" s="3">
        <v>0.60426540284360197</v>
      </c>
      <c r="O96" s="3">
        <v>0.95100864553314102</v>
      </c>
    </row>
    <row r="97" spans="1:15" x14ac:dyDescent="0.3">
      <c r="A97" s="8" t="s">
        <v>15</v>
      </c>
      <c r="B97" s="8" t="s">
        <v>80</v>
      </c>
      <c r="C97" s="2">
        <v>1.1235955056179799E-2</v>
      </c>
      <c r="D97" s="2">
        <v>2.2222222222222199E-2</v>
      </c>
      <c r="E97" s="2">
        <v>5.4347826086956499E-2</v>
      </c>
      <c r="F97" s="2">
        <v>0.134020618556701</v>
      </c>
      <c r="G97" s="2">
        <v>2.7272727272727299E-2</v>
      </c>
      <c r="H97" s="2">
        <v>0.15044247787610601</v>
      </c>
      <c r="I97" s="2">
        <v>0.138461538461538</v>
      </c>
      <c r="J97" s="2">
        <v>0.20270270270270299</v>
      </c>
      <c r="K97" s="2">
        <v>0.151685393258427</v>
      </c>
      <c r="L97" s="2">
        <v>0.185365853658537</v>
      </c>
      <c r="M97" s="2">
        <v>0.12757201646090499</v>
      </c>
      <c r="N97" s="3">
        <v>0.85135135135135098</v>
      </c>
      <c r="O97" s="3">
        <v>1.97826086956522</v>
      </c>
    </row>
    <row r="98" spans="1:15" x14ac:dyDescent="0.3">
      <c r="A98" s="8" t="s">
        <v>15</v>
      </c>
      <c r="B98" s="8" t="s">
        <v>81</v>
      </c>
      <c r="C98" s="2">
        <v>-0.24324324324324301</v>
      </c>
      <c r="D98" s="2">
        <v>0.32142857142857101</v>
      </c>
      <c r="E98" s="2">
        <v>5.4054054054054099E-2</v>
      </c>
      <c r="F98" s="2">
        <v>0.102564102564103</v>
      </c>
      <c r="G98" s="2">
        <v>4.6511627906976702E-2</v>
      </c>
      <c r="H98" s="2">
        <v>4.4444444444444398E-2</v>
      </c>
      <c r="I98" s="2">
        <v>0.21276595744680901</v>
      </c>
      <c r="J98" s="2">
        <v>-0.105263157894737</v>
      </c>
      <c r="K98" s="2">
        <v>0.11764705882352899</v>
      </c>
      <c r="L98" s="2">
        <v>0.157894736842105</v>
      </c>
      <c r="M98" s="2">
        <v>3.03030303030303E-2</v>
      </c>
      <c r="N98" s="3">
        <v>0.19298245614035101</v>
      </c>
      <c r="O98" s="3">
        <v>0.83783783783783805</v>
      </c>
    </row>
    <row r="99" spans="1:15" x14ac:dyDescent="0.3">
      <c r="A99" s="8" t="s">
        <v>15</v>
      </c>
      <c r="B99" s="8" t="s">
        <v>82</v>
      </c>
      <c r="C99" s="2">
        <v>-6.56814449917898E-3</v>
      </c>
      <c r="D99" s="2">
        <v>1.3223140495867799E-2</v>
      </c>
      <c r="E99" s="2">
        <v>-2.9363784665579099E-2</v>
      </c>
      <c r="F99" s="2">
        <v>8.73949579831933E-2</v>
      </c>
      <c r="G99" s="2">
        <v>7.7279752704791302E-3</v>
      </c>
      <c r="H99" s="2">
        <v>5.3680981595091999E-2</v>
      </c>
      <c r="I99" s="2">
        <v>3.7845705967976699E-2</v>
      </c>
      <c r="J99" s="2">
        <v>5.1893408134642403E-2</v>
      </c>
      <c r="K99" s="2">
        <v>6.9333333333333302E-2</v>
      </c>
      <c r="L99" s="2">
        <v>3.9900249376558602E-2</v>
      </c>
      <c r="M99" s="2">
        <v>-3.2374100719424502E-2</v>
      </c>
      <c r="N99" s="3">
        <v>0.13183730715287501</v>
      </c>
      <c r="O99" s="3">
        <v>0.31647634584013101</v>
      </c>
    </row>
    <row r="100" spans="1:15" x14ac:dyDescent="0.3">
      <c r="A100" s="8" t="s">
        <v>15</v>
      </c>
      <c r="B100" s="8" t="s">
        <v>16</v>
      </c>
      <c r="C100" s="2">
        <v>-2.2900763358778602E-2</v>
      </c>
      <c r="D100" s="2">
        <v>5.46875E-2</v>
      </c>
      <c r="E100" s="2">
        <v>4.4444444444444398E-2</v>
      </c>
      <c r="F100" s="2">
        <v>7.09219858156028E-3</v>
      </c>
      <c r="G100" s="2">
        <v>7.0422535211267595E-2</v>
      </c>
      <c r="H100" s="2">
        <v>8.55263157894737E-2</v>
      </c>
      <c r="I100" s="2">
        <v>0.24242424242424199</v>
      </c>
      <c r="J100" s="2">
        <v>9.7560975609756101E-2</v>
      </c>
      <c r="K100" s="2">
        <v>0.151111111111111</v>
      </c>
      <c r="L100" s="2">
        <v>0.14671814671814701</v>
      </c>
      <c r="M100" s="2">
        <v>0.117845117845118</v>
      </c>
      <c r="N100" s="3">
        <v>0.61951219512195099</v>
      </c>
      <c r="O100" s="3">
        <v>1.4592592592592599</v>
      </c>
    </row>
    <row r="101" spans="1:15" x14ac:dyDescent="0.3">
      <c r="A101" s="8" t="s">
        <v>15</v>
      </c>
      <c r="B101" s="8" t="s">
        <v>83</v>
      </c>
      <c r="C101" s="2">
        <v>-3.5587188612099599E-3</v>
      </c>
      <c r="D101" s="2">
        <v>-0.128571428571429</v>
      </c>
      <c r="E101" s="2">
        <v>-6.5573770491803296E-2</v>
      </c>
      <c r="F101" s="2">
        <v>1.7543859649122799E-2</v>
      </c>
      <c r="G101" s="2">
        <v>-9.0517241379310304E-2</v>
      </c>
      <c r="H101" s="2">
        <v>-0.109004739336493</v>
      </c>
      <c r="I101" s="2">
        <v>2.1276595744680899E-2</v>
      </c>
      <c r="J101" s="2">
        <v>3.125E-2</v>
      </c>
      <c r="K101" s="2">
        <v>2.5252525252525301E-2</v>
      </c>
      <c r="L101" s="2">
        <v>2.95566502463054E-2</v>
      </c>
      <c r="M101" s="2">
        <v>-9.5693779904306199E-3</v>
      </c>
      <c r="N101" s="3">
        <v>7.8125E-2</v>
      </c>
      <c r="O101" s="3">
        <v>-0.151639344262295</v>
      </c>
    </row>
    <row r="102" spans="1:15" x14ac:dyDescent="0.3">
      <c r="A102" s="8" t="s">
        <v>16</v>
      </c>
      <c r="B102" s="8" t="s">
        <v>79</v>
      </c>
      <c r="C102" s="2">
        <v>-7.7977315689981105E-2</v>
      </c>
      <c r="D102" s="2">
        <v>-0.17221937467965101</v>
      </c>
      <c r="E102" s="2">
        <v>-0.34117647058823503</v>
      </c>
      <c r="F102" s="2">
        <v>-0.10902255639097699</v>
      </c>
      <c r="G102" s="2">
        <v>7.2784810126582306E-2</v>
      </c>
      <c r="H102" s="2">
        <v>0.23500491642084601</v>
      </c>
      <c r="I102" s="2">
        <v>0.38216560509554098</v>
      </c>
      <c r="J102" s="2">
        <v>0.44182027649769601</v>
      </c>
      <c r="K102" s="2">
        <v>0.25769077107471</v>
      </c>
      <c r="L102" s="2">
        <v>0.225540025412961</v>
      </c>
      <c r="M102" s="2">
        <v>0.50907205806117195</v>
      </c>
      <c r="N102" s="3">
        <v>2.3536866359447002</v>
      </c>
      <c r="O102" s="3">
        <v>2.6049535603715199</v>
      </c>
    </row>
    <row r="103" spans="1:15" x14ac:dyDescent="0.3">
      <c r="A103" s="8" t="s">
        <v>16</v>
      </c>
      <c r="B103" s="8" t="s">
        <v>80</v>
      </c>
      <c r="C103" s="2">
        <v>-7.2815533980582506E-2</v>
      </c>
      <c r="D103" s="2">
        <v>-0.16753926701570701</v>
      </c>
      <c r="E103" s="2">
        <v>-0.34591194968553501</v>
      </c>
      <c r="F103" s="2">
        <v>-9.1346153846153799E-2</v>
      </c>
      <c r="G103" s="2">
        <v>7.9365079365079402E-2</v>
      </c>
      <c r="H103" s="2">
        <v>0.43627450980392202</v>
      </c>
      <c r="I103" s="2">
        <v>1.54607508532423</v>
      </c>
      <c r="J103" s="2">
        <v>0.184986595174263</v>
      </c>
      <c r="K103" s="2">
        <v>0.191176470588235</v>
      </c>
      <c r="L103" s="2">
        <v>-8.5470085470085496E-3</v>
      </c>
      <c r="M103" s="2">
        <v>0.21360153256705</v>
      </c>
      <c r="N103" s="3">
        <v>0.69839142091152795</v>
      </c>
      <c r="O103" s="3">
        <v>2.9842767295597499</v>
      </c>
    </row>
    <row r="104" spans="1:15" x14ac:dyDescent="0.3">
      <c r="A104" s="8" t="s">
        <v>16</v>
      </c>
      <c r="B104" s="8" t="s">
        <v>81</v>
      </c>
      <c r="C104" s="2">
        <v>-6.9892473118279605E-2</v>
      </c>
      <c r="D104" s="2">
        <v>-0.16184971098265899</v>
      </c>
      <c r="E104" s="2">
        <v>-0.32413793103448302</v>
      </c>
      <c r="F104" s="2">
        <v>-0.35714285714285698</v>
      </c>
      <c r="G104" s="2">
        <v>0.11111111111111099</v>
      </c>
      <c r="H104" s="2">
        <v>0.214285714285714</v>
      </c>
      <c r="I104" s="2">
        <v>0.38823529411764701</v>
      </c>
      <c r="J104" s="2">
        <v>0.40677966101694901</v>
      </c>
      <c r="K104" s="2">
        <v>0.108433734939759</v>
      </c>
      <c r="L104" s="2">
        <v>-9.7826086956521702E-2</v>
      </c>
      <c r="M104" s="2">
        <v>0.34939759036144602</v>
      </c>
      <c r="N104" s="3">
        <v>0.89830508474576298</v>
      </c>
      <c r="O104" s="3">
        <v>0.54482758620689697</v>
      </c>
    </row>
    <row r="105" spans="1:15" x14ac:dyDescent="0.3">
      <c r="A105" s="8" t="s">
        <v>16</v>
      </c>
      <c r="B105" s="8" t="s">
        <v>82</v>
      </c>
      <c r="C105" s="2">
        <v>-0.11300471945464099</v>
      </c>
      <c r="D105" s="2">
        <v>-0.114691102571682</v>
      </c>
      <c r="E105" s="2">
        <v>-0.38530884808013399</v>
      </c>
      <c r="F105" s="2">
        <v>-0.33623030961433997</v>
      </c>
      <c r="G105" s="2">
        <v>-2.0458265139116201E-2</v>
      </c>
      <c r="H105" s="2">
        <v>-5.4302422723475401E-2</v>
      </c>
      <c r="I105" s="2">
        <v>6.8021201413427601E-2</v>
      </c>
      <c r="J105" s="2">
        <v>0.140612076095947</v>
      </c>
      <c r="K105" s="2">
        <v>1.37781000725163E-2</v>
      </c>
      <c r="L105" s="2">
        <v>-0.152360515021459</v>
      </c>
      <c r="M105" s="2">
        <v>0.16708860759493699</v>
      </c>
      <c r="N105" s="3">
        <v>0.14392059553349901</v>
      </c>
      <c r="O105" s="3">
        <v>-0.53823038397328904</v>
      </c>
    </row>
    <row r="106" spans="1:15" x14ac:dyDescent="0.3">
      <c r="A106" s="8" t="s">
        <v>16</v>
      </c>
      <c r="B106" s="8" t="s">
        <v>16</v>
      </c>
      <c r="C106" s="2">
        <v>-2.40963855421687E-2</v>
      </c>
      <c r="D106" s="2">
        <v>-0.15226337448559699</v>
      </c>
      <c r="E106" s="2">
        <v>-0.32524271844660202</v>
      </c>
      <c r="F106" s="2">
        <v>-0.115107913669065</v>
      </c>
      <c r="G106" s="2">
        <v>0.16666666666666699</v>
      </c>
      <c r="H106" s="2">
        <v>0.59233449477351896</v>
      </c>
      <c r="I106" s="2">
        <v>0.80087527352297605</v>
      </c>
      <c r="J106" s="2">
        <v>0.154313487241798</v>
      </c>
      <c r="K106" s="2">
        <v>0.31157894736842101</v>
      </c>
      <c r="L106" s="2">
        <v>-0.101926163723917</v>
      </c>
      <c r="M106" s="2">
        <v>0.45129579982126899</v>
      </c>
      <c r="N106" s="3">
        <v>0.97326852976913703</v>
      </c>
      <c r="O106" s="3">
        <v>2.94174757281553</v>
      </c>
    </row>
    <row r="107" spans="1:15" x14ac:dyDescent="0.3">
      <c r="A107" s="8" t="s">
        <v>16</v>
      </c>
      <c r="B107" s="8" t="s">
        <v>83</v>
      </c>
      <c r="C107" s="2">
        <v>-0.26991676575505402</v>
      </c>
      <c r="D107" s="2">
        <v>-0.45114006514658</v>
      </c>
      <c r="E107" s="2">
        <v>-0.56280909990108796</v>
      </c>
      <c r="F107" s="2">
        <v>-0.33710407239819001</v>
      </c>
      <c r="G107" s="2">
        <v>-0.150170648464164</v>
      </c>
      <c r="H107" s="2">
        <v>0.108433734939759</v>
      </c>
      <c r="I107" s="2">
        <v>0.344202898550725</v>
      </c>
      <c r="J107" s="2">
        <v>0.18598382749326101</v>
      </c>
      <c r="K107" s="2">
        <v>0.20909090909090899</v>
      </c>
      <c r="L107" s="2">
        <v>1.3157894736842099E-2</v>
      </c>
      <c r="M107" s="2">
        <v>0.12987012987013</v>
      </c>
      <c r="N107" s="3">
        <v>0.64150943396226401</v>
      </c>
      <c r="O107" s="3">
        <v>-0.39762611275964399</v>
      </c>
    </row>
    <row r="108" spans="1:15" x14ac:dyDescent="0.3">
      <c r="A108" s="11" t="s">
        <v>17</v>
      </c>
      <c r="B108" s="11" t="s">
        <v>17</v>
      </c>
      <c r="C108" s="3">
        <v>1.15360369825594E-2</v>
      </c>
      <c r="D108" s="3">
        <v>-5.1330522029954903E-2</v>
      </c>
      <c r="E108" s="3">
        <v>-5.4633441359376402E-2</v>
      </c>
      <c r="F108" s="3">
        <v>-2.5478887267505199E-3</v>
      </c>
      <c r="G108" s="3">
        <v>5.84028051923925E-2</v>
      </c>
      <c r="H108" s="3">
        <v>5.7505814208609403E-2</v>
      </c>
      <c r="I108" s="3">
        <v>0.108570717234797</v>
      </c>
      <c r="J108" s="3">
        <v>9.9715526276388702E-2</v>
      </c>
      <c r="K108" s="3">
        <v>8.4734513274336301E-2</v>
      </c>
      <c r="L108" s="3">
        <v>0.106339917475957</v>
      </c>
      <c r="M108" s="3">
        <v>0.14414963767602099</v>
      </c>
      <c r="N108" s="3">
        <v>0.50999401107950304</v>
      </c>
      <c r="O108" s="3">
        <v>0.766707541385653</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43</v>
      </c>
      <c r="B113" s="15"/>
    </row>
    <row r="114" spans="1:2" x14ac:dyDescent="0.3">
      <c r="A114" s="14" t="s">
        <v>44</v>
      </c>
      <c r="B114" s="15"/>
    </row>
    <row r="115" spans="1:2" x14ac:dyDescent="0.3">
      <c r="A115" s="14" t="s">
        <v>45</v>
      </c>
      <c r="B115" s="15"/>
    </row>
    <row r="116" spans="1:2" x14ac:dyDescent="0.3">
      <c r="A116" s="14" t="s">
        <v>86</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180</v>
      </c>
      <c r="B1" s="15"/>
    </row>
    <row r="2" spans="1:14" ht="15.6" x14ac:dyDescent="0.3">
      <c r="A2" s="12" t="s">
        <v>174</v>
      </c>
      <c r="B2" s="15"/>
    </row>
    <row r="3" spans="1:14" ht="15.6" x14ac:dyDescent="0.3">
      <c r="A3" s="12" t="s">
        <v>33</v>
      </c>
      <c r="B3" s="15"/>
    </row>
    <row r="4" spans="1:14" ht="15.6" x14ac:dyDescent="0.3">
      <c r="A4" s="12" t="s">
        <v>85</v>
      </c>
      <c r="B4" s="15"/>
    </row>
    <row r="5" spans="1:14" ht="15.6" x14ac:dyDescent="0.3">
      <c r="A5" s="12" t="s">
        <v>77</v>
      </c>
      <c r="B5" s="15"/>
    </row>
    <row r="6" spans="1:14" x14ac:dyDescent="0.3">
      <c r="A6" s="16" t="str">
        <f>HYPERLINK("#'Table of contents'!A51",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87</v>
      </c>
      <c r="C9" s="1">
        <v>1894</v>
      </c>
      <c r="D9" s="1">
        <v>2308</v>
      </c>
      <c r="E9" s="1">
        <v>2326</v>
      </c>
      <c r="F9" s="1">
        <v>2418</v>
      </c>
      <c r="G9" s="1">
        <v>2416</v>
      </c>
      <c r="H9" s="1">
        <v>2567</v>
      </c>
      <c r="I9" s="1">
        <v>2650</v>
      </c>
      <c r="J9" s="1">
        <v>2816</v>
      </c>
      <c r="K9" s="1">
        <v>3265</v>
      </c>
      <c r="L9" s="1">
        <v>3240</v>
      </c>
      <c r="M9" s="1">
        <v>3756</v>
      </c>
      <c r="N9" s="1">
        <v>4096</v>
      </c>
    </row>
    <row r="10" spans="1:14" x14ac:dyDescent="0.3">
      <c r="A10" s="7" t="s">
        <v>12</v>
      </c>
      <c r="B10" s="7" t="s">
        <v>88</v>
      </c>
      <c r="C10" s="1">
        <v>10487</v>
      </c>
      <c r="D10" s="1">
        <v>10658</v>
      </c>
      <c r="E10" s="1">
        <v>10507</v>
      </c>
      <c r="F10" s="1">
        <v>10725</v>
      </c>
      <c r="G10" s="1">
        <v>11048</v>
      </c>
      <c r="H10" s="1">
        <v>11667</v>
      </c>
      <c r="I10" s="1">
        <v>12431</v>
      </c>
      <c r="J10" s="1">
        <v>13822</v>
      </c>
      <c r="K10" s="1">
        <v>14818</v>
      </c>
      <c r="L10" s="1">
        <v>16665</v>
      </c>
      <c r="M10" s="1">
        <v>19775</v>
      </c>
      <c r="N10" s="1">
        <v>23508</v>
      </c>
    </row>
    <row r="11" spans="1:14" x14ac:dyDescent="0.3">
      <c r="A11" s="7" t="s">
        <v>12</v>
      </c>
      <c r="B11" s="7" t="s">
        <v>89</v>
      </c>
      <c r="C11" s="1">
        <v>304</v>
      </c>
      <c r="D11" s="1">
        <v>339</v>
      </c>
      <c r="E11" s="1">
        <v>364</v>
      </c>
      <c r="F11" s="1">
        <v>403</v>
      </c>
      <c r="G11" s="1">
        <v>395</v>
      </c>
      <c r="H11" s="1">
        <v>443</v>
      </c>
      <c r="I11" s="1">
        <v>480</v>
      </c>
      <c r="J11" s="1">
        <v>495</v>
      </c>
      <c r="K11" s="1">
        <v>572</v>
      </c>
      <c r="L11" s="1">
        <v>591</v>
      </c>
      <c r="M11" s="1">
        <v>692</v>
      </c>
      <c r="N11" s="1">
        <v>775</v>
      </c>
    </row>
    <row r="12" spans="1:14" x14ac:dyDescent="0.3">
      <c r="A12" s="7" t="s">
        <v>12</v>
      </c>
      <c r="B12" s="7" t="s">
        <v>90</v>
      </c>
      <c r="C12" s="1">
        <v>2229</v>
      </c>
      <c r="D12" s="1">
        <v>2293</v>
      </c>
      <c r="E12" s="1">
        <v>2303</v>
      </c>
      <c r="F12" s="1">
        <v>2322</v>
      </c>
      <c r="G12" s="1">
        <v>2426</v>
      </c>
      <c r="H12" s="1">
        <v>2713</v>
      </c>
      <c r="I12" s="1">
        <v>3159</v>
      </c>
      <c r="J12" s="1">
        <v>3575</v>
      </c>
      <c r="K12" s="1">
        <v>3817</v>
      </c>
      <c r="L12" s="1">
        <v>4426</v>
      </c>
      <c r="M12" s="1">
        <v>5434</v>
      </c>
      <c r="N12" s="1">
        <v>6284</v>
      </c>
    </row>
    <row r="13" spans="1:14" x14ac:dyDescent="0.3">
      <c r="A13" s="7" t="s">
        <v>12</v>
      </c>
      <c r="B13" s="7" t="s">
        <v>91</v>
      </c>
      <c r="C13" s="1">
        <v>280</v>
      </c>
      <c r="D13" s="1">
        <v>363</v>
      </c>
      <c r="E13" s="1">
        <v>396</v>
      </c>
      <c r="F13" s="1">
        <v>409</v>
      </c>
      <c r="G13" s="1">
        <v>429</v>
      </c>
      <c r="H13" s="1">
        <v>537</v>
      </c>
      <c r="I13" s="1">
        <v>530</v>
      </c>
      <c r="J13" s="1">
        <v>560</v>
      </c>
      <c r="K13" s="1">
        <v>647</v>
      </c>
      <c r="L13" s="1">
        <v>652</v>
      </c>
      <c r="M13" s="1">
        <v>710</v>
      </c>
      <c r="N13" s="1">
        <v>749</v>
      </c>
    </row>
    <row r="14" spans="1:14" x14ac:dyDescent="0.3">
      <c r="A14" s="7" t="s">
        <v>12</v>
      </c>
      <c r="B14" s="7" t="s">
        <v>92</v>
      </c>
      <c r="C14" s="1">
        <v>500</v>
      </c>
      <c r="D14" s="1">
        <v>530</v>
      </c>
      <c r="E14" s="1">
        <v>528</v>
      </c>
      <c r="F14" s="1">
        <v>527</v>
      </c>
      <c r="G14" s="1">
        <v>535</v>
      </c>
      <c r="H14" s="1">
        <v>580</v>
      </c>
      <c r="I14" s="1">
        <v>609</v>
      </c>
      <c r="J14" s="1">
        <v>689</v>
      </c>
      <c r="K14" s="1">
        <v>763</v>
      </c>
      <c r="L14" s="1">
        <v>856</v>
      </c>
      <c r="M14" s="1">
        <v>902</v>
      </c>
      <c r="N14" s="1">
        <v>972</v>
      </c>
    </row>
    <row r="15" spans="1:14" x14ac:dyDescent="0.3">
      <c r="A15" s="7" t="s">
        <v>12</v>
      </c>
      <c r="B15" s="7" t="s">
        <v>93</v>
      </c>
      <c r="C15" s="1">
        <v>7081</v>
      </c>
      <c r="D15" s="1">
        <v>7761</v>
      </c>
      <c r="E15" s="1">
        <v>7504</v>
      </c>
      <c r="F15" s="1">
        <v>7665</v>
      </c>
      <c r="G15" s="1">
        <v>7798</v>
      </c>
      <c r="H15" s="1">
        <v>8516</v>
      </c>
      <c r="I15" s="1">
        <v>8613</v>
      </c>
      <c r="J15" s="1">
        <v>9112</v>
      </c>
      <c r="K15" s="1">
        <v>9851</v>
      </c>
      <c r="L15" s="1">
        <v>9803</v>
      </c>
      <c r="M15" s="1">
        <v>10135</v>
      </c>
      <c r="N15" s="1">
        <v>10299</v>
      </c>
    </row>
    <row r="16" spans="1:14" x14ac:dyDescent="0.3">
      <c r="A16" s="7" t="s">
        <v>12</v>
      </c>
      <c r="B16" s="7" t="s">
        <v>94</v>
      </c>
      <c r="C16" s="1">
        <v>4442</v>
      </c>
      <c r="D16" s="1">
        <v>4839</v>
      </c>
      <c r="E16" s="1">
        <v>4895</v>
      </c>
      <c r="F16" s="1">
        <v>4698</v>
      </c>
      <c r="G16" s="1">
        <v>4713</v>
      </c>
      <c r="H16" s="1">
        <v>4757</v>
      </c>
      <c r="I16" s="1">
        <v>4891</v>
      </c>
      <c r="J16" s="1">
        <v>4929</v>
      </c>
      <c r="K16" s="1">
        <v>4956</v>
      </c>
      <c r="L16" s="1">
        <v>5001</v>
      </c>
      <c r="M16" s="1">
        <v>5033</v>
      </c>
      <c r="N16" s="1">
        <v>5274</v>
      </c>
    </row>
    <row r="17" spans="1:14" x14ac:dyDescent="0.3">
      <c r="A17" s="7" t="s">
        <v>12</v>
      </c>
      <c r="B17" s="7" t="s">
        <v>95</v>
      </c>
      <c r="C17" s="1">
        <v>266</v>
      </c>
      <c r="D17" s="1">
        <v>272</v>
      </c>
      <c r="E17" s="1">
        <v>312</v>
      </c>
      <c r="F17" s="1">
        <v>335</v>
      </c>
      <c r="G17" s="1">
        <v>319</v>
      </c>
      <c r="H17" s="1">
        <v>341</v>
      </c>
      <c r="I17" s="1">
        <v>382</v>
      </c>
      <c r="J17" s="1">
        <v>408</v>
      </c>
      <c r="K17" s="1">
        <v>465</v>
      </c>
      <c r="L17" s="1">
        <v>474</v>
      </c>
      <c r="M17" s="1">
        <v>543</v>
      </c>
      <c r="N17" s="1">
        <v>592</v>
      </c>
    </row>
    <row r="18" spans="1:14" x14ac:dyDescent="0.3">
      <c r="A18" s="7" t="s">
        <v>12</v>
      </c>
      <c r="B18" s="7" t="s">
        <v>96</v>
      </c>
      <c r="C18" s="1">
        <v>1686</v>
      </c>
      <c r="D18" s="1">
        <v>1771</v>
      </c>
      <c r="E18" s="1">
        <v>1838</v>
      </c>
      <c r="F18" s="1">
        <v>1936</v>
      </c>
      <c r="G18" s="1">
        <v>2095</v>
      </c>
      <c r="H18" s="1">
        <v>2317</v>
      </c>
      <c r="I18" s="1">
        <v>2651</v>
      </c>
      <c r="J18" s="1">
        <v>3276</v>
      </c>
      <c r="K18" s="1">
        <v>3843</v>
      </c>
      <c r="L18" s="1">
        <v>4467</v>
      </c>
      <c r="M18" s="1">
        <v>5101</v>
      </c>
      <c r="N18" s="1">
        <v>5924</v>
      </c>
    </row>
    <row r="19" spans="1:14" x14ac:dyDescent="0.3">
      <c r="A19" s="7" t="s">
        <v>12</v>
      </c>
      <c r="B19" s="7" t="s">
        <v>97</v>
      </c>
      <c r="C19" s="1">
        <v>1389</v>
      </c>
      <c r="D19" s="1">
        <v>1285</v>
      </c>
      <c r="E19" s="1">
        <v>1095</v>
      </c>
      <c r="F19" s="1">
        <v>964</v>
      </c>
      <c r="G19" s="1">
        <v>882</v>
      </c>
      <c r="H19" s="1">
        <v>866</v>
      </c>
      <c r="I19" s="1">
        <v>806</v>
      </c>
      <c r="J19" s="1">
        <v>779</v>
      </c>
      <c r="K19" s="1">
        <v>801</v>
      </c>
      <c r="L19" s="1">
        <v>784</v>
      </c>
      <c r="M19" s="1">
        <v>739</v>
      </c>
      <c r="N19" s="1">
        <v>725</v>
      </c>
    </row>
    <row r="20" spans="1:14" x14ac:dyDescent="0.3">
      <c r="A20" s="7" t="s">
        <v>12</v>
      </c>
      <c r="B20" s="7" t="s">
        <v>98</v>
      </c>
      <c r="C20" s="1">
        <v>2205</v>
      </c>
      <c r="D20" s="1">
        <v>2111</v>
      </c>
      <c r="E20" s="1">
        <v>1879</v>
      </c>
      <c r="F20" s="1">
        <v>1671</v>
      </c>
      <c r="G20" s="1">
        <v>1658</v>
      </c>
      <c r="H20" s="1">
        <v>1656</v>
      </c>
      <c r="I20" s="1">
        <v>1683</v>
      </c>
      <c r="J20" s="1">
        <v>1806</v>
      </c>
      <c r="K20" s="1">
        <v>1926</v>
      </c>
      <c r="L20" s="1">
        <v>2095</v>
      </c>
      <c r="M20" s="1">
        <v>2109</v>
      </c>
      <c r="N20" s="1">
        <v>2245</v>
      </c>
    </row>
    <row r="21" spans="1:14" x14ac:dyDescent="0.3">
      <c r="A21" s="7" t="s">
        <v>13</v>
      </c>
      <c r="B21" s="7" t="s">
        <v>87</v>
      </c>
      <c r="C21" s="1">
        <v>24</v>
      </c>
      <c r="D21" s="1">
        <v>22</v>
      </c>
      <c r="E21" s="1">
        <v>24</v>
      </c>
      <c r="F21" s="1">
        <v>27</v>
      </c>
      <c r="G21" s="1">
        <v>32</v>
      </c>
      <c r="H21" s="1">
        <v>28</v>
      </c>
      <c r="I21" s="1">
        <v>33</v>
      </c>
      <c r="J21" s="1">
        <v>31</v>
      </c>
      <c r="K21" s="1">
        <v>39</v>
      </c>
      <c r="L21" s="1">
        <v>41</v>
      </c>
      <c r="M21" s="1">
        <v>48</v>
      </c>
      <c r="N21" s="1">
        <v>50</v>
      </c>
    </row>
    <row r="22" spans="1:14" x14ac:dyDescent="0.3">
      <c r="A22" s="7" t="s">
        <v>13</v>
      </c>
      <c r="B22" s="7" t="s">
        <v>88</v>
      </c>
      <c r="C22" s="1">
        <v>110</v>
      </c>
      <c r="D22" s="1">
        <v>107</v>
      </c>
      <c r="E22" s="1">
        <v>94</v>
      </c>
      <c r="F22" s="1">
        <v>95</v>
      </c>
      <c r="G22" s="1">
        <v>87</v>
      </c>
      <c r="H22" s="1">
        <v>88</v>
      </c>
      <c r="I22" s="1">
        <v>99</v>
      </c>
      <c r="J22" s="1">
        <v>107</v>
      </c>
      <c r="K22" s="1">
        <v>118</v>
      </c>
      <c r="L22" s="1">
        <v>140</v>
      </c>
      <c r="M22" s="1">
        <v>158</v>
      </c>
      <c r="N22" s="1">
        <v>245</v>
      </c>
    </row>
    <row r="23" spans="1:14" x14ac:dyDescent="0.3">
      <c r="A23" s="7" t="s">
        <v>13</v>
      </c>
      <c r="B23" s="7" t="s">
        <v>89</v>
      </c>
      <c r="C23" s="1">
        <v>3</v>
      </c>
      <c r="D23" s="1">
        <v>4</v>
      </c>
      <c r="E23" s="1">
        <v>3</v>
      </c>
      <c r="F23" s="1">
        <v>4</v>
      </c>
      <c r="G23" s="1">
        <v>4</v>
      </c>
      <c r="H23" s="1">
        <v>3</v>
      </c>
      <c r="I23" s="1">
        <v>5</v>
      </c>
      <c r="J23" s="1">
        <v>4</v>
      </c>
      <c r="K23" s="1">
        <v>6</v>
      </c>
      <c r="L23" s="1">
        <v>5</v>
      </c>
      <c r="M23" s="1">
        <v>3</v>
      </c>
      <c r="N23" s="1">
        <v>3</v>
      </c>
    </row>
    <row r="24" spans="1:14" x14ac:dyDescent="0.3">
      <c r="A24" s="7" t="s">
        <v>13</v>
      </c>
      <c r="B24" s="7" t="s">
        <v>90</v>
      </c>
      <c r="C24" s="1">
        <v>15</v>
      </c>
      <c r="D24" s="1">
        <v>19</v>
      </c>
      <c r="E24" s="1">
        <v>18</v>
      </c>
      <c r="F24" s="1">
        <v>19</v>
      </c>
      <c r="G24" s="1">
        <v>27</v>
      </c>
      <c r="H24" s="1">
        <v>25</v>
      </c>
      <c r="I24" s="1">
        <v>32</v>
      </c>
      <c r="J24" s="1">
        <v>62</v>
      </c>
      <c r="K24" s="1">
        <v>58</v>
      </c>
      <c r="L24" s="1">
        <v>63</v>
      </c>
      <c r="M24" s="1">
        <v>61</v>
      </c>
      <c r="N24" s="1">
        <v>83</v>
      </c>
    </row>
    <row r="25" spans="1:14" x14ac:dyDescent="0.3">
      <c r="A25" s="7" t="s">
        <v>13</v>
      </c>
      <c r="B25" s="7" t="s">
        <v>91</v>
      </c>
      <c r="C25" s="1">
        <v>3</v>
      </c>
      <c r="D25" s="1">
        <v>2</v>
      </c>
      <c r="E25" s="1">
        <v>4</v>
      </c>
      <c r="F25" s="1">
        <v>6</v>
      </c>
      <c r="G25" s="1">
        <v>6</v>
      </c>
      <c r="H25" s="1">
        <v>7</v>
      </c>
      <c r="I25" s="1">
        <v>6</v>
      </c>
      <c r="J25" s="1">
        <v>8</v>
      </c>
      <c r="K25" s="1">
        <v>7</v>
      </c>
      <c r="L25" s="1">
        <v>10</v>
      </c>
      <c r="M25" s="1">
        <v>10</v>
      </c>
      <c r="N25" s="1">
        <v>8</v>
      </c>
    </row>
    <row r="26" spans="1:14" x14ac:dyDescent="0.3">
      <c r="A26" s="7" t="s">
        <v>13</v>
      </c>
      <c r="B26" s="7" t="s">
        <v>92</v>
      </c>
      <c r="C26" s="1">
        <v>7</v>
      </c>
      <c r="D26" s="1">
        <v>6</v>
      </c>
      <c r="E26" s="1">
        <v>6</v>
      </c>
      <c r="F26" s="1">
        <v>4</v>
      </c>
      <c r="G26" s="1">
        <v>6</v>
      </c>
      <c r="H26" s="1">
        <v>5</v>
      </c>
      <c r="I26" s="1">
        <v>9</v>
      </c>
      <c r="J26" s="1">
        <v>12</v>
      </c>
      <c r="K26" s="1">
        <v>8</v>
      </c>
      <c r="L26" s="1">
        <v>11</v>
      </c>
      <c r="M26" s="1">
        <v>11</v>
      </c>
      <c r="N26" s="1">
        <v>12</v>
      </c>
    </row>
    <row r="27" spans="1:14" x14ac:dyDescent="0.3">
      <c r="A27" s="7" t="s">
        <v>13</v>
      </c>
      <c r="B27" s="7" t="s">
        <v>93</v>
      </c>
      <c r="C27" s="1">
        <v>499</v>
      </c>
      <c r="D27" s="1">
        <v>547</v>
      </c>
      <c r="E27" s="1">
        <v>570</v>
      </c>
      <c r="F27" s="1">
        <v>595</v>
      </c>
      <c r="G27" s="1">
        <v>641</v>
      </c>
      <c r="H27" s="1">
        <v>677</v>
      </c>
      <c r="I27" s="1">
        <v>738</v>
      </c>
      <c r="J27" s="1">
        <v>741</v>
      </c>
      <c r="K27" s="1">
        <v>853</v>
      </c>
      <c r="L27" s="1">
        <v>881</v>
      </c>
      <c r="M27" s="1">
        <v>924</v>
      </c>
      <c r="N27" s="1">
        <v>924</v>
      </c>
    </row>
    <row r="28" spans="1:14" x14ac:dyDescent="0.3">
      <c r="A28" s="7" t="s">
        <v>13</v>
      </c>
      <c r="B28" s="7" t="s">
        <v>94</v>
      </c>
      <c r="C28" s="1">
        <v>94</v>
      </c>
      <c r="D28" s="1">
        <v>90</v>
      </c>
      <c r="E28" s="1">
        <v>87</v>
      </c>
      <c r="F28" s="1">
        <v>82</v>
      </c>
      <c r="G28" s="1">
        <v>78</v>
      </c>
      <c r="H28" s="1">
        <v>91</v>
      </c>
      <c r="I28" s="1">
        <v>100</v>
      </c>
      <c r="J28" s="1">
        <v>107</v>
      </c>
      <c r="K28" s="1">
        <v>108</v>
      </c>
      <c r="L28" s="1">
        <v>124</v>
      </c>
      <c r="M28" s="1">
        <v>126</v>
      </c>
      <c r="N28" s="1">
        <v>126</v>
      </c>
    </row>
    <row r="29" spans="1:14" x14ac:dyDescent="0.3">
      <c r="A29" s="7" t="s">
        <v>13</v>
      </c>
      <c r="B29" s="7" t="s">
        <v>95</v>
      </c>
      <c r="C29" s="1">
        <v>8</v>
      </c>
      <c r="D29" s="1">
        <v>8</v>
      </c>
      <c r="E29" s="1">
        <v>8</v>
      </c>
      <c r="F29" s="1">
        <v>5</v>
      </c>
      <c r="G29" s="1">
        <v>7</v>
      </c>
      <c r="H29" s="1">
        <v>6</v>
      </c>
      <c r="I29" s="1">
        <v>7</v>
      </c>
      <c r="J29" s="1">
        <v>8</v>
      </c>
      <c r="K29" s="1">
        <v>9</v>
      </c>
      <c r="L29" s="1">
        <v>12</v>
      </c>
      <c r="M29" s="1">
        <v>15</v>
      </c>
      <c r="N29" s="1">
        <v>11</v>
      </c>
    </row>
    <row r="30" spans="1:14" x14ac:dyDescent="0.3">
      <c r="A30" s="7" t="s">
        <v>13</v>
      </c>
      <c r="B30" s="7" t="s">
        <v>96</v>
      </c>
      <c r="C30" s="1">
        <v>12</v>
      </c>
      <c r="D30" s="1">
        <v>13</v>
      </c>
      <c r="E30" s="1">
        <v>9</v>
      </c>
      <c r="F30" s="1">
        <v>15</v>
      </c>
      <c r="G30" s="1">
        <v>20</v>
      </c>
      <c r="H30" s="1">
        <v>17</v>
      </c>
      <c r="I30" s="1">
        <v>25</v>
      </c>
      <c r="J30" s="1">
        <v>34</v>
      </c>
      <c r="K30" s="1">
        <v>33</v>
      </c>
      <c r="L30" s="1">
        <v>40</v>
      </c>
      <c r="M30" s="1">
        <v>52</v>
      </c>
      <c r="N30" s="1">
        <v>66</v>
      </c>
    </row>
    <row r="31" spans="1:14" x14ac:dyDescent="0.3">
      <c r="A31" s="7" t="s">
        <v>13</v>
      </c>
      <c r="B31" s="7" t="s">
        <v>97</v>
      </c>
      <c r="C31" s="1">
        <v>83</v>
      </c>
      <c r="D31" s="1">
        <v>81</v>
      </c>
      <c r="E31" s="1">
        <v>72</v>
      </c>
      <c r="F31" s="1">
        <v>64</v>
      </c>
      <c r="G31" s="1">
        <v>64</v>
      </c>
      <c r="H31" s="1">
        <v>63</v>
      </c>
      <c r="I31" s="1">
        <v>64</v>
      </c>
      <c r="J31" s="1">
        <v>56</v>
      </c>
      <c r="K31" s="1">
        <v>58</v>
      </c>
      <c r="L31" s="1">
        <v>63</v>
      </c>
      <c r="M31" s="1">
        <v>50</v>
      </c>
      <c r="N31" s="1">
        <v>43</v>
      </c>
    </row>
    <row r="32" spans="1:14" x14ac:dyDescent="0.3">
      <c r="A32" s="7" t="s">
        <v>13</v>
      </c>
      <c r="B32" s="7" t="s">
        <v>98</v>
      </c>
      <c r="C32" s="1">
        <v>58</v>
      </c>
      <c r="D32" s="1">
        <v>57</v>
      </c>
      <c r="E32" s="1">
        <v>48</v>
      </c>
      <c r="F32" s="1">
        <v>38</v>
      </c>
      <c r="G32" s="1">
        <v>33</v>
      </c>
      <c r="H32" s="1">
        <v>31</v>
      </c>
      <c r="I32" s="1">
        <v>28</v>
      </c>
      <c r="J32" s="1">
        <v>33</v>
      </c>
      <c r="K32" s="1">
        <v>34</v>
      </c>
      <c r="L32" s="1">
        <v>41</v>
      </c>
      <c r="M32" s="1">
        <v>34</v>
      </c>
      <c r="N32" s="1">
        <v>29</v>
      </c>
    </row>
    <row r="33" spans="1:14" x14ac:dyDescent="0.3">
      <c r="A33" s="7" t="s">
        <v>14</v>
      </c>
      <c r="B33" s="7" t="s">
        <v>87</v>
      </c>
      <c r="C33" s="1">
        <v>83</v>
      </c>
      <c r="D33" s="1">
        <v>112</v>
      </c>
      <c r="E33" s="1">
        <v>105</v>
      </c>
      <c r="F33" s="1">
        <v>102</v>
      </c>
      <c r="G33" s="1">
        <v>106</v>
      </c>
      <c r="H33" s="1">
        <v>135</v>
      </c>
      <c r="I33" s="1">
        <v>137</v>
      </c>
      <c r="J33" s="1">
        <v>138</v>
      </c>
      <c r="K33" s="1">
        <v>165</v>
      </c>
      <c r="L33" s="1">
        <v>185</v>
      </c>
      <c r="M33" s="1">
        <v>204</v>
      </c>
      <c r="N33" s="1">
        <v>230</v>
      </c>
    </row>
    <row r="34" spans="1:14" x14ac:dyDescent="0.3">
      <c r="A34" s="7" t="s">
        <v>14</v>
      </c>
      <c r="B34" s="7" t="s">
        <v>88</v>
      </c>
      <c r="C34" s="1">
        <v>413</v>
      </c>
      <c r="D34" s="1">
        <v>428</v>
      </c>
      <c r="E34" s="1">
        <v>421</v>
      </c>
      <c r="F34" s="1">
        <v>404</v>
      </c>
      <c r="G34" s="1">
        <v>396</v>
      </c>
      <c r="H34" s="1">
        <v>409</v>
      </c>
      <c r="I34" s="1">
        <v>389</v>
      </c>
      <c r="J34" s="1">
        <v>426</v>
      </c>
      <c r="K34" s="1">
        <v>457</v>
      </c>
      <c r="L34" s="1">
        <v>529</v>
      </c>
      <c r="M34" s="1">
        <v>663</v>
      </c>
      <c r="N34" s="1">
        <v>793</v>
      </c>
    </row>
    <row r="35" spans="1:14" x14ac:dyDescent="0.3">
      <c r="A35" s="7" t="s">
        <v>14</v>
      </c>
      <c r="B35" s="7" t="s">
        <v>89</v>
      </c>
      <c r="C35" s="1">
        <v>5</v>
      </c>
      <c r="D35" s="1">
        <v>10</v>
      </c>
      <c r="E35" s="1">
        <v>12</v>
      </c>
      <c r="F35" s="1">
        <v>12</v>
      </c>
      <c r="G35" s="1">
        <v>5</v>
      </c>
      <c r="H35" s="1">
        <v>11</v>
      </c>
      <c r="I35" s="1">
        <v>13</v>
      </c>
      <c r="J35" s="1">
        <v>14</v>
      </c>
      <c r="K35" s="1">
        <v>18</v>
      </c>
      <c r="L35" s="1">
        <v>21</v>
      </c>
      <c r="M35" s="1">
        <v>18</v>
      </c>
      <c r="N35" s="1">
        <v>13</v>
      </c>
    </row>
    <row r="36" spans="1:14" x14ac:dyDescent="0.3">
      <c r="A36" s="7" t="s">
        <v>14</v>
      </c>
      <c r="B36" s="7" t="s">
        <v>90</v>
      </c>
      <c r="C36" s="1">
        <v>86</v>
      </c>
      <c r="D36" s="1">
        <v>89</v>
      </c>
      <c r="E36" s="1">
        <v>90</v>
      </c>
      <c r="F36" s="1">
        <v>89</v>
      </c>
      <c r="G36" s="1">
        <v>104</v>
      </c>
      <c r="H36" s="1">
        <v>92</v>
      </c>
      <c r="I36" s="1">
        <v>96</v>
      </c>
      <c r="J36" s="1">
        <v>110</v>
      </c>
      <c r="K36" s="1">
        <v>123</v>
      </c>
      <c r="L36" s="1">
        <v>142</v>
      </c>
      <c r="M36" s="1">
        <v>193</v>
      </c>
      <c r="N36" s="1">
        <v>235</v>
      </c>
    </row>
    <row r="37" spans="1:14" x14ac:dyDescent="0.3">
      <c r="A37" s="7" t="s">
        <v>14</v>
      </c>
      <c r="B37" s="7" t="s">
        <v>91</v>
      </c>
      <c r="C37" s="1">
        <v>22</v>
      </c>
      <c r="D37" s="1">
        <v>24</v>
      </c>
      <c r="E37" s="1">
        <v>24</v>
      </c>
      <c r="F37" s="1">
        <v>25</v>
      </c>
      <c r="G37" s="1">
        <v>33</v>
      </c>
      <c r="H37" s="1">
        <v>40</v>
      </c>
      <c r="I37" s="1">
        <v>40</v>
      </c>
      <c r="J37" s="1">
        <v>57</v>
      </c>
      <c r="K37" s="1">
        <v>53</v>
      </c>
      <c r="L37" s="1">
        <v>60</v>
      </c>
      <c r="M37" s="1">
        <v>62</v>
      </c>
      <c r="N37" s="1">
        <v>69</v>
      </c>
    </row>
    <row r="38" spans="1:14" x14ac:dyDescent="0.3">
      <c r="A38" s="7" t="s">
        <v>14</v>
      </c>
      <c r="B38" s="7" t="s">
        <v>92</v>
      </c>
      <c r="C38" s="1">
        <v>23</v>
      </c>
      <c r="D38" s="1">
        <v>25</v>
      </c>
      <c r="E38" s="1">
        <v>22</v>
      </c>
      <c r="F38" s="1">
        <v>25</v>
      </c>
      <c r="G38" s="1">
        <v>23</v>
      </c>
      <c r="H38" s="1">
        <v>23</v>
      </c>
      <c r="I38" s="1">
        <v>28</v>
      </c>
      <c r="J38" s="1">
        <v>28</v>
      </c>
      <c r="K38" s="1">
        <v>30</v>
      </c>
      <c r="L38" s="1">
        <v>35</v>
      </c>
      <c r="M38" s="1">
        <v>35</v>
      </c>
      <c r="N38" s="1">
        <v>39</v>
      </c>
    </row>
    <row r="39" spans="1:14" x14ac:dyDescent="0.3">
      <c r="A39" s="7" t="s">
        <v>14</v>
      </c>
      <c r="B39" s="7" t="s">
        <v>93</v>
      </c>
      <c r="C39" s="1">
        <v>1084</v>
      </c>
      <c r="D39" s="1">
        <v>1134</v>
      </c>
      <c r="E39" s="1">
        <v>1112</v>
      </c>
      <c r="F39" s="1">
        <v>1083</v>
      </c>
      <c r="G39" s="1">
        <v>1164</v>
      </c>
      <c r="H39" s="1">
        <v>1254</v>
      </c>
      <c r="I39" s="1">
        <v>1335</v>
      </c>
      <c r="J39" s="1">
        <v>1396</v>
      </c>
      <c r="K39" s="1">
        <v>1586</v>
      </c>
      <c r="L39" s="1">
        <v>1523</v>
      </c>
      <c r="M39" s="1">
        <v>1510</v>
      </c>
      <c r="N39" s="1">
        <v>1561</v>
      </c>
    </row>
    <row r="40" spans="1:14" x14ac:dyDescent="0.3">
      <c r="A40" s="7" t="s">
        <v>14</v>
      </c>
      <c r="B40" s="7" t="s">
        <v>94</v>
      </c>
      <c r="C40" s="1">
        <v>247</v>
      </c>
      <c r="D40" s="1">
        <v>255</v>
      </c>
      <c r="E40" s="1">
        <v>249</v>
      </c>
      <c r="F40" s="1">
        <v>266</v>
      </c>
      <c r="G40" s="1">
        <v>273</v>
      </c>
      <c r="H40" s="1">
        <v>266</v>
      </c>
      <c r="I40" s="1">
        <v>257</v>
      </c>
      <c r="J40" s="1">
        <v>265</v>
      </c>
      <c r="K40" s="1">
        <v>275</v>
      </c>
      <c r="L40" s="1">
        <v>312</v>
      </c>
      <c r="M40" s="1">
        <v>330</v>
      </c>
      <c r="N40" s="1">
        <v>304</v>
      </c>
    </row>
    <row r="41" spans="1:14" x14ac:dyDescent="0.3">
      <c r="A41" s="7" t="s">
        <v>14</v>
      </c>
      <c r="B41" s="7" t="s">
        <v>95</v>
      </c>
      <c r="C41" s="1">
        <v>14</v>
      </c>
      <c r="D41" s="1">
        <v>25</v>
      </c>
      <c r="E41" s="1">
        <v>22</v>
      </c>
      <c r="F41" s="1">
        <v>23</v>
      </c>
      <c r="G41" s="1">
        <v>20</v>
      </c>
      <c r="H41" s="1">
        <v>21</v>
      </c>
      <c r="I41" s="1">
        <v>24</v>
      </c>
      <c r="J41" s="1">
        <v>27</v>
      </c>
      <c r="K41" s="1">
        <v>35</v>
      </c>
      <c r="L41" s="1">
        <v>35</v>
      </c>
      <c r="M41" s="1">
        <v>35</v>
      </c>
      <c r="N41" s="1">
        <v>37</v>
      </c>
    </row>
    <row r="42" spans="1:14" x14ac:dyDescent="0.3">
      <c r="A42" s="7" t="s">
        <v>14</v>
      </c>
      <c r="B42" s="7" t="s">
        <v>96</v>
      </c>
      <c r="C42" s="1">
        <v>87</v>
      </c>
      <c r="D42" s="1">
        <v>93</v>
      </c>
      <c r="E42" s="1">
        <v>90</v>
      </c>
      <c r="F42" s="1">
        <v>78</v>
      </c>
      <c r="G42" s="1">
        <v>82</v>
      </c>
      <c r="H42" s="1">
        <v>74</v>
      </c>
      <c r="I42" s="1">
        <v>80</v>
      </c>
      <c r="J42" s="1">
        <v>94</v>
      </c>
      <c r="K42" s="1">
        <v>112</v>
      </c>
      <c r="L42" s="1">
        <v>123</v>
      </c>
      <c r="M42" s="1">
        <v>168</v>
      </c>
      <c r="N42" s="1">
        <v>188</v>
      </c>
    </row>
    <row r="43" spans="1:14" x14ac:dyDescent="0.3">
      <c r="A43" s="7" t="s">
        <v>14</v>
      </c>
      <c r="B43" s="7" t="s">
        <v>97</v>
      </c>
      <c r="C43" s="1">
        <v>267</v>
      </c>
      <c r="D43" s="1">
        <v>232</v>
      </c>
      <c r="E43" s="1">
        <v>198</v>
      </c>
      <c r="F43" s="1">
        <v>198</v>
      </c>
      <c r="G43" s="1">
        <v>178</v>
      </c>
      <c r="H43" s="1">
        <v>157</v>
      </c>
      <c r="I43" s="1">
        <v>147</v>
      </c>
      <c r="J43" s="1">
        <v>151</v>
      </c>
      <c r="K43" s="1">
        <v>161</v>
      </c>
      <c r="L43" s="1">
        <v>147</v>
      </c>
      <c r="M43" s="1">
        <v>127</v>
      </c>
      <c r="N43" s="1">
        <v>103</v>
      </c>
    </row>
    <row r="44" spans="1:14" x14ac:dyDescent="0.3">
      <c r="A44" s="7" t="s">
        <v>14</v>
      </c>
      <c r="B44" s="7" t="s">
        <v>98</v>
      </c>
      <c r="C44" s="1">
        <v>153</v>
      </c>
      <c r="D44" s="1">
        <v>141</v>
      </c>
      <c r="E44" s="1">
        <v>122</v>
      </c>
      <c r="F44" s="1">
        <v>110</v>
      </c>
      <c r="G44" s="1">
        <v>101</v>
      </c>
      <c r="H44" s="1">
        <v>102</v>
      </c>
      <c r="I44" s="1">
        <v>94</v>
      </c>
      <c r="J44" s="1">
        <v>94</v>
      </c>
      <c r="K44" s="1">
        <v>97</v>
      </c>
      <c r="L44" s="1">
        <v>104</v>
      </c>
      <c r="M44" s="1">
        <v>98</v>
      </c>
      <c r="N44" s="1">
        <v>96</v>
      </c>
    </row>
    <row r="45" spans="1:14" x14ac:dyDescent="0.3">
      <c r="A45" s="7" t="s">
        <v>15</v>
      </c>
      <c r="B45" s="7" t="s">
        <v>87</v>
      </c>
      <c r="C45" s="1">
        <v>44</v>
      </c>
      <c r="D45" s="1">
        <v>48</v>
      </c>
      <c r="E45" s="1">
        <v>53</v>
      </c>
      <c r="F45" s="1">
        <v>61</v>
      </c>
      <c r="G45" s="1">
        <v>59</v>
      </c>
      <c r="H45" s="1">
        <v>70</v>
      </c>
      <c r="I45" s="1">
        <v>76</v>
      </c>
      <c r="J45" s="1">
        <v>83</v>
      </c>
      <c r="K45" s="1">
        <v>95</v>
      </c>
      <c r="L45" s="1">
        <v>86</v>
      </c>
      <c r="M45" s="1">
        <v>114</v>
      </c>
      <c r="N45" s="1">
        <v>137</v>
      </c>
    </row>
    <row r="46" spans="1:14" x14ac:dyDescent="0.3">
      <c r="A46" s="7" t="s">
        <v>15</v>
      </c>
      <c r="B46" s="7" t="s">
        <v>88</v>
      </c>
      <c r="C46" s="1">
        <v>687</v>
      </c>
      <c r="D46" s="1">
        <v>689</v>
      </c>
      <c r="E46" s="1">
        <v>641</v>
      </c>
      <c r="F46" s="1">
        <v>639</v>
      </c>
      <c r="G46" s="1">
        <v>665</v>
      </c>
      <c r="H46" s="1">
        <v>726</v>
      </c>
      <c r="I46" s="1">
        <v>736</v>
      </c>
      <c r="J46" s="1">
        <v>761</v>
      </c>
      <c r="K46" s="1">
        <v>774</v>
      </c>
      <c r="L46" s="1">
        <v>865</v>
      </c>
      <c r="M46" s="1">
        <v>979</v>
      </c>
      <c r="N46" s="1">
        <v>1217</v>
      </c>
    </row>
    <row r="47" spans="1:14" x14ac:dyDescent="0.3">
      <c r="A47" s="7" t="s">
        <v>15</v>
      </c>
      <c r="B47" s="7" t="s">
        <v>89</v>
      </c>
      <c r="C47" s="1">
        <v>7</v>
      </c>
      <c r="D47" s="1">
        <v>6</v>
      </c>
      <c r="E47" s="1">
        <v>8</v>
      </c>
      <c r="F47" s="1">
        <v>5</v>
      </c>
      <c r="G47" s="1">
        <v>7</v>
      </c>
      <c r="H47" s="1">
        <v>9</v>
      </c>
      <c r="I47" s="1">
        <v>6</v>
      </c>
      <c r="J47" s="1">
        <v>11</v>
      </c>
      <c r="K47" s="1">
        <v>10</v>
      </c>
      <c r="L47" s="1">
        <v>9</v>
      </c>
      <c r="M47" s="1">
        <v>15</v>
      </c>
      <c r="N47" s="1">
        <v>22</v>
      </c>
    </row>
    <row r="48" spans="1:14" x14ac:dyDescent="0.3">
      <c r="A48" s="7" t="s">
        <v>15</v>
      </c>
      <c r="B48" s="7" t="s">
        <v>90</v>
      </c>
      <c r="C48" s="1">
        <v>82</v>
      </c>
      <c r="D48" s="1">
        <v>84</v>
      </c>
      <c r="E48" s="1">
        <v>84</v>
      </c>
      <c r="F48" s="1">
        <v>92</v>
      </c>
      <c r="G48" s="1">
        <v>103</v>
      </c>
      <c r="H48" s="1">
        <v>104</v>
      </c>
      <c r="I48" s="1">
        <v>124</v>
      </c>
      <c r="J48" s="1">
        <v>137</v>
      </c>
      <c r="K48" s="1">
        <v>168</v>
      </c>
      <c r="L48" s="1">
        <v>196</v>
      </c>
      <c r="M48" s="1">
        <v>228</v>
      </c>
      <c r="N48" s="1">
        <v>252</v>
      </c>
    </row>
    <row r="49" spans="1:14" x14ac:dyDescent="0.3">
      <c r="A49" s="7" t="s">
        <v>15</v>
      </c>
      <c r="B49" s="7" t="s">
        <v>91</v>
      </c>
      <c r="C49" s="1">
        <v>14</v>
      </c>
      <c r="D49" s="1">
        <v>8</v>
      </c>
      <c r="E49" s="1">
        <v>13</v>
      </c>
      <c r="F49" s="1">
        <v>18</v>
      </c>
      <c r="G49" s="1">
        <v>17</v>
      </c>
      <c r="H49" s="1">
        <v>17</v>
      </c>
      <c r="I49" s="1">
        <v>20</v>
      </c>
      <c r="J49" s="1">
        <v>25</v>
      </c>
      <c r="K49" s="1">
        <v>20</v>
      </c>
      <c r="L49" s="1">
        <v>26</v>
      </c>
      <c r="M49" s="1">
        <v>29</v>
      </c>
      <c r="N49" s="1">
        <v>33</v>
      </c>
    </row>
    <row r="50" spans="1:14" x14ac:dyDescent="0.3">
      <c r="A50" s="7" t="s">
        <v>15</v>
      </c>
      <c r="B50" s="7" t="s">
        <v>92</v>
      </c>
      <c r="C50" s="1">
        <v>23</v>
      </c>
      <c r="D50" s="1">
        <v>20</v>
      </c>
      <c r="E50" s="1">
        <v>24</v>
      </c>
      <c r="F50" s="1">
        <v>21</v>
      </c>
      <c r="G50" s="1">
        <v>26</v>
      </c>
      <c r="H50" s="1">
        <v>28</v>
      </c>
      <c r="I50" s="1">
        <v>27</v>
      </c>
      <c r="J50" s="1">
        <v>32</v>
      </c>
      <c r="K50" s="1">
        <v>31</v>
      </c>
      <c r="L50" s="1">
        <v>31</v>
      </c>
      <c r="M50" s="1">
        <v>37</v>
      </c>
      <c r="N50" s="1">
        <v>35</v>
      </c>
    </row>
    <row r="51" spans="1:14" x14ac:dyDescent="0.3">
      <c r="A51" s="7" t="s">
        <v>15</v>
      </c>
      <c r="B51" s="7" t="s">
        <v>93</v>
      </c>
      <c r="C51" s="1">
        <v>450</v>
      </c>
      <c r="D51" s="1">
        <v>460</v>
      </c>
      <c r="E51" s="1">
        <v>464</v>
      </c>
      <c r="F51" s="1">
        <v>449</v>
      </c>
      <c r="G51" s="1">
        <v>501</v>
      </c>
      <c r="H51" s="1">
        <v>516</v>
      </c>
      <c r="I51" s="1">
        <v>553</v>
      </c>
      <c r="J51" s="1">
        <v>591</v>
      </c>
      <c r="K51" s="1">
        <v>603</v>
      </c>
      <c r="L51" s="1">
        <v>646</v>
      </c>
      <c r="M51" s="1">
        <v>662</v>
      </c>
      <c r="N51" s="1">
        <v>645</v>
      </c>
    </row>
    <row r="52" spans="1:14" x14ac:dyDescent="0.3">
      <c r="A52" s="7" t="s">
        <v>15</v>
      </c>
      <c r="B52" s="7" t="s">
        <v>94</v>
      </c>
      <c r="C52" s="1">
        <v>159</v>
      </c>
      <c r="D52" s="1">
        <v>145</v>
      </c>
      <c r="E52" s="1">
        <v>149</v>
      </c>
      <c r="F52" s="1">
        <v>146</v>
      </c>
      <c r="G52" s="1">
        <v>146</v>
      </c>
      <c r="H52" s="1">
        <v>136</v>
      </c>
      <c r="I52" s="1">
        <v>134</v>
      </c>
      <c r="J52" s="1">
        <v>122</v>
      </c>
      <c r="K52" s="1">
        <v>147</v>
      </c>
      <c r="L52" s="1">
        <v>156</v>
      </c>
      <c r="M52" s="1">
        <v>172</v>
      </c>
      <c r="N52" s="1">
        <v>162</v>
      </c>
    </row>
    <row r="53" spans="1:14" x14ac:dyDescent="0.3">
      <c r="A53" s="7" t="s">
        <v>15</v>
      </c>
      <c r="B53" s="7" t="s">
        <v>95</v>
      </c>
      <c r="C53" s="1">
        <v>20</v>
      </c>
      <c r="D53" s="1">
        <v>19</v>
      </c>
      <c r="E53" s="1">
        <v>19</v>
      </c>
      <c r="F53" s="1">
        <v>19</v>
      </c>
      <c r="G53" s="1">
        <v>17</v>
      </c>
      <c r="H53" s="1">
        <v>18</v>
      </c>
      <c r="I53" s="1">
        <v>15</v>
      </c>
      <c r="J53" s="1">
        <v>16</v>
      </c>
      <c r="K53" s="1">
        <v>16</v>
      </c>
      <c r="L53" s="1">
        <v>19</v>
      </c>
      <c r="M53" s="1">
        <v>22</v>
      </c>
      <c r="N53" s="1">
        <v>28</v>
      </c>
    </row>
    <row r="54" spans="1:14" x14ac:dyDescent="0.3">
      <c r="A54" s="7" t="s">
        <v>15</v>
      </c>
      <c r="B54" s="7" t="s">
        <v>96</v>
      </c>
      <c r="C54" s="1">
        <v>111</v>
      </c>
      <c r="D54" s="1">
        <v>109</v>
      </c>
      <c r="E54" s="1">
        <v>116</v>
      </c>
      <c r="F54" s="1">
        <v>122</v>
      </c>
      <c r="G54" s="1">
        <v>125</v>
      </c>
      <c r="H54" s="1">
        <v>134</v>
      </c>
      <c r="I54" s="1">
        <v>150</v>
      </c>
      <c r="J54" s="1">
        <v>189</v>
      </c>
      <c r="K54" s="1">
        <v>209</v>
      </c>
      <c r="L54" s="1">
        <v>240</v>
      </c>
      <c r="M54" s="1">
        <v>275</v>
      </c>
      <c r="N54" s="1">
        <v>304</v>
      </c>
    </row>
    <row r="55" spans="1:14" x14ac:dyDescent="0.3">
      <c r="A55" s="7" t="s">
        <v>15</v>
      </c>
      <c r="B55" s="7" t="s">
        <v>97</v>
      </c>
      <c r="C55" s="1">
        <v>97</v>
      </c>
      <c r="D55" s="1">
        <v>92</v>
      </c>
      <c r="E55" s="1">
        <v>87</v>
      </c>
      <c r="F55" s="1">
        <v>74</v>
      </c>
      <c r="G55" s="1">
        <v>78</v>
      </c>
      <c r="H55" s="1">
        <v>65</v>
      </c>
      <c r="I55" s="1">
        <v>59</v>
      </c>
      <c r="J55" s="1">
        <v>55</v>
      </c>
      <c r="K55" s="1">
        <v>55</v>
      </c>
      <c r="L55" s="1">
        <v>64</v>
      </c>
      <c r="M55" s="1">
        <v>59</v>
      </c>
      <c r="N55" s="1">
        <v>57</v>
      </c>
    </row>
    <row r="56" spans="1:14" x14ac:dyDescent="0.3">
      <c r="A56" s="7" t="s">
        <v>15</v>
      </c>
      <c r="B56" s="7" t="s">
        <v>98</v>
      </c>
      <c r="C56" s="1">
        <v>184</v>
      </c>
      <c r="D56" s="1">
        <v>188</v>
      </c>
      <c r="E56" s="1">
        <v>157</v>
      </c>
      <c r="F56" s="1">
        <v>154</v>
      </c>
      <c r="G56" s="1">
        <v>154</v>
      </c>
      <c r="H56" s="1">
        <v>146</v>
      </c>
      <c r="I56" s="1">
        <v>129</v>
      </c>
      <c r="J56" s="1">
        <v>137</v>
      </c>
      <c r="K56" s="1">
        <v>143</v>
      </c>
      <c r="L56" s="1">
        <v>139</v>
      </c>
      <c r="M56" s="1">
        <v>150</v>
      </c>
      <c r="N56" s="1">
        <v>150</v>
      </c>
    </row>
    <row r="57" spans="1:14" x14ac:dyDescent="0.3">
      <c r="A57" s="7" t="s">
        <v>16</v>
      </c>
      <c r="B57" s="7" t="s">
        <v>87</v>
      </c>
      <c r="C57" s="1">
        <v>186</v>
      </c>
      <c r="D57" s="1">
        <v>191</v>
      </c>
      <c r="E57" s="1">
        <v>164</v>
      </c>
      <c r="F57" s="1">
        <v>142</v>
      </c>
      <c r="G57" s="1">
        <v>147</v>
      </c>
      <c r="H57" s="1">
        <v>148</v>
      </c>
      <c r="I57" s="1">
        <v>165</v>
      </c>
      <c r="J57" s="1">
        <v>211</v>
      </c>
      <c r="K57" s="1">
        <v>242</v>
      </c>
      <c r="L57" s="1">
        <v>205</v>
      </c>
      <c r="M57" s="1">
        <v>167</v>
      </c>
      <c r="N57" s="1">
        <v>114</v>
      </c>
    </row>
    <row r="58" spans="1:14" x14ac:dyDescent="0.3">
      <c r="A58" s="7" t="s">
        <v>16</v>
      </c>
      <c r="B58" s="7" t="s">
        <v>88</v>
      </c>
      <c r="C58" s="1">
        <v>1930</v>
      </c>
      <c r="D58" s="1">
        <v>1760</v>
      </c>
      <c r="E58" s="1">
        <v>1451</v>
      </c>
      <c r="F58" s="1">
        <v>922</v>
      </c>
      <c r="G58" s="1">
        <v>801</v>
      </c>
      <c r="H58" s="1">
        <v>869</v>
      </c>
      <c r="I58" s="1">
        <v>1091</v>
      </c>
      <c r="J58" s="1">
        <v>1525</v>
      </c>
      <c r="K58" s="1">
        <v>2261</v>
      </c>
      <c r="L58" s="1">
        <v>2943</v>
      </c>
      <c r="M58" s="1">
        <v>3691</v>
      </c>
      <c r="N58" s="1">
        <v>5708</v>
      </c>
    </row>
    <row r="59" spans="1:14" x14ac:dyDescent="0.3">
      <c r="A59" s="7" t="s">
        <v>16</v>
      </c>
      <c r="B59" s="7" t="s">
        <v>89</v>
      </c>
      <c r="C59" s="1">
        <v>12</v>
      </c>
      <c r="D59" s="1">
        <v>9</v>
      </c>
      <c r="E59" s="1">
        <v>7</v>
      </c>
      <c r="F59" s="1">
        <v>7</v>
      </c>
      <c r="G59" s="1">
        <v>6</v>
      </c>
      <c r="H59" s="1">
        <v>6</v>
      </c>
      <c r="I59" s="1">
        <v>5</v>
      </c>
      <c r="J59" s="1">
        <v>4</v>
      </c>
      <c r="K59" s="1">
        <v>5</v>
      </c>
      <c r="L59" s="1">
        <v>5</v>
      </c>
      <c r="M59" s="1">
        <v>4</v>
      </c>
      <c r="N59" s="1">
        <v>4</v>
      </c>
    </row>
    <row r="60" spans="1:14" x14ac:dyDescent="0.3">
      <c r="A60" s="7" t="s">
        <v>16</v>
      </c>
      <c r="B60" s="7" t="s">
        <v>90</v>
      </c>
      <c r="C60" s="1">
        <v>400</v>
      </c>
      <c r="D60" s="1">
        <v>373</v>
      </c>
      <c r="E60" s="1">
        <v>311</v>
      </c>
      <c r="F60" s="1">
        <v>201</v>
      </c>
      <c r="G60" s="1">
        <v>183</v>
      </c>
      <c r="H60" s="1">
        <v>198</v>
      </c>
      <c r="I60" s="1">
        <v>288</v>
      </c>
      <c r="J60" s="1">
        <v>742</v>
      </c>
      <c r="K60" s="1">
        <v>879</v>
      </c>
      <c r="L60" s="1">
        <v>1048</v>
      </c>
      <c r="M60" s="1">
        <v>1040</v>
      </c>
      <c r="N60" s="1">
        <v>1263</v>
      </c>
    </row>
    <row r="61" spans="1:14" x14ac:dyDescent="0.3">
      <c r="A61" s="7" t="s">
        <v>16</v>
      </c>
      <c r="B61" s="7" t="s">
        <v>91</v>
      </c>
      <c r="C61" s="1">
        <v>14</v>
      </c>
      <c r="D61" s="1">
        <v>13</v>
      </c>
      <c r="E61" s="1">
        <v>15</v>
      </c>
      <c r="F61" s="1">
        <v>10</v>
      </c>
      <c r="G61" s="1">
        <v>10</v>
      </c>
      <c r="H61" s="1">
        <v>6</v>
      </c>
      <c r="I61" s="1">
        <v>11</v>
      </c>
      <c r="J61" s="1">
        <v>13</v>
      </c>
      <c r="K61" s="1">
        <v>14</v>
      </c>
      <c r="L61" s="1">
        <v>11</v>
      </c>
      <c r="M61" s="1">
        <v>15</v>
      </c>
      <c r="N61" s="1">
        <v>12</v>
      </c>
    </row>
    <row r="62" spans="1:14" x14ac:dyDescent="0.3">
      <c r="A62" s="7" t="s">
        <v>16</v>
      </c>
      <c r="B62" s="7" t="s">
        <v>92</v>
      </c>
      <c r="C62" s="1">
        <v>172</v>
      </c>
      <c r="D62" s="1">
        <v>160</v>
      </c>
      <c r="E62" s="1">
        <v>130</v>
      </c>
      <c r="F62" s="1">
        <v>88</v>
      </c>
      <c r="G62" s="1">
        <v>53</v>
      </c>
      <c r="H62" s="1">
        <v>64</v>
      </c>
      <c r="I62" s="1">
        <v>74</v>
      </c>
      <c r="J62" s="1">
        <v>105</v>
      </c>
      <c r="K62" s="1">
        <v>152</v>
      </c>
      <c r="L62" s="1">
        <v>173</v>
      </c>
      <c r="M62" s="1">
        <v>151</v>
      </c>
      <c r="N62" s="1">
        <v>212</v>
      </c>
    </row>
    <row r="63" spans="1:14" x14ac:dyDescent="0.3">
      <c r="A63" s="7" t="s">
        <v>16</v>
      </c>
      <c r="B63" s="7" t="s">
        <v>93</v>
      </c>
      <c r="C63" s="1">
        <v>407</v>
      </c>
      <c r="D63" s="1">
        <v>358</v>
      </c>
      <c r="E63" s="1">
        <v>270</v>
      </c>
      <c r="F63" s="1">
        <v>191</v>
      </c>
      <c r="G63" s="1">
        <v>165</v>
      </c>
      <c r="H63" s="1">
        <v>170</v>
      </c>
      <c r="I63" s="1">
        <v>154</v>
      </c>
      <c r="J63" s="1">
        <v>174</v>
      </c>
      <c r="K63" s="1">
        <v>186</v>
      </c>
      <c r="L63" s="1">
        <v>189</v>
      </c>
      <c r="M63" s="1">
        <v>177</v>
      </c>
      <c r="N63" s="1">
        <v>166</v>
      </c>
    </row>
    <row r="64" spans="1:14" x14ac:dyDescent="0.3">
      <c r="A64" s="7" t="s">
        <v>16</v>
      </c>
      <c r="B64" s="7" t="s">
        <v>94</v>
      </c>
      <c r="C64" s="1">
        <v>3407</v>
      </c>
      <c r="D64" s="1">
        <v>3025</v>
      </c>
      <c r="E64" s="1">
        <v>2725</v>
      </c>
      <c r="F64" s="1">
        <v>1650</v>
      </c>
      <c r="G64" s="1">
        <v>1057</v>
      </c>
      <c r="H64" s="1">
        <v>1027</v>
      </c>
      <c r="I64" s="1">
        <v>978</v>
      </c>
      <c r="J64" s="1">
        <v>1035</v>
      </c>
      <c r="K64" s="1">
        <v>1193</v>
      </c>
      <c r="L64" s="1">
        <v>1209</v>
      </c>
      <c r="M64" s="1">
        <v>1008</v>
      </c>
      <c r="N64" s="1">
        <v>1217</v>
      </c>
    </row>
    <row r="65" spans="1:14" x14ac:dyDescent="0.3">
      <c r="A65" s="7" t="s">
        <v>16</v>
      </c>
      <c r="B65" s="7" t="s">
        <v>95</v>
      </c>
      <c r="C65" s="1">
        <v>46</v>
      </c>
      <c r="D65" s="1">
        <v>45</v>
      </c>
      <c r="E65" s="1">
        <v>46</v>
      </c>
      <c r="F65" s="1">
        <v>27</v>
      </c>
      <c r="G65" s="1">
        <v>24</v>
      </c>
      <c r="H65" s="1">
        <v>35</v>
      </c>
      <c r="I65" s="1">
        <v>18</v>
      </c>
      <c r="J65" s="1">
        <v>17</v>
      </c>
      <c r="K65" s="1">
        <v>26</v>
      </c>
      <c r="L65" s="1">
        <v>25</v>
      </c>
      <c r="M65" s="1">
        <v>23</v>
      </c>
      <c r="N65" s="1">
        <v>24</v>
      </c>
    </row>
    <row r="66" spans="1:14" x14ac:dyDescent="0.3">
      <c r="A66" s="7" t="s">
        <v>16</v>
      </c>
      <c r="B66" s="7" t="s">
        <v>96</v>
      </c>
      <c r="C66" s="1">
        <v>452</v>
      </c>
      <c r="D66" s="1">
        <v>441</v>
      </c>
      <c r="E66" s="1">
        <v>366</v>
      </c>
      <c r="F66" s="1">
        <v>251</v>
      </c>
      <c r="G66" s="1">
        <v>222</v>
      </c>
      <c r="H66" s="1">
        <v>252</v>
      </c>
      <c r="I66" s="1">
        <v>439</v>
      </c>
      <c r="J66" s="1">
        <v>806</v>
      </c>
      <c r="K66" s="1">
        <v>924</v>
      </c>
      <c r="L66" s="1">
        <v>1221</v>
      </c>
      <c r="M66" s="1">
        <v>1096</v>
      </c>
      <c r="N66" s="1">
        <v>1600</v>
      </c>
    </row>
    <row r="67" spans="1:14" x14ac:dyDescent="0.3">
      <c r="A67" s="7" t="s">
        <v>16</v>
      </c>
      <c r="B67" s="7" t="s">
        <v>97</v>
      </c>
      <c r="C67" s="1">
        <v>411</v>
      </c>
      <c r="D67" s="1">
        <v>321</v>
      </c>
      <c r="E67" s="1">
        <v>171</v>
      </c>
      <c r="F67" s="1">
        <v>70</v>
      </c>
      <c r="G67" s="1">
        <v>51</v>
      </c>
      <c r="H67" s="1">
        <v>42</v>
      </c>
      <c r="I67" s="1">
        <v>37</v>
      </c>
      <c r="J67" s="1">
        <v>35</v>
      </c>
      <c r="K67" s="1">
        <v>31</v>
      </c>
      <c r="L67" s="1">
        <v>28</v>
      </c>
      <c r="M67" s="1">
        <v>21</v>
      </c>
      <c r="N67" s="1">
        <v>20</v>
      </c>
    </row>
    <row r="68" spans="1:14" x14ac:dyDescent="0.3">
      <c r="A68" s="7" t="s">
        <v>16</v>
      </c>
      <c r="B68" s="7" t="s">
        <v>98</v>
      </c>
      <c r="C68" s="1">
        <v>2112</v>
      </c>
      <c r="D68" s="1">
        <v>1521</v>
      </c>
      <c r="E68" s="1">
        <v>840</v>
      </c>
      <c r="F68" s="1">
        <v>372</v>
      </c>
      <c r="G68" s="1">
        <v>242</v>
      </c>
      <c r="H68" s="1">
        <v>207</v>
      </c>
      <c r="I68" s="1">
        <v>239</v>
      </c>
      <c r="J68" s="1">
        <v>336</v>
      </c>
      <c r="K68" s="1">
        <v>409</v>
      </c>
      <c r="L68" s="1">
        <v>504</v>
      </c>
      <c r="M68" s="1">
        <v>518</v>
      </c>
      <c r="N68" s="1">
        <v>589</v>
      </c>
    </row>
    <row r="69" spans="1:14" x14ac:dyDescent="0.3">
      <c r="A69" s="10" t="s">
        <v>17</v>
      </c>
      <c r="B69" s="10" t="s">
        <v>17</v>
      </c>
      <c r="C69" s="5">
        <v>47590</v>
      </c>
      <c r="D69" s="5">
        <v>48139</v>
      </c>
      <c r="E69" s="5">
        <v>45668</v>
      </c>
      <c r="F69" s="5">
        <v>43173</v>
      </c>
      <c r="G69" s="5">
        <v>43063</v>
      </c>
      <c r="H69" s="5">
        <v>45578</v>
      </c>
      <c r="I69" s="5">
        <v>48199</v>
      </c>
      <c r="J69" s="5">
        <v>53432</v>
      </c>
      <c r="K69" s="5">
        <v>58760</v>
      </c>
      <c r="L69" s="5">
        <v>63739</v>
      </c>
      <c r="M69" s="5">
        <v>70517</v>
      </c>
      <c r="N69" s="5">
        <v>80682</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87</v>
      </c>
      <c r="C74" s="2">
        <v>0.168896022828607</v>
      </c>
      <c r="D74" s="2">
        <v>0.187216093445814</v>
      </c>
      <c r="E74" s="2">
        <v>0.19388180378427899</v>
      </c>
      <c r="F74" s="2">
        <v>0.198294243070362</v>
      </c>
      <c r="G74" s="2">
        <v>0.19740174850886499</v>
      </c>
      <c r="H74" s="2">
        <v>0.19344385832705299</v>
      </c>
      <c r="I74" s="2">
        <v>0.19686501745784099</v>
      </c>
      <c r="J74" s="2">
        <v>0.19872971065631601</v>
      </c>
      <c r="K74" s="2">
        <v>0.20928145631690301</v>
      </c>
      <c r="L74" s="2">
        <v>0.20844055584148199</v>
      </c>
      <c r="M74" s="2">
        <v>0.22660633484162901</v>
      </c>
      <c r="N74" s="2">
        <v>0.23764214434903699</v>
      </c>
    </row>
    <row r="75" spans="1:14" x14ac:dyDescent="0.3">
      <c r="A75" s="8" t="s">
        <v>12</v>
      </c>
      <c r="B75" s="8" t="s">
        <v>88</v>
      </c>
      <c r="C75" s="2">
        <v>0.48665831361084</v>
      </c>
      <c r="D75" s="2">
        <v>0.48004684262678998</v>
      </c>
      <c r="E75" s="2">
        <v>0.478678815489749</v>
      </c>
      <c r="F75" s="2">
        <v>0.49019607843137297</v>
      </c>
      <c r="G75" s="2">
        <v>0.49156840934371498</v>
      </c>
      <c r="H75" s="2">
        <v>0.49248628113127901</v>
      </c>
      <c r="I75" s="2">
        <v>0.48894745122718702</v>
      </c>
      <c r="J75" s="2">
        <v>0.491938641136064</v>
      </c>
      <c r="K75" s="2">
        <v>0.49191647578262498</v>
      </c>
      <c r="L75" s="2">
        <v>0.49731423455684898</v>
      </c>
      <c r="M75" s="2">
        <v>0.51559159409709499</v>
      </c>
      <c r="N75" s="2">
        <v>0.53177098649535104</v>
      </c>
    </row>
    <row r="76" spans="1:14" x14ac:dyDescent="0.3">
      <c r="A76" s="8" t="s">
        <v>12</v>
      </c>
      <c r="B76" s="8" t="s">
        <v>89</v>
      </c>
      <c r="C76" s="2">
        <v>2.7108970929195599E-2</v>
      </c>
      <c r="D76" s="2">
        <v>2.7498377676833202E-2</v>
      </c>
      <c r="E76" s="2">
        <v>3.0340918562974099E-2</v>
      </c>
      <c r="F76" s="2">
        <v>3.30490405117271E-2</v>
      </c>
      <c r="G76" s="2">
        <v>3.2273878584851701E-2</v>
      </c>
      <c r="H76" s="2">
        <v>3.3383571966842503E-2</v>
      </c>
      <c r="I76" s="2">
        <v>3.5658569199910901E-2</v>
      </c>
      <c r="J76" s="2">
        <v>3.4932956951305598E-2</v>
      </c>
      <c r="K76" s="2">
        <v>3.6664316389974999E-2</v>
      </c>
      <c r="L76" s="2">
        <v>3.8021101389603698E-2</v>
      </c>
      <c r="M76" s="2">
        <v>4.1749622926093501E-2</v>
      </c>
      <c r="N76" s="2">
        <v>4.4964028776978401E-2</v>
      </c>
    </row>
    <row r="77" spans="1:14" x14ac:dyDescent="0.3">
      <c r="A77" s="8" t="s">
        <v>12</v>
      </c>
      <c r="B77" s="8" t="s">
        <v>90</v>
      </c>
      <c r="C77" s="2">
        <v>0.103438674648476</v>
      </c>
      <c r="D77" s="2">
        <v>0.103278983875327</v>
      </c>
      <c r="E77" s="2">
        <v>0.104920273348519</v>
      </c>
      <c r="F77" s="2">
        <v>0.10612916495269401</v>
      </c>
      <c r="G77" s="2">
        <v>0.10794215795328101</v>
      </c>
      <c r="H77" s="2">
        <v>0.11452089489236</v>
      </c>
      <c r="I77" s="2">
        <v>0.124252674638137</v>
      </c>
      <c r="J77" s="2">
        <v>0.12723778339324501</v>
      </c>
      <c r="K77" s="2">
        <v>0.12671380672575799</v>
      </c>
      <c r="L77" s="2">
        <v>0.132079976126529</v>
      </c>
      <c r="M77" s="2">
        <v>0.141680137664911</v>
      </c>
      <c r="N77" s="2">
        <v>0.14214943334766</v>
      </c>
    </row>
    <row r="78" spans="1:14" x14ac:dyDescent="0.3">
      <c r="A78" s="8" t="s">
        <v>12</v>
      </c>
      <c r="B78" s="8" t="s">
        <v>91</v>
      </c>
      <c r="C78" s="2">
        <v>2.4968789013732801E-2</v>
      </c>
      <c r="D78" s="2">
        <v>2.9445165476962999E-2</v>
      </c>
      <c r="E78" s="2">
        <v>3.3008252063015803E-2</v>
      </c>
      <c r="F78" s="2">
        <v>3.3541085779891698E-2</v>
      </c>
      <c r="G78" s="2">
        <v>3.5051883323800999E-2</v>
      </c>
      <c r="H78" s="2">
        <v>4.0467219291635298E-2</v>
      </c>
      <c r="I78" s="2">
        <v>3.93730034915682E-2</v>
      </c>
      <c r="J78" s="2">
        <v>3.9520112914608302E-2</v>
      </c>
      <c r="K78" s="2">
        <v>4.1471700532017201E-2</v>
      </c>
      <c r="L78" s="2">
        <v>4.19454451878538E-2</v>
      </c>
      <c r="M78" s="2">
        <v>4.2835595776772199E-2</v>
      </c>
      <c r="N78" s="2">
        <v>4.34555581341379E-2</v>
      </c>
    </row>
    <row r="79" spans="1:14" x14ac:dyDescent="0.3">
      <c r="A79" s="8" t="s">
        <v>12</v>
      </c>
      <c r="B79" s="8" t="s">
        <v>92</v>
      </c>
      <c r="C79" s="2">
        <v>2.3202932850712302E-2</v>
      </c>
      <c r="D79" s="2">
        <v>2.3871723268174001E-2</v>
      </c>
      <c r="E79" s="2">
        <v>2.4054669703872399E-2</v>
      </c>
      <c r="F79" s="2">
        <v>2.4087024087024098E-2</v>
      </c>
      <c r="G79" s="2">
        <v>2.3804226918798702E-2</v>
      </c>
      <c r="H79" s="2">
        <v>2.4482904178978498E-2</v>
      </c>
      <c r="I79" s="2">
        <v>2.3953744493392101E-2</v>
      </c>
      <c r="J79" s="2">
        <v>2.4522190981243499E-2</v>
      </c>
      <c r="K79" s="2">
        <v>2.53294824552667E-2</v>
      </c>
      <c r="L79" s="2">
        <v>2.5544613548194602E-2</v>
      </c>
      <c r="M79" s="2">
        <v>2.3517755644782801E-2</v>
      </c>
      <c r="N79" s="2">
        <v>2.1987468048046702E-2</v>
      </c>
    </row>
    <row r="80" spans="1:14" x14ac:dyDescent="0.3">
      <c r="A80" s="8" t="s">
        <v>12</v>
      </c>
      <c r="B80" s="8" t="s">
        <v>93</v>
      </c>
      <c r="C80" s="2">
        <v>0.63144283930800804</v>
      </c>
      <c r="D80" s="2">
        <v>0.62954250486696905</v>
      </c>
      <c r="E80" s="2">
        <v>0.62548970575977303</v>
      </c>
      <c r="F80" s="2">
        <v>0.628587830080367</v>
      </c>
      <c r="G80" s="2">
        <v>0.63714355748018603</v>
      </c>
      <c r="H80" s="2">
        <v>0.64174830444611897</v>
      </c>
      <c r="I80" s="2">
        <v>0.63984845108090005</v>
      </c>
      <c r="J80" s="2">
        <v>0.64304869442484103</v>
      </c>
      <c r="K80" s="2">
        <v>0.63143388244343301</v>
      </c>
      <c r="L80" s="2">
        <v>0.630661348430262</v>
      </c>
      <c r="M80" s="2">
        <v>0.61146304675716401</v>
      </c>
      <c r="N80" s="2">
        <v>0.59752842886980695</v>
      </c>
    </row>
    <row r="81" spans="1:14" x14ac:dyDescent="0.3">
      <c r="A81" s="8" t="s">
        <v>12</v>
      </c>
      <c r="B81" s="8" t="s">
        <v>94</v>
      </c>
      <c r="C81" s="2">
        <v>0.20613485544572799</v>
      </c>
      <c r="D81" s="2">
        <v>0.21795333753715901</v>
      </c>
      <c r="E81" s="2">
        <v>0.22300683371298399</v>
      </c>
      <c r="F81" s="2">
        <v>0.214726450020568</v>
      </c>
      <c r="G81" s="2">
        <v>0.20969966629588399</v>
      </c>
      <c r="H81" s="2">
        <v>0.20080202617137999</v>
      </c>
      <c r="I81" s="2">
        <v>0.192377281308999</v>
      </c>
      <c r="J81" s="2">
        <v>0.17542798163505</v>
      </c>
      <c r="K81" s="2">
        <v>0.16452544567274199</v>
      </c>
      <c r="L81" s="2">
        <v>0.14923903312444001</v>
      </c>
      <c r="M81" s="2">
        <v>0.131224904833916</v>
      </c>
      <c r="N81" s="2">
        <v>0.11930237292736399</v>
      </c>
    </row>
    <row r="82" spans="1:14" x14ac:dyDescent="0.3">
      <c r="A82" s="8" t="s">
        <v>12</v>
      </c>
      <c r="B82" s="8" t="s">
        <v>95</v>
      </c>
      <c r="C82" s="2">
        <v>2.3720349563046202E-2</v>
      </c>
      <c r="D82" s="2">
        <v>2.2063595068137602E-2</v>
      </c>
      <c r="E82" s="2">
        <v>2.6006501625406402E-2</v>
      </c>
      <c r="F82" s="2">
        <v>2.74725274725275E-2</v>
      </c>
      <c r="G82" s="2">
        <v>2.6064220933082801E-2</v>
      </c>
      <c r="H82" s="2">
        <v>2.5697061039939701E-2</v>
      </c>
      <c r="I82" s="2">
        <v>2.8378277988262399E-2</v>
      </c>
      <c r="J82" s="2">
        <v>2.87932251235004E-2</v>
      </c>
      <c r="K82" s="2">
        <v>2.9805781680661499E-2</v>
      </c>
      <c r="L82" s="2">
        <v>3.0494081317550201E-2</v>
      </c>
      <c r="M82" s="2">
        <v>3.2760180995475098E-2</v>
      </c>
      <c r="N82" s="2">
        <v>3.4346716175446698E-2</v>
      </c>
    </row>
    <row r="83" spans="1:14" x14ac:dyDescent="0.3">
      <c r="A83" s="8" t="s">
        <v>12</v>
      </c>
      <c r="B83" s="8" t="s">
        <v>96</v>
      </c>
      <c r="C83" s="2">
        <v>7.8240289572601998E-2</v>
      </c>
      <c r="D83" s="2">
        <v>7.9767588505539999E-2</v>
      </c>
      <c r="E83" s="2">
        <v>8.3735763097949903E-2</v>
      </c>
      <c r="F83" s="2">
        <v>8.8486676721970803E-2</v>
      </c>
      <c r="G83" s="2">
        <v>9.3214682981090105E-2</v>
      </c>
      <c r="H83" s="2">
        <v>9.7804981004643299E-2</v>
      </c>
      <c r="I83" s="2">
        <v>0.104271554436753</v>
      </c>
      <c r="J83" s="2">
        <v>0.116596077873083</v>
      </c>
      <c r="K83" s="2">
        <v>0.12757693456826999</v>
      </c>
      <c r="L83" s="2">
        <v>0.133303491495076</v>
      </c>
      <c r="M83" s="2">
        <v>0.132997862022214</v>
      </c>
      <c r="N83" s="2">
        <v>0.13400592666319799</v>
      </c>
    </row>
    <row r="84" spans="1:14" x14ac:dyDescent="0.3">
      <c r="A84" s="8" t="s">
        <v>12</v>
      </c>
      <c r="B84" s="8" t="s">
        <v>97</v>
      </c>
      <c r="C84" s="2">
        <v>0.12386302835741</v>
      </c>
      <c r="D84" s="2">
        <v>0.104234263465282</v>
      </c>
      <c r="E84" s="2">
        <v>9.1272818204551104E-2</v>
      </c>
      <c r="F84" s="2">
        <v>7.9055273085123806E-2</v>
      </c>
      <c r="G84" s="2">
        <v>7.2064711169213203E-2</v>
      </c>
      <c r="H84" s="2">
        <v>6.5259984928409995E-2</v>
      </c>
      <c r="I84" s="2">
        <v>5.9876680781516999E-2</v>
      </c>
      <c r="J84" s="2">
        <v>5.4975299929428401E-2</v>
      </c>
      <c r="K84" s="2">
        <v>5.1342862637010399E-2</v>
      </c>
      <c r="L84" s="2">
        <v>5.0437467833247603E-2</v>
      </c>
      <c r="M84" s="2">
        <v>4.4585218702865803E-2</v>
      </c>
      <c r="N84" s="2">
        <v>4.2063123694592697E-2</v>
      </c>
    </row>
    <row r="85" spans="1:14" x14ac:dyDescent="0.3">
      <c r="A85" s="8" t="s">
        <v>12</v>
      </c>
      <c r="B85" s="8" t="s">
        <v>98</v>
      </c>
      <c r="C85" s="2">
        <v>0.102324933871641</v>
      </c>
      <c r="D85" s="2">
        <v>9.50815241870102E-2</v>
      </c>
      <c r="E85" s="2">
        <v>8.5603644646924798E-2</v>
      </c>
      <c r="F85" s="2">
        <v>7.6374605786370495E-2</v>
      </c>
      <c r="G85" s="2">
        <v>7.3770856507230295E-2</v>
      </c>
      <c r="H85" s="2">
        <v>6.9902912621359198E-2</v>
      </c>
      <c r="I85" s="2">
        <v>6.6197293895531806E-2</v>
      </c>
      <c r="J85" s="2">
        <v>6.4277324981314707E-2</v>
      </c>
      <c r="K85" s="2">
        <v>6.3937854795339102E-2</v>
      </c>
      <c r="L85" s="2">
        <v>6.2518651148910795E-2</v>
      </c>
      <c r="M85" s="2">
        <v>5.4987745737080901E-2</v>
      </c>
      <c r="N85" s="2">
        <v>5.07838125183794E-2</v>
      </c>
    </row>
    <row r="86" spans="1:14" x14ac:dyDescent="0.3">
      <c r="A86" s="8" t="s">
        <v>13</v>
      </c>
      <c r="B86" s="8" t="s">
        <v>87</v>
      </c>
      <c r="C86" s="2">
        <v>3.8709677419354799E-2</v>
      </c>
      <c r="D86" s="2">
        <v>3.3132530120481903E-2</v>
      </c>
      <c r="E86" s="2">
        <v>3.5242290748898703E-2</v>
      </c>
      <c r="F86" s="2">
        <v>3.8516405135520702E-2</v>
      </c>
      <c r="G86" s="2">
        <v>4.24403183023873E-2</v>
      </c>
      <c r="H86" s="2">
        <v>3.5714285714285698E-2</v>
      </c>
      <c r="I86" s="2">
        <v>3.86869871043376E-2</v>
      </c>
      <c r="J86" s="2">
        <v>3.6556603773584898E-2</v>
      </c>
      <c r="K86" s="2">
        <v>4.0123456790123503E-2</v>
      </c>
      <c r="L86" s="2">
        <v>4.0513833992094898E-2</v>
      </c>
      <c r="M86" s="2">
        <v>4.57142857142857E-2</v>
      </c>
      <c r="N86" s="2">
        <v>4.8123195380173199E-2</v>
      </c>
    </row>
    <row r="87" spans="1:14" x14ac:dyDescent="0.3">
      <c r="A87" s="8" t="s">
        <v>13</v>
      </c>
      <c r="B87" s="8" t="s">
        <v>88</v>
      </c>
      <c r="C87" s="2">
        <v>0.37162162162162199</v>
      </c>
      <c r="D87" s="2">
        <v>0.36643835616438403</v>
      </c>
      <c r="E87" s="2">
        <v>0.35877862595419802</v>
      </c>
      <c r="F87" s="2">
        <v>0.375494071146245</v>
      </c>
      <c r="G87" s="2">
        <v>0.34661354581673298</v>
      </c>
      <c r="H87" s="2">
        <v>0.34241245136186799</v>
      </c>
      <c r="I87" s="2">
        <v>0.33788395904436902</v>
      </c>
      <c r="J87" s="2">
        <v>0.30140845070422501</v>
      </c>
      <c r="K87" s="2">
        <v>0.32869080779944299</v>
      </c>
      <c r="L87" s="2">
        <v>0.33412887828162302</v>
      </c>
      <c r="M87" s="2">
        <v>0.35746606334841602</v>
      </c>
      <c r="N87" s="2">
        <v>0.43672014260249598</v>
      </c>
    </row>
    <row r="88" spans="1:14" x14ac:dyDescent="0.3">
      <c r="A88" s="8" t="s">
        <v>13</v>
      </c>
      <c r="B88" s="8" t="s">
        <v>89</v>
      </c>
      <c r="C88" s="2">
        <v>4.8387096774193603E-3</v>
      </c>
      <c r="D88" s="2">
        <v>6.0240963855421699E-3</v>
      </c>
      <c r="E88" s="2">
        <v>4.4052863436123404E-3</v>
      </c>
      <c r="F88" s="2">
        <v>5.7061340941512101E-3</v>
      </c>
      <c r="G88" s="2">
        <v>5.3050397877984099E-3</v>
      </c>
      <c r="H88" s="2">
        <v>3.8265306122449E-3</v>
      </c>
      <c r="I88" s="2">
        <v>5.86166471277843E-3</v>
      </c>
      <c r="J88" s="2">
        <v>4.7169811320754698E-3</v>
      </c>
      <c r="K88" s="2">
        <v>6.17283950617284E-3</v>
      </c>
      <c r="L88" s="2">
        <v>4.9407114624505904E-3</v>
      </c>
      <c r="M88" s="2">
        <v>2.8571428571428602E-3</v>
      </c>
      <c r="N88" s="2">
        <v>2.8873917228103901E-3</v>
      </c>
    </row>
    <row r="89" spans="1:14" x14ac:dyDescent="0.3">
      <c r="A89" s="8" t="s">
        <v>13</v>
      </c>
      <c r="B89" s="8" t="s">
        <v>90</v>
      </c>
      <c r="C89" s="2">
        <v>5.0675675675675699E-2</v>
      </c>
      <c r="D89" s="2">
        <v>6.50684931506849E-2</v>
      </c>
      <c r="E89" s="2">
        <v>6.8702290076335895E-2</v>
      </c>
      <c r="F89" s="2">
        <v>7.5098814229248995E-2</v>
      </c>
      <c r="G89" s="2">
        <v>0.107569721115538</v>
      </c>
      <c r="H89" s="2">
        <v>9.7276264591439704E-2</v>
      </c>
      <c r="I89" s="2">
        <v>0.109215017064846</v>
      </c>
      <c r="J89" s="2">
        <v>0.17464788732394401</v>
      </c>
      <c r="K89" s="2">
        <v>0.161559888579387</v>
      </c>
      <c r="L89" s="2">
        <v>0.15035799522672999</v>
      </c>
      <c r="M89" s="2">
        <v>0.138009049773756</v>
      </c>
      <c r="N89" s="2">
        <v>0.14795008912655999</v>
      </c>
    </row>
    <row r="90" spans="1:14" x14ac:dyDescent="0.3">
      <c r="A90" s="8" t="s">
        <v>13</v>
      </c>
      <c r="B90" s="8" t="s">
        <v>91</v>
      </c>
      <c r="C90" s="2">
        <v>4.8387096774193603E-3</v>
      </c>
      <c r="D90" s="2">
        <v>3.0120481927710802E-3</v>
      </c>
      <c r="E90" s="2">
        <v>5.8737151248164504E-3</v>
      </c>
      <c r="F90" s="2">
        <v>8.5592011412268208E-3</v>
      </c>
      <c r="G90" s="2">
        <v>7.9575596816976093E-3</v>
      </c>
      <c r="H90" s="2">
        <v>8.9285714285714298E-3</v>
      </c>
      <c r="I90" s="2">
        <v>7.0339976553341196E-3</v>
      </c>
      <c r="J90" s="2">
        <v>9.4339622641509396E-3</v>
      </c>
      <c r="K90" s="2">
        <v>7.2016460905349796E-3</v>
      </c>
      <c r="L90" s="2">
        <v>9.8814229249011894E-3</v>
      </c>
      <c r="M90" s="2">
        <v>9.5238095238095195E-3</v>
      </c>
      <c r="N90" s="2">
        <v>7.6997112608277202E-3</v>
      </c>
    </row>
    <row r="91" spans="1:14" x14ac:dyDescent="0.3">
      <c r="A91" s="8" t="s">
        <v>13</v>
      </c>
      <c r="B91" s="8" t="s">
        <v>92</v>
      </c>
      <c r="C91" s="2">
        <v>2.3648648648648601E-2</v>
      </c>
      <c r="D91" s="2">
        <v>2.0547945205479499E-2</v>
      </c>
      <c r="E91" s="2">
        <v>2.2900763358778602E-2</v>
      </c>
      <c r="F91" s="2">
        <v>1.58102766798419E-2</v>
      </c>
      <c r="G91" s="2">
        <v>2.3904382470119501E-2</v>
      </c>
      <c r="H91" s="2">
        <v>1.94552529182879E-2</v>
      </c>
      <c r="I91" s="2">
        <v>3.0716723549488099E-2</v>
      </c>
      <c r="J91" s="2">
        <v>3.3802816901408399E-2</v>
      </c>
      <c r="K91" s="2">
        <v>2.2284122562674102E-2</v>
      </c>
      <c r="L91" s="2">
        <v>2.62529832935561E-2</v>
      </c>
      <c r="M91" s="2">
        <v>2.48868778280543E-2</v>
      </c>
      <c r="N91" s="2">
        <v>2.1390374331550801E-2</v>
      </c>
    </row>
    <row r="92" spans="1:14" x14ac:dyDescent="0.3">
      <c r="A92" s="8" t="s">
        <v>13</v>
      </c>
      <c r="B92" s="8" t="s">
        <v>93</v>
      </c>
      <c r="C92" s="2">
        <v>0.804838709677419</v>
      </c>
      <c r="D92" s="2">
        <v>0.82379518072289204</v>
      </c>
      <c r="E92" s="2">
        <v>0.83700440528634401</v>
      </c>
      <c r="F92" s="2">
        <v>0.84878744650499305</v>
      </c>
      <c r="G92" s="2">
        <v>0.85013262599469497</v>
      </c>
      <c r="H92" s="2">
        <v>0.86352040816326503</v>
      </c>
      <c r="I92" s="2">
        <v>0.86518171160609603</v>
      </c>
      <c r="J92" s="2">
        <v>0.87382075471698095</v>
      </c>
      <c r="K92" s="2">
        <v>0.87757201646090499</v>
      </c>
      <c r="L92" s="2">
        <v>0.87055335968379399</v>
      </c>
      <c r="M92" s="2">
        <v>0.88</v>
      </c>
      <c r="N92" s="2">
        <v>0.88931665062560195</v>
      </c>
    </row>
    <row r="93" spans="1:14" x14ac:dyDescent="0.3">
      <c r="A93" s="8" t="s">
        <v>13</v>
      </c>
      <c r="B93" s="8" t="s">
        <v>94</v>
      </c>
      <c r="C93" s="2">
        <v>0.31756756756756799</v>
      </c>
      <c r="D93" s="2">
        <v>0.30821917808219201</v>
      </c>
      <c r="E93" s="2">
        <v>0.33206106870229002</v>
      </c>
      <c r="F93" s="2">
        <v>0.32411067193675902</v>
      </c>
      <c r="G93" s="2">
        <v>0.31075697211155401</v>
      </c>
      <c r="H93" s="2">
        <v>0.35408560311283999</v>
      </c>
      <c r="I93" s="2">
        <v>0.34129692832764502</v>
      </c>
      <c r="J93" s="2">
        <v>0.30140845070422501</v>
      </c>
      <c r="K93" s="2">
        <v>0.30083565459610001</v>
      </c>
      <c r="L93" s="2">
        <v>0.29594272076372302</v>
      </c>
      <c r="M93" s="2">
        <v>0.28506787330316702</v>
      </c>
      <c r="N93" s="2">
        <v>0.22459893048128299</v>
      </c>
    </row>
    <row r="94" spans="1:14" x14ac:dyDescent="0.3">
      <c r="A94" s="8" t="s">
        <v>13</v>
      </c>
      <c r="B94" s="8" t="s">
        <v>95</v>
      </c>
      <c r="C94" s="2">
        <v>1.2903225806451601E-2</v>
      </c>
      <c r="D94" s="2">
        <v>1.20481927710843E-2</v>
      </c>
      <c r="E94" s="2">
        <v>1.1747430249632901E-2</v>
      </c>
      <c r="F94" s="2">
        <v>7.1326676176890202E-3</v>
      </c>
      <c r="G94" s="2">
        <v>9.2838196286472094E-3</v>
      </c>
      <c r="H94" s="2">
        <v>7.6530612244898001E-3</v>
      </c>
      <c r="I94" s="2">
        <v>8.2063305978897997E-3</v>
      </c>
      <c r="J94" s="2">
        <v>9.4339622641509396E-3</v>
      </c>
      <c r="K94" s="2">
        <v>9.2592592592592605E-3</v>
      </c>
      <c r="L94" s="2">
        <v>1.18577075098814E-2</v>
      </c>
      <c r="M94" s="2">
        <v>1.4285714285714299E-2</v>
      </c>
      <c r="N94" s="2">
        <v>1.0587102983638101E-2</v>
      </c>
    </row>
    <row r="95" spans="1:14" x14ac:dyDescent="0.3">
      <c r="A95" s="8" t="s">
        <v>13</v>
      </c>
      <c r="B95" s="8" t="s">
        <v>96</v>
      </c>
      <c r="C95" s="2">
        <v>4.0540540540540501E-2</v>
      </c>
      <c r="D95" s="2">
        <v>4.4520547945205498E-2</v>
      </c>
      <c r="E95" s="2">
        <v>3.4351145038167899E-2</v>
      </c>
      <c r="F95" s="2">
        <v>5.9288537549407098E-2</v>
      </c>
      <c r="G95" s="2">
        <v>7.9681274900398405E-2</v>
      </c>
      <c r="H95" s="2">
        <v>6.6147859922179003E-2</v>
      </c>
      <c r="I95" s="2">
        <v>8.5324232081911297E-2</v>
      </c>
      <c r="J95" s="2">
        <v>9.5774647887323899E-2</v>
      </c>
      <c r="K95" s="2">
        <v>9.1922005571030599E-2</v>
      </c>
      <c r="L95" s="2">
        <v>9.5465393794749401E-2</v>
      </c>
      <c r="M95" s="2">
        <v>0.11764705882352899</v>
      </c>
      <c r="N95" s="2">
        <v>0.11764705882352899</v>
      </c>
    </row>
    <row r="96" spans="1:14" x14ac:dyDescent="0.3">
      <c r="A96" s="8" t="s">
        <v>13</v>
      </c>
      <c r="B96" s="8" t="s">
        <v>97</v>
      </c>
      <c r="C96" s="2">
        <v>0.13387096774193499</v>
      </c>
      <c r="D96" s="2">
        <v>0.121987951807229</v>
      </c>
      <c r="E96" s="2">
        <v>0.105726872246696</v>
      </c>
      <c r="F96" s="2">
        <v>9.1298145506419404E-2</v>
      </c>
      <c r="G96" s="2">
        <v>8.4880636604774504E-2</v>
      </c>
      <c r="H96" s="2">
        <v>8.0357142857142905E-2</v>
      </c>
      <c r="I96" s="2">
        <v>7.5029308323563901E-2</v>
      </c>
      <c r="J96" s="2">
        <v>6.6037735849056603E-2</v>
      </c>
      <c r="K96" s="2">
        <v>5.96707818930041E-2</v>
      </c>
      <c r="L96" s="2">
        <v>6.22529644268775E-2</v>
      </c>
      <c r="M96" s="2">
        <v>4.7619047619047603E-2</v>
      </c>
      <c r="N96" s="2">
        <v>4.1385948026948997E-2</v>
      </c>
    </row>
    <row r="97" spans="1:14" x14ac:dyDescent="0.3">
      <c r="A97" s="8" t="s">
        <v>13</v>
      </c>
      <c r="B97" s="8" t="s">
        <v>98</v>
      </c>
      <c r="C97" s="2">
        <v>0.195945945945946</v>
      </c>
      <c r="D97" s="2">
        <v>0.19520547945205499</v>
      </c>
      <c r="E97" s="2">
        <v>0.18320610687022901</v>
      </c>
      <c r="F97" s="2">
        <v>0.15019762845849799</v>
      </c>
      <c r="G97" s="2">
        <v>0.131474103585657</v>
      </c>
      <c r="H97" s="2">
        <v>0.12062256809338499</v>
      </c>
      <c r="I97" s="2">
        <v>9.5563139931740607E-2</v>
      </c>
      <c r="J97" s="2">
        <v>9.2957746478873199E-2</v>
      </c>
      <c r="K97" s="2">
        <v>9.4707520891364902E-2</v>
      </c>
      <c r="L97" s="2">
        <v>9.7852028639618102E-2</v>
      </c>
      <c r="M97" s="2">
        <v>7.69230769230769E-2</v>
      </c>
      <c r="N97" s="2">
        <v>5.1693404634581101E-2</v>
      </c>
    </row>
    <row r="98" spans="1:14" x14ac:dyDescent="0.3">
      <c r="A98" s="8" t="s">
        <v>14</v>
      </c>
      <c r="B98" s="8" t="s">
        <v>87</v>
      </c>
      <c r="C98" s="2">
        <v>5.6271186440678002E-2</v>
      </c>
      <c r="D98" s="2">
        <v>7.2869225764476298E-2</v>
      </c>
      <c r="E98" s="2">
        <v>7.1283095723014306E-2</v>
      </c>
      <c r="F98" s="2">
        <v>7.0686070686070704E-2</v>
      </c>
      <c r="G98" s="2">
        <v>7.0385126162018599E-2</v>
      </c>
      <c r="H98" s="2">
        <v>8.3436341161928301E-2</v>
      </c>
      <c r="I98" s="2">
        <v>8.0778301886792497E-2</v>
      </c>
      <c r="J98" s="2">
        <v>7.73976444195177E-2</v>
      </c>
      <c r="K98" s="2">
        <v>8.1764122893954405E-2</v>
      </c>
      <c r="L98" s="2">
        <v>9.3860984271943199E-2</v>
      </c>
      <c r="M98" s="2">
        <v>0.104294478527607</v>
      </c>
      <c r="N98" s="2">
        <v>0.114257327372081</v>
      </c>
    </row>
    <row r="99" spans="1:14" x14ac:dyDescent="0.3">
      <c r="A99" s="8" t="s">
        <v>14</v>
      </c>
      <c r="B99" s="8" t="s">
        <v>88</v>
      </c>
      <c r="C99" s="2">
        <v>0.409316154608523</v>
      </c>
      <c r="D99" s="2">
        <v>0.41513094083414198</v>
      </c>
      <c r="E99" s="2">
        <v>0.42354124748490901</v>
      </c>
      <c r="F99" s="2">
        <v>0.41563786008230502</v>
      </c>
      <c r="G99" s="2">
        <v>0.40449438202247201</v>
      </c>
      <c r="H99" s="2">
        <v>0.423395445134576</v>
      </c>
      <c r="I99" s="2">
        <v>0.41207627118644102</v>
      </c>
      <c r="J99" s="2">
        <v>0.418879056047198</v>
      </c>
      <c r="K99" s="2">
        <v>0.41773308957952499</v>
      </c>
      <c r="L99" s="2">
        <v>0.424899598393574</v>
      </c>
      <c r="M99" s="2">
        <v>0.44586415601883</v>
      </c>
      <c r="N99" s="2">
        <v>0.47915407854984898</v>
      </c>
    </row>
    <row r="100" spans="1:14" x14ac:dyDescent="0.3">
      <c r="A100" s="8" t="s">
        <v>14</v>
      </c>
      <c r="B100" s="8" t="s">
        <v>89</v>
      </c>
      <c r="C100" s="2">
        <v>3.3898305084745801E-3</v>
      </c>
      <c r="D100" s="2">
        <v>6.5061808718282401E-3</v>
      </c>
      <c r="E100" s="2">
        <v>8.1466395112016303E-3</v>
      </c>
      <c r="F100" s="2">
        <v>8.3160083160083199E-3</v>
      </c>
      <c r="G100" s="2">
        <v>3.3200531208499302E-3</v>
      </c>
      <c r="H100" s="2">
        <v>6.7985166872682303E-3</v>
      </c>
      <c r="I100" s="2">
        <v>7.6650943396226398E-3</v>
      </c>
      <c r="J100" s="2">
        <v>7.8519349411104895E-3</v>
      </c>
      <c r="K100" s="2">
        <v>8.9197224975223009E-3</v>
      </c>
      <c r="L100" s="2">
        <v>1.06544901065449E-2</v>
      </c>
      <c r="M100" s="2">
        <v>9.2024539877300603E-3</v>
      </c>
      <c r="N100" s="2">
        <v>6.4580228514654701E-3</v>
      </c>
    </row>
    <row r="101" spans="1:14" x14ac:dyDescent="0.3">
      <c r="A101" s="8" t="s">
        <v>14</v>
      </c>
      <c r="B101" s="8" t="s">
        <v>90</v>
      </c>
      <c r="C101" s="2">
        <v>8.5232903865213094E-2</v>
      </c>
      <c r="D101" s="2">
        <v>8.6323957322987394E-2</v>
      </c>
      <c r="E101" s="2">
        <v>9.0543259557344102E-2</v>
      </c>
      <c r="F101" s="2">
        <v>9.1563786008230494E-2</v>
      </c>
      <c r="G101" s="2">
        <v>0.10623084780388201</v>
      </c>
      <c r="H101" s="2">
        <v>9.5238095238095205E-2</v>
      </c>
      <c r="I101" s="2">
        <v>0.101694915254237</v>
      </c>
      <c r="J101" s="2">
        <v>0.108161258603736</v>
      </c>
      <c r="K101" s="2">
        <v>0.112431444241316</v>
      </c>
      <c r="L101" s="2">
        <v>0.114056224899598</v>
      </c>
      <c r="M101" s="2">
        <v>0.129791526563551</v>
      </c>
      <c r="N101" s="2">
        <v>0.141993957703928</v>
      </c>
    </row>
    <row r="102" spans="1:14" x14ac:dyDescent="0.3">
      <c r="A102" s="8" t="s">
        <v>14</v>
      </c>
      <c r="B102" s="8" t="s">
        <v>91</v>
      </c>
      <c r="C102" s="2">
        <v>1.49152542372881E-2</v>
      </c>
      <c r="D102" s="2">
        <v>1.56148340923878E-2</v>
      </c>
      <c r="E102" s="2">
        <v>1.6293279022403299E-2</v>
      </c>
      <c r="F102" s="2">
        <v>1.7325017325017299E-2</v>
      </c>
      <c r="G102" s="2">
        <v>2.1912350597609601E-2</v>
      </c>
      <c r="H102" s="2">
        <v>2.47218788627936E-2</v>
      </c>
      <c r="I102" s="2">
        <v>2.3584905660377398E-2</v>
      </c>
      <c r="J102" s="2">
        <v>3.1968592260235601E-2</v>
      </c>
      <c r="K102" s="2">
        <v>2.62636273538157E-2</v>
      </c>
      <c r="L102" s="2">
        <v>3.0441400304414001E-2</v>
      </c>
      <c r="M102" s="2">
        <v>3.1697341513292399E-2</v>
      </c>
      <c r="N102" s="2">
        <v>3.42771982116244E-2</v>
      </c>
    </row>
    <row r="103" spans="1:14" x14ac:dyDescent="0.3">
      <c r="A103" s="8" t="s">
        <v>14</v>
      </c>
      <c r="B103" s="8" t="s">
        <v>92</v>
      </c>
      <c r="C103" s="2">
        <v>2.2794846382557001E-2</v>
      </c>
      <c r="D103" s="2">
        <v>2.4248302618816699E-2</v>
      </c>
      <c r="E103" s="2">
        <v>2.21327967806841E-2</v>
      </c>
      <c r="F103" s="2">
        <v>2.5720164609053499E-2</v>
      </c>
      <c r="G103" s="2">
        <v>2.34933605720123E-2</v>
      </c>
      <c r="H103" s="2">
        <v>2.3809523809523801E-2</v>
      </c>
      <c r="I103" s="2">
        <v>2.9661016949152502E-2</v>
      </c>
      <c r="J103" s="2">
        <v>2.7531956735496601E-2</v>
      </c>
      <c r="K103" s="2">
        <v>2.74223034734918E-2</v>
      </c>
      <c r="L103" s="2">
        <v>2.81124497991968E-2</v>
      </c>
      <c r="M103" s="2">
        <v>2.3537323470073999E-2</v>
      </c>
      <c r="N103" s="2">
        <v>2.3564954682779499E-2</v>
      </c>
    </row>
    <row r="104" spans="1:14" x14ac:dyDescent="0.3">
      <c r="A104" s="8" t="s">
        <v>14</v>
      </c>
      <c r="B104" s="8" t="s">
        <v>93</v>
      </c>
      <c r="C104" s="2">
        <v>0.73491525423728798</v>
      </c>
      <c r="D104" s="2">
        <v>0.73780091086532196</v>
      </c>
      <c r="E104" s="2">
        <v>0.75492192803801805</v>
      </c>
      <c r="F104" s="2">
        <v>0.75051975051975095</v>
      </c>
      <c r="G104" s="2">
        <v>0.77290836653386497</v>
      </c>
      <c r="H104" s="2">
        <v>0.77503090234857897</v>
      </c>
      <c r="I104" s="2">
        <v>0.78714622641509402</v>
      </c>
      <c r="J104" s="2">
        <v>0.78295008412787404</v>
      </c>
      <c r="K104" s="2">
        <v>0.78592666005946499</v>
      </c>
      <c r="L104" s="2">
        <v>0.77270421106037501</v>
      </c>
      <c r="M104" s="2">
        <v>0.77198364008179998</v>
      </c>
      <c r="N104" s="2">
        <v>0.77545951316443096</v>
      </c>
    </row>
    <row r="105" spans="1:14" x14ac:dyDescent="0.3">
      <c r="A105" s="8" t="s">
        <v>14</v>
      </c>
      <c r="B105" s="8" t="s">
        <v>94</v>
      </c>
      <c r="C105" s="2">
        <v>0.24479682854311199</v>
      </c>
      <c r="D105" s="2">
        <v>0.24733268671193001</v>
      </c>
      <c r="E105" s="2">
        <v>0.250503018108652</v>
      </c>
      <c r="F105" s="2">
        <v>0.27366255144032903</v>
      </c>
      <c r="G105" s="2">
        <v>0.27885597548518898</v>
      </c>
      <c r="H105" s="2">
        <v>0.27536231884057999</v>
      </c>
      <c r="I105" s="2">
        <v>0.27224576271186401</v>
      </c>
      <c r="J105" s="2">
        <v>0.26057030481809201</v>
      </c>
      <c r="K105" s="2">
        <v>0.251371115173675</v>
      </c>
      <c r="L105" s="2">
        <v>0.25060240963855401</v>
      </c>
      <c r="M105" s="2">
        <v>0.22192333557498301</v>
      </c>
      <c r="N105" s="2">
        <v>0.18368580060423001</v>
      </c>
    </row>
    <row r="106" spans="1:14" x14ac:dyDescent="0.3">
      <c r="A106" s="8" t="s">
        <v>14</v>
      </c>
      <c r="B106" s="8" t="s">
        <v>95</v>
      </c>
      <c r="C106" s="2">
        <v>9.4915254237288096E-3</v>
      </c>
      <c r="D106" s="2">
        <v>1.6265452179570601E-2</v>
      </c>
      <c r="E106" s="2">
        <v>1.49355057705363E-2</v>
      </c>
      <c r="F106" s="2">
        <v>1.5939015939015901E-2</v>
      </c>
      <c r="G106" s="2">
        <v>1.32802124833997E-2</v>
      </c>
      <c r="H106" s="2">
        <v>1.2978986402966601E-2</v>
      </c>
      <c r="I106" s="2">
        <v>1.41509433962264E-2</v>
      </c>
      <c r="J106" s="2">
        <v>1.51430173864274E-2</v>
      </c>
      <c r="K106" s="2">
        <v>1.7343904856293401E-2</v>
      </c>
      <c r="L106" s="2">
        <v>1.7757483510908199E-2</v>
      </c>
      <c r="M106" s="2">
        <v>1.78936605316973E-2</v>
      </c>
      <c r="N106" s="2">
        <v>1.83805265772479E-2</v>
      </c>
    </row>
    <row r="107" spans="1:14" x14ac:dyDescent="0.3">
      <c r="A107" s="8" t="s">
        <v>14</v>
      </c>
      <c r="B107" s="8" t="s">
        <v>96</v>
      </c>
      <c r="C107" s="2">
        <v>8.6223984142715607E-2</v>
      </c>
      <c r="D107" s="2">
        <v>9.0203685741998094E-2</v>
      </c>
      <c r="E107" s="2">
        <v>9.0543259557344102E-2</v>
      </c>
      <c r="F107" s="2">
        <v>8.0246913580246895E-2</v>
      </c>
      <c r="G107" s="2">
        <v>8.3758937691521998E-2</v>
      </c>
      <c r="H107" s="2">
        <v>7.6604554865424404E-2</v>
      </c>
      <c r="I107" s="2">
        <v>8.4745762711864403E-2</v>
      </c>
      <c r="J107" s="2">
        <v>9.2428711897738394E-2</v>
      </c>
      <c r="K107" s="2">
        <v>0.102376599634369</v>
      </c>
      <c r="L107" s="2">
        <v>9.8795180722891604E-2</v>
      </c>
      <c r="M107" s="2">
        <v>0.112979152656355</v>
      </c>
      <c r="N107" s="2">
        <v>0.113595166163142</v>
      </c>
    </row>
    <row r="108" spans="1:14" x14ac:dyDescent="0.3">
      <c r="A108" s="8" t="s">
        <v>14</v>
      </c>
      <c r="B108" s="8" t="s">
        <v>97</v>
      </c>
      <c r="C108" s="2">
        <v>0.18101694915254199</v>
      </c>
      <c r="D108" s="2">
        <v>0.15094339622641501</v>
      </c>
      <c r="E108" s="2">
        <v>0.13441955193482699</v>
      </c>
      <c r="F108" s="2">
        <v>0.137214137214137</v>
      </c>
      <c r="G108" s="2">
        <v>0.118193891102258</v>
      </c>
      <c r="H108" s="2">
        <v>9.7033374536464795E-2</v>
      </c>
      <c r="I108" s="2">
        <v>8.6674528301886794E-2</v>
      </c>
      <c r="J108" s="2">
        <v>8.4688726864834502E-2</v>
      </c>
      <c r="K108" s="2">
        <v>7.9781962338949394E-2</v>
      </c>
      <c r="L108" s="2">
        <v>7.4581430745814303E-2</v>
      </c>
      <c r="M108" s="2">
        <v>6.4928425357873201E-2</v>
      </c>
      <c r="N108" s="2">
        <v>5.1167411823149503E-2</v>
      </c>
    </row>
    <row r="109" spans="1:14" x14ac:dyDescent="0.3">
      <c r="A109" s="8" t="s">
        <v>14</v>
      </c>
      <c r="B109" s="8" t="s">
        <v>98</v>
      </c>
      <c r="C109" s="2">
        <v>0.15163528245787899</v>
      </c>
      <c r="D109" s="2">
        <v>0.13676042677012601</v>
      </c>
      <c r="E109" s="2">
        <v>0.12273641851106599</v>
      </c>
      <c r="F109" s="2">
        <v>0.113168724279835</v>
      </c>
      <c r="G109" s="2">
        <v>0.103166496424923</v>
      </c>
      <c r="H109" s="2">
        <v>0.105590062111801</v>
      </c>
      <c r="I109" s="2">
        <v>9.9576271186440704E-2</v>
      </c>
      <c r="J109" s="2">
        <v>9.2428711897738394E-2</v>
      </c>
      <c r="K109" s="2">
        <v>8.8665447897623401E-2</v>
      </c>
      <c r="L109" s="2">
        <v>8.3534136546184704E-2</v>
      </c>
      <c r="M109" s="2">
        <v>6.5904505716207096E-2</v>
      </c>
      <c r="N109" s="2">
        <v>5.8006042296072501E-2</v>
      </c>
    </row>
    <row r="110" spans="1:14" x14ac:dyDescent="0.3">
      <c r="A110" s="8" t="s">
        <v>15</v>
      </c>
      <c r="B110" s="8" t="s">
        <v>87</v>
      </c>
      <c r="C110" s="2">
        <v>6.9620253164557E-2</v>
      </c>
      <c r="D110" s="2">
        <v>7.5829383886255902E-2</v>
      </c>
      <c r="E110" s="2">
        <v>8.2298136645962694E-2</v>
      </c>
      <c r="F110" s="2">
        <v>9.7444089456868999E-2</v>
      </c>
      <c r="G110" s="2">
        <v>8.6892488954344593E-2</v>
      </c>
      <c r="H110" s="2">
        <v>0.100719424460432</v>
      </c>
      <c r="I110" s="2">
        <v>0.104252400548697</v>
      </c>
      <c r="J110" s="2">
        <v>0.106274007682458</v>
      </c>
      <c r="K110" s="2">
        <v>0.118898623279099</v>
      </c>
      <c r="L110" s="2">
        <v>0.10117647058823501</v>
      </c>
      <c r="M110" s="2">
        <v>0.126526082130966</v>
      </c>
      <c r="N110" s="2">
        <v>0.14859002169197399</v>
      </c>
    </row>
    <row r="111" spans="1:14" x14ac:dyDescent="0.3">
      <c r="A111" s="8" t="s">
        <v>15</v>
      </c>
      <c r="B111" s="8" t="s">
        <v>88</v>
      </c>
      <c r="C111" s="2">
        <v>0.55136436597110705</v>
      </c>
      <c r="D111" s="2">
        <v>0.557894736842105</v>
      </c>
      <c r="E111" s="2">
        <v>0.54739538855678904</v>
      </c>
      <c r="F111" s="2">
        <v>0.54429301533219798</v>
      </c>
      <c r="G111" s="2">
        <v>0.54552912223133698</v>
      </c>
      <c r="H111" s="2">
        <v>0.56985871271585598</v>
      </c>
      <c r="I111" s="2">
        <v>0.56615384615384601</v>
      </c>
      <c r="J111" s="2">
        <v>0.55224963715529796</v>
      </c>
      <c r="K111" s="2">
        <v>0.52581521739130399</v>
      </c>
      <c r="L111" s="2">
        <v>0.53165334972341705</v>
      </c>
      <c r="M111" s="2">
        <v>0.53177620858229202</v>
      </c>
      <c r="N111" s="2">
        <v>0.57405660377358503</v>
      </c>
    </row>
    <row r="112" spans="1:14" x14ac:dyDescent="0.3">
      <c r="A112" s="8" t="s">
        <v>15</v>
      </c>
      <c r="B112" s="8" t="s">
        <v>89</v>
      </c>
      <c r="C112" s="2">
        <v>1.1075949367088601E-2</v>
      </c>
      <c r="D112" s="2">
        <v>9.4786729857819895E-3</v>
      </c>
      <c r="E112" s="2">
        <v>1.2422360248447201E-2</v>
      </c>
      <c r="F112" s="2">
        <v>7.9872204472843395E-3</v>
      </c>
      <c r="G112" s="2">
        <v>1.03092783505155E-2</v>
      </c>
      <c r="H112" s="2">
        <v>1.2949640287769799E-2</v>
      </c>
      <c r="I112" s="2">
        <v>8.23045267489712E-3</v>
      </c>
      <c r="J112" s="2">
        <v>1.4084507042253501E-2</v>
      </c>
      <c r="K112" s="2">
        <v>1.2515644555694601E-2</v>
      </c>
      <c r="L112" s="2">
        <v>1.05882352941176E-2</v>
      </c>
      <c r="M112" s="2">
        <v>1.6648168701442801E-2</v>
      </c>
      <c r="N112" s="2">
        <v>2.3861171366594401E-2</v>
      </c>
    </row>
    <row r="113" spans="1:14" x14ac:dyDescent="0.3">
      <c r="A113" s="8" t="s">
        <v>15</v>
      </c>
      <c r="B113" s="8" t="s">
        <v>90</v>
      </c>
      <c r="C113" s="2">
        <v>6.5810593900481495E-2</v>
      </c>
      <c r="D113" s="2">
        <v>6.8016194331983804E-2</v>
      </c>
      <c r="E113" s="2">
        <v>7.1733561058924006E-2</v>
      </c>
      <c r="F113" s="2">
        <v>7.8364565587734206E-2</v>
      </c>
      <c r="G113" s="2">
        <v>8.4495488105004096E-2</v>
      </c>
      <c r="H113" s="2">
        <v>8.1632653061224497E-2</v>
      </c>
      <c r="I113" s="2">
        <v>9.5384615384615401E-2</v>
      </c>
      <c r="J113" s="2">
        <v>9.9419448476052205E-2</v>
      </c>
      <c r="K113" s="2">
        <v>0.11413043478260899</v>
      </c>
      <c r="L113" s="2">
        <v>0.120467117393977</v>
      </c>
      <c r="M113" s="2">
        <v>0.123845736013036</v>
      </c>
      <c r="N113" s="2">
        <v>0.118867924528302</v>
      </c>
    </row>
    <row r="114" spans="1:14" x14ac:dyDescent="0.3">
      <c r="A114" s="8" t="s">
        <v>15</v>
      </c>
      <c r="B114" s="8" t="s">
        <v>91</v>
      </c>
      <c r="C114" s="2">
        <v>2.2151898734177201E-2</v>
      </c>
      <c r="D114" s="2">
        <v>1.26382306477093E-2</v>
      </c>
      <c r="E114" s="2">
        <v>2.0186335403726701E-2</v>
      </c>
      <c r="F114" s="2">
        <v>2.8753993610223599E-2</v>
      </c>
      <c r="G114" s="2">
        <v>2.5036818851251801E-2</v>
      </c>
      <c r="H114" s="2">
        <v>2.4460431654676301E-2</v>
      </c>
      <c r="I114" s="2">
        <v>2.7434842249657101E-2</v>
      </c>
      <c r="J114" s="2">
        <v>3.2010243277848897E-2</v>
      </c>
      <c r="K114" s="2">
        <v>2.5031289111389202E-2</v>
      </c>
      <c r="L114" s="2">
        <v>3.05882352941176E-2</v>
      </c>
      <c r="M114" s="2">
        <v>3.2186459489456198E-2</v>
      </c>
      <c r="N114" s="2">
        <v>3.5791757049891501E-2</v>
      </c>
    </row>
    <row r="115" spans="1:14" x14ac:dyDescent="0.3">
      <c r="A115" s="8" t="s">
        <v>15</v>
      </c>
      <c r="B115" s="8" t="s">
        <v>92</v>
      </c>
      <c r="C115" s="2">
        <v>1.8459069020866799E-2</v>
      </c>
      <c r="D115" s="2">
        <v>1.6194331983805699E-2</v>
      </c>
      <c r="E115" s="2">
        <v>2.0495303159692599E-2</v>
      </c>
      <c r="F115" s="2">
        <v>1.7887563884156701E-2</v>
      </c>
      <c r="G115" s="2">
        <v>2.1328958162428201E-2</v>
      </c>
      <c r="H115" s="2">
        <v>2.1978021978022001E-2</v>
      </c>
      <c r="I115" s="2">
        <v>2.07692307692308E-2</v>
      </c>
      <c r="J115" s="2">
        <v>2.3222060957910001E-2</v>
      </c>
      <c r="K115" s="2">
        <v>2.1059782608695701E-2</v>
      </c>
      <c r="L115" s="2">
        <v>1.90534726490473E-2</v>
      </c>
      <c r="M115" s="2">
        <v>2.0097772949484002E-2</v>
      </c>
      <c r="N115" s="2">
        <v>1.6509433962264199E-2</v>
      </c>
    </row>
    <row r="116" spans="1:14" x14ac:dyDescent="0.3">
      <c r="A116" s="8" t="s">
        <v>15</v>
      </c>
      <c r="B116" s="8" t="s">
        <v>93</v>
      </c>
      <c r="C116" s="2">
        <v>0.712025316455696</v>
      </c>
      <c r="D116" s="2">
        <v>0.72669826224328604</v>
      </c>
      <c r="E116" s="2">
        <v>0.72049689440993803</v>
      </c>
      <c r="F116" s="2">
        <v>0.71725239616613401</v>
      </c>
      <c r="G116" s="2">
        <v>0.73784977908689298</v>
      </c>
      <c r="H116" s="2">
        <v>0.74244604316546803</v>
      </c>
      <c r="I116" s="2">
        <v>0.75857338820301801</v>
      </c>
      <c r="J116" s="2">
        <v>0.75672215108834795</v>
      </c>
      <c r="K116" s="2">
        <v>0.75469336670838505</v>
      </c>
      <c r="L116" s="2">
        <v>0.76</v>
      </c>
      <c r="M116" s="2">
        <v>0.734739178690344</v>
      </c>
      <c r="N116" s="2">
        <v>0.69956616052060705</v>
      </c>
    </row>
    <row r="117" spans="1:14" x14ac:dyDescent="0.3">
      <c r="A117" s="8" t="s">
        <v>15</v>
      </c>
      <c r="B117" s="8" t="s">
        <v>94</v>
      </c>
      <c r="C117" s="2">
        <v>0.12760834670946999</v>
      </c>
      <c r="D117" s="2">
        <v>0.11740890688259099</v>
      </c>
      <c r="E117" s="2">
        <v>0.12724167378309101</v>
      </c>
      <c r="F117" s="2">
        <v>0.12436115843270901</v>
      </c>
      <c r="G117" s="2">
        <v>0.119770303527482</v>
      </c>
      <c r="H117" s="2">
        <v>0.106750392464678</v>
      </c>
      <c r="I117" s="2">
        <v>0.103076923076923</v>
      </c>
      <c r="J117" s="2">
        <v>8.8534107402031895E-2</v>
      </c>
      <c r="K117" s="2">
        <v>9.9864130434782594E-2</v>
      </c>
      <c r="L117" s="2">
        <v>9.5881991395205896E-2</v>
      </c>
      <c r="M117" s="2">
        <v>9.3427485062466106E-2</v>
      </c>
      <c r="N117" s="2">
        <v>7.6415094339622597E-2</v>
      </c>
    </row>
    <row r="118" spans="1:14" x14ac:dyDescent="0.3">
      <c r="A118" s="8" t="s">
        <v>15</v>
      </c>
      <c r="B118" s="8" t="s">
        <v>95</v>
      </c>
      <c r="C118" s="2">
        <v>3.1645569620253201E-2</v>
      </c>
      <c r="D118" s="2">
        <v>3.0015797788309598E-2</v>
      </c>
      <c r="E118" s="2">
        <v>2.9503105590062102E-2</v>
      </c>
      <c r="F118" s="2">
        <v>3.03514376996805E-2</v>
      </c>
      <c r="G118" s="2">
        <v>2.5036818851251801E-2</v>
      </c>
      <c r="H118" s="2">
        <v>2.5899280575539599E-2</v>
      </c>
      <c r="I118" s="2">
        <v>2.0576131687242798E-2</v>
      </c>
      <c r="J118" s="2">
        <v>2.0486555697823299E-2</v>
      </c>
      <c r="K118" s="2">
        <v>2.00250312891114E-2</v>
      </c>
      <c r="L118" s="2">
        <v>2.23529411764706E-2</v>
      </c>
      <c r="M118" s="2">
        <v>2.4417314095449501E-2</v>
      </c>
      <c r="N118" s="2">
        <v>3.0368763557483702E-2</v>
      </c>
    </row>
    <row r="119" spans="1:14" x14ac:dyDescent="0.3">
      <c r="A119" s="8" t="s">
        <v>15</v>
      </c>
      <c r="B119" s="8" t="s">
        <v>96</v>
      </c>
      <c r="C119" s="2">
        <v>8.9085072231139706E-2</v>
      </c>
      <c r="D119" s="2">
        <v>8.8259109311740899E-2</v>
      </c>
      <c r="E119" s="2">
        <v>9.9060631938514096E-2</v>
      </c>
      <c r="F119" s="2">
        <v>0.103918228279387</v>
      </c>
      <c r="G119" s="2">
        <v>0.10254306808859701</v>
      </c>
      <c r="H119" s="2">
        <v>0.105180533751962</v>
      </c>
      <c r="I119" s="2">
        <v>0.115384615384615</v>
      </c>
      <c r="J119" s="2">
        <v>0.13715529753265601</v>
      </c>
      <c r="K119" s="2">
        <v>0.141983695652174</v>
      </c>
      <c r="L119" s="2">
        <v>0.147510755992624</v>
      </c>
      <c r="M119" s="2">
        <v>0.14937533948940801</v>
      </c>
      <c r="N119" s="2">
        <v>0.143396226415094</v>
      </c>
    </row>
    <row r="120" spans="1:14" x14ac:dyDescent="0.3">
      <c r="A120" s="8" t="s">
        <v>15</v>
      </c>
      <c r="B120" s="8" t="s">
        <v>97</v>
      </c>
      <c r="C120" s="2">
        <v>0.153481012658228</v>
      </c>
      <c r="D120" s="2">
        <v>0.14533965244865699</v>
      </c>
      <c r="E120" s="2">
        <v>0.135093167701863</v>
      </c>
      <c r="F120" s="2">
        <v>0.118210862619808</v>
      </c>
      <c r="G120" s="2">
        <v>0.114874815905744</v>
      </c>
      <c r="H120" s="2">
        <v>9.3525179856115095E-2</v>
      </c>
      <c r="I120" s="2">
        <v>8.09327846364883E-2</v>
      </c>
      <c r="J120" s="2">
        <v>7.0422535211267595E-2</v>
      </c>
      <c r="K120" s="2">
        <v>6.8836045056320405E-2</v>
      </c>
      <c r="L120" s="2">
        <v>7.5294117647058803E-2</v>
      </c>
      <c r="M120" s="2">
        <v>6.5482796892341794E-2</v>
      </c>
      <c r="N120" s="2">
        <v>6.1822125813449001E-2</v>
      </c>
    </row>
    <row r="121" spans="1:14" x14ac:dyDescent="0.3">
      <c r="A121" s="8" t="s">
        <v>15</v>
      </c>
      <c r="B121" s="8" t="s">
        <v>98</v>
      </c>
      <c r="C121" s="2">
        <v>0.14767255216693401</v>
      </c>
      <c r="D121" s="2">
        <v>0.15222672064777301</v>
      </c>
      <c r="E121" s="2">
        <v>0.134073441502989</v>
      </c>
      <c r="F121" s="2">
        <v>0.131175468483816</v>
      </c>
      <c r="G121" s="2">
        <v>0.126333059885152</v>
      </c>
      <c r="H121" s="2">
        <v>0.114599686028257</v>
      </c>
      <c r="I121" s="2">
        <v>9.9230769230769206E-2</v>
      </c>
      <c r="J121" s="2">
        <v>9.9419448476052205E-2</v>
      </c>
      <c r="K121" s="2">
        <v>9.7146739130434798E-2</v>
      </c>
      <c r="L121" s="2">
        <v>8.5433312845728304E-2</v>
      </c>
      <c r="M121" s="2">
        <v>8.1477457903313399E-2</v>
      </c>
      <c r="N121" s="2">
        <v>7.0754716981132101E-2</v>
      </c>
    </row>
    <row r="122" spans="1:14" x14ac:dyDescent="0.3">
      <c r="A122" s="8" t="s">
        <v>16</v>
      </c>
      <c r="B122" s="8" t="s">
        <v>87</v>
      </c>
      <c r="C122" s="2">
        <v>0.17286245353159899</v>
      </c>
      <c r="D122" s="2">
        <v>0.20384204909285</v>
      </c>
      <c r="E122" s="2">
        <v>0.24368499257057899</v>
      </c>
      <c r="F122" s="2">
        <v>0.317673378076063</v>
      </c>
      <c r="G122" s="2">
        <v>0.364764267990074</v>
      </c>
      <c r="H122" s="2">
        <v>0.36363636363636398</v>
      </c>
      <c r="I122" s="2">
        <v>0.42307692307692302</v>
      </c>
      <c r="J122" s="2">
        <v>0.46475770925110099</v>
      </c>
      <c r="K122" s="2">
        <v>0.48015873015873001</v>
      </c>
      <c r="L122" s="2">
        <v>0.44276457883369302</v>
      </c>
      <c r="M122" s="2">
        <v>0.41031941031940999</v>
      </c>
      <c r="N122" s="2">
        <v>0.33529411764705902</v>
      </c>
    </row>
    <row r="123" spans="1:14" x14ac:dyDescent="0.3">
      <c r="A123" s="8" t="s">
        <v>16</v>
      </c>
      <c r="B123" s="8" t="s">
        <v>88</v>
      </c>
      <c r="C123" s="2">
        <v>0.22778236752035899</v>
      </c>
      <c r="D123" s="2">
        <v>0.24175824175824201</v>
      </c>
      <c r="E123" s="2">
        <v>0.24918426927700499</v>
      </c>
      <c r="F123" s="2">
        <v>0.26463834672789899</v>
      </c>
      <c r="G123" s="2">
        <v>0.31313526192337798</v>
      </c>
      <c r="H123" s="2">
        <v>0.33205961024073399</v>
      </c>
      <c r="I123" s="2">
        <v>0.35091669347056897</v>
      </c>
      <c r="J123" s="2">
        <v>0.33523851395911197</v>
      </c>
      <c r="K123" s="2">
        <v>0.38862151942248202</v>
      </c>
      <c r="L123" s="2">
        <v>0.414623837700761</v>
      </c>
      <c r="M123" s="2">
        <v>0.49187100213219598</v>
      </c>
      <c r="N123" s="2">
        <v>0.53904995750306905</v>
      </c>
    </row>
    <row r="124" spans="1:14" x14ac:dyDescent="0.3">
      <c r="A124" s="8" t="s">
        <v>16</v>
      </c>
      <c r="B124" s="8" t="s">
        <v>89</v>
      </c>
      <c r="C124" s="2">
        <v>1.11524163568773E-2</v>
      </c>
      <c r="D124" s="2">
        <v>9.6051227321237997E-3</v>
      </c>
      <c r="E124" s="2">
        <v>1.04011887072808E-2</v>
      </c>
      <c r="F124" s="2">
        <v>1.5659955257270701E-2</v>
      </c>
      <c r="G124" s="2">
        <v>1.4888337468982601E-2</v>
      </c>
      <c r="H124" s="2">
        <v>1.4742014742014699E-2</v>
      </c>
      <c r="I124" s="2">
        <v>1.2820512820512799E-2</v>
      </c>
      <c r="J124" s="2">
        <v>8.8105726872246704E-3</v>
      </c>
      <c r="K124" s="2">
        <v>9.9206349206349201E-3</v>
      </c>
      <c r="L124" s="2">
        <v>1.07991360691145E-2</v>
      </c>
      <c r="M124" s="2">
        <v>9.8280098280098295E-3</v>
      </c>
      <c r="N124" s="2">
        <v>1.1764705882352899E-2</v>
      </c>
    </row>
    <row r="125" spans="1:14" x14ac:dyDescent="0.3">
      <c r="A125" s="8" t="s">
        <v>16</v>
      </c>
      <c r="B125" s="8" t="s">
        <v>90</v>
      </c>
      <c r="C125" s="2">
        <v>4.7208780833235001E-2</v>
      </c>
      <c r="D125" s="2">
        <v>5.12362637362637E-2</v>
      </c>
      <c r="E125" s="2">
        <v>5.3408895758200202E-2</v>
      </c>
      <c r="F125" s="2">
        <v>5.7692307692307702E-2</v>
      </c>
      <c r="G125" s="2">
        <v>7.1540265832681804E-2</v>
      </c>
      <c r="H125" s="2">
        <v>7.5659151700420299E-2</v>
      </c>
      <c r="I125" s="2">
        <v>9.2634287552267602E-2</v>
      </c>
      <c r="J125" s="2">
        <v>0.16311277203780999</v>
      </c>
      <c r="K125" s="2">
        <v>0.151082846338948</v>
      </c>
      <c r="L125" s="2">
        <v>0.14764722457030099</v>
      </c>
      <c r="M125" s="2">
        <v>0.13859275053304901</v>
      </c>
      <c r="N125" s="2">
        <v>0.11927471904806899</v>
      </c>
    </row>
    <row r="126" spans="1:14" x14ac:dyDescent="0.3">
      <c r="A126" s="8" t="s">
        <v>16</v>
      </c>
      <c r="B126" s="8" t="s">
        <v>91</v>
      </c>
      <c r="C126" s="2">
        <v>1.30111524163569E-2</v>
      </c>
      <c r="D126" s="2">
        <v>1.38740661686233E-2</v>
      </c>
      <c r="E126" s="2">
        <v>2.2288261515601801E-2</v>
      </c>
      <c r="F126" s="2">
        <v>2.2371364653243801E-2</v>
      </c>
      <c r="G126" s="2">
        <v>2.4813895781637701E-2</v>
      </c>
      <c r="H126" s="2">
        <v>1.4742014742014699E-2</v>
      </c>
      <c r="I126" s="2">
        <v>2.8205128205128199E-2</v>
      </c>
      <c r="J126" s="2">
        <v>2.8634361233480201E-2</v>
      </c>
      <c r="K126" s="2">
        <v>2.7777777777777801E-2</v>
      </c>
      <c r="L126" s="2">
        <v>2.3758099352051799E-2</v>
      </c>
      <c r="M126" s="2">
        <v>3.6855036855036903E-2</v>
      </c>
      <c r="N126" s="2">
        <v>3.5294117647058802E-2</v>
      </c>
    </row>
    <row r="127" spans="1:14" x14ac:dyDescent="0.3">
      <c r="A127" s="8" t="s">
        <v>16</v>
      </c>
      <c r="B127" s="8" t="s">
        <v>92</v>
      </c>
      <c r="C127" s="2">
        <v>2.0299775758290999E-2</v>
      </c>
      <c r="D127" s="2">
        <v>2.1978021978022001E-2</v>
      </c>
      <c r="E127" s="2">
        <v>2.2325261892495299E-2</v>
      </c>
      <c r="F127" s="2">
        <v>2.5258323765786499E-2</v>
      </c>
      <c r="G127" s="2">
        <v>2.0719311962470701E-2</v>
      </c>
      <c r="H127" s="2">
        <v>2.44554833779136E-2</v>
      </c>
      <c r="I127" s="2">
        <v>2.38018655516243E-2</v>
      </c>
      <c r="J127" s="2">
        <v>2.3081996043086399E-2</v>
      </c>
      <c r="K127" s="2">
        <v>2.61258164317635E-2</v>
      </c>
      <c r="L127" s="2">
        <v>2.4373062834601299E-2</v>
      </c>
      <c r="M127" s="2">
        <v>2.0122601279317701E-2</v>
      </c>
      <c r="N127" s="2">
        <v>2.0020776277268899E-2</v>
      </c>
    </row>
    <row r="128" spans="1:14" x14ac:dyDescent="0.3">
      <c r="A128" s="8" t="s">
        <v>16</v>
      </c>
      <c r="B128" s="8" t="s">
        <v>93</v>
      </c>
      <c r="C128" s="2">
        <v>0.37825278810408902</v>
      </c>
      <c r="D128" s="2">
        <v>0.382070437566702</v>
      </c>
      <c r="E128" s="2">
        <v>0.401188707280832</v>
      </c>
      <c r="F128" s="2">
        <v>0.42729306487695801</v>
      </c>
      <c r="G128" s="2">
        <v>0.40942928039702198</v>
      </c>
      <c r="H128" s="2">
        <v>0.41769041769041798</v>
      </c>
      <c r="I128" s="2">
        <v>0.39487179487179502</v>
      </c>
      <c r="J128" s="2">
        <v>0.383259911894273</v>
      </c>
      <c r="K128" s="2">
        <v>0.36904761904761901</v>
      </c>
      <c r="L128" s="2">
        <v>0.40820734341252701</v>
      </c>
      <c r="M128" s="2">
        <v>0.43488943488943499</v>
      </c>
      <c r="N128" s="2">
        <v>0.48823529411764699</v>
      </c>
    </row>
    <row r="129" spans="1:15" x14ac:dyDescent="0.3">
      <c r="A129" s="8" t="s">
        <v>16</v>
      </c>
      <c r="B129" s="8" t="s">
        <v>94</v>
      </c>
      <c r="C129" s="2">
        <v>0.402100790747079</v>
      </c>
      <c r="D129" s="2">
        <v>0.41552197802197799</v>
      </c>
      <c r="E129" s="2">
        <v>0.46797183582345903</v>
      </c>
      <c r="F129" s="2">
        <v>0.473593570608496</v>
      </c>
      <c r="G129" s="2">
        <v>0.41321344800625498</v>
      </c>
      <c r="H129" s="2">
        <v>0.39243408482995801</v>
      </c>
      <c r="I129" s="2">
        <v>0.314570601479575</v>
      </c>
      <c r="J129" s="2">
        <v>0.22752253242470899</v>
      </c>
      <c r="K129" s="2">
        <v>0.20505328291509101</v>
      </c>
      <c r="L129" s="2">
        <v>0.17032967032967</v>
      </c>
      <c r="M129" s="2">
        <v>0.134328358208955</v>
      </c>
      <c r="N129" s="2">
        <v>0.11493058834639699</v>
      </c>
    </row>
    <row r="130" spans="1:15" x14ac:dyDescent="0.3">
      <c r="A130" s="8" t="s">
        <v>16</v>
      </c>
      <c r="B130" s="8" t="s">
        <v>95</v>
      </c>
      <c r="C130" s="2">
        <v>4.2750929368029697E-2</v>
      </c>
      <c r="D130" s="2">
        <v>4.8025613660618999E-2</v>
      </c>
      <c r="E130" s="2">
        <v>6.8350668647845503E-2</v>
      </c>
      <c r="F130" s="2">
        <v>6.0402684563758399E-2</v>
      </c>
      <c r="G130" s="2">
        <v>5.95533498759305E-2</v>
      </c>
      <c r="H130" s="2">
        <v>8.5995085995085999E-2</v>
      </c>
      <c r="I130" s="2">
        <v>4.6153846153846198E-2</v>
      </c>
      <c r="J130" s="2">
        <v>3.7444933920704797E-2</v>
      </c>
      <c r="K130" s="2">
        <v>5.1587301587301598E-2</v>
      </c>
      <c r="L130" s="2">
        <v>5.3995680345572401E-2</v>
      </c>
      <c r="M130" s="2">
        <v>5.65110565110565E-2</v>
      </c>
      <c r="N130" s="2">
        <v>7.0588235294117604E-2</v>
      </c>
    </row>
    <row r="131" spans="1:15" x14ac:dyDescent="0.3">
      <c r="A131" s="8" t="s">
        <v>16</v>
      </c>
      <c r="B131" s="8" t="s">
        <v>96</v>
      </c>
      <c r="C131" s="2">
        <v>5.3345922341555503E-2</v>
      </c>
      <c r="D131" s="2">
        <v>6.0576923076923098E-2</v>
      </c>
      <c r="E131" s="2">
        <v>6.2854198866563599E-2</v>
      </c>
      <c r="F131" s="2">
        <v>7.2043628013777297E-2</v>
      </c>
      <c r="G131" s="2">
        <v>8.6786551993745104E-2</v>
      </c>
      <c r="H131" s="2">
        <v>9.6293465800534994E-2</v>
      </c>
      <c r="I131" s="2">
        <v>0.14120295915085199</v>
      </c>
      <c r="J131" s="2">
        <v>0.17718179819740601</v>
      </c>
      <c r="K131" s="2">
        <v>0.15881746304572</v>
      </c>
      <c r="L131" s="2">
        <v>0.17202028740490299</v>
      </c>
      <c r="M131" s="2">
        <v>0.14605543710021299</v>
      </c>
      <c r="N131" s="2">
        <v>0.15110019831901</v>
      </c>
    </row>
    <row r="132" spans="1:15" x14ac:dyDescent="0.3">
      <c r="A132" s="8" t="s">
        <v>16</v>
      </c>
      <c r="B132" s="8" t="s">
        <v>97</v>
      </c>
      <c r="C132" s="2">
        <v>0.38197026022304797</v>
      </c>
      <c r="D132" s="2">
        <v>0.34258271077908198</v>
      </c>
      <c r="E132" s="2">
        <v>0.25408618127785998</v>
      </c>
      <c r="F132" s="2">
        <v>0.156599552572707</v>
      </c>
      <c r="G132" s="2">
        <v>0.126550868486352</v>
      </c>
      <c r="H132" s="2">
        <v>0.10319410319410301</v>
      </c>
      <c r="I132" s="2">
        <v>9.4871794871794896E-2</v>
      </c>
      <c r="J132" s="2">
        <v>7.7092511013215903E-2</v>
      </c>
      <c r="K132" s="2">
        <v>6.1507936507936498E-2</v>
      </c>
      <c r="L132" s="2">
        <v>6.0475161987040997E-2</v>
      </c>
      <c r="M132" s="2">
        <v>5.1597051597051601E-2</v>
      </c>
      <c r="N132" s="2">
        <v>5.8823529411764698E-2</v>
      </c>
    </row>
    <row r="133" spans="1:15" x14ac:dyDescent="0.3">
      <c r="A133" s="8" t="s">
        <v>16</v>
      </c>
      <c r="B133" s="8" t="s">
        <v>98</v>
      </c>
      <c r="C133" s="2">
        <v>0.249262362799481</v>
      </c>
      <c r="D133" s="2">
        <v>0.20892857142857099</v>
      </c>
      <c r="E133" s="2">
        <v>0.144255538382277</v>
      </c>
      <c r="F133" s="2">
        <v>0.10677382319173399</v>
      </c>
      <c r="G133" s="2">
        <v>9.4605160281469897E-2</v>
      </c>
      <c r="H133" s="2">
        <v>7.9098204050439394E-2</v>
      </c>
      <c r="I133" s="2">
        <v>7.6873592795110995E-2</v>
      </c>
      <c r="J133" s="2">
        <v>7.3862387337876506E-2</v>
      </c>
      <c r="K133" s="2">
        <v>7.0299071845995195E-2</v>
      </c>
      <c r="L133" s="2">
        <v>7.1005917159763302E-2</v>
      </c>
      <c r="M133" s="2">
        <v>6.9029850746268703E-2</v>
      </c>
      <c r="N133" s="2">
        <v>5.5623760506185699E-2</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87</v>
      </c>
      <c r="C138" s="2">
        <v>0.21858500527983099</v>
      </c>
      <c r="D138" s="2">
        <v>7.7989601386481804E-3</v>
      </c>
      <c r="E138" s="2">
        <v>3.95528804815133E-2</v>
      </c>
      <c r="F138" s="2">
        <v>-8.2712985938792401E-4</v>
      </c>
      <c r="G138" s="2">
        <v>6.25E-2</v>
      </c>
      <c r="H138" s="2">
        <v>3.2333463186599097E-2</v>
      </c>
      <c r="I138" s="2">
        <v>6.2641509433962295E-2</v>
      </c>
      <c r="J138" s="2">
        <v>0.15944602272727301</v>
      </c>
      <c r="K138" s="2">
        <v>-7.6569678407350699E-3</v>
      </c>
      <c r="L138" s="2">
        <v>0.15925925925925899</v>
      </c>
      <c r="M138" s="2">
        <v>9.0521831735889194E-2</v>
      </c>
      <c r="N138" s="3">
        <v>0.45454545454545497</v>
      </c>
      <c r="O138" s="3">
        <v>0.76096302665520199</v>
      </c>
    </row>
    <row r="139" spans="1:15" x14ac:dyDescent="0.3">
      <c r="A139" s="8" t="s">
        <v>12</v>
      </c>
      <c r="B139" s="8" t="s">
        <v>88</v>
      </c>
      <c r="C139" s="2">
        <v>1.6305902546009301E-2</v>
      </c>
      <c r="D139" s="2">
        <v>-1.41677613060612E-2</v>
      </c>
      <c r="E139" s="2">
        <v>2.07480727134291E-2</v>
      </c>
      <c r="F139" s="2">
        <v>3.0116550116550098E-2</v>
      </c>
      <c r="G139" s="2">
        <v>5.6028240405503298E-2</v>
      </c>
      <c r="H139" s="2">
        <v>6.5483843318762294E-2</v>
      </c>
      <c r="I139" s="2">
        <v>0.11189767516692101</v>
      </c>
      <c r="J139" s="2">
        <v>7.2059036318911904E-2</v>
      </c>
      <c r="K139" s="2">
        <v>0.124645701174248</v>
      </c>
      <c r="L139" s="2">
        <v>0.186618661866187</v>
      </c>
      <c r="M139" s="2">
        <v>0.18877370417193401</v>
      </c>
      <c r="N139" s="3">
        <v>0.70076689335841402</v>
      </c>
      <c r="O139" s="3">
        <v>1.2373655658132701</v>
      </c>
    </row>
    <row r="140" spans="1:15" x14ac:dyDescent="0.3">
      <c r="A140" s="8" t="s">
        <v>12</v>
      </c>
      <c r="B140" s="8" t="s">
        <v>89</v>
      </c>
      <c r="C140" s="2">
        <v>0.115131578947368</v>
      </c>
      <c r="D140" s="2">
        <v>7.3746312684365795E-2</v>
      </c>
      <c r="E140" s="2">
        <v>0.107142857142857</v>
      </c>
      <c r="F140" s="2">
        <v>-1.9851116625310201E-2</v>
      </c>
      <c r="G140" s="2">
        <v>0.12151898734177199</v>
      </c>
      <c r="H140" s="2">
        <v>8.35214446952596E-2</v>
      </c>
      <c r="I140" s="2">
        <v>3.125E-2</v>
      </c>
      <c r="J140" s="2">
        <v>0.155555555555556</v>
      </c>
      <c r="K140" s="2">
        <v>3.3216783216783202E-2</v>
      </c>
      <c r="L140" s="2">
        <v>0.17089678510998299</v>
      </c>
      <c r="M140" s="2">
        <v>0.119942196531792</v>
      </c>
      <c r="N140" s="3">
        <v>0.56565656565656597</v>
      </c>
      <c r="O140" s="3">
        <v>1.12912087912088</v>
      </c>
    </row>
    <row r="141" spans="1:15" x14ac:dyDescent="0.3">
      <c r="A141" s="8" t="s">
        <v>12</v>
      </c>
      <c r="B141" s="8" t="s">
        <v>90</v>
      </c>
      <c r="C141" s="2">
        <v>2.87124270973531E-2</v>
      </c>
      <c r="D141" s="2">
        <v>4.3610989969472304E-3</v>
      </c>
      <c r="E141" s="2">
        <v>8.2501085540599203E-3</v>
      </c>
      <c r="F141" s="2">
        <v>4.4788975021533201E-2</v>
      </c>
      <c r="G141" s="2">
        <v>0.118301731244847</v>
      </c>
      <c r="H141" s="2">
        <v>0.16439366015481</v>
      </c>
      <c r="I141" s="2">
        <v>0.131687242798354</v>
      </c>
      <c r="J141" s="2">
        <v>6.7692307692307704E-2</v>
      </c>
      <c r="K141" s="2">
        <v>0.159549384333246</v>
      </c>
      <c r="L141" s="2">
        <v>0.227745142340714</v>
      </c>
      <c r="M141" s="2">
        <v>0.15642252484357699</v>
      </c>
      <c r="N141" s="3">
        <v>0.75776223776223794</v>
      </c>
      <c r="O141" s="3">
        <v>1.7286148501954</v>
      </c>
    </row>
    <row r="142" spans="1:15" x14ac:dyDescent="0.3">
      <c r="A142" s="8" t="s">
        <v>12</v>
      </c>
      <c r="B142" s="8" t="s">
        <v>91</v>
      </c>
      <c r="C142" s="2">
        <v>0.29642857142857099</v>
      </c>
      <c r="D142" s="2">
        <v>9.0909090909090898E-2</v>
      </c>
      <c r="E142" s="2">
        <v>3.2828282828282797E-2</v>
      </c>
      <c r="F142" s="2">
        <v>4.8899755501222497E-2</v>
      </c>
      <c r="G142" s="2">
        <v>0.25174825174825199</v>
      </c>
      <c r="H142" s="2">
        <v>-1.3035381750465499E-2</v>
      </c>
      <c r="I142" s="2">
        <v>5.6603773584905703E-2</v>
      </c>
      <c r="J142" s="2">
        <v>0.155357142857143</v>
      </c>
      <c r="K142" s="2">
        <v>7.7279752704791302E-3</v>
      </c>
      <c r="L142" s="2">
        <v>8.8957055214723899E-2</v>
      </c>
      <c r="M142" s="2">
        <v>5.4929577464788701E-2</v>
      </c>
      <c r="N142" s="3">
        <v>0.33750000000000002</v>
      </c>
      <c r="O142" s="3">
        <v>0.89141414141414099</v>
      </c>
    </row>
    <row r="143" spans="1:15" x14ac:dyDescent="0.3">
      <c r="A143" s="8" t="s">
        <v>12</v>
      </c>
      <c r="B143" s="8" t="s">
        <v>92</v>
      </c>
      <c r="C143" s="2">
        <v>0.06</v>
      </c>
      <c r="D143" s="2">
        <v>-3.77358490566038E-3</v>
      </c>
      <c r="E143" s="2">
        <v>-1.8939393939393901E-3</v>
      </c>
      <c r="F143" s="2">
        <v>1.5180265654649E-2</v>
      </c>
      <c r="G143" s="2">
        <v>8.4112149532710304E-2</v>
      </c>
      <c r="H143" s="2">
        <v>0.05</v>
      </c>
      <c r="I143" s="2">
        <v>0.13136288998358001</v>
      </c>
      <c r="J143" s="2">
        <v>0.107402031930334</v>
      </c>
      <c r="K143" s="2">
        <v>0.12188728702490199</v>
      </c>
      <c r="L143" s="2">
        <v>5.3738317757009303E-2</v>
      </c>
      <c r="M143" s="2">
        <v>7.7605321507760505E-2</v>
      </c>
      <c r="N143" s="3">
        <v>0.410740203193033</v>
      </c>
      <c r="O143" s="3">
        <v>0.84090909090909105</v>
      </c>
    </row>
    <row r="144" spans="1:15" x14ac:dyDescent="0.3">
      <c r="A144" s="8" t="s">
        <v>12</v>
      </c>
      <c r="B144" s="8" t="s">
        <v>93</v>
      </c>
      <c r="C144" s="2">
        <v>9.6031633950007106E-2</v>
      </c>
      <c r="D144" s="2">
        <v>-3.3114289395696397E-2</v>
      </c>
      <c r="E144" s="2">
        <v>2.1455223880597001E-2</v>
      </c>
      <c r="F144" s="2">
        <v>1.7351598173516E-2</v>
      </c>
      <c r="G144" s="2">
        <v>9.20748909976917E-2</v>
      </c>
      <c r="H144" s="2">
        <v>1.1390324095819601E-2</v>
      </c>
      <c r="I144" s="2">
        <v>5.7935678625333803E-2</v>
      </c>
      <c r="J144" s="2">
        <v>8.1101843722563696E-2</v>
      </c>
      <c r="K144" s="2">
        <v>-4.8726017663181399E-3</v>
      </c>
      <c r="L144" s="2">
        <v>3.38671835152504E-2</v>
      </c>
      <c r="M144" s="2">
        <v>1.6181549087321199E-2</v>
      </c>
      <c r="N144" s="3">
        <v>0.13026777875329201</v>
      </c>
      <c r="O144" s="3">
        <v>0.37246801705756899</v>
      </c>
    </row>
    <row r="145" spans="1:15" x14ac:dyDescent="0.3">
      <c r="A145" s="8" t="s">
        <v>12</v>
      </c>
      <c r="B145" s="8" t="s">
        <v>94</v>
      </c>
      <c r="C145" s="2">
        <v>8.93741557856821E-2</v>
      </c>
      <c r="D145" s="2">
        <v>1.15726389749948E-2</v>
      </c>
      <c r="E145" s="2">
        <v>-4.0245148110316702E-2</v>
      </c>
      <c r="F145" s="2">
        <v>3.1928480204342301E-3</v>
      </c>
      <c r="G145" s="2">
        <v>9.3358794822830504E-3</v>
      </c>
      <c r="H145" s="2">
        <v>2.8169014084507001E-2</v>
      </c>
      <c r="I145" s="2">
        <v>7.7693723164996903E-3</v>
      </c>
      <c r="J145" s="2">
        <v>5.4777845404747399E-3</v>
      </c>
      <c r="K145" s="2">
        <v>9.0799031476997607E-3</v>
      </c>
      <c r="L145" s="2">
        <v>6.39872025594881E-3</v>
      </c>
      <c r="M145" s="2">
        <v>4.7883965825551399E-2</v>
      </c>
      <c r="N145" s="3">
        <v>6.9993913572732797E-2</v>
      </c>
      <c r="O145" s="3">
        <v>7.7425944841675198E-2</v>
      </c>
    </row>
    <row r="146" spans="1:15" x14ac:dyDescent="0.3">
      <c r="A146" s="8" t="s">
        <v>12</v>
      </c>
      <c r="B146" s="8" t="s">
        <v>95</v>
      </c>
      <c r="C146" s="2">
        <v>2.2556390977443601E-2</v>
      </c>
      <c r="D146" s="2">
        <v>0.14705882352941199</v>
      </c>
      <c r="E146" s="2">
        <v>7.3717948717948706E-2</v>
      </c>
      <c r="F146" s="2">
        <v>-4.7761194029850698E-2</v>
      </c>
      <c r="G146" s="2">
        <v>6.8965517241379296E-2</v>
      </c>
      <c r="H146" s="2">
        <v>0.120234604105572</v>
      </c>
      <c r="I146" s="2">
        <v>6.8062827225130906E-2</v>
      </c>
      <c r="J146" s="2">
        <v>0.13970588235294101</v>
      </c>
      <c r="K146" s="2">
        <v>1.9354838709677399E-2</v>
      </c>
      <c r="L146" s="2">
        <v>0.145569620253165</v>
      </c>
      <c r="M146" s="2">
        <v>9.0239410681399596E-2</v>
      </c>
      <c r="N146" s="3">
        <v>0.45098039215686297</v>
      </c>
      <c r="O146" s="3">
        <v>0.89743589743589702</v>
      </c>
    </row>
    <row r="147" spans="1:15" x14ac:dyDescent="0.3">
      <c r="A147" s="8" t="s">
        <v>12</v>
      </c>
      <c r="B147" s="8" t="s">
        <v>96</v>
      </c>
      <c r="C147" s="2">
        <v>5.0415183867141201E-2</v>
      </c>
      <c r="D147" s="2">
        <v>3.78317334839074E-2</v>
      </c>
      <c r="E147" s="2">
        <v>5.3318824809575602E-2</v>
      </c>
      <c r="F147" s="2">
        <v>8.2128099173553695E-2</v>
      </c>
      <c r="G147" s="2">
        <v>0.10596658711217199</v>
      </c>
      <c r="H147" s="2">
        <v>0.14415192058696599</v>
      </c>
      <c r="I147" s="2">
        <v>0.23576009053187499</v>
      </c>
      <c r="J147" s="2">
        <v>0.17307692307692299</v>
      </c>
      <c r="K147" s="2">
        <v>0.16237314597970301</v>
      </c>
      <c r="L147" s="2">
        <v>0.14192970673830299</v>
      </c>
      <c r="M147" s="2">
        <v>0.16134091354636301</v>
      </c>
      <c r="N147" s="3">
        <v>0.80830280830280798</v>
      </c>
      <c r="O147" s="3">
        <v>2.2230685527747598</v>
      </c>
    </row>
    <row r="148" spans="1:15" x14ac:dyDescent="0.3">
      <c r="A148" s="8" t="s">
        <v>12</v>
      </c>
      <c r="B148" s="8" t="s">
        <v>97</v>
      </c>
      <c r="C148" s="2">
        <v>-7.4874010079193698E-2</v>
      </c>
      <c r="D148" s="2">
        <v>-0.147859922178988</v>
      </c>
      <c r="E148" s="2">
        <v>-0.119634703196347</v>
      </c>
      <c r="F148" s="2">
        <v>-8.5062240663900404E-2</v>
      </c>
      <c r="G148" s="2">
        <v>-1.8140589569161002E-2</v>
      </c>
      <c r="H148" s="2">
        <v>-6.9284064665127001E-2</v>
      </c>
      <c r="I148" s="2">
        <v>-3.3498759305210901E-2</v>
      </c>
      <c r="J148" s="2">
        <v>2.82413350449294E-2</v>
      </c>
      <c r="K148" s="2">
        <v>-2.1223470661672902E-2</v>
      </c>
      <c r="L148" s="2">
        <v>-5.7397959183673498E-2</v>
      </c>
      <c r="M148" s="2">
        <v>-1.8944519621109601E-2</v>
      </c>
      <c r="N148" s="3">
        <v>-6.9319640564826701E-2</v>
      </c>
      <c r="O148" s="3">
        <v>-0.33789954337899503</v>
      </c>
    </row>
    <row r="149" spans="1:15" x14ac:dyDescent="0.3">
      <c r="A149" s="8" t="s">
        <v>12</v>
      </c>
      <c r="B149" s="8" t="s">
        <v>98</v>
      </c>
      <c r="C149" s="2">
        <v>-4.2630385487528302E-2</v>
      </c>
      <c r="D149" s="2">
        <v>-0.109900521080057</v>
      </c>
      <c r="E149" s="2">
        <v>-0.110697179350718</v>
      </c>
      <c r="F149" s="2">
        <v>-7.7797725912627201E-3</v>
      </c>
      <c r="G149" s="2">
        <v>-1.2062726176115799E-3</v>
      </c>
      <c r="H149" s="2">
        <v>1.6304347826087001E-2</v>
      </c>
      <c r="I149" s="2">
        <v>7.3083778966131899E-2</v>
      </c>
      <c r="J149" s="2">
        <v>6.6445182724252497E-2</v>
      </c>
      <c r="K149" s="2">
        <v>8.7746625129802705E-2</v>
      </c>
      <c r="L149" s="2">
        <v>6.6825775656324596E-3</v>
      </c>
      <c r="M149" s="2">
        <v>6.4485538169748696E-2</v>
      </c>
      <c r="N149" s="3">
        <v>0.243078626799557</v>
      </c>
      <c r="O149" s="3">
        <v>0.19478445981905301</v>
      </c>
    </row>
    <row r="150" spans="1:15" x14ac:dyDescent="0.3">
      <c r="A150" s="8" t="s">
        <v>13</v>
      </c>
      <c r="B150" s="8" t="s">
        <v>87</v>
      </c>
      <c r="C150" s="2">
        <v>-8.3333333333333301E-2</v>
      </c>
      <c r="D150" s="2">
        <v>9.0909090909090898E-2</v>
      </c>
      <c r="E150" s="2">
        <v>0.125</v>
      </c>
      <c r="F150" s="2">
        <v>0.18518518518518501</v>
      </c>
      <c r="G150" s="2">
        <v>-0.125</v>
      </c>
      <c r="H150" s="2">
        <v>0.17857142857142899</v>
      </c>
      <c r="I150" s="2">
        <v>-6.0606060606060601E-2</v>
      </c>
      <c r="J150" s="2">
        <v>0.25806451612903197</v>
      </c>
      <c r="K150" s="2">
        <v>5.1282051282051301E-2</v>
      </c>
      <c r="L150" s="2">
        <v>0.17073170731707299</v>
      </c>
      <c r="M150" s="2">
        <v>4.1666666666666699E-2</v>
      </c>
      <c r="N150" s="3">
        <v>0.61290322580645196</v>
      </c>
      <c r="O150" s="3">
        <v>1.0833333333333299</v>
      </c>
    </row>
    <row r="151" spans="1:15" x14ac:dyDescent="0.3">
      <c r="A151" s="8" t="s">
        <v>13</v>
      </c>
      <c r="B151" s="8" t="s">
        <v>88</v>
      </c>
      <c r="C151" s="2">
        <v>-2.7272727272727299E-2</v>
      </c>
      <c r="D151" s="2">
        <v>-0.121495327102804</v>
      </c>
      <c r="E151" s="2">
        <v>1.0638297872340399E-2</v>
      </c>
      <c r="F151" s="2">
        <v>-8.42105263157895E-2</v>
      </c>
      <c r="G151" s="2">
        <v>1.1494252873563199E-2</v>
      </c>
      <c r="H151" s="2">
        <v>0.125</v>
      </c>
      <c r="I151" s="2">
        <v>8.0808080808080801E-2</v>
      </c>
      <c r="J151" s="2">
        <v>0.10280373831775701</v>
      </c>
      <c r="K151" s="2">
        <v>0.186440677966102</v>
      </c>
      <c r="L151" s="2">
        <v>0.128571428571429</v>
      </c>
      <c r="M151" s="2">
        <v>0.550632911392405</v>
      </c>
      <c r="N151" s="3">
        <v>1.28971962616822</v>
      </c>
      <c r="O151" s="3">
        <v>1.6063829787234001</v>
      </c>
    </row>
    <row r="152" spans="1:15" x14ac:dyDescent="0.3">
      <c r="A152" s="8" t="s">
        <v>13</v>
      </c>
      <c r="B152" s="8" t="s">
        <v>89</v>
      </c>
      <c r="C152" s="2">
        <v>0.33333333333333298</v>
      </c>
      <c r="D152" s="2">
        <v>-0.25</v>
      </c>
      <c r="E152" s="2">
        <v>0.33333333333333298</v>
      </c>
      <c r="F152" s="2">
        <v>0</v>
      </c>
      <c r="G152" s="2">
        <v>-0.25</v>
      </c>
      <c r="H152" s="2">
        <v>0.66666666666666696</v>
      </c>
      <c r="I152" s="2">
        <v>-0.2</v>
      </c>
      <c r="J152" s="2">
        <v>0.5</v>
      </c>
      <c r="K152" s="2">
        <v>-0.16666666666666699</v>
      </c>
      <c r="L152" s="2">
        <v>-0.4</v>
      </c>
      <c r="M152" s="2">
        <v>0</v>
      </c>
      <c r="N152" s="3">
        <v>-0.25</v>
      </c>
      <c r="O152" s="3">
        <v>0</v>
      </c>
    </row>
    <row r="153" spans="1:15" x14ac:dyDescent="0.3">
      <c r="A153" s="8" t="s">
        <v>13</v>
      </c>
      <c r="B153" s="8" t="s">
        <v>90</v>
      </c>
      <c r="C153" s="2">
        <v>0.266666666666667</v>
      </c>
      <c r="D153" s="2">
        <v>-5.2631578947368397E-2</v>
      </c>
      <c r="E153" s="2">
        <v>5.5555555555555601E-2</v>
      </c>
      <c r="F153" s="2">
        <v>0.42105263157894701</v>
      </c>
      <c r="G153" s="2">
        <v>-7.4074074074074098E-2</v>
      </c>
      <c r="H153" s="2">
        <v>0.28000000000000003</v>
      </c>
      <c r="I153" s="2">
        <v>0.9375</v>
      </c>
      <c r="J153" s="2">
        <v>-6.4516129032258104E-2</v>
      </c>
      <c r="K153" s="2">
        <v>8.6206896551724102E-2</v>
      </c>
      <c r="L153" s="2">
        <v>-3.1746031746031703E-2</v>
      </c>
      <c r="M153" s="2">
        <v>0.36065573770491799</v>
      </c>
      <c r="N153" s="3">
        <v>0.33870967741935498</v>
      </c>
      <c r="O153" s="3">
        <v>3.6111111111111098</v>
      </c>
    </row>
    <row r="154" spans="1:15" x14ac:dyDescent="0.3">
      <c r="A154" s="8" t="s">
        <v>13</v>
      </c>
      <c r="B154" s="8" t="s">
        <v>91</v>
      </c>
      <c r="C154" s="2">
        <v>-0.33333333333333298</v>
      </c>
      <c r="D154" s="2">
        <v>1</v>
      </c>
      <c r="E154" s="2">
        <v>0.5</v>
      </c>
      <c r="F154" s="2">
        <v>0</v>
      </c>
      <c r="G154" s="2">
        <v>0.16666666666666699</v>
      </c>
      <c r="H154" s="2">
        <v>-0.14285714285714299</v>
      </c>
      <c r="I154" s="2">
        <v>0.33333333333333298</v>
      </c>
      <c r="J154" s="2">
        <v>-0.125</v>
      </c>
      <c r="K154" s="2">
        <v>0.42857142857142899</v>
      </c>
      <c r="L154" s="2">
        <v>0</v>
      </c>
      <c r="M154" s="2">
        <v>-0.2</v>
      </c>
      <c r="N154" s="3">
        <v>0</v>
      </c>
      <c r="O154" s="3">
        <v>1</v>
      </c>
    </row>
    <row r="155" spans="1:15" x14ac:dyDescent="0.3">
      <c r="A155" s="8" t="s">
        <v>13</v>
      </c>
      <c r="B155" s="8" t="s">
        <v>92</v>
      </c>
      <c r="C155" s="2">
        <v>-0.14285714285714299</v>
      </c>
      <c r="D155" s="2">
        <v>0</v>
      </c>
      <c r="E155" s="2">
        <v>-0.33333333333333298</v>
      </c>
      <c r="F155" s="2">
        <v>0.5</v>
      </c>
      <c r="G155" s="2">
        <v>-0.16666666666666699</v>
      </c>
      <c r="H155" s="2">
        <v>0.8</v>
      </c>
      <c r="I155" s="2">
        <v>0.33333333333333298</v>
      </c>
      <c r="J155" s="2">
        <v>-0.33333333333333298</v>
      </c>
      <c r="K155" s="2">
        <v>0.375</v>
      </c>
      <c r="L155" s="2">
        <v>0</v>
      </c>
      <c r="M155" s="2">
        <v>9.0909090909090898E-2</v>
      </c>
      <c r="N155" s="3">
        <v>0</v>
      </c>
      <c r="O155" s="3">
        <v>1</v>
      </c>
    </row>
    <row r="156" spans="1:15" x14ac:dyDescent="0.3">
      <c r="A156" s="8" t="s">
        <v>13</v>
      </c>
      <c r="B156" s="8" t="s">
        <v>93</v>
      </c>
      <c r="C156" s="2">
        <v>9.6192384769539105E-2</v>
      </c>
      <c r="D156" s="2">
        <v>4.2047531992687397E-2</v>
      </c>
      <c r="E156" s="2">
        <v>4.3859649122807001E-2</v>
      </c>
      <c r="F156" s="2">
        <v>7.7310924369747902E-2</v>
      </c>
      <c r="G156" s="2">
        <v>5.6162246489859603E-2</v>
      </c>
      <c r="H156" s="2">
        <v>9.01033973412112E-2</v>
      </c>
      <c r="I156" s="2">
        <v>4.0650406504065002E-3</v>
      </c>
      <c r="J156" s="2">
        <v>0.15114709851552</v>
      </c>
      <c r="K156" s="2">
        <v>3.2825322391559199E-2</v>
      </c>
      <c r="L156" s="2">
        <v>4.88081725312145E-2</v>
      </c>
      <c r="M156" s="2">
        <v>0</v>
      </c>
      <c r="N156" s="3">
        <v>0.24696356275303599</v>
      </c>
      <c r="O156" s="3">
        <v>0.62105263157894697</v>
      </c>
    </row>
    <row r="157" spans="1:15" x14ac:dyDescent="0.3">
      <c r="A157" s="8" t="s">
        <v>13</v>
      </c>
      <c r="B157" s="8" t="s">
        <v>94</v>
      </c>
      <c r="C157" s="2">
        <v>-4.2553191489361701E-2</v>
      </c>
      <c r="D157" s="2">
        <v>-3.3333333333333298E-2</v>
      </c>
      <c r="E157" s="2">
        <v>-5.7471264367816098E-2</v>
      </c>
      <c r="F157" s="2">
        <v>-4.8780487804878099E-2</v>
      </c>
      <c r="G157" s="2">
        <v>0.16666666666666699</v>
      </c>
      <c r="H157" s="2">
        <v>9.8901098901098897E-2</v>
      </c>
      <c r="I157" s="2">
        <v>7.0000000000000007E-2</v>
      </c>
      <c r="J157" s="2">
        <v>9.3457943925233603E-3</v>
      </c>
      <c r="K157" s="2">
        <v>0.148148148148148</v>
      </c>
      <c r="L157" s="2">
        <v>1.6129032258064498E-2</v>
      </c>
      <c r="M157" s="2">
        <v>0</v>
      </c>
      <c r="N157" s="3">
        <v>0.177570093457944</v>
      </c>
      <c r="O157" s="3">
        <v>0.44827586206896602</v>
      </c>
    </row>
    <row r="158" spans="1:15" x14ac:dyDescent="0.3">
      <c r="A158" s="8" t="s">
        <v>13</v>
      </c>
      <c r="B158" s="8" t="s">
        <v>95</v>
      </c>
      <c r="C158" s="2">
        <v>0</v>
      </c>
      <c r="D158" s="2">
        <v>0</v>
      </c>
      <c r="E158" s="2">
        <v>-0.375</v>
      </c>
      <c r="F158" s="2">
        <v>0.4</v>
      </c>
      <c r="G158" s="2">
        <v>-0.14285714285714299</v>
      </c>
      <c r="H158" s="2">
        <v>0.16666666666666699</v>
      </c>
      <c r="I158" s="2">
        <v>0.14285714285714299</v>
      </c>
      <c r="J158" s="2">
        <v>0.125</v>
      </c>
      <c r="K158" s="2">
        <v>0.33333333333333298</v>
      </c>
      <c r="L158" s="2">
        <v>0.25</v>
      </c>
      <c r="M158" s="2">
        <v>-0.266666666666667</v>
      </c>
      <c r="N158" s="3">
        <v>0.375</v>
      </c>
      <c r="O158" s="3">
        <v>0.375</v>
      </c>
    </row>
    <row r="159" spans="1:15" x14ac:dyDescent="0.3">
      <c r="A159" s="8" t="s">
        <v>13</v>
      </c>
      <c r="B159" s="8" t="s">
        <v>96</v>
      </c>
      <c r="C159" s="2">
        <v>8.3333333333333301E-2</v>
      </c>
      <c r="D159" s="2">
        <v>-0.30769230769230799</v>
      </c>
      <c r="E159" s="2">
        <v>0.66666666666666696</v>
      </c>
      <c r="F159" s="2">
        <v>0.33333333333333298</v>
      </c>
      <c r="G159" s="2">
        <v>-0.15</v>
      </c>
      <c r="H159" s="2">
        <v>0.47058823529411797</v>
      </c>
      <c r="I159" s="2">
        <v>0.36</v>
      </c>
      <c r="J159" s="2">
        <v>-2.9411764705882401E-2</v>
      </c>
      <c r="K159" s="2">
        <v>0.21212121212121199</v>
      </c>
      <c r="L159" s="2">
        <v>0.3</v>
      </c>
      <c r="M159" s="2">
        <v>0.269230769230769</v>
      </c>
      <c r="N159" s="3">
        <v>0.94117647058823495</v>
      </c>
      <c r="O159" s="3">
        <v>6.3333333333333304</v>
      </c>
    </row>
    <row r="160" spans="1:15" x14ac:dyDescent="0.3">
      <c r="A160" s="8" t="s">
        <v>13</v>
      </c>
      <c r="B160" s="8" t="s">
        <v>97</v>
      </c>
      <c r="C160" s="2">
        <v>-2.40963855421687E-2</v>
      </c>
      <c r="D160" s="2">
        <v>-0.11111111111111099</v>
      </c>
      <c r="E160" s="2">
        <v>-0.11111111111111099</v>
      </c>
      <c r="F160" s="2">
        <v>0</v>
      </c>
      <c r="G160" s="2">
        <v>-1.5625E-2</v>
      </c>
      <c r="H160" s="2">
        <v>1.58730158730159E-2</v>
      </c>
      <c r="I160" s="2">
        <v>-0.125</v>
      </c>
      <c r="J160" s="2">
        <v>3.5714285714285698E-2</v>
      </c>
      <c r="K160" s="2">
        <v>8.6206896551724102E-2</v>
      </c>
      <c r="L160" s="2">
        <v>-0.206349206349206</v>
      </c>
      <c r="M160" s="2">
        <v>-0.14000000000000001</v>
      </c>
      <c r="N160" s="3">
        <v>-0.23214285714285701</v>
      </c>
      <c r="O160" s="3">
        <v>-0.40277777777777801</v>
      </c>
    </row>
    <row r="161" spans="1:15" x14ac:dyDescent="0.3">
      <c r="A161" s="8" t="s">
        <v>13</v>
      </c>
      <c r="B161" s="8" t="s">
        <v>98</v>
      </c>
      <c r="C161" s="2">
        <v>-1.72413793103448E-2</v>
      </c>
      <c r="D161" s="2">
        <v>-0.157894736842105</v>
      </c>
      <c r="E161" s="2">
        <v>-0.20833333333333301</v>
      </c>
      <c r="F161" s="2">
        <v>-0.13157894736842099</v>
      </c>
      <c r="G161" s="2">
        <v>-6.0606060606060601E-2</v>
      </c>
      <c r="H161" s="2">
        <v>-9.6774193548387094E-2</v>
      </c>
      <c r="I161" s="2">
        <v>0.17857142857142899</v>
      </c>
      <c r="J161" s="2">
        <v>3.03030303030303E-2</v>
      </c>
      <c r="K161" s="2">
        <v>0.20588235294117599</v>
      </c>
      <c r="L161" s="2">
        <v>-0.17073170731707299</v>
      </c>
      <c r="M161" s="2">
        <v>-0.14705882352941199</v>
      </c>
      <c r="N161" s="3">
        <v>-0.12121212121212099</v>
      </c>
      <c r="O161" s="3">
        <v>-0.39583333333333298</v>
      </c>
    </row>
    <row r="162" spans="1:15" x14ac:dyDescent="0.3">
      <c r="A162" s="8" t="s">
        <v>14</v>
      </c>
      <c r="B162" s="8" t="s">
        <v>87</v>
      </c>
      <c r="C162" s="2">
        <v>0.34939759036144602</v>
      </c>
      <c r="D162" s="2">
        <v>-6.25E-2</v>
      </c>
      <c r="E162" s="2">
        <v>-2.8571428571428598E-2</v>
      </c>
      <c r="F162" s="2">
        <v>3.9215686274509803E-2</v>
      </c>
      <c r="G162" s="2">
        <v>0.27358490566037702</v>
      </c>
      <c r="H162" s="2">
        <v>1.48148148148148E-2</v>
      </c>
      <c r="I162" s="2">
        <v>7.2992700729926996E-3</v>
      </c>
      <c r="J162" s="2">
        <v>0.19565217391304299</v>
      </c>
      <c r="K162" s="2">
        <v>0.12121212121212099</v>
      </c>
      <c r="L162" s="2">
        <v>0.102702702702703</v>
      </c>
      <c r="M162" s="2">
        <v>0.12745098039215699</v>
      </c>
      <c r="N162" s="3">
        <v>0.66666666666666696</v>
      </c>
      <c r="O162" s="3">
        <v>1.19047619047619</v>
      </c>
    </row>
    <row r="163" spans="1:15" x14ac:dyDescent="0.3">
      <c r="A163" s="8" t="s">
        <v>14</v>
      </c>
      <c r="B163" s="8" t="s">
        <v>88</v>
      </c>
      <c r="C163" s="2">
        <v>3.6319612590799001E-2</v>
      </c>
      <c r="D163" s="2">
        <v>-1.63551401869159E-2</v>
      </c>
      <c r="E163" s="2">
        <v>-4.0380047505938203E-2</v>
      </c>
      <c r="F163" s="2">
        <v>-1.9801980198019799E-2</v>
      </c>
      <c r="G163" s="2">
        <v>3.2828282828282797E-2</v>
      </c>
      <c r="H163" s="2">
        <v>-4.8899755501222497E-2</v>
      </c>
      <c r="I163" s="2">
        <v>9.51156812339332E-2</v>
      </c>
      <c r="J163" s="2">
        <v>7.2769953051643202E-2</v>
      </c>
      <c r="K163" s="2">
        <v>0.15754923413566699</v>
      </c>
      <c r="L163" s="2">
        <v>0.25330812854442297</v>
      </c>
      <c r="M163" s="2">
        <v>0.19607843137254899</v>
      </c>
      <c r="N163" s="3">
        <v>0.86150234741784004</v>
      </c>
      <c r="O163" s="3">
        <v>0.88361045130641303</v>
      </c>
    </row>
    <row r="164" spans="1:15" x14ac:dyDescent="0.3">
      <c r="A164" s="8" t="s">
        <v>14</v>
      </c>
      <c r="B164" s="8" t="s">
        <v>89</v>
      </c>
      <c r="C164" s="2">
        <v>1</v>
      </c>
      <c r="D164" s="2">
        <v>0.2</v>
      </c>
      <c r="E164" s="2">
        <v>0</v>
      </c>
      <c r="F164" s="2">
        <v>-0.58333333333333304</v>
      </c>
      <c r="G164" s="2">
        <v>1.2</v>
      </c>
      <c r="H164" s="2">
        <v>0.18181818181818199</v>
      </c>
      <c r="I164" s="2">
        <v>7.69230769230769E-2</v>
      </c>
      <c r="J164" s="2">
        <v>0.28571428571428598</v>
      </c>
      <c r="K164" s="2">
        <v>0.16666666666666699</v>
      </c>
      <c r="L164" s="2">
        <v>-0.14285714285714299</v>
      </c>
      <c r="M164" s="2">
        <v>-0.27777777777777801</v>
      </c>
      <c r="N164" s="3">
        <v>-7.1428571428571397E-2</v>
      </c>
      <c r="O164" s="3">
        <v>8.3333333333333301E-2</v>
      </c>
    </row>
    <row r="165" spans="1:15" x14ac:dyDescent="0.3">
      <c r="A165" s="8" t="s">
        <v>14</v>
      </c>
      <c r="B165" s="8" t="s">
        <v>90</v>
      </c>
      <c r="C165" s="2">
        <v>3.4883720930232599E-2</v>
      </c>
      <c r="D165" s="2">
        <v>1.1235955056179799E-2</v>
      </c>
      <c r="E165" s="2">
        <v>-1.1111111111111099E-2</v>
      </c>
      <c r="F165" s="2">
        <v>0.16853932584269701</v>
      </c>
      <c r="G165" s="2">
        <v>-0.115384615384615</v>
      </c>
      <c r="H165" s="2">
        <v>4.3478260869565202E-2</v>
      </c>
      <c r="I165" s="2">
        <v>0.14583333333333301</v>
      </c>
      <c r="J165" s="2">
        <v>0.118181818181818</v>
      </c>
      <c r="K165" s="2">
        <v>0.154471544715447</v>
      </c>
      <c r="L165" s="2">
        <v>0.35915492957746498</v>
      </c>
      <c r="M165" s="2">
        <v>0.21761658031088099</v>
      </c>
      <c r="N165" s="3">
        <v>1.13636363636364</v>
      </c>
      <c r="O165" s="3">
        <v>1.6111111111111101</v>
      </c>
    </row>
    <row r="166" spans="1:15" x14ac:dyDescent="0.3">
      <c r="A166" s="8" t="s">
        <v>14</v>
      </c>
      <c r="B166" s="8" t="s">
        <v>91</v>
      </c>
      <c r="C166" s="2">
        <v>9.0909090909090898E-2</v>
      </c>
      <c r="D166" s="2">
        <v>0</v>
      </c>
      <c r="E166" s="2">
        <v>4.1666666666666699E-2</v>
      </c>
      <c r="F166" s="2">
        <v>0.32</v>
      </c>
      <c r="G166" s="2">
        <v>0.21212121212121199</v>
      </c>
      <c r="H166" s="2">
        <v>0</v>
      </c>
      <c r="I166" s="2">
        <v>0.42499999999999999</v>
      </c>
      <c r="J166" s="2">
        <v>-7.0175438596491196E-2</v>
      </c>
      <c r="K166" s="2">
        <v>0.13207547169811301</v>
      </c>
      <c r="L166" s="2">
        <v>3.3333333333333298E-2</v>
      </c>
      <c r="M166" s="2">
        <v>0.112903225806452</v>
      </c>
      <c r="N166" s="3">
        <v>0.21052631578947401</v>
      </c>
      <c r="O166" s="3">
        <v>1.875</v>
      </c>
    </row>
    <row r="167" spans="1:15" x14ac:dyDescent="0.3">
      <c r="A167" s="8" t="s">
        <v>14</v>
      </c>
      <c r="B167" s="8" t="s">
        <v>92</v>
      </c>
      <c r="C167" s="2">
        <v>8.6956521739130405E-2</v>
      </c>
      <c r="D167" s="2">
        <v>-0.12</v>
      </c>
      <c r="E167" s="2">
        <v>0.13636363636363599</v>
      </c>
      <c r="F167" s="2">
        <v>-0.08</v>
      </c>
      <c r="G167" s="2">
        <v>0</v>
      </c>
      <c r="H167" s="2">
        <v>0.217391304347826</v>
      </c>
      <c r="I167" s="2">
        <v>0</v>
      </c>
      <c r="J167" s="2">
        <v>7.1428571428571397E-2</v>
      </c>
      <c r="K167" s="2">
        <v>0.16666666666666699</v>
      </c>
      <c r="L167" s="2">
        <v>0</v>
      </c>
      <c r="M167" s="2">
        <v>0.114285714285714</v>
      </c>
      <c r="N167" s="3">
        <v>0.39285714285714302</v>
      </c>
      <c r="O167" s="3">
        <v>0.77272727272727304</v>
      </c>
    </row>
    <row r="168" spans="1:15" x14ac:dyDescent="0.3">
      <c r="A168" s="8" t="s">
        <v>14</v>
      </c>
      <c r="B168" s="8" t="s">
        <v>93</v>
      </c>
      <c r="C168" s="2">
        <v>4.6125461254612497E-2</v>
      </c>
      <c r="D168" s="2">
        <v>-1.9400352733686101E-2</v>
      </c>
      <c r="E168" s="2">
        <v>-2.60791366906475E-2</v>
      </c>
      <c r="F168" s="2">
        <v>7.4792243767312999E-2</v>
      </c>
      <c r="G168" s="2">
        <v>7.7319587628865996E-2</v>
      </c>
      <c r="H168" s="2">
        <v>6.4593301435406703E-2</v>
      </c>
      <c r="I168" s="2">
        <v>4.5692883895131098E-2</v>
      </c>
      <c r="J168" s="2">
        <v>0.13610315186246399</v>
      </c>
      <c r="K168" s="2">
        <v>-3.97225725094578E-2</v>
      </c>
      <c r="L168" s="2">
        <v>-8.53578463558766E-3</v>
      </c>
      <c r="M168" s="2">
        <v>3.37748344370861E-2</v>
      </c>
      <c r="N168" s="3">
        <v>0.118194842406877</v>
      </c>
      <c r="O168" s="3">
        <v>0.40377697841726601</v>
      </c>
    </row>
    <row r="169" spans="1:15" x14ac:dyDescent="0.3">
      <c r="A169" s="8" t="s">
        <v>14</v>
      </c>
      <c r="B169" s="8" t="s">
        <v>94</v>
      </c>
      <c r="C169" s="2">
        <v>3.2388663967611302E-2</v>
      </c>
      <c r="D169" s="2">
        <v>-2.3529411764705899E-2</v>
      </c>
      <c r="E169" s="2">
        <v>6.82730923694779E-2</v>
      </c>
      <c r="F169" s="2">
        <v>2.6315789473684199E-2</v>
      </c>
      <c r="G169" s="2">
        <v>-2.5641025641025599E-2</v>
      </c>
      <c r="H169" s="2">
        <v>-3.3834586466165398E-2</v>
      </c>
      <c r="I169" s="2">
        <v>3.1128404669260701E-2</v>
      </c>
      <c r="J169" s="2">
        <v>3.77358490566038E-2</v>
      </c>
      <c r="K169" s="2">
        <v>0.134545454545455</v>
      </c>
      <c r="L169" s="2">
        <v>5.7692307692307702E-2</v>
      </c>
      <c r="M169" s="2">
        <v>-7.8787878787878796E-2</v>
      </c>
      <c r="N169" s="3">
        <v>0.14716981132075499</v>
      </c>
      <c r="O169" s="3">
        <v>0.22088353413654599</v>
      </c>
    </row>
    <row r="170" spans="1:15" x14ac:dyDescent="0.3">
      <c r="A170" s="8" t="s">
        <v>14</v>
      </c>
      <c r="B170" s="8" t="s">
        <v>95</v>
      </c>
      <c r="C170" s="2">
        <v>0.78571428571428603</v>
      </c>
      <c r="D170" s="2">
        <v>-0.12</v>
      </c>
      <c r="E170" s="2">
        <v>4.5454545454545497E-2</v>
      </c>
      <c r="F170" s="2">
        <v>-0.13043478260869601</v>
      </c>
      <c r="G170" s="2">
        <v>0.05</v>
      </c>
      <c r="H170" s="2">
        <v>0.14285714285714299</v>
      </c>
      <c r="I170" s="2">
        <v>0.125</v>
      </c>
      <c r="J170" s="2">
        <v>0.296296296296296</v>
      </c>
      <c r="K170" s="2">
        <v>0</v>
      </c>
      <c r="L170" s="2">
        <v>0</v>
      </c>
      <c r="M170" s="2">
        <v>5.7142857142857099E-2</v>
      </c>
      <c r="N170" s="3">
        <v>0.37037037037037002</v>
      </c>
      <c r="O170" s="3">
        <v>0.68181818181818199</v>
      </c>
    </row>
    <row r="171" spans="1:15" x14ac:dyDescent="0.3">
      <c r="A171" s="8" t="s">
        <v>14</v>
      </c>
      <c r="B171" s="8" t="s">
        <v>96</v>
      </c>
      <c r="C171" s="2">
        <v>6.8965517241379296E-2</v>
      </c>
      <c r="D171" s="2">
        <v>-3.2258064516128997E-2</v>
      </c>
      <c r="E171" s="2">
        <v>-0.133333333333333</v>
      </c>
      <c r="F171" s="2">
        <v>5.1282051282051301E-2</v>
      </c>
      <c r="G171" s="2">
        <v>-9.7560975609756101E-2</v>
      </c>
      <c r="H171" s="2">
        <v>8.1081081081081099E-2</v>
      </c>
      <c r="I171" s="2">
        <v>0.17499999999999999</v>
      </c>
      <c r="J171" s="2">
        <v>0.19148936170212799</v>
      </c>
      <c r="K171" s="2">
        <v>9.8214285714285698E-2</v>
      </c>
      <c r="L171" s="2">
        <v>0.36585365853658502</v>
      </c>
      <c r="M171" s="2">
        <v>0.119047619047619</v>
      </c>
      <c r="N171" s="3">
        <v>1</v>
      </c>
      <c r="O171" s="3">
        <v>1.0888888888888899</v>
      </c>
    </row>
    <row r="172" spans="1:15" x14ac:dyDescent="0.3">
      <c r="A172" s="8" t="s">
        <v>14</v>
      </c>
      <c r="B172" s="8" t="s">
        <v>97</v>
      </c>
      <c r="C172" s="2">
        <v>-0.131086142322097</v>
      </c>
      <c r="D172" s="2">
        <v>-0.14655172413793099</v>
      </c>
      <c r="E172" s="2">
        <v>0</v>
      </c>
      <c r="F172" s="2">
        <v>-0.10101010101010099</v>
      </c>
      <c r="G172" s="2">
        <v>-0.117977528089888</v>
      </c>
      <c r="H172" s="2">
        <v>-6.3694267515923594E-2</v>
      </c>
      <c r="I172" s="2">
        <v>2.7210884353741499E-2</v>
      </c>
      <c r="J172" s="2">
        <v>6.6225165562913899E-2</v>
      </c>
      <c r="K172" s="2">
        <v>-8.6956521739130405E-2</v>
      </c>
      <c r="L172" s="2">
        <v>-0.136054421768707</v>
      </c>
      <c r="M172" s="2">
        <v>-0.18897637795275599</v>
      </c>
      <c r="N172" s="3">
        <v>-0.31788079470198699</v>
      </c>
      <c r="O172" s="3">
        <v>-0.47979797979798</v>
      </c>
    </row>
    <row r="173" spans="1:15" x14ac:dyDescent="0.3">
      <c r="A173" s="8" t="s">
        <v>14</v>
      </c>
      <c r="B173" s="8" t="s">
        <v>98</v>
      </c>
      <c r="C173" s="2">
        <v>-7.8431372549019607E-2</v>
      </c>
      <c r="D173" s="2">
        <v>-0.134751773049645</v>
      </c>
      <c r="E173" s="2">
        <v>-9.8360655737704902E-2</v>
      </c>
      <c r="F173" s="2">
        <v>-8.1818181818181804E-2</v>
      </c>
      <c r="G173" s="2">
        <v>9.9009900990098994E-3</v>
      </c>
      <c r="H173" s="2">
        <v>-7.8431372549019607E-2</v>
      </c>
      <c r="I173" s="2">
        <v>0</v>
      </c>
      <c r="J173" s="2">
        <v>3.1914893617021302E-2</v>
      </c>
      <c r="K173" s="2">
        <v>7.2164948453608199E-2</v>
      </c>
      <c r="L173" s="2">
        <v>-5.7692307692307702E-2</v>
      </c>
      <c r="M173" s="2">
        <v>-2.04081632653061E-2</v>
      </c>
      <c r="N173" s="3">
        <v>2.1276595744680899E-2</v>
      </c>
      <c r="O173" s="3">
        <v>-0.213114754098361</v>
      </c>
    </row>
    <row r="174" spans="1:15" x14ac:dyDescent="0.3">
      <c r="A174" s="8" t="s">
        <v>15</v>
      </c>
      <c r="B174" s="8" t="s">
        <v>87</v>
      </c>
      <c r="C174" s="2">
        <v>9.0909090909090898E-2</v>
      </c>
      <c r="D174" s="2">
        <v>0.104166666666667</v>
      </c>
      <c r="E174" s="2">
        <v>0.15094339622641501</v>
      </c>
      <c r="F174" s="2">
        <v>-3.2786885245901599E-2</v>
      </c>
      <c r="G174" s="2">
        <v>0.186440677966102</v>
      </c>
      <c r="H174" s="2">
        <v>8.5714285714285701E-2</v>
      </c>
      <c r="I174" s="2">
        <v>9.2105263157894704E-2</v>
      </c>
      <c r="J174" s="2">
        <v>0.14457831325301199</v>
      </c>
      <c r="K174" s="2">
        <v>-9.4736842105263203E-2</v>
      </c>
      <c r="L174" s="2">
        <v>0.32558139534883701</v>
      </c>
      <c r="M174" s="2">
        <v>0.20175438596491199</v>
      </c>
      <c r="N174" s="3">
        <v>0.65060240963855398</v>
      </c>
      <c r="O174" s="3">
        <v>1.5849056603773599</v>
      </c>
    </row>
    <row r="175" spans="1:15" x14ac:dyDescent="0.3">
      <c r="A175" s="8" t="s">
        <v>15</v>
      </c>
      <c r="B175" s="8" t="s">
        <v>88</v>
      </c>
      <c r="C175" s="2">
        <v>2.9112081513828201E-3</v>
      </c>
      <c r="D175" s="2">
        <v>-6.9666182873729998E-2</v>
      </c>
      <c r="E175" s="2">
        <v>-3.1201248049921998E-3</v>
      </c>
      <c r="F175" s="2">
        <v>4.0688575899843503E-2</v>
      </c>
      <c r="G175" s="2">
        <v>9.1729323308270702E-2</v>
      </c>
      <c r="H175" s="2">
        <v>1.37741046831956E-2</v>
      </c>
      <c r="I175" s="2">
        <v>3.3967391304347803E-2</v>
      </c>
      <c r="J175" s="2">
        <v>1.7082785808147202E-2</v>
      </c>
      <c r="K175" s="2">
        <v>0.117571059431525</v>
      </c>
      <c r="L175" s="2">
        <v>0.131791907514451</v>
      </c>
      <c r="M175" s="2">
        <v>0.24310520939734401</v>
      </c>
      <c r="N175" s="3">
        <v>0.59921156373193196</v>
      </c>
      <c r="O175" s="3">
        <v>0.89859594383775399</v>
      </c>
    </row>
    <row r="176" spans="1:15" x14ac:dyDescent="0.3">
      <c r="A176" s="8" t="s">
        <v>15</v>
      </c>
      <c r="B176" s="8" t="s">
        <v>89</v>
      </c>
      <c r="C176" s="2">
        <v>-0.14285714285714299</v>
      </c>
      <c r="D176" s="2">
        <v>0.33333333333333298</v>
      </c>
      <c r="E176" s="2">
        <v>-0.375</v>
      </c>
      <c r="F176" s="2">
        <v>0.4</v>
      </c>
      <c r="G176" s="2">
        <v>0.28571428571428598</v>
      </c>
      <c r="H176" s="2">
        <v>-0.33333333333333298</v>
      </c>
      <c r="I176" s="2">
        <v>0.83333333333333304</v>
      </c>
      <c r="J176" s="2">
        <v>-9.0909090909090898E-2</v>
      </c>
      <c r="K176" s="2">
        <v>-0.1</v>
      </c>
      <c r="L176" s="2">
        <v>0.66666666666666696</v>
      </c>
      <c r="M176" s="2">
        <v>0.46666666666666701</v>
      </c>
      <c r="N176" s="3">
        <v>1</v>
      </c>
      <c r="O176" s="3">
        <v>1.75</v>
      </c>
    </row>
    <row r="177" spans="1:15" x14ac:dyDescent="0.3">
      <c r="A177" s="8" t="s">
        <v>15</v>
      </c>
      <c r="B177" s="8" t="s">
        <v>90</v>
      </c>
      <c r="C177" s="2">
        <v>2.4390243902439001E-2</v>
      </c>
      <c r="D177" s="2">
        <v>0</v>
      </c>
      <c r="E177" s="2">
        <v>9.5238095238095205E-2</v>
      </c>
      <c r="F177" s="2">
        <v>0.119565217391304</v>
      </c>
      <c r="G177" s="2">
        <v>9.7087378640776708E-3</v>
      </c>
      <c r="H177" s="2">
        <v>0.19230769230769201</v>
      </c>
      <c r="I177" s="2">
        <v>0.104838709677419</v>
      </c>
      <c r="J177" s="2">
        <v>0.226277372262774</v>
      </c>
      <c r="K177" s="2">
        <v>0.16666666666666699</v>
      </c>
      <c r="L177" s="2">
        <v>0.16326530612244899</v>
      </c>
      <c r="M177" s="2">
        <v>0.105263157894737</v>
      </c>
      <c r="N177" s="3">
        <v>0.839416058394161</v>
      </c>
      <c r="O177" s="3">
        <v>2</v>
      </c>
    </row>
    <row r="178" spans="1:15" x14ac:dyDescent="0.3">
      <c r="A178" s="8" t="s">
        <v>15</v>
      </c>
      <c r="B178" s="8" t="s">
        <v>91</v>
      </c>
      <c r="C178" s="2">
        <v>-0.42857142857142899</v>
      </c>
      <c r="D178" s="2">
        <v>0.625</v>
      </c>
      <c r="E178" s="2">
        <v>0.38461538461538503</v>
      </c>
      <c r="F178" s="2">
        <v>-5.5555555555555601E-2</v>
      </c>
      <c r="G178" s="2">
        <v>0</v>
      </c>
      <c r="H178" s="2">
        <v>0.17647058823529399</v>
      </c>
      <c r="I178" s="2">
        <v>0.25</v>
      </c>
      <c r="J178" s="2">
        <v>-0.2</v>
      </c>
      <c r="K178" s="2">
        <v>0.3</v>
      </c>
      <c r="L178" s="2">
        <v>0.115384615384615</v>
      </c>
      <c r="M178" s="2">
        <v>0.13793103448275901</v>
      </c>
      <c r="N178" s="3">
        <v>0.32</v>
      </c>
      <c r="O178" s="3">
        <v>1.5384615384615401</v>
      </c>
    </row>
    <row r="179" spans="1:15" x14ac:dyDescent="0.3">
      <c r="A179" s="8" t="s">
        <v>15</v>
      </c>
      <c r="B179" s="8" t="s">
        <v>92</v>
      </c>
      <c r="C179" s="2">
        <v>-0.13043478260869601</v>
      </c>
      <c r="D179" s="2">
        <v>0.2</v>
      </c>
      <c r="E179" s="2">
        <v>-0.125</v>
      </c>
      <c r="F179" s="2">
        <v>0.238095238095238</v>
      </c>
      <c r="G179" s="2">
        <v>7.69230769230769E-2</v>
      </c>
      <c r="H179" s="2">
        <v>-3.5714285714285698E-2</v>
      </c>
      <c r="I179" s="2">
        <v>0.18518518518518501</v>
      </c>
      <c r="J179" s="2">
        <v>-3.125E-2</v>
      </c>
      <c r="K179" s="2">
        <v>0</v>
      </c>
      <c r="L179" s="2">
        <v>0.19354838709677399</v>
      </c>
      <c r="M179" s="2">
        <v>-5.4054054054054099E-2</v>
      </c>
      <c r="N179" s="3">
        <v>9.375E-2</v>
      </c>
      <c r="O179" s="3">
        <v>0.45833333333333298</v>
      </c>
    </row>
    <row r="180" spans="1:15" x14ac:dyDescent="0.3">
      <c r="A180" s="8" t="s">
        <v>15</v>
      </c>
      <c r="B180" s="8" t="s">
        <v>93</v>
      </c>
      <c r="C180" s="2">
        <v>2.2222222222222199E-2</v>
      </c>
      <c r="D180" s="2">
        <v>8.6956521739130401E-3</v>
      </c>
      <c r="E180" s="2">
        <v>-3.2327586206896602E-2</v>
      </c>
      <c r="F180" s="2">
        <v>0.11581291759465499</v>
      </c>
      <c r="G180" s="2">
        <v>2.9940119760479E-2</v>
      </c>
      <c r="H180" s="2">
        <v>7.1705426356589094E-2</v>
      </c>
      <c r="I180" s="2">
        <v>6.8716094032549704E-2</v>
      </c>
      <c r="J180" s="2">
        <v>2.0304568527918801E-2</v>
      </c>
      <c r="K180" s="2">
        <v>7.1310116086235498E-2</v>
      </c>
      <c r="L180" s="2">
        <v>2.4767801857585099E-2</v>
      </c>
      <c r="M180" s="2">
        <v>-2.5679758308157101E-2</v>
      </c>
      <c r="N180" s="3">
        <v>9.13705583756345E-2</v>
      </c>
      <c r="O180" s="3">
        <v>0.39008620689655199</v>
      </c>
    </row>
    <row r="181" spans="1:15" x14ac:dyDescent="0.3">
      <c r="A181" s="8" t="s">
        <v>15</v>
      </c>
      <c r="B181" s="8" t="s">
        <v>94</v>
      </c>
      <c r="C181" s="2">
        <v>-8.8050314465408799E-2</v>
      </c>
      <c r="D181" s="2">
        <v>2.7586206896551699E-2</v>
      </c>
      <c r="E181" s="2">
        <v>-2.01342281879195E-2</v>
      </c>
      <c r="F181" s="2">
        <v>0</v>
      </c>
      <c r="G181" s="2">
        <v>-6.8493150684931503E-2</v>
      </c>
      <c r="H181" s="2">
        <v>-1.4705882352941201E-2</v>
      </c>
      <c r="I181" s="2">
        <v>-8.9552238805970102E-2</v>
      </c>
      <c r="J181" s="2">
        <v>0.204918032786885</v>
      </c>
      <c r="K181" s="2">
        <v>6.1224489795918401E-2</v>
      </c>
      <c r="L181" s="2">
        <v>0.102564102564103</v>
      </c>
      <c r="M181" s="2">
        <v>-5.8139534883720902E-2</v>
      </c>
      <c r="N181" s="3">
        <v>0.32786885245901598</v>
      </c>
      <c r="O181" s="3">
        <v>8.7248322147651006E-2</v>
      </c>
    </row>
    <row r="182" spans="1:15" x14ac:dyDescent="0.3">
      <c r="A182" s="8" t="s">
        <v>15</v>
      </c>
      <c r="B182" s="8" t="s">
        <v>95</v>
      </c>
      <c r="C182" s="2">
        <v>-0.05</v>
      </c>
      <c r="D182" s="2">
        <v>0</v>
      </c>
      <c r="E182" s="2">
        <v>0</v>
      </c>
      <c r="F182" s="2">
        <v>-0.105263157894737</v>
      </c>
      <c r="G182" s="2">
        <v>5.8823529411764698E-2</v>
      </c>
      <c r="H182" s="2">
        <v>-0.16666666666666699</v>
      </c>
      <c r="I182" s="2">
        <v>6.6666666666666693E-2</v>
      </c>
      <c r="J182" s="2">
        <v>0</v>
      </c>
      <c r="K182" s="2">
        <v>0.1875</v>
      </c>
      <c r="L182" s="2">
        <v>0.157894736842105</v>
      </c>
      <c r="M182" s="2">
        <v>0.27272727272727298</v>
      </c>
      <c r="N182" s="3">
        <v>0.75</v>
      </c>
      <c r="O182" s="3">
        <v>0.47368421052631599</v>
      </c>
    </row>
    <row r="183" spans="1:15" x14ac:dyDescent="0.3">
      <c r="A183" s="8" t="s">
        <v>15</v>
      </c>
      <c r="B183" s="8" t="s">
        <v>96</v>
      </c>
      <c r="C183" s="2">
        <v>-1.8018018018018001E-2</v>
      </c>
      <c r="D183" s="2">
        <v>6.4220183486238494E-2</v>
      </c>
      <c r="E183" s="2">
        <v>5.1724137931034503E-2</v>
      </c>
      <c r="F183" s="2">
        <v>2.4590163934426201E-2</v>
      </c>
      <c r="G183" s="2">
        <v>7.1999999999999995E-2</v>
      </c>
      <c r="H183" s="2">
        <v>0.119402985074627</v>
      </c>
      <c r="I183" s="2">
        <v>0.26</v>
      </c>
      <c r="J183" s="2">
        <v>0.10582010582010599</v>
      </c>
      <c r="K183" s="2">
        <v>0.148325358851675</v>
      </c>
      <c r="L183" s="2">
        <v>0.14583333333333301</v>
      </c>
      <c r="M183" s="2">
        <v>0.105454545454545</v>
      </c>
      <c r="N183" s="3">
        <v>0.60846560846560804</v>
      </c>
      <c r="O183" s="3">
        <v>1.6206896551724099</v>
      </c>
    </row>
    <row r="184" spans="1:15" x14ac:dyDescent="0.3">
      <c r="A184" s="8" t="s">
        <v>15</v>
      </c>
      <c r="B184" s="8" t="s">
        <v>97</v>
      </c>
      <c r="C184" s="2">
        <v>-5.1546391752577303E-2</v>
      </c>
      <c r="D184" s="2">
        <v>-5.4347826086956499E-2</v>
      </c>
      <c r="E184" s="2">
        <v>-0.14942528735632199</v>
      </c>
      <c r="F184" s="2">
        <v>5.4054054054054099E-2</v>
      </c>
      <c r="G184" s="2">
        <v>-0.16666666666666699</v>
      </c>
      <c r="H184" s="2">
        <v>-9.2307692307692299E-2</v>
      </c>
      <c r="I184" s="2">
        <v>-6.7796610169491497E-2</v>
      </c>
      <c r="J184" s="2">
        <v>0</v>
      </c>
      <c r="K184" s="2">
        <v>0.163636363636364</v>
      </c>
      <c r="L184" s="2">
        <v>-7.8125E-2</v>
      </c>
      <c r="M184" s="2">
        <v>-3.3898305084745797E-2</v>
      </c>
      <c r="N184" s="3">
        <v>3.6363636363636397E-2</v>
      </c>
      <c r="O184" s="3">
        <v>-0.34482758620689702</v>
      </c>
    </row>
    <row r="185" spans="1:15" x14ac:dyDescent="0.3">
      <c r="A185" s="8" t="s">
        <v>15</v>
      </c>
      <c r="B185" s="8" t="s">
        <v>98</v>
      </c>
      <c r="C185" s="2">
        <v>2.1739130434782601E-2</v>
      </c>
      <c r="D185" s="2">
        <v>-0.164893617021277</v>
      </c>
      <c r="E185" s="2">
        <v>-1.9108280254777101E-2</v>
      </c>
      <c r="F185" s="2">
        <v>0</v>
      </c>
      <c r="G185" s="2">
        <v>-5.1948051948052E-2</v>
      </c>
      <c r="H185" s="2">
        <v>-0.116438356164384</v>
      </c>
      <c r="I185" s="2">
        <v>6.2015503875968998E-2</v>
      </c>
      <c r="J185" s="2">
        <v>4.3795620437956199E-2</v>
      </c>
      <c r="K185" s="2">
        <v>-2.7972027972028E-2</v>
      </c>
      <c r="L185" s="2">
        <v>7.9136690647481994E-2</v>
      </c>
      <c r="M185" s="2">
        <v>0</v>
      </c>
      <c r="N185" s="3">
        <v>9.4890510948905105E-2</v>
      </c>
      <c r="O185" s="3">
        <v>-4.4585987261146501E-2</v>
      </c>
    </row>
    <row r="186" spans="1:15" x14ac:dyDescent="0.3">
      <c r="A186" s="8" t="s">
        <v>16</v>
      </c>
      <c r="B186" s="8" t="s">
        <v>87</v>
      </c>
      <c r="C186" s="2">
        <v>2.68817204301075E-2</v>
      </c>
      <c r="D186" s="2">
        <v>-0.14136125654450299</v>
      </c>
      <c r="E186" s="2">
        <v>-0.134146341463415</v>
      </c>
      <c r="F186" s="2">
        <v>3.5211267605633798E-2</v>
      </c>
      <c r="G186" s="2">
        <v>6.8027210884353704E-3</v>
      </c>
      <c r="H186" s="2">
        <v>0.114864864864865</v>
      </c>
      <c r="I186" s="2">
        <v>0.27878787878787897</v>
      </c>
      <c r="J186" s="2">
        <v>0.14691943127962101</v>
      </c>
      <c r="K186" s="2">
        <v>-0.15289256198347101</v>
      </c>
      <c r="L186" s="2">
        <v>-0.185365853658537</v>
      </c>
      <c r="M186" s="2">
        <v>-0.31736526946107801</v>
      </c>
      <c r="N186" s="3">
        <v>-0.45971563981042701</v>
      </c>
      <c r="O186" s="3">
        <v>-0.30487804878048802</v>
      </c>
    </row>
    <row r="187" spans="1:15" x14ac:dyDescent="0.3">
      <c r="A187" s="8" t="s">
        <v>16</v>
      </c>
      <c r="B187" s="8" t="s">
        <v>88</v>
      </c>
      <c r="C187" s="2">
        <v>-8.8082901554404097E-2</v>
      </c>
      <c r="D187" s="2">
        <v>-0.17556818181818201</v>
      </c>
      <c r="E187" s="2">
        <v>-0.36457615437629198</v>
      </c>
      <c r="F187" s="2">
        <v>-0.13123644251626901</v>
      </c>
      <c r="G187" s="2">
        <v>8.4893882646691607E-2</v>
      </c>
      <c r="H187" s="2">
        <v>0.255466052934407</v>
      </c>
      <c r="I187" s="2">
        <v>0.397800183318057</v>
      </c>
      <c r="J187" s="2">
        <v>0.48262295081967199</v>
      </c>
      <c r="K187" s="2">
        <v>0.30163644405130502</v>
      </c>
      <c r="L187" s="2">
        <v>0.25416241930003403</v>
      </c>
      <c r="M187" s="2">
        <v>0.54646437279869997</v>
      </c>
      <c r="N187" s="3">
        <v>2.7429508196721302</v>
      </c>
      <c r="O187" s="3">
        <v>2.93383873190903</v>
      </c>
    </row>
    <row r="188" spans="1:15" x14ac:dyDescent="0.3">
      <c r="A188" s="8" t="s">
        <v>16</v>
      </c>
      <c r="B188" s="8" t="s">
        <v>89</v>
      </c>
      <c r="C188" s="2">
        <v>-0.25</v>
      </c>
      <c r="D188" s="2">
        <v>-0.22222222222222199</v>
      </c>
      <c r="E188" s="2">
        <v>0</v>
      </c>
      <c r="F188" s="2">
        <v>-0.14285714285714299</v>
      </c>
      <c r="G188" s="2">
        <v>0</v>
      </c>
      <c r="H188" s="2">
        <v>-0.16666666666666699</v>
      </c>
      <c r="I188" s="2">
        <v>-0.2</v>
      </c>
      <c r="J188" s="2">
        <v>0.25</v>
      </c>
      <c r="K188" s="2">
        <v>0</v>
      </c>
      <c r="L188" s="2">
        <v>-0.2</v>
      </c>
      <c r="M188" s="2">
        <v>0</v>
      </c>
      <c r="N188" s="3">
        <v>0</v>
      </c>
      <c r="O188" s="3">
        <v>-0.42857142857142899</v>
      </c>
    </row>
    <row r="189" spans="1:15" x14ac:dyDescent="0.3">
      <c r="A189" s="8" t="s">
        <v>16</v>
      </c>
      <c r="B189" s="8" t="s">
        <v>90</v>
      </c>
      <c r="C189" s="2">
        <v>-6.7500000000000004E-2</v>
      </c>
      <c r="D189" s="2">
        <v>-0.16621983914209101</v>
      </c>
      <c r="E189" s="2">
        <v>-0.353697749196141</v>
      </c>
      <c r="F189" s="2">
        <v>-8.9552238805970102E-2</v>
      </c>
      <c r="G189" s="2">
        <v>8.1967213114754106E-2</v>
      </c>
      <c r="H189" s="2">
        <v>0.45454545454545497</v>
      </c>
      <c r="I189" s="2">
        <v>1.5763888888888899</v>
      </c>
      <c r="J189" s="2">
        <v>0.184636118598383</v>
      </c>
      <c r="K189" s="2">
        <v>0.19226393629124</v>
      </c>
      <c r="L189" s="2">
        <v>-7.63358778625954E-3</v>
      </c>
      <c r="M189" s="2">
        <v>0.21442307692307699</v>
      </c>
      <c r="N189" s="3">
        <v>0.70215633423180601</v>
      </c>
      <c r="O189" s="3">
        <v>3.0610932475884201</v>
      </c>
    </row>
    <row r="190" spans="1:15" x14ac:dyDescent="0.3">
      <c r="A190" s="8" t="s">
        <v>16</v>
      </c>
      <c r="B190" s="8" t="s">
        <v>91</v>
      </c>
      <c r="C190" s="2">
        <v>-7.1428571428571397E-2</v>
      </c>
      <c r="D190" s="2">
        <v>0.15384615384615399</v>
      </c>
      <c r="E190" s="2">
        <v>-0.33333333333333298</v>
      </c>
      <c r="F190" s="2">
        <v>0</v>
      </c>
      <c r="G190" s="2">
        <v>-0.4</v>
      </c>
      <c r="H190" s="2">
        <v>0.83333333333333304</v>
      </c>
      <c r="I190" s="2">
        <v>0.18181818181818199</v>
      </c>
      <c r="J190" s="2">
        <v>7.69230769230769E-2</v>
      </c>
      <c r="K190" s="2">
        <v>-0.214285714285714</v>
      </c>
      <c r="L190" s="2">
        <v>0.36363636363636398</v>
      </c>
      <c r="M190" s="2">
        <v>-0.2</v>
      </c>
      <c r="N190" s="3">
        <v>-7.69230769230769E-2</v>
      </c>
      <c r="O190" s="3">
        <v>-0.2</v>
      </c>
    </row>
    <row r="191" spans="1:15" x14ac:dyDescent="0.3">
      <c r="A191" s="8" t="s">
        <v>16</v>
      </c>
      <c r="B191" s="8" t="s">
        <v>92</v>
      </c>
      <c r="C191" s="2">
        <v>-6.9767441860465101E-2</v>
      </c>
      <c r="D191" s="2">
        <v>-0.1875</v>
      </c>
      <c r="E191" s="2">
        <v>-0.32307692307692298</v>
      </c>
      <c r="F191" s="2">
        <v>-0.39772727272727298</v>
      </c>
      <c r="G191" s="2">
        <v>0.20754716981132099</v>
      </c>
      <c r="H191" s="2">
        <v>0.15625</v>
      </c>
      <c r="I191" s="2">
        <v>0.41891891891891903</v>
      </c>
      <c r="J191" s="2">
        <v>0.44761904761904803</v>
      </c>
      <c r="K191" s="2">
        <v>0.13815789473684201</v>
      </c>
      <c r="L191" s="2">
        <v>-0.12716763005780299</v>
      </c>
      <c r="M191" s="2">
        <v>0.40397350993377501</v>
      </c>
      <c r="N191" s="3">
        <v>1.0190476190476201</v>
      </c>
      <c r="O191" s="3">
        <v>0.63076923076923097</v>
      </c>
    </row>
    <row r="192" spans="1:15" x14ac:dyDescent="0.3">
      <c r="A192" s="8" t="s">
        <v>16</v>
      </c>
      <c r="B192" s="8" t="s">
        <v>93</v>
      </c>
      <c r="C192" s="2">
        <v>-0.12039312039312</v>
      </c>
      <c r="D192" s="2">
        <v>-0.245810055865922</v>
      </c>
      <c r="E192" s="2">
        <v>-0.29259259259259301</v>
      </c>
      <c r="F192" s="2">
        <v>-0.13612565445026201</v>
      </c>
      <c r="G192" s="2">
        <v>3.03030303030303E-2</v>
      </c>
      <c r="H192" s="2">
        <v>-9.41176470588235E-2</v>
      </c>
      <c r="I192" s="2">
        <v>0.12987012987013</v>
      </c>
      <c r="J192" s="2">
        <v>6.8965517241379296E-2</v>
      </c>
      <c r="K192" s="2">
        <v>1.6129032258064498E-2</v>
      </c>
      <c r="L192" s="2">
        <v>-6.3492063492063502E-2</v>
      </c>
      <c r="M192" s="2">
        <v>-6.21468926553672E-2</v>
      </c>
      <c r="N192" s="3">
        <v>-4.5977011494252901E-2</v>
      </c>
      <c r="O192" s="3">
        <v>-0.38518518518518502</v>
      </c>
    </row>
    <row r="193" spans="1:15" x14ac:dyDescent="0.3">
      <c r="A193" s="8" t="s">
        <v>16</v>
      </c>
      <c r="B193" s="8" t="s">
        <v>94</v>
      </c>
      <c r="C193" s="2">
        <v>-0.112122101555621</v>
      </c>
      <c r="D193" s="2">
        <v>-9.9173553719008295E-2</v>
      </c>
      <c r="E193" s="2">
        <v>-0.394495412844037</v>
      </c>
      <c r="F193" s="2">
        <v>-0.35939393939393899</v>
      </c>
      <c r="G193" s="2">
        <v>-2.8382213812677401E-2</v>
      </c>
      <c r="H193" s="2">
        <v>-4.77117818889971E-2</v>
      </c>
      <c r="I193" s="2">
        <v>5.82822085889571E-2</v>
      </c>
      <c r="J193" s="2">
        <v>0.15265700483091801</v>
      </c>
      <c r="K193" s="2">
        <v>1.34115674769489E-2</v>
      </c>
      <c r="L193" s="2">
        <v>-0.166253101736973</v>
      </c>
      <c r="M193" s="2">
        <v>0.20734126984126999</v>
      </c>
      <c r="N193" s="3">
        <v>0.17584541062801901</v>
      </c>
      <c r="O193" s="3">
        <v>-0.55339449541284402</v>
      </c>
    </row>
    <row r="194" spans="1:15" x14ac:dyDescent="0.3">
      <c r="A194" s="8" t="s">
        <v>16</v>
      </c>
      <c r="B194" s="8" t="s">
        <v>95</v>
      </c>
      <c r="C194" s="2">
        <v>-2.1739130434782601E-2</v>
      </c>
      <c r="D194" s="2">
        <v>2.2222222222222199E-2</v>
      </c>
      <c r="E194" s="2">
        <v>-0.41304347826087001</v>
      </c>
      <c r="F194" s="2">
        <v>-0.11111111111111099</v>
      </c>
      <c r="G194" s="2">
        <v>0.45833333333333298</v>
      </c>
      <c r="H194" s="2">
        <v>-0.48571428571428599</v>
      </c>
      <c r="I194" s="2">
        <v>-5.5555555555555601E-2</v>
      </c>
      <c r="J194" s="2">
        <v>0.52941176470588203</v>
      </c>
      <c r="K194" s="2">
        <v>-3.8461538461538498E-2</v>
      </c>
      <c r="L194" s="2">
        <v>-0.08</v>
      </c>
      <c r="M194" s="2">
        <v>4.3478260869565202E-2</v>
      </c>
      <c r="N194" s="3">
        <v>0.41176470588235298</v>
      </c>
      <c r="O194" s="3">
        <v>-0.47826086956521702</v>
      </c>
    </row>
    <row r="195" spans="1:15" x14ac:dyDescent="0.3">
      <c r="A195" s="8" t="s">
        <v>16</v>
      </c>
      <c r="B195" s="8" t="s">
        <v>96</v>
      </c>
      <c r="C195" s="2">
        <v>-2.4336283185840701E-2</v>
      </c>
      <c r="D195" s="2">
        <v>-0.17006802721088399</v>
      </c>
      <c r="E195" s="2">
        <v>-0.314207650273224</v>
      </c>
      <c r="F195" s="2">
        <v>-0.115537848605578</v>
      </c>
      <c r="G195" s="2">
        <v>0.135135135135135</v>
      </c>
      <c r="H195" s="2">
        <v>0.74206349206349198</v>
      </c>
      <c r="I195" s="2">
        <v>0.83599088838268798</v>
      </c>
      <c r="J195" s="2">
        <v>0.146401985111663</v>
      </c>
      <c r="K195" s="2">
        <v>0.32142857142857101</v>
      </c>
      <c r="L195" s="2">
        <v>-0.102375102375102</v>
      </c>
      <c r="M195" s="2">
        <v>0.45985401459853997</v>
      </c>
      <c r="N195" s="3">
        <v>0.98511166253101701</v>
      </c>
      <c r="O195" s="3">
        <v>3.3715846994535501</v>
      </c>
    </row>
    <row r="196" spans="1:15" x14ac:dyDescent="0.3">
      <c r="A196" s="8" t="s">
        <v>16</v>
      </c>
      <c r="B196" s="8" t="s">
        <v>97</v>
      </c>
      <c r="C196" s="2">
        <v>-0.218978102189781</v>
      </c>
      <c r="D196" s="2">
        <v>-0.467289719626168</v>
      </c>
      <c r="E196" s="2">
        <v>-0.59064327485380097</v>
      </c>
      <c r="F196" s="2">
        <v>-0.27142857142857102</v>
      </c>
      <c r="G196" s="2">
        <v>-0.17647058823529399</v>
      </c>
      <c r="H196" s="2">
        <v>-0.119047619047619</v>
      </c>
      <c r="I196" s="2">
        <v>-5.4054054054054099E-2</v>
      </c>
      <c r="J196" s="2">
        <v>-0.114285714285714</v>
      </c>
      <c r="K196" s="2">
        <v>-9.6774193548387094E-2</v>
      </c>
      <c r="L196" s="2">
        <v>-0.25</v>
      </c>
      <c r="M196" s="2">
        <v>-4.7619047619047603E-2</v>
      </c>
      <c r="N196" s="3">
        <v>-0.42857142857142899</v>
      </c>
      <c r="O196" s="3">
        <v>-0.88304093567251496</v>
      </c>
    </row>
    <row r="197" spans="1:15" x14ac:dyDescent="0.3">
      <c r="A197" s="8" t="s">
        <v>16</v>
      </c>
      <c r="B197" s="8" t="s">
        <v>98</v>
      </c>
      <c r="C197" s="2">
        <v>-0.27982954545454503</v>
      </c>
      <c r="D197" s="2">
        <v>-0.44773175542406302</v>
      </c>
      <c r="E197" s="2">
        <v>-0.55714285714285705</v>
      </c>
      <c r="F197" s="2">
        <v>-0.34946236559139798</v>
      </c>
      <c r="G197" s="2">
        <v>-0.14462809917355399</v>
      </c>
      <c r="H197" s="2">
        <v>0.15458937198067599</v>
      </c>
      <c r="I197" s="2">
        <v>0.40585774058577401</v>
      </c>
      <c r="J197" s="2">
        <v>0.21726190476190499</v>
      </c>
      <c r="K197" s="2">
        <v>0.232273838630807</v>
      </c>
      <c r="L197" s="2">
        <v>2.7777777777777801E-2</v>
      </c>
      <c r="M197" s="2">
        <v>0.13706563706563701</v>
      </c>
      <c r="N197" s="3">
        <v>0.75297619047619002</v>
      </c>
      <c r="O197" s="3">
        <v>-0.29880952380952402</v>
      </c>
    </row>
    <row r="198" spans="1:15" x14ac:dyDescent="0.3">
      <c r="A198" s="11" t="s">
        <v>17</v>
      </c>
      <c r="B198" s="11" t="s">
        <v>17</v>
      </c>
      <c r="C198" s="3">
        <v>1.15360369825594E-2</v>
      </c>
      <c r="D198" s="3">
        <v>-5.1330522029954903E-2</v>
      </c>
      <c r="E198" s="3">
        <v>-5.4633441359376402E-2</v>
      </c>
      <c r="F198" s="3">
        <v>-2.5478887267505199E-3</v>
      </c>
      <c r="G198" s="3">
        <v>5.84028051923925E-2</v>
      </c>
      <c r="H198" s="3">
        <v>5.7505814208609403E-2</v>
      </c>
      <c r="I198" s="3">
        <v>0.108570717234797</v>
      </c>
      <c r="J198" s="3">
        <v>9.9715526276388702E-2</v>
      </c>
      <c r="K198" s="3">
        <v>8.4734513274336301E-2</v>
      </c>
      <c r="L198" s="3">
        <v>0.106339917475957</v>
      </c>
      <c r="M198" s="3">
        <v>0.14414963767602099</v>
      </c>
      <c r="N198" s="3">
        <v>0.50999401107950304</v>
      </c>
      <c r="O198" s="3">
        <v>0.766707541385653</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100</v>
      </c>
      <c r="B203" s="15"/>
    </row>
    <row r="204" spans="1:15" x14ac:dyDescent="0.3">
      <c r="A204" s="14" t="s">
        <v>43</v>
      </c>
      <c r="B204" s="15"/>
    </row>
    <row r="205" spans="1:15" x14ac:dyDescent="0.3">
      <c r="A205" s="14" t="s">
        <v>44</v>
      </c>
      <c r="B205" s="15"/>
    </row>
    <row r="206" spans="1:15" x14ac:dyDescent="0.3">
      <c r="A206" s="14" t="s">
        <v>45</v>
      </c>
      <c r="B206" s="15"/>
    </row>
    <row r="207" spans="1:15" x14ac:dyDescent="0.3">
      <c r="A207" s="15"/>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181</v>
      </c>
      <c r="B1" s="15"/>
    </row>
    <row r="2" spans="1:14" ht="15.6" x14ac:dyDescent="0.3">
      <c r="A2" s="12" t="s">
        <v>174</v>
      </c>
      <c r="B2" s="15"/>
    </row>
    <row r="3" spans="1:14" ht="15.6" x14ac:dyDescent="0.3">
      <c r="A3" s="12" t="s">
        <v>33</v>
      </c>
      <c r="B3" s="15"/>
    </row>
    <row r="4" spans="1:14" ht="15.6" x14ac:dyDescent="0.3">
      <c r="A4" s="12" t="s">
        <v>111</v>
      </c>
      <c r="B4" s="15"/>
    </row>
    <row r="5" spans="1:14" x14ac:dyDescent="0.3">
      <c r="A5" s="15"/>
      <c r="B5" s="15"/>
    </row>
    <row r="6" spans="1:14" x14ac:dyDescent="0.3">
      <c r="A6" s="16" t="str">
        <f>HYPERLINK("#'Table of contents'!A52",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101</v>
      </c>
      <c r="C9" s="1">
        <v>505</v>
      </c>
      <c r="D9" s="1">
        <v>576</v>
      </c>
      <c r="E9" s="1">
        <v>643</v>
      </c>
      <c r="F9" s="1">
        <v>696</v>
      </c>
      <c r="G9" s="1">
        <v>759</v>
      </c>
      <c r="H9" s="1">
        <v>823</v>
      </c>
      <c r="I9" s="1">
        <v>944</v>
      </c>
      <c r="J9" s="1">
        <v>1068</v>
      </c>
      <c r="K9" s="1">
        <v>1128</v>
      </c>
      <c r="L9" s="1">
        <v>1406</v>
      </c>
      <c r="M9" s="1">
        <v>1937</v>
      </c>
      <c r="N9" s="1">
        <v>2471</v>
      </c>
    </row>
    <row r="10" spans="1:14" x14ac:dyDescent="0.3">
      <c r="A10" s="7" t="s">
        <v>12</v>
      </c>
      <c r="B10" s="7" t="s">
        <v>102</v>
      </c>
      <c r="C10" s="1">
        <v>5393</v>
      </c>
      <c r="D10" s="1">
        <v>5962</v>
      </c>
      <c r="E10" s="1">
        <v>6184</v>
      </c>
      <c r="F10" s="1">
        <v>6390</v>
      </c>
      <c r="G10" s="1">
        <v>6636</v>
      </c>
      <c r="H10" s="1">
        <v>7430</v>
      </c>
      <c r="I10" s="1">
        <v>8205</v>
      </c>
      <c r="J10" s="1">
        <v>9219</v>
      </c>
      <c r="K10" s="1">
        <v>9821</v>
      </c>
      <c r="L10" s="1">
        <v>10498</v>
      </c>
      <c r="M10" s="1">
        <v>12335</v>
      </c>
      <c r="N10" s="1">
        <v>14051</v>
      </c>
    </row>
    <row r="11" spans="1:14" x14ac:dyDescent="0.3">
      <c r="A11" s="7" t="s">
        <v>12</v>
      </c>
      <c r="B11" s="7" t="s">
        <v>103</v>
      </c>
      <c r="C11" s="1">
        <v>2894</v>
      </c>
      <c r="D11" s="1">
        <v>3029</v>
      </c>
      <c r="E11" s="1">
        <v>2975</v>
      </c>
      <c r="F11" s="1">
        <v>3061</v>
      </c>
      <c r="G11" s="1">
        <v>3182</v>
      </c>
      <c r="H11" s="1">
        <v>3561</v>
      </c>
      <c r="I11" s="1">
        <v>3978</v>
      </c>
      <c r="J11" s="1">
        <v>4567</v>
      </c>
      <c r="K11" s="1">
        <v>5132</v>
      </c>
      <c r="L11" s="1">
        <v>5711</v>
      </c>
      <c r="M11" s="1">
        <v>6818</v>
      </c>
      <c r="N11" s="1">
        <v>7966</v>
      </c>
    </row>
    <row r="12" spans="1:14" x14ac:dyDescent="0.3">
      <c r="A12" s="7" t="s">
        <v>12</v>
      </c>
      <c r="B12" s="7" t="s">
        <v>104</v>
      </c>
      <c r="C12" s="1">
        <v>137</v>
      </c>
      <c r="D12" s="1">
        <v>156</v>
      </c>
      <c r="E12" s="1">
        <v>158</v>
      </c>
      <c r="F12" s="1">
        <v>159</v>
      </c>
      <c r="G12" s="1">
        <v>162</v>
      </c>
      <c r="H12" s="1">
        <v>172</v>
      </c>
      <c r="I12" s="1">
        <v>186</v>
      </c>
      <c r="J12" s="1">
        <v>209</v>
      </c>
      <c r="K12" s="1">
        <v>234</v>
      </c>
      <c r="L12" s="1">
        <v>214</v>
      </c>
      <c r="M12" s="1">
        <v>248</v>
      </c>
      <c r="N12" s="1">
        <v>248</v>
      </c>
    </row>
    <row r="13" spans="1:14" x14ac:dyDescent="0.3">
      <c r="A13" s="7" t="s">
        <v>12</v>
      </c>
      <c r="B13" s="7" t="s">
        <v>105</v>
      </c>
      <c r="C13" s="1">
        <v>4506</v>
      </c>
      <c r="D13" s="1">
        <v>4950</v>
      </c>
      <c r="E13" s="1">
        <v>5230</v>
      </c>
      <c r="F13" s="1">
        <v>5547</v>
      </c>
      <c r="G13" s="1">
        <v>5995</v>
      </c>
      <c r="H13" s="1">
        <v>6743</v>
      </c>
      <c r="I13" s="1">
        <v>7758</v>
      </c>
      <c r="J13" s="1">
        <v>9420</v>
      </c>
      <c r="K13" s="1">
        <v>10922</v>
      </c>
      <c r="L13" s="1">
        <v>12847</v>
      </c>
      <c r="M13" s="1">
        <v>15676</v>
      </c>
      <c r="N13" s="1">
        <v>18867</v>
      </c>
    </row>
    <row r="14" spans="1:14" x14ac:dyDescent="0.3">
      <c r="A14" s="7" t="s">
        <v>12</v>
      </c>
      <c r="B14" s="7" t="s">
        <v>106</v>
      </c>
      <c r="C14" s="1">
        <v>156</v>
      </c>
      <c r="D14" s="1">
        <v>181</v>
      </c>
      <c r="E14" s="1">
        <v>191</v>
      </c>
      <c r="F14" s="1">
        <v>208</v>
      </c>
      <c r="G14" s="1">
        <v>204</v>
      </c>
      <c r="H14" s="1">
        <v>237</v>
      </c>
      <c r="I14" s="1">
        <v>253</v>
      </c>
      <c r="J14" s="1">
        <v>299</v>
      </c>
      <c r="K14" s="1">
        <v>332</v>
      </c>
      <c r="L14" s="1">
        <v>340</v>
      </c>
      <c r="M14" s="1">
        <v>465</v>
      </c>
      <c r="N14" s="1">
        <v>522</v>
      </c>
    </row>
    <row r="15" spans="1:14" x14ac:dyDescent="0.3">
      <c r="A15" s="7" t="s">
        <v>12</v>
      </c>
      <c r="B15" s="7" t="s">
        <v>16</v>
      </c>
      <c r="C15" s="1">
        <v>256</v>
      </c>
      <c r="D15" s="1">
        <v>280</v>
      </c>
      <c r="E15" s="1">
        <v>290</v>
      </c>
      <c r="F15" s="1">
        <v>302</v>
      </c>
      <c r="G15" s="1">
        <v>331</v>
      </c>
      <c r="H15" s="1">
        <v>361</v>
      </c>
      <c r="I15" s="1">
        <v>382</v>
      </c>
      <c r="J15" s="1">
        <v>423</v>
      </c>
      <c r="K15" s="1">
        <v>447</v>
      </c>
      <c r="L15" s="1">
        <v>446</v>
      </c>
      <c r="M15" s="1">
        <v>533</v>
      </c>
      <c r="N15" s="1">
        <v>607</v>
      </c>
    </row>
    <row r="16" spans="1:14" x14ac:dyDescent="0.3">
      <c r="A16" s="7" t="s">
        <v>12</v>
      </c>
      <c r="B16" s="7" t="s">
        <v>107</v>
      </c>
      <c r="C16" s="1">
        <v>3009</v>
      </c>
      <c r="D16" s="1">
        <v>3611</v>
      </c>
      <c r="E16" s="1">
        <v>3818</v>
      </c>
      <c r="F16" s="1">
        <v>4300</v>
      </c>
      <c r="G16" s="1">
        <v>4681</v>
      </c>
      <c r="H16" s="1">
        <v>5428</v>
      </c>
      <c r="I16" s="1">
        <v>5869</v>
      </c>
      <c r="J16" s="1">
        <v>6634</v>
      </c>
      <c r="K16" s="1">
        <v>7530</v>
      </c>
      <c r="L16" s="1">
        <v>7808</v>
      </c>
      <c r="M16" s="1">
        <v>8749</v>
      </c>
      <c r="N16" s="1">
        <v>9398</v>
      </c>
    </row>
    <row r="17" spans="1:14" x14ac:dyDescent="0.3">
      <c r="A17" s="7" t="s">
        <v>12</v>
      </c>
      <c r="B17" s="7" t="s">
        <v>108</v>
      </c>
      <c r="C17" s="1">
        <v>1688</v>
      </c>
      <c r="D17" s="1">
        <v>1962</v>
      </c>
      <c r="E17" s="1">
        <v>2049</v>
      </c>
      <c r="F17" s="1">
        <v>2137</v>
      </c>
      <c r="G17" s="1">
        <v>2323</v>
      </c>
      <c r="H17" s="1">
        <v>2490</v>
      </c>
      <c r="I17" s="1">
        <v>2543</v>
      </c>
      <c r="J17" s="1">
        <v>2750</v>
      </c>
      <c r="K17" s="1">
        <v>2888</v>
      </c>
      <c r="L17" s="1">
        <v>2940</v>
      </c>
      <c r="M17" s="1">
        <v>3416</v>
      </c>
      <c r="N17" s="1">
        <v>3748</v>
      </c>
    </row>
    <row r="18" spans="1:14" x14ac:dyDescent="0.3">
      <c r="A18" s="7" t="s">
        <v>12</v>
      </c>
      <c r="B18" s="7" t="s">
        <v>109</v>
      </c>
      <c r="C18" s="1">
        <v>14219</v>
      </c>
      <c r="D18" s="1">
        <v>13823</v>
      </c>
      <c r="E18" s="1">
        <v>12409</v>
      </c>
      <c r="F18" s="1">
        <v>11273</v>
      </c>
      <c r="G18" s="1">
        <v>10441</v>
      </c>
      <c r="H18" s="1">
        <v>9715</v>
      </c>
      <c r="I18" s="1">
        <v>8767</v>
      </c>
      <c r="J18" s="1">
        <v>7678</v>
      </c>
      <c r="K18" s="1">
        <v>7290</v>
      </c>
      <c r="L18" s="1">
        <v>6844</v>
      </c>
      <c r="M18" s="1">
        <v>4752</v>
      </c>
      <c r="N18" s="1">
        <v>3565</v>
      </c>
    </row>
    <row r="19" spans="1:14" x14ac:dyDescent="0.3">
      <c r="A19" s="7" t="s">
        <v>13</v>
      </c>
      <c r="B19" s="7" t="s">
        <v>101</v>
      </c>
      <c r="C19" s="1">
        <v>5</v>
      </c>
      <c r="D19" s="1">
        <v>6</v>
      </c>
      <c r="E19" s="1">
        <v>5</v>
      </c>
      <c r="F19" s="1">
        <v>7</v>
      </c>
      <c r="G19" s="1">
        <v>6</v>
      </c>
      <c r="H19" s="1">
        <v>5</v>
      </c>
      <c r="I19" s="1">
        <v>4</v>
      </c>
      <c r="J19" s="1">
        <v>6</v>
      </c>
      <c r="K19" s="1">
        <v>9</v>
      </c>
      <c r="L19" s="1">
        <v>7</v>
      </c>
      <c r="M19" s="1">
        <v>14</v>
      </c>
      <c r="N19" s="1">
        <v>18</v>
      </c>
    </row>
    <row r="20" spans="1:14" x14ac:dyDescent="0.3">
      <c r="A20" s="7" t="s">
        <v>13</v>
      </c>
      <c r="B20" s="7" t="s">
        <v>102</v>
      </c>
      <c r="C20" s="1">
        <v>292</v>
      </c>
      <c r="D20" s="1">
        <v>299</v>
      </c>
      <c r="E20" s="1">
        <v>331</v>
      </c>
      <c r="F20" s="1">
        <v>355</v>
      </c>
      <c r="G20" s="1">
        <v>391</v>
      </c>
      <c r="H20" s="1">
        <v>417</v>
      </c>
      <c r="I20" s="1">
        <v>496</v>
      </c>
      <c r="J20" s="1">
        <v>532</v>
      </c>
      <c r="K20" s="1">
        <v>627</v>
      </c>
      <c r="L20" s="1">
        <v>660</v>
      </c>
      <c r="M20" s="1">
        <v>735</v>
      </c>
      <c r="N20" s="1">
        <v>790</v>
      </c>
    </row>
    <row r="21" spans="1:14" x14ac:dyDescent="0.3">
      <c r="A21" s="7" t="s">
        <v>13</v>
      </c>
      <c r="B21" s="7" t="s">
        <v>103</v>
      </c>
      <c r="C21" s="1">
        <v>27</v>
      </c>
      <c r="D21" s="1">
        <v>27</v>
      </c>
      <c r="E21" s="1">
        <v>23</v>
      </c>
      <c r="F21" s="1">
        <v>27</v>
      </c>
      <c r="G21" s="1">
        <v>22</v>
      </c>
      <c r="H21" s="1">
        <v>26</v>
      </c>
      <c r="I21" s="1">
        <v>28</v>
      </c>
      <c r="J21" s="1">
        <v>22</v>
      </c>
      <c r="K21" s="1">
        <v>31</v>
      </c>
      <c r="L21" s="1">
        <v>35</v>
      </c>
      <c r="M21" s="1">
        <v>41</v>
      </c>
      <c r="N21" s="1">
        <v>83</v>
      </c>
    </row>
    <row r="22" spans="1:14" x14ac:dyDescent="0.3">
      <c r="A22" s="7" t="s">
        <v>13</v>
      </c>
      <c r="B22" s="7" t="s">
        <v>104</v>
      </c>
      <c r="C22" s="1">
        <v>0</v>
      </c>
      <c r="D22" s="1">
        <v>0</v>
      </c>
      <c r="E22" s="1">
        <v>0</v>
      </c>
      <c r="F22" s="1">
        <v>0</v>
      </c>
      <c r="G22" s="1">
        <v>0</v>
      </c>
      <c r="H22" s="1">
        <v>0</v>
      </c>
      <c r="I22" s="1">
        <v>0</v>
      </c>
      <c r="J22" s="1">
        <v>0</v>
      </c>
      <c r="K22" s="1">
        <v>0</v>
      </c>
      <c r="L22" s="1">
        <v>1</v>
      </c>
      <c r="M22" s="1">
        <v>1</v>
      </c>
      <c r="N22" s="1">
        <v>1</v>
      </c>
    </row>
    <row r="23" spans="1:14" x14ac:dyDescent="0.3">
      <c r="A23" s="7" t="s">
        <v>13</v>
      </c>
      <c r="B23" s="7" t="s">
        <v>105</v>
      </c>
      <c r="C23" s="1">
        <v>48</v>
      </c>
      <c r="D23" s="1">
        <v>56</v>
      </c>
      <c r="E23" s="1">
        <v>49</v>
      </c>
      <c r="F23" s="1">
        <v>57</v>
      </c>
      <c r="G23" s="1">
        <v>60</v>
      </c>
      <c r="H23" s="1">
        <v>62</v>
      </c>
      <c r="I23" s="1">
        <v>87</v>
      </c>
      <c r="J23" s="1">
        <v>117</v>
      </c>
      <c r="K23" s="1">
        <v>123</v>
      </c>
      <c r="L23" s="1">
        <v>144</v>
      </c>
      <c r="M23" s="1">
        <v>165</v>
      </c>
      <c r="N23" s="1">
        <v>198</v>
      </c>
    </row>
    <row r="24" spans="1:14" x14ac:dyDescent="0.3">
      <c r="A24" s="7" t="s">
        <v>13</v>
      </c>
      <c r="B24" s="7" t="s">
        <v>106</v>
      </c>
      <c r="C24" s="1">
        <v>0</v>
      </c>
      <c r="D24" s="1">
        <v>0</v>
      </c>
      <c r="E24" s="1">
        <v>0</v>
      </c>
      <c r="F24" s="1">
        <v>0</v>
      </c>
      <c r="G24" s="1">
        <v>0</v>
      </c>
      <c r="H24" s="1">
        <v>0</v>
      </c>
      <c r="I24" s="1">
        <v>2</v>
      </c>
      <c r="J24" s="1">
        <v>0</v>
      </c>
      <c r="K24" s="1">
        <v>1</v>
      </c>
      <c r="L24" s="1">
        <v>1</v>
      </c>
      <c r="M24" s="1">
        <v>4</v>
      </c>
      <c r="N24" s="1">
        <v>5</v>
      </c>
    </row>
    <row r="25" spans="1:14" x14ac:dyDescent="0.3">
      <c r="A25" s="7" t="s">
        <v>13</v>
      </c>
      <c r="B25" s="7" t="s">
        <v>16</v>
      </c>
      <c r="C25" s="1">
        <v>1</v>
      </c>
      <c r="D25" s="1">
        <v>1</v>
      </c>
      <c r="E25" s="1">
        <v>4</v>
      </c>
      <c r="F25" s="1">
        <v>1</v>
      </c>
      <c r="G25" s="1">
        <v>2</v>
      </c>
      <c r="H25" s="1">
        <v>2</v>
      </c>
      <c r="I25" s="1">
        <v>3</v>
      </c>
      <c r="J25" s="1">
        <v>4</v>
      </c>
      <c r="K25" s="1">
        <v>6</v>
      </c>
      <c r="L25" s="1">
        <v>7</v>
      </c>
      <c r="M25" s="1">
        <v>8</v>
      </c>
      <c r="N25" s="1">
        <v>8</v>
      </c>
    </row>
    <row r="26" spans="1:14" x14ac:dyDescent="0.3">
      <c r="A26" s="7" t="s">
        <v>13</v>
      </c>
      <c r="B26" s="7" t="s">
        <v>107</v>
      </c>
      <c r="C26" s="1">
        <v>88</v>
      </c>
      <c r="D26" s="1">
        <v>120</v>
      </c>
      <c r="E26" s="1">
        <v>118</v>
      </c>
      <c r="F26" s="1">
        <v>122</v>
      </c>
      <c r="G26" s="1">
        <v>151</v>
      </c>
      <c r="H26" s="1">
        <v>163</v>
      </c>
      <c r="I26" s="1">
        <v>167</v>
      </c>
      <c r="J26" s="1">
        <v>193</v>
      </c>
      <c r="K26" s="1">
        <v>204</v>
      </c>
      <c r="L26" s="1">
        <v>236</v>
      </c>
      <c r="M26" s="1">
        <v>266</v>
      </c>
      <c r="N26" s="1">
        <v>276</v>
      </c>
    </row>
    <row r="27" spans="1:14" x14ac:dyDescent="0.3">
      <c r="A27" s="7" t="s">
        <v>13</v>
      </c>
      <c r="B27" s="7" t="s">
        <v>108</v>
      </c>
      <c r="C27" s="1">
        <v>47</v>
      </c>
      <c r="D27" s="1">
        <v>52</v>
      </c>
      <c r="E27" s="1">
        <v>50</v>
      </c>
      <c r="F27" s="1">
        <v>56</v>
      </c>
      <c r="G27" s="1">
        <v>60</v>
      </c>
      <c r="H27" s="1">
        <v>74</v>
      </c>
      <c r="I27" s="1">
        <v>70</v>
      </c>
      <c r="J27" s="1">
        <v>73</v>
      </c>
      <c r="K27" s="1">
        <v>80</v>
      </c>
      <c r="L27" s="1">
        <v>94</v>
      </c>
      <c r="M27" s="1">
        <v>100</v>
      </c>
      <c r="N27" s="1">
        <v>103</v>
      </c>
    </row>
    <row r="28" spans="1:14" x14ac:dyDescent="0.3">
      <c r="A28" s="7" t="s">
        <v>13</v>
      </c>
      <c r="B28" s="7" t="s">
        <v>109</v>
      </c>
      <c r="C28" s="1">
        <v>408</v>
      </c>
      <c r="D28" s="1">
        <v>395</v>
      </c>
      <c r="E28" s="1">
        <v>363</v>
      </c>
      <c r="F28" s="1">
        <v>329</v>
      </c>
      <c r="G28" s="1">
        <v>313</v>
      </c>
      <c r="H28" s="1">
        <v>292</v>
      </c>
      <c r="I28" s="1">
        <v>289</v>
      </c>
      <c r="J28" s="1">
        <v>256</v>
      </c>
      <c r="K28" s="1">
        <v>250</v>
      </c>
      <c r="L28" s="1">
        <v>246</v>
      </c>
      <c r="M28" s="1">
        <v>158</v>
      </c>
      <c r="N28" s="1">
        <v>118</v>
      </c>
    </row>
    <row r="29" spans="1:14" x14ac:dyDescent="0.3">
      <c r="A29" s="7" t="s">
        <v>14</v>
      </c>
      <c r="B29" s="7" t="s">
        <v>101</v>
      </c>
      <c r="C29" s="1">
        <v>21</v>
      </c>
      <c r="D29" s="1">
        <v>23</v>
      </c>
      <c r="E29" s="1">
        <v>26</v>
      </c>
      <c r="F29" s="1">
        <v>31</v>
      </c>
      <c r="G29" s="1">
        <v>27</v>
      </c>
      <c r="H29" s="1">
        <v>29</v>
      </c>
      <c r="I29" s="1">
        <v>31</v>
      </c>
      <c r="J29" s="1">
        <v>36</v>
      </c>
      <c r="K29" s="1">
        <v>40</v>
      </c>
      <c r="L29" s="1">
        <v>56</v>
      </c>
      <c r="M29" s="1">
        <v>76</v>
      </c>
      <c r="N29" s="1">
        <v>94</v>
      </c>
    </row>
    <row r="30" spans="1:14" x14ac:dyDescent="0.3">
      <c r="A30" s="7" t="s">
        <v>14</v>
      </c>
      <c r="B30" s="7" t="s">
        <v>102</v>
      </c>
      <c r="C30" s="1">
        <v>419</v>
      </c>
      <c r="D30" s="1">
        <v>485</v>
      </c>
      <c r="E30" s="1">
        <v>483</v>
      </c>
      <c r="F30" s="1">
        <v>494</v>
      </c>
      <c r="G30" s="1">
        <v>521</v>
      </c>
      <c r="H30" s="1">
        <v>571</v>
      </c>
      <c r="I30" s="1">
        <v>621</v>
      </c>
      <c r="J30" s="1">
        <v>678</v>
      </c>
      <c r="K30" s="1">
        <v>748</v>
      </c>
      <c r="L30" s="1">
        <v>757</v>
      </c>
      <c r="M30" s="1">
        <v>864</v>
      </c>
      <c r="N30" s="1">
        <v>944</v>
      </c>
    </row>
    <row r="31" spans="1:14" x14ac:dyDescent="0.3">
      <c r="A31" s="7" t="s">
        <v>14</v>
      </c>
      <c r="B31" s="7" t="s">
        <v>103</v>
      </c>
      <c r="C31" s="1">
        <v>108</v>
      </c>
      <c r="D31" s="1">
        <v>113</v>
      </c>
      <c r="E31" s="1">
        <v>115</v>
      </c>
      <c r="F31" s="1">
        <v>106</v>
      </c>
      <c r="G31" s="1">
        <v>109</v>
      </c>
      <c r="H31" s="1">
        <v>124</v>
      </c>
      <c r="I31" s="1">
        <v>130</v>
      </c>
      <c r="J31" s="1">
        <v>160</v>
      </c>
      <c r="K31" s="1">
        <v>154</v>
      </c>
      <c r="L31" s="1">
        <v>178</v>
      </c>
      <c r="M31" s="1">
        <v>222</v>
      </c>
      <c r="N31" s="1">
        <v>257</v>
      </c>
    </row>
    <row r="32" spans="1:14" x14ac:dyDescent="0.3">
      <c r="A32" s="7" t="s">
        <v>14</v>
      </c>
      <c r="B32" s="7" t="s">
        <v>104</v>
      </c>
      <c r="C32" s="1">
        <v>5</v>
      </c>
      <c r="D32" s="1">
        <v>7</v>
      </c>
      <c r="E32" s="1">
        <v>5</v>
      </c>
      <c r="F32" s="1">
        <v>2</v>
      </c>
      <c r="G32" s="1">
        <v>5</v>
      </c>
      <c r="H32" s="1">
        <v>5</v>
      </c>
      <c r="I32" s="1">
        <v>6</v>
      </c>
      <c r="J32" s="1">
        <v>7</v>
      </c>
      <c r="K32" s="1">
        <v>9</v>
      </c>
      <c r="L32" s="1">
        <v>8</v>
      </c>
      <c r="M32" s="1">
        <v>7</v>
      </c>
      <c r="N32" s="1">
        <v>9</v>
      </c>
    </row>
    <row r="33" spans="1:14" x14ac:dyDescent="0.3">
      <c r="A33" s="7" t="s">
        <v>14</v>
      </c>
      <c r="B33" s="7" t="s">
        <v>105</v>
      </c>
      <c r="C33" s="1">
        <v>213</v>
      </c>
      <c r="D33" s="1">
        <v>241</v>
      </c>
      <c r="E33" s="1">
        <v>245</v>
      </c>
      <c r="F33" s="1">
        <v>233</v>
      </c>
      <c r="G33" s="1">
        <v>245</v>
      </c>
      <c r="H33" s="1">
        <v>246</v>
      </c>
      <c r="I33" s="1">
        <v>254</v>
      </c>
      <c r="J33" s="1">
        <v>272</v>
      </c>
      <c r="K33" s="1">
        <v>357</v>
      </c>
      <c r="L33" s="1">
        <v>427</v>
      </c>
      <c r="M33" s="1">
        <v>544</v>
      </c>
      <c r="N33" s="1">
        <v>669</v>
      </c>
    </row>
    <row r="34" spans="1:14" x14ac:dyDescent="0.3">
      <c r="A34" s="7" t="s">
        <v>14</v>
      </c>
      <c r="B34" s="7" t="s">
        <v>106</v>
      </c>
      <c r="C34" s="1">
        <v>4</v>
      </c>
      <c r="D34" s="1">
        <v>9</v>
      </c>
      <c r="E34" s="1">
        <v>6</v>
      </c>
      <c r="F34" s="1">
        <v>4</v>
      </c>
      <c r="G34" s="1">
        <v>4</v>
      </c>
      <c r="H34" s="1">
        <v>4</v>
      </c>
      <c r="I34" s="1">
        <v>7</v>
      </c>
      <c r="J34" s="1">
        <v>7</v>
      </c>
      <c r="K34" s="1">
        <v>7</v>
      </c>
      <c r="L34" s="1">
        <v>10</v>
      </c>
      <c r="M34" s="1">
        <v>11</v>
      </c>
      <c r="N34" s="1">
        <v>11</v>
      </c>
    </row>
    <row r="35" spans="1:14" x14ac:dyDescent="0.3">
      <c r="A35" s="7" t="s">
        <v>14</v>
      </c>
      <c r="B35" s="7" t="s">
        <v>16</v>
      </c>
      <c r="C35" s="1">
        <v>19</v>
      </c>
      <c r="D35" s="1">
        <v>20</v>
      </c>
      <c r="E35" s="1">
        <v>18</v>
      </c>
      <c r="F35" s="1">
        <v>20</v>
      </c>
      <c r="G35" s="1">
        <v>25</v>
      </c>
      <c r="H35" s="1">
        <v>29</v>
      </c>
      <c r="I35" s="1">
        <v>28</v>
      </c>
      <c r="J35" s="1">
        <v>27</v>
      </c>
      <c r="K35" s="1">
        <v>27</v>
      </c>
      <c r="L35" s="1">
        <v>32</v>
      </c>
      <c r="M35" s="1">
        <v>33</v>
      </c>
      <c r="N35" s="1">
        <v>37</v>
      </c>
    </row>
    <row r="36" spans="1:14" x14ac:dyDescent="0.3">
      <c r="A36" s="7" t="s">
        <v>14</v>
      </c>
      <c r="B36" s="7" t="s">
        <v>107</v>
      </c>
      <c r="C36" s="1">
        <v>354</v>
      </c>
      <c r="D36" s="1">
        <v>411</v>
      </c>
      <c r="E36" s="1">
        <v>422</v>
      </c>
      <c r="F36" s="1">
        <v>467</v>
      </c>
      <c r="G36" s="1">
        <v>561</v>
      </c>
      <c r="H36" s="1">
        <v>649</v>
      </c>
      <c r="I36" s="1">
        <v>702</v>
      </c>
      <c r="J36" s="1">
        <v>803</v>
      </c>
      <c r="K36" s="1">
        <v>960</v>
      </c>
      <c r="L36" s="1">
        <v>997</v>
      </c>
      <c r="M36" s="1">
        <v>1032</v>
      </c>
      <c r="N36" s="1">
        <v>1095</v>
      </c>
    </row>
    <row r="37" spans="1:14" x14ac:dyDescent="0.3">
      <c r="A37" s="7" t="s">
        <v>14</v>
      </c>
      <c r="B37" s="7" t="s">
        <v>108</v>
      </c>
      <c r="C37" s="1">
        <v>131</v>
      </c>
      <c r="D37" s="1">
        <v>145</v>
      </c>
      <c r="E37" s="1">
        <v>140</v>
      </c>
      <c r="F37" s="1">
        <v>163</v>
      </c>
      <c r="G37" s="1">
        <v>166</v>
      </c>
      <c r="H37" s="1">
        <v>169</v>
      </c>
      <c r="I37" s="1">
        <v>175</v>
      </c>
      <c r="J37" s="1">
        <v>216</v>
      </c>
      <c r="K37" s="1">
        <v>240</v>
      </c>
      <c r="L37" s="1">
        <v>225</v>
      </c>
      <c r="M37" s="1">
        <v>285</v>
      </c>
      <c r="N37" s="1">
        <v>271</v>
      </c>
    </row>
    <row r="38" spans="1:14" x14ac:dyDescent="0.3">
      <c r="A38" s="7" t="s">
        <v>14</v>
      </c>
      <c r="B38" s="7" t="s">
        <v>109</v>
      </c>
      <c r="C38" s="1">
        <v>1210</v>
      </c>
      <c r="D38" s="1">
        <v>1114</v>
      </c>
      <c r="E38" s="1">
        <v>1007</v>
      </c>
      <c r="F38" s="1">
        <v>895</v>
      </c>
      <c r="G38" s="1">
        <v>822</v>
      </c>
      <c r="H38" s="1">
        <v>758</v>
      </c>
      <c r="I38" s="1">
        <v>686</v>
      </c>
      <c r="J38" s="1">
        <v>594</v>
      </c>
      <c r="K38" s="1">
        <v>570</v>
      </c>
      <c r="L38" s="1">
        <v>526</v>
      </c>
      <c r="M38" s="1">
        <v>369</v>
      </c>
      <c r="N38" s="1">
        <v>281</v>
      </c>
    </row>
    <row r="39" spans="1:14" x14ac:dyDescent="0.3">
      <c r="A39" s="7" t="s">
        <v>15</v>
      </c>
      <c r="B39" s="7" t="s">
        <v>101</v>
      </c>
      <c r="C39" s="1">
        <v>36</v>
      </c>
      <c r="D39" s="1">
        <v>39</v>
      </c>
      <c r="E39" s="1">
        <v>40</v>
      </c>
      <c r="F39" s="1">
        <v>34</v>
      </c>
      <c r="G39" s="1">
        <v>36</v>
      </c>
      <c r="H39" s="1">
        <v>54</v>
      </c>
      <c r="I39" s="1">
        <v>63</v>
      </c>
      <c r="J39" s="1">
        <v>76</v>
      </c>
      <c r="K39" s="1">
        <v>76</v>
      </c>
      <c r="L39" s="1">
        <v>93</v>
      </c>
      <c r="M39" s="1">
        <v>126</v>
      </c>
      <c r="N39" s="1">
        <v>160</v>
      </c>
    </row>
    <row r="40" spans="1:14" x14ac:dyDescent="0.3">
      <c r="A40" s="7" t="s">
        <v>15</v>
      </c>
      <c r="B40" s="7" t="s">
        <v>102</v>
      </c>
      <c r="C40" s="1">
        <v>260</v>
      </c>
      <c r="D40" s="1">
        <v>287</v>
      </c>
      <c r="E40" s="1">
        <v>289</v>
      </c>
      <c r="F40" s="1">
        <v>277</v>
      </c>
      <c r="G40" s="1">
        <v>332</v>
      </c>
      <c r="H40" s="1">
        <v>326</v>
      </c>
      <c r="I40" s="1">
        <v>377</v>
      </c>
      <c r="J40" s="1">
        <v>429</v>
      </c>
      <c r="K40" s="1">
        <v>466</v>
      </c>
      <c r="L40" s="1">
        <v>495</v>
      </c>
      <c r="M40" s="1">
        <v>582</v>
      </c>
      <c r="N40" s="1">
        <v>627</v>
      </c>
    </row>
    <row r="41" spans="1:14" x14ac:dyDescent="0.3">
      <c r="A41" s="7" t="s">
        <v>15</v>
      </c>
      <c r="B41" s="7" t="s">
        <v>103</v>
      </c>
      <c r="C41" s="1">
        <v>195</v>
      </c>
      <c r="D41" s="1">
        <v>204</v>
      </c>
      <c r="E41" s="1">
        <v>180</v>
      </c>
      <c r="F41" s="1">
        <v>190</v>
      </c>
      <c r="G41" s="1">
        <v>204</v>
      </c>
      <c r="H41" s="1">
        <v>239</v>
      </c>
      <c r="I41" s="1">
        <v>250</v>
      </c>
      <c r="J41" s="1">
        <v>278</v>
      </c>
      <c r="K41" s="1">
        <v>277</v>
      </c>
      <c r="L41" s="1">
        <v>292</v>
      </c>
      <c r="M41" s="1">
        <v>312</v>
      </c>
      <c r="N41" s="1">
        <v>412</v>
      </c>
    </row>
    <row r="42" spans="1:14" x14ac:dyDescent="0.3">
      <c r="A42" s="7" t="s">
        <v>15</v>
      </c>
      <c r="B42" s="7" t="s">
        <v>104</v>
      </c>
      <c r="C42" s="1">
        <v>1</v>
      </c>
      <c r="D42" s="1">
        <v>1</v>
      </c>
      <c r="E42" s="1">
        <v>1</v>
      </c>
      <c r="F42" s="1">
        <v>2</v>
      </c>
      <c r="G42" s="1">
        <v>1</v>
      </c>
      <c r="H42" s="1">
        <v>2</v>
      </c>
      <c r="I42" s="1">
        <v>2</v>
      </c>
      <c r="J42" s="1">
        <v>3</v>
      </c>
      <c r="K42" s="1">
        <v>2</v>
      </c>
      <c r="L42" s="1">
        <v>1</v>
      </c>
      <c r="M42" s="1">
        <v>3</v>
      </c>
      <c r="N42" s="1">
        <v>4</v>
      </c>
    </row>
    <row r="43" spans="1:14" x14ac:dyDescent="0.3">
      <c r="A43" s="7" t="s">
        <v>15</v>
      </c>
      <c r="B43" s="7" t="s">
        <v>105</v>
      </c>
      <c r="C43" s="1">
        <v>272</v>
      </c>
      <c r="D43" s="1">
        <v>269</v>
      </c>
      <c r="E43" s="1">
        <v>284</v>
      </c>
      <c r="F43" s="1">
        <v>305</v>
      </c>
      <c r="G43" s="1">
        <v>323</v>
      </c>
      <c r="H43" s="1">
        <v>341</v>
      </c>
      <c r="I43" s="1">
        <v>376</v>
      </c>
      <c r="J43" s="1">
        <v>419</v>
      </c>
      <c r="K43" s="1">
        <v>480</v>
      </c>
      <c r="L43" s="1">
        <v>578</v>
      </c>
      <c r="M43" s="1">
        <v>716</v>
      </c>
      <c r="N43" s="1">
        <v>859</v>
      </c>
    </row>
    <row r="44" spans="1:14" x14ac:dyDescent="0.3">
      <c r="A44" s="7" t="s">
        <v>15</v>
      </c>
      <c r="B44" s="7" t="s">
        <v>106</v>
      </c>
      <c r="C44" s="1">
        <v>9</v>
      </c>
      <c r="D44" s="1">
        <v>8</v>
      </c>
      <c r="E44" s="1">
        <v>8</v>
      </c>
      <c r="F44" s="1">
        <v>5</v>
      </c>
      <c r="G44" s="1">
        <v>11</v>
      </c>
      <c r="H44" s="1">
        <v>10</v>
      </c>
      <c r="I44" s="1">
        <v>10</v>
      </c>
      <c r="J44" s="1">
        <v>8</v>
      </c>
      <c r="K44" s="1">
        <v>10</v>
      </c>
      <c r="L44" s="1">
        <v>10</v>
      </c>
      <c r="M44" s="1">
        <v>19</v>
      </c>
      <c r="N44" s="1">
        <v>23</v>
      </c>
    </row>
    <row r="45" spans="1:14" x14ac:dyDescent="0.3">
      <c r="A45" s="7" t="s">
        <v>15</v>
      </c>
      <c r="B45" s="7" t="s">
        <v>16</v>
      </c>
      <c r="C45" s="1">
        <v>10</v>
      </c>
      <c r="D45" s="1">
        <v>6</v>
      </c>
      <c r="E45" s="1">
        <v>7</v>
      </c>
      <c r="F45" s="1">
        <v>12</v>
      </c>
      <c r="G45" s="1">
        <v>12</v>
      </c>
      <c r="H45" s="1">
        <v>11</v>
      </c>
      <c r="I45" s="1">
        <v>10</v>
      </c>
      <c r="J45" s="1">
        <v>16</v>
      </c>
      <c r="K45" s="1">
        <v>20</v>
      </c>
      <c r="L45" s="1">
        <v>18</v>
      </c>
      <c r="M45" s="1">
        <v>25</v>
      </c>
      <c r="N45" s="1">
        <v>22</v>
      </c>
    </row>
    <row r="46" spans="1:14" x14ac:dyDescent="0.3">
      <c r="A46" s="7" t="s">
        <v>15</v>
      </c>
      <c r="B46" s="7" t="s">
        <v>107</v>
      </c>
      <c r="C46" s="1">
        <v>169</v>
      </c>
      <c r="D46" s="1">
        <v>189</v>
      </c>
      <c r="E46" s="1">
        <v>215</v>
      </c>
      <c r="F46" s="1">
        <v>242</v>
      </c>
      <c r="G46" s="1">
        <v>249</v>
      </c>
      <c r="H46" s="1">
        <v>293</v>
      </c>
      <c r="I46" s="1">
        <v>310</v>
      </c>
      <c r="J46" s="1">
        <v>343</v>
      </c>
      <c r="K46" s="1">
        <v>391</v>
      </c>
      <c r="L46" s="1">
        <v>448</v>
      </c>
      <c r="M46" s="1">
        <v>498</v>
      </c>
      <c r="N46" s="1">
        <v>507</v>
      </c>
    </row>
    <row r="47" spans="1:14" x14ac:dyDescent="0.3">
      <c r="A47" s="7" t="s">
        <v>15</v>
      </c>
      <c r="B47" s="7" t="s">
        <v>108</v>
      </c>
      <c r="C47" s="1">
        <v>91</v>
      </c>
      <c r="D47" s="1">
        <v>90</v>
      </c>
      <c r="E47" s="1">
        <v>89</v>
      </c>
      <c r="F47" s="1">
        <v>96</v>
      </c>
      <c r="G47" s="1">
        <v>118</v>
      </c>
      <c r="H47" s="1">
        <v>123</v>
      </c>
      <c r="I47" s="1">
        <v>112</v>
      </c>
      <c r="J47" s="1">
        <v>125</v>
      </c>
      <c r="K47" s="1">
        <v>119</v>
      </c>
      <c r="L47" s="1">
        <v>140</v>
      </c>
      <c r="M47" s="1">
        <v>156</v>
      </c>
      <c r="N47" s="1">
        <v>198</v>
      </c>
    </row>
    <row r="48" spans="1:14" x14ac:dyDescent="0.3">
      <c r="A48" s="7" t="s">
        <v>15</v>
      </c>
      <c r="B48" s="7" t="s">
        <v>109</v>
      </c>
      <c r="C48" s="1">
        <v>835</v>
      </c>
      <c r="D48" s="1">
        <v>775</v>
      </c>
      <c r="E48" s="1">
        <v>702</v>
      </c>
      <c r="F48" s="1">
        <v>637</v>
      </c>
      <c r="G48" s="1">
        <v>612</v>
      </c>
      <c r="H48" s="1">
        <v>570</v>
      </c>
      <c r="I48" s="1">
        <v>519</v>
      </c>
      <c r="J48" s="1">
        <v>462</v>
      </c>
      <c r="K48" s="1">
        <v>430</v>
      </c>
      <c r="L48" s="1">
        <v>402</v>
      </c>
      <c r="M48" s="1">
        <v>305</v>
      </c>
      <c r="N48" s="1">
        <v>230</v>
      </c>
    </row>
    <row r="49" spans="1:14" x14ac:dyDescent="0.3">
      <c r="A49" s="7" t="s">
        <v>16</v>
      </c>
      <c r="B49" s="7" t="s">
        <v>101</v>
      </c>
      <c r="C49" s="1">
        <v>132</v>
      </c>
      <c r="D49" s="1">
        <v>117</v>
      </c>
      <c r="E49" s="1">
        <v>92</v>
      </c>
      <c r="F49" s="1">
        <v>59</v>
      </c>
      <c r="G49" s="1">
        <v>50</v>
      </c>
      <c r="H49" s="1">
        <v>55</v>
      </c>
      <c r="I49" s="1">
        <v>108</v>
      </c>
      <c r="J49" s="1">
        <v>174</v>
      </c>
      <c r="K49" s="1">
        <v>247</v>
      </c>
      <c r="L49" s="1">
        <v>329</v>
      </c>
      <c r="M49" s="1">
        <v>256</v>
      </c>
      <c r="N49" s="1">
        <v>344</v>
      </c>
    </row>
    <row r="50" spans="1:14" x14ac:dyDescent="0.3">
      <c r="A50" s="7" t="s">
        <v>16</v>
      </c>
      <c r="B50" s="7" t="s">
        <v>102</v>
      </c>
      <c r="C50" s="1">
        <v>1861</v>
      </c>
      <c r="D50" s="1">
        <v>1637</v>
      </c>
      <c r="E50" s="1">
        <v>1415</v>
      </c>
      <c r="F50" s="1">
        <v>979</v>
      </c>
      <c r="G50" s="1">
        <v>782</v>
      </c>
      <c r="H50" s="1">
        <v>919</v>
      </c>
      <c r="I50" s="1">
        <v>1028</v>
      </c>
      <c r="J50" s="1">
        <v>1529</v>
      </c>
      <c r="K50" s="1">
        <v>1773</v>
      </c>
      <c r="L50" s="1">
        <v>2039</v>
      </c>
      <c r="M50" s="1">
        <v>1951</v>
      </c>
      <c r="N50" s="1">
        <v>2381</v>
      </c>
    </row>
    <row r="51" spans="1:14" x14ac:dyDescent="0.3">
      <c r="A51" s="7" t="s">
        <v>16</v>
      </c>
      <c r="B51" s="7" t="s">
        <v>103</v>
      </c>
      <c r="C51" s="1">
        <v>376</v>
      </c>
      <c r="D51" s="1">
        <v>344</v>
      </c>
      <c r="E51" s="1">
        <v>290</v>
      </c>
      <c r="F51" s="1">
        <v>212</v>
      </c>
      <c r="G51" s="1">
        <v>197</v>
      </c>
      <c r="H51" s="1">
        <v>231</v>
      </c>
      <c r="I51" s="1">
        <v>285</v>
      </c>
      <c r="J51" s="1">
        <v>438</v>
      </c>
      <c r="K51" s="1">
        <v>599</v>
      </c>
      <c r="L51" s="1">
        <v>780</v>
      </c>
      <c r="M51" s="1">
        <v>1031</v>
      </c>
      <c r="N51" s="1">
        <v>1641</v>
      </c>
    </row>
    <row r="52" spans="1:14" x14ac:dyDescent="0.3">
      <c r="A52" s="7" t="s">
        <v>16</v>
      </c>
      <c r="B52" s="7" t="s">
        <v>104</v>
      </c>
      <c r="C52" s="1">
        <v>56</v>
      </c>
      <c r="D52" s="1">
        <v>35</v>
      </c>
      <c r="E52" s="1">
        <v>22</v>
      </c>
      <c r="F52" s="1">
        <v>14</v>
      </c>
      <c r="G52" s="1">
        <v>18</v>
      </c>
      <c r="H52" s="1">
        <v>16</v>
      </c>
      <c r="I52" s="1">
        <v>17</v>
      </c>
      <c r="J52" s="1">
        <v>20</v>
      </c>
      <c r="K52" s="1">
        <v>30</v>
      </c>
      <c r="L52" s="1">
        <v>30</v>
      </c>
      <c r="M52" s="1">
        <v>24</v>
      </c>
      <c r="N52" s="1">
        <v>29</v>
      </c>
    </row>
    <row r="53" spans="1:14" x14ac:dyDescent="0.3">
      <c r="A53" s="7" t="s">
        <v>16</v>
      </c>
      <c r="B53" s="7" t="s">
        <v>105</v>
      </c>
      <c r="C53" s="1">
        <v>1222</v>
      </c>
      <c r="D53" s="1">
        <v>1164</v>
      </c>
      <c r="E53" s="1">
        <v>992</v>
      </c>
      <c r="F53" s="1">
        <v>645</v>
      </c>
      <c r="G53" s="1">
        <v>627</v>
      </c>
      <c r="H53" s="1">
        <v>739</v>
      </c>
      <c r="I53" s="1">
        <v>1092</v>
      </c>
      <c r="J53" s="1">
        <v>1845</v>
      </c>
      <c r="K53" s="1">
        <v>2479</v>
      </c>
      <c r="L53" s="1">
        <v>3064</v>
      </c>
      <c r="M53" s="1">
        <v>3440</v>
      </c>
      <c r="N53" s="1">
        <v>5069</v>
      </c>
    </row>
    <row r="54" spans="1:14" x14ac:dyDescent="0.3">
      <c r="A54" s="7" t="s">
        <v>16</v>
      </c>
      <c r="B54" s="7" t="s">
        <v>106</v>
      </c>
      <c r="C54" s="1">
        <v>13</v>
      </c>
      <c r="D54" s="1">
        <v>13</v>
      </c>
      <c r="E54" s="1">
        <v>10</v>
      </c>
      <c r="F54" s="1">
        <v>9</v>
      </c>
      <c r="G54" s="1">
        <v>11</v>
      </c>
      <c r="H54" s="1">
        <v>15</v>
      </c>
      <c r="I54" s="1">
        <v>18</v>
      </c>
      <c r="J54" s="1">
        <v>23</v>
      </c>
      <c r="K54" s="1">
        <v>29</v>
      </c>
      <c r="L54" s="1">
        <v>39</v>
      </c>
      <c r="M54" s="1">
        <v>50</v>
      </c>
      <c r="N54" s="1">
        <v>67</v>
      </c>
    </row>
    <row r="55" spans="1:14" x14ac:dyDescent="0.3">
      <c r="A55" s="7" t="s">
        <v>16</v>
      </c>
      <c r="B55" s="7" t="s">
        <v>16</v>
      </c>
      <c r="C55" s="1">
        <v>50</v>
      </c>
      <c r="D55" s="1">
        <v>50</v>
      </c>
      <c r="E55" s="1">
        <v>44</v>
      </c>
      <c r="F55" s="1">
        <v>33</v>
      </c>
      <c r="G55" s="1">
        <v>31</v>
      </c>
      <c r="H55" s="1">
        <v>37</v>
      </c>
      <c r="I55" s="1">
        <v>31</v>
      </c>
      <c r="J55" s="1">
        <v>31</v>
      </c>
      <c r="K55" s="1">
        <v>39</v>
      </c>
      <c r="L55" s="1">
        <v>48</v>
      </c>
      <c r="M55" s="1">
        <v>63</v>
      </c>
      <c r="N55" s="1">
        <v>66</v>
      </c>
    </row>
    <row r="56" spans="1:14" x14ac:dyDescent="0.3">
      <c r="A56" s="7" t="s">
        <v>16</v>
      </c>
      <c r="B56" s="7" t="s">
        <v>107</v>
      </c>
      <c r="C56" s="1">
        <v>579</v>
      </c>
      <c r="D56" s="1">
        <v>550</v>
      </c>
      <c r="E56" s="1">
        <v>439</v>
      </c>
      <c r="F56" s="1">
        <v>312</v>
      </c>
      <c r="G56" s="1">
        <v>264</v>
      </c>
      <c r="H56" s="1">
        <v>308</v>
      </c>
      <c r="I56" s="1">
        <v>360</v>
      </c>
      <c r="J56" s="1">
        <v>448</v>
      </c>
      <c r="K56" s="1">
        <v>575</v>
      </c>
      <c r="L56" s="1">
        <v>643</v>
      </c>
      <c r="M56" s="1">
        <v>625</v>
      </c>
      <c r="N56" s="1">
        <v>793</v>
      </c>
    </row>
    <row r="57" spans="1:14" x14ac:dyDescent="0.3">
      <c r="A57" s="7" t="s">
        <v>16</v>
      </c>
      <c r="B57" s="7" t="s">
        <v>108</v>
      </c>
      <c r="C57" s="1">
        <v>391</v>
      </c>
      <c r="D57" s="1">
        <v>335</v>
      </c>
      <c r="E57" s="1">
        <v>299</v>
      </c>
      <c r="F57" s="1">
        <v>207</v>
      </c>
      <c r="G57" s="1">
        <v>178</v>
      </c>
      <c r="H57" s="1">
        <v>165</v>
      </c>
      <c r="I57" s="1">
        <v>200</v>
      </c>
      <c r="J57" s="1">
        <v>232</v>
      </c>
      <c r="K57" s="1">
        <v>280</v>
      </c>
      <c r="L57" s="1">
        <v>368</v>
      </c>
      <c r="M57" s="1">
        <v>363</v>
      </c>
      <c r="N57" s="1">
        <v>465</v>
      </c>
    </row>
    <row r="58" spans="1:14" x14ac:dyDescent="0.3">
      <c r="A58" s="7" t="s">
        <v>16</v>
      </c>
      <c r="B58" s="7" t="s">
        <v>109</v>
      </c>
      <c r="C58" s="1">
        <v>4869</v>
      </c>
      <c r="D58" s="1">
        <v>3972</v>
      </c>
      <c r="E58" s="1">
        <v>2893</v>
      </c>
      <c r="F58" s="1">
        <v>1461</v>
      </c>
      <c r="G58" s="1">
        <v>803</v>
      </c>
      <c r="H58" s="1">
        <v>539</v>
      </c>
      <c r="I58" s="1">
        <v>360</v>
      </c>
      <c r="J58" s="1">
        <v>263</v>
      </c>
      <c r="K58" s="1">
        <v>271</v>
      </c>
      <c r="L58" s="1">
        <v>221</v>
      </c>
      <c r="M58" s="1">
        <v>108</v>
      </c>
      <c r="N58" s="1">
        <v>74</v>
      </c>
    </row>
    <row r="59" spans="1:14" x14ac:dyDescent="0.3">
      <c r="A59" s="10" t="s">
        <v>17</v>
      </c>
      <c r="B59" s="10" t="s">
        <v>17</v>
      </c>
      <c r="C59" s="5">
        <v>47590</v>
      </c>
      <c r="D59" s="5">
        <v>48139</v>
      </c>
      <c r="E59" s="5">
        <v>45668</v>
      </c>
      <c r="F59" s="5">
        <v>43173</v>
      </c>
      <c r="G59" s="5">
        <v>43063</v>
      </c>
      <c r="H59" s="5">
        <v>45578</v>
      </c>
      <c r="I59" s="5">
        <v>48199</v>
      </c>
      <c r="J59" s="5">
        <v>53432</v>
      </c>
      <c r="K59" s="5">
        <v>58760</v>
      </c>
      <c r="L59" s="5">
        <v>63739</v>
      </c>
      <c r="M59" s="5">
        <v>70517</v>
      </c>
      <c r="N59" s="5">
        <v>80682</v>
      </c>
    </row>
    <row r="60" spans="1:14" x14ac:dyDescent="0.3">
      <c r="A60" s="15"/>
      <c r="B60" s="15"/>
    </row>
    <row r="61" spans="1:14" x14ac:dyDescent="0.3">
      <c r="A61" s="15"/>
      <c r="B61" s="15"/>
    </row>
    <row r="62" spans="1:14" x14ac:dyDescent="0.3">
      <c r="A62" s="15"/>
      <c r="B62" s="15"/>
      <c r="C62" s="20" t="s">
        <v>35</v>
      </c>
      <c r="D62" s="21"/>
      <c r="E62" s="21"/>
      <c r="F62" s="21"/>
      <c r="G62" s="21"/>
      <c r="H62" s="21"/>
      <c r="I62" s="21"/>
      <c r="J62" s="21"/>
      <c r="K62" s="21"/>
      <c r="L62" s="21"/>
      <c r="M62" s="21"/>
      <c r="N62" s="21"/>
    </row>
    <row r="63" spans="1:14" x14ac:dyDescent="0.3">
      <c r="A63" s="9" t="s">
        <v>39</v>
      </c>
      <c r="B63" s="9" t="s">
        <v>39</v>
      </c>
      <c r="C63" s="4" t="s">
        <v>0</v>
      </c>
      <c r="D63" s="4" t="s">
        <v>1</v>
      </c>
      <c r="E63" s="4" t="s">
        <v>2</v>
      </c>
      <c r="F63" s="4" t="s">
        <v>3</v>
      </c>
      <c r="G63" s="4" t="s">
        <v>4</v>
      </c>
      <c r="H63" s="4" t="s">
        <v>5</v>
      </c>
      <c r="I63" s="4" t="s">
        <v>6</v>
      </c>
      <c r="J63" s="4" t="s">
        <v>7</v>
      </c>
      <c r="K63" s="4" t="s">
        <v>8</v>
      </c>
      <c r="L63" s="4" t="s">
        <v>9</v>
      </c>
      <c r="M63" s="4" t="s">
        <v>10</v>
      </c>
      <c r="N63" s="4" t="s">
        <v>11</v>
      </c>
    </row>
    <row r="64" spans="1:14" x14ac:dyDescent="0.3">
      <c r="A64" s="8" t="s">
        <v>12</v>
      </c>
      <c r="B64" s="8" t="s">
        <v>101</v>
      </c>
      <c r="C64" s="2">
        <v>1.5413728901504701E-2</v>
      </c>
      <c r="D64" s="2">
        <v>1.6681146828844501E-2</v>
      </c>
      <c r="E64" s="2">
        <v>1.8941290835714501E-2</v>
      </c>
      <c r="F64" s="2">
        <v>2.0426730842602599E-2</v>
      </c>
      <c r="G64" s="2">
        <v>2.1864377484588301E-2</v>
      </c>
      <c r="H64" s="2">
        <v>2.2267316017316002E-2</v>
      </c>
      <c r="I64" s="2">
        <v>2.4276713385624302E-2</v>
      </c>
      <c r="J64" s="2">
        <v>2.5267939527290801E-2</v>
      </c>
      <c r="K64" s="2">
        <v>2.4669757676493698E-2</v>
      </c>
      <c r="L64" s="2">
        <v>2.86622905369593E-2</v>
      </c>
      <c r="M64" s="2">
        <v>3.5263704054324697E-2</v>
      </c>
      <c r="N64" s="2">
        <v>4.0216135279852898E-2</v>
      </c>
    </row>
    <row r="65" spans="1:14" x14ac:dyDescent="0.3">
      <c r="A65" s="8" t="s">
        <v>12</v>
      </c>
      <c r="B65" s="8" t="s">
        <v>102</v>
      </c>
      <c r="C65" s="2">
        <v>0.16460641577389101</v>
      </c>
      <c r="D65" s="2">
        <v>0.17266145380828299</v>
      </c>
      <c r="E65" s="2">
        <v>0.18216631808407199</v>
      </c>
      <c r="F65" s="2">
        <v>0.18753852023596401</v>
      </c>
      <c r="G65" s="2">
        <v>0.191162067177508</v>
      </c>
      <c r="H65" s="2">
        <v>0.201028138528139</v>
      </c>
      <c r="I65" s="2">
        <v>0.21100681496721099</v>
      </c>
      <c r="J65" s="2">
        <v>0.21811342181844001</v>
      </c>
      <c r="K65" s="2">
        <v>0.21478873239436599</v>
      </c>
      <c r="L65" s="2">
        <v>0.21400905124964301</v>
      </c>
      <c r="M65" s="2">
        <v>0.224562617196745</v>
      </c>
      <c r="N65" s="2">
        <v>0.22868349527204099</v>
      </c>
    </row>
    <row r="66" spans="1:14" x14ac:dyDescent="0.3">
      <c r="A66" s="8" t="s">
        <v>12</v>
      </c>
      <c r="B66" s="8" t="s">
        <v>103</v>
      </c>
      <c r="C66" s="2">
        <v>8.8331349388029196E-2</v>
      </c>
      <c r="D66" s="2">
        <v>8.7720822473211696E-2</v>
      </c>
      <c r="E66" s="2">
        <v>8.7636610009721005E-2</v>
      </c>
      <c r="F66" s="2">
        <v>8.9836527455756807E-2</v>
      </c>
      <c r="G66" s="2">
        <v>9.16633058708302E-2</v>
      </c>
      <c r="H66" s="2">
        <v>9.6347402597402598E-2</v>
      </c>
      <c r="I66" s="2">
        <v>0.102301658737302</v>
      </c>
      <c r="J66" s="2">
        <v>0.108051198334398</v>
      </c>
      <c r="K66" s="2">
        <v>0.112238649287027</v>
      </c>
      <c r="L66" s="2">
        <v>0.116422717821177</v>
      </c>
      <c r="M66" s="2">
        <v>0.12412386899452001</v>
      </c>
      <c r="N66" s="2">
        <v>0.12964861741776901</v>
      </c>
    </row>
    <row r="67" spans="1:14" x14ac:dyDescent="0.3">
      <c r="A67" s="8" t="s">
        <v>12</v>
      </c>
      <c r="B67" s="8" t="s">
        <v>104</v>
      </c>
      <c r="C67" s="2">
        <v>4.18154625644782E-3</v>
      </c>
      <c r="D67" s="2">
        <v>4.5178105994787103E-3</v>
      </c>
      <c r="E67" s="2">
        <v>4.6543140778272001E-3</v>
      </c>
      <c r="F67" s="2">
        <v>4.6664514424911204E-3</v>
      </c>
      <c r="G67" s="2">
        <v>4.6667050757619403E-3</v>
      </c>
      <c r="H67" s="2">
        <v>4.6536796536796503E-3</v>
      </c>
      <c r="I67" s="2">
        <v>4.7833354764047799E-3</v>
      </c>
      <c r="J67" s="2">
        <v>4.9447559561833099E-3</v>
      </c>
      <c r="K67" s="2">
        <v>5.1176624967194497E-3</v>
      </c>
      <c r="L67" s="2">
        <v>4.3625392424674796E-3</v>
      </c>
      <c r="M67" s="2">
        <v>4.5149192594075996E-3</v>
      </c>
      <c r="N67" s="2">
        <v>4.0362612502644699E-3</v>
      </c>
    </row>
    <row r="68" spans="1:14" x14ac:dyDescent="0.3">
      <c r="A68" s="8" t="s">
        <v>12</v>
      </c>
      <c r="B68" s="8" t="s">
        <v>105</v>
      </c>
      <c r="C68" s="2">
        <v>0.13753319293105001</v>
      </c>
      <c r="D68" s="2">
        <v>0.14335360556038201</v>
      </c>
      <c r="E68" s="2">
        <v>0.15406368751288799</v>
      </c>
      <c r="F68" s="2">
        <v>0.16279752296539801</v>
      </c>
      <c r="G68" s="2">
        <v>0.17269689462464699</v>
      </c>
      <c r="H68" s="2">
        <v>0.18244047619047599</v>
      </c>
      <c r="I68" s="2">
        <v>0.1995113797094</v>
      </c>
      <c r="J68" s="2">
        <v>0.222868904819363</v>
      </c>
      <c r="K68" s="2">
        <v>0.238867990552008</v>
      </c>
      <c r="L68" s="2">
        <v>0.26189505442981198</v>
      </c>
      <c r="M68" s="2">
        <v>0.285386589961587</v>
      </c>
      <c r="N68" s="2">
        <v>0.30706508471266097</v>
      </c>
    </row>
    <row r="69" spans="1:14" x14ac:dyDescent="0.3">
      <c r="A69" s="8" t="s">
        <v>12</v>
      </c>
      <c r="B69" s="8" t="s">
        <v>106</v>
      </c>
      <c r="C69" s="2">
        <v>4.7614687299697804E-3</v>
      </c>
      <c r="D69" s="2">
        <v>5.2418187083695302E-3</v>
      </c>
      <c r="E69" s="2">
        <v>5.6264176510442696E-3</v>
      </c>
      <c r="F69" s="2">
        <v>6.1045402518122901E-3</v>
      </c>
      <c r="G69" s="2">
        <v>5.8765915768854097E-3</v>
      </c>
      <c r="H69" s="2">
        <v>6.4123376623376601E-3</v>
      </c>
      <c r="I69" s="2">
        <v>6.5063649222065097E-3</v>
      </c>
      <c r="J69" s="2">
        <v>7.0740767028651197E-3</v>
      </c>
      <c r="K69" s="2">
        <v>7.26095704662759E-3</v>
      </c>
      <c r="L69" s="2">
        <v>6.9311371142006797E-3</v>
      </c>
      <c r="M69" s="2">
        <v>8.4654736113892494E-3</v>
      </c>
      <c r="N69" s="2">
        <v>8.4956789219276397E-3</v>
      </c>
    </row>
    <row r="70" spans="1:14" x14ac:dyDescent="0.3">
      <c r="A70" s="8" t="s">
        <v>12</v>
      </c>
      <c r="B70" s="8" t="s">
        <v>16</v>
      </c>
      <c r="C70" s="2">
        <v>7.8136922748222107E-3</v>
      </c>
      <c r="D70" s="2">
        <v>8.1088908195771792E-3</v>
      </c>
      <c r="E70" s="2">
        <v>8.5427283706954998E-3</v>
      </c>
      <c r="F70" s="2">
        <v>8.8633228656120697E-3</v>
      </c>
      <c r="G70" s="2">
        <v>9.5350579017111307E-3</v>
      </c>
      <c r="H70" s="2">
        <v>9.76731601731602E-3</v>
      </c>
      <c r="I70" s="2">
        <v>9.8238395268098206E-3</v>
      </c>
      <c r="J70" s="2">
        <v>1.00078075094045E-2</v>
      </c>
      <c r="K70" s="2">
        <v>9.7760475898871508E-3</v>
      </c>
      <c r="L70" s="2">
        <v>9.0920210380397107E-3</v>
      </c>
      <c r="M70" s="2">
        <v>9.7034353438074598E-3</v>
      </c>
      <c r="N70" s="2">
        <v>9.8790749149618405E-3</v>
      </c>
    </row>
    <row r="71" spans="1:14" x14ac:dyDescent="0.3">
      <c r="A71" s="8" t="s">
        <v>12</v>
      </c>
      <c r="B71" s="8" t="s">
        <v>107</v>
      </c>
      <c r="C71" s="2">
        <v>9.1841406464609504E-2</v>
      </c>
      <c r="D71" s="2">
        <v>0.10457573124819</v>
      </c>
      <c r="E71" s="2">
        <v>0.112469437652812</v>
      </c>
      <c r="F71" s="2">
        <v>0.12619963020573499</v>
      </c>
      <c r="G71" s="2">
        <v>0.13484473123235599</v>
      </c>
      <c r="H71" s="2">
        <v>0.146861471861472</v>
      </c>
      <c r="I71" s="2">
        <v>0.15093223608075099</v>
      </c>
      <c r="J71" s="2">
        <v>0.15695459814985699</v>
      </c>
      <c r="K71" s="2">
        <v>0.16468375470212601</v>
      </c>
      <c r="L71" s="2">
        <v>0.159171525257879</v>
      </c>
      <c r="M71" s="2">
        <v>0.15927834113127901</v>
      </c>
      <c r="N71" s="2">
        <v>0.15295477108865099</v>
      </c>
    </row>
    <row r="72" spans="1:14" x14ac:dyDescent="0.3">
      <c r="A72" s="8" t="s">
        <v>12</v>
      </c>
      <c r="B72" s="8" t="s">
        <v>108</v>
      </c>
      <c r="C72" s="2">
        <v>5.1521533437108899E-2</v>
      </c>
      <c r="D72" s="2">
        <v>5.6820156385751497E-2</v>
      </c>
      <c r="E72" s="2">
        <v>6.0358794591569197E-2</v>
      </c>
      <c r="F72" s="2">
        <v>6.2718281337129103E-2</v>
      </c>
      <c r="G72" s="2">
        <v>6.69182462407098E-2</v>
      </c>
      <c r="H72" s="2">
        <v>6.73701298701299E-2</v>
      </c>
      <c r="I72" s="2">
        <v>6.5397968368265405E-2</v>
      </c>
      <c r="J72" s="2">
        <v>6.5062578370832999E-2</v>
      </c>
      <c r="K72" s="2">
        <v>6.3161578164640006E-2</v>
      </c>
      <c r="L72" s="2">
        <v>5.9933950340441099E-2</v>
      </c>
      <c r="M72" s="2">
        <v>6.2189371734420802E-2</v>
      </c>
      <c r="N72" s="2">
        <v>6.0999625669319497E-2</v>
      </c>
    </row>
    <row r="73" spans="1:14" x14ac:dyDescent="0.3">
      <c r="A73" s="8" t="s">
        <v>12</v>
      </c>
      <c r="B73" s="8" t="s">
        <v>109</v>
      </c>
      <c r="C73" s="2">
        <v>0.43399566584256599</v>
      </c>
      <c r="D73" s="2">
        <v>0.40031856356791201</v>
      </c>
      <c r="E73" s="2">
        <v>0.365540401213657</v>
      </c>
      <c r="F73" s="2">
        <v>0.33084847239749898</v>
      </c>
      <c r="G73" s="2">
        <v>0.30077202281500298</v>
      </c>
      <c r="H73" s="2">
        <v>0.26285173160173197</v>
      </c>
      <c r="I73" s="2">
        <v>0.22545968882602499</v>
      </c>
      <c r="J73" s="2">
        <v>0.18165471881136599</v>
      </c>
      <c r="K73" s="2">
        <v>0.15943487009010601</v>
      </c>
      <c r="L73" s="2">
        <v>0.13951971296938101</v>
      </c>
      <c r="M73" s="2">
        <v>8.6511678712519802E-2</v>
      </c>
      <c r="N73" s="2">
        <v>5.8021255472551797E-2</v>
      </c>
    </row>
    <row r="74" spans="1:14" x14ac:dyDescent="0.3">
      <c r="A74" s="8" t="s">
        <v>13</v>
      </c>
      <c r="B74" s="8" t="s">
        <v>101</v>
      </c>
      <c r="C74" s="2">
        <v>5.4585152838427901E-3</v>
      </c>
      <c r="D74" s="2">
        <v>6.2761506276150601E-3</v>
      </c>
      <c r="E74" s="2">
        <v>5.30222693531283E-3</v>
      </c>
      <c r="F74" s="2">
        <v>7.3375262054507298E-3</v>
      </c>
      <c r="G74" s="2">
        <v>5.9701492537313399E-3</v>
      </c>
      <c r="H74" s="2">
        <v>4.8030739673391E-3</v>
      </c>
      <c r="I74" s="2">
        <v>3.4904013961605598E-3</v>
      </c>
      <c r="J74" s="2">
        <v>4.9875311720698296E-3</v>
      </c>
      <c r="K74" s="2">
        <v>6.7618332081142004E-3</v>
      </c>
      <c r="L74" s="2">
        <v>4.8916841369671601E-3</v>
      </c>
      <c r="M74" s="2">
        <v>9.3833780160857902E-3</v>
      </c>
      <c r="N74" s="2">
        <v>1.125E-2</v>
      </c>
    </row>
    <row r="75" spans="1:14" x14ac:dyDescent="0.3">
      <c r="A75" s="8" t="s">
        <v>13</v>
      </c>
      <c r="B75" s="8" t="s">
        <v>102</v>
      </c>
      <c r="C75" s="2">
        <v>0.31877729257641901</v>
      </c>
      <c r="D75" s="2">
        <v>0.31276150627615101</v>
      </c>
      <c r="E75" s="2">
        <v>0.35100742311770899</v>
      </c>
      <c r="F75" s="2">
        <v>0.37211740041928698</v>
      </c>
      <c r="G75" s="2">
        <v>0.38905472636815902</v>
      </c>
      <c r="H75" s="2">
        <v>0.400576368876081</v>
      </c>
      <c r="I75" s="2">
        <v>0.432809773123909</v>
      </c>
      <c r="J75" s="2">
        <v>0.44222776392352497</v>
      </c>
      <c r="K75" s="2">
        <v>0.47107438016528902</v>
      </c>
      <c r="L75" s="2">
        <v>0.461215932914046</v>
      </c>
      <c r="M75" s="2">
        <v>0.49262734584450402</v>
      </c>
      <c r="N75" s="2">
        <v>0.49375000000000002</v>
      </c>
    </row>
    <row r="76" spans="1:14" x14ac:dyDescent="0.3">
      <c r="A76" s="8" t="s">
        <v>13</v>
      </c>
      <c r="B76" s="8" t="s">
        <v>103</v>
      </c>
      <c r="C76" s="2">
        <v>2.9475982532751101E-2</v>
      </c>
      <c r="D76" s="2">
        <v>2.8242677824267801E-2</v>
      </c>
      <c r="E76" s="2">
        <v>2.4390243902439001E-2</v>
      </c>
      <c r="F76" s="2">
        <v>2.83018867924528E-2</v>
      </c>
      <c r="G76" s="2">
        <v>2.1890547263681601E-2</v>
      </c>
      <c r="H76" s="2">
        <v>2.49759846301633E-2</v>
      </c>
      <c r="I76" s="2">
        <v>2.4432809773123901E-2</v>
      </c>
      <c r="J76" s="2">
        <v>1.8287614297589402E-2</v>
      </c>
      <c r="K76" s="2">
        <v>2.3290758827948899E-2</v>
      </c>
      <c r="L76" s="2">
        <v>2.4458420684835801E-2</v>
      </c>
      <c r="M76" s="2">
        <v>2.7479892761394099E-2</v>
      </c>
      <c r="N76" s="2">
        <v>5.1874999999999998E-2</v>
      </c>
    </row>
    <row r="77" spans="1:14" x14ac:dyDescent="0.3">
      <c r="A77" s="8" t="s">
        <v>13</v>
      </c>
      <c r="B77" s="8" t="s">
        <v>104</v>
      </c>
      <c r="C77" s="2">
        <v>0</v>
      </c>
      <c r="D77" s="2">
        <v>0</v>
      </c>
      <c r="E77" s="2">
        <v>0</v>
      </c>
      <c r="F77" s="2">
        <v>0</v>
      </c>
      <c r="G77" s="2">
        <v>0</v>
      </c>
      <c r="H77" s="2">
        <v>0</v>
      </c>
      <c r="I77" s="2">
        <v>0</v>
      </c>
      <c r="J77" s="2">
        <v>0</v>
      </c>
      <c r="K77" s="2">
        <v>0</v>
      </c>
      <c r="L77" s="2">
        <v>6.9881201956673695E-4</v>
      </c>
      <c r="M77" s="2">
        <v>6.7024128686327101E-4</v>
      </c>
      <c r="N77" s="2">
        <v>6.2500000000000001E-4</v>
      </c>
    </row>
    <row r="78" spans="1:14" x14ac:dyDescent="0.3">
      <c r="A78" s="8" t="s">
        <v>13</v>
      </c>
      <c r="B78" s="8" t="s">
        <v>105</v>
      </c>
      <c r="C78" s="2">
        <v>5.2401746724890799E-2</v>
      </c>
      <c r="D78" s="2">
        <v>5.85774058577406E-2</v>
      </c>
      <c r="E78" s="2">
        <v>5.1961823966065697E-2</v>
      </c>
      <c r="F78" s="2">
        <v>5.9748427672956003E-2</v>
      </c>
      <c r="G78" s="2">
        <v>5.9701492537313397E-2</v>
      </c>
      <c r="H78" s="2">
        <v>5.9558117195004798E-2</v>
      </c>
      <c r="I78" s="2">
        <v>7.5916230366492102E-2</v>
      </c>
      <c r="J78" s="2">
        <v>9.7256857855361603E-2</v>
      </c>
      <c r="K78" s="2">
        <v>9.2411720510894094E-2</v>
      </c>
      <c r="L78" s="2">
        <v>0.10062893081761</v>
      </c>
      <c r="M78" s="2">
        <v>0.11058981233244</v>
      </c>
      <c r="N78" s="2">
        <v>0.12375</v>
      </c>
    </row>
    <row r="79" spans="1:14" x14ac:dyDescent="0.3">
      <c r="A79" s="8" t="s">
        <v>13</v>
      </c>
      <c r="B79" s="8" t="s">
        <v>106</v>
      </c>
      <c r="C79" s="2">
        <v>0</v>
      </c>
      <c r="D79" s="2">
        <v>0</v>
      </c>
      <c r="E79" s="2">
        <v>0</v>
      </c>
      <c r="F79" s="2">
        <v>0</v>
      </c>
      <c r="G79" s="2">
        <v>0</v>
      </c>
      <c r="H79" s="2">
        <v>0</v>
      </c>
      <c r="I79" s="2">
        <v>1.7452006980802799E-3</v>
      </c>
      <c r="J79" s="2">
        <v>0</v>
      </c>
      <c r="K79" s="2">
        <v>7.5131480090157802E-4</v>
      </c>
      <c r="L79" s="2">
        <v>6.9881201956673695E-4</v>
      </c>
      <c r="M79" s="2">
        <v>2.6809651474530801E-3</v>
      </c>
      <c r="N79" s="2">
        <v>3.1250000000000002E-3</v>
      </c>
    </row>
    <row r="80" spans="1:14" x14ac:dyDescent="0.3">
      <c r="A80" s="8" t="s">
        <v>13</v>
      </c>
      <c r="B80" s="8" t="s">
        <v>16</v>
      </c>
      <c r="C80" s="2">
        <v>1.09170305676856E-3</v>
      </c>
      <c r="D80" s="2">
        <v>1.0460251046025099E-3</v>
      </c>
      <c r="E80" s="2">
        <v>4.2417815482502699E-3</v>
      </c>
      <c r="F80" s="2">
        <v>1.0482180293501001E-3</v>
      </c>
      <c r="G80" s="2">
        <v>1.9900497512437801E-3</v>
      </c>
      <c r="H80" s="2">
        <v>1.9212295869356401E-3</v>
      </c>
      <c r="I80" s="2">
        <v>2.6178010471204199E-3</v>
      </c>
      <c r="J80" s="2">
        <v>3.3250207813798802E-3</v>
      </c>
      <c r="K80" s="2">
        <v>4.5078888054094698E-3</v>
      </c>
      <c r="L80" s="2">
        <v>4.8916841369671601E-3</v>
      </c>
      <c r="M80" s="2">
        <v>5.3619302949061698E-3</v>
      </c>
      <c r="N80" s="2">
        <v>5.0000000000000001E-3</v>
      </c>
    </row>
    <row r="81" spans="1:14" x14ac:dyDescent="0.3">
      <c r="A81" s="8" t="s">
        <v>13</v>
      </c>
      <c r="B81" s="8" t="s">
        <v>107</v>
      </c>
      <c r="C81" s="2">
        <v>9.6069868995633204E-2</v>
      </c>
      <c r="D81" s="2">
        <v>0.125523012552301</v>
      </c>
      <c r="E81" s="2">
        <v>0.12513255567338299</v>
      </c>
      <c r="F81" s="2">
        <v>0.12788259958071299</v>
      </c>
      <c r="G81" s="2">
        <v>0.15024875621890499</v>
      </c>
      <c r="H81" s="2">
        <v>0.15658021133525499</v>
      </c>
      <c r="I81" s="2">
        <v>0.14572425828970301</v>
      </c>
      <c r="J81" s="2">
        <v>0.16043225270157899</v>
      </c>
      <c r="K81" s="2">
        <v>0.15326821938392199</v>
      </c>
      <c r="L81" s="2">
        <v>0.16491963661775</v>
      </c>
      <c r="M81" s="2">
        <v>0.17828418230563001</v>
      </c>
      <c r="N81" s="2">
        <v>0.17249999999999999</v>
      </c>
    </row>
    <row r="82" spans="1:14" x14ac:dyDescent="0.3">
      <c r="A82" s="8" t="s">
        <v>13</v>
      </c>
      <c r="B82" s="8" t="s">
        <v>108</v>
      </c>
      <c r="C82" s="2">
        <v>5.13100436681223E-2</v>
      </c>
      <c r="D82" s="2">
        <v>5.4393305439330498E-2</v>
      </c>
      <c r="E82" s="2">
        <v>5.3022269353128301E-2</v>
      </c>
      <c r="F82" s="2">
        <v>5.8700209643605901E-2</v>
      </c>
      <c r="G82" s="2">
        <v>5.9701492537313397E-2</v>
      </c>
      <c r="H82" s="2">
        <v>7.1085494716618597E-2</v>
      </c>
      <c r="I82" s="2">
        <v>6.1082024432809801E-2</v>
      </c>
      <c r="J82" s="2">
        <v>6.0681629260182897E-2</v>
      </c>
      <c r="K82" s="2">
        <v>6.01051840721262E-2</v>
      </c>
      <c r="L82" s="2">
        <v>6.5688329839273196E-2</v>
      </c>
      <c r="M82" s="2">
        <v>6.7024128686327095E-2</v>
      </c>
      <c r="N82" s="2">
        <v>6.4375000000000002E-2</v>
      </c>
    </row>
    <row r="83" spans="1:14" x14ac:dyDescent="0.3">
      <c r="A83" s="8" t="s">
        <v>13</v>
      </c>
      <c r="B83" s="8" t="s">
        <v>109</v>
      </c>
      <c r="C83" s="2">
        <v>0.44541484716157198</v>
      </c>
      <c r="D83" s="2">
        <v>0.413179916317992</v>
      </c>
      <c r="E83" s="2">
        <v>0.384941675503712</v>
      </c>
      <c r="F83" s="2">
        <v>0.344863731656185</v>
      </c>
      <c r="G83" s="2">
        <v>0.31144278606965198</v>
      </c>
      <c r="H83" s="2">
        <v>0.28049951969260301</v>
      </c>
      <c r="I83" s="2">
        <v>0.2521815008726</v>
      </c>
      <c r="J83" s="2">
        <v>0.212801330008313</v>
      </c>
      <c r="K83" s="2">
        <v>0.187828700225394</v>
      </c>
      <c r="L83" s="2">
        <v>0.171907756813417</v>
      </c>
      <c r="M83" s="2">
        <v>0.10589812332439701</v>
      </c>
      <c r="N83" s="2">
        <v>7.3749999999999996E-2</v>
      </c>
    </row>
    <row r="84" spans="1:14" x14ac:dyDescent="0.3">
      <c r="A84" s="8" t="s">
        <v>14</v>
      </c>
      <c r="B84" s="8" t="s">
        <v>101</v>
      </c>
      <c r="C84" s="2">
        <v>8.4541062801932396E-3</v>
      </c>
      <c r="D84" s="2">
        <v>8.9563862928348902E-3</v>
      </c>
      <c r="E84" s="2">
        <v>1.0539116335630301E-2</v>
      </c>
      <c r="F84" s="2">
        <v>1.28364389233954E-2</v>
      </c>
      <c r="G84" s="2">
        <v>1.08651911468813E-2</v>
      </c>
      <c r="H84" s="2">
        <v>1.12229102167183E-2</v>
      </c>
      <c r="I84" s="2">
        <v>1.17424242424242E-2</v>
      </c>
      <c r="J84" s="2">
        <v>1.28571428571429E-2</v>
      </c>
      <c r="K84" s="2">
        <v>1.2853470437018E-2</v>
      </c>
      <c r="L84" s="2">
        <v>1.7412935323383099E-2</v>
      </c>
      <c r="M84" s="2">
        <v>2.2073772872494901E-2</v>
      </c>
      <c r="N84" s="2">
        <v>2.5627044711014201E-2</v>
      </c>
    </row>
    <row r="85" spans="1:14" x14ac:dyDescent="0.3">
      <c r="A85" s="8" t="s">
        <v>14</v>
      </c>
      <c r="B85" s="8" t="s">
        <v>102</v>
      </c>
      <c r="C85" s="2">
        <v>0.168679549114332</v>
      </c>
      <c r="D85" s="2">
        <v>0.18886292834891</v>
      </c>
      <c r="E85" s="2">
        <v>0.19578435346574799</v>
      </c>
      <c r="F85" s="2">
        <v>0.20455486542443099</v>
      </c>
      <c r="G85" s="2">
        <v>0.20965794768611701</v>
      </c>
      <c r="H85" s="2">
        <v>0.220975232198142</v>
      </c>
      <c r="I85" s="2">
        <v>0.23522727272727301</v>
      </c>
      <c r="J85" s="2">
        <v>0.24214285714285699</v>
      </c>
      <c r="K85" s="2">
        <v>0.24035989717223599</v>
      </c>
      <c r="L85" s="2">
        <v>0.235385572139303</v>
      </c>
      <c r="M85" s="2">
        <v>0.25094394423467897</v>
      </c>
      <c r="N85" s="2">
        <v>0.257360959651036</v>
      </c>
    </row>
    <row r="86" spans="1:14" x14ac:dyDescent="0.3">
      <c r="A86" s="8" t="s">
        <v>14</v>
      </c>
      <c r="B86" s="8" t="s">
        <v>103</v>
      </c>
      <c r="C86" s="2">
        <v>4.3478260869565202E-2</v>
      </c>
      <c r="D86" s="2">
        <v>4.4003115264797499E-2</v>
      </c>
      <c r="E86" s="2">
        <v>4.6615322253749501E-2</v>
      </c>
      <c r="F86" s="2">
        <v>4.3892339544513499E-2</v>
      </c>
      <c r="G86" s="2">
        <v>4.3863179074446701E-2</v>
      </c>
      <c r="H86" s="2">
        <v>4.7987616099071199E-2</v>
      </c>
      <c r="I86" s="2">
        <v>4.9242424242424199E-2</v>
      </c>
      <c r="J86" s="2">
        <v>5.7142857142857099E-2</v>
      </c>
      <c r="K86" s="2">
        <v>4.9485861182519297E-2</v>
      </c>
      <c r="L86" s="2">
        <v>5.5348258706467701E-2</v>
      </c>
      <c r="M86" s="2">
        <v>6.44786523380773E-2</v>
      </c>
      <c r="N86" s="2">
        <v>7.0065430752453695E-2</v>
      </c>
    </row>
    <row r="87" spans="1:14" x14ac:dyDescent="0.3">
      <c r="A87" s="8" t="s">
        <v>14</v>
      </c>
      <c r="B87" s="8" t="s">
        <v>104</v>
      </c>
      <c r="C87" s="2">
        <v>2.0128824476650601E-3</v>
      </c>
      <c r="D87" s="2">
        <v>2.7258566978193102E-3</v>
      </c>
      <c r="E87" s="2">
        <v>2.02675314146737E-3</v>
      </c>
      <c r="F87" s="2">
        <v>8.2815734989648E-4</v>
      </c>
      <c r="G87" s="2">
        <v>2.0120724346076499E-3</v>
      </c>
      <c r="H87" s="2">
        <v>1.9349845201238401E-3</v>
      </c>
      <c r="I87" s="2">
        <v>2.27272727272727E-3</v>
      </c>
      <c r="J87" s="2">
        <v>2.5000000000000001E-3</v>
      </c>
      <c r="K87" s="2">
        <v>2.8920308483290501E-3</v>
      </c>
      <c r="L87" s="2">
        <v>2.4875621890547298E-3</v>
      </c>
      <c r="M87" s="2">
        <v>2.0331106593087398E-3</v>
      </c>
      <c r="N87" s="2">
        <v>2.453653217012E-3</v>
      </c>
    </row>
    <row r="88" spans="1:14" x14ac:dyDescent="0.3">
      <c r="A88" s="8" t="s">
        <v>14</v>
      </c>
      <c r="B88" s="8" t="s">
        <v>105</v>
      </c>
      <c r="C88" s="2">
        <v>8.5748792270531393E-2</v>
      </c>
      <c r="D88" s="2">
        <v>9.3847352024922101E-2</v>
      </c>
      <c r="E88" s="2">
        <v>9.9310903931901104E-2</v>
      </c>
      <c r="F88" s="2">
        <v>9.6480331262940006E-2</v>
      </c>
      <c r="G88" s="2">
        <v>9.85915492957746E-2</v>
      </c>
      <c r="H88" s="2">
        <v>9.5201238390092896E-2</v>
      </c>
      <c r="I88" s="2">
        <v>9.6212121212121193E-2</v>
      </c>
      <c r="J88" s="2">
        <v>9.71428571428571E-2</v>
      </c>
      <c r="K88" s="2">
        <v>0.114717223650386</v>
      </c>
      <c r="L88" s="2">
        <v>0.13277363184079599</v>
      </c>
      <c r="M88" s="2">
        <v>0.158001742666279</v>
      </c>
      <c r="N88" s="2">
        <v>0.18238822246455799</v>
      </c>
    </row>
    <row r="89" spans="1:14" x14ac:dyDescent="0.3">
      <c r="A89" s="8" t="s">
        <v>14</v>
      </c>
      <c r="B89" s="8" t="s">
        <v>106</v>
      </c>
      <c r="C89" s="2">
        <v>1.6103059581320501E-3</v>
      </c>
      <c r="D89" s="2">
        <v>3.5046728971962599E-3</v>
      </c>
      <c r="E89" s="2">
        <v>2.4321037697608398E-3</v>
      </c>
      <c r="F89" s="2">
        <v>1.65631469979296E-3</v>
      </c>
      <c r="G89" s="2">
        <v>1.6096579476861199E-3</v>
      </c>
      <c r="H89" s="2">
        <v>1.54798761609907E-3</v>
      </c>
      <c r="I89" s="2">
        <v>2.6515151515151499E-3</v>
      </c>
      <c r="J89" s="2">
        <v>2.5000000000000001E-3</v>
      </c>
      <c r="K89" s="2">
        <v>2.2493573264781501E-3</v>
      </c>
      <c r="L89" s="2">
        <v>3.1094527363184099E-3</v>
      </c>
      <c r="M89" s="2">
        <v>3.1948881789137401E-3</v>
      </c>
      <c r="N89" s="2">
        <v>2.9989094874591101E-3</v>
      </c>
    </row>
    <row r="90" spans="1:14" x14ac:dyDescent="0.3">
      <c r="A90" s="8" t="s">
        <v>14</v>
      </c>
      <c r="B90" s="8" t="s">
        <v>16</v>
      </c>
      <c r="C90" s="2">
        <v>7.64895330112721E-3</v>
      </c>
      <c r="D90" s="2">
        <v>7.7881619937694704E-3</v>
      </c>
      <c r="E90" s="2">
        <v>7.2963113092825299E-3</v>
      </c>
      <c r="F90" s="2">
        <v>8.2815734989648004E-3</v>
      </c>
      <c r="G90" s="2">
        <v>1.00603621730382E-2</v>
      </c>
      <c r="H90" s="2">
        <v>1.12229102167183E-2</v>
      </c>
      <c r="I90" s="2">
        <v>1.06060606060606E-2</v>
      </c>
      <c r="J90" s="2">
        <v>9.6428571428571405E-3</v>
      </c>
      <c r="K90" s="2">
        <v>8.6760925449871507E-3</v>
      </c>
      <c r="L90" s="2">
        <v>9.9502487562189105E-3</v>
      </c>
      <c r="M90" s="2">
        <v>9.5846645367412102E-3</v>
      </c>
      <c r="N90" s="2">
        <v>1.00872410032715E-2</v>
      </c>
    </row>
    <row r="91" spans="1:14" x14ac:dyDescent="0.3">
      <c r="A91" s="8" t="s">
        <v>14</v>
      </c>
      <c r="B91" s="8" t="s">
        <v>107</v>
      </c>
      <c r="C91" s="2">
        <v>0.14251207729468601</v>
      </c>
      <c r="D91" s="2">
        <v>0.16004672897196301</v>
      </c>
      <c r="E91" s="2">
        <v>0.171057965139846</v>
      </c>
      <c r="F91" s="2">
        <v>0.19337474120082801</v>
      </c>
      <c r="G91" s="2">
        <v>0.225754527162978</v>
      </c>
      <c r="H91" s="2">
        <v>0.25116099071207398</v>
      </c>
      <c r="I91" s="2">
        <v>0.26590909090909098</v>
      </c>
      <c r="J91" s="2">
        <v>0.28678571428571398</v>
      </c>
      <c r="K91" s="2">
        <v>0.30848329048843198</v>
      </c>
      <c r="L91" s="2">
        <v>0.31001243781094501</v>
      </c>
      <c r="M91" s="2">
        <v>0.299738600058089</v>
      </c>
      <c r="N91" s="2">
        <v>0.29852780806979301</v>
      </c>
    </row>
    <row r="92" spans="1:14" x14ac:dyDescent="0.3">
      <c r="A92" s="8" t="s">
        <v>14</v>
      </c>
      <c r="B92" s="8" t="s">
        <v>108</v>
      </c>
      <c r="C92" s="2">
        <v>5.2737520128824503E-2</v>
      </c>
      <c r="D92" s="2">
        <v>5.6464174454828701E-2</v>
      </c>
      <c r="E92" s="2">
        <v>5.6749087961086297E-2</v>
      </c>
      <c r="F92" s="2">
        <v>6.7494824016563107E-2</v>
      </c>
      <c r="G92" s="2">
        <v>6.6800804828973798E-2</v>
      </c>
      <c r="H92" s="2">
        <v>6.5402476780185806E-2</v>
      </c>
      <c r="I92" s="2">
        <v>6.6287878787878798E-2</v>
      </c>
      <c r="J92" s="2">
        <v>7.7142857142857096E-2</v>
      </c>
      <c r="K92" s="2">
        <v>7.7120822622107996E-2</v>
      </c>
      <c r="L92" s="2">
        <v>6.9962686567164201E-2</v>
      </c>
      <c r="M92" s="2">
        <v>8.2776648271855893E-2</v>
      </c>
      <c r="N92" s="2">
        <v>7.3882224645583403E-2</v>
      </c>
    </row>
    <row r="93" spans="1:14" x14ac:dyDescent="0.3">
      <c r="A93" s="8" t="s">
        <v>14</v>
      </c>
      <c r="B93" s="8" t="s">
        <v>109</v>
      </c>
      <c r="C93" s="2">
        <v>0.48711755233494403</v>
      </c>
      <c r="D93" s="2">
        <v>0.43380062305296002</v>
      </c>
      <c r="E93" s="2">
        <v>0.40818808269152801</v>
      </c>
      <c r="F93" s="2">
        <v>0.370600414078675</v>
      </c>
      <c r="G93" s="2">
        <v>0.33078470824949702</v>
      </c>
      <c r="H93" s="2">
        <v>0.29334365325077399</v>
      </c>
      <c r="I93" s="2">
        <v>0.259848484848485</v>
      </c>
      <c r="J93" s="2">
        <v>0.21214285714285699</v>
      </c>
      <c r="K93" s="2">
        <v>0.18316195372750599</v>
      </c>
      <c r="L93" s="2">
        <v>0.163557213930348</v>
      </c>
      <c r="M93" s="2">
        <v>0.107173976183561</v>
      </c>
      <c r="N93" s="2">
        <v>7.6608505997819001E-2</v>
      </c>
    </row>
    <row r="94" spans="1:14" x14ac:dyDescent="0.3">
      <c r="A94" s="8" t="s">
        <v>15</v>
      </c>
      <c r="B94" s="8" t="s">
        <v>101</v>
      </c>
      <c r="C94" s="2">
        <v>1.91693290734824E-2</v>
      </c>
      <c r="D94" s="2">
        <v>2.08779443254818E-2</v>
      </c>
      <c r="E94" s="2">
        <v>2.20385674931129E-2</v>
      </c>
      <c r="F94" s="2">
        <v>1.8888888888888899E-2</v>
      </c>
      <c r="G94" s="2">
        <v>1.8967334035827201E-2</v>
      </c>
      <c r="H94" s="2">
        <v>2.74250888776028E-2</v>
      </c>
      <c r="I94" s="2">
        <v>3.1049778215869898E-2</v>
      </c>
      <c r="J94" s="2">
        <v>3.5201482167670203E-2</v>
      </c>
      <c r="K94" s="2">
        <v>3.3465433729634501E-2</v>
      </c>
      <c r="L94" s="2">
        <v>3.7545417844166297E-2</v>
      </c>
      <c r="M94" s="2">
        <v>4.5951859956236303E-2</v>
      </c>
      <c r="N94" s="2">
        <v>5.2596975673898802E-2</v>
      </c>
    </row>
    <row r="95" spans="1:14" x14ac:dyDescent="0.3">
      <c r="A95" s="8" t="s">
        <v>15</v>
      </c>
      <c r="B95" s="8" t="s">
        <v>102</v>
      </c>
      <c r="C95" s="2">
        <v>0.13844515441959501</v>
      </c>
      <c r="D95" s="2">
        <v>0.15364025695931499</v>
      </c>
      <c r="E95" s="2">
        <v>0.15922865013774101</v>
      </c>
      <c r="F95" s="2">
        <v>0.15388888888888899</v>
      </c>
      <c r="G95" s="2">
        <v>0.174920969441517</v>
      </c>
      <c r="H95" s="2">
        <v>0.16556627729812101</v>
      </c>
      <c r="I95" s="2">
        <v>0.18580581567274501</v>
      </c>
      <c r="J95" s="2">
        <v>0.19870310328856</v>
      </c>
      <c r="K95" s="2">
        <v>0.20519594892118001</v>
      </c>
      <c r="L95" s="2">
        <v>0.19983851433185301</v>
      </c>
      <c r="M95" s="2">
        <v>0.21225382932166301</v>
      </c>
      <c r="N95" s="2">
        <v>0.20611439842209101</v>
      </c>
    </row>
    <row r="96" spans="1:14" x14ac:dyDescent="0.3">
      <c r="A96" s="8" t="s">
        <v>15</v>
      </c>
      <c r="B96" s="8" t="s">
        <v>103</v>
      </c>
      <c r="C96" s="2">
        <v>0.103833865814696</v>
      </c>
      <c r="D96" s="2">
        <v>0.109207708779443</v>
      </c>
      <c r="E96" s="2">
        <v>9.9173553719008295E-2</v>
      </c>
      <c r="F96" s="2">
        <v>0.105555555555556</v>
      </c>
      <c r="G96" s="2">
        <v>0.10748155953635399</v>
      </c>
      <c r="H96" s="2">
        <v>0.121381411884205</v>
      </c>
      <c r="I96" s="2">
        <v>0.123213405618531</v>
      </c>
      <c r="J96" s="2">
        <v>0.128763316350162</v>
      </c>
      <c r="K96" s="2">
        <v>0.121972699251431</v>
      </c>
      <c r="L96" s="2">
        <v>0.117884537747275</v>
      </c>
      <c r="M96" s="2">
        <v>0.113785557986871</v>
      </c>
      <c r="N96" s="2">
        <v>0.13543721236028899</v>
      </c>
    </row>
    <row r="97" spans="1:14" x14ac:dyDescent="0.3">
      <c r="A97" s="8" t="s">
        <v>15</v>
      </c>
      <c r="B97" s="8" t="s">
        <v>104</v>
      </c>
      <c r="C97" s="2">
        <v>5.3248136315229005E-4</v>
      </c>
      <c r="D97" s="2">
        <v>5.3533190578158505E-4</v>
      </c>
      <c r="E97" s="2">
        <v>5.5096418732782397E-4</v>
      </c>
      <c r="F97" s="2">
        <v>1.11111111111111E-3</v>
      </c>
      <c r="G97" s="2">
        <v>5.2687038988408804E-4</v>
      </c>
      <c r="H97" s="2">
        <v>1.01574403250381E-3</v>
      </c>
      <c r="I97" s="2">
        <v>9.8570724494825E-4</v>
      </c>
      <c r="J97" s="2">
        <v>1.3895321908290899E-3</v>
      </c>
      <c r="K97" s="2">
        <v>8.8066930867459299E-4</v>
      </c>
      <c r="L97" s="2">
        <v>4.0371417036737998E-4</v>
      </c>
      <c r="M97" s="2">
        <v>1.09409190371991E-3</v>
      </c>
      <c r="N97" s="2">
        <v>1.3149243918474699E-3</v>
      </c>
    </row>
    <row r="98" spans="1:14" x14ac:dyDescent="0.3">
      <c r="A98" s="8" t="s">
        <v>15</v>
      </c>
      <c r="B98" s="8" t="s">
        <v>105</v>
      </c>
      <c r="C98" s="2">
        <v>0.14483493077742299</v>
      </c>
      <c r="D98" s="2">
        <v>0.14400428265524601</v>
      </c>
      <c r="E98" s="2">
        <v>0.156473829201102</v>
      </c>
      <c r="F98" s="2">
        <v>0.16944444444444401</v>
      </c>
      <c r="G98" s="2">
        <v>0.17017913593256101</v>
      </c>
      <c r="H98" s="2">
        <v>0.17318435754189901</v>
      </c>
      <c r="I98" s="2">
        <v>0.18531296205027101</v>
      </c>
      <c r="J98" s="2">
        <v>0.19407132931912899</v>
      </c>
      <c r="K98" s="2">
        <v>0.211360634081902</v>
      </c>
      <c r="L98" s="2">
        <v>0.23334679047234599</v>
      </c>
      <c r="M98" s="2">
        <v>0.26112326768781902</v>
      </c>
      <c r="N98" s="2">
        <v>0.28238001314924399</v>
      </c>
    </row>
    <row r="99" spans="1:14" x14ac:dyDescent="0.3">
      <c r="A99" s="8" t="s">
        <v>15</v>
      </c>
      <c r="B99" s="8" t="s">
        <v>106</v>
      </c>
      <c r="C99" s="2">
        <v>4.7923322683706103E-3</v>
      </c>
      <c r="D99" s="2">
        <v>4.2826552462526804E-3</v>
      </c>
      <c r="E99" s="2">
        <v>4.40771349862259E-3</v>
      </c>
      <c r="F99" s="2">
        <v>2.7777777777777801E-3</v>
      </c>
      <c r="G99" s="2">
        <v>5.7955742887249697E-3</v>
      </c>
      <c r="H99" s="2">
        <v>5.0787201625190504E-3</v>
      </c>
      <c r="I99" s="2">
        <v>4.9285362247412498E-3</v>
      </c>
      <c r="J99" s="2">
        <v>3.7054191755442299E-3</v>
      </c>
      <c r="K99" s="2">
        <v>4.4033465433729602E-3</v>
      </c>
      <c r="L99" s="2">
        <v>4.0371417036738E-3</v>
      </c>
      <c r="M99" s="2">
        <v>6.92924872355945E-3</v>
      </c>
      <c r="N99" s="2">
        <v>7.5608152531229499E-3</v>
      </c>
    </row>
    <row r="100" spans="1:14" x14ac:dyDescent="0.3">
      <c r="A100" s="8" t="s">
        <v>15</v>
      </c>
      <c r="B100" s="8" t="s">
        <v>16</v>
      </c>
      <c r="C100" s="2">
        <v>5.3248136315229002E-3</v>
      </c>
      <c r="D100" s="2">
        <v>3.2119914346895101E-3</v>
      </c>
      <c r="E100" s="2">
        <v>3.8567493112947699E-3</v>
      </c>
      <c r="F100" s="2">
        <v>6.6666666666666697E-3</v>
      </c>
      <c r="G100" s="2">
        <v>6.3224446786090604E-3</v>
      </c>
      <c r="H100" s="2">
        <v>5.5865921787709499E-3</v>
      </c>
      <c r="I100" s="2">
        <v>4.9285362247412498E-3</v>
      </c>
      <c r="J100" s="2">
        <v>7.4108383510884702E-3</v>
      </c>
      <c r="K100" s="2">
        <v>8.8066930867459307E-3</v>
      </c>
      <c r="L100" s="2">
        <v>7.2668550666128403E-3</v>
      </c>
      <c r="M100" s="2">
        <v>9.1174325309992706E-3</v>
      </c>
      <c r="N100" s="2">
        <v>7.2320841551610799E-3</v>
      </c>
    </row>
    <row r="101" spans="1:14" x14ac:dyDescent="0.3">
      <c r="A101" s="8" t="s">
        <v>15</v>
      </c>
      <c r="B101" s="8" t="s">
        <v>107</v>
      </c>
      <c r="C101" s="2">
        <v>8.9989350372736907E-2</v>
      </c>
      <c r="D101" s="2">
        <v>0.101177730192719</v>
      </c>
      <c r="E101" s="2">
        <v>0.118457300275482</v>
      </c>
      <c r="F101" s="2">
        <v>0.13444444444444401</v>
      </c>
      <c r="G101" s="2">
        <v>0.13119072708113799</v>
      </c>
      <c r="H101" s="2">
        <v>0.14880650076180801</v>
      </c>
      <c r="I101" s="2">
        <v>0.15278462296697901</v>
      </c>
      <c r="J101" s="2">
        <v>0.15886984715145899</v>
      </c>
      <c r="K101" s="2">
        <v>0.17217084984588299</v>
      </c>
      <c r="L101" s="2">
        <v>0.18086394832458599</v>
      </c>
      <c r="M101" s="2">
        <v>0.181619256017505</v>
      </c>
      <c r="N101" s="2">
        <v>0.16666666666666699</v>
      </c>
    </row>
    <row r="102" spans="1:14" x14ac:dyDescent="0.3">
      <c r="A102" s="8" t="s">
        <v>15</v>
      </c>
      <c r="B102" s="8" t="s">
        <v>108</v>
      </c>
      <c r="C102" s="2">
        <v>4.8455804046858397E-2</v>
      </c>
      <c r="D102" s="2">
        <v>4.8179871520342601E-2</v>
      </c>
      <c r="E102" s="2">
        <v>4.9035812672176299E-2</v>
      </c>
      <c r="F102" s="2">
        <v>5.3333333333333302E-2</v>
      </c>
      <c r="G102" s="2">
        <v>6.21707060063224E-2</v>
      </c>
      <c r="H102" s="2">
        <v>6.2468257998984297E-2</v>
      </c>
      <c r="I102" s="2">
        <v>5.5199605717102002E-2</v>
      </c>
      <c r="J102" s="2">
        <v>5.7897174617878598E-2</v>
      </c>
      <c r="K102" s="2">
        <v>5.2399823866138298E-2</v>
      </c>
      <c r="L102" s="2">
        <v>5.6519983851433198E-2</v>
      </c>
      <c r="M102" s="2">
        <v>5.6892778993435401E-2</v>
      </c>
      <c r="N102" s="2">
        <v>6.5088757396449703E-2</v>
      </c>
    </row>
    <row r="103" spans="1:14" x14ac:dyDescent="0.3">
      <c r="A103" s="8" t="s">
        <v>15</v>
      </c>
      <c r="B103" s="8" t="s">
        <v>109</v>
      </c>
      <c r="C103" s="2">
        <v>0.44462193823216201</v>
      </c>
      <c r="D103" s="2">
        <v>0.41488222698072802</v>
      </c>
      <c r="E103" s="2">
        <v>0.38677685950413199</v>
      </c>
      <c r="F103" s="2">
        <v>0.35388888888888897</v>
      </c>
      <c r="G103" s="2">
        <v>0.32244467860906201</v>
      </c>
      <c r="H103" s="2">
        <v>0.28948704926358598</v>
      </c>
      <c r="I103" s="2">
        <v>0.255791030064071</v>
      </c>
      <c r="J103" s="2">
        <v>0.21398795738767901</v>
      </c>
      <c r="K103" s="2">
        <v>0.18934390136503701</v>
      </c>
      <c r="L103" s="2">
        <v>0.162293096487687</v>
      </c>
      <c r="M103" s="2">
        <v>0.11123267687819099</v>
      </c>
      <c r="N103" s="2">
        <v>7.5608152531229503E-2</v>
      </c>
    </row>
    <row r="104" spans="1:14" x14ac:dyDescent="0.3">
      <c r="A104" s="8" t="s">
        <v>16</v>
      </c>
      <c r="B104" s="8" t="s">
        <v>101</v>
      </c>
      <c r="C104" s="2">
        <v>1.38234370091109E-2</v>
      </c>
      <c r="D104" s="2">
        <v>1.4238773274917901E-2</v>
      </c>
      <c r="E104" s="2">
        <v>1.4162561576354701E-2</v>
      </c>
      <c r="F104" s="2">
        <v>1.5008903586873601E-2</v>
      </c>
      <c r="G104" s="2">
        <v>1.68861870989531E-2</v>
      </c>
      <c r="H104" s="2">
        <v>1.8187830687830701E-2</v>
      </c>
      <c r="I104" s="2">
        <v>3.0865961703343801E-2</v>
      </c>
      <c r="J104" s="2">
        <v>3.4779132520487699E-2</v>
      </c>
      <c r="K104" s="2">
        <v>3.90699145839924E-2</v>
      </c>
      <c r="L104" s="2">
        <v>4.3512762862055299E-2</v>
      </c>
      <c r="M104" s="2">
        <v>3.23600050562508E-2</v>
      </c>
      <c r="N104" s="2">
        <v>3.1475889834385602E-2</v>
      </c>
    </row>
    <row r="105" spans="1:14" x14ac:dyDescent="0.3">
      <c r="A105" s="8" t="s">
        <v>16</v>
      </c>
      <c r="B105" s="8" t="s">
        <v>102</v>
      </c>
      <c r="C105" s="2">
        <v>0.19488951722693501</v>
      </c>
      <c r="D105" s="2">
        <v>0.19922112693197</v>
      </c>
      <c r="E105" s="2">
        <v>0.21782635467980299</v>
      </c>
      <c r="F105" s="2">
        <v>0.24904604426354601</v>
      </c>
      <c r="G105" s="2">
        <v>0.26409996622762599</v>
      </c>
      <c r="H105" s="2">
        <v>0.30390211640211601</v>
      </c>
      <c r="I105" s="2">
        <v>0.29379822806516098</v>
      </c>
      <c r="J105" s="2">
        <v>0.30561663002198702</v>
      </c>
      <c r="K105" s="2">
        <v>0.28044922492882002</v>
      </c>
      <c r="L105" s="2">
        <v>0.26967332363444002</v>
      </c>
      <c r="M105" s="2">
        <v>0.246618632284161</v>
      </c>
      <c r="N105" s="2">
        <v>0.21786073748741899</v>
      </c>
    </row>
    <row r="106" spans="1:14" x14ac:dyDescent="0.3">
      <c r="A106" s="8" t="s">
        <v>16</v>
      </c>
      <c r="B106" s="8" t="s">
        <v>103</v>
      </c>
      <c r="C106" s="2">
        <v>3.9375850874437103E-2</v>
      </c>
      <c r="D106" s="2">
        <v>4.18644274065961E-2</v>
      </c>
      <c r="E106" s="2">
        <v>4.4642857142857102E-2</v>
      </c>
      <c r="F106" s="2">
        <v>5.39302976341898E-2</v>
      </c>
      <c r="G106" s="2">
        <v>6.6531577169874997E-2</v>
      </c>
      <c r="H106" s="2">
        <v>7.6388888888888895E-2</v>
      </c>
      <c r="I106" s="2">
        <v>8.1451843383823996E-2</v>
      </c>
      <c r="J106" s="2">
        <v>8.7547471517089706E-2</v>
      </c>
      <c r="K106" s="2">
        <v>9.4748497310977495E-2</v>
      </c>
      <c r="L106" s="2">
        <v>0.103160957545298</v>
      </c>
      <c r="M106" s="2">
        <v>0.13032486411326</v>
      </c>
      <c r="N106" s="2">
        <v>0.15015097447158901</v>
      </c>
    </row>
    <row r="107" spans="1:14" x14ac:dyDescent="0.3">
      <c r="A107" s="8" t="s">
        <v>16</v>
      </c>
      <c r="B107" s="8" t="s">
        <v>104</v>
      </c>
      <c r="C107" s="2">
        <v>5.8644884281076597E-3</v>
      </c>
      <c r="D107" s="2">
        <v>4.2594620907873901E-3</v>
      </c>
      <c r="E107" s="2">
        <v>3.3866995073891602E-3</v>
      </c>
      <c r="F107" s="2">
        <v>3.5614347494276298E-3</v>
      </c>
      <c r="G107" s="2">
        <v>6.0790273556231003E-3</v>
      </c>
      <c r="H107" s="2">
        <v>5.2910052910052898E-3</v>
      </c>
      <c r="I107" s="2">
        <v>4.8585310088596701E-3</v>
      </c>
      <c r="J107" s="2">
        <v>3.9976014391365196E-3</v>
      </c>
      <c r="K107" s="2">
        <v>4.7453337551407798E-3</v>
      </c>
      <c r="L107" s="2">
        <v>3.9677291363576202E-3</v>
      </c>
      <c r="M107" s="2">
        <v>3.0337504740235101E-3</v>
      </c>
      <c r="N107" s="2">
        <v>2.6534907127825102E-3</v>
      </c>
    </row>
    <row r="108" spans="1:14" x14ac:dyDescent="0.3">
      <c r="A108" s="8" t="s">
        <v>16</v>
      </c>
      <c r="B108" s="8" t="s">
        <v>105</v>
      </c>
      <c r="C108" s="2">
        <v>0.127971515341921</v>
      </c>
      <c r="D108" s="2">
        <v>0.141657539247901</v>
      </c>
      <c r="E108" s="2">
        <v>0.152709359605911</v>
      </c>
      <c r="F108" s="2">
        <v>0.164080386670059</v>
      </c>
      <c r="G108" s="2">
        <v>0.21175278622087099</v>
      </c>
      <c r="H108" s="2">
        <v>0.244378306878307</v>
      </c>
      <c r="I108" s="2">
        <v>0.31208916833381001</v>
      </c>
      <c r="J108" s="2">
        <v>0.36877873276034401</v>
      </c>
      <c r="K108" s="2">
        <v>0.39212274596646601</v>
      </c>
      <c r="L108" s="2">
        <v>0.40523740245999201</v>
      </c>
      <c r="M108" s="2">
        <v>0.43483756794336997</v>
      </c>
      <c r="N108" s="2">
        <v>0.46381187665843199</v>
      </c>
    </row>
    <row r="109" spans="1:14" x14ac:dyDescent="0.3">
      <c r="A109" s="8" t="s">
        <v>16</v>
      </c>
      <c r="B109" s="8" t="s">
        <v>106</v>
      </c>
      <c r="C109" s="2">
        <v>1.36139909938213E-3</v>
      </c>
      <c r="D109" s="2">
        <v>1.58208591943532E-3</v>
      </c>
      <c r="E109" s="2">
        <v>1.5394088669950701E-3</v>
      </c>
      <c r="F109" s="2">
        <v>2.2894937674891899E-3</v>
      </c>
      <c r="G109" s="2">
        <v>3.7149611617696698E-3</v>
      </c>
      <c r="H109" s="2">
        <v>4.96031746031746E-3</v>
      </c>
      <c r="I109" s="2">
        <v>5.1443269505572998E-3</v>
      </c>
      <c r="J109" s="2">
        <v>4.5972416550070002E-3</v>
      </c>
      <c r="K109" s="2">
        <v>4.5871559633027499E-3</v>
      </c>
      <c r="L109" s="2">
        <v>5.1580478772649098E-3</v>
      </c>
      <c r="M109" s="2">
        <v>6.3203134875489796E-3</v>
      </c>
      <c r="N109" s="2">
        <v>6.1304785433251002E-3</v>
      </c>
    </row>
    <row r="110" spans="1:14" x14ac:dyDescent="0.3">
      <c r="A110" s="8" t="s">
        <v>16</v>
      </c>
      <c r="B110" s="8" t="s">
        <v>16</v>
      </c>
      <c r="C110" s="2">
        <v>5.2361503822389802E-3</v>
      </c>
      <c r="D110" s="2">
        <v>6.0849458439819898E-3</v>
      </c>
      <c r="E110" s="2">
        <v>6.7733990147783299E-3</v>
      </c>
      <c r="F110" s="2">
        <v>8.3948104807936904E-3</v>
      </c>
      <c r="G110" s="2">
        <v>1.0469436001350901E-2</v>
      </c>
      <c r="H110" s="2">
        <v>1.22354497354497E-2</v>
      </c>
      <c r="I110" s="2">
        <v>8.8596741926264596E-3</v>
      </c>
      <c r="J110" s="2">
        <v>6.1962822306616001E-3</v>
      </c>
      <c r="K110" s="2">
        <v>6.1689338816830102E-3</v>
      </c>
      <c r="L110" s="2">
        <v>6.3483666181722003E-3</v>
      </c>
      <c r="M110" s="2">
        <v>7.9635949943117207E-3</v>
      </c>
      <c r="N110" s="2">
        <v>6.0389788635739801E-3</v>
      </c>
    </row>
    <row r="111" spans="1:14" x14ac:dyDescent="0.3">
      <c r="A111" s="8" t="s">
        <v>16</v>
      </c>
      <c r="B111" s="8" t="s">
        <v>107</v>
      </c>
      <c r="C111" s="2">
        <v>6.0634621426327397E-2</v>
      </c>
      <c r="D111" s="2">
        <v>6.6934404283801902E-2</v>
      </c>
      <c r="E111" s="2">
        <v>6.7580049261083699E-2</v>
      </c>
      <c r="F111" s="2">
        <v>7.9369117272958506E-2</v>
      </c>
      <c r="G111" s="2">
        <v>8.9159067882472104E-2</v>
      </c>
      <c r="H111" s="2">
        <v>0.101851851851852</v>
      </c>
      <c r="I111" s="2">
        <v>0.102886539011146</v>
      </c>
      <c r="J111" s="2">
        <v>8.9546272236657995E-2</v>
      </c>
      <c r="K111" s="2">
        <v>9.0952230306864904E-2</v>
      </c>
      <c r="L111" s="2">
        <v>8.50416611559318E-2</v>
      </c>
      <c r="M111" s="2">
        <v>7.9003918594362302E-2</v>
      </c>
      <c r="N111" s="2">
        <v>7.2559246042638803E-2</v>
      </c>
    </row>
    <row r="112" spans="1:14" x14ac:dyDescent="0.3">
      <c r="A112" s="8" t="s">
        <v>16</v>
      </c>
      <c r="B112" s="8" t="s">
        <v>108</v>
      </c>
      <c r="C112" s="2">
        <v>4.09466959891088E-2</v>
      </c>
      <c r="D112" s="2">
        <v>4.0769137154679301E-2</v>
      </c>
      <c r="E112" s="2">
        <v>4.6028325123152698E-2</v>
      </c>
      <c r="F112" s="2">
        <v>5.2658356652251298E-2</v>
      </c>
      <c r="G112" s="2">
        <v>6.0114826072272899E-2</v>
      </c>
      <c r="H112" s="2">
        <v>5.4563492063492099E-2</v>
      </c>
      <c r="I112" s="2">
        <v>5.7159188339525602E-2</v>
      </c>
      <c r="J112" s="2">
        <v>4.6372176693983601E-2</v>
      </c>
      <c r="K112" s="2">
        <v>4.42897817146473E-2</v>
      </c>
      <c r="L112" s="2">
        <v>4.8670810739320197E-2</v>
      </c>
      <c r="M112" s="2">
        <v>4.5885475919605602E-2</v>
      </c>
      <c r="N112" s="2">
        <v>4.2547351084271198E-2</v>
      </c>
    </row>
    <row r="113" spans="1:15" x14ac:dyDescent="0.3">
      <c r="A113" s="8" t="s">
        <v>16</v>
      </c>
      <c r="B113" s="8" t="s">
        <v>109</v>
      </c>
      <c r="C113" s="2">
        <v>0.50989632422243203</v>
      </c>
      <c r="D113" s="2">
        <v>0.48338809784592901</v>
      </c>
      <c r="E113" s="2">
        <v>0.44535098522167499</v>
      </c>
      <c r="F113" s="2">
        <v>0.37166115492241197</v>
      </c>
      <c r="G113" s="2">
        <v>0.27119216480918601</v>
      </c>
      <c r="H113" s="2">
        <v>0.178240740740741</v>
      </c>
      <c r="I113" s="2">
        <v>0.102886539011146</v>
      </c>
      <c r="J113" s="2">
        <v>5.2568458924645199E-2</v>
      </c>
      <c r="K113" s="2">
        <v>4.2866181588104998E-2</v>
      </c>
      <c r="L113" s="2">
        <v>2.9228937971167799E-2</v>
      </c>
      <c r="M113" s="2">
        <v>1.36518771331058E-2</v>
      </c>
      <c r="N113" s="2">
        <v>6.7709763015829398E-3</v>
      </c>
    </row>
    <row r="114" spans="1:15" x14ac:dyDescent="0.3">
      <c r="A114" s="15"/>
      <c r="B114" s="15"/>
    </row>
    <row r="115" spans="1:15" x14ac:dyDescent="0.3">
      <c r="A115" s="15"/>
      <c r="B115" s="15"/>
    </row>
    <row r="116" spans="1:15" x14ac:dyDescent="0.3">
      <c r="A116" s="15"/>
      <c r="B116" s="13"/>
      <c r="C116" s="20" t="s">
        <v>36</v>
      </c>
      <c r="D116" s="20"/>
      <c r="E116" s="20"/>
      <c r="F116" s="20"/>
      <c r="G116" s="20"/>
      <c r="H116" s="20"/>
      <c r="I116" s="20"/>
      <c r="J116" s="20"/>
      <c r="K116" s="20"/>
      <c r="L116" s="20"/>
      <c r="M116" s="20"/>
      <c r="N116" s="6" t="s">
        <v>37</v>
      </c>
      <c r="O116" s="6" t="s">
        <v>38</v>
      </c>
    </row>
    <row r="117" spans="1:15" x14ac:dyDescent="0.3">
      <c r="A117" s="9" t="s">
        <v>39</v>
      </c>
      <c r="B117" s="9" t="s">
        <v>39</v>
      </c>
      <c r="C117" s="4" t="s">
        <v>18</v>
      </c>
      <c r="D117" s="4" t="s">
        <v>19</v>
      </c>
      <c r="E117" s="4" t="s">
        <v>20</v>
      </c>
      <c r="F117" s="4" t="s">
        <v>21</v>
      </c>
      <c r="G117" s="4" t="s">
        <v>22</v>
      </c>
      <c r="H117" s="4" t="s">
        <v>23</v>
      </c>
      <c r="I117" s="4" t="s">
        <v>24</v>
      </c>
      <c r="J117" s="4" t="s">
        <v>25</v>
      </c>
      <c r="K117" s="4" t="s">
        <v>26</v>
      </c>
      <c r="L117" s="4" t="s">
        <v>27</v>
      </c>
      <c r="M117" s="4" t="s">
        <v>28</v>
      </c>
      <c r="N117" s="4" t="s">
        <v>29</v>
      </c>
      <c r="O117" s="4" t="s">
        <v>30</v>
      </c>
    </row>
    <row r="118" spans="1:15" x14ac:dyDescent="0.3">
      <c r="A118" s="8" t="s">
        <v>12</v>
      </c>
      <c r="B118" s="8" t="s">
        <v>101</v>
      </c>
      <c r="C118" s="2">
        <v>0.140594059405941</v>
      </c>
      <c r="D118" s="2">
        <v>0.116319444444444</v>
      </c>
      <c r="E118" s="2">
        <v>8.2426127527216203E-2</v>
      </c>
      <c r="F118" s="2">
        <v>9.0517241379310304E-2</v>
      </c>
      <c r="G118" s="2">
        <v>8.4321475625823497E-2</v>
      </c>
      <c r="H118" s="2">
        <v>0.147023086269745</v>
      </c>
      <c r="I118" s="2">
        <v>0.13135593220339001</v>
      </c>
      <c r="J118" s="2">
        <v>5.6179775280898903E-2</v>
      </c>
      <c r="K118" s="2">
        <v>0.24645390070921999</v>
      </c>
      <c r="L118" s="2">
        <v>0.377667140825036</v>
      </c>
      <c r="M118" s="2">
        <v>0.27568404749612802</v>
      </c>
      <c r="N118" s="3">
        <v>1.31367041198502</v>
      </c>
      <c r="O118" s="3">
        <v>2.8429237947122901</v>
      </c>
    </row>
    <row r="119" spans="1:15" x14ac:dyDescent="0.3">
      <c r="A119" s="8" t="s">
        <v>12</v>
      </c>
      <c r="B119" s="8" t="s">
        <v>102</v>
      </c>
      <c r="C119" s="2">
        <v>0.105507138883738</v>
      </c>
      <c r="D119" s="2">
        <v>3.7235826903723603E-2</v>
      </c>
      <c r="E119" s="2">
        <v>3.3311772315653299E-2</v>
      </c>
      <c r="F119" s="2">
        <v>3.8497652582159599E-2</v>
      </c>
      <c r="G119" s="2">
        <v>0.11965039180229101</v>
      </c>
      <c r="H119" s="2">
        <v>0.104306864064603</v>
      </c>
      <c r="I119" s="2">
        <v>0.123583180987203</v>
      </c>
      <c r="J119" s="2">
        <v>6.52999240698557E-2</v>
      </c>
      <c r="K119" s="2">
        <v>6.8933917116383303E-2</v>
      </c>
      <c r="L119" s="2">
        <v>0.174985711564107</v>
      </c>
      <c r="M119" s="2">
        <v>0.13911633563032</v>
      </c>
      <c r="N119" s="3">
        <v>0.52413493871352601</v>
      </c>
      <c r="O119" s="3">
        <v>1.2721539456662401</v>
      </c>
    </row>
    <row r="120" spans="1:15" x14ac:dyDescent="0.3">
      <c r="A120" s="8" t="s">
        <v>12</v>
      </c>
      <c r="B120" s="8" t="s">
        <v>103</v>
      </c>
      <c r="C120" s="2">
        <v>4.6648237733241199E-2</v>
      </c>
      <c r="D120" s="2">
        <v>-1.7827665896335401E-2</v>
      </c>
      <c r="E120" s="2">
        <v>2.8907563025210099E-2</v>
      </c>
      <c r="F120" s="2">
        <v>3.9529565501470097E-2</v>
      </c>
      <c r="G120" s="2">
        <v>0.119107479572596</v>
      </c>
      <c r="H120" s="2">
        <v>0.11710193765796099</v>
      </c>
      <c r="I120" s="2">
        <v>0.148064353946707</v>
      </c>
      <c r="J120" s="2">
        <v>0.123713597547624</v>
      </c>
      <c r="K120" s="2">
        <v>0.11282151208106</v>
      </c>
      <c r="L120" s="2">
        <v>0.19383645596217799</v>
      </c>
      <c r="M120" s="2">
        <v>0.16837782340862401</v>
      </c>
      <c r="N120" s="3">
        <v>0.74425224436172499</v>
      </c>
      <c r="O120" s="3">
        <v>1.6776470588235299</v>
      </c>
    </row>
    <row r="121" spans="1:15" x14ac:dyDescent="0.3">
      <c r="A121" s="8" t="s">
        <v>12</v>
      </c>
      <c r="B121" s="8" t="s">
        <v>104</v>
      </c>
      <c r="C121" s="2">
        <v>0.13868613138686101</v>
      </c>
      <c r="D121" s="2">
        <v>1.2820512820512799E-2</v>
      </c>
      <c r="E121" s="2">
        <v>6.3291139240506302E-3</v>
      </c>
      <c r="F121" s="2">
        <v>1.88679245283019E-2</v>
      </c>
      <c r="G121" s="2">
        <v>6.1728395061728399E-2</v>
      </c>
      <c r="H121" s="2">
        <v>8.1395348837209294E-2</v>
      </c>
      <c r="I121" s="2">
        <v>0.123655913978495</v>
      </c>
      <c r="J121" s="2">
        <v>0.119617224880383</v>
      </c>
      <c r="K121" s="2">
        <v>-8.54700854700855E-2</v>
      </c>
      <c r="L121" s="2">
        <v>0.15887850467289699</v>
      </c>
      <c r="M121" s="2">
        <v>0</v>
      </c>
      <c r="N121" s="3">
        <v>0.18660287081339699</v>
      </c>
      <c r="O121" s="3">
        <v>0.569620253164557</v>
      </c>
    </row>
    <row r="122" spans="1:15" x14ac:dyDescent="0.3">
      <c r="A122" s="8" t="s">
        <v>12</v>
      </c>
      <c r="B122" s="8" t="s">
        <v>105</v>
      </c>
      <c r="C122" s="2">
        <v>9.8535286284953394E-2</v>
      </c>
      <c r="D122" s="2">
        <v>5.6565656565656597E-2</v>
      </c>
      <c r="E122" s="2">
        <v>6.0611854684512398E-2</v>
      </c>
      <c r="F122" s="2">
        <v>8.0764377140796803E-2</v>
      </c>
      <c r="G122" s="2">
        <v>0.12477064220183499</v>
      </c>
      <c r="H122" s="2">
        <v>0.150526471896782</v>
      </c>
      <c r="I122" s="2">
        <v>0.21423047177107499</v>
      </c>
      <c r="J122" s="2">
        <v>0.15944798301486199</v>
      </c>
      <c r="K122" s="2">
        <v>0.17624977110419299</v>
      </c>
      <c r="L122" s="2">
        <v>0.22020705223009299</v>
      </c>
      <c r="M122" s="2">
        <v>0.20355958152589901</v>
      </c>
      <c r="N122" s="3">
        <v>1.0028662420382199</v>
      </c>
      <c r="O122" s="3">
        <v>2.6074569789674999</v>
      </c>
    </row>
    <row r="123" spans="1:15" x14ac:dyDescent="0.3">
      <c r="A123" s="8" t="s">
        <v>12</v>
      </c>
      <c r="B123" s="8" t="s">
        <v>106</v>
      </c>
      <c r="C123" s="2">
        <v>0.16025641025640999</v>
      </c>
      <c r="D123" s="2">
        <v>5.5248618784530398E-2</v>
      </c>
      <c r="E123" s="2">
        <v>8.9005235602094196E-2</v>
      </c>
      <c r="F123" s="2">
        <v>-1.9230769230769201E-2</v>
      </c>
      <c r="G123" s="2">
        <v>0.161764705882353</v>
      </c>
      <c r="H123" s="2">
        <v>6.7510548523206704E-2</v>
      </c>
      <c r="I123" s="2">
        <v>0.18181818181818199</v>
      </c>
      <c r="J123" s="2">
        <v>0.110367892976589</v>
      </c>
      <c r="K123" s="2">
        <v>2.40963855421687E-2</v>
      </c>
      <c r="L123" s="2">
        <v>0.36764705882352899</v>
      </c>
      <c r="M123" s="2">
        <v>0.12258064516129</v>
      </c>
      <c r="N123" s="3">
        <v>0.74581939799331098</v>
      </c>
      <c r="O123" s="3">
        <v>1.73298429319372</v>
      </c>
    </row>
    <row r="124" spans="1:15" x14ac:dyDescent="0.3">
      <c r="A124" s="8" t="s">
        <v>12</v>
      </c>
      <c r="B124" s="8" t="s">
        <v>16</v>
      </c>
      <c r="C124" s="2">
        <v>9.375E-2</v>
      </c>
      <c r="D124" s="2">
        <v>3.5714285714285698E-2</v>
      </c>
      <c r="E124" s="2">
        <v>4.13793103448276E-2</v>
      </c>
      <c r="F124" s="2">
        <v>9.6026490066225198E-2</v>
      </c>
      <c r="G124" s="2">
        <v>9.0634441087613302E-2</v>
      </c>
      <c r="H124" s="2">
        <v>5.8171745152354598E-2</v>
      </c>
      <c r="I124" s="2">
        <v>0.10732984293193699</v>
      </c>
      <c r="J124" s="2">
        <v>5.6737588652482303E-2</v>
      </c>
      <c r="K124" s="2">
        <v>-2.23713646532438E-3</v>
      </c>
      <c r="L124" s="2">
        <v>0.19506726457399101</v>
      </c>
      <c r="M124" s="2">
        <v>0.138836772983114</v>
      </c>
      <c r="N124" s="3">
        <v>0.43498817966903103</v>
      </c>
      <c r="O124" s="3">
        <v>1.0931034482758599</v>
      </c>
    </row>
    <row r="125" spans="1:15" x14ac:dyDescent="0.3">
      <c r="A125" s="8" t="s">
        <v>12</v>
      </c>
      <c r="B125" s="8" t="s">
        <v>107</v>
      </c>
      <c r="C125" s="2">
        <v>0.20006646726487201</v>
      </c>
      <c r="D125" s="2">
        <v>5.7324840764331197E-2</v>
      </c>
      <c r="E125" s="2">
        <v>0.126244106862232</v>
      </c>
      <c r="F125" s="2">
        <v>8.8604651162790704E-2</v>
      </c>
      <c r="G125" s="2">
        <v>0.159581286049989</v>
      </c>
      <c r="H125" s="2">
        <v>8.1245394252026495E-2</v>
      </c>
      <c r="I125" s="2">
        <v>0.130345885159312</v>
      </c>
      <c r="J125" s="2">
        <v>0.135061802833886</v>
      </c>
      <c r="K125" s="2">
        <v>3.6918990703851302E-2</v>
      </c>
      <c r="L125" s="2">
        <v>0.120517418032787</v>
      </c>
      <c r="M125" s="2">
        <v>7.4179906275002899E-2</v>
      </c>
      <c r="N125" s="3">
        <v>0.416641543563461</v>
      </c>
      <c r="O125" s="3">
        <v>1.46149816657936</v>
      </c>
    </row>
    <row r="126" spans="1:15" x14ac:dyDescent="0.3">
      <c r="A126" s="8" t="s">
        <v>12</v>
      </c>
      <c r="B126" s="8" t="s">
        <v>108</v>
      </c>
      <c r="C126" s="2">
        <v>0.16232227488151699</v>
      </c>
      <c r="D126" s="2">
        <v>4.4342507645259897E-2</v>
      </c>
      <c r="E126" s="2">
        <v>4.2947779404587598E-2</v>
      </c>
      <c r="F126" s="2">
        <v>8.7037903603182004E-2</v>
      </c>
      <c r="G126" s="2">
        <v>7.1889797675419698E-2</v>
      </c>
      <c r="H126" s="2">
        <v>2.1285140562248998E-2</v>
      </c>
      <c r="I126" s="2">
        <v>8.1399921352732996E-2</v>
      </c>
      <c r="J126" s="2">
        <v>5.0181818181818202E-2</v>
      </c>
      <c r="K126" s="2">
        <v>1.8005540166205002E-2</v>
      </c>
      <c r="L126" s="2">
        <v>0.161904761904762</v>
      </c>
      <c r="M126" s="2">
        <v>9.7189695550351299E-2</v>
      </c>
      <c r="N126" s="3">
        <v>0.36290909090909101</v>
      </c>
      <c r="O126" s="3">
        <v>0.829184968277208</v>
      </c>
    </row>
    <row r="127" spans="1:15" x14ac:dyDescent="0.3">
      <c r="A127" s="8" t="s">
        <v>12</v>
      </c>
      <c r="B127" s="8" t="s">
        <v>109</v>
      </c>
      <c r="C127" s="2">
        <v>-2.7850059779168702E-2</v>
      </c>
      <c r="D127" s="2">
        <v>-0.10229327931708</v>
      </c>
      <c r="E127" s="2">
        <v>-9.1546458215811102E-2</v>
      </c>
      <c r="F127" s="2">
        <v>-7.3804666016144799E-2</v>
      </c>
      <c r="G127" s="2">
        <v>-6.9533569581457705E-2</v>
      </c>
      <c r="H127" s="2">
        <v>-9.7581060216160601E-2</v>
      </c>
      <c r="I127" s="2">
        <v>-0.124215809284818</v>
      </c>
      <c r="J127" s="2">
        <v>-5.0533993227402998E-2</v>
      </c>
      <c r="K127" s="2">
        <v>-6.1179698216735301E-2</v>
      </c>
      <c r="L127" s="2">
        <v>-0.30566919929865599</v>
      </c>
      <c r="M127" s="2">
        <v>-0.24978956228956201</v>
      </c>
      <c r="N127" s="3">
        <v>-0.53568637666058905</v>
      </c>
      <c r="O127" s="3">
        <v>-0.71270851801112101</v>
      </c>
    </row>
    <row r="128" spans="1:15" x14ac:dyDescent="0.3">
      <c r="A128" s="8" t="s">
        <v>13</v>
      </c>
      <c r="B128" s="8" t="s">
        <v>101</v>
      </c>
      <c r="C128" s="2">
        <v>0.2</v>
      </c>
      <c r="D128" s="2">
        <v>-0.16666666666666699</v>
      </c>
      <c r="E128" s="2">
        <v>0.4</v>
      </c>
      <c r="F128" s="2">
        <v>-0.14285714285714299</v>
      </c>
      <c r="G128" s="2">
        <v>-0.16666666666666699</v>
      </c>
      <c r="H128" s="2">
        <v>-0.2</v>
      </c>
      <c r="I128" s="2">
        <v>0.5</v>
      </c>
      <c r="J128" s="2">
        <v>0.5</v>
      </c>
      <c r="K128" s="2">
        <v>-0.22222222222222199</v>
      </c>
      <c r="L128" s="2">
        <v>1</v>
      </c>
      <c r="M128" s="2">
        <v>0.28571428571428598</v>
      </c>
      <c r="N128" s="3">
        <v>2</v>
      </c>
      <c r="O128" s="3">
        <v>2.6</v>
      </c>
    </row>
    <row r="129" spans="1:15" x14ac:dyDescent="0.3">
      <c r="A129" s="8" t="s">
        <v>13</v>
      </c>
      <c r="B129" s="8" t="s">
        <v>102</v>
      </c>
      <c r="C129" s="2">
        <v>2.3972602739725998E-2</v>
      </c>
      <c r="D129" s="2">
        <v>0.107023411371237</v>
      </c>
      <c r="E129" s="2">
        <v>7.25075528700906E-2</v>
      </c>
      <c r="F129" s="2">
        <v>0.10140845070422499</v>
      </c>
      <c r="G129" s="2">
        <v>6.6496163682864498E-2</v>
      </c>
      <c r="H129" s="2">
        <v>0.189448441247002</v>
      </c>
      <c r="I129" s="2">
        <v>7.25806451612903E-2</v>
      </c>
      <c r="J129" s="2">
        <v>0.17857142857142899</v>
      </c>
      <c r="K129" s="2">
        <v>5.2631578947368397E-2</v>
      </c>
      <c r="L129" s="2">
        <v>0.11363636363636399</v>
      </c>
      <c r="M129" s="2">
        <v>7.4829931972789102E-2</v>
      </c>
      <c r="N129" s="3">
        <v>0.48496240601503798</v>
      </c>
      <c r="O129" s="3">
        <v>1.3867069486404799</v>
      </c>
    </row>
    <row r="130" spans="1:15" x14ac:dyDescent="0.3">
      <c r="A130" s="8" t="s">
        <v>13</v>
      </c>
      <c r="B130" s="8" t="s">
        <v>103</v>
      </c>
      <c r="C130" s="2">
        <v>0</v>
      </c>
      <c r="D130" s="2">
        <v>-0.148148148148148</v>
      </c>
      <c r="E130" s="2">
        <v>0.173913043478261</v>
      </c>
      <c r="F130" s="2">
        <v>-0.18518518518518501</v>
      </c>
      <c r="G130" s="2">
        <v>0.18181818181818199</v>
      </c>
      <c r="H130" s="2">
        <v>7.69230769230769E-2</v>
      </c>
      <c r="I130" s="2">
        <v>-0.214285714285714</v>
      </c>
      <c r="J130" s="2">
        <v>0.40909090909090901</v>
      </c>
      <c r="K130" s="2">
        <v>0.12903225806451599</v>
      </c>
      <c r="L130" s="2">
        <v>0.17142857142857101</v>
      </c>
      <c r="M130" s="2">
        <v>1.0243902439024399</v>
      </c>
      <c r="N130" s="3">
        <v>2.7727272727272698</v>
      </c>
      <c r="O130" s="3">
        <v>2.60869565217391</v>
      </c>
    </row>
    <row r="131" spans="1:15" x14ac:dyDescent="0.3">
      <c r="A131" s="8" t="s">
        <v>13</v>
      </c>
      <c r="B131" s="8" t="s">
        <v>104</v>
      </c>
      <c r="C131" s="2">
        <v>0</v>
      </c>
      <c r="D131" s="2">
        <v>0</v>
      </c>
      <c r="E131" s="2">
        <v>0</v>
      </c>
      <c r="F131" s="2">
        <v>0</v>
      </c>
      <c r="G131" s="2">
        <v>0</v>
      </c>
      <c r="H131" s="2">
        <v>0</v>
      </c>
      <c r="I131" s="2">
        <v>0</v>
      </c>
      <c r="J131" s="2">
        <v>0</v>
      </c>
      <c r="K131" s="2">
        <v>0</v>
      </c>
      <c r="L131" s="2">
        <v>0</v>
      </c>
      <c r="M131" s="2">
        <v>0</v>
      </c>
      <c r="N131" s="3">
        <v>0</v>
      </c>
      <c r="O131" s="3">
        <v>0</v>
      </c>
    </row>
    <row r="132" spans="1:15" x14ac:dyDescent="0.3">
      <c r="A132" s="8" t="s">
        <v>13</v>
      </c>
      <c r="B132" s="8" t="s">
        <v>105</v>
      </c>
      <c r="C132" s="2">
        <v>0.16666666666666699</v>
      </c>
      <c r="D132" s="2">
        <v>-0.125</v>
      </c>
      <c r="E132" s="2">
        <v>0.16326530612244899</v>
      </c>
      <c r="F132" s="2">
        <v>5.2631578947368397E-2</v>
      </c>
      <c r="G132" s="2">
        <v>3.3333333333333298E-2</v>
      </c>
      <c r="H132" s="2">
        <v>0.40322580645161299</v>
      </c>
      <c r="I132" s="2">
        <v>0.34482758620689702</v>
      </c>
      <c r="J132" s="2">
        <v>5.1282051282051301E-2</v>
      </c>
      <c r="K132" s="2">
        <v>0.17073170731707299</v>
      </c>
      <c r="L132" s="2">
        <v>0.14583333333333301</v>
      </c>
      <c r="M132" s="2">
        <v>0.2</v>
      </c>
      <c r="N132" s="3">
        <v>0.69230769230769196</v>
      </c>
      <c r="O132" s="3">
        <v>3.0408163265306101</v>
      </c>
    </row>
    <row r="133" spans="1:15" x14ac:dyDescent="0.3">
      <c r="A133" s="8" t="s">
        <v>13</v>
      </c>
      <c r="B133" s="8" t="s">
        <v>106</v>
      </c>
      <c r="C133" s="2">
        <v>0</v>
      </c>
      <c r="D133" s="2">
        <v>0</v>
      </c>
      <c r="E133" s="2">
        <v>0</v>
      </c>
      <c r="F133" s="2">
        <v>0</v>
      </c>
      <c r="G133" s="2">
        <v>0</v>
      </c>
      <c r="H133" s="2">
        <v>0</v>
      </c>
      <c r="I133" s="2">
        <v>-1</v>
      </c>
      <c r="J133" s="2">
        <v>0</v>
      </c>
      <c r="K133" s="2">
        <v>0</v>
      </c>
      <c r="L133" s="2">
        <v>3</v>
      </c>
      <c r="M133" s="2">
        <v>0.25</v>
      </c>
      <c r="N133" s="3">
        <v>0</v>
      </c>
      <c r="O133" s="3">
        <v>0</v>
      </c>
    </row>
    <row r="134" spans="1:15" x14ac:dyDescent="0.3">
      <c r="A134" s="8" t="s">
        <v>13</v>
      </c>
      <c r="B134" s="8" t="s">
        <v>16</v>
      </c>
      <c r="C134" s="2">
        <v>0</v>
      </c>
      <c r="D134" s="2">
        <v>3</v>
      </c>
      <c r="E134" s="2">
        <v>-0.75</v>
      </c>
      <c r="F134" s="2">
        <v>1</v>
      </c>
      <c r="G134" s="2">
        <v>0</v>
      </c>
      <c r="H134" s="2">
        <v>0.5</v>
      </c>
      <c r="I134" s="2">
        <v>0.33333333333333298</v>
      </c>
      <c r="J134" s="2">
        <v>0.5</v>
      </c>
      <c r="K134" s="2">
        <v>0.16666666666666699</v>
      </c>
      <c r="L134" s="2">
        <v>0.14285714285714299</v>
      </c>
      <c r="M134" s="2">
        <v>0</v>
      </c>
      <c r="N134" s="3">
        <v>1</v>
      </c>
      <c r="O134" s="3">
        <v>1</v>
      </c>
    </row>
    <row r="135" spans="1:15" x14ac:dyDescent="0.3">
      <c r="A135" s="8" t="s">
        <v>13</v>
      </c>
      <c r="B135" s="8" t="s">
        <v>107</v>
      </c>
      <c r="C135" s="2">
        <v>0.36363636363636398</v>
      </c>
      <c r="D135" s="2">
        <v>-1.6666666666666701E-2</v>
      </c>
      <c r="E135" s="2">
        <v>3.3898305084745797E-2</v>
      </c>
      <c r="F135" s="2">
        <v>0.23770491803278701</v>
      </c>
      <c r="G135" s="2">
        <v>7.9470198675496706E-2</v>
      </c>
      <c r="H135" s="2">
        <v>2.4539877300613501E-2</v>
      </c>
      <c r="I135" s="2">
        <v>0.155688622754491</v>
      </c>
      <c r="J135" s="2">
        <v>5.6994818652849701E-2</v>
      </c>
      <c r="K135" s="2">
        <v>0.15686274509803899</v>
      </c>
      <c r="L135" s="2">
        <v>0.12711864406779699</v>
      </c>
      <c r="M135" s="2">
        <v>3.7593984962405999E-2</v>
      </c>
      <c r="N135" s="3">
        <v>0.43005181347150301</v>
      </c>
      <c r="O135" s="3">
        <v>1.3389830508474601</v>
      </c>
    </row>
    <row r="136" spans="1:15" x14ac:dyDescent="0.3">
      <c r="A136" s="8" t="s">
        <v>13</v>
      </c>
      <c r="B136" s="8" t="s">
        <v>108</v>
      </c>
      <c r="C136" s="2">
        <v>0.10638297872340401</v>
      </c>
      <c r="D136" s="2">
        <v>-3.8461538461538498E-2</v>
      </c>
      <c r="E136" s="2">
        <v>0.12</v>
      </c>
      <c r="F136" s="2">
        <v>7.1428571428571397E-2</v>
      </c>
      <c r="G136" s="2">
        <v>0.233333333333333</v>
      </c>
      <c r="H136" s="2">
        <v>-5.4054054054054099E-2</v>
      </c>
      <c r="I136" s="2">
        <v>4.2857142857142899E-2</v>
      </c>
      <c r="J136" s="2">
        <v>9.5890410958904104E-2</v>
      </c>
      <c r="K136" s="2">
        <v>0.17499999999999999</v>
      </c>
      <c r="L136" s="2">
        <v>6.3829787234042507E-2</v>
      </c>
      <c r="M136" s="2">
        <v>0.03</v>
      </c>
      <c r="N136" s="3">
        <v>0.41095890410958902</v>
      </c>
      <c r="O136" s="3">
        <v>1.06</v>
      </c>
    </row>
    <row r="137" spans="1:15" x14ac:dyDescent="0.3">
      <c r="A137" s="8" t="s">
        <v>13</v>
      </c>
      <c r="B137" s="8" t="s">
        <v>109</v>
      </c>
      <c r="C137" s="2">
        <v>-3.18627450980392E-2</v>
      </c>
      <c r="D137" s="2">
        <v>-8.1012658227848103E-2</v>
      </c>
      <c r="E137" s="2">
        <v>-9.3663911845730002E-2</v>
      </c>
      <c r="F137" s="2">
        <v>-4.8632218844984802E-2</v>
      </c>
      <c r="G137" s="2">
        <v>-6.7092651757188496E-2</v>
      </c>
      <c r="H137" s="2">
        <v>-1.0273972602739699E-2</v>
      </c>
      <c r="I137" s="2">
        <v>-0.114186851211073</v>
      </c>
      <c r="J137" s="2">
        <v>-2.34375E-2</v>
      </c>
      <c r="K137" s="2">
        <v>-1.6E-2</v>
      </c>
      <c r="L137" s="2">
        <v>-0.35772357723577197</v>
      </c>
      <c r="M137" s="2">
        <v>-0.253164556962025</v>
      </c>
      <c r="N137" s="3">
        <v>-0.5390625</v>
      </c>
      <c r="O137" s="3">
        <v>-0.67493112947658396</v>
      </c>
    </row>
    <row r="138" spans="1:15" x14ac:dyDescent="0.3">
      <c r="A138" s="8" t="s">
        <v>14</v>
      </c>
      <c r="B138" s="8" t="s">
        <v>101</v>
      </c>
      <c r="C138" s="2">
        <v>9.5238095238095205E-2</v>
      </c>
      <c r="D138" s="2">
        <v>0.13043478260869601</v>
      </c>
      <c r="E138" s="2">
        <v>0.19230769230769201</v>
      </c>
      <c r="F138" s="2">
        <v>-0.12903225806451599</v>
      </c>
      <c r="G138" s="2">
        <v>7.4074074074074098E-2</v>
      </c>
      <c r="H138" s="2">
        <v>6.8965517241379296E-2</v>
      </c>
      <c r="I138" s="2">
        <v>0.16129032258064499</v>
      </c>
      <c r="J138" s="2">
        <v>0.11111111111111099</v>
      </c>
      <c r="K138" s="2">
        <v>0.4</v>
      </c>
      <c r="L138" s="2">
        <v>0.35714285714285698</v>
      </c>
      <c r="M138" s="2">
        <v>0.23684210526315799</v>
      </c>
      <c r="N138" s="3">
        <v>1.6111111111111101</v>
      </c>
      <c r="O138" s="3">
        <v>2.6153846153846199</v>
      </c>
    </row>
    <row r="139" spans="1:15" x14ac:dyDescent="0.3">
      <c r="A139" s="8" t="s">
        <v>14</v>
      </c>
      <c r="B139" s="8" t="s">
        <v>102</v>
      </c>
      <c r="C139" s="2">
        <v>0.15751789976133701</v>
      </c>
      <c r="D139" s="2">
        <v>-4.12371134020619E-3</v>
      </c>
      <c r="E139" s="2">
        <v>2.2774327122153201E-2</v>
      </c>
      <c r="F139" s="2">
        <v>5.4655870445344097E-2</v>
      </c>
      <c r="G139" s="2">
        <v>9.5969289827255305E-2</v>
      </c>
      <c r="H139" s="2">
        <v>8.7565674255691797E-2</v>
      </c>
      <c r="I139" s="2">
        <v>9.1787439613526603E-2</v>
      </c>
      <c r="J139" s="2">
        <v>0.103244837758112</v>
      </c>
      <c r="K139" s="2">
        <v>1.20320855614973E-2</v>
      </c>
      <c r="L139" s="2">
        <v>0.14134742404227199</v>
      </c>
      <c r="M139" s="2">
        <v>9.2592592592592601E-2</v>
      </c>
      <c r="N139" s="3">
        <v>0.39233038348082599</v>
      </c>
      <c r="O139" s="3">
        <v>0.95445134575569401</v>
      </c>
    </row>
    <row r="140" spans="1:15" x14ac:dyDescent="0.3">
      <c r="A140" s="8" t="s">
        <v>14</v>
      </c>
      <c r="B140" s="8" t="s">
        <v>103</v>
      </c>
      <c r="C140" s="2">
        <v>4.6296296296296301E-2</v>
      </c>
      <c r="D140" s="2">
        <v>1.7699115044247801E-2</v>
      </c>
      <c r="E140" s="2">
        <v>-7.8260869565217397E-2</v>
      </c>
      <c r="F140" s="2">
        <v>2.83018867924528E-2</v>
      </c>
      <c r="G140" s="2">
        <v>0.13761467889908299</v>
      </c>
      <c r="H140" s="2">
        <v>4.8387096774193498E-2</v>
      </c>
      <c r="I140" s="2">
        <v>0.230769230769231</v>
      </c>
      <c r="J140" s="2">
        <v>-3.7499999999999999E-2</v>
      </c>
      <c r="K140" s="2">
        <v>0.15584415584415601</v>
      </c>
      <c r="L140" s="2">
        <v>0.24719101123595499</v>
      </c>
      <c r="M140" s="2">
        <v>0.15765765765765799</v>
      </c>
      <c r="N140" s="3">
        <v>0.60624999999999996</v>
      </c>
      <c r="O140" s="3">
        <v>1.2347826086956499</v>
      </c>
    </row>
    <row r="141" spans="1:15" x14ac:dyDescent="0.3">
      <c r="A141" s="8" t="s">
        <v>14</v>
      </c>
      <c r="B141" s="8" t="s">
        <v>104</v>
      </c>
      <c r="C141" s="2">
        <v>0.4</v>
      </c>
      <c r="D141" s="2">
        <v>-0.28571428571428598</v>
      </c>
      <c r="E141" s="2">
        <v>-0.6</v>
      </c>
      <c r="F141" s="2">
        <v>1.5</v>
      </c>
      <c r="G141" s="2">
        <v>0</v>
      </c>
      <c r="H141" s="2">
        <v>0.2</v>
      </c>
      <c r="I141" s="2">
        <v>0.16666666666666699</v>
      </c>
      <c r="J141" s="2">
        <v>0.28571428571428598</v>
      </c>
      <c r="K141" s="2">
        <v>-0.11111111111111099</v>
      </c>
      <c r="L141" s="2">
        <v>-0.125</v>
      </c>
      <c r="M141" s="2">
        <v>0.28571428571428598</v>
      </c>
      <c r="N141" s="3">
        <v>0.28571428571428598</v>
      </c>
      <c r="O141" s="3">
        <v>0.8</v>
      </c>
    </row>
    <row r="142" spans="1:15" x14ac:dyDescent="0.3">
      <c r="A142" s="8" t="s">
        <v>14</v>
      </c>
      <c r="B142" s="8" t="s">
        <v>105</v>
      </c>
      <c r="C142" s="2">
        <v>0.13145539906103301</v>
      </c>
      <c r="D142" s="2">
        <v>1.6597510373444001E-2</v>
      </c>
      <c r="E142" s="2">
        <v>-4.8979591836734698E-2</v>
      </c>
      <c r="F142" s="2">
        <v>5.1502145922746802E-2</v>
      </c>
      <c r="G142" s="2">
        <v>4.0816326530612197E-3</v>
      </c>
      <c r="H142" s="2">
        <v>3.2520325203252001E-2</v>
      </c>
      <c r="I142" s="2">
        <v>7.0866141732283505E-2</v>
      </c>
      <c r="J142" s="2">
        <v>0.3125</v>
      </c>
      <c r="K142" s="2">
        <v>0.19607843137254899</v>
      </c>
      <c r="L142" s="2">
        <v>0.274004683840749</v>
      </c>
      <c r="M142" s="2">
        <v>0.22977941176470601</v>
      </c>
      <c r="N142" s="3">
        <v>1.4595588235294099</v>
      </c>
      <c r="O142" s="3">
        <v>1.73061224489796</v>
      </c>
    </row>
    <row r="143" spans="1:15" x14ac:dyDescent="0.3">
      <c r="A143" s="8" t="s">
        <v>14</v>
      </c>
      <c r="B143" s="8" t="s">
        <v>106</v>
      </c>
      <c r="C143" s="2">
        <v>1.25</v>
      </c>
      <c r="D143" s="2">
        <v>-0.33333333333333298</v>
      </c>
      <c r="E143" s="2">
        <v>-0.33333333333333298</v>
      </c>
      <c r="F143" s="2">
        <v>0</v>
      </c>
      <c r="G143" s="2">
        <v>0</v>
      </c>
      <c r="H143" s="2">
        <v>0.75</v>
      </c>
      <c r="I143" s="2">
        <v>0</v>
      </c>
      <c r="J143" s="2">
        <v>0</v>
      </c>
      <c r="K143" s="2">
        <v>0.42857142857142899</v>
      </c>
      <c r="L143" s="2">
        <v>0.1</v>
      </c>
      <c r="M143" s="2">
        <v>0</v>
      </c>
      <c r="N143" s="3">
        <v>0.57142857142857095</v>
      </c>
      <c r="O143" s="3">
        <v>0.83333333333333304</v>
      </c>
    </row>
    <row r="144" spans="1:15" x14ac:dyDescent="0.3">
      <c r="A144" s="8" t="s">
        <v>14</v>
      </c>
      <c r="B144" s="8" t="s">
        <v>16</v>
      </c>
      <c r="C144" s="2">
        <v>5.2631578947368397E-2</v>
      </c>
      <c r="D144" s="2">
        <v>-0.1</v>
      </c>
      <c r="E144" s="2">
        <v>0.11111111111111099</v>
      </c>
      <c r="F144" s="2">
        <v>0.25</v>
      </c>
      <c r="G144" s="2">
        <v>0.16</v>
      </c>
      <c r="H144" s="2">
        <v>-3.4482758620689703E-2</v>
      </c>
      <c r="I144" s="2">
        <v>-3.5714285714285698E-2</v>
      </c>
      <c r="J144" s="2">
        <v>0</v>
      </c>
      <c r="K144" s="2">
        <v>0.18518518518518501</v>
      </c>
      <c r="L144" s="2">
        <v>3.125E-2</v>
      </c>
      <c r="M144" s="2">
        <v>0.12121212121212099</v>
      </c>
      <c r="N144" s="3">
        <v>0.37037037037037002</v>
      </c>
      <c r="O144" s="3">
        <v>1.05555555555556</v>
      </c>
    </row>
    <row r="145" spans="1:15" x14ac:dyDescent="0.3">
      <c r="A145" s="8" t="s">
        <v>14</v>
      </c>
      <c r="B145" s="8" t="s">
        <v>107</v>
      </c>
      <c r="C145" s="2">
        <v>0.161016949152542</v>
      </c>
      <c r="D145" s="2">
        <v>2.6763990267639901E-2</v>
      </c>
      <c r="E145" s="2">
        <v>0.106635071090047</v>
      </c>
      <c r="F145" s="2">
        <v>0.20128479657387599</v>
      </c>
      <c r="G145" s="2">
        <v>0.15686274509803899</v>
      </c>
      <c r="H145" s="2">
        <v>8.1664098613251093E-2</v>
      </c>
      <c r="I145" s="2">
        <v>0.14387464387464399</v>
      </c>
      <c r="J145" s="2">
        <v>0.19551681195516801</v>
      </c>
      <c r="K145" s="2">
        <v>3.8541666666666703E-2</v>
      </c>
      <c r="L145" s="2">
        <v>3.5105315947843503E-2</v>
      </c>
      <c r="M145" s="2">
        <v>6.1046511627907002E-2</v>
      </c>
      <c r="N145" s="3">
        <v>0.36363636363636398</v>
      </c>
      <c r="O145" s="3">
        <v>1.59478672985782</v>
      </c>
    </row>
    <row r="146" spans="1:15" x14ac:dyDescent="0.3">
      <c r="A146" s="8" t="s">
        <v>14</v>
      </c>
      <c r="B146" s="8" t="s">
        <v>108</v>
      </c>
      <c r="C146" s="2">
        <v>0.106870229007634</v>
      </c>
      <c r="D146" s="2">
        <v>-3.4482758620689703E-2</v>
      </c>
      <c r="E146" s="2">
        <v>0.16428571428571401</v>
      </c>
      <c r="F146" s="2">
        <v>1.84049079754601E-2</v>
      </c>
      <c r="G146" s="2">
        <v>1.8072289156626498E-2</v>
      </c>
      <c r="H146" s="2">
        <v>3.5502958579881699E-2</v>
      </c>
      <c r="I146" s="2">
        <v>0.23428571428571399</v>
      </c>
      <c r="J146" s="2">
        <v>0.11111111111111099</v>
      </c>
      <c r="K146" s="2">
        <v>-6.25E-2</v>
      </c>
      <c r="L146" s="2">
        <v>0.266666666666667</v>
      </c>
      <c r="M146" s="2">
        <v>-4.9122807017543901E-2</v>
      </c>
      <c r="N146" s="3">
        <v>0.25462962962962998</v>
      </c>
      <c r="O146" s="3">
        <v>0.93571428571428605</v>
      </c>
    </row>
    <row r="147" spans="1:15" x14ac:dyDescent="0.3">
      <c r="A147" s="8" t="s">
        <v>14</v>
      </c>
      <c r="B147" s="8" t="s">
        <v>109</v>
      </c>
      <c r="C147" s="2">
        <v>-7.9338842975206603E-2</v>
      </c>
      <c r="D147" s="2">
        <v>-9.6050269299820495E-2</v>
      </c>
      <c r="E147" s="2">
        <v>-0.111221449851043</v>
      </c>
      <c r="F147" s="2">
        <v>-8.1564245810055905E-2</v>
      </c>
      <c r="G147" s="2">
        <v>-7.7858880778588796E-2</v>
      </c>
      <c r="H147" s="2">
        <v>-9.4986807387862804E-2</v>
      </c>
      <c r="I147" s="2">
        <v>-0.134110787172012</v>
      </c>
      <c r="J147" s="2">
        <v>-4.0404040404040401E-2</v>
      </c>
      <c r="K147" s="2">
        <v>-7.7192982456140397E-2</v>
      </c>
      <c r="L147" s="2">
        <v>-0.29847908745247098</v>
      </c>
      <c r="M147" s="2">
        <v>-0.23848238482384801</v>
      </c>
      <c r="N147" s="3">
        <v>-0.52693602693602704</v>
      </c>
      <c r="O147" s="3">
        <v>-0.72095332671300905</v>
      </c>
    </row>
    <row r="148" spans="1:15" x14ac:dyDescent="0.3">
      <c r="A148" s="8" t="s">
        <v>15</v>
      </c>
      <c r="B148" s="8" t="s">
        <v>101</v>
      </c>
      <c r="C148" s="2">
        <v>8.3333333333333301E-2</v>
      </c>
      <c r="D148" s="2">
        <v>2.5641025641025599E-2</v>
      </c>
      <c r="E148" s="2">
        <v>-0.15</v>
      </c>
      <c r="F148" s="2">
        <v>5.8823529411764698E-2</v>
      </c>
      <c r="G148" s="2">
        <v>0.5</v>
      </c>
      <c r="H148" s="2">
        <v>0.16666666666666699</v>
      </c>
      <c r="I148" s="2">
        <v>0.206349206349206</v>
      </c>
      <c r="J148" s="2">
        <v>0</v>
      </c>
      <c r="K148" s="2">
        <v>0.22368421052631601</v>
      </c>
      <c r="L148" s="2">
        <v>0.35483870967741898</v>
      </c>
      <c r="M148" s="2">
        <v>0.26984126984126999</v>
      </c>
      <c r="N148" s="3">
        <v>1.1052631578947401</v>
      </c>
      <c r="O148" s="3">
        <v>3</v>
      </c>
    </row>
    <row r="149" spans="1:15" x14ac:dyDescent="0.3">
      <c r="A149" s="8" t="s">
        <v>15</v>
      </c>
      <c r="B149" s="8" t="s">
        <v>102</v>
      </c>
      <c r="C149" s="2">
        <v>0.103846153846154</v>
      </c>
      <c r="D149" s="2">
        <v>6.9686411149825801E-3</v>
      </c>
      <c r="E149" s="2">
        <v>-4.1522491349481001E-2</v>
      </c>
      <c r="F149" s="2">
        <v>0.19855595667869999</v>
      </c>
      <c r="G149" s="2">
        <v>-1.8072289156626498E-2</v>
      </c>
      <c r="H149" s="2">
        <v>0.156441717791411</v>
      </c>
      <c r="I149" s="2">
        <v>0.13793103448275901</v>
      </c>
      <c r="J149" s="2">
        <v>8.6247086247086199E-2</v>
      </c>
      <c r="K149" s="2">
        <v>6.2231759656652397E-2</v>
      </c>
      <c r="L149" s="2">
        <v>0.175757575757576</v>
      </c>
      <c r="M149" s="2">
        <v>7.7319587628865996E-2</v>
      </c>
      <c r="N149" s="3">
        <v>0.46153846153846201</v>
      </c>
      <c r="O149" s="3">
        <v>1.1695501730103799</v>
      </c>
    </row>
    <row r="150" spans="1:15" x14ac:dyDescent="0.3">
      <c r="A150" s="8" t="s">
        <v>15</v>
      </c>
      <c r="B150" s="8" t="s">
        <v>103</v>
      </c>
      <c r="C150" s="2">
        <v>4.6153846153846198E-2</v>
      </c>
      <c r="D150" s="2">
        <v>-0.11764705882352899</v>
      </c>
      <c r="E150" s="2">
        <v>5.5555555555555601E-2</v>
      </c>
      <c r="F150" s="2">
        <v>7.3684210526315796E-2</v>
      </c>
      <c r="G150" s="2">
        <v>0.17156862745098</v>
      </c>
      <c r="H150" s="2">
        <v>4.6025104602510497E-2</v>
      </c>
      <c r="I150" s="2">
        <v>0.112</v>
      </c>
      <c r="J150" s="2">
        <v>-3.5971223021582701E-3</v>
      </c>
      <c r="K150" s="2">
        <v>5.4151624548736503E-2</v>
      </c>
      <c r="L150" s="2">
        <v>6.8493150684931503E-2</v>
      </c>
      <c r="M150" s="2">
        <v>0.32051282051282098</v>
      </c>
      <c r="N150" s="3">
        <v>0.48201438848920902</v>
      </c>
      <c r="O150" s="3">
        <v>1.2888888888888901</v>
      </c>
    </row>
    <row r="151" spans="1:15" x14ac:dyDescent="0.3">
      <c r="A151" s="8" t="s">
        <v>15</v>
      </c>
      <c r="B151" s="8" t="s">
        <v>104</v>
      </c>
      <c r="C151" s="2">
        <v>0</v>
      </c>
      <c r="D151" s="2">
        <v>0</v>
      </c>
      <c r="E151" s="2">
        <v>1</v>
      </c>
      <c r="F151" s="2">
        <v>-0.5</v>
      </c>
      <c r="G151" s="2">
        <v>1</v>
      </c>
      <c r="H151" s="2">
        <v>0</v>
      </c>
      <c r="I151" s="2">
        <v>0.5</v>
      </c>
      <c r="J151" s="2">
        <v>-0.33333333333333298</v>
      </c>
      <c r="K151" s="2">
        <v>-0.5</v>
      </c>
      <c r="L151" s="2">
        <v>2</v>
      </c>
      <c r="M151" s="2">
        <v>0.33333333333333298</v>
      </c>
      <c r="N151" s="3">
        <v>0.33333333333333298</v>
      </c>
      <c r="O151" s="3">
        <v>3</v>
      </c>
    </row>
    <row r="152" spans="1:15" x14ac:dyDescent="0.3">
      <c r="A152" s="8" t="s">
        <v>15</v>
      </c>
      <c r="B152" s="8" t="s">
        <v>105</v>
      </c>
      <c r="C152" s="2">
        <v>-1.10294117647059E-2</v>
      </c>
      <c r="D152" s="2">
        <v>5.5762081784386602E-2</v>
      </c>
      <c r="E152" s="2">
        <v>7.3943661971830998E-2</v>
      </c>
      <c r="F152" s="2">
        <v>5.9016393442623001E-2</v>
      </c>
      <c r="G152" s="2">
        <v>5.5727554179566603E-2</v>
      </c>
      <c r="H152" s="2">
        <v>0.102639296187683</v>
      </c>
      <c r="I152" s="2">
        <v>0.11436170212766</v>
      </c>
      <c r="J152" s="2">
        <v>0.145584725536993</v>
      </c>
      <c r="K152" s="2">
        <v>0.204166666666667</v>
      </c>
      <c r="L152" s="2">
        <v>0.23875432525951601</v>
      </c>
      <c r="M152" s="2">
        <v>0.19972067039106101</v>
      </c>
      <c r="N152" s="3">
        <v>1.0501193317422399</v>
      </c>
      <c r="O152" s="3">
        <v>2.02464788732394</v>
      </c>
    </row>
    <row r="153" spans="1:15" x14ac:dyDescent="0.3">
      <c r="A153" s="8" t="s">
        <v>15</v>
      </c>
      <c r="B153" s="8" t="s">
        <v>106</v>
      </c>
      <c r="C153" s="2">
        <v>-0.11111111111111099</v>
      </c>
      <c r="D153" s="2">
        <v>0</v>
      </c>
      <c r="E153" s="2">
        <v>-0.375</v>
      </c>
      <c r="F153" s="2">
        <v>1.2</v>
      </c>
      <c r="G153" s="2">
        <v>-9.0909090909090898E-2</v>
      </c>
      <c r="H153" s="2">
        <v>0</v>
      </c>
      <c r="I153" s="2">
        <v>-0.2</v>
      </c>
      <c r="J153" s="2">
        <v>0.25</v>
      </c>
      <c r="K153" s="2">
        <v>0</v>
      </c>
      <c r="L153" s="2">
        <v>0.9</v>
      </c>
      <c r="M153" s="2">
        <v>0.21052631578947401</v>
      </c>
      <c r="N153" s="3">
        <v>1.875</v>
      </c>
      <c r="O153" s="3">
        <v>1.875</v>
      </c>
    </row>
    <row r="154" spans="1:15" x14ac:dyDescent="0.3">
      <c r="A154" s="8" t="s">
        <v>15</v>
      </c>
      <c r="B154" s="8" t="s">
        <v>16</v>
      </c>
      <c r="C154" s="2">
        <v>-0.4</v>
      </c>
      <c r="D154" s="2">
        <v>0.16666666666666699</v>
      </c>
      <c r="E154" s="2">
        <v>0.71428571428571397</v>
      </c>
      <c r="F154" s="2">
        <v>0</v>
      </c>
      <c r="G154" s="2">
        <v>-8.3333333333333301E-2</v>
      </c>
      <c r="H154" s="2">
        <v>-9.0909090909090898E-2</v>
      </c>
      <c r="I154" s="2">
        <v>0.6</v>
      </c>
      <c r="J154" s="2">
        <v>0.25</v>
      </c>
      <c r="K154" s="2">
        <v>-0.1</v>
      </c>
      <c r="L154" s="2">
        <v>0.38888888888888901</v>
      </c>
      <c r="M154" s="2">
        <v>-0.12</v>
      </c>
      <c r="N154" s="3">
        <v>0.375</v>
      </c>
      <c r="O154" s="3">
        <v>2.1428571428571401</v>
      </c>
    </row>
    <row r="155" spans="1:15" x14ac:dyDescent="0.3">
      <c r="A155" s="8" t="s">
        <v>15</v>
      </c>
      <c r="B155" s="8" t="s">
        <v>107</v>
      </c>
      <c r="C155" s="2">
        <v>0.118343195266272</v>
      </c>
      <c r="D155" s="2">
        <v>0.137566137566138</v>
      </c>
      <c r="E155" s="2">
        <v>0.125581395348837</v>
      </c>
      <c r="F155" s="2">
        <v>2.89256198347107E-2</v>
      </c>
      <c r="G155" s="2">
        <v>0.17670682730923701</v>
      </c>
      <c r="H155" s="2">
        <v>5.8020477815699703E-2</v>
      </c>
      <c r="I155" s="2">
        <v>0.106451612903226</v>
      </c>
      <c r="J155" s="2">
        <v>0.13994169096209899</v>
      </c>
      <c r="K155" s="2">
        <v>0.14578005115089501</v>
      </c>
      <c r="L155" s="2">
        <v>0.111607142857143</v>
      </c>
      <c r="M155" s="2">
        <v>1.8072289156626498E-2</v>
      </c>
      <c r="N155" s="3">
        <v>0.478134110787172</v>
      </c>
      <c r="O155" s="3">
        <v>1.35813953488372</v>
      </c>
    </row>
    <row r="156" spans="1:15" x14ac:dyDescent="0.3">
      <c r="A156" s="8" t="s">
        <v>15</v>
      </c>
      <c r="B156" s="8" t="s">
        <v>108</v>
      </c>
      <c r="C156" s="2">
        <v>-1.0989010989011E-2</v>
      </c>
      <c r="D156" s="2">
        <v>-1.1111111111111099E-2</v>
      </c>
      <c r="E156" s="2">
        <v>7.8651685393258397E-2</v>
      </c>
      <c r="F156" s="2">
        <v>0.22916666666666699</v>
      </c>
      <c r="G156" s="2">
        <v>4.2372881355932202E-2</v>
      </c>
      <c r="H156" s="2">
        <v>-8.9430894308943104E-2</v>
      </c>
      <c r="I156" s="2">
        <v>0.11607142857142901</v>
      </c>
      <c r="J156" s="2">
        <v>-4.8000000000000001E-2</v>
      </c>
      <c r="K156" s="2">
        <v>0.17647058823529399</v>
      </c>
      <c r="L156" s="2">
        <v>0.114285714285714</v>
      </c>
      <c r="M156" s="2">
        <v>0.269230769230769</v>
      </c>
      <c r="N156" s="3">
        <v>0.58399999999999996</v>
      </c>
      <c r="O156" s="3">
        <v>1.2247191011236001</v>
      </c>
    </row>
    <row r="157" spans="1:15" x14ac:dyDescent="0.3">
      <c r="A157" s="8" t="s">
        <v>15</v>
      </c>
      <c r="B157" s="8" t="s">
        <v>109</v>
      </c>
      <c r="C157" s="2">
        <v>-7.1856287425149698E-2</v>
      </c>
      <c r="D157" s="2">
        <v>-9.4193548387096801E-2</v>
      </c>
      <c r="E157" s="2">
        <v>-9.2592592592592601E-2</v>
      </c>
      <c r="F157" s="2">
        <v>-3.9246467817896397E-2</v>
      </c>
      <c r="G157" s="2">
        <v>-6.8627450980392204E-2</v>
      </c>
      <c r="H157" s="2">
        <v>-8.9473684210526302E-2</v>
      </c>
      <c r="I157" s="2">
        <v>-0.109826589595376</v>
      </c>
      <c r="J157" s="2">
        <v>-6.9264069264069306E-2</v>
      </c>
      <c r="K157" s="2">
        <v>-6.5116279069767399E-2</v>
      </c>
      <c r="L157" s="2">
        <v>-0.241293532338308</v>
      </c>
      <c r="M157" s="2">
        <v>-0.24590163934426201</v>
      </c>
      <c r="N157" s="3">
        <v>-0.50216450216450204</v>
      </c>
      <c r="O157" s="3">
        <v>-0.67236467236467201</v>
      </c>
    </row>
    <row r="158" spans="1:15" x14ac:dyDescent="0.3">
      <c r="A158" s="8" t="s">
        <v>16</v>
      </c>
      <c r="B158" s="8" t="s">
        <v>101</v>
      </c>
      <c r="C158" s="2">
        <v>-0.11363636363636399</v>
      </c>
      <c r="D158" s="2">
        <v>-0.213675213675214</v>
      </c>
      <c r="E158" s="2">
        <v>-0.35869565217391303</v>
      </c>
      <c r="F158" s="2">
        <v>-0.152542372881356</v>
      </c>
      <c r="G158" s="2">
        <v>0.1</v>
      </c>
      <c r="H158" s="2">
        <v>0.96363636363636396</v>
      </c>
      <c r="I158" s="2">
        <v>0.61111111111111105</v>
      </c>
      <c r="J158" s="2">
        <v>0.41954022988505701</v>
      </c>
      <c r="K158" s="2">
        <v>0.331983805668016</v>
      </c>
      <c r="L158" s="2">
        <v>-0.221884498480243</v>
      </c>
      <c r="M158" s="2">
        <v>0.34375</v>
      </c>
      <c r="N158" s="3">
        <v>0.97701149425287404</v>
      </c>
      <c r="O158" s="3">
        <v>2.7391304347826102</v>
      </c>
    </row>
    <row r="159" spans="1:15" x14ac:dyDescent="0.3">
      <c r="A159" s="8" t="s">
        <v>16</v>
      </c>
      <c r="B159" s="8" t="s">
        <v>102</v>
      </c>
      <c r="C159" s="2">
        <v>-0.120365394948952</v>
      </c>
      <c r="D159" s="2">
        <v>-0.13561392791692101</v>
      </c>
      <c r="E159" s="2">
        <v>-0.30812720848056502</v>
      </c>
      <c r="F159" s="2">
        <v>-0.20122574055158299</v>
      </c>
      <c r="G159" s="2">
        <v>0.17519181585677701</v>
      </c>
      <c r="H159" s="2">
        <v>0.11860718171926</v>
      </c>
      <c r="I159" s="2">
        <v>0.487354085603113</v>
      </c>
      <c r="J159" s="2">
        <v>0.159581425768476</v>
      </c>
      <c r="K159" s="2">
        <v>0.15002820078962201</v>
      </c>
      <c r="L159" s="2">
        <v>-4.3158410985777301E-2</v>
      </c>
      <c r="M159" s="2">
        <v>0.22039979497693499</v>
      </c>
      <c r="N159" s="3">
        <v>0.55722694571615405</v>
      </c>
      <c r="O159" s="3">
        <v>0.68268551236749098</v>
      </c>
    </row>
    <row r="160" spans="1:15" x14ac:dyDescent="0.3">
      <c r="A160" s="8" t="s">
        <v>16</v>
      </c>
      <c r="B160" s="8" t="s">
        <v>103</v>
      </c>
      <c r="C160" s="2">
        <v>-8.5106382978723402E-2</v>
      </c>
      <c r="D160" s="2">
        <v>-0.15697674418604701</v>
      </c>
      <c r="E160" s="2">
        <v>-0.26896551724137902</v>
      </c>
      <c r="F160" s="2">
        <v>-7.0754716981132101E-2</v>
      </c>
      <c r="G160" s="2">
        <v>0.17258883248731</v>
      </c>
      <c r="H160" s="2">
        <v>0.23376623376623401</v>
      </c>
      <c r="I160" s="2">
        <v>0.53684210526315801</v>
      </c>
      <c r="J160" s="2">
        <v>0.36757990867579898</v>
      </c>
      <c r="K160" s="2">
        <v>0.30217028380634398</v>
      </c>
      <c r="L160" s="2">
        <v>0.32179487179487198</v>
      </c>
      <c r="M160" s="2">
        <v>0.59165858389912696</v>
      </c>
      <c r="N160" s="3">
        <v>2.74657534246575</v>
      </c>
      <c r="O160" s="3">
        <v>4.6586206896551703</v>
      </c>
    </row>
    <row r="161" spans="1:15" x14ac:dyDescent="0.3">
      <c r="A161" s="8" t="s">
        <v>16</v>
      </c>
      <c r="B161" s="8" t="s">
        <v>104</v>
      </c>
      <c r="C161" s="2">
        <v>-0.375</v>
      </c>
      <c r="D161" s="2">
        <v>-0.371428571428571</v>
      </c>
      <c r="E161" s="2">
        <v>-0.36363636363636398</v>
      </c>
      <c r="F161" s="2">
        <v>0.28571428571428598</v>
      </c>
      <c r="G161" s="2">
        <v>-0.11111111111111099</v>
      </c>
      <c r="H161" s="2">
        <v>6.25E-2</v>
      </c>
      <c r="I161" s="2">
        <v>0.17647058823529399</v>
      </c>
      <c r="J161" s="2">
        <v>0.5</v>
      </c>
      <c r="K161" s="2">
        <v>0</v>
      </c>
      <c r="L161" s="2">
        <v>-0.2</v>
      </c>
      <c r="M161" s="2">
        <v>0.20833333333333301</v>
      </c>
      <c r="N161" s="3">
        <v>0.45</v>
      </c>
      <c r="O161" s="3">
        <v>0.31818181818181801</v>
      </c>
    </row>
    <row r="162" spans="1:15" x14ac:dyDescent="0.3">
      <c r="A162" s="8" t="s">
        <v>16</v>
      </c>
      <c r="B162" s="8" t="s">
        <v>105</v>
      </c>
      <c r="C162" s="2">
        <v>-4.7463175122749598E-2</v>
      </c>
      <c r="D162" s="2">
        <v>-0.14776632302405501</v>
      </c>
      <c r="E162" s="2">
        <v>-0.34979838709677402</v>
      </c>
      <c r="F162" s="2">
        <v>-2.7906976744186001E-2</v>
      </c>
      <c r="G162" s="2">
        <v>0.178628389154705</v>
      </c>
      <c r="H162" s="2">
        <v>0.477672530446549</v>
      </c>
      <c r="I162" s="2">
        <v>0.68956043956044</v>
      </c>
      <c r="J162" s="2">
        <v>0.34363143631436299</v>
      </c>
      <c r="K162" s="2">
        <v>0.23598225090762401</v>
      </c>
      <c r="L162" s="2">
        <v>0.122715404699739</v>
      </c>
      <c r="M162" s="2">
        <v>0.47354651162790701</v>
      </c>
      <c r="N162" s="3">
        <v>1.7474254742547399</v>
      </c>
      <c r="O162" s="3">
        <v>4.1098790322580596</v>
      </c>
    </row>
    <row r="163" spans="1:15" x14ac:dyDescent="0.3">
      <c r="A163" s="8" t="s">
        <v>16</v>
      </c>
      <c r="B163" s="8" t="s">
        <v>106</v>
      </c>
      <c r="C163" s="2">
        <v>0</v>
      </c>
      <c r="D163" s="2">
        <v>-0.230769230769231</v>
      </c>
      <c r="E163" s="2">
        <v>-0.1</v>
      </c>
      <c r="F163" s="2">
        <v>0.22222222222222199</v>
      </c>
      <c r="G163" s="2">
        <v>0.36363636363636398</v>
      </c>
      <c r="H163" s="2">
        <v>0.2</v>
      </c>
      <c r="I163" s="2">
        <v>0.27777777777777801</v>
      </c>
      <c r="J163" s="2">
        <v>0.26086956521739102</v>
      </c>
      <c r="K163" s="2">
        <v>0.34482758620689702</v>
      </c>
      <c r="L163" s="2">
        <v>0.28205128205128199</v>
      </c>
      <c r="M163" s="2">
        <v>0.34</v>
      </c>
      <c r="N163" s="3">
        <v>1.9130434782608701</v>
      </c>
      <c r="O163" s="3">
        <v>5.7</v>
      </c>
    </row>
    <row r="164" spans="1:15" x14ac:dyDescent="0.3">
      <c r="A164" s="8" t="s">
        <v>16</v>
      </c>
      <c r="B164" s="8" t="s">
        <v>16</v>
      </c>
      <c r="C164" s="2">
        <v>0</v>
      </c>
      <c r="D164" s="2">
        <v>-0.12</v>
      </c>
      <c r="E164" s="2">
        <v>-0.25</v>
      </c>
      <c r="F164" s="2">
        <v>-6.0606060606060601E-2</v>
      </c>
      <c r="G164" s="2">
        <v>0.19354838709677399</v>
      </c>
      <c r="H164" s="2">
        <v>-0.162162162162162</v>
      </c>
      <c r="I164" s="2">
        <v>0</v>
      </c>
      <c r="J164" s="2">
        <v>0.25806451612903197</v>
      </c>
      <c r="K164" s="2">
        <v>0.230769230769231</v>
      </c>
      <c r="L164" s="2">
        <v>0.3125</v>
      </c>
      <c r="M164" s="2">
        <v>4.7619047619047603E-2</v>
      </c>
      <c r="N164" s="3">
        <v>1.12903225806452</v>
      </c>
      <c r="O164" s="3">
        <v>0.5</v>
      </c>
    </row>
    <row r="165" spans="1:15" x14ac:dyDescent="0.3">
      <c r="A165" s="8" t="s">
        <v>16</v>
      </c>
      <c r="B165" s="8" t="s">
        <v>107</v>
      </c>
      <c r="C165" s="2">
        <v>-5.00863557858377E-2</v>
      </c>
      <c r="D165" s="2">
        <v>-0.20181818181818201</v>
      </c>
      <c r="E165" s="2">
        <v>-0.28929384965831401</v>
      </c>
      <c r="F165" s="2">
        <v>-0.15384615384615399</v>
      </c>
      <c r="G165" s="2">
        <v>0.16666666666666699</v>
      </c>
      <c r="H165" s="2">
        <v>0.168831168831169</v>
      </c>
      <c r="I165" s="2">
        <v>0.24444444444444399</v>
      </c>
      <c r="J165" s="2">
        <v>0.28348214285714302</v>
      </c>
      <c r="K165" s="2">
        <v>0.118260869565217</v>
      </c>
      <c r="L165" s="2">
        <v>-2.79937791601866E-2</v>
      </c>
      <c r="M165" s="2">
        <v>0.26879999999999998</v>
      </c>
      <c r="N165" s="3">
        <v>0.77008928571428603</v>
      </c>
      <c r="O165" s="3">
        <v>0.806378132118451</v>
      </c>
    </row>
    <row r="166" spans="1:15" x14ac:dyDescent="0.3">
      <c r="A166" s="8" t="s">
        <v>16</v>
      </c>
      <c r="B166" s="8" t="s">
        <v>108</v>
      </c>
      <c r="C166" s="2">
        <v>-0.143222506393862</v>
      </c>
      <c r="D166" s="2">
        <v>-0.107462686567164</v>
      </c>
      <c r="E166" s="2">
        <v>-0.30769230769230799</v>
      </c>
      <c r="F166" s="2">
        <v>-0.14009661835748799</v>
      </c>
      <c r="G166" s="2">
        <v>-7.3033707865168496E-2</v>
      </c>
      <c r="H166" s="2">
        <v>0.21212121212121199</v>
      </c>
      <c r="I166" s="2">
        <v>0.16</v>
      </c>
      <c r="J166" s="2">
        <v>0.20689655172413801</v>
      </c>
      <c r="K166" s="2">
        <v>0.314285714285714</v>
      </c>
      <c r="L166" s="2">
        <v>-1.3586956521739101E-2</v>
      </c>
      <c r="M166" s="2">
        <v>0.28099173553718998</v>
      </c>
      <c r="N166" s="3">
        <v>1.0043103448275901</v>
      </c>
      <c r="O166" s="3">
        <v>0.55518394648829394</v>
      </c>
    </row>
    <row r="167" spans="1:15" x14ac:dyDescent="0.3">
      <c r="A167" s="8" t="s">
        <v>16</v>
      </c>
      <c r="B167" s="8" t="s">
        <v>109</v>
      </c>
      <c r="C167" s="2">
        <v>-0.18422674060381999</v>
      </c>
      <c r="D167" s="2">
        <v>-0.27165156092648501</v>
      </c>
      <c r="E167" s="2">
        <v>-0.49498790183200803</v>
      </c>
      <c r="F167" s="2">
        <v>-0.45037645448323099</v>
      </c>
      <c r="G167" s="2">
        <v>-0.32876712328767099</v>
      </c>
      <c r="H167" s="2">
        <v>-0.33209647495361799</v>
      </c>
      <c r="I167" s="2">
        <v>-0.26944444444444399</v>
      </c>
      <c r="J167" s="2">
        <v>3.04182509505703E-2</v>
      </c>
      <c r="K167" s="2">
        <v>-0.18450184501844999</v>
      </c>
      <c r="L167" s="2">
        <v>-0.51131221719456998</v>
      </c>
      <c r="M167" s="2">
        <v>-0.31481481481481499</v>
      </c>
      <c r="N167" s="3">
        <v>-0.71863117870722404</v>
      </c>
      <c r="O167" s="3">
        <v>-0.97442101624611099</v>
      </c>
    </row>
    <row r="168" spans="1:15" x14ac:dyDescent="0.3">
      <c r="A168" s="11" t="s">
        <v>17</v>
      </c>
      <c r="B168" s="11" t="s">
        <v>17</v>
      </c>
      <c r="C168" s="3">
        <v>1.15360369825594E-2</v>
      </c>
      <c r="D168" s="3">
        <v>-5.1330522029954903E-2</v>
      </c>
      <c r="E168" s="3">
        <v>-5.4633441359376402E-2</v>
      </c>
      <c r="F168" s="3">
        <v>-2.5478887267505199E-3</v>
      </c>
      <c r="G168" s="3">
        <v>5.84028051923925E-2</v>
      </c>
      <c r="H168" s="3">
        <v>5.7505814208609403E-2</v>
      </c>
      <c r="I168" s="3">
        <v>0.108570717234797</v>
      </c>
      <c r="J168" s="3">
        <v>9.9715526276388702E-2</v>
      </c>
      <c r="K168" s="3">
        <v>8.4734513274336301E-2</v>
      </c>
      <c r="L168" s="3">
        <v>0.106339917475957</v>
      </c>
      <c r="M168" s="3">
        <v>0.14414963767602099</v>
      </c>
      <c r="N168" s="3">
        <v>0.50999401107950304</v>
      </c>
      <c r="O168" s="3">
        <v>0.766707541385653</v>
      </c>
    </row>
    <row r="169" spans="1:15" x14ac:dyDescent="0.3">
      <c r="A169" s="15"/>
      <c r="B169" s="15"/>
    </row>
    <row r="170" spans="1:15" x14ac:dyDescent="0.3">
      <c r="A170" s="13" t="s">
        <v>40</v>
      </c>
      <c r="B170" s="15"/>
    </row>
    <row r="171" spans="1:15" x14ac:dyDescent="0.3">
      <c r="A171" s="14" t="s">
        <v>41</v>
      </c>
      <c r="B171" s="15"/>
    </row>
    <row r="172" spans="1:15" x14ac:dyDescent="0.3">
      <c r="A172" s="14" t="s">
        <v>42</v>
      </c>
      <c r="B172" s="15"/>
    </row>
    <row r="173" spans="1:15" x14ac:dyDescent="0.3">
      <c r="A173" s="14" t="s">
        <v>112</v>
      </c>
      <c r="B173" s="15"/>
    </row>
    <row r="174" spans="1:15" x14ac:dyDescent="0.3">
      <c r="A174" s="14" t="s">
        <v>43</v>
      </c>
      <c r="B174" s="15"/>
    </row>
    <row r="175" spans="1:15" x14ac:dyDescent="0.3">
      <c r="A175" s="14" t="s">
        <v>44</v>
      </c>
      <c r="B175" s="15"/>
    </row>
    <row r="176" spans="1:15" x14ac:dyDescent="0.3">
      <c r="A176" s="14" t="s">
        <v>45</v>
      </c>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62:N62"/>
    <mergeCell ref="C116:M11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182</v>
      </c>
      <c r="B1" s="15"/>
    </row>
    <row r="2" spans="1:14" ht="15.6" x14ac:dyDescent="0.3">
      <c r="A2" s="12" t="s">
        <v>174</v>
      </c>
      <c r="B2" s="15"/>
    </row>
    <row r="3" spans="1:14" ht="15.6" x14ac:dyDescent="0.3">
      <c r="A3" s="12" t="s">
        <v>33</v>
      </c>
      <c r="B3" s="15"/>
    </row>
    <row r="4" spans="1:14" ht="15.6" x14ac:dyDescent="0.3">
      <c r="A4" s="12" t="s">
        <v>117</v>
      </c>
      <c r="B4" s="15"/>
    </row>
    <row r="5" spans="1:14" x14ac:dyDescent="0.3">
      <c r="A5" s="15"/>
      <c r="B5" s="15"/>
    </row>
    <row r="6" spans="1:14" x14ac:dyDescent="0.3">
      <c r="A6" s="16" t="str">
        <f>HYPERLINK("#'Table of contents'!A53",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113</v>
      </c>
      <c r="C9" s="1">
        <v>154</v>
      </c>
      <c r="D9" s="1">
        <v>167</v>
      </c>
      <c r="E9" s="1">
        <v>192</v>
      </c>
      <c r="F9" s="1">
        <v>183</v>
      </c>
      <c r="G9" s="1">
        <v>199</v>
      </c>
      <c r="H9" s="1">
        <v>251</v>
      </c>
      <c r="I9" s="1">
        <v>286</v>
      </c>
      <c r="J9" s="1">
        <v>334</v>
      </c>
      <c r="K9" s="1">
        <v>362</v>
      </c>
      <c r="L9" s="1">
        <v>437</v>
      </c>
      <c r="M9" s="1">
        <v>598</v>
      </c>
      <c r="N9" s="1">
        <v>713</v>
      </c>
    </row>
    <row r="10" spans="1:14" x14ac:dyDescent="0.3">
      <c r="A10" s="7" t="s">
        <v>12</v>
      </c>
      <c r="B10" s="7" t="s">
        <v>114</v>
      </c>
      <c r="C10" s="1">
        <v>15877</v>
      </c>
      <c r="D10" s="1">
        <v>17665</v>
      </c>
      <c r="E10" s="1">
        <v>18338</v>
      </c>
      <c r="F10" s="1">
        <v>19446</v>
      </c>
      <c r="G10" s="1">
        <v>20645</v>
      </c>
      <c r="H10" s="1">
        <v>23338</v>
      </c>
      <c r="I10" s="1">
        <v>26008</v>
      </c>
      <c r="J10" s="1">
        <v>30168</v>
      </c>
      <c r="K10" s="1">
        <v>33766</v>
      </c>
      <c r="L10" s="1">
        <v>37277</v>
      </c>
      <c r="M10" s="1">
        <v>44332</v>
      </c>
      <c r="N10" s="1">
        <v>51200</v>
      </c>
    </row>
    <row r="11" spans="1:14" x14ac:dyDescent="0.3">
      <c r="A11" s="7" t="s">
        <v>12</v>
      </c>
      <c r="B11" s="7" t="s">
        <v>115</v>
      </c>
      <c r="C11" s="1">
        <v>274</v>
      </c>
      <c r="D11" s="1">
        <v>334</v>
      </c>
      <c r="E11" s="1">
        <v>338</v>
      </c>
      <c r="F11" s="1">
        <v>390</v>
      </c>
      <c r="G11" s="1">
        <v>407</v>
      </c>
      <c r="H11" s="1">
        <v>480</v>
      </c>
      <c r="I11" s="1">
        <v>532</v>
      </c>
      <c r="J11" s="1">
        <v>560</v>
      </c>
      <c r="K11" s="1">
        <v>587</v>
      </c>
      <c r="L11" s="1">
        <v>636</v>
      </c>
      <c r="M11" s="1">
        <v>740</v>
      </c>
      <c r="N11" s="1">
        <v>860</v>
      </c>
    </row>
    <row r="12" spans="1:14" x14ac:dyDescent="0.3">
      <c r="A12" s="7" t="s">
        <v>12</v>
      </c>
      <c r="B12" s="7" t="s">
        <v>16</v>
      </c>
      <c r="C12" s="1">
        <v>70</v>
      </c>
      <c r="D12" s="1">
        <v>72</v>
      </c>
      <c r="E12" s="1">
        <v>78</v>
      </c>
      <c r="F12" s="1">
        <v>79</v>
      </c>
      <c r="G12" s="1">
        <v>89</v>
      </c>
      <c r="H12" s="1">
        <v>91</v>
      </c>
      <c r="I12" s="1">
        <v>110</v>
      </c>
      <c r="J12" s="1">
        <v>119</v>
      </c>
      <c r="K12" s="1">
        <v>149</v>
      </c>
      <c r="L12" s="1">
        <v>176</v>
      </c>
      <c r="M12" s="1">
        <v>235</v>
      </c>
      <c r="N12" s="1">
        <v>260</v>
      </c>
    </row>
    <row r="13" spans="1:14" x14ac:dyDescent="0.3">
      <c r="A13" s="7" t="s">
        <v>12</v>
      </c>
      <c r="B13" s="7" t="s">
        <v>108</v>
      </c>
      <c r="C13" s="1">
        <v>2167</v>
      </c>
      <c r="D13" s="1">
        <v>2467</v>
      </c>
      <c r="E13" s="1">
        <v>2589</v>
      </c>
      <c r="F13" s="1">
        <v>2700</v>
      </c>
      <c r="G13" s="1">
        <v>2932</v>
      </c>
      <c r="H13" s="1">
        <v>3086</v>
      </c>
      <c r="I13" s="1">
        <v>3184</v>
      </c>
      <c r="J13" s="1">
        <v>3409</v>
      </c>
      <c r="K13" s="1">
        <v>3570</v>
      </c>
      <c r="L13" s="1">
        <v>3683</v>
      </c>
      <c r="M13" s="1">
        <v>4272</v>
      </c>
      <c r="N13" s="1">
        <v>4845</v>
      </c>
    </row>
    <row r="14" spans="1:14" x14ac:dyDescent="0.3">
      <c r="A14" s="7" t="s">
        <v>12</v>
      </c>
      <c r="B14" s="7" t="s">
        <v>109</v>
      </c>
      <c r="C14" s="1">
        <v>14221</v>
      </c>
      <c r="D14" s="1">
        <v>13825</v>
      </c>
      <c r="E14" s="1">
        <v>12412</v>
      </c>
      <c r="F14" s="1">
        <v>11275</v>
      </c>
      <c r="G14" s="1">
        <v>10442</v>
      </c>
      <c r="H14" s="1">
        <v>9714</v>
      </c>
      <c r="I14" s="1">
        <v>8765</v>
      </c>
      <c r="J14" s="1">
        <v>7677</v>
      </c>
      <c r="K14" s="1">
        <v>7290</v>
      </c>
      <c r="L14" s="1">
        <v>6845</v>
      </c>
      <c r="M14" s="1">
        <v>4752</v>
      </c>
      <c r="N14" s="1">
        <v>3565</v>
      </c>
    </row>
    <row r="15" spans="1:14" x14ac:dyDescent="0.3">
      <c r="A15" s="7" t="s">
        <v>13</v>
      </c>
      <c r="B15" s="7" t="s">
        <v>113</v>
      </c>
      <c r="C15" s="1">
        <v>2</v>
      </c>
      <c r="D15" s="1">
        <v>2</v>
      </c>
      <c r="E15" s="1">
        <v>2</v>
      </c>
      <c r="F15" s="1">
        <v>4</v>
      </c>
      <c r="G15" s="1">
        <v>4</v>
      </c>
      <c r="H15" s="1">
        <v>5</v>
      </c>
      <c r="I15" s="1">
        <v>8</v>
      </c>
      <c r="J15" s="1">
        <v>7</v>
      </c>
      <c r="K15" s="1">
        <v>11</v>
      </c>
      <c r="L15" s="1">
        <v>9</v>
      </c>
      <c r="M15" s="1">
        <v>11</v>
      </c>
      <c r="N15" s="1">
        <v>14</v>
      </c>
    </row>
    <row r="16" spans="1:14" x14ac:dyDescent="0.3">
      <c r="A16" s="7" t="s">
        <v>13</v>
      </c>
      <c r="B16" s="7" t="s">
        <v>114</v>
      </c>
      <c r="C16" s="1">
        <v>433</v>
      </c>
      <c r="D16" s="1">
        <v>460</v>
      </c>
      <c r="E16" s="1">
        <v>485</v>
      </c>
      <c r="F16" s="1">
        <v>519</v>
      </c>
      <c r="G16" s="1">
        <v>582</v>
      </c>
      <c r="H16" s="1">
        <v>617</v>
      </c>
      <c r="I16" s="1">
        <v>718</v>
      </c>
      <c r="J16" s="1">
        <v>801</v>
      </c>
      <c r="K16" s="1">
        <v>920</v>
      </c>
      <c r="L16" s="1">
        <v>1021</v>
      </c>
      <c r="M16" s="1">
        <v>1142</v>
      </c>
      <c r="N16" s="1">
        <v>1284</v>
      </c>
    </row>
    <row r="17" spans="1:14" x14ac:dyDescent="0.3">
      <c r="A17" s="7" t="s">
        <v>13</v>
      </c>
      <c r="B17" s="7" t="s">
        <v>115</v>
      </c>
      <c r="C17" s="1">
        <v>14</v>
      </c>
      <c r="D17" s="1">
        <v>17</v>
      </c>
      <c r="E17" s="1">
        <v>14</v>
      </c>
      <c r="F17" s="1">
        <v>23</v>
      </c>
      <c r="G17" s="1">
        <v>26</v>
      </c>
      <c r="H17" s="1">
        <v>31</v>
      </c>
      <c r="I17" s="1">
        <v>38</v>
      </c>
      <c r="J17" s="1">
        <v>42</v>
      </c>
      <c r="K17" s="1">
        <v>43</v>
      </c>
      <c r="L17" s="1">
        <v>34</v>
      </c>
      <c r="M17" s="1">
        <v>43</v>
      </c>
      <c r="N17" s="1">
        <v>47</v>
      </c>
    </row>
    <row r="18" spans="1:14" x14ac:dyDescent="0.3">
      <c r="A18" s="7" t="s">
        <v>13</v>
      </c>
      <c r="B18" s="7" t="s">
        <v>16</v>
      </c>
      <c r="C18" s="1">
        <v>1</v>
      </c>
      <c r="D18" s="1">
        <v>3</v>
      </c>
      <c r="E18" s="1">
        <v>2</v>
      </c>
      <c r="F18" s="1">
        <v>2</v>
      </c>
      <c r="G18" s="1">
        <v>1</v>
      </c>
      <c r="H18" s="1">
        <v>1</v>
      </c>
      <c r="I18" s="1">
        <v>2</v>
      </c>
      <c r="J18" s="1">
        <v>2</v>
      </c>
      <c r="K18" s="1">
        <v>2</v>
      </c>
      <c r="L18" s="1">
        <v>2</v>
      </c>
      <c r="M18" s="1">
        <v>4</v>
      </c>
      <c r="N18" s="1">
        <v>4</v>
      </c>
    </row>
    <row r="19" spans="1:14" x14ac:dyDescent="0.3">
      <c r="A19" s="7" t="s">
        <v>13</v>
      </c>
      <c r="B19" s="7" t="s">
        <v>108</v>
      </c>
      <c r="C19" s="1">
        <v>58</v>
      </c>
      <c r="D19" s="1">
        <v>79</v>
      </c>
      <c r="E19" s="1">
        <v>77</v>
      </c>
      <c r="F19" s="1">
        <v>77</v>
      </c>
      <c r="G19" s="1">
        <v>79</v>
      </c>
      <c r="H19" s="1">
        <v>95</v>
      </c>
      <c r="I19" s="1">
        <v>91</v>
      </c>
      <c r="J19" s="1">
        <v>95</v>
      </c>
      <c r="K19" s="1">
        <v>105</v>
      </c>
      <c r="L19" s="1">
        <v>119</v>
      </c>
      <c r="M19" s="1">
        <v>134</v>
      </c>
      <c r="N19" s="1">
        <v>133</v>
      </c>
    </row>
    <row r="20" spans="1:14" x14ac:dyDescent="0.3">
      <c r="A20" s="7" t="s">
        <v>13</v>
      </c>
      <c r="B20" s="7" t="s">
        <v>109</v>
      </c>
      <c r="C20" s="1">
        <v>408</v>
      </c>
      <c r="D20" s="1">
        <v>395</v>
      </c>
      <c r="E20" s="1">
        <v>363</v>
      </c>
      <c r="F20" s="1">
        <v>329</v>
      </c>
      <c r="G20" s="1">
        <v>313</v>
      </c>
      <c r="H20" s="1">
        <v>292</v>
      </c>
      <c r="I20" s="1">
        <v>289</v>
      </c>
      <c r="J20" s="1">
        <v>256</v>
      </c>
      <c r="K20" s="1">
        <v>250</v>
      </c>
      <c r="L20" s="1">
        <v>246</v>
      </c>
      <c r="M20" s="1">
        <v>158</v>
      </c>
      <c r="N20" s="1">
        <v>118</v>
      </c>
    </row>
    <row r="21" spans="1:14" x14ac:dyDescent="0.3">
      <c r="A21" s="7" t="s">
        <v>14</v>
      </c>
      <c r="B21" s="7" t="s">
        <v>113</v>
      </c>
      <c r="C21" s="1">
        <v>5</v>
      </c>
      <c r="D21" s="1">
        <v>7</v>
      </c>
      <c r="E21" s="1">
        <v>9</v>
      </c>
      <c r="F21" s="1">
        <v>7</v>
      </c>
      <c r="G21" s="1">
        <v>15</v>
      </c>
      <c r="H21" s="1">
        <v>20</v>
      </c>
      <c r="I21" s="1">
        <v>22</v>
      </c>
      <c r="J21" s="1">
        <v>29</v>
      </c>
      <c r="K21" s="1">
        <v>41</v>
      </c>
      <c r="L21" s="1">
        <v>42</v>
      </c>
      <c r="M21" s="1">
        <v>54</v>
      </c>
      <c r="N21" s="1">
        <v>71</v>
      </c>
    </row>
    <row r="22" spans="1:14" x14ac:dyDescent="0.3">
      <c r="A22" s="7" t="s">
        <v>14</v>
      </c>
      <c r="B22" s="7" t="s">
        <v>114</v>
      </c>
      <c r="C22" s="1">
        <v>1071</v>
      </c>
      <c r="D22" s="1">
        <v>1210</v>
      </c>
      <c r="E22" s="1">
        <v>1234</v>
      </c>
      <c r="F22" s="1">
        <v>1256</v>
      </c>
      <c r="G22" s="1">
        <v>1370</v>
      </c>
      <c r="H22" s="1">
        <v>1510</v>
      </c>
      <c r="I22" s="1">
        <v>1642</v>
      </c>
      <c r="J22" s="1">
        <v>1831</v>
      </c>
      <c r="K22" s="1">
        <v>2104</v>
      </c>
      <c r="L22" s="1">
        <v>2279</v>
      </c>
      <c r="M22" s="1">
        <v>2580</v>
      </c>
      <c r="N22" s="1">
        <v>2866</v>
      </c>
    </row>
    <row r="23" spans="1:14" x14ac:dyDescent="0.3">
      <c r="A23" s="7" t="s">
        <v>14</v>
      </c>
      <c r="B23" s="7" t="s">
        <v>115</v>
      </c>
      <c r="C23" s="1">
        <v>28</v>
      </c>
      <c r="D23" s="1">
        <v>37</v>
      </c>
      <c r="E23" s="1">
        <v>38</v>
      </c>
      <c r="F23" s="1">
        <v>46</v>
      </c>
      <c r="G23" s="1">
        <v>54</v>
      </c>
      <c r="H23" s="1">
        <v>52</v>
      </c>
      <c r="I23" s="1">
        <v>48</v>
      </c>
      <c r="J23" s="1">
        <v>68</v>
      </c>
      <c r="K23" s="1">
        <v>82</v>
      </c>
      <c r="L23" s="1">
        <v>75</v>
      </c>
      <c r="M23" s="1">
        <v>68</v>
      </c>
      <c r="N23" s="1">
        <v>83</v>
      </c>
    </row>
    <row r="24" spans="1:14" x14ac:dyDescent="0.3">
      <c r="A24" s="7" t="s">
        <v>14</v>
      </c>
      <c r="B24" s="7" t="s">
        <v>16</v>
      </c>
      <c r="C24" s="1">
        <v>6</v>
      </c>
      <c r="D24" s="1">
        <v>7</v>
      </c>
      <c r="E24" s="1">
        <v>6</v>
      </c>
      <c r="F24" s="1">
        <v>7</v>
      </c>
      <c r="G24" s="1">
        <v>5</v>
      </c>
      <c r="H24" s="1">
        <v>7</v>
      </c>
      <c r="I24" s="1">
        <v>8</v>
      </c>
      <c r="J24" s="1">
        <v>11</v>
      </c>
      <c r="K24" s="1">
        <v>13</v>
      </c>
      <c r="L24" s="1">
        <v>10</v>
      </c>
      <c r="M24" s="1">
        <v>16</v>
      </c>
      <c r="N24" s="1">
        <v>20</v>
      </c>
    </row>
    <row r="25" spans="1:14" x14ac:dyDescent="0.3">
      <c r="A25" s="7" t="s">
        <v>14</v>
      </c>
      <c r="B25" s="7" t="s">
        <v>108</v>
      </c>
      <c r="C25" s="1">
        <v>164</v>
      </c>
      <c r="D25" s="1">
        <v>193</v>
      </c>
      <c r="E25" s="1">
        <v>173</v>
      </c>
      <c r="F25" s="1">
        <v>204</v>
      </c>
      <c r="G25" s="1">
        <v>219</v>
      </c>
      <c r="H25" s="1">
        <v>237</v>
      </c>
      <c r="I25" s="1">
        <v>234</v>
      </c>
      <c r="J25" s="1">
        <v>267</v>
      </c>
      <c r="K25" s="1">
        <v>302</v>
      </c>
      <c r="L25" s="1">
        <v>284</v>
      </c>
      <c r="M25" s="1">
        <v>356</v>
      </c>
      <c r="N25" s="1">
        <v>347</v>
      </c>
    </row>
    <row r="26" spans="1:14" x14ac:dyDescent="0.3">
      <c r="A26" s="7" t="s">
        <v>14</v>
      </c>
      <c r="B26" s="7" t="s">
        <v>109</v>
      </c>
      <c r="C26" s="1">
        <v>1210</v>
      </c>
      <c r="D26" s="1">
        <v>1114</v>
      </c>
      <c r="E26" s="1">
        <v>1007</v>
      </c>
      <c r="F26" s="1">
        <v>895</v>
      </c>
      <c r="G26" s="1">
        <v>822</v>
      </c>
      <c r="H26" s="1">
        <v>758</v>
      </c>
      <c r="I26" s="1">
        <v>686</v>
      </c>
      <c r="J26" s="1">
        <v>594</v>
      </c>
      <c r="K26" s="1">
        <v>570</v>
      </c>
      <c r="L26" s="1">
        <v>526</v>
      </c>
      <c r="M26" s="1">
        <v>369</v>
      </c>
      <c r="N26" s="1">
        <v>281</v>
      </c>
    </row>
    <row r="27" spans="1:14" x14ac:dyDescent="0.3">
      <c r="A27" s="7" t="s">
        <v>15</v>
      </c>
      <c r="B27" s="7" t="s">
        <v>113</v>
      </c>
      <c r="C27" s="1">
        <v>7</v>
      </c>
      <c r="D27" s="1">
        <v>8</v>
      </c>
      <c r="E27" s="1">
        <v>7</v>
      </c>
      <c r="F27" s="1">
        <v>7</v>
      </c>
      <c r="G27" s="1">
        <v>8</v>
      </c>
      <c r="H27" s="1">
        <v>12</v>
      </c>
      <c r="I27" s="1">
        <v>15</v>
      </c>
      <c r="J27" s="1">
        <v>22</v>
      </c>
      <c r="K27" s="1">
        <v>26</v>
      </c>
      <c r="L27" s="1">
        <v>27</v>
      </c>
      <c r="M27" s="1">
        <v>40</v>
      </c>
      <c r="N27" s="1">
        <v>42</v>
      </c>
    </row>
    <row r="28" spans="1:14" x14ac:dyDescent="0.3">
      <c r="A28" s="7" t="s">
        <v>15</v>
      </c>
      <c r="B28" s="7" t="s">
        <v>114</v>
      </c>
      <c r="C28" s="1">
        <v>926</v>
      </c>
      <c r="D28" s="1">
        <v>956</v>
      </c>
      <c r="E28" s="1">
        <v>975</v>
      </c>
      <c r="F28" s="1">
        <v>1015</v>
      </c>
      <c r="G28" s="1">
        <v>1118</v>
      </c>
      <c r="H28" s="1">
        <v>1211</v>
      </c>
      <c r="I28" s="1">
        <v>1334</v>
      </c>
      <c r="J28" s="1">
        <v>1512</v>
      </c>
      <c r="K28" s="1">
        <v>1638</v>
      </c>
      <c r="L28" s="1">
        <v>1837</v>
      </c>
      <c r="M28" s="1">
        <v>2166</v>
      </c>
      <c r="N28" s="1">
        <v>2484</v>
      </c>
    </row>
    <row r="29" spans="1:14" x14ac:dyDescent="0.3">
      <c r="A29" s="7" t="s">
        <v>15</v>
      </c>
      <c r="B29" s="7" t="s">
        <v>115</v>
      </c>
      <c r="C29" s="1">
        <v>9</v>
      </c>
      <c r="D29" s="1">
        <v>12</v>
      </c>
      <c r="E29" s="1">
        <v>14</v>
      </c>
      <c r="F29" s="1">
        <v>16</v>
      </c>
      <c r="G29" s="1">
        <v>15</v>
      </c>
      <c r="H29" s="1">
        <v>23</v>
      </c>
      <c r="I29" s="1">
        <v>16</v>
      </c>
      <c r="J29" s="1">
        <v>13</v>
      </c>
      <c r="K29" s="1">
        <v>22</v>
      </c>
      <c r="L29" s="1">
        <v>21</v>
      </c>
      <c r="M29" s="1">
        <v>29</v>
      </c>
      <c r="N29" s="1">
        <v>33</v>
      </c>
    </row>
    <row r="30" spans="1:14" x14ac:dyDescent="0.3">
      <c r="A30" s="7" t="s">
        <v>15</v>
      </c>
      <c r="B30" s="7" t="s">
        <v>16</v>
      </c>
      <c r="C30" s="1">
        <v>3</v>
      </c>
      <c r="D30" s="1">
        <v>2</v>
      </c>
      <c r="E30" s="1">
        <v>2</v>
      </c>
      <c r="F30" s="1">
        <v>2</v>
      </c>
      <c r="G30" s="1">
        <v>6</v>
      </c>
      <c r="H30" s="1">
        <v>7</v>
      </c>
      <c r="I30" s="1">
        <v>6</v>
      </c>
      <c r="J30" s="1">
        <v>6</v>
      </c>
      <c r="K30" s="1">
        <v>10</v>
      </c>
      <c r="L30" s="1">
        <v>10</v>
      </c>
      <c r="M30" s="1">
        <v>9</v>
      </c>
      <c r="N30" s="1">
        <v>9</v>
      </c>
    </row>
    <row r="31" spans="1:14" x14ac:dyDescent="0.3">
      <c r="A31" s="7" t="s">
        <v>15</v>
      </c>
      <c r="B31" s="7" t="s">
        <v>108</v>
      </c>
      <c r="C31" s="1">
        <v>98</v>
      </c>
      <c r="D31" s="1">
        <v>115</v>
      </c>
      <c r="E31" s="1">
        <v>115</v>
      </c>
      <c r="F31" s="1">
        <v>123</v>
      </c>
      <c r="G31" s="1">
        <v>139</v>
      </c>
      <c r="H31" s="1">
        <v>146</v>
      </c>
      <c r="I31" s="1">
        <v>139</v>
      </c>
      <c r="J31" s="1">
        <v>144</v>
      </c>
      <c r="K31" s="1">
        <v>145</v>
      </c>
      <c r="L31" s="1">
        <v>180</v>
      </c>
      <c r="M31" s="1">
        <v>193</v>
      </c>
      <c r="N31" s="1">
        <v>244</v>
      </c>
    </row>
    <row r="32" spans="1:14" x14ac:dyDescent="0.3">
      <c r="A32" s="7" t="s">
        <v>15</v>
      </c>
      <c r="B32" s="7" t="s">
        <v>109</v>
      </c>
      <c r="C32" s="1">
        <v>835</v>
      </c>
      <c r="D32" s="1">
        <v>775</v>
      </c>
      <c r="E32" s="1">
        <v>702</v>
      </c>
      <c r="F32" s="1">
        <v>637</v>
      </c>
      <c r="G32" s="1">
        <v>612</v>
      </c>
      <c r="H32" s="1">
        <v>570</v>
      </c>
      <c r="I32" s="1">
        <v>519</v>
      </c>
      <c r="J32" s="1">
        <v>462</v>
      </c>
      <c r="K32" s="1">
        <v>430</v>
      </c>
      <c r="L32" s="1">
        <v>402</v>
      </c>
      <c r="M32" s="1">
        <v>305</v>
      </c>
      <c r="N32" s="1">
        <v>230</v>
      </c>
    </row>
    <row r="33" spans="1:14" x14ac:dyDescent="0.3">
      <c r="A33" s="7" t="s">
        <v>16</v>
      </c>
      <c r="B33" s="7" t="s">
        <v>113</v>
      </c>
      <c r="C33" s="1">
        <v>50</v>
      </c>
      <c r="D33" s="1">
        <v>46</v>
      </c>
      <c r="E33" s="1">
        <v>36</v>
      </c>
      <c r="F33" s="1">
        <v>23</v>
      </c>
      <c r="G33" s="1">
        <v>17</v>
      </c>
      <c r="H33" s="1">
        <v>31</v>
      </c>
      <c r="I33" s="1">
        <v>37</v>
      </c>
      <c r="J33" s="1">
        <v>58</v>
      </c>
      <c r="K33" s="1">
        <v>51</v>
      </c>
      <c r="L33" s="1">
        <v>64</v>
      </c>
      <c r="M33" s="1">
        <v>65</v>
      </c>
      <c r="N33" s="1">
        <v>83</v>
      </c>
    </row>
    <row r="34" spans="1:14" x14ac:dyDescent="0.3">
      <c r="A34" s="7" t="s">
        <v>16</v>
      </c>
      <c r="B34" s="7" t="s">
        <v>114</v>
      </c>
      <c r="C34" s="1">
        <v>3954</v>
      </c>
      <c r="D34" s="1">
        <v>3594</v>
      </c>
      <c r="E34" s="1">
        <v>3085</v>
      </c>
      <c r="F34" s="1">
        <v>2114</v>
      </c>
      <c r="G34" s="1">
        <v>1861</v>
      </c>
      <c r="H34" s="1">
        <v>2191</v>
      </c>
      <c r="I34" s="1">
        <v>2784</v>
      </c>
      <c r="J34" s="1">
        <v>4270</v>
      </c>
      <c r="K34" s="1">
        <v>5504</v>
      </c>
      <c r="L34" s="1">
        <v>6670</v>
      </c>
      <c r="M34" s="1">
        <v>7075</v>
      </c>
      <c r="N34" s="1">
        <v>9874</v>
      </c>
    </row>
    <row r="35" spans="1:14" x14ac:dyDescent="0.3">
      <c r="A35" s="7" t="s">
        <v>16</v>
      </c>
      <c r="B35" s="7" t="s">
        <v>115</v>
      </c>
      <c r="C35" s="1">
        <v>55</v>
      </c>
      <c r="D35" s="1">
        <v>51</v>
      </c>
      <c r="E35" s="1">
        <v>33</v>
      </c>
      <c r="F35" s="1">
        <v>26</v>
      </c>
      <c r="G35" s="1">
        <v>20</v>
      </c>
      <c r="H35" s="1">
        <v>25</v>
      </c>
      <c r="I35" s="1">
        <v>26</v>
      </c>
      <c r="J35" s="1">
        <v>35</v>
      </c>
      <c r="K35" s="1">
        <v>45</v>
      </c>
      <c r="L35" s="1">
        <v>62</v>
      </c>
      <c r="M35" s="1">
        <v>58</v>
      </c>
      <c r="N35" s="1">
        <v>79</v>
      </c>
    </row>
    <row r="36" spans="1:14" x14ac:dyDescent="0.3">
      <c r="A36" s="7" t="s">
        <v>16</v>
      </c>
      <c r="B36" s="7" t="s">
        <v>16</v>
      </c>
      <c r="C36" s="1">
        <v>31</v>
      </c>
      <c r="D36" s="1">
        <v>34</v>
      </c>
      <c r="E36" s="1">
        <v>23</v>
      </c>
      <c r="F36" s="1">
        <v>24</v>
      </c>
      <c r="G36" s="1">
        <v>17</v>
      </c>
      <c r="H36" s="1">
        <v>12</v>
      </c>
      <c r="I36" s="1">
        <v>22</v>
      </c>
      <c r="J36" s="1">
        <v>38</v>
      </c>
      <c r="K36" s="1">
        <v>44</v>
      </c>
      <c r="L36" s="1">
        <v>44</v>
      </c>
      <c r="M36" s="1">
        <v>46</v>
      </c>
      <c r="N36" s="1">
        <v>55</v>
      </c>
    </row>
    <row r="37" spans="1:14" x14ac:dyDescent="0.3">
      <c r="A37" s="7" t="s">
        <v>16</v>
      </c>
      <c r="B37" s="7" t="s">
        <v>108</v>
      </c>
      <c r="C37" s="1">
        <v>591</v>
      </c>
      <c r="D37" s="1">
        <v>520</v>
      </c>
      <c r="E37" s="1">
        <v>426</v>
      </c>
      <c r="F37" s="1">
        <v>283</v>
      </c>
      <c r="G37" s="1">
        <v>243</v>
      </c>
      <c r="H37" s="1">
        <v>226</v>
      </c>
      <c r="I37" s="1">
        <v>270</v>
      </c>
      <c r="J37" s="1">
        <v>339</v>
      </c>
      <c r="K37" s="1">
        <v>407</v>
      </c>
      <c r="L37" s="1">
        <v>500</v>
      </c>
      <c r="M37" s="1">
        <v>559</v>
      </c>
      <c r="N37" s="1">
        <v>764</v>
      </c>
    </row>
    <row r="38" spans="1:14" x14ac:dyDescent="0.3">
      <c r="A38" s="7" t="s">
        <v>16</v>
      </c>
      <c r="B38" s="7" t="s">
        <v>109</v>
      </c>
      <c r="C38" s="1">
        <v>4868</v>
      </c>
      <c r="D38" s="1">
        <v>3972</v>
      </c>
      <c r="E38" s="1">
        <v>2893</v>
      </c>
      <c r="F38" s="1">
        <v>1461</v>
      </c>
      <c r="G38" s="1">
        <v>803</v>
      </c>
      <c r="H38" s="1">
        <v>539</v>
      </c>
      <c r="I38" s="1">
        <v>360</v>
      </c>
      <c r="J38" s="1">
        <v>263</v>
      </c>
      <c r="K38" s="1">
        <v>271</v>
      </c>
      <c r="L38" s="1">
        <v>221</v>
      </c>
      <c r="M38" s="1">
        <v>108</v>
      </c>
      <c r="N38" s="1">
        <v>74</v>
      </c>
    </row>
    <row r="39" spans="1:14" x14ac:dyDescent="0.3">
      <c r="A39" s="10" t="s">
        <v>17</v>
      </c>
      <c r="B39" s="10" t="s">
        <v>17</v>
      </c>
      <c r="C39" s="5">
        <v>47590</v>
      </c>
      <c r="D39" s="5">
        <v>48139</v>
      </c>
      <c r="E39" s="5">
        <v>45668</v>
      </c>
      <c r="F39" s="5">
        <v>43173</v>
      </c>
      <c r="G39" s="5">
        <v>43063</v>
      </c>
      <c r="H39" s="5">
        <v>45578</v>
      </c>
      <c r="I39" s="5">
        <v>48199</v>
      </c>
      <c r="J39" s="5">
        <v>53432</v>
      </c>
      <c r="K39" s="5">
        <v>58760</v>
      </c>
      <c r="L39" s="5">
        <v>63739</v>
      </c>
      <c r="M39" s="5">
        <v>70517</v>
      </c>
      <c r="N39" s="5">
        <v>80682</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113</v>
      </c>
      <c r="C44" s="2">
        <v>4.7004242590727302E-3</v>
      </c>
      <c r="D44" s="2">
        <v>4.8363741673906804E-3</v>
      </c>
      <c r="E44" s="2">
        <v>5.6558753350811602E-3</v>
      </c>
      <c r="F44" s="2">
        <v>5.3708214715463901E-3</v>
      </c>
      <c r="G44" s="2">
        <v>5.7325574696087999E-3</v>
      </c>
      <c r="H44" s="2">
        <v>6.7911255411255396E-3</v>
      </c>
      <c r="I44" s="2">
        <v>7.3550212164073597E-3</v>
      </c>
      <c r="J44" s="2">
        <v>7.9021458821302692E-3</v>
      </c>
      <c r="K44" s="2">
        <v>7.9170676231300908E-3</v>
      </c>
      <c r="L44" s="2">
        <v>8.9085497614873402E-3</v>
      </c>
      <c r="M44" s="2">
        <v>1.08867811174425E-2</v>
      </c>
      <c r="N44" s="2">
        <v>1.1604251094510401E-2</v>
      </c>
    </row>
    <row r="45" spans="1:14" x14ac:dyDescent="0.3">
      <c r="A45" s="8" t="s">
        <v>12</v>
      </c>
      <c r="B45" s="8" t="s">
        <v>114</v>
      </c>
      <c r="C45" s="2">
        <v>0.48460153221621899</v>
      </c>
      <c r="D45" s="2">
        <v>0.51158412974225298</v>
      </c>
      <c r="E45" s="2">
        <v>0.54019500986832403</v>
      </c>
      <c r="F45" s="2">
        <v>0.57071581604202704</v>
      </c>
      <c r="G45" s="2">
        <v>0.59471682894509403</v>
      </c>
      <c r="H45" s="2">
        <v>0.63143939393939397</v>
      </c>
      <c r="I45" s="2">
        <v>0.66884402725986902</v>
      </c>
      <c r="J45" s="2">
        <v>0.71374831428774199</v>
      </c>
      <c r="K45" s="2">
        <v>0.73847432420610604</v>
      </c>
      <c r="L45" s="2">
        <v>0.75991764178252497</v>
      </c>
      <c r="M45" s="2">
        <v>0.807078228258297</v>
      </c>
      <c r="N45" s="2">
        <v>0.83329264521589097</v>
      </c>
    </row>
    <row r="46" spans="1:14" x14ac:dyDescent="0.3">
      <c r="A46" s="8" t="s">
        <v>12</v>
      </c>
      <c r="B46" s="8" t="s">
        <v>115</v>
      </c>
      <c r="C46" s="2">
        <v>8.3630925128956504E-3</v>
      </c>
      <c r="D46" s="2">
        <v>9.6727483347813503E-3</v>
      </c>
      <c r="E46" s="2">
        <v>9.9566972044657902E-3</v>
      </c>
      <c r="F46" s="2">
        <v>1.1446012972147999E-2</v>
      </c>
      <c r="G46" s="2">
        <v>1.17243763323155E-2</v>
      </c>
      <c r="H46" s="2">
        <v>1.2987012987013E-2</v>
      </c>
      <c r="I46" s="2">
        <v>1.36813681368137E-2</v>
      </c>
      <c r="J46" s="2">
        <v>1.32491068682424E-2</v>
      </c>
      <c r="K46" s="2">
        <v>1.28378969468988E-2</v>
      </c>
      <c r="L46" s="2">
        <v>1.29653035430342E-2</v>
      </c>
      <c r="M46" s="2">
        <v>1.3471936499845299E-2</v>
      </c>
      <c r="N46" s="2">
        <v>1.3996712400110699E-2</v>
      </c>
    </row>
    <row r="47" spans="1:14" x14ac:dyDescent="0.3">
      <c r="A47" s="8" t="s">
        <v>12</v>
      </c>
      <c r="B47" s="8" t="s">
        <v>16</v>
      </c>
      <c r="C47" s="2">
        <v>2.1365564813966998E-3</v>
      </c>
      <c r="D47" s="2">
        <v>2.08514335360556E-3</v>
      </c>
      <c r="E47" s="2">
        <v>2.2976993548767199E-3</v>
      </c>
      <c r="F47" s="2">
        <v>2.3185513456402398E-3</v>
      </c>
      <c r="G47" s="2">
        <v>2.56380710952354E-3</v>
      </c>
      <c r="H47" s="2">
        <v>2.4621212121212102E-3</v>
      </c>
      <c r="I47" s="2">
        <v>2.8288543140028298E-3</v>
      </c>
      <c r="J47" s="2">
        <v>2.8154352095015002E-3</v>
      </c>
      <c r="K47" s="2">
        <v>3.2586825299623801E-3</v>
      </c>
      <c r="L47" s="2">
        <v>3.5878827414685898E-3</v>
      </c>
      <c r="M47" s="2">
        <v>4.2782501046805897E-3</v>
      </c>
      <c r="N47" s="2">
        <v>4.2315642139869498E-3</v>
      </c>
    </row>
    <row r="48" spans="1:14" x14ac:dyDescent="0.3">
      <c r="A48" s="8" t="s">
        <v>12</v>
      </c>
      <c r="B48" s="8" t="s">
        <v>108</v>
      </c>
      <c r="C48" s="2">
        <v>6.6141684216952004E-2</v>
      </c>
      <c r="D48" s="2">
        <v>7.14451201853461E-2</v>
      </c>
      <c r="E48" s="2">
        <v>7.6265943971485006E-2</v>
      </c>
      <c r="F48" s="2">
        <v>7.9241628268717196E-2</v>
      </c>
      <c r="G48" s="2">
        <v>8.4461600507000106E-2</v>
      </c>
      <c r="H48" s="2">
        <v>8.3495670995670998E-2</v>
      </c>
      <c r="I48" s="2">
        <v>8.1882473961681898E-2</v>
      </c>
      <c r="J48" s="2">
        <v>8.0653938060425395E-2</v>
      </c>
      <c r="K48" s="2">
        <v>7.8077158603796701E-2</v>
      </c>
      <c r="L48" s="2">
        <v>7.5080523504709104E-2</v>
      </c>
      <c r="M48" s="2">
        <v>7.7773125307214794E-2</v>
      </c>
      <c r="N48" s="2">
        <v>7.8853571602949105E-2</v>
      </c>
    </row>
    <row r="49" spans="1:14" x14ac:dyDescent="0.3">
      <c r="A49" s="8" t="s">
        <v>12</v>
      </c>
      <c r="B49" s="8" t="s">
        <v>109</v>
      </c>
      <c r="C49" s="2">
        <v>0.43405671031346299</v>
      </c>
      <c r="D49" s="2">
        <v>0.40037648421662297</v>
      </c>
      <c r="E49" s="2">
        <v>0.36562877426576701</v>
      </c>
      <c r="F49" s="2">
        <v>0.33090716989992103</v>
      </c>
      <c r="G49" s="2">
        <v>0.30080082963645799</v>
      </c>
      <c r="H49" s="2">
        <v>0.26282467532467502</v>
      </c>
      <c r="I49" s="2">
        <v>0.225408255111225</v>
      </c>
      <c r="J49" s="2">
        <v>0.181631059691958</v>
      </c>
      <c r="K49" s="2">
        <v>0.15943487009010601</v>
      </c>
      <c r="L49" s="2">
        <v>0.139540098666775</v>
      </c>
      <c r="M49" s="2">
        <v>8.6511678712519802E-2</v>
      </c>
      <c r="N49" s="2">
        <v>5.8021255472551797E-2</v>
      </c>
    </row>
    <row r="50" spans="1:14" x14ac:dyDescent="0.3">
      <c r="A50" s="8" t="s">
        <v>13</v>
      </c>
      <c r="B50" s="8" t="s">
        <v>113</v>
      </c>
      <c r="C50" s="2">
        <v>2.18340611353712E-3</v>
      </c>
      <c r="D50" s="2">
        <v>2.0920502092050199E-3</v>
      </c>
      <c r="E50" s="2">
        <v>2.1208907741251302E-3</v>
      </c>
      <c r="F50" s="2">
        <v>4.1928721174004204E-3</v>
      </c>
      <c r="G50" s="2">
        <v>3.9800995024875602E-3</v>
      </c>
      <c r="H50" s="2">
        <v>4.8030739673391E-3</v>
      </c>
      <c r="I50" s="2">
        <v>6.9808027923211197E-3</v>
      </c>
      <c r="J50" s="2">
        <v>5.8187863674148002E-3</v>
      </c>
      <c r="K50" s="2">
        <v>8.2644628099173608E-3</v>
      </c>
      <c r="L50" s="2">
        <v>6.2893081761006301E-3</v>
      </c>
      <c r="M50" s="2">
        <v>7.37265415549598E-3</v>
      </c>
      <c r="N50" s="2">
        <v>8.7500000000000008E-3</v>
      </c>
    </row>
    <row r="51" spans="1:14" x14ac:dyDescent="0.3">
      <c r="A51" s="8" t="s">
        <v>13</v>
      </c>
      <c r="B51" s="8" t="s">
        <v>114</v>
      </c>
      <c r="C51" s="2">
        <v>0.47270742358078599</v>
      </c>
      <c r="D51" s="2">
        <v>0.48117154811715501</v>
      </c>
      <c r="E51" s="2">
        <v>0.514316012725345</v>
      </c>
      <c r="F51" s="2">
        <v>0.54402515723270395</v>
      </c>
      <c r="G51" s="2">
        <v>0.57910447761193995</v>
      </c>
      <c r="H51" s="2">
        <v>0.59269932756964505</v>
      </c>
      <c r="I51" s="2">
        <v>0.62652705061082004</v>
      </c>
      <c r="J51" s="2">
        <v>0.66583541147132197</v>
      </c>
      <c r="K51" s="2">
        <v>0.69120961682945203</v>
      </c>
      <c r="L51" s="2">
        <v>0.71348707197763805</v>
      </c>
      <c r="M51" s="2">
        <v>0.76541554959785496</v>
      </c>
      <c r="N51" s="2">
        <v>0.80249999999999999</v>
      </c>
    </row>
    <row r="52" spans="1:14" x14ac:dyDescent="0.3">
      <c r="A52" s="8" t="s">
        <v>13</v>
      </c>
      <c r="B52" s="8" t="s">
        <v>115</v>
      </c>
      <c r="C52" s="2">
        <v>1.52838427947598E-2</v>
      </c>
      <c r="D52" s="2">
        <v>1.77824267782427E-2</v>
      </c>
      <c r="E52" s="2">
        <v>1.48462354188759E-2</v>
      </c>
      <c r="F52" s="2">
        <v>2.4109014675052401E-2</v>
      </c>
      <c r="G52" s="2">
        <v>2.5870646766169202E-2</v>
      </c>
      <c r="H52" s="2">
        <v>2.9779058597502399E-2</v>
      </c>
      <c r="I52" s="2">
        <v>3.3158813263525301E-2</v>
      </c>
      <c r="J52" s="2">
        <v>3.4912718204488803E-2</v>
      </c>
      <c r="K52" s="2">
        <v>3.2306536438767797E-2</v>
      </c>
      <c r="L52" s="2">
        <v>2.3759608665269001E-2</v>
      </c>
      <c r="M52" s="2">
        <v>2.88203753351206E-2</v>
      </c>
      <c r="N52" s="2">
        <v>2.9374999999999998E-2</v>
      </c>
    </row>
    <row r="53" spans="1:14" x14ac:dyDescent="0.3">
      <c r="A53" s="8" t="s">
        <v>13</v>
      </c>
      <c r="B53" s="8" t="s">
        <v>16</v>
      </c>
      <c r="C53" s="2">
        <v>1.09170305676856E-3</v>
      </c>
      <c r="D53" s="2">
        <v>3.13807531380753E-3</v>
      </c>
      <c r="E53" s="2">
        <v>2.1208907741251302E-3</v>
      </c>
      <c r="F53" s="2">
        <v>2.0964360587002102E-3</v>
      </c>
      <c r="G53" s="2">
        <v>9.9502487562189005E-4</v>
      </c>
      <c r="H53" s="2">
        <v>9.6061479346781905E-4</v>
      </c>
      <c r="I53" s="2">
        <v>1.7452006980802799E-3</v>
      </c>
      <c r="J53" s="2">
        <v>1.6625103906899401E-3</v>
      </c>
      <c r="K53" s="2">
        <v>1.5026296018031599E-3</v>
      </c>
      <c r="L53" s="2">
        <v>1.39762403913347E-3</v>
      </c>
      <c r="M53" s="2">
        <v>2.6809651474530801E-3</v>
      </c>
      <c r="N53" s="2">
        <v>2.5000000000000001E-3</v>
      </c>
    </row>
    <row r="54" spans="1:14" x14ac:dyDescent="0.3">
      <c r="A54" s="8" t="s">
        <v>13</v>
      </c>
      <c r="B54" s="8" t="s">
        <v>108</v>
      </c>
      <c r="C54" s="2">
        <v>6.33187772925764E-2</v>
      </c>
      <c r="D54" s="2">
        <v>8.2635983263598306E-2</v>
      </c>
      <c r="E54" s="2">
        <v>8.1654294803817598E-2</v>
      </c>
      <c r="F54" s="2">
        <v>8.0712788259958104E-2</v>
      </c>
      <c r="G54" s="2">
        <v>7.8606965174129406E-2</v>
      </c>
      <c r="H54" s="2">
        <v>9.1258405379442797E-2</v>
      </c>
      <c r="I54" s="2">
        <v>7.9406631762652696E-2</v>
      </c>
      <c r="J54" s="2">
        <v>7.8969243557772198E-2</v>
      </c>
      <c r="K54" s="2">
        <v>7.8888054094665705E-2</v>
      </c>
      <c r="L54" s="2">
        <v>8.3158630328441605E-2</v>
      </c>
      <c r="M54" s="2">
        <v>8.9812332439678302E-2</v>
      </c>
      <c r="N54" s="2">
        <v>8.3125000000000004E-2</v>
      </c>
    </row>
    <row r="55" spans="1:14" x14ac:dyDescent="0.3">
      <c r="A55" s="8" t="s">
        <v>13</v>
      </c>
      <c r="B55" s="8" t="s">
        <v>109</v>
      </c>
      <c r="C55" s="2">
        <v>0.44541484716157198</v>
      </c>
      <c r="D55" s="2">
        <v>0.413179916317992</v>
      </c>
      <c r="E55" s="2">
        <v>0.384941675503712</v>
      </c>
      <c r="F55" s="2">
        <v>0.344863731656185</v>
      </c>
      <c r="G55" s="2">
        <v>0.31144278606965198</v>
      </c>
      <c r="H55" s="2">
        <v>0.28049951969260301</v>
      </c>
      <c r="I55" s="2">
        <v>0.2521815008726</v>
      </c>
      <c r="J55" s="2">
        <v>0.212801330008313</v>
      </c>
      <c r="K55" s="2">
        <v>0.187828700225394</v>
      </c>
      <c r="L55" s="2">
        <v>0.171907756813417</v>
      </c>
      <c r="M55" s="2">
        <v>0.10589812332439701</v>
      </c>
      <c r="N55" s="2">
        <v>7.3749999999999996E-2</v>
      </c>
    </row>
    <row r="56" spans="1:14" x14ac:dyDescent="0.3">
      <c r="A56" s="8" t="s">
        <v>14</v>
      </c>
      <c r="B56" s="8" t="s">
        <v>113</v>
      </c>
      <c r="C56" s="2">
        <v>2.0128824476650601E-3</v>
      </c>
      <c r="D56" s="2">
        <v>2.7258566978193102E-3</v>
      </c>
      <c r="E56" s="2">
        <v>3.6481556546412602E-3</v>
      </c>
      <c r="F56" s="2">
        <v>2.8985507246376799E-3</v>
      </c>
      <c r="G56" s="2">
        <v>6.0362173038229399E-3</v>
      </c>
      <c r="H56" s="2">
        <v>7.7399380804953604E-3</v>
      </c>
      <c r="I56" s="2">
        <v>8.3333333333333297E-3</v>
      </c>
      <c r="J56" s="2">
        <v>1.03571428571429E-2</v>
      </c>
      <c r="K56" s="2">
        <v>1.31748071979434E-2</v>
      </c>
      <c r="L56" s="2">
        <v>1.3059701492537301E-2</v>
      </c>
      <c r="M56" s="2">
        <v>1.5683996514667401E-2</v>
      </c>
      <c r="N56" s="2">
        <v>1.93565976008724E-2</v>
      </c>
    </row>
    <row r="57" spans="1:14" x14ac:dyDescent="0.3">
      <c r="A57" s="8" t="s">
        <v>14</v>
      </c>
      <c r="B57" s="8" t="s">
        <v>114</v>
      </c>
      <c r="C57" s="2">
        <v>0.43115942028985499</v>
      </c>
      <c r="D57" s="2">
        <v>0.47118380062305298</v>
      </c>
      <c r="E57" s="2">
        <v>0.50020267531414697</v>
      </c>
      <c r="F57" s="2">
        <v>0.52008281573499004</v>
      </c>
      <c r="G57" s="2">
        <v>0.55130784708249503</v>
      </c>
      <c r="H57" s="2">
        <v>0.58436532507739902</v>
      </c>
      <c r="I57" s="2">
        <v>0.62196969696969695</v>
      </c>
      <c r="J57" s="2">
        <v>0.65392857142857097</v>
      </c>
      <c r="K57" s="2">
        <v>0.67609254498714699</v>
      </c>
      <c r="L57" s="2">
        <v>0.70864427860696499</v>
      </c>
      <c r="M57" s="2">
        <v>0.74934650014522197</v>
      </c>
      <c r="N57" s="2">
        <v>0.78135223555070898</v>
      </c>
    </row>
    <row r="58" spans="1:14" x14ac:dyDescent="0.3">
      <c r="A58" s="8" t="s">
        <v>14</v>
      </c>
      <c r="B58" s="8" t="s">
        <v>115</v>
      </c>
      <c r="C58" s="2">
        <v>1.12721417069243E-2</v>
      </c>
      <c r="D58" s="2">
        <v>1.4408099688473499E-2</v>
      </c>
      <c r="E58" s="2">
        <v>1.5403323875151999E-2</v>
      </c>
      <c r="F58" s="2">
        <v>1.9047619047619001E-2</v>
      </c>
      <c r="G58" s="2">
        <v>2.1730382293762601E-2</v>
      </c>
      <c r="H58" s="2">
        <v>2.0123839009287901E-2</v>
      </c>
      <c r="I58" s="2">
        <v>1.8181818181818198E-2</v>
      </c>
      <c r="J58" s="2">
        <v>2.4285714285714299E-2</v>
      </c>
      <c r="K58" s="2">
        <v>2.63496143958869E-2</v>
      </c>
      <c r="L58" s="2">
        <v>2.3320895522388099E-2</v>
      </c>
      <c r="M58" s="2">
        <v>1.97502178332849E-2</v>
      </c>
      <c r="N58" s="2">
        <v>2.2628135223555099E-2</v>
      </c>
    </row>
    <row r="59" spans="1:14" x14ac:dyDescent="0.3">
      <c r="A59" s="8" t="s">
        <v>14</v>
      </c>
      <c r="B59" s="8" t="s">
        <v>16</v>
      </c>
      <c r="C59" s="2">
        <v>2.4154589371980701E-3</v>
      </c>
      <c r="D59" s="2">
        <v>2.7258566978193102E-3</v>
      </c>
      <c r="E59" s="2">
        <v>2.4321037697608398E-3</v>
      </c>
      <c r="F59" s="2">
        <v>2.8985507246376799E-3</v>
      </c>
      <c r="G59" s="2">
        <v>2.0120724346076499E-3</v>
      </c>
      <c r="H59" s="2">
        <v>2.7089783281733699E-3</v>
      </c>
      <c r="I59" s="2">
        <v>3.0303030303030299E-3</v>
      </c>
      <c r="J59" s="2">
        <v>3.9285714285714297E-3</v>
      </c>
      <c r="K59" s="2">
        <v>4.1773778920308497E-3</v>
      </c>
      <c r="L59" s="2">
        <v>3.1094527363184099E-3</v>
      </c>
      <c r="M59" s="2">
        <v>4.64711007841998E-3</v>
      </c>
      <c r="N59" s="2">
        <v>5.4525627044710997E-3</v>
      </c>
    </row>
    <row r="60" spans="1:14" x14ac:dyDescent="0.3">
      <c r="A60" s="8" t="s">
        <v>14</v>
      </c>
      <c r="B60" s="8" t="s">
        <v>108</v>
      </c>
      <c r="C60" s="2">
        <v>6.6022544283413906E-2</v>
      </c>
      <c r="D60" s="2">
        <v>7.5155763239875398E-2</v>
      </c>
      <c r="E60" s="2">
        <v>7.0125658694770998E-2</v>
      </c>
      <c r="F60" s="2">
        <v>8.4472049689440998E-2</v>
      </c>
      <c r="G60" s="2">
        <v>8.8128772635814895E-2</v>
      </c>
      <c r="H60" s="2">
        <v>9.1718266253870001E-2</v>
      </c>
      <c r="I60" s="2">
        <v>8.8636363636363596E-2</v>
      </c>
      <c r="J60" s="2">
        <v>9.5357142857142904E-2</v>
      </c>
      <c r="K60" s="2">
        <v>9.7043701799485904E-2</v>
      </c>
      <c r="L60" s="2">
        <v>8.83084577114428E-2</v>
      </c>
      <c r="M60" s="2">
        <v>0.103398199244845</v>
      </c>
      <c r="N60" s="2">
        <v>9.4601962922573599E-2</v>
      </c>
    </row>
    <row r="61" spans="1:14" x14ac:dyDescent="0.3">
      <c r="A61" s="8" t="s">
        <v>14</v>
      </c>
      <c r="B61" s="8" t="s">
        <v>109</v>
      </c>
      <c r="C61" s="2">
        <v>0.48711755233494403</v>
      </c>
      <c r="D61" s="2">
        <v>0.43380062305296002</v>
      </c>
      <c r="E61" s="2">
        <v>0.40818808269152801</v>
      </c>
      <c r="F61" s="2">
        <v>0.370600414078675</v>
      </c>
      <c r="G61" s="2">
        <v>0.33078470824949702</v>
      </c>
      <c r="H61" s="2">
        <v>0.29334365325077399</v>
      </c>
      <c r="I61" s="2">
        <v>0.259848484848485</v>
      </c>
      <c r="J61" s="2">
        <v>0.21214285714285699</v>
      </c>
      <c r="K61" s="2">
        <v>0.18316195372750599</v>
      </c>
      <c r="L61" s="2">
        <v>0.163557213930348</v>
      </c>
      <c r="M61" s="2">
        <v>0.107173976183561</v>
      </c>
      <c r="N61" s="2">
        <v>7.6608505997819001E-2</v>
      </c>
    </row>
    <row r="62" spans="1:14" x14ac:dyDescent="0.3">
      <c r="A62" s="8" t="s">
        <v>15</v>
      </c>
      <c r="B62" s="8" t="s">
        <v>113</v>
      </c>
      <c r="C62" s="2">
        <v>3.72736954206603E-3</v>
      </c>
      <c r="D62" s="2">
        <v>4.2826552462526804E-3</v>
      </c>
      <c r="E62" s="2">
        <v>3.8567493112947699E-3</v>
      </c>
      <c r="F62" s="2">
        <v>3.8888888888888901E-3</v>
      </c>
      <c r="G62" s="2">
        <v>4.2149631190727104E-3</v>
      </c>
      <c r="H62" s="2">
        <v>6.0944641950228503E-3</v>
      </c>
      <c r="I62" s="2">
        <v>7.3928043371118803E-3</v>
      </c>
      <c r="J62" s="2">
        <v>1.01899027327466E-2</v>
      </c>
      <c r="K62" s="2">
        <v>1.1448701012769701E-2</v>
      </c>
      <c r="L62" s="2">
        <v>1.0900282599919301E-2</v>
      </c>
      <c r="M62" s="2">
        <v>1.4587892049598801E-2</v>
      </c>
      <c r="N62" s="2">
        <v>1.3806706114398401E-2</v>
      </c>
    </row>
    <row r="63" spans="1:14" x14ac:dyDescent="0.3">
      <c r="A63" s="8" t="s">
        <v>15</v>
      </c>
      <c r="B63" s="8" t="s">
        <v>114</v>
      </c>
      <c r="C63" s="2">
        <v>0.49307774227902001</v>
      </c>
      <c r="D63" s="2">
        <v>0.51177730192719495</v>
      </c>
      <c r="E63" s="2">
        <v>0.53719008264462798</v>
      </c>
      <c r="F63" s="2">
        <v>0.56388888888888899</v>
      </c>
      <c r="G63" s="2">
        <v>0.58904109589041098</v>
      </c>
      <c r="H63" s="2">
        <v>0.61503301168105595</v>
      </c>
      <c r="I63" s="2">
        <v>0.65746673238048303</v>
      </c>
      <c r="J63" s="2">
        <v>0.70032422417786</v>
      </c>
      <c r="K63" s="2">
        <v>0.72126816380449099</v>
      </c>
      <c r="L63" s="2">
        <v>0.74162293096487697</v>
      </c>
      <c r="M63" s="2">
        <v>0.78993435448577698</v>
      </c>
      <c r="N63" s="2">
        <v>0.81656804733727795</v>
      </c>
    </row>
    <row r="64" spans="1:14" x14ac:dyDescent="0.3">
      <c r="A64" s="8" t="s">
        <v>15</v>
      </c>
      <c r="B64" s="8" t="s">
        <v>115</v>
      </c>
      <c r="C64" s="2">
        <v>4.7923322683706103E-3</v>
      </c>
      <c r="D64" s="2">
        <v>6.4239828693790097E-3</v>
      </c>
      <c r="E64" s="2">
        <v>7.7134986225895303E-3</v>
      </c>
      <c r="F64" s="2">
        <v>8.8888888888888906E-3</v>
      </c>
      <c r="G64" s="2">
        <v>7.9030558482613301E-3</v>
      </c>
      <c r="H64" s="2">
        <v>1.16810563737938E-2</v>
      </c>
      <c r="I64" s="2">
        <v>7.885657959586E-3</v>
      </c>
      <c r="J64" s="2">
        <v>6.0213061602593801E-3</v>
      </c>
      <c r="K64" s="2">
        <v>9.6873623954205207E-3</v>
      </c>
      <c r="L64" s="2">
        <v>8.4779975777149793E-3</v>
      </c>
      <c r="M64" s="2">
        <v>1.05762217359592E-2</v>
      </c>
      <c r="N64" s="2">
        <v>1.08481262327416E-2</v>
      </c>
    </row>
    <row r="65" spans="1:15" x14ac:dyDescent="0.3">
      <c r="A65" s="8" t="s">
        <v>15</v>
      </c>
      <c r="B65" s="8" t="s">
        <v>16</v>
      </c>
      <c r="C65" s="2">
        <v>1.59744408945687E-3</v>
      </c>
      <c r="D65" s="2">
        <v>1.0706638115631701E-3</v>
      </c>
      <c r="E65" s="2">
        <v>1.1019283746556501E-3</v>
      </c>
      <c r="F65" s="2">
        <v>1.11111111111111E-3</v>
      </c>
      <c r="G65" s="2">
        <v>3.1612223393045302E-3</v>
      </c>
      <c r="H65" s="2">
        <v>3.5551041137633298E-3</v>
      </c>
      <c r="I65" s="2">
        <v>2.9571217348447502E-3</v>
      </c>
      <c r="J65" s="2">
        <v>2.7790643816581798E-3</v>
      </c>
      <c r="K65" s="2">
        <v>4.4033465433729602E-3</v>
      </c>
      <c r="L65" s="2">
        <v>4.0371417036738E-3</v>
      </c>
      <c r="M65" s="2">
        <v>3.2822757111597399E-3</v>
      </c>
      <c r="N65" s="2">
        <v>2.9585798816567999E-3</v>
      </c>
    </row>
    <row r="66" spans="1:15" x14ac:dyDescent="0.3">
      <c r="A66" s="8" t="s">
        <v>15</v>
      </c>
      <c r="B66" s="8" t="s">
        <v>108</v>
      </c>
      <c r="C66" s="2">
        <v>5.2183173588924402E-2</v>
      </c>
      <c r="D66" s="2">
        <v>6.1563169164882199E-2</v>
      </c>
      <c r="E66" s="2">
        <v>6.3360881542699699E-2</v>
      </c>
      <c r="F66" s="2">
        <v>6.8333333333333302E-2</v>
      </c>
      <c r="G66" s="2">
        <v>7.3234984193888297E-2</v>
      </c>
      <c r="H66" s="2">
        <v>7.4149314372778094E-2</v>
      </c>
      <c r="I66" s="2">
        <v>6.8506653523903394E-2</v>
      </c>
      <c r="J66" s="2">
        <v>6.6697545159796201E-2</v>
      </c>
      <c r="K66" s="2">
        <v>6.3848524878908006E-2</v>
      </c>
      <c r="L66" s="2">
        <v>7.2668550666128401E-2</v>
      </c>
      <c r="M66" s="2">
        <v>7.0386579139314398E-2</v>
      </c>
      <c r="N66" s="2">
        <v>8.0210387902695607E-2</v>
      </c>
    </row>
    <row r="67" spans="1:15" x14ac:dyDescent="0.3">
      <c r="A67" s="8" t="s">
        <v>15</v>
      </c>
      <c r="B67" s="8" t="s">
        <v>109</v>
      </c>
      <c r="C67" s="2">
        <v>0.44462193823216201</v>
      </c>
      <c r="D67" s="2">
        <v>0.41488222698072802</v>
      </c>
      <c r="E67" s="2">
        <v>0.38677685950413199</v>
      </c>
      <c r="F67" s="2">
        <v>0.35388888888888897</v>
      </c>
      <c r="G67" s="2">
        <v>0.32244467860906201</v>
      </c>
      <c r="H67" s="2">
        <v>0.28948704926358598</v>
      </c>
      <c r="I67" s="2">
        <v>0.255791030064071</v>
      </c>
      <c r="J67" s="2">
        <v>0.21398795738767901</v>
      </c>
      <c r="K67" s="2">
        <v>0.18934390136503701</v>
      </c>
      <c r="L67" s="2">
        <v>0.162293096487687</v>
      </c>
      <c r="M67" s="2">
        <v>0.11123267687819099</v>
      </c>
      <c r="N67" s="2">
        <v>7.5608152531229503E-2</v>
      </c>
    </row>
    <row r="68" spans="1:15" x14ac:dyDescent="0.3">
      <c r="A68" s="8" t="s">
        <v>16</v>
      </c>
      <c r="B68" s="8" t="s">
        <v>113</v>
      </c>
      <c r="C68" s="2">
        <v>5.2361503822389802E-3</v>
      </c>
      <c r="D68" s="2">
        <v>5.5981501764634303E-3</v>
      </c>
      <c r="E68" s="2">
        <v>5.5418719211822697E-3</v>
      </c>
      <c r="F68" s="2">
        <v>5.8509285169168097E-3</v>
      </c>
      <c r="G68" s="2">
        <v>5.7413036136440398E-3</v>
      </c>
      <c r="H68" s="2">
        <v>1.0251322751322799E-2</v>
      </c>
      <c r="I68" s="2">
        <v>1.05744498428122E-2</v>
      </c>
      <c r="J68" s="2">
        <v>1.15930441734959E-2</v>
      </c>
      <c r="K68" s="2">
        <v>8.0670673837393205E-3</v>
      </c>
      <c r="L68" s="2">
        <v>8.4644888242296004E-3</v>
      </c>
      <c r="M68" s="2">
        <v>8.2164075338136792E-3</v>
      </c>
      <c r="N68" s="2">
        <v>7.5944734193430299E-3</v>
      </c>
    </row>
    <row r="69" spans="1:15" x14ac:dyDescent="0.3">
      <c r="A69" s="8" t="s">
        <v>16</v>
      </c>
      <c r="B69" s="8" t="s">
        <v>114</v>
      </c>
      <c r="C69" s="2">
        <v>0.41407477222745798</v>
      </c>
      <c r="D69" s="2">
        <v>0.43738590726542498</v>
      </c>
      <c r="E69" s="2">
        <v>0.47490763546797998</v>
      </c>
      <c r="F69" s="2">
        <v>0.53777664716357199</v>
      </c>
      <c r="G69" s="2">
        <v>0.62850388382303302</v>
      </c>
      <c r="H69" s="2">
        <v>0.72453703703703698</v>
      </c>
      <c r="I69" s="2">
        <v>0.79565590168619604</v>
      </c>
      <c r="J69" s="2">
        <v>0.85348790725564705</v>
      </c>
      <c r="K69" s="2">
        <v>0.87061056627649502</v>
      </c>
      <c r="L69" s="2">
        <v>0.88215844465017901</v>
      </c>
      <c r="M69" s="2">
        <v>0.89432435848818104</v>
      </c>
      <c r="N69" s="2">
        <v>0.90346783786256701</v>
      </c>
    </row>
    <row r="70" spans="1:15" x14ac:dyDescent="0.3">
      <c r="A70" s="8" t="s">
        <v>16</v>
      </c>
      <c r="B70" s="8" t="s">
        <v>115</v>
      </c>
      <c r="C70" s="2">
        <v>5.7597654204628798E-3</v>
      </c>
      <c r="D70" s="2">
        <v>6.2066447608616297E-3</v>
      </c>
      <c r="E70" s="2">
        <v>5.0800492610837402E-3</v>
      </c>
      <c r="F70" s="2">
        <v>6.6140931060798798E-3</v>
      </c>
      <c r="G70" s="2">
        <v>6.7544748395812204E-3</v>
      </c>
      <c r="H70" s="2">
        <v>8.2671957671957702E-3</v>
      </c>
      <c r="I70" s="2">
        <v>7.43069448413833E-3</v>
      </c>
      <c r="J70" s="2">
        <v>6.9958025184889104E-3</v>
      </c>
      <c r="K70" s="2">
        <v>7.1180006327111701E-3</v>
      </c>
      <c r="L70" s="2">
        <v>8.1999735484724195E-3</v>
      </c>
      <c r="M70" s="2">
        <v>7.3315636455568199E-3</v>
      </c>
      <c r="N70" s="2">
        <v>7.2284747003385497E-3</v>
      </c>
    </row>
    <row r="71" spans="1:15" x14ac:dyDescent="0.3">
      <c r="A71" s="8" t="s">
        <v>16</v>
      </c>
      <c r="B71" s="8" t="s">
        <v>16</v>
      </c>
      <c r="C71" s="2">
        <v>3.2464132369881701E-3</v>
      </c>
      <c r="D71" s="2">
        <v>4.1377631739077502E-3</v>
      </c>
      <c r="E71" s="2">
        <v>3.54064039408867E-3</v>
      </c>
      <c r="F71" s="2">
        <v>6.1053167133045001E-3</v>
      </c>
      <c r="G71" s="2">
        <v>5.7413036136440398E-3</v>
      </c>
      <c r="H71" s="2">
        <v>3.9682539682539698E-3</v>
      </c>
      <c r="I71" s="2">
        <v>6.2875107173478101E-3</v>
      </c>
      <c r="J71" s="2">
        <v>7.5954427343593797E-3</v>
      </c>
      <c r="K71" s="2">
        <v>6.9598228408731403E-3</v>
      </c>
      <c r="L71" s="2">
        <v>5.8193360666578499E-3</v>
      </c>
      <c r="M71" s="2">
        <v>5.8146884085450599E-3</v>
      </c>
      <c r="N71" s="2">
        <v>5.0324823863116498E-3</v>
      </c>
    </row>
    <row r="72" spans="1:15" x14ac:dyDescent="0.3">
      <c r="A72" s="8" t="s">
        <v>16</v>
      </c>
      <c r="B72" s="8" t="s">
        <v>108</v>
      </c>
      <c r="C72" s="2">
        <v>6.18912975180647E-2</v>
      </c>
      <c r="D72" s="2">
        <v>6.3283436777412702E-2</v>
      </c>
      <c r="E72" s="2">
        <v>6.5578817733990102E-2</v>
      </c>
      <c r="F72" s="2">
        <v>7.1991859577715603E-2</v>
      </c>
      <c r="G72" s="2">
        <v>8.2066869300911893E-2</v>
      </c>
      <c r="H72" s="2">
        <v>7.4735449735449697E-2</v>
      </c>
      <c r="I72" s="2">
        <v>7.7164904258359507E-2</v>
      </c>
      <c r="J72" s="2">
        <v>6.7759344393363993E-2</v>
      </c>
      <c r="K72" s="2">
        <v>6.4378361278076598E-2</v>
      </c>
      <c r="L72" s="2">
        <v>6.6128818939293704E-2</v>
      </c>
      <c r="M72" s="2">
        <v>7.0661104790797596E-2</v>
      </c>
      <c r="N72" s="2">
        <v>6.9905755329856406E-2</v>
      </c>
    </row>
    <row r="73" spans="1:15" x14ac:dyDescent="0.3">
      <c r="A73" s="8" t="s">
        <v>16</v>
      </c>
      <c r="B73" s="8" t="s">
        <v>109</v>
      </c>
      <c r="C73" s="2">
        <v>0.50979160121478695</v>
      </c>
      <c r="D73" s="2">
        <v>0.48338809784592901</v>
      </c>
      <c r="E73" s="2">
        <v>0.44535098522167499</v>
      </c>
      <c r="F73" s="2">
        <v>0.37166115492241197</v>
      </c>
      <c r="G73" s="2">
        <v>0.27119216480918601</v>
      </c>
      <c r="H73" s="2">
        <v>0.178240740740741</v>
      </c>
      <c r="I73" s="2">
        <v>0.102886539011146</v>
      </c>
      <c r="J73" s="2">
        <v>5.2568458924645199E-2</v>
      </c>
      <c r="K73" s="2">
        <v>4.2866181588104998E-2</v>
      </c>
      <c r="L73" s="2">
        <v>2.9228937971167799E-2</v>
      </c>
      <c r="M73" s="2">
        <v>1.36518771331058E-2</v>
      </c>
      <c r="N73" s="2">
        <v>6.7709763015829398E-3</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113</v>
      </c>
      <c r="C78" s="2">
        <v>8.4415584415584402E-2</v>
      </c>
      <c r="D78" s="2">
        <v>0.149700598802395</v>
      </c>
      <c r="E78" s="2">
        <v>-4.6875E-2</v>
      </c>
      <c r="F78" s="2">
        <v>8.7431693989070997E-2</v>
      </c>
      <c r="G78" s="2">
        <v>0.26130653266331699</v>
      </c>
      <c r="H78" s="2">
        <v>0.139442231075697</v>
      </c>
      <c r="I78" s="2">
        <v>0.16783216783216801</v>
      </c>
      <c r="J78" s="2">
        <v>8.3832335329341298E-2</v>
      </c>
      <c r="K78" s="2">
        <v>0.207182320441989</v>
      </c>
      <c r="L78" s="2">
        <v>0.36842105263157898</v>
      </c>
      <c r="M78" s="2">
        <v>0.19230769230769201</v>
      </c>
      <c r="N78" s="3">
        <v>1.13473053892216</v>
      </c>
      <c r="O78" s="3">
        <v>2.7135416666666701</v>
      </c>
    </row>
    <row r="79" spans="1:15" x14ac:dyDescent="0.3">
      <c r="A79" s="8" t="s">
        <v>12</v>
      </c>
      <c r="B79" s="8" t="s">
        <v>114</v>
      </c>
      <c r="C79" s="2">
        <v>0.112615733450904</v>
      </c>
      <c r="D79" s="2">
        <v>3.80979337673365E-2</v>
      </c>
      <c r="E79" s="2">
        <v>6.0420983749590998E-2</v>
      </c>
      <c r="F79" s="2">
        <v>6.16579245088964E-2</v>
      </c>
      <c r="G79" s="2">
        <v>0.13044320658755101</v>
      </c>
      <c r="H79" s="2">
        <v>0.11440569029051301</v>
      </c>
      <c r="I79" s="2">
        <v>0.15995078437403901</v>
      </c>
      <c r="J79" s="2">
        <v>0.11926544683107899</v>
      </c>
      <c r="K79" s="2">
        <v>0.103980335248475</v>
      </c>
      <c r="L79" s="2">
        <v>0.18925879228478701</v>
      </c>
      <c r="M79" s="2">
        <v>0.15492195253992599</v>
      </c>
      <c r="N79" s="3">
        <v>0.69716255635110003</v>
      </c>
      <c r="O79" s="3">
        <v>1.79201657759843</v>
      </c>
    </row>
    <row r="80" spans="1:15" x14ac:dyDescent="0.3">
      <c r="A80" s="8" t="s">
        <v>12</v>
      </c>
      <c r="B80" s="8" t="s">
        <v>115</v>
      </c>
      <c r="C80" s="2">
        <v>0.218978102189781</v>
      </c>
      <c r="D80" s="2">
        <v>1.19760479041916E-2</v>
      </c>
      <c r="E80" s="2">
        <v>0.15384615384615399</v>
      </c>
      <c r="F80" s="2">
        <v>4.3589743589743601E-2</v>
      </c>
      <c r="G80" s="2">
        <v>0.17936117936117901</v>
      </c>
      <c r="H80" s="2">
        <v>0.108333333333333</v>
      </c>
      <c r="I80" s="2">
        <v>5.2631578947368397E-2</v>
      </c>
      <c r="J80" s="2">
        <v>4.8214285714285703E-2</v>
      </c>
      <c r="K80" s="2">
        <v>8.3475298126064704E-2</v>
      </c>
      <c r="L80" s="2">
        <v>0.16352201257861601</v>
      </c>
      <c r="M80" s="2">
        <v>0.162162162162162</v>
      </c>
      <c r="N80" s="3">
        <v>0.53571428571428603</v>
      </c>
      <c r="O80" s="3">
        <v>1.54437869822485</v>
      </c>
    </row>
    <row r="81" spans="1:15" x14ac:dyDescent="0.3">
      <c r="A81" s="8" t="s">
        <v>12</v>
      </c>
      <c r="B81" s="8" t="s">
        <v>16</v>
      </c>
      <c r="C81" s="2">
        <v>2.8571428571428598E-2</v>
      </c>
      <c r="D81" s="2">
        <v>8.3333333333333301E-2</v>
      </c>
      <c r="E81" s="2">
        <v>1.2820512820512799E-2</v>
      </c>
      <c r="F81" s="2">
        <v>0.126582278481013</v>
      </c>
      <c r="G81" s="2">
        <v>2.2471910112359501E-2</v>
      </c>
      <c r="H81" s="2">
        <v>0.20879120879120899</v>
      </c>
      <c r="I81" s="2">
        <v>8.1818181818181804E-2</v>
      </c>
      <c r="J81" s="2">
        <v>0.252100840336134</v>
      </c>
      <c r="K81" s="2">
        <v>0.18120805369127499</v>
      </c>
      <c r="L81" s="2">
        <v>0.33522727272727298</v>
      </c>
      <c r="M81" s="2">
        <v>0.10638297872340401</v>
      </c>
      <c r="N81" s="3">
        <v>1.1848739495798299</v>
      </c>
      <c r="O81" s="3">
        <v>2.3333333333333299</v>
      </c>
    </row>
    <row r="82" spans="1:15" x14ac:dyDescent="0.3">
      <c r="A82" s="8" t="s">
        <v>12</v>
      </c>
      <c r="B82" s="8" t="s">
        <v>108</v>
      </c>
      <c r="C82" s="2">
        <v>0.13844023996308299</v>
      </c>
      <c r="D82" s="2">
        <v>4.9452776651803802E-2</v>
      </c>
      <c r="E82" s="2">
        <v>4.2873696407879497E-2</v>
      </c>
      <c r="F82" s="2">
        <v>8.5925925925925906E-2</v>
      </c>
      <c r="G82" s="2">
        <v>5.2523874488403802E-2</v>
      </c>
      <c r="H82" s="2">
        <v>3.1756318859364897E-2</v>
      </c>
      <c r="I82" s="2">
        <v>7.0665829145728595E-2</v>
      </c>
      <c r="J82" s="2">
        <v>4.7227926078028698E-2</v>
      </c>
      <c r="K82" s="2">
        <v>3.1652661064425797E-2</v>
      </c>
      <c r="L82" s="2">
        <v>0.15992397502036401</v>
      </c>
      <c r="M82" s="2">
        <v>0.13412921348314599</v>
      </c>
      <c r="N82" s="3">
        <v>0.421237899677325</v>
      </c>
      <c r="O82" s="3">
        <v>0.87137891077636198</v>
      </c>
    </row>
    <row r="83" spans="1:15" x14ac:dyDescent="0.3">
      <c r="A83" s="8" t="s">
        <v>12</v>
      </c>
      <c r="B83" s="8" t="s">
        <v>109</v>
      </c>
      <c r="C83" s="2">
        <v>-2.7846143027916499E-2</v>
      </c>
      <c r="D83" s="2">
        <v>-0.10220614828209799</v>
      </c>
      <c r="E83" s="2">
        <v>-9.1604898485336803E-2</v>
      </c>
      <c r="F83" s="2">
        <v>-7.3880266075388001E-2</v>
      </c>
      <c r="G83" s="2">
        <v>-6.9718444742386504E-2</v>
      </c>
      <c r="H83" s="2">
        <v>-9.7694049824994897E-2</v>
      </c>
      <c r="I83" s="2">
        <v>-0.124130062749572</v>
      </c>
      <c r="J83" s="2">
        <v>-5.04103165298945E-2</v>
      </c>
      <c r="K83" s="2">
        <v>-6.1042524005487001E-2</v>
      </c>
      <c r="L83" s="2">
        <v>-0.30577063550036498</v>
      </c>
      <c r="M83" s="2">
        <v>-0.24978956228956201</v>
      </c>
      <c r="N83" s="3">
        <v>-0.53562589553210904</v>
      </c>
      <c r="O83" s="3">
        <v>-0.71277795681598499</v>
      </c>
    </row>
    <row r="84" spans="1:15" x14ac:dyDescent="0.3">
      <c r="A84" s="8" t="s">
        <v>13</v>
      </c>
      <c r="B84" s="8" t="s">
        <v>113</v>
      </c>
      <c r="C84" s="2">
        <v>0</v>
      </c>
      <c r="D84" s="2">
        <v>0</v>
      </c>
      <c r="E84" s="2">
        <v>1</v>
      </c>
      <c r="F84" s="2">
        <v>0</v>
      </c>
      <c r="G84" s="2">
        <v>0.25</v>
      </c>
      <c r="H84" s="2">
        <v>0.6</v>
      </c>
      <c r="I84" s="2">
        <v>-0.125</v>
      </c>
      <c r="J84" s="2">
        <v>0.57142857142857095</v>
      </c>
      <c r="K84" s="2">
        <v>-0.18181818181818199</v>
      </c>
      <c r="L84" s="2">
        <v>0.22222222222222199</v>
      </c>
      <c r="M84" s="2">
        <v>0.27272727272727298</v>
      </c>
      <c r="N84" s="3">
        <v>1</v>
      </c>
      <c r="O84" s="3">
        <v>6</v>
      </c>
    </row>
    <row r="85" spans="1:15" x14ac:dyDescent="0.3">
      <c r="A85" s="8" t="s">
        <v>13</v>
      </c>
      <c r="B85" s="8" t="s">
        <v>114</v>
      </c>
      <c r="C85" s="2">
        <v>6.23556581986143E-2</v>
      </c>
      <c r="D85" s="2">
        <v>5.4347826086956499E-2</v>
      </c>
      <c r="E85" s="2">
        <v>7.0103092783505197E-2</v>
      </c>
      <c r="F85" s="2">
        <v>0.12138728323699401</v>
      </c>
      <c r="G85" s="2">
        <v>6.0137457044673499E-2</v>
      </c>
      <c r="H85" s="2">
        <v>0.163695299837925</v>
      </c>
      <c r="I85" s="2">
        <v>0.11559888579387199</v>
      </c>
      <c r="J85" s="2">
        <v>0.14856429463171</v>
      </c>
      <c r="K85" s="2">
        <v>0.109782608695652</v>
      </c>
      <c r="L85" s="2">
        <v>0.118511263467189</v>
      </c>
      <c r="M85" s="2">
        <v>0.124343257443082</v>
      </c>
      <c r="N85" s="3">
        <v>0.60299625468164797</v>
      </c>
      <c r="O85" s="3">
        <v>1.6474226804123699</v>
      </c>
    </row>
    <row r="86" spans="1:15" x14ac:dyDescent="0.3">
      <c r="A86" s="8" t="s">
        <v>13</v>
      </c>
      <c r="B86" s="8" t="s">
        <v>115</v>
      </c>
      <c r="C86" s="2">
        <v>0.214285714285714</v>
      </c>
      <c r="D86" s="2">
        <v>-0.17647058823529399</v>
      </c>
      <c r="E86" s="2">
        <v>0.64285714285714302</v>
      </c>
      <c r="F86" s="2">
        <v>0.13043478260869601</v>
      </c>
      <c r="G86" s="2">
        <v>0.19230769230769201</v>
      </c>
      <c r="H86" s="2">
        <v>0.225806451612903</v>
      </c>
      <c r="I86" s="2">
        <v>0.105263157894737</v>
      </c>
      <c r="J86" s="2">
        <v>2.3809523809523801E-2</v>
      </c>
      <c r="K86" s="2">
        <v>-0.209302325581395</v>
      </c>
      <c r="L86" s="2">
        <v>0.26470588235294101</v>
      </c>
      <c r="M86" s="2">
        <v>9.3023255813953501E-2</v>
      </c>
      <c r="N86" s="3">
        <v>0.119047619047619</v>
      </c>
      <c r="O86" s="3">
        <v>2.3571428571428599</v>
      </c>
    </row>
    <row r="87" spans="1:15" x14ac:dyDescent="0.3">
      <c r="A87" s="8" t="s">
        <v>13</v>
      </c>
      <c r="B87" s="8" t="s">
        <v>16</v>
      </c>
      <c r="C87" s="2">
        <v>2</v>
      </c>
      <c r="D87" s="2">
        <v>-0.33333333333333298</v>
      </c>
      <c r="E87" s="2">
        <v>0</v>
      </c>
      <c r="F87" s="2">
        <v>-0.5</v>
      </c>
      <c r="G87" s="2">
        <v>0</v>
      </c>
      <c r="H87" s="2">
        <v>1</v>
      </c>
      <c r="I87" s="2">
        <v>0</v>
      </c>
      <c r="J87" s="2">
        <v>0</v>
      </c>
      <c r="K87" s="2">
        <v>0</v>
      </c>
      <c r="L87" s="2">
        <v>1</v>
      </c>
      <c r="M87" s="2">
        <v>0</v>
      </c>
      <c r="N87" s="3">
        <v>1</v>
      </c>
      <c r="O87" s="3">
        <v>1</v>
      </c>
    </row>
    <row r="88" spans="1:15" x14ac:dyDescent="0.3">
      <c r="A88" s="8" t="s">
        <v>13</v>
      </c>
      <c r="B88" s="8" t="s">
        <v>108</v>
      </c>
      <c r="C88" s="2">
        <v>0.36206896551724099</v>
      </c>
      <c r="D88" s="2">
        <v>-2.53164556962025E-2</v>
      </c>
      <c r="E88" s="2">
        <v>0</v>
      </c>
      <c r="F88" s="2">
        <v>2.5974025974026E-2</v>
      </c>
      <c r="G88" s="2">
        <v>0.20253164556962</v>
      </c>
      <c r="H88" s="2">
        <v>-4.2105263157894701E-2</v>
      </c>
      <c r="I88" s="2">
        <v>4.3956043956044001E-2</v>
      </c>
      <c r="J88" s="2">
        <v>0.105263157894737</v>
      </c>
      <c r="K88" s="2">
        <v>0.133333333333333</v>
      </c>
      <c r="L88" s="2">
        <v>0.126050420168067</v>
      </c>
      <c r="M88" s="2">
        <v>-7.4626865671641798E-3</v>
      </c>
      <c r="N88" s="3">
        <v>0.4</v>
      </c>
      <c r="O88" s="3">
        <v>0.72727272727272696</v>
      </c>
    </row>
    <row r="89" spans="1:15" x14ac:dyDescent="0.3">
      <c r="A89" s="8" t="s">
        <v>13</v>
      </c>
      <c r="B89" s="8" t="s">
        <v>109</v>
      </c>
      <c r="C89" s="2">
        <v>-3.18627450980392E-2</v>
      </c>
      <c r="D89" s="2">
        <v>-8.1012658227848103E-2</v>
      </c>
      <c r="E89" s="2">
        <v>-9.3663911845730002E-2</v>
      </c>
      <c r="F89" s="2">
        <v>-4.8632218844984802E-2</v>
      </c>
      <c r="G89" s="2">
        <v>-6.7092651757188496E-2</v>
      </c>
      <c r="H89" s="2">
        <v>-1.0273972602739699E-2</v>
      </c>
      <c r="I89" s="2">
        <v>-0.114186851211073</v>
      </c>
      <c r="J89" s="2">
        <v>-2.34375E-2</v>
      </c>
      <c r="K89" s="2">
        <v>-1.6E-2</v>
      </c>
      <c r="L89" s="2">
        <v>-0.35772357723577197</v>
      </c>
      <c r="M89" s="2">
        <v>-0.253164556962025</v>
      </c>
      <c r="N89" s="3">
        <v>-0.5390625</v>
      </c>
      <c r="O89" s="3">
        <v>-0.67493112947658396</v>
      </c>
    </row>
    <row r="90" spans="1:15" x14ac:dyDescent="0.3">
      <c r="A90" s="8" t="s">
        <v>14</v>
      </c>
      <c r="B90" s="8" t="s">
        <v>113</v>
      </c>
      <c r="C90" s="2">
        <v>0.4</v>
      </c>
      <c r="D90" s="2">
        <v>0.28571428571428598</v>
      </c>
      <c r="E90" s="2">
        <v>-0.22222222222222199</v>
      </c>
      <c r="F90" s="2">
        <v>1.1428571428571399</v>
      </c>
      <c r="G90" s="2">
        <v>0.33333333333333298</v>
      </c>
      <c r="H90" s="2">
        <v>0.1</v>
      </c>
      <c r="I90" s="2">
        <v>0.31818181818181801</v>
      </c>
      <c r="J90" s="2">
        <v>0.41379310344827602</v>
      </c>
      <c r="K90" s="2">
        <v>2.4390243902439001E-2</v>
      </c>
      <c r="L90" s="2">
        <v>0.28571428571428598</v>
      </c>
      <c r="M90" s="2">
        <v>0.31481481481481499</v>
      </c>
      <c r="N90" s="3">
        <v>1.44827586206897</v>
      </c>
      <c r="O90" s="3">
        <v>6.8888888888888902</v>
      </c>
    </row>
    <row r="91" spans="1:15" x14ac:dyDescent="0.3">
      <c r="A91" s="8" t="s">
        <v>14</v>
      </c>
      <c r="B91" s="8" t="s">
        <v>114</v>
      </c>
      <c r="C91" s="2">
        <v>0.12978524743230599</v>
      </c>
      <c r="D91" s="2">
        <v>1.9834710743801699E-2</v>
      </c>
      <c r="E91" s="2">
        <v>1.7828200972447299E-2</v>
      </c>
      <c r="F91" s="2">
        <v>9.0764331210191104E-2</v>
      </c>
      <c r="G91" s="2">
        <v>0.102189781021898</v>
      </c>
      <c r="H91" s="2">
        <v>8.7417218543046404E-2</v>
      </c>
      <c r="I91" s="2">
        <v>0.11510353227771</v>
      </c>
      <c r="J91" s="2">
        <v>0.149098853085745</v>
      </c>
      <c r="K91" s="2">
        <v>8.3174904942965797E-2</v>
      </c>
      <c r="L91" s="2">
        <v>0.13207547169811301</v>
      </c>
      <c r="M91" s="2">
        <v>0.110852713178295</v>
      </c>
      <c r="N91" s="3">
        <v>0.56526488257782603</v>
      </c>
      <c r="O91" s="3">
        <v>1.3225283630469999</v>
      </c>
    </row>
    <row r="92" spans="1:15" x14ac:dyDescent="0.3">
      <c r="A92" s="8" t="s">
        <v>14</v>
      </c>
      <c r="B92" s="8" t="s">
        <v>115</v>
      </c>
      <c r="C92" s="2">
        <v>0.32142857142857101</v>
      </c>
      <c r="D92" s="2">
        <v>2.7027027027027001E-2</v>
      </c>
      <c r="E92" s="2">
        <v>0.21052631578947401</v>
      </c>
      <c r="F92" s="2">
        <v>0.173913043478261</v>
      </c>
      <c r="G92" s="2">
        <v>-3.7037037037037E-2</v>
      </c>
      <c r="H92" s="2">
        <v>-7.69230769230769E-2</v>
      </c>
      <c r="I92" s="2">
        <v>0.41666666666666702</v>
      </c>
      <c r="J92" s="2">
        <v>0.20588235294117599</v>
      </c>
      <c r="K92" s="2">
        <v>-8.5365853658536606E-2</v>
      </c>
      <c r="L92" s="2">
        <v>-9.3333333333333296E-2</v>
      </c>
      <c r="M92" s="2">
        <v>0.220588235294118</v>
      </c>
      <c r="N92" s="3">
        <v>0.220588235294118</v>
      </c>
      <c r="O92" s="3">
        <v>1.18421052631579</v>
      </c>
    </row>
    <row r="93" spans="1:15" x14ac:dyDescent="0.3">
      <c r="A93" s="8" t="s">
        <v>14</v>
      </c>
      <c r="B93" s="8" t="s">
        <v>16</v>
      </c>
      <c r="C93" s="2">
        <v>0.16666666666666699</v>
      </c>
      <c r="D93" s="2">
        <v>-0.14285714285714299</v>
      </c>
      <c r="E93" s="2">
        <v>0.16666666666666699</v>
      </c>
      <c r="F93" s="2">
        <v>-0.28571428571428598</v>
      </c>
      <c r="G93" s="2">
        <v>0.4</v>
      </c>
      <c r="H93" s="2">
        <v>0.14285714285714299</v>
      </c>
      <c r="I93" s="2">
        <v>0.375</v>
      </c>
      <c r="J93" s="2">
        <v>0.18181818181818199</v>
      </c>
      <c r="K93" s="2">
        <v>-0.230769230769231</v>
      </c>
      <c r="L93" s="2">
        <v>0.6</v>
      </c>
      <c r="M93" s="2">
        <v>0.25</v>
      </c>
      <c r="N93" s="3">
        <v>0.81818181818181801</v>
      </c>
      <c r="O93" s="3">
        <v>2.3333333333333299</v>
      </c>
    </row>
    <row r="94" spans="1:15" x14ac:dyDescent="0.3">
      <c r="A94" s="8" t="s">
        <v>14</v>
      </c>
      <c r="B94" s="8" t="s">
        <v>108</v>
      </c>
      <c r="C94" s="2">
        <v>0.176829268292683</v>
      </c>
      <c r="D94" s="2">
        <v>-0.10362694300518099</v>
      </c>
      <c r="E94" s="2">
        <v>0.179190751445087</v>
      </c>
      <c r="F94" s="2">
        <v>7.3529411764705899E-2</v>
      </c>
      <c r="G94" s="2">
        <v>8.2191780821917804E-2</v>
      </c>
      <c r="H94" s="2">
        <v>-1.26582278481013E-2</v>
      </c>
      <c r="I94" s="2">
        <v>0.141025641025641</v>
      </c>
      <c r="J94" s="2">
        <v>0.131086142322097</v>
      </c>
      <c r="K94" s="2">
        <v>-5.9602649006622502E-2</v>
      </c>
      <c r="L94" s="2">
        <v>0.25352112676056299</v>
      </c>
      <c r="M94" s="2">
        <v>-2.5280898876404501E-2</v>
      </c>
      <c r="N94" s="3">
        <v>0.29962546816479402</v>
      </c>
      <c r="O94" s="3">
        <v>1.00578034682081</v>
      </c>
    </row>
    <row r="95" spans="1:15" x14ac:dyDescent="0.3">
      <c r="A95" s="8" t="s">
        <v>14</v>
      </c>
      <c r="B95" s="8" t="s">
        <v>109</v>
      </c>
      <c r="C95" s="2">
        <v>-7.9338842975206603E-2</v>
      </c>
      <c r="D95" s="2">
        <v>-9.6050269299820495E-2</v>
      </c>
      <c r="E95" s="2">
        <v>-0.111221449851043</v>
      </c>
      <c r="F95" s="2">
        <v>-8.1564245810055905E-2</v>
      </c>
      <c r="G95" s="2">
        <v>-7.7858880778588796E-2</v>
      </c>
      <c r="H95" s="2">
        <v>-9.4986807387862804E-2</v>
      </c>
      <c r="I95" s="2">
        <v>-0.134110787172012</v>
      </c>
      <c r="J95" s="2">
        <v>-4.0404040404040401E-2</v>
      </c>
      <c r="K95" s="2">
        <v>-7.7192982456140397E-2</v>
      </c>
      <c r="L95" s="2">
        <v>-0.29847908745247098</v>
      </c>
      <c r="M95" s="2">
        <v>-0.23848238482384801</v>
      </c>
      <c r="N95" s="3">
        <v>-0.52693602693602704</v>
      </c>
      <c r="O95" s="3">
        <v>-0.72095332671300905</v>
      </c>
    </row>
    <row r="96" spans="1:15" x14ac:dyDescent="0.3">
      <c r="A96" s="8" t="s">
        <v>15</v>
      </c>
      <c r="B96" s="8" t="s">
        <v>113</v>
      </c>
      <c r="C96" s="2">
        <v>0.14285714285714299</v>
      </c>
      <c r="D96" s="2">
        <v>-0.125</v>
      </c>
      <c r="E96" s="2">
        <v>0</v>
      </c>
      <c r="F96" s="2">
        <v>0.14285714285714299</v>
      </c>
      <c r="G96" s="2">
        <v>0.5</v>
      </c>
      <c r="H96" s="2">
        <v>0.25</v>
      </c>
      <c r="I96" s="2">
        <v>0.46666666666666701</v>
      </c>
      <c r="J96" s="2">
        <v>0.18181818181818199</v>
      </c>
      <c r="K96" s="2">
        <v>3.8461538461538498E-2</v>
      </c>
      <c r="L96" s="2">
        <v>0.48148148148148101</v>
      </c>
      <c r="M96" s="2">
        <v>0.05</v>
      </c>
      <c r="N96" s="3">
        <v>0.90909090909090895</v>
      </c>
      <c r="O96" s="3">
        <v>5</v>
      </c>
    </row>
    <row r="97" spans="1:15" x14ac:dyDescent="0.3">
      <c r="A97" s="8" t="s">
        <v>15</v>
      </c>
      <c r="B97" s="8" t="s">
        <v>114</v>
      </c>
      <c r="C97" s="2">
        <v>3.2397408207343402E-2</v>
      </c>
      <c r="D97" s="2">
        <v>1.9874476987447699E-2</v>
      </c>
      <c r="E97" s="2">
        <v>4.1025641025640998E-2</v>
      </c>
      <c r="F97" s="2">
        <v>0.101477832512315</v>
      </c>
      <c r="G97" s="2">
        <v>8.3184257602862299E-2</v>
      </c>
      <c r="H97" s="2">
        <v>0.101568951279934</v>
      </c>
      <c r="I97" s="2">
        <v>0.133433283358321</v>
      </c>
      <c r="J97" s="2">
        <v>8.3333333333333301E-2</v>
      </c>
      <c r="K97" s="2">
        <v>0.121489621489621</v>
      </c>
      <c r="L97" s="2">
        <v>0.17909635274904701</v>
      </c>
      <c r="M97" s="2">
        <v>0.14681440443213301</v>
      </c>
      <c r="N97" s="3">
        <v>0.64285714285714302</v>
      </c>
      <c r="O97" s="3">
        <v>1.5476923076923099</v>
      </c>
    </row>
    <row r="98" spans="1:15" x14ac:dyDescent="0.3">
      <c r="A98" s="8" t="s">
        <v>15</v>
      </c>
      <c r="B98" s="8" t="s">
        <v>115</v>
      </c>
      <c r="C98" s="2">
        <v>0.33333333333333298</v>
      </c>
      <c r="D98" s="2">
        <v>0.16666666666666699</v>
      </c>
      <c r="E98" s="2">
        <v>0.14285714285714299</v>
      </c>
      <c r="F98" s="2">
        <v>-6.25E-2</v>
      </c>
      <c r="G98" s="2">
        <v>0.53333333333333299</v>
      </c>
      <c r="H98" s="2">
        <v>-0.30434782608695699</v>
      </c>
      <c r="I98" s="2">
        <v>-0.1875</v>
      </c>
      <c r="J98" s="2">
        <v>0.69230769230769196</v>
      </c>
      <c r="K98" s="2">
        <v>-4.5454545454545497E-2</v>
      </c>
      <c r="L98" s="2">
        <v>0.38095238095238099</v>
      </c>
      <c r="M98" s="2">
        <v>0.13793103448275901</v>
      </c>
      <c r="N98" s="3">
        <v>1.5384615384615401</v>
      </c>
      <c r="O98" s="3">
        <v>1.3571428571428601</v>
      </c>
    </row>
    <row r="99" spans="1:15" x14ac:dyDescent="0.3">
      <c r="A99" s="8" t="s">
        <v>15</v>
      </c>
      <c r="B99" s="8" t="s">
        <v>16</v>
      </c>
      <c r="C99" s="2">
        <v>-0.33333333333333298</v>
      </c>
      <c r="D99" s="2">
        <v>0</v>
      </c>
      <c r="E99" s="2">
        <v>0</v>
      </c>
      <c r="F99" s="2">
        <v>2</v>
      </c>
      <c r="G99" s="2">
        <v>0.16666666666666699</v>
      </c>
      <c r="H99" s="2">
        <v>-0.14285714285714299</v>
      </c>
      <c r="I99" s="2">
        <v>0</v>
      </c>
      <c r="J99" s="2">
        <v>0.66666666666666696</v>
      </c>
      <c r="K99" s="2">
        <v>0</v>
      </c>
      <c r="L99" s="2">
        <v>-0.1</v>
      </c>
      <c r="M99" s="2">
        <v>0</v>
      </c>
      <c r="N99" s="3">
        <v>0.5</v>
      </c>
      <c r="O99" s="3">
        <v>3.5</v>
      </c>
    </row>
    <row r="100" spans="1:15" x14ac:dyDescent="0.3">
      <c r="A100" s="8" t="s">
        <v>15</v>
      </c>
      <c r="B100" s="8" t="s">
        <v>108</v>
      </c>
      <c r="C100" s="2">
        <v>0.17346938775510201</v>
      </c>
      <c r="D100" s="2">
        <v>0</v>
      </c>
      <c r="E100" s="2">
        <v>6.9565217391304293E-2</v>
      </c>
      <c r="F100" s="2">
        <v>0.13008130081300801</v>
      </c>
      <c r="G100" s="2">
        <v>5.0359712230215799E-2</v>
      </c>
      <c r="H100" s="2">
        <v>-4.7945205479452101E-2</v>
      </c>
      <c r="I100" s="2">
        <v>3.5971223021582698E-2</v>
      </c>
      <c r="J100" s="2">
        <v>6.9444444444444397E-3</v>
      </c>
      <c r="K100" s="2">
        <v>0.24137931034482801</v>
      </c>
      <c r="L100" s="2">
        <v>7.2222222222222202E-2</v>
      </c>
      <c r="M100" s="2">
        <v>0.26424870466321199</v>
      </c>
      <c r="N100" s="3">
        <v>0.69444444444444398</v>
      </c>
      <c r="O100" s="3">
        <v>1.1217391304347799</v>
      </c>
    </row>
    <row r="101" spans="1:15" x14ac:dyDescent="0.3">
      <c r="A101" s="8" t="s">
        <v>15</v>
      </c>
      <c r="B101" s="8" t="s">
        <v>109</v>
      </c>
      <c r="C101" s="2">
        <v>-7.1856287425149698E-2</v>
      </c>
      <c r="D101" s="2">
        <v>-9.4193548387096801E-2</v>
      </c>
      <c r="E101" s="2">
        <v>-9.2592592592592601E-2</v>
      </c>
      <c r="F101" s="2">
        <v>-3.9246467817896397E-2</v>
      </c>
      <c r="G101" s="2">
        <v>-6.8627450980392204E-2</v>
      </c>
      <c r="H101" s="2">
        <v>-8.9473684210526302E-2</v>
      </c>
      <c r="I101" s="2">
        <v>-0.109826589595376</v>
      </c>
      <c r="J101" s="2">
        <v>-6.9264069264069306E-2</v>
      </c>
      <c r="K101" s="2">
        <v>-6.5116279069767399E-2</v>
      </c>
      <c r="L101" s="2">
        <v>-0.241293532338308</v>
      </c>
      <c r="M101" s="2">
        <v>-0.24590163934426201</v>
      </c>
      <c r="N101" s="3">
        <v>-0.50216450216450204</v>
      </c>
      <c r="O101" s="3">
        <v>-0.67236467236467201</v>
      </c>
    </row>
    <row r="102" spans="1:15" x14ac:dyDescent="0.3">
      <c r="A102" s="8" t="s">
        <v>16</v>
      </c>
      <c r="B102" s="8" t="s">
        <v>113</v>
      </c>
      <c r="C102" s="2">
        <v>-0.08</v>
      </c>
      <c r="D102" s="2">
        <v>-0.217391304347826</v>
      </c>
      <c r="E102" s="2">
        <v>-0.36111111111111099</v>
      </c>
      <c r="F102" s="2">
        <v>-0.26086956521739102</v>
      </c>
      <c r="G102" s="2">
        <v>0.82352941176470595</v>
      </c>
      <c r="H102" s="2">
        <v>0.19354838709677399</v>
      </c>
      <c r="I102" s="2">
        <v>0.56756756756756799</v>
      </c>
      <c r="J102" s="2">
        <v>-0.12068965517241401</v>
      </c>
      <c r="K102" s="2">
        <v>0.25490196078431399</v>
      </c>
      <c r="L102" s="2">
        <v>1.5625E-2</v>
      </c>
      <c r="M102" s="2">
        <v>0.27692307692307699</v>
      </c>
      <c r="N102" s="3">
        <v>0.431034482758621</v>
      </c>
      <c r="O102" s="3">
        <v>1.30555555555556</v>
      </c>
    </row>
    <row r="103" spans="1:15" x14ac:dyDescent="0.3">
      <c r="A103" s="8" t="s">
        <v>16</v>
      </c>
      <c r="B103" s="8" t="s">
        <v>114</v>
      </c>
      <c r="C103" s="2">
        <v>-9.1047040971168405E-2</v>
      </c>
      <c r="D103" s="2">
        <v>-0.14162493043962199</v>
      </c>
      <c r="E103" s="2">
        <v>-0.31474878444084298</v>
      </c>
      <c r="F103" s="2">
        <v>-0.119678334910123</v>
      </c>
      <c r="G103" s="2">
        <v>0.17732401934443801</v>
      </c>
      <c r="H103" s="2">
        <v>0.27065267001369198</v>
      </c>
      <c r="I103" s="2">
        <v>0.53376436781609204</v>
      </c>
      <c r="J103" s="2">
        <v>0.28899297423887599</v>
      </c>
      <c r="K103" s="2">
        <v>0.21184593023255799</v>
      </c>
      <c r="L103" s="2">
        <v>6.0719640179910002E-2</v>
      </c>
      <c r="M103" s="2">
        <v>0.39561837455830401</v>
      </c>
      <c r="N103" s="3">
        <v>1.3124121779859499</v>
      </c>
      <c r="O103" s="3">
        <v>2.20064829821718</v>
      </c>
    </row>
    <row r="104" spans="1:15" x14ac:dyDescent="0.3">
      <c r="A104" s="8" t="s">
        <v>16</v>
      </c>
      <c r="B104" s="8" t="s">
        <v>115</v>
      </c>
      <c r="C104" s="2">
        <v>-7.2727272727272696E-2</v>
      </c>
      <c r="D104" s="2">
        <v>-0.35294117647058798</v>
      </c>
      <c r="E104" s="2">
        <v>-0.21212121212121199</v>
      </c>
      <c r="F104" s="2">
        <v>-0.230769230769231</v>
      </c>
      <c r="G104" s="2">
        <v>0.25</v>
      </c>
      <c r="H104" s="2">
        <v>0.04</v>
      </c>
      <c r="I104" s="2">
        <v>0.34615384615384598</v>
      </c>
      <c r="J104" s="2">
        <v>0.28571428571428598</v>
      </c>
      <c r="K104" s="2">
        <v>0.37777777777777799</v>
      </c>
      <c r="L104" s="2">
        <v>-6.4516129032258104E-2</v>
      </c>
      <c r="M104" s="2">
        <v>0.36206896551724099</v>
      </c>
      <c r="N104" s="3">
        <v>1.25714285714286</v>
      </c>
      <c r="O104" s="3">
        <v>1.39393939393939</v>
      </c>
    </row>
    <row r="105" spans="1:15" x14ac:dyDescent="0.3">
      <c r="A105" s="8" t="s">
        <v>16</v>
      </c>
      <c r="B105" s="8" t="s">
        <v>16</v>
      </c>
      <c r="C105" s="2">
        <v>9.6774193548387094E-2</v>
      </c>
      <c r="D105" s="2">
        <v>-0.32352941176470601</v>
      </c>
      <c r="E105" s="2">
        <v>4.3478260869565202E-2</v>
      </c>
      <c r="F105" s="2">
        <v>-0.29166666666666702</v>
      </c>
      <c r="G105" s="2">
        <v>-0.29411764705882398</v>
      </c>
      <c r="H105" s="2">
        <v>0.83333333333333304</v>
      </c>
      <c r="I105" s="2">
        <v>0.72727272727272696</v>
      </c>
      <c r="J105" s="2">
        <v>0.157894736842105</v>
      </c>
      <c r="K105" s="2">
        <v>0</v>
      </c>
      <c r="L105" s="2">
        <v>4.5454545454545497E-2</v>
      </c>
      <c r="M105" s="2">
        <v>0.19565217391304299</v>
      </c>
      <c r="N105" s="3">
        <v>0.44736842105263203</v>
      </c>
      <c r="O105" s="3">
        <v>1.39130434782609</v>
      </c>
    </row>
    <row r="106" spans="1:15" x14ac:dyDescent="0.3">
      <c r="A106" s="8" t="s">
        <v>16</v>
      </c>
      <c r="B106" s="8" t="s">
        <v>108</v>
      </c>
      <c r="C106" s="2">
        <v>-0.12013536379018599</v>
      </c>
      <c r="D106" s="2">
        <v>-0.18076923076923099</v>
      </c>
      <c r="E106" s="2">
        <v>-0.33568075117370899</v>
      </c>
      <c r="F106" s="2">
        <v>-0.141342756183746</v>
      </c>
      <c r="G106" s="2">
        <v>-6.9958847736625501E-2</v>
      </c>
      <c r="H106" s="2">
        <v>0.19469026548672599</v>
      </c>
      <c r="I106" s="2">
        <v>0.25555555555555598</v>
      </c>
      <c r="J106" s="2">
        <v>0.20058997050147501</v>
      </c>
      <c r="K106" s="2">
        <v>0.228501228501229</v>
      </c>
      <c r="L106" s="2">
        <v>0.11799999999999999</v>
      </c>
      <c r="M106" s="2">
        <v>0.366726296958855</v>
      </c>
      <c r="N106" s="3">
        <v>1.2536873156342201</v>
      </c>
      <c r="O106" s="3">
        <v>0.79342723004694804</v>
      </c>
    </row>
    <row r="107" spans="1:15" x14ac:dyDescent="0.3">
      <c r="A107" s="8" t="s">
        <v>16</v>
      </c>
      <c r="B107" s="8" t="s">
        <v>109</v>
      </c>
      <c r="C107" s="2">
        <v>-0.184059161873459</v>
      </c>
      <c r="D107" s="2">
        <v>-0.27165156092648501</v>
      </c>
      <c r="E107" s="2">
        <v>-0.49498790183200803</v>
      </c>
      <c r="F107" s="2">
        <v>-0.45037645448323099</v>
      </c>
      <c r="G107" s="2">
        <v>-0.32876712328767099</v>
      </c>
      <c r="H107" s="2">
        <v>-0.33209647495361799</v>
      </c>
      <c r="I107" s="2">
        <v>-0.26944444444444399</v>
      </c>
      <c r="J107" s="2">
        <v>3.04182509505703E-2</v>
      </c>
      <c r="K107" s="2">
        <v>-0.18450184501844999</v>
      </c>
      <c r="L107" s="2">
        <v>-0.51131221719456998</v>
      </c>
      <c r="M107" s="2">
        <v>-0.31481481481481499</v>
      </c>
      <c r="N107" s="3">
        <v>-0.71863117870722404</v>
      </c>
      <c r="O107" s="3">
        <v>-0.97442101624611099</v>
      </c>
    </row>
    <row r="108" spans="1:15" x14ac:dyDescent="0.3">
      <c r="A108" s="11" t="s">
        <v>17</v>
      </c>
      <c r="B108" s="11" t="s">
        <v>17</v>
      </c>
      <c r="C108" s="3">
        <v>1.15360369825594E-2</v>
      </c>
      <c r="D108" s="3">
        <v>-5.1330522029954903E-2</v>
      </c>
      <c r="E108" s="3">
        <v>-5.4633441359376402E-2</v>
      </c>
      <c r="F108" s="3">
        <v>-2.5478887267505199E-3</v>
      </c>
      <c r="G108" s="3">
        <v>5.84028051923925E-2</v>
      </c>
      <c r="H108" s="3">
        <v>5.7505814208609403E-2</v>
      </c>
      <c r="I108" s="3">
        <v>0.108570717234797</v>
      </c>
      <c r="J108" s="3">
        <v>9.9715526276388702E-2</v>
      </c>
      <c r="K108" s="3">
        <v>8.4734513274336301E-2</v>
      </c>
      <c r="L108" s="3">
        <v>0.106339917475957</v>
      </c>
      <c r="M108" s="3">
        <v>0.14414963767602099</v>
      </c>
      <c r="N108" s="3">
        <v>0.50999401107950304</v>
      </c>
      <c r="O108" s="3">
        <v>0.766707541385653</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118</v>
      </c>
      <c r="B113" s="15"/>
    </row>
    <row r="114" spans="1:2" x14ac:dyDescent="0.3">
      <c r="A114" s="14" t="s">
        <v>43</v>
      </c>
      <c r="B114" s="15"/>
    </row>
    <row r="115" spans="1:2" x14ac:dyDescent="0.3">
      <c r="A115" s="14" t="s">
        <v>44</v>
      </c>
      <c r="B115" s="15"/>
    </row>
    <row r="116" spans="1:2" x14ac:dyDescent="0.3">
      <c r="A116" s="14" t="s">
        <v>45</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183</v>
      </c>
      <c r="B1" s="15"/>
    </row>
    <row r="2" spans="1:5" ht="15.6" x14ac:dyDescent="0.3">
      <c r="A2" s="12" t="s">
        <v>174</v>
      </c>
      <c r="B2" s="15"/>
    </row>
    <row r="3" spans="1:5" ht="15.6" x14ac:dyDescent="0.3">
      <c r="A3" s="12" t="s">
        <v>33</v>
      </c>
      <c r="B3" s="15"/>
    </row>
    <row r="4" spans="1:5" ht="15.6" x14ac:dyDescent="0.3">
      <c r="A4" s="12" t="s">
        <v>122</v>
      </c>
      <c r="B4" s="15"/>
    </row>
    <row r="5" spans="1:5" ht="15.6" x14ac:dyDescent="0.3">
      <c r="A5" s="12"/>
      <c r="B5" s="15"/>
    </row>
    <row r="6" spans="1:5" x14ac:dyDescent="0.3">
      <c r="A6" s="16" t="str">
        <f>HYPERLINK("#'Table of contents'!A54",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12</v>
      </c>
      <c r="B9" s="7" t="s">
        <v>119</v>
      </c>
      <c r="C9" s="1">
        <v>2064</v>
      </c>
      <c r="D9" s="1">
        <v>2565</v>
      </c>
      <c r="E9" s="1">
        <v>2884</v>
      </c>
    </row>
    <row r="10" spans="1:5" x14ac:dyDescent="0.3">
      <c r="A10" s="7" t="s">
        <v>12</v>
      </c>
      <c r="B10" s="7" t="s">
        <v>120</v>
      </c>
      <c r="C10" s="1">
        <v>46990</v>
      </c>
      <c r="D10" s="1">
        <v>52364</v>
      </c>
      <c r="E10" s="1">
        <v>58559</v>
      </c>
    </row>
    <row r="11" spans="1:5" x14ac:dyDescent="0.3">
      <c r="A11" s="7" t="s">
        <v>13</v>
      </c>
      <c r="B11" s="7" t="s">
        <v>119</v>
      </c>
      <c r="C11" s="1">
        <v>83</v>
      </c>
      <c r="D11" s="1">
        <v>100</v>
      </c>
      <c r="E11" s="1">
        <v>106</v>
      </c>
    </row>
    <row r="12" spans="1:5" x14ac:dyDescent="0.3">
      <c r="A12" s="7" t="s">
        <v>13</v>
      </c>
      <c r="B12" s="7" t="s">
        <v>120</v>
      </c>
      <c r="C12" s="1">
        <v>1348</v>
      </c>
      <c r="D12" s="1">
        <v>1392</v>
      </c>
      <c r="E12" s="1">
        <v>1494</v>
      </c>
    </row>
    <row r="13" spans="1:5" x14ac:dyDescent="0.3">
      <c r="A13" s="7" t="s">
        <v>14</v>
      </c>
      <c r="B13" s="7" t="s">
        <v>119</v>
      </c>
      <c r="C13" s="1">
        <v>198</v>
      </c>
      <c r="D13" s="1">
        <v>237</v>
      </c>
      <c r="E13" s="1">
        <v>274</v>
      </c>
    </row>
    <row r="14" spans="1:5" x14ac:dyDescent="0.3">
      <c r="A14" s="7" t="s">
        <v>14</v>
      </c>
      <c r="B14" s="7" t="s">
        <v>120</v>
      </c>
      <c r="C14" s="1">
        <v>3018</v>
      </c>
      <c r="D14" s="1">
        <v>3206</v>
      </c>
      <c r="E14" s="1">
        <v>3394</v>
      </c>
    </row>
    <row r="15" spans="1:5" x14ac:dyDescent="0.3">
      <c r="A15" s="7" t="s">
        <v>15</v>
      </c>
      <c r="B15" s="7" t="s">
        <v>119</v>
      </c>
      <c r="C15" s="1">
        <v>116</v>
      </c>
      <c r="D15" s="1">
        <v>147</v>
      </c>
      <c r="E15" s="1">
        <v>175</v>
      </c>
    </row>
    <row r="16" spans="1:5" x14ac:dyDescent="0.3">
      <c r="A16" s="7" t="s">
        <v>15</v>
      </c>
      <c r="B16" s="7" t="s">
        <v>120</v>
      </c>
      <c r="C16" s="1">
        <v>2361</v>
      </c>
      <c r="D16" s="1">
        <v>2595</v>
      </c>
      <c r="E16" s="1">
        <v>2867</v>
      </c>
    </row>
    <row r="17" spans="1:5" x14ac:dyDescent="0.3">
      <c r="A17" s="7" t="s">
        <v>16</v>
      </c>
      <c r="B17" s="7" t="s">
        <v>119</v>
      </c>
      <c r="C17" s="1">
        <v>54</v>
      </c>
      <c r="D17" s="1">
        <v>115</v>
      </c>
      <c r="E17" s="1">
        <v>138</v>
      </c>
    </row>
    <row r="18" spans="1:5" x14ac:dyDescent="0.3">
      <c r="A18" s="7" t="s">
        <v>16</v>
      </c>
      <c r="B18" s="7" t="s">
        <v>120</v>
      </c>
      <c r="C18" s="1">
        <v>7507</v>
      </c>
      <c r="D18" s="1">
        <v>7796</v>
      </c>
      <c r="E18" s="1">
        <v>10791</v>
      </c>
    </row>
    <row r="19" spans="1:5" x14ac:dyDescent="0.3">
      <c r="A19" s="10" t="s">
        <v>17</v>
      </c>
      <c r="B19" s="10" t="s">
        <v>17</v>
      </c>
      <c r="C19" s="5">
        <v>63739</v>
      </c>
      <c r="D19" s="5">
        <v>70517</v>
      </c>
      <c r="E19" s="5">
        <v>80682</v>
      </c>
    </row>
    <row r="20" spans="1:5" x14ac:dyDescent="0.3">
      <c r="A20" s="15"/>
      <c r="B20" s="15"/>
    </row>
    <row r="21" spans="1:5" x14ac:dyDescent="0.3">
      <c r="A21" s="15"/>
      <c r="B21" s="15"/>
    </row>
    <row r="22" spans="1:5" x14ac:dyDescent="0.3">
      <c r="A22" s="15"/>
      <c r="B22" s="15"/>
      <c r="C22" s="20" t="s">
        <v>35</v>
      </c>
      <c r="D22" s="21"/>
      <c r="E22" s="21"/>
    </row>
    <row r="23" spans="1:5" x14ac:dyDescent="0.3">
      <c r="A23" s="9" t="s">
        <v>39</v>
      </c>
      <c r="B23" s="9" t="s">
        <v>39</v>
      </c>
      <c r="C23" s="4" t="s">
        <v>9</v>
      </c>
      <c r="D23" s="4" t="s">
        <v>10</v>
      </c>
      <c r="E23" s="4" t="s">
        <v>11</v>
      </c>
    </row>
    <row r="24" spans="1:5" x14ac:dyDescent="0.3">
      <c r="A24" s="8" t="s">
        <v>12</v>
      </c>
      <c r="B24" s="8" t="s">
        <v>119</v>
      </c>
      <c r="C24" s="2">
        <v>4.2076079422677E-2</v>
      </c>
      <c r="D24" s="2">
        <v>4.6696644759598803E-2</v>
      </c>
      <c r="E24" s="2">
        <v>4.6937812281301401E-2</v>
      </c>
    </row>
    <row r="25" spans="1:5" x14ac:dyDescent="0.3">
      <c r="A25" s="8" t="s">
        <v>12</v>
      </c>
      <c r="B25" s="8" t="s">
        <v>120</v>
      </c>
      <c r="C25" s="2">
        <v>0.95792392057732301</v>
      </c>
      <c r="D25" s="2">
        <v>0.953303355240401</v>
      </c>
      <c r="E25" s="2">
        <v>0.95306218771869899</v>
      </c>
    </row>
    <row r="26" spans="1:5" x14ac:dyDescent="0.3">
      <c r="A26" s="8" t="s">
        <v>13</v>
      </c>
      <c r="B26" s="8" t="s">
        <v>119</v>
      </c>
      <c r="C26" s="2">
        <v>5.8001397624039101E-2</v>
      </c>
      <c r="D26" s="2">
        <v>6.7024128686327095E-2</v>
      </c>
      <c r="E26" s="2">
        <v>6.6250000000000003E-2</v>
      </c>
    </row>
    <row r="27" spans="1:5" x14ac:dyDescent="0.3">
      <c r="A27" s="8" t="s">
        <v>13</v>
      </c>
      <c r="B27" s="8" t="s">
        <v>120</v>
      </c>
      <c r="C27" s="2">
        <v>0.941998602375961</v>
      </c>
      <c r="D27" s="2">
        <v>0.93297587131367299</v>
      </c>
      <c r="E27" s="2">
        <v>0.93374999999999997</v>
      </c>
    </row>
    <row r="28" spans="1:5" x14ac:dyDescent="0.3">
      <c r="A28" s="8" t="s">
        <v>14</v>
      </c>
      <c r="B28" s="8" t="s">
        <v>119</v>
      </c>
      <c r="C28" s="2">
        <v>6.1567164179104503E-2</v>
      </c>
      <c r="D28" s="2">
        <v>6.8835318036595997E-2</v>
      </c>
      <c r="E28" s="2">
        <v>7.4700109051254099E-2</v>
      </c>
    </row>
    <row r="29" spans="1:5" x14ac:dyDescent="0.3">
      <c r="A29" s="8" t="s">
        <v>14</v>
      </c>
      <c r="B29" s="8" t="s">
        <v>120</v>
      </c>
      <c r="C29" s="2">
        <v>0.93843283582089598</v>
      </c>
      <c r="D29" s="2">
        <v>0.93116468196340396</v>
      </c>
      <c r="E29" s="2">
        <v>0.92529989094874598</v>
      </c>
    </row>
    <row r="30" spans="1:5" x14ac:dyDescent="0.3">
      <c r="A30" s="8" t="s">
        <v>15</v>
      </c>
      <c r="B30" s="8" t="s">
        <v>119</v>
      </c>
      <c r="C30" s="2">
        <v>4.6830843762616099E-2</v>
      </c>
      <c r="D30" s="2">
        <v>5.36105032822757E-2</v>
      </c>
      <c r="E30" s="2">
        <v>5.75279421433268E-2</v>
      </c>
    </row>
    <row r="31" spans="1:5" x14ac:dyDescent="0.3">
      <c r="A31" s="8" t="s">
        <v>15</v>
      </c>
      <c r="B31" s="8" t="s">
        <v>120</v>
      </c>
      <c r="C31" s="2">
        <v>0.95316915623738396</v>
      </c>
      <c r="D31" s="2">
        <v>0.94638949671772399</v>
      </c>
      <c r="E31" s="2">
        <v>0.94247205785667298</v>
      </c>
    </row>
    <row r="32" spans="1:5" x14ac:dyDescent="0.3">
      <c r="A32" s="8" t="s">
        <v>16</v>
      </c>
      <c r="B32" s="8" t="s">
        <v>119</v>
      </c>
      <c r="C32" s="2">
        <v>7.1419124454437204E-3</v>
      </c>
      <c r="D32" s="2">
        <v>1.4536721021362701E-2</v>
      </c>
      <c r="E32" s="2">
        <v>1.26269558056547E-2</v>
      </c>
    </row>
    <row r="33" spans="1:5" x14ac:dyDescent="0.3">
      <c r="A33" s="8" t="s">
        <v>16</v>
      </c>
      <c r="B33" s="8" t="s">
        <v>120</v>
      </c>
      <c r="C33" s="2">
        <v>0.99285808755455596</v>
      </c>
      <c r="D33" s="2">
        <v>0.98546327897863695</v>
      </c>
      <c r="E33" s="2">
        <v>0.98737304419434502</v>
      </c>
    </row>
    <row r="34" spans="1:5" x14ac:dyDescent="0.3">
      <c r="A34" s="15"/>
      <c r="B34" s="15"/>
    </row>
    <row r="35" spans="1:5" x14ac:dyDescent="0.3">
      <c r="A35" s="13" t="s">
        <v>40</v>
      </c>
      <c r="B35" s="15"/>
    </row>
    <row r="36" spans="1:5" x14ac:dyDescent="0.3">
      <c r="A36" s="14" t="s">
        <v>41</v>
      </c>
      <c r="B36" s="15"/>
    </row>
    <row r="37" spans="1:5" x14ac:dyDescent="0.3">
      <c r="A37" s="14" t="s">
        <v>42</v>
      </c>
      <c r="B37" s="15"/>
    </row>
    <row r="38" spans="1:5" x14ac:dyDescent="0.3">
      <c r="A38" s="14" t="s">
        <v>123</v>
      </c>
      <c r="B38" s="15"/>
    </row>
    <row r="39" spans="1:5" x14ac:dyDescent="0.3">
      <c r="A39" s="14" t="s">
        <v>43</v>
      </c>
      <c r="B39" s="15"/>
    </row>
    <row r="40" spans="1:5" x14ac:dyDescent="0.3">
      <c r="A40" s="14" t="s">
        <v>44</v>
      </c>
      <c r="B40" s="15"/>
    </row>
    <row r="41" spans="1:5" x14ac:dyDescent="0.3">
      <c r="A41" s="14" t="s">
        <v>45</v>
      </c>
      <c r="B41" s="15"/>
    </row>
    <row r="42" spans="1:5" x14ac:dyDescent="0.3">
      <c r="A42" s="15"/>
      <c r="B42" s="15"/>
    </row>
    <row r="43" spans="1:5" x14ac:dyDescent="0.3">
      <c r="A43" s="15"/>
      <c r="B43" s="15"/>
    </row>
    <row r="44" spans="1:5" x14ac:dyDescent="0.3">
      <c r="A44" s="15"/>
      <c r="B44" s="15"/>
    </row>
    <row r="45" spans="1:5" x14ac:dyDescent="0.3">
      <c r="A45" s="15"/>
      <c r="B45" s="15"/>
    </row>
    <row r="46" spans="1:5" x14ac:dyDescent="0.3">
      <c r="A46" s="15"/>
      <c r="B46" s="15"/>
    </row>
    <row r="47" spans="1:5" x14ac:dyDescent="0.3">
      <c r="A47" s="15"/>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2:E2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184</v>
      </c>
    </row>
    <row r="2" spans="1:13" ht="15.6" x14ac:dyDescent="0.3">
      <c r="A2" s="12" t="s">
        <v>185</v>
      </c>
    </row>
    <row r="3" spans="1:13" ht="15.6" x14ac:dyDescent="0.3">
      <c r="A3" s="12" t="s">
        <v>33</v>
      </c>
    </row>
    <row r="4" spans="1:13" x14ac:dyDescent="0.3">
      <c r="A4" s="15"/>
    </row>
    <row r="5" spans="1:13" x14ac:dyDescent="0.3">
      <c r="A5" s="15"/>
    </row>
    <row r="6" spans="1:13" x14ac:dyDescent="0.3">
      <c r="A6" s="16" t="str">
        <f>HYPERLINK("#'Table of contents'!A55",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12</v>
      </c>
      <c r="B9" s="1">
        <v>49669</v>
      </c>
      <c r="C9" s="1">
        <v>48583</v>
      </c>
      <c r="D9" s="1">
        <v>49004</v>
      </c>
      <c r="E9" s="1">
        <v>49497</v>
      </c>
      <c r="F9" s="1">
        <v>49820</v>
      </c>
      <c r="G9" s="1">
        <v>49919</v>
      </c>
      <c r="H9" s="1">
        <v>52087</v>
      </c>
      <c r="I9" s="1">
        <v>53910</v>
      </c>
      <c r="J9" s="1">
        <v>55909</v>
      </c>
      <c r="K9" s="1">
        <v>58883</v>
      </c>
      <c r="L9" s="1">
        <v>61061</v>
      </c>
      <c r="M9" s="1">
        <v>64014</v>
      </c>
    </row>
    <row r="10" spans="1:13" x14ac:dyDescent="0.3">
      <c r="A10" s="7" t="s">
        <v>13</v>
      </c>
      <c r="B10" s="1">
        <v>1735</v>
      </c>
      <c r="C10" s="1">
        <v>1695</v>
      </c>
      <c r="D10" s="1">
        <v>1721</v>
      </c>
      <c r="E10" s="1">
        <v>1702</v>
      </c>
      <c r="F10" s="1">
        <v>1732</v>
      </c>
      <c r="G10" s="1">
        <v>1771</v>
      </c>
      <c r="H10" s="1">
        <v>1790</v>
      </c>
      <c r="I10" s="1">
        <v>1883</v>
      </c>
      <c r="J10" s="1">
        <v>1909</v>
      </c>
      <c r="K10" s="1">
        <v>1921</v>
      </c>
      <c r="L10" s="1">
        <v>1932</v>
      </c>
      <c r="M10" s="1">
        <v>1900</v>
      </c>
    </row>
    <row r="11" spans="1:13" x14ac:dyDescent="0.3">
      <c r="A11" s="7" t="s">
        <v>14</v>
      </c>
      <c r="B11" s="1">
        <v>5473</v>
      </c>
      <c r="C11" s="1">
        <v>5518</v>
      </c>
      <c r="D11" s="1">
        <v>5591</v>
      </c>
      <c r="E11" s="1">
        <v>5552</v>
      </c>
      <c r="F11" s="1">
        <v>5650</v>
      </c>
      <c r="G11" s="1">
        <v>5675</v>
      </c>
      <c r="H11" s="1">
        <v>5742</v>
      </c>
      <c r="I11" s="1">
        <v>5839</v>
      </c>
      <c r="J11" s="1">
        <v>5920</v>
      </c>
      <c r="K11" s="1">
        <v>6056</v>
      </c>
      <c r="L11" s="1">
        <v>6316</v>
      </c>
      <c r="M11" s="1">
        <v>6245</v>
      </c>
    </row>
    <row r="12" spans="1:13" x14ac:dyDescent="0.3">
      <c r="A12" s="7" t="s">
        <v>15</v>
      </c>
      <c r="B12" s="1">
        <v>2449</v>
      </c>
      <c r="C12" s="1">
        <v>2486</v>
      </c>
      <c r="D12" s="1">
        <v>2454</v>
      </c>
      <c r="E12" s="1">
        <v>2401</v>
      </c>
      <c r="F12" s="1">
        <v>2376</v>
      </c>
      <c r="G12" s="1">
        <v>2416</v>
      </c>
      <c r="H12" s="1">
        <v>2512</v>
      </c>
      <c r="I12" s="1">
        <v>2636</v>
      </c>
      <c r="J12" s="1">
        <v>2804</v>
      </c>
      <c r="K12" s="1">
        <v>3017</v>
      </c>
      <c r="L12" s="1">
        <v>3135</v>
      </c>
      <c r="M12" s="1">
        <v>3348</v>
      </c>
    </row>
    <row r="13" spans="1:13" x14ac:dyDescent="0.3">
      <c r="A13" s="7" t="s">
        <v>16</v>
      </c>
      <c r="B13" s="1">
        <v>90</v>
      </c>
      <c r="C13" s="1">
        <v>69</v>
      </c>
      <c r="D13" s="1">
        <v>72</v>
      </c>
      <c r="E13" s="1">
        <v>63</v>
      </c>
      <c r="F13" s="1">
        <v>72</v>
      </c>
      <c r="G13" s="1">
        <v>70</v>
      </c>
      <c r="H13" s="1">
        <v>69</v>
      </c>
      <c r="I13" s="1">
        <v>74</v>
      </c>
      <c r="J13" s="1">
        <v>79</v>
      </c>
      <c r="K13" s="1">
        <v>85</v>
      </c>
      <c r="L13" s="1">
        <v>90</v>
      </c>
      <c r="M13" s="1">
        <v>93</v>
      </c>
    </row>
    <row r="14" spans="1:13" x14ac:dyDescent="0.3">
      <c r="A14" s="10" t="s">
        <v>17</v>
      </c>
      <c r="B14" s="5">
        <v>59416</v>
      </c>
      <c r="C14" s="5">
        <v>58351</v>
      </c>
      <c r="D14" s="5">
        <v>58842</v>
      </c>
      <c r="E14" s="5">
        <v>59215</v>
      </c>
      <c r="F14" s="5">
        <v>59650</v>
      </c>
      <c r="G14" s="5">
        <v>59851</v>
      </c>
      <c r="H14" s="5">
        <v>62200</v>
      </c>
      <c r="I14" s="5">
        <v>64342</v>
      </c>
      <c r="J14" s="5">
        <v>66621</v>
      </c>
      <c r="K14" s="5">
        <v>69962</v>
      </c>
      <c r="L14" s="5">
        <v>72534</v>
      </c>
      <c r="M14" s="5">
        <v>75600</v>
      </c>
    </row>
    <row r="15" spans="1:13" x14ac:dyDescent="0.3">
      <c r="A15" s="15"/>
    </row>
    <row r="16" spans="1:13" x14ac:dyDescent="0.3">
      <c r="A16" s="15"/>
    </row>
    <row r="17" spans="1:14" x14ac:dyDescent="0.3">
      <c r="A17" s="15"/>
      <c r="B17" s="20" t="s">
        <v>35</v>
      </c>
      <c r="C17" s="21"/>
      <c r="D17" s="21"/>
      <c r="E17" s="21"/>
      <c r="F17" s="21"/>
      <c r="G17" s="21"/>
      <c r="H17" s="21"/>
      <c r="I17" s="21"/>
      <c r="J17" s="21"/>
      <c r="K17" s="21"/>
      <c r="L17" s="21"/>
      <c r="M17" s="21"/>
    </row>
    <row r="18" spans="1:14" x14ac:dyDescent="0.3">
      <c r="A18" s="9" t="s">
        <v>39</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12</v>
      </c>
      <c r="B19" s="2">
        <v>0.83595327857816104</v>
      </c>
      <c r="C19" s="2">
        <v>0.83259926993539102</v>
      </c>
      <c r="D19" s="2">
        <v>0.83280649875938995</v>
      </c>
      <c r="E19" s="2">
        <v>0.835886177488812</v>
      </c>
      <c r="F19" s="2">
        <v>0.83520536462699102</v>
      </c>
      <c r="G19" s="2">
        <v>0.83405456884596796</v>
      </c>
      <c r="H19" s="2">
        <v>0.83741157556270096</v>
      </c>
      <c r="I19" s="2">
        <v>0.83786640141742597</v>
      </c>
      <c r="J19" s="2">
        <v>0.83920985875324605</v>
      </c>
      <c r="K19" s="2">
        <v>0.84164260598610696</v>
      </c>
      <c r="L19" s="2">
        <v>0.84182590233545695</v>
      </c>
      <c r="M19" s="2">
        <v>0.84674603174603202</v>
      </c>
    </row>
    <row r="20" spans="1:14" x14ac:dyDescent="0.3">
      <c r="A20" s="8" t="s">
        <v>13</v>
      </c>
      <c r="B20" s="2">
        <v>2.9200888649522E-2</v>
      </c>
      <c r="C20" s="2">
        <v>2.9048345358262902E-2</v>
      </c>
      <c r="D20" s="2">
        <v>2.9247816185717701E-2</v>
      </c>
      <c r="E20" s="2">
        <v>2.8742717216921398E-2</v>
      </c>
      <c r="F20" s="2">
        <v>2.9036043587594301E-2</v>
      </c>
      <c r="G20" s="2">
        <v>2.9590148869693099E-2</v>
      </c>
      <c r="H20" s="2">
        <v>2.8778135048231498E-2</v>
      </c>
      <c r="I20" s="2">
        <v>2.9265487550899898E-2</v>
      </c>
      <c r="J20" s="2">
        <v>2.8654628420467999E-2</v>
      </c>
      <c r="K20" s="2">
        <v>2.74577627855121E-2</v>
      </c>
      <c r="L20" s="2">
        <v>2.6635784597568001E-2</v>
      </c>
      <c r="M20" s="2">
        <v>2.51322751322751E-2</v>
      </c>
    </row>
    <row r="21" spans="1:14" x14ac:dyDescent="0.3">
      <c r="A21" s="8" t="s">
        <v>14</v>
      </c>
      <c r="B21" s="2">
        <v>9.2113235492123302E-2</v>
      </c>
      <c r="C21" s="2">
        <v>9.4565645832976303E-2</v>
      </c>
      <c r="D21" s="2">
        <v>9.5017164610312399E-2</v>
      </c>
      <c r="E21" s="2">
        <v>9.37600270201807E-2</v>
      </c>
      <c r="F21" s="2">
        <v>9.4719195305951395E-2</v>
      </c>
      <c r="G21" s="2">
        <v>9.4818800020049804E-2</v>
      </c>
      <c r="H21" s="2">
        <v>9.2315112540192895E-2</v>
      </c>
      <c r="I21" s="2">
        <v>9.0749432718908299E-2</v>
      </c>
      <c r="J21" s="2">
        <v>8.8860869695741598E-2</v>
      </c>
      <c r="K21" s="2">
        <v>8.6561276121323E-2</v>
      </c>
      <c r="L21" s="2">
        <v>8.7076405547743096E-2</v>
      </c>
      <c r="M21" s="2">
        <v>8.2605820105820099E-2</v>
      </c>
    </row>
    <row r="22" spans="1:14" x14ac:dyDescent="0.3">
      <c r="A22" s="8" t="s">
        <v>15</v>
      </c>
      <c r="B22" s="2">
        <v>4.1217853776760502E-2</v>
      </c>
      <c r="C22" s="2">
        <v>4.26042398587856E-2</v>
      </c>
      <c r="D22" s="2">
        <v>4.1704904659936801E-2</v>
      </c>
      <c r="E22" s="2">
        <v>4.0547158659123499E-2</v>
      </c>
      <c r="F22" s="2">
        <v>3.9832355406538102E-2</v>
      </c>
      <c r="G22" s="2">
        <v>4.03669111627208E-2</v>
      </c>
      <c r="H22" s="2">
        <v>4.0385852090032197E-2</v>
      </c>
      <c r="I22" s="2">
        <v>4.0968574181716497E-2</v>
      </c>
      <c r="J22" s="2">
        <v>4.2088830849131703E-2</v>
      </c>
      <c r="K22" s="2">
        <v>4.3123409851062E-2</v>
      </c>
      <c r="L22" s="2">
        <v>4.3221110100090998E-2</v>
      </c>
      <c r="M22" s="2">
        <v>4.4285714285714303E-2</v>
      </c>
    </row>
    <row r="23" spans="1:14" x14ac:dyDescent="0.3">
      <c r="A23" s="8" t="s">
        <v>16</v>
      </c>
      <c r="B23" s="2">
        <v>1.51474350343342E-3</v>
      </c>
      <c r="C23" s="2">
        <v>1.1824990145841499E-3</v>
      </c>
      <c r="D23" s="2">
        <v>1.22361578464362E-3</v>
      </c>
      <c r="E23" s="2">
        <v>1.0639196149624299E-3</v>
      </c>
      <c r="F23" s="2">
        <v>1.2070410729253999E-3</v>
      </c>
      <c r="G23" s="2">
        <v>1.1695711015689001E-3</v>
      </c>
      <c r="H23" s="2">
        <v>1.1093247588424399E-3</v>
      </c>
      <c r="I23" s="2">
        <v>1.1501041310497001E-3</v>
      </c>
      <c r="J23" s="2">
        <v>1.1858122814127701E-3</v>
      </c>
      <c r="K23" s="2">
        <v>1.21494525599611E-3</v>
      </c>
      <c r="L23" s="2">
        <v>1.2407974191413699E-3</v>
      </c>
      <c r="M23" s="2">
        <v>1.23015873015873E-3</v>
      </c>
    </row>
    <row r="24" spans="1:14" x14ac:dyDescent="0.3">
      <c r="A24" s="15"/>
    </row>
    <row r="25" spans="1:14" x14ac:dyDescent="0.3">
      <c r="A25" s="15"/>
    </row>
    <row r="26" spans="1:14" x14ac:dyDescent="0.3">
      <c r="A26" s="15"/>
      <c r="B26" s="20" t="s">
        <v>36</v>
      </c>
      <c r="C26" s="20"/>
      <c r="D26" s="20"/>
      <c r="E26" s="20"/>
      <c r="F26" s="20"/>
      <c r="G26" s="20"/>
      <c r="H26" s="20"/>
      <c r="I26" s="20"/>
      <c r="J26" s="20"/>
      <c r="K26" s="20"/>
      <c r="L26" s="20"/>
      <c r="M26" s="6" t="s">
        <v>37</v>
      </c>
      <c r="N26" s="6" t="s">
        <v>38</v>
      </c>
    </row>
    <row r="27" spans="1:14" x14ac:dyDescent="0.3">
      <c r="A27" s="9" t="s">
        <v>39</v>
      </c>
      <c r="B27" s="4" t="s">
        <v>18</v>
      </c>
      <c r="C27" s="4" t="s">
        <v>19</v>
      </c>
      <c r="D27" s="4" t="s">
        <v>20</v>
      </c>
      <c r="E27" s="4" t="s">
        <v>21</v>
      </c>
      <c r="F27" s="4" t="s">
        <v>22</v>
      </c>
      <c r="G27" s="4" t="s">
        <v>23</v>
      </c>
      <c r="H27" s="4" t="s">
        <v>24</v>
      </c>
      <c r="I27" s="4" t="s">
        <v>25</v>
      </c>
      <c r="J27" s="4" t="s">
        <v>26</v>
      </c>
      <c r="K27" s="4" t="s">
        <v>27</v>
      </c>
      <c r="L27" s="4" t="s">
        <v>28</v>
      </c>
      <c r="M27" s="4" t="s">
        <v>29</v>
      </c>
      <c r="N27" s="4" t="s">
        <v>30</v>
      </c>
    </row>
    <row r="28" spans="1:14" x14ac:dyDescent="0.3">
      <c r="A28" s="8" t="s">
        <v>12</v>
      </c>
      <c r="B28" s="2">
        <v>-2.1864744609313699E-2</v>
      </c>
      <c r="C28" s="2">
        <v>8.6655826112014504E-3</v>
      </c>
      <c r="D28" s="2">
        <v>1.0060403232389201E-2</v>
      </c>
      <c r="E28" s="2">
        <v>6.5256480190718598E-3</v>
      </c>
      <c r="F28" s="2">
        <v>1.98715375351265E-3</v>
      </c>
      <c r="G28" s="2">
        <v>4.3430357178629399E-2</v>
      </c>
      <c r="H28" s="2">
        <v>3.49991360608213E-2</v>
      </c>
      <c r="I28" s="2">
        <v>3.7080319050268998E-2</v>
      </c>
      <c r="J28" s="2">
        <v>5.3193582428589299E-2</v>
      </c>
      <c r="K28" s="2">
        <v>3.6988604520829402E-2</v>
      </c>
      <c r="L28" s="2">
        <v>4.8361474590982799E-2</v>
      </c>
      <c r="M28" s="3">
        <v>0.18742348358375099</v>
      </c>
      <c r="N28" s="3">
        <v>0.306301526406008</v>
      </c>
    </row>
    <row r="29" spans="1:14" x14ac:dyDescent="0.3">
      <c r="A29" s="8" t="s">
        <v>13</v>
      </c>
      <c r="B29" s="2">
        <v>-2.3054755043227699E-2</v>
      </c>
      <c r="C29" s="2">
        <v>1.53392330383481E-2</v>
      </c>
      <c r="D29" s="2">
        <v>-1.1040092969204E-2</v>
      </c>
      <c r="E29" s="2">
        <v>1.7626321974148099E-2</v>
      </c>
      <c r="F29" s="2">
        <v>2.2517321016166301E-2</v>
      </c>
      <c r="G29" s="2">
        <v>1.07284020327499E-2</v>
      </c>
      <c r="H29" s="2">
        <v>5.1955307262569798E-2</v>
      </c>
      <c r="I29" s="2">
        <v>1.3807753584705301E-2</v>
      </c>
      <c r="J29" s="2">
        <v>6.2860136196961798E-3</v>
      </c>
      <c r="K29" s="2">
        <v>5.7261842790213404E-3</v>
      </c>
      <c r="L29" s="2">
        <v>-1.6563146997929601E-2</v>
      </c>
      <c r="M29" s="3">
        <v>9.0281465746149796E-3</v>
      </c>
      <c r="N29" s="3">
        <v>0.104009296920395</v>
      </c>
    </row>
    <row r="30" spans="1:14" x14ac:dyDescent="0.3">
      <c r="A30" s="8" t="s">
        <v>14</v>
      </c>
      <c r="B30" s="2">
        <v>8.2221816188561992E-3</v>
      </c>
      <c r="C30" s="2">
        <v>1.3229430953243901E-2</v>
      </c>
      <c r="D30" s="2">
        <v>-6.9754963333929498E-3</v>
      </c>
      <c r="E30" s="2">
        <v>1.76512968299712E-2</v>
      </c>
      <c r="F30" s="2">
        <v>4.4247787610619503E-3</v>
      </c>
      <c r="G30" s="2">
        <v>1.18061674008811E-2</v>
      </c>
      <c r="H30" s="2">
        <v>1.6893068617206498E-2</v>
      </c>
      <c r="I30" s="2">
        <v>1.38722383969858E-2</v>
      </c>
      <c r="J30" s="2">
        <v>2.2972972972972999E-2</v>
      </c>
      <c r="K30" s="2">
        <v>4.2932628797886403E-2</v>
      </c>
      <c r="L30" s="2">
        <v>-1.1241291956934799E-2</v>
      </c>
      <c r="M30" s="3">
        <v>6.9532454187360801E-2</v>
      </c>
      <c r="N30" s="3">
        <v>0.11697370774459</v>
      </c>
    </row>
    <row r="31" spans="1:14" x14ac:dyDescent="0.3">
      <c r="A31" s="8" t="s">
        <v>15</v>
      </c>
      <c r="B31" s="2">
        <v>1.51082074316047E-2</v>
      </c>
      <c r="C31" s="2">
        <v>-1.28720836685438E-2</v>
      </c>
      <c r="D31" s="2">
        <v>-2.1597392013039899E-2</v>
      </c>
      <c r="E31" s="2">
        <v>-1.0412328196584801E-2</v>
      </c>
      <c r="F31" s="2">
        <v>1.68350168350168E-2</v>
      </c>
      <c r="G31" s="2">
        <v>3.9735099337748297E-2</v>
      </c>
      <c r="H31" s="2">
        <v>4.9363057324840802E-2</v>
      </c>
      <c r="I31" s="2">
        <v>6.3732928679817905E-2</v>
      </c>
      <c r="J31" s="2">
        <v>7.5962910128388003E-2</v>
      </c>
      <c r="K31" s="2">
        <v>3.9111700364600599E-2</v>
      </c>
      <c r="L31" s="2">
        <v>6.7942583732057402E-2</v>
      </c>
      <c r="M31" s="3">
        <v>0.27010622154780001</v>
      </c>
      <c r="N31" s="3">
        <v>0.36430317848410798</v>
      </c>
    </row>
    <row r="32" spans="1:14" x14ac:dyDescent="0.3">
      <c r="A32" s="8" t="s">
        <v>16</v>
      </c>
      <c r="B32" s="2">
        <v>-0.233333333333333</v>
      </c>
      <c r="C32" s="2">
        <v>4.3478260869565202E-2</v>
      </c>
      <c r="D32" s="2">
        <v>-0.125</v>
      </c>
      <c r="E32" s="2">
        <v>0.14285714285714299</v>
      </c>
      <c r="F32" s="2">
        <v>-2.7777777777777801E-2</v>
      </c>
      <c r="G32" s="2">
        <v>-1.4285714285714299E-2</v>
      </c>
      <c r="H32" s="2">
        <v>7.2463768115942004E-2</v>
      </c>
      <c r="I32" s="2">
        <v>6.7567567567567599E-2</v>
      </c>
      <c r="J32" s="2">
        <v>7.5949367088607597E-2</v>
      </c>
      <c r="K32" s="2">
        <v>5.8823529411764698E-2</v>
      </c>
      <c r="L32" s="2">
        <v>3.3333333333333298E-2</v>
      </c>
      <c r="M32" s="3">
        <v>0.25675675675675702</v>
      </c>
      <c r="N32" s="3">
        <v>0.29166666666666702</v>
      </c>
    </row>
    <row r="33" spans="1:14" x14ac:dyDescent="0.3">
      <c r="A33" s="11" t="s">
        <v>17</v>
      </c>
      <c r="B33" s="3">
        <v>-1.79244647906288E-2</v>
      </c>
      <c r="C33" s="3">
        <v>8.4145944371133308E-3</v>
      </c>
      <c r="D33" s="3">
        <v>6.3390095510009901E-3</v>
      </c>
      <c r="E33" s="3">
        <v>7.3461116271215099E-3</v>
      </c>
      <c r="F33" s="3">
        <v>3.3696563285834E-3</v>
      </c>
      <c r="G33" s="3">
        <v>3.9247464536933403E-2</v>
      </c>
      <c r="H33" s="3">
        <v>3.4437299035369802E-2</v>
      </c>
      <c r="I33" s="3">
        <v>3.5420098846787498E-2</v>
      </c>
      <c r="J33" s="3">
        <v>5.0149352306329803E-2</v>
      </c>
      <c r="K33" s="3">
        <v>3.67628140990824E-2</v>
      </c>
      <c r="L33" s="3">
        <v>4.2269832078749299E-2</v>
      </c>
      <c r="M33" s="3">
        <v>0.17497124739672401</v>
      </c>
      <c r="N33" s="3">
        <v>0.28479657387580298</v>
      </c>
    </row>
    <row r="34" spans="1:14" x14ac:dyDescent="0.3">
      <c r="A34" s="15"/>
    </row>
    <row r="35" spans="1:14" x14ac:dyDescent="0.3">
      <c r="A35" s="13" t="s">
        <v>40</v>
      </c>
    </row>
    <row r="36" spans="1:14" x14ac:dyDescent="0.3">
      <c r="A36" s="14" t="s">
        <v>41</v>
      </c>
    </row>
    <row r="37" spans="1:14" x14ac:dyDescent="0.3">
      <c r="A37" s="14" t="s">
        <v>42</v>
      </c>
    </row>
    <row r="38" spans="1:14" x14ac:dyDescent="0.3">
      <c r="A38" s="14" t="s">
        <v>186</v>
      </c>
    </row>
    <row r="39" spans="1:14" x14ac:dyDescent="0.3">
      <c r="A39" s="14" t="s">
        <v>43</v>
      </c>
    </row>
    <row r="40" spans="1:14" x14ac:dyDescent="0.3">
      <c r="A40" s="14" t="s">
        <v>44</v>
      </c>
    </row>
    <row r="41" spans="1:14" x14ac:dyDescent="0.3">
      <c r="A41" s="14" t="s">
        <v>45</v>
      </c>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7:M17"/>
    <mergeCell ref="B26:L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187</v>
      </c>
      <c r="B1" s="15"/>
    </row>
    <row r="2" spans="1:14" ht="15.6" x14ac:dyDescent="0.3">
      <c r="A2" s="12" t="s">
        <v>185</v>
      </c>
      <c r="B2" s="15"/>
    </row>
    <row r="3" spans="1:14" ht="15.6" x14ac:dyDescent="0.3">
      <c r="A3" s="12" t="s">
        <v>33</v>
      </c>
      <c r="B3" s="15"/>
    </row>
    <row r="4" spans="1:14" ht="15.6" x14ac:dyDescent="0.3">
      <c r="A4" s="12" t="s">
        <v>53</v>
      </c>
      <c r="B4" s="15"/>
    </row>
    <row r="5" spans="1:14" x14ac:dyDescent="0.3">
      <c r="A5" s="15"/>
      <c r="B5" s="15"/>
    </row>
    <row r="6" spans="1:14" x14ac:dyDescent="0.3">
      <c r="A6" s="16" t="str">
        <f>HYPERLINK("#'Table of contents'!A56",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46</v>
      </c>
      <c r="C9" s="1">
        <v>23212</v>
      </c>
      <c r="D9" s="1">
        <v>23692</v>
      </c>
      <c r="E9" s="1">
        <v>23907</v>
      </c>
      <c r="F9" s="1">
        <v>23719</v>
      </c>
      <c r="G9" s="1">
        <v>22833</v>
      </c>
      <c r="H9" s="1">
        <v>22208</v>
      </c>
      <c r="I9" s="1">
        <v>22237</v>
      </c>
      <c r="J9" s="1">
        <v>22507</v>
      </c>
      <c r="K9" s="1">
        <v>22447</v>
      </c>
      <c r="L9" s="1">
        <v>22726</v>
      </c>
      <c r="M9" s="1">
        <v>22878</v>
      </c>
      <c r="N9" s="1">
        <v>23643</v>
      </c>
    </row>
    <row r="10" spans="1:14" x14ac:dyDescent="0.3">
      <c r="A10" s="7" t="s">
        <v>12</v>
      </c>
      <c r="B10" s="7" t="s">
        <v>47</v>
      </c>
      <c r="C10" s="1">
        <v>23447</v>
      </c>
      <c r="D10" s="1">
        <v>22092</v>
      </c>
      <c r="E10" s="1">
        <v>22315</v>
      </c>
      <c r="F10" s="1">
        <v>22920</v>
      </c>
      <c r="G10" s="1">
        <v>24128</v>
      </c>
      <c r="H10" s="1">
        <v>24696</v>
      </c>
      <c r="I10" s="1">
        <v>26450</v>
      </c>
      <c r="J10" s="1">
        <v>27661</v>
      </c>
      <c r="K10" s="1">
        <v>29398</v>
      </c>
      <c r="L10" s="1">
        <v>31709</v>
      </c>
      <c r="M10" s="1">
        <v>33485</v>
      </c>
      <c r="N10" s="1">
        <v>35420</v>
      </c>
    </row>
    <row r="11" spans="1:14" x14ac:dyDescent="0.3">
      <c r="A11" s="7" t="s">
        <v>12</v>
      </c>
      <c r="B11" s="7" t="s">
        <v>48</v>
      </c>
      <c r="C11" s="1">
        <v>2843</v>
      </c>
      <c r="D11" s="1">
        <v>2655</v>
      </c>
      <c r="E11" s="1">
        <v>2630</v>
      </c>
      <c r="F11" s="1">
        <v>2692</v>
      </c>
      <c r="G11" s="1">
        <v>2689</v>
      </c>
      <c r="H11" s="1">
        <v>2831</v>
      </c>
      <c r="I11" s="1">
        <v>3170</v>
      </c>
      <c r="J11" s="1">
        <v>3444</v>
      </c>
      <c r="K11" s="1">
        <v>3719</v>
      </c>
      <c r="L11" s="1">
        <v>4048</v>
      </c>
      <c r="M11" s="1">
        <v>4292</v>
      </c>
      <c r="N11" s="1">
        <v>4535</v>
      </c>
    </row>
    <row r="12" spans="1:14" x14ac:dyDescent="0.3">
      <c r="A12" s="7" t="s">
        <v>12</v>
      </c>
      <c r="B12" s="7" t="s">
        <v>49</v>
      </c>
      <c r="C12" s="1">
        <v>165</v>
      </c>
      <c r="D12" s="1">
        <v>142</v>
      </c>
      <c r="E12" s="1">
        <v>150</v>
      </c>
      <c r="F12" s="1">
        <v>163</v>
      </c>
      <c r="G12" s="1">
        <v>166</v>
      </c>
      <c r="H12" s="1">
        <v>179</v>
      </c>
      <c r="I12" s="1">
        <v>224</v>
      </c>
      <c r="J12" s="1">
        <v>292</v>
      </c>
      <c r="K12" s="1">
        <v>339</v>
      </c>
      <c r="L12" s="1">
        <v>387</v>
      </c>
      <c r="M12" s="1">
        <v>396</v>
      </c>
      <c r="N12" s="1">
        <v>407</v>
      </c>
    </row>
    <row r="13" spans="1:14" x14ac:dyDescent="0.3">
      <c r="A13" s="7" t="s">
        <v>12</v>
      </c>
      <c r="B13" s="7" t="s">
        <v>50</v>
      </c>
      <c r="C13" s="1">
        <v>2</v>
      </c>
      <c r="D13" s="1">
        <v>2</v>
      </c>
      <c r="E13" s="1">
        <v>2</v>
      </c>
      <c r="F13" s="1">
        <v>3</v>
      </c>
      <c r="G13" s="1">
        <v>4</v>
      </c>
      <c r="H13" s="1">
        <v>5</v>
      </c>
      <c r="I13" s="1">
        <v>6</v>
      </c>
      <c r="J13" s="1">
        <v>6</v>
      </c>
      <c r="K13" s="1">
        <v>6</v>
      </c>
      <c r="L13" s="1">
        <v>13</v>
      </c>
      <c r="M13" s="1">
        <v>10</v>
      </c>
      <c r="N13" s="1">
        <v>9</v>
      </c>
    </row>
    <row r="14" spans="1:14" x14ac:dyDescent="0.3">
      <c r="A14" s="7" t="s">
        <v>12</v>
      </c>
      <c r="B14" s="7" t="s">
        <v>51</v>
      </c>
      <c r="C14" s="1">
        <v>0</v>
      </c>
      <c r="D14" s="1">
        <v>0</v>
      </c>
      <c r="E14" s="1">
        <v>0</v>
      </c>
      <c r="F14" s="1">
        <v>0</v>
      </c>
      <c r="G14" s="1">
        <v>0</v>
      </c>
      <c r="H14" s="1">
        <v>0</v>
      </c>
      <c r="I14" s="1">
        <v>0</v>
      </c>
      <c r="J14" s="1">
        <v>0</v>
      </c>
      <c r="K14" s="1">
        <v>0</v>
      </c>
      <c r="L14" s="1">
        <v>0</v>
      </c>
      <c r="M14" s="1">
        <v>0</v>
      </c>
      <c r="N14" s="1">
        <v>0</v>
      </c>
    </row>
    <row r="15" spans="1:14" x14ac:dyDescent="0.3">
      <c r="A15" s="7" t="s">
        <v>13</v>
      </c>
      <c r="B15" s="7" t="s">
        <v>46</v>
      </c>
      <c r="C15" s="1">
        <v>1130</v>
      </c>
      <c r="D15" s="1">
        <v>1134</v>
      </c>
      <c r="E15" s="1">
        <v>1123</v>
      </c>
      <c r="F15" s="1">
        <v>1077</v>
      </c>
      <c r="G15" s="1">
        <v>1072</v>
      </c>
      <c r="H15" s="1">
        <v>999</v>
      </c>
      <c r="I15" s="1">
        <v>956</v>
      </c>
      <c r="J15" s="1">
        <v>937</v>
      </c>
      <c r="K15" s="1">
        <v>873</v>
      </c>
      <c r="L15" s="1">
        <v>829</v>
      </c>
      <c r="M15" s="1">
        <v>786</v>
      </c>
      <c r="N15" s="1">
        <v>749</v>
      </c>
    </row>
    <row r="16" spans="1:14" x14ac:dyDescent="0.3">
      <c r="A16" s="7" t="s">
        <v>13</v>
      </c>
      <c r="B16" s="7" t="s">
        <v>47</v>
      </c>
      <c r="C16" s="1">
        <v>578</v>
      </c>
      <c r="D16" s="1">
        <v>532</v>
      </c>
      <c r="E16" s="1">
        <v>572</v>
      </c>
      <c r="F16" s="1">
        <v>608</v>
      </c>
      <c r="G16" s="1">
        <v>638</v>
      </c>
      <c r="H16" s="1">
        <v>743</v>
      </c>
      <c r="I16" s="1">
        <v>797</v>
      </c>
      <c r="J16" s="1">
        <v>900</v>
      </c>
      <c r="K16" s="1">
        <v>976</v>
      </c>
      <c r="L16" s="1">
        <v>1022</v>
      </c>
      <c r="M16" s="1">
        <v>1065</v>
      </c>
      <c r="N16" s="1">
        <v>1064</v>
      </c>
    </row>
    <row r="17" spans="1:14" x14ac:dyDescent="0.3">
      <c r="A17" s="7" t="s">
        <v>13</v>
      </c>
      <c r="B17" s="7" t="s">
        <v>48</v>
      </c>
      <c r="C17" s="1">
        <v>26</v>
      </c>
      <c r="D17" s="1">
        <v>29</v>
      </c>
      <c r="E17" s="1">
        <v>24</v>
      </c>
      <c r="F17" s="1">
        <v>17</v>
      </c>
      <c r="G17" s="1">
        <v>22</v>
      </c>
      <c r="H17" s="1">
        <v>29</v>
      </c>
      <c r="I17" s="1">
        <v>36</v>
      </c>
      <c r="J17" s="1">
        <v>44</v>
      </c>
      <c r="K17" s="1">
        <v>56</v>
      </c>
      <c r="L17" s="1">
        <v>64</v>
      </c>
      <c r="M17" s="1">
        <v>73</v>
      </c>
      <c r="N17" s="1">
        <v>81</v>
      </c>
    </row>
    <row r="18" spans="1:14" x14ac:dyDescent="0.3">
      <c r="A18" s="7" t="s">
        <v>13</v>
      </c>
      <c r="B18" s="7" t="s">
        <v>49</v>
      </c>
      <c r="C18" s="1">
        <v>1</v>
      </c>
      <c r="D18" s="1">
        <v>0</v>
      </c>
      <c r="E18" s="1">
        <v>2</v>
      </c>
      <c r="F18" s="1">
        <v>0</v>
      </c>
      <c r="G18" s="1">
        <v>0</v>
      </c>
      <c r="H18" s="1">
        <v>0</v>
      </c>
      <c r="I18" s="1">
        <v>1</v>
      </c>
      <c r="J18" s="1">
        <v>2</v>
      </c>
      <c r="K18" s="1">
        <v>3</v>
      </c>
      <c r="L18" s="1">
        <v>5</v>
      </c>
      <c r="M18" s="1">
        <v>7</v>
      </c>
      <c r="N18" s="1">
        <v>6</v>
      </c>
    </row>
    <row r="19" spans="1:14" x14ac:dyDescent="0.3">
      <c r="A19" s="7" t="s">
        <v>13</v>
      </c>
      <c r="B19" s="7" t="s">
        <v>50</v>
      </c>
      <c r="C19" s="1">
        <v>0</v>
      </c>
      <c r="D19" s="1">
        <v>0</v>
      </c>
      <c r="E19" s="1">
        <v>0</v>
      </c>
      <c r="F19" s="1">
        <v>0</v>
      </c>
      <c r="G19" s="1">
        <v>0</v>
      </c>
      <c r="H19" s="1">
        <v>0</v>
      </c>
      <c r="I19" s="1">
        <v>0</v>
      </c>
      <c r="J19" s="1">
        <v>0</v>
      </c>
      <c r="K19" s="1">
        <v>1</v>
      </c>
      <c r="L19" s="1">
        <v>1</v>
      </c>
      <c r="M19" s="1">
        <v>1</v>
      </c>
      <c r="N19" s="1">
        <v>0</v>
      </c>
    </row>
    <row r="20" spans="1:14" x14ac:dyDescent="0.3">
      <c r="A20" s="7" t="s">
        <v>13</v>
      </c>
      <c r="B20" s="7" t="s">
        <v>51</v>
      </c>
      <c r="C20" s="1">
        <v>0</v>
      </c>
      <c r="D20" s="1">
        <v>0</v>
      </c>
      <c r="E20" s="1">
        <v>0</v>
      </c>
      <c r="F20" s="1">
        <v>0</v>
      </c>
      <c r="G20" s="1">
        <v>0</v>
      </c>
      <c r="H20" s="1">
        <v>0</v>
      </c>
      <c r="I20" s="1">
        <v>0</v>
      </c>
      <c r="J20" s="1">
        <v>0</v>
      </c>
      <c r="K20" s="1">
        <v>0</v>
      </c>
      <c r="L20" s="1">
        <v>0</v>
      </c>
      <c r="M20" s="1">
        <v>0</v>
      </c>
      <c r="N20" s="1">
        <v>0</v>
      </c>
    </row>
    <row r="21" spans="1:14" x14ac:dyDescent="0.3">
      <c r="A21" s="7" t="s">
        <v>14</v>
      </c>
      <c r="B21" s="7" t="s">
        <v>46</v>
      </c>
      <c r="C21" s="1">
        <v>2980</v>
      </c>
      <c r="D21" s="1">
        <v>3104</v>
      </c>
      <c r="E21" s="1">
        <v>3173</v>
      </c>
      <c r="F21" s="1">
        <v>3087</v>
      </c>
      <c r="G21" s="1">
        <v>3076</v>
      </c>
      <c r="H21" s="1">
        <v>3035</v>
      </c>
      <c r="I21" s="1">
        <v>2985</v>
      </c>
      <c r="J21" s="1">
        <v>2890</v>
      </c>
      <c r="K21" s="1">
        <v>2841</v>
      </c>
      <c r="L21" s="1">
        <v>2877</v>
      </c>
      <c r="M21" s="1">
        <v>2953</v>
      </c>
      <c r="N21" s="1">
        <v>2832</v>
      </c>
    </row>
    <row r="22" spans="1:14" x14ac:dyDescent="0.3">
      <c r="A22" s="7" t="s">
        <v>14</v>
      </c>
      <c r="B22" s="7" t="s">
        <v>47</v>
      </c>
      <c r="C22" s="1">
        <v>2256</v>
      </c>
      <c r="D22" s="1">
        <v>2176</v>
      </c>
      <c r="E22" s="1">
        <v>2180</v>
      </c>
      <c r="F22" s="1">
        <v>2219</v>
      </c>
      <c r="G22" s="1">
        <v>2323</v>
      </c>
      <c r="H22" s="1">
        <v>2415</v>
      </c>
      <c r="I22" s="1">
        <v>2500</v>
      </c>
      <c r="J22" s="1">
        <v>2675</v>
      </c>
      <c r="K22" s="1">
        <v>2775</v>
      </c>
      <c r="L22" s="1">
        <v>2874</v>
      </c>
      <c r="M22" s="1">
        <v>3036</v>
      </c>
      <c r="N22" s="1">
        <v>3081</v>
      </c>
    </row>
    <row r="23" spans="1:14" x14ac:dyDescent="0.3">
      <c r="A23" s="7" t="s">
        <v>14</v>
      </c>
      <c r="B23" s="7" t="s">
        <v>48</v>
      </c>
      <c r="C23" s="1">
        <v>225</v>
      </c>
      <c r="D23" s="1">
        <v>224</v>
      </c>
      <c r="E23" s="1">
        <v>228</v>
      </c>
      <c r="F23" s="1">
        <v>237</v>
      </c>
      <c r="G23" s="1">
        <v>238</v>
      </c>
      <c r="H23" s="1">
        <v>208</v>
      </c>
      <c r="I23" s="1">
        <v>237</v>
      </c>
      <c r="J23" s="1">
        <v>254</v>
      </c>
      <c r="K23" s="1">
        <v>280</v>
      </c>
      <c r="L23" s="1">
        <v>275</v>
      </c>
      <c r="M23" s="1">
        <v>298</v>
      </c>
      <c r="N23" s="1">
        <v>303</v>
      </c>
    </row>
    <row r="24" spans="1:14" x14ac:dyDescent="0.3">
      <c r="A24" s="7" t="s">
        <v>14</v>
      </c>
      <c r="B24" s="7" t="s">
        <v>49</v>
      </c>
      <c r="C24" s="1">
        <v>12</v>
      </c>
      <c r="D24" s="1">
        <v>13</v>
      </c>
      <c r="E24" s="1">
        <v>10</v>
      </c>
      <c r="F24" s="1">
        <v>9</v>
      </c>
      <c r="G24" s="1">
        <v>13</v>
      </c>
      <c r="H24" s="1">
        <v>17</v>
      </c>
      <c r="I24" s="1">
        <v>20</v>
      </c>
      <c r="J24" s="1">
        <v>19</v>
      </c>
      <c r="K24" s="1">
        <v>23</v>
      </c>
      <c r="L24" s="1">
        <v>28</v>
      </c>
      <c r="M24" s="1">
        <v>28</v>
      </c>
      <c r="N24" s="1">
        <v>29</v>
      </c>
    </row>
    <row r="25" spans="1:14" x14ac:dyDescent="0.3">
      <c r="A25" s="7" t="s">
        <v>14</v>
      </c>
      <c r="B25" s="7" t="s">
        <v>50</v>
      </c>
      <c r="C25" s="1">
        <v>0</v>
      </c>
      <c r="D25" s="1">
        <v>1</v>
      </c>
      <c r="E25" s="1">
        <v>0</v>
      </c>
      <c r="F25" s="1">
        <v>0</v>
      </c>
      <c r="G25" s="1">
        <v>0</v>
      </c>
      <c r="H25" s="1">
        <v>0</v>
      </c>
      <c r="I25" s="1">
        <v>0</v>
      </c>
      <c r="J25" s="1">
        <v>1</v>
      </c>
      <c r="K25" s="1">
        <v>1</v>
      </c>
      <c r="L25" s="1">
        <v>2</v>
      </c>
      <c r="M25" s="1">
        <v>1</v>
      </c>
      <c r="N25" s="1">
        <v>0</v>
      </c>
    </row>
    <row r="26" spans="1:14" x14ac:dyDescent="0.3">
      <c r="A26" s="7" t="s">
        <v>14</v>
      </c>
      <c r="B26" s="7" t="s">
        <v>51</v>
      </c>
      <c r="C26" s="1">
        <v>0</v>
      </c>
      <c r="D26" s="1">
        <v>0</v>
      </c>
      <c r="E26" s="1">
        <v>0</v>
      </c>
      <c r="F26" s="1">
        <v>0</v>
      </c>
      <c r="G26" s="1">
        <v>0</v>
      </c>
      <c r="H26" s="1">
        <v>0</v>
      </c>
      <c r="I26" s="1">
        <v>0</v>
      </c>
      <c r="J26" s="1">
        <v>0</v>
      </c>
      <c r="K26" s="1">
        <v>0</v>
      </c>
      <c r="L26" s="1">
        <v>0</v>
      </c>
      <c r="M26" s="1">
        <v>0</v>
      </c>
      <c r="N26" s="1">
        <v>0</v>
      </c>
    </row>
    <row r="27" spans="1:14" x14ac:dyDescent="0.3">
      <c r="A27" s="7" t="s">
        <v>15</v>
      </c>
      <c r="B27" s="7" t="s">
        <v>46</v>
      </c>
      <c r="C27" s="1">
        <v>1204</v>
      </c>
      <c r="D27" s="1">
        <v>1296</v>
      </c>
      <c r="E27" s="1">
        <v>1229</v>
      </c>
      <c r="F27" s="1">
        <v>1179</v>
      </c>
      <c r="G27" s="1">
        <v>1141</v>
      </c>
      <c r="H27" s="1">
        <v>1170</v>
      </c>
      <c r="I27" s="1">
        <v>1178</v>
      </c>
      <c r="J27" s="1">
        <v>1160</v>
      </c>
      <c r="K27" s="1">
        <v>1162</v>
      </c>
      <c r="L27" s="1">
        <v>1178</v>
      </c>
      <c r="M27" s="1">
        <v>1191</v>
      </c>
      <c r="N27" s="1">
        <v>1235</v>
      </c>
    </row>
    <row r="28" spans="1:14" x14ac:dyDescent="0.3">
      <c r="A28" s="7" t="s">
        <v>15</v>
      </c>
      <c r="B28" s="7" t="s">
        <v>47</v>
      </c>
      <c r="C28" s="1">
        <v>1105</v>
      </c>
      <c r="D28" s="1">
        <v>1053</v>
      </c>
      <c r="E28" s="1">
        <v>1105</v>
      </c>
      <c r="F28" s="1">
        <v>1105</v>
      </c>
      <c r="G28" s="1">
        <v>1115</v>
      </c>
      <c r="H28" s="1">
        <v>1105</v>
      </c>
      <c r="I28" s="1">
        <v>1182</v>
      </c>
      <c r="J28" s="1">
        <v>1319</v>
      </c>
      <c r="K28" s="1">
        <v>1434</v>
      </c>
      <c r="L28" s="1">
        <v>1606</v>
      </c>
      <c r="M28" s="1">
        <v>1703</v>
      </c>
      <c r="N28" s="1">
        <v>1839</v>
      </c>
    </row>
    <row r="29" spans="1:14" x14ac:dyDescent="0.3">
      <c r="A29" s="7" t="s">
        <v>15</v>
      </c>
      <c r="B29" s="7" t="s">
        <v>48</v>
      </c>
      <c r="C29" s="1">
        <v>134</v>
      </c>
      <c r="D29" s="1">
        <v>126</v>
      </c>
      <c r="E29" s="1">
        <v>106</v>
      </c>
      <c r="F29" s="1">
        <v>104</v>
      </c>
      <c r="G29" s="1">
        <v>113</v>
      </c>
      <c r="H29" s="1">
        <v>134</v>
      </c>
      <c r="I29" s="1">
        <v>145</v>
      </c>
      <c r="J29" s="1">
        <v>147</v>
      </c>
      <c r="K29" s="1">
        <v>194</v>
      </c>
      <c r="L29" s="1">
        <v>213</v>
      </c>
      <c r="M29" s="1">
        <v>225</v>
      </c>
      <c r="N29" s="1">
        <v>254</v>
      </c>
    </row>
    <row r="30" spans="1:14" x14ac:dyDescent="0.3">
      <c r="A30" s="7" t="s">
        <v>15</v>
      </c>
      <c r="B30" s="7" t="s">
        <v>49</v>
      </c>
      <c r="C30" s="1">
        <v>6</v>
      </c>
      <c r="D30" s="1">
        <v>11</v>
      </c>
      <c r="E30" s="1">
        <v>14</v>
      </c>
      <c r="F30" s="1">
        <v>13</v>
      </c>
      <c r="G30" s="1">
        <v>7</v>
      </c>
      <c r="H30" s="1">
        <v>7</v>
      </c>
      <c r="I30" s="1">
        <v>7</v>
      </c>
      <c r="J30" s="1">
        <v>10</v>
      </c>
      <c r="K30" s="1">
        <v>14</v>
      </c>
      <c r="L30" s="1">
        <v>20</v>
      </c>
      <c r="M30" s="1">
        <v>16</v>
      </c>
      <c r="N30" s="1">
        <v>19</v>
      </c>
    </row>
    <row r="31" spans="1:14" x14ac:dyDescent="0.3">
      <c r="A31" s="7" t="s">
        <v>15</v>
      </c>
      <c r="B31" s="7" t="s">
        <v>50</v>
      </c>
      <c r="C31" s="1">
        <v>0</v>
      </c>
      <c r="D31" s="1">
        <v>0</v>
      </c>
      <c r="E31" s="1">
        <v>0</v>
      </c>
      <c r="F31" s="1">
        <v>0</v>
      </c>
      <c r="G31" s="1">
        <v>0</v>
      </c>
      <c r="H31" s="1">
        <v>0</v>
      </c>
      <c r="I31" s="1">
        <v>0</v>
      </c>
      <c r="J31" s="1">
        <v>0</v>
      </c>
      <c r="K31" s="1">
        <v>0</v>
      </c>
      <c r="L31" s="1">
        <v>0</v>
      </c>
      <c r="M31" s="1">
        <v>0</v>
      </c>
      <c r="N31" s="1">
        <v>1</v>
      </c>
    </row>
    <row r="32" spans="1:14" x14ac:dyDescent="0.3">
      <c r="A32" s="7" t="s">
        <v>15</v>
      </c>
      <c r="B32" s="7" t="s">
        <v>51</v>
      </c>
      <c r="C32" s="1">
        <v>0</v>
      </c>
      <c r="D32" s="1">
        <v>0</v>
      </c>
      <c r="E32" s="1">
        <v>0</v>
      </c>
      <c r="F32" s="1">
        <v>0</v>
      </c>
      <c r="G32" s="1">
        <v>0</v>
      </c>
      <c r="H32" s="1">
        <v>0</v>
      </c>
      <c r="I32" s="1">
        <v>0</v>
      </c>
      <c r="J32" s="1">
        <v>0</v>
      </c>
      <c r="K32" s="1">
        <v>0</v>
      </c>
      <c r="L32" s="1">
        <v>0</v>
      </c>
      <c r="M32" s="1">
        <v>0</v>
      </c>
      <c r="N32" s="1">
        <v>0</v>
      </c>
    </row>
    <row r="33" spans="1:14" x14ac:dyDescent="0.3">
      <c r="A33" s="7" t="s">
        <v>16</v>
      </c>
      <c r="B33" s="7" t="s">
        <v>46</v>
      </c>
      <c r="C33" s="1">
        <v>45</v>
      </c>
      <c r="D33" s="1">
        <v>48</v>
      </c>
      <c r="E33" s="1">
        <v>49</v>
      </c>
      <c r="F33" s="1">
        <v>49</v>
      </c>
      <c r="G33" s="1">
        <v>51</v>
      </c>
      <c r="H33" s="1">
        <v>44</v>
      </c>
      <c r="I33" s="1">
        <v>43</v>
      </c>
      <c r="J33" s="1">
        <v>51</v>
      </c>
      <c r="K33" s="1">
        <v>52</v>
      </c>
      <c r="L33" s="1">
        <v>44</v>
      </c>
      <c r="M33" s="1">
        <v>54</v>
      </c>
      <c r="N33" s="1">
        <v>60</v>
      </c>
    </row>
    <row r="34" spans="1:14" x14ac:dyDescent="0.3">
      <c r="A34" s="7" t="s">
        <v>16</v>
      </c>
      <c r="B34" s="7" t="s">
        <v>47</v>
      </c>
      <c r="C34" s="1">
        <v>39</v>
      </c>
      <c r="D34" s="1">
        <v>19</v>
      </c>
      <c r="E34" s="1">
        <v>19</v>
      </c>
      <c r="F34" s="1">
        <v>11</v>
      </c>
      <c r="G34" s="1">
        <v>18</v>
      </c>
      <c r="H34" s="1">
        <v>25</v>
      </c>
      <c r="I34" s="1">
        <v>25</v>
      </c>
      <c r="J34" s="1">
        <v>20</v>
      </c>
      <c r="K34" s="1">
        <v>21</v>
      </c>
      <c r="L34" s="1">
        <v>35</v>
      </c>
      <c r="M34" s="1">
        <v>27</v>
      </c>
      <c r="N34" s="1">
        <v>29</v>
      </c>
    </row>
    <row r="35" spans="1:14" x14ac:dyDescent="0.3">
      <c r="A35" s="7" t="s">
        <v>16</v>
      </c>
      <c r="B35" s="7" t="s">
        <v>48</v>
      </c>
      <c r="C35" s="1">
        <v>6</v>
      </c>
      <c r="D35" s="1">
        <v>2</v>
      </c>
      <c r="E35" s="1">
        <v>4</v>
      </c>
      <c r="F35" s="1">
        <v>3</v>
      </c>
      <c r="G35" s="1">
        <v>3</v>
      </c>
      <c r="H35" s="1">
        <v>1</v>
      </c>
      <c r="I35" s="1">
        <v>1</v>
      </c>
      <c r="J35" s="1">
        <v>3</v>
      </c>
      <c r="K35" s="1">
        <v>5</v>
      </c>
      <c r="L35" s="1">
        <v>6</v>
      </c>
      <c r="M35" s="1">
        <v>9</v>
      </c>
      <c r="N35" s="1">
        <v>4</v>
      </c>
    </row>
    <row r="36" spans="1:14" x14ac:dyDescent="0.3">
      <c r="A36" s="7" t="s">
        <v>16</v>
      </c>
      <c r="B36" s="7" t="s">
        <v>49</v>
      </c>
      <c r="C36" s="1">
        <v>0</v>
      </c>
      <c r="D36" s="1">
        <v>0</v>
      </c>
      <c r="E36" s="1">
        <v>0</v>
      </c>
      <c r="F36" s="1">
        <v>0</v>
      </c>
      <c r="G36" s="1">
        <v>0</v>
      </c>
      <c r="H36" s="1">
        <v>0</v>
      </c>
      <c r="I36" s="1">
        <v>0</v>
      </c>
      <c r="J36" s="1">
        <v>0</v>
      </c>
      <c r="K36" s="1">
        <v>1</v>
      </c>
      <c r="L36" s="1">
        <v>0</v>
      </c>
      <c r="M36" s="1">
        <v>0</v>
      </c>
      <c r="N36" s="1">
        <v>0</v>
      </c>
    </row>
    <row r="37" spans="1:14" x14ac:dyDescent="0.3">
      <c r="A37" s="7" t="s">
        <v>16</v>
      </c>
      <c r="B37" s="7" t="s">
        <v>50</v>
      </c>
      <c r="C37" s="1">
        <v>0</v>
      </c>
      <c r="D37" s="1">
        <v>0</v>
      </c>
      <c r="E37" s="1">
        <v>0</v>
      </c>
      <c r="F37" s="1">
        <v>0</v>
      </c>
      <c r="G37" s="1">
        <v>0</v>
      </c>
      <c r="H37" s="1">
        <v>0</v>
      </c>
      <c r="I37" s="1">
        <v>0</v>
      </c>
      <c r="J37" s="1">
        <v>0</v>
      </c>
      <c r="K37" s="1">
        <v>0</v>
      </c>
      <c r="L37" s="1">
        <v>0</v>
      </c>
      <c r="M37" s="1">
        <v>0</v>
      </c>
      <c r="N37" s="1">
        <v>0</v>
      </c>
    </row>
    <row r="38" spans="1:14" x14ac:dyDescent="0.3">
      <c r="A38" s="7" t="s">
        <v>16</v>
      </c>
      <c r="B38" s="7" t="s">
        <v>51</v>
      </c>
      <c r="C38" s="1">
        <v>0</v>
      </c>
      <c r="D38" s="1">
        <v>0</v>
      </c>
      <c r="E38" s="1">
        <v>0</v>
      </c>
      <c r="F38" s="1">
        <v>0</v>
      </c>
      <c r="G38" s="1">
        <v>0</v>
      </c>
      <c r="H38" s="1">
        <v>0</v>
      </c>
      <c r="I38" s="1">
        <v>0</v>
      </c>
      <c r="J38" s="1">
        <v>0</v>
      </c>
      <c r="K38" s="1">
        <v>0</v>
      </c>
      <c r="L38" s="1">
        <v>0</v>
      </c>
      <c r="M38" s="1">
        <v>0</v>
      </c>
      <c r="N38" s="1">
        <v>0</v>
      </c>
    </row>
    <row r="39" spans="1:14" x14ac:dyDescent="0.3">
      <c r="A39" s="10" t="s">
        <v>17</v>
      </c>
      <c r="B39" s="10" t="s">
        <v>17</v>
      </c>
      <c r="C39" s="5">
        <v>59416</v>
      </c>
      <c r="D39" s="5">
        <v>58351</v>
      </c>
      <c r="E39" s="5">
        <v>58842</v>
      </c>
      <c r="F39" s="5">
        <v>59215</v>
      </c>
      <c r="G39" s="5">
        <v>59650</v>
      </c>
      <c r="H39" s="5">
        <v>59851</v>
      </c>
      <c r="I39" s="5">
        <v>62200</v>
      </c>
      <c r="J39" s="5">
        <v>64342</v>
      </c>
      <c r="K39" s="5">
        <v>66621</v>
      </c>
      <c r="L39" s="5">
        <v>69962</v>
      </c>
      <c r="M39" s="5">
        <v>72534</v>
      </c>
      <c r="N39" s="5">
        <v>75600</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46</v>
      </c>
      <c r="C44" s="2">
        <v>0.46733374942116801</v>
      </c>
      <c r="D44" s="2">
        <v>0.48766029269497602</v>
      </c>
      <c r="E44" s="2">
        <v>0.48785813402987499</v>
      </c>
      <c r="F44" s="2">
        <v>0.47920075964199799</v>
      </c>
      <c r="G44" s="2">
        <v>0.45830991569650698</v>
      </c>
      <c r="H44" s="2">
        <v>0.44488070674492702</v>
      </c>
      <c r="I44" s="2">
        <v>0.426920344807726</v>
      </c>
      <c r="J44" s="2">
        <v>0.41749211649044699</v>
      </c>
      <c r="K44" s="2">
        <v>0.401491709742617</v>
      </c>
      <c r="L44" s="2">
        <v>0.38595180272744301</v>
      </c>
      <c r="M44" s="2">
        <v>0.37467450582204698</v>
      </c>
      <c r="N44" s="2">
        <v>0.36934108163839202</v>
      </c>
    </row>
    <row r="45" spans="1:14" x14ac:dyDescent="0.3">
      <c r="A45" s="8" t="s">
        <v>12</v>
      </c>
      <c r="B45" s="8" t="s">
        <v>47</v>
      </c>
      <c r="C45" s="2">
        <v>0.47206507076848703</v>
      </c>
      <c r="D45" s="2">
        <v>0.45472696210608599</v>
      </c>
      <c r="E45" s="2">
        <v>0.45537099012325499</v>
      </c>
      <c r="F45" s="2">
        <v>0.46305836717376803</v>
      </c>
      <c r="G45" s="2">
        <v>0.48430349257326399</v>
      </c>
      <c r="H45" s="2">
        <v>0.49472144874696999</v>
      </c>
      <c r="I45" s="2">
        <v>0.50780425058075895</v>
      </c>
      <c r="J45" s="2">
        <v>0.51309590057503296</v>
      </c>
      <c r="K45" s="2">
        <v>0.52581874116868499</v>
      </c>
      <c r="L45" s="2">
        <v>0.53850856783791601</v>
      </c>
      <c r="M45" s="2">
        <v>0.54838604018931902</v>
      </c>
      <c r="N45" s="2">
        <v>0.55331646202393203</v>
      </c>
    </row>
    <row r="46" spans="1:14" x14ac:dyDescent="0.3">
      <c r="A46" s="8" t="s">
        <v>12</v>
      </c>
      <c r="B46" s="8" t="s">
        <v>48</v>
      </c>
      <c r="C46" s="2">
        <v>5.7238921661398497E-2</v>
      </c>
      <c r="D46" s="2">
        <v>5.4648745445937903E-2</v>
      </c>
      <c r="E46" s="2">
        <v>5.3669088237694902E-2</v>
      </c>
      <c r="F46" s="2">
        <v>5.4387134573812598E-2</v>
      </c>
      <c r="G46" s="2">
        <v>5.3974307507025303E-2</v>
      </c>
      <c r="H46" s="2">
        <v>5.6711873234640102E-2</v>
      </c>
      <c r="I46" s="2">
        <v>6.0859715476030501E-2</v>
      </c>
      <c r="J46" s="2">
        <v>6.3884251530328298E-2</v>
      </c>
      <c r="K46" s="2">
        <v>6.6518807347654196E-2</v>
      </c>
      <c r="L46" s="2">
        <v>6.8746497291238606E-2</v>
      </c>
      <c r="M46" s="2">
        <v>7.0290365372332603E-2</v>
      </c>
      <c r="N46" s="2">
        <v>7.0843877901708999E-2</v>
      </c>
    </row>
    <row r="47" spans="1:14" x14ac:dyDescent="0.3">
      <c r="A47" s="8" t="s">
        <v>12</v>
      </c>
      <c r="B47" s="8" t="s">
        <v>49</v>
      </c>
      <c r="C47" s="2">
        <v>3.3219915842879898E-3</v>
      </c>
      <c r="D47" s="2">
        <v>2.92283308976391E-3</v>
      </c>
      <c r="E47" s="2">
        <v>3.0609746143172001E-3</v>
      </c>
      <c r="F47" s="2">
        <v>3.29312887649757E-3</v>
      </c>
      <c r="G47" s="2">
        <v>3.33199518265757E-3</v>
      </c>
      <c r="H47" s="2">
        <v>3.58580901059717E-3</v>
      </c>
      <c r="I47" s="2">
        <v>4.30049724499395E-3</v>
      </c>
      <c r="J47" s="2">
        <v>5.4164347987386398E-3</v>
      </c>
      <c r="K47" s="2">
        <v>6.0634244933731596E-3</v>
      </c>
      <c r="L47" s="2">
        <v>6.5723553487424197E-3</v>
      </c>
      <c r="M47" s="2">
        <v>6.4853179607278003E-3</v>
      </c>
      <c r="N47" s="2">
        <v>6.3579841909582298E-3</v>
      </c>
    </row>
    <row r="48" spans="1:14" x14ac:dyDescent="0.3">
      <c r="A48" s="8" t="s">
        <v>12</v>
      </c>
      <c r="B48" s="8" t="s">
        <v>50</v>
      </c>
      <c r="C48" s="2">
        <v>4.02665646580362E-5</v>
      </c>
      <c r="D48" s="2">
        <v>4.1166663236111402E-5</v>
      </c>
      <c r="E48" s="2">
        <v>4.0812994857562597E-5</v>
      </c>
      <c r="F48" s="2">
        <v>6.0609733923268102E-5</v>
      </c>
      <c r="G48" s="2">
        <v>8.0289040545965501E-5</v>
      </c>
      <c r="H48" s="2">
        <v>1.0016226286584301E-4</v>
      </c>
      <c r="I48" s="2">
        <v>1.15191890490909E-4</v>
      </c>
      <c r="J48" s="2">
        <v>1.11296605453534E-4</v>
      </c>
      <c r="K48" s="2">
        <v>1.07317247670321E-4</v>
      </c>
      <c r="L48" s="2">
        <v>2.2077679466059799E-4</v>
      </c>
      <c r="M48" s="2">
        <v>1.6377065557393399E-4</v>
      </c>
      <c r="N48" s="2">
        <v>1.40594245008904E-4</v>
      </c>
    </row>
    <row r="49" spans="1:14" x14ac:dyDescent="0.3">
      <c r="A49" s="8" t="s">
        <v>12</v>
      </c>
      <c r="B49" s="8" t="s">
        <v>51</v>
      </c>
      <c r="C49" s="2">
        <v>0</v>
      </c>
      <c r="D49" s="2">
        <v>0</v>
      </c>
      <c r="E49" s="2">
        <v>0</v>
      </c>
      <c r="F49" s="2">
        <v>0</v>
      </c>
      <c r="G49" s="2">
        <v>0</v>
      </c>
      <c r="H49" s="2">
        <v>0</v>
      </c>
      <c r="I49" s="2">
        <v>0</v>
      </c>
      <c r="J49" s="2">
        <v>0</v>
      </c>
      <c r="K49" s="2">
        <v>0</v>
      </c>
      <c r="L49" s="2">
        <v>0</v>
      </c>
      <c r="M49" s="2">
        <v>0</v>
      </c>
      <c r="N49" s="2">
        <v>0</v>
      </c>
    </row>
    <row r="50" spans="1:14" x14ac:dyDescent="0.3">
      <c r="A50" s="8" t="s">
        <v>13</v>
      </c>
      <c r="B50" s="8" t="s">
        <v>46</v>
      </c>
      <c r="C50" s="2">
        <v>0.65129682997118199</v>
      </c>
      <c r="D50" s="2">
        <v>0.66902654867256595</v>
      </c>
      <c r="E50" s="2">
        <v>0.65252760023242296</v>
      </c>
      <c r="F50" s="2">
        <v>0.63278495887191499</v>
      </c>
      <c r="G50" s="2">
        <v>0.61893764434180099</v>
      </c>
      <c r="H50" s="2">
        <v>0.56408808582721603</v>
      </c>
      <c r="I50" s="2">
        <v>0.53407821229050301</v>
      </c>
      <c r="J50" s="2">
        <v>0.49761019649495503</v>
      </c>
      <c r="K50" s="2">
        <v>0.45730749083289701</v>
      </c>
      <c r="L50" s="2">
        <v>0.43154606975533599</v>
      </c>
      <c r="M50" s="2">
        <v>0.40683229813664601</v>
      </c>
      <c r="N50" s="2">
        <v>0.39421052631578901</v>
      </c>
    </row>
    <row r="51" spans="1:14" x14ac:dyDescent="0.3">
      <c r="A51" s="8" t="s">
        <v>13</v>
      </c>
      <c r="B51" s="8" t="s">
        <v>47</v>
      </c>
      <c r="C51" s="2">
        <v>0.33314121037464001</v>
      </c>
      <c r="D51" s="2">
        <v>0.31386430678466098</v>
      </c>
      <c r="E51" s="2">
        <v>0.33236490412550801</v>
      </c>
      <c r="F51" s="2">
        <v>0.357226792009401</v>
      </c>
      <c r="G51" s="2">
        <v>0.36836027713625902</v>
      </c>
      <c r="H51" s="2">
        <v>0.41953698475437601</v>
      </c>
      <c r="I51" s="2">
        <v>0.44525139664804497</v>
      </c>
      <c r="J51" s="2">
        <v>0.47796070100902799</v>
      </c>
      <c r="K51" s="2">
        <v>0.51126244106862195</v>
      </c>
      <c r="L51" s="2">
        <v>0.532014575741801</v>
      </c>
      <c r="M51" s="2">
        <v>0.55124223602484501</v>
      </c>
      <c r="N51" s="2">
        <v>0.56000000000000005</v>
      </c>
    </row>
    <row r="52" spans="1:14" x14ac:dyDescent="0.3">
      <c r="A52" s="8" t="s">
        <v>13</v>
      </c>
      <c r="B52" s="8" t="s">
        <v>48</v>
      </c>
      <c r="C52" s="2">
        <v>1.4985590778097999E-2</v>
      </c>
      <c r="D52" s="2">
        <v>1.7109144542772899E-2</v>
      </c>
      <c r="E52" s="2">
        <v>1.39453805926787E-2</v>
      </c>
      <c r="F52" s="2">
        <v>9.9882491186839006E-3</v>
      </c>
      <c r="G52" s="2">
        <v>1.270207852194E-2</v>
      </c>
      <c r="H52" s="2">
        <v>1.6374929418407701E-2</v>
      </c>
      <c r="I52" s="2">
        <v>2.0111731843575401E-2</v>
      </c>
      <c r="J52" s="2">
        <v>2.33669676048858E-2</v>
      </c>
      <c r="K52" s="2">
        <v>2.9334730225248799E-2</v>
      </c>
      <c r="L52" s="2">
        <v>3.3315981259760499E-2</v>
      </c>
      <c r="M52" s="2">
        <v>3.7784679089026899E-2</v>
      </c>
      <c r="N52" s="2">
        <v>4.2631578947368402E-2</v>
      </c>
    </row>
    <row r="53" spans="1:14" x14ac:dyDescent="0.3">
      <c r="A53" s="8" t="s">
        <v>13</v>
      </c>
      <c r="B53" s="8" t="s">
        <v>49</v>
      </c>
      <c r="C53" s="2">
        <v>5.76368876080692E-4</v>
      </c>
      <c r="D53" s="2">
        <v>0</v>
      </c>
      <c r="E53" s="2">
        <v>1.16211504938989E-3</v>
      </c>
      <c r="F53" s="2">
        <v>0</v>
      </c>
      <c r="G53" s="2">
        <v>0</v>
      </c>
      <c r="H53" s="2">
        <v>0</v>
      </c>
      <c r="I53" s="2">
        <v>5.5865921787709503E-4</v>
      </c>
      <c r="J53" s="2">
        <v>1.0621348911311699E-3</v>
      </c>
      <c r="K53" s="2">
        <v>1.57150340492404E-3</v>
      </c>
      <c r="L53" s="2">
        <v>2.6028110359187901E-3</v>
      </c>
      <c r="M53" s="2">
        <v>3.6231884057971002E-3</v>
      </c>
      <c r="N53" s="2">
        <v>3.15789473684211E-3</v>
      </c>
    </row>
    <row r="54" spans="1:14" x14ac:dyDescent="0.3">
      <c r="A54" s="8" t="s">
        <v>13</v>
      </c>
      <c r="B54" s="8" t="s">
        <v>50</v>
      </c>
      <c r="C54" s="2">
        <v>0</v>
      </c>
      <c r="D54" s="2">
        <v>0</v>
      </c>
      <c r="E54" s="2">
        <v>0</v>
      </c>
      <c r="F54" s="2">
        <v>0</v>
      </c>
      <c r="G54" s="2">
        <v>0</v>
      </c>
      <c r="H54" s="2">
        <v>0</v>
      </c>
      <c r="I54" s="2">
        <v>0</v>
      </c>
      <c r="J54" s="2">
        <v>0</v>
      </c>
      <c r="K54" s="2">
        <v>5.2383446830801502E-4</v>
      </c>
      <c r="L54" s="2">
        <v>5.2056220718375802E-4</v>
      </c>
      <c r="M54" s="2">
        <v>5.1759834368530003E-4</v>
      </c>
      <c r="N54" s="2">
        <v>0</v>
      </c>
    </row>
    <row r="55" spans="1:14" x14ac:dyDescent="0.3">
      <c r="A55" s="8" t="s">
        <v>13</v>
      </c>
      <c r="B55" s="8" t="s">
        <v>51</v>
      </c>
      <c r="C55" s="2">
        <v>0</v>
      </c>
      <c r="D55" s="2">
        <v>0</v>
      </c>
      <c r="E55" s="2">
        <v>0</v>
      </c>
      <c r="F55" s="2">
        <v>0</v>
      </c>
      <c r="G55" s="2">
        <v>0</v>
      </c>
      <c r="H55" s="2">
        <v>0</v>
      </c>
      <c r="I55" s="2">
        <v>0</v>
      </c>
      <c r="J55" s="2">
        <v>0</v>
      </c>
      <c r="K55" s="2">
        <v>0</v>
      </c>
      <c r="L55" s="2">
        <v>0</v>
      </c>
      <c r="M55" s="2">
        <v>0</v>
      </c>
      <c r="N55" s="2">
        <v>0</v>
      </c>
    </row>
    <row r="56" spans="1:14" x14ac:dyDescent="0.3">
      <c r="A56" s="8" t="s">
        <v>14</v>
      </c>
      <c r="B56" s="8" t="s">
        <v>46</v>
      </c>
      <c r="C56" s="2">
        <v>0.544491138315366</v>
      </c>
      <c r="D56" s="2">
        <v>0.56252265313519401</v>
      </c>
      <c r="E56" s="2">
        <v>0.567519227329637</v>
      </c>
      <c r="F56" s="2">
        <v>0.55601585014409205</v>
      </c>
      <c r="G56" s="2">
        <v>0.54442477876106199</v>
      </c>
      <c r="H56" s="2">
        <v>0.534801762114537</v>
      </c>
      <c r="I56" s="2">
        <v>0.51985370950888199</v>
      </c>
      <c r="J56" s="2">
        <v>0.49494776502825799</v>
      </c>
      <c r="K56" s="2">
        <v>0.47989864864864901</v>
      </c>
      <c r="L56" s="2">
        <v>0.47506605019815101</v>
      </c>
      <c r="M56" s="2">
        <v>0.46754274857504802</v>
      </c>
      <c r="N56" s="2">
        <v>0.45348278622898303</v>
      </c>
    </row>
    <row r="57" spans="1:14" x14ac:dyDescent="0.3">
      <c r="A57" s="8" t="s">
        <v>14</v>
      </c>
      <c r="B57" s="8" t="s">
        <v>47</v>
      </c>
      <c r="C57" s="2">
        <v>0.41220537182532402</v>
      </c>
      <c r="D57" s="2">
        <v>0.39434577745560001</v>
      </c>
      <c r="E57" s="2">
        <v>0.38991235914863198</v>
      </c>
      <c r="F57" s="2">
        <v>0.39967579250720497</v>
      </c>
      <c r="G57" s="2">
        <v>0.41115044247787602</v>
      </c>
      <c r="H57" s="2">
        <v>0.42555066079295201</v>
      </c>
      <c r="I57" s="2">
        <v>0.435388366422849</v>
      </c>
      <c r="J57" s="2">
        <v>0.45812639150539503</v>
      </c>
      <c r="K57" s="2">
        <v>0.46875</v>
      </c>
      <c r="L57" s="2">
        <v>0.474570673712021</v>
      </c>
      <c r="M57" s="2">
        <v>0.48068397720076</v>
      </c>
      <c r="N57" s="2">
        <v>0.49335468374699798</v>
      </c>
    </row>
    <row r="58" spans="1:14" x14ac:dyDescent="0.3">
      <c r="A58" s="8" t="s">
        <v>14</v>
      </c>
      <c r="B58" s="8" t="s">
        <v>48</v>
      </c>
      <c r="C58" s="2">
        <v>4.1110908094281001E-2</v>
      </c>
      <c r="D58" s="2">
        <v>4.0594418267488198E-2</v>
      </c>
      <c r="E58" s="2">
        <v>4.0779824718297303E-2</v>
      </c>
      <c r="F58" s="2">
        <v>4.2687319884726203E-2</v>
      </c>
      <c r="G58" s="2">
        <v>4.2123893805309703E-2</v>
      </c>
      <c r="H58" s="2">
        <v>3.66519823788546E-2</v>
      </c>
      <c r="I58" s="2">
        <v>4.1274817136886098E-2</v>
      </c>
      <c r="J58" s="2">
        <v>4.3500599417708501E-2</v>
      </c>
      <c r="K58" s="2">
        <v>4.72972972972973E-2</v>
      </c>
      <c r="L58" s="2">
        <v>4.5409511228533699E-2</v>
      </c>
      <c r="M58" s="2">
        <v>4.7181760607979698E-2</v>
      </c>
      <c r="N58" s="2">
        <v>4.85188150520416E-2</v>
      </c>
    </row>
    <row r="59" spans="1:14" x14ac:dyDescent="0.3">
      <c r="A59" s="8" t="s">
        <v>14</v>
      </c>
      <c r="B59" s="8" t="s">
        <v>49</v>
      </c>
      <c r="C59" s="2">
        <v>2.1925817650283201E-3</v>
      </c>
      <c r="D59" s="2">
        <v>2.35592606016673E-3</v>
      </c>
      <c r="E59" s="2">
        <v>1.7885888034340899E-3</v>
      </c>
      <c r="F59" s="2">
        <v>1.62103746397695E-3</v>
      </c>
      <c r="G59" s="2">
        <v>2.30088495575221E-3</v>
      </c>
      <c r="H59" s="2">
        <v>2.9955947136563899E-3</v>
      </c>
      <c r="I59" s="2">
        <v>3.48310693138279E-3</v>
      </c>
      <c r="J59" s="2">
        <v>3.2539818462065401E-3</v>
      </c>
      <c r="K59" s="2">
        <v>3.8851351351351401E-3</v>
      </c>
      <c r="L59" s="2">
        <v>4.6235138705416103E-3</v>
      </c>
      <c r="M59" s="2">
        <v>4.4331855604813203E-3</v>
      </c>
      <c r="N59" s="2">
        <v>4.6437149719775802E-3</v>
      </c>
    </row>
    <row r="60" spans="1:14" x14ac:dyDescent="0.3">
      <c r="A60" s="8" t="s">
        <v>14</v>
      </c>
      <c r="B60" s="8" t="s">
        <v>50</v>
      </c>
      <c r="C60" s="2">
        <v>0</v>
      </c>
      <c r="D60" s="2">
        <v>1.8122508155128699E-4</v>
      </c>
      <c r="E60" s="2">
        <v>0</v>
      </c>
      <c r="F60" s="2">
        <v>0</v>
      </c>
      <c r="G60" s="2">
        <v>0</v>
      </c>
      <c r="H60" s="2">
        <v>0</v>
      </c>
      <c r="I60" s="2">
        <v>0</v>
      </c>
      <c r="J60" s="2">
        <v>1.7126220243192299E-4</v>
      </c>
      <c r="K60" s="2">
        <v>1.6891891891891901E-4</v>
      </c>
      <c r="L60" s="2">
        <v>3.3025099075297199E-4</v>
      </c>
      <c r="M60" s="2">
        <v>1.58328055731476E-4</v>
      </c>
      <c r="N60" s="2">
        <v>0</v>
      </c>
    </row>
    <row r="61" spans="1:14" x14ac:dyDescent="0.3">
      <c r="A61" s="8" t="s">
        <v>14</v>
      </c>
      <c r="B61" s="8" t="s">
        <v>51</v>
      </c>
      <c r="C61" s="2">
        <v>0</v>
      </c>
      <c r="D61" s="2">
        <v>0</v>
      </c>
      <c r="E61" s="2">
        <v>0</v>
      </c>
      <c r="F61" s="2">
        <v>0</v>
      </c>
      <c r="G61" s="2">
        <v>0</v>
      </c>
      <c r="H61" s="2">
        <v>0</v>
      </c>
      <c r="I61" s="2">
        <v>0</v>
      </c>
      <c r="J61" s="2">
        <v>0</v>
      </c>
      <c r="K61" s="2">
        <v>0</v>
      </c>
      <c r="L61" s="2">
        <v>0</v>
      </c>
      <c r="M61" s="2">
        <v>0</v>
      </c>
      <c r="N61" s="2">
        <v>0</v>
      </c>
    </row>
    <row r="62" spans="1:14" x14ac:dyDescent="0.3">
      <c r="A62" s="8" t="s">
        <v>15</v>
      </c>
      <c r="B62" s="8" t="s">
        <v>46</v>
      </c>
      <c r="C62" s="2">
        <v>0.49162923642303002</v>
      </c>
      <c r="D62" s="2">
        <v>0.521319388576026</v>
      </c>
      <c r="E62" s="2">
        <v>0.50081499592501999</v>
      </c>
      <c r="F62" s="2">
        <v>0.49104539775093697</v>
      </c>
      <c r="G62" s="2">
        <v>0.48021885521885499</v>
      </c>
      <c r="H62" s="2">
        <v>0.48427152317880801</v>
      </c>
      <c r="I62" s="2">
        <v>0.46894904458598702</v>
      </c>
      <c r="J62" s="2">
        <v>0.44006069802731401</v>
      </c>
      <c r="K62" s="2">
        <v>0.41440798858773198</v>
      </c>
      <c r="L62" s="2">
        <v>0.390454093470335</v>
      </c>
      <c r="M62" s="2">
        <v>0.37990430622009602</v>
      </c>
      <c r="N62" s="2">
        <v>0.36887694145758698</v>
      </c>
    </row>
    <row r="63" spans="1:14" x14ac:dyDescent="0.3">
      <c r="A63" s="8" t="s">
        <v>15</v>
      </c>
      <c r="B63" s="8" t="s">
        <v>47</v>
      </c>
      <c r="C63" s="2">
        <v>0.45120457329522301</v>
      </c>
      <c r="D63" s="2">
        <v>0.42357200321802102</v>
      </c>
      <c r="E63" s="2">
        <v>0.45028524857375701</v>
      </c>
      <c r="F63" s="2">
        <v>0.460224906289046</v>
      </c>
      <c r="G63" s="2">
        <v>0.46927609427609401</v>
      </c>
      <c r="H63" s="2">
        <v>0.457367549668874</v>
      </c>
      <c r="I63" s="2">
        <v>0.470541401273885</v>
      </c>
      <c r="J63" s="2">
        <v>0.50037936267071303</v>
      </c>
      <c r="K63" s="2">
        <v>0.51141226818830199</v>
      </c>
      <c r="L63" s="2">
        <v>0.53231687106397096</v>
      </c>
      <c r="M63" s="2">
        <v>0.54322169059011205</v>
      </c>
      <c r="N63" s="2">
        <v>0.54928315412186401</v>
      </c>
    </row>
    <row r="64" spans="1:14" x14ac:dyDescent="0.3">
      <c r="A64" s="8" t="s">
        <v>15</v>
      </c>
      <c r="B64" s="8" t="s">
        <v>48</v>
      </c>
      <c r="C64" s="2">
        <v>5.47162106982442E-2</v>
      </c>
      <c r="D64" s="2">
        <v>5.0683829444891401E-2</v>
      </c>
      <c r="E64" s="2">
        <v>4.3194784026079902E-2</v>
      </c>
      <c r="F64" s="2">
        <v>4.3315285297792598E-2</v>
      </c>
      <c r="G64" s="2">
        <v>4.7558922558922599E-2</v>
      </c>
      <c r="H64" s="2">
        <v>5.5463576158940403E-2</v>
      </c>
      <c r="I64" s="2">
        <v>5.7722929936305699E-2</v>
      </c>
      <c r="J64" s="2">
        <v>5.5766312594840703E-2</v>
      </c>
      <c r="K64" s="2">
        <v>6.9186875891583496E-2</v>
      </c>
      <c r="L64" s="2">
        <v>7.0599933708982404E-2</v>
      </c>
      <c r="M64" s="2">
        <v>7.1770334928229707E-2</v>
      </c>
      <c r="N64" s="2">
        <v>7.5866188769414603E-2</v>
      </c>
    </row>
    <row r="65" spans="1:15" x14ac:dyDescent="0.3">
      <c r="A65" s="8" t="s">
        <v>15</v>
      </c>
      <c r="B65" s="8" t="s">
        <v>49</v>
      </c>
      <c r="C65" s="2">
        <v>2.4499795835034701E-3</v>
      </c>
      <c r="D65" s="2">
        <v>4.4247787610619503E-3</v>
      </c>
      <c r="E65" s="2">
        <v>5.7049714751426202E-3</v>
      </c>
      <c r="F65" s="2">
        <v>5.4144106622240704E-3</v>
      </c>
      <c r="G65" s="2">
        <v>2.9461279461279501E-3</v>
      </c>
      <c r="H65" s="2">
        <v>2.89735099337748E-3</v>
      </c>
      <c r="I65" s="2">
        <v>2.7866242038216602E-3</v>
      </c>
      <c r="J65" s="2">
        <v>3.7936267071320201E-3</v>
      </c>
      <c r="K65" s="2">
        <v>4.9928673323823098E-3</v>
      </c>
      <c r="L65" s="2">
        <v>6.6291017567119701E-3</v>
      </c>
      <c r="M65" s="2">
        <v>5.103668261563E-3</v>
      </c>
      <c r="N65" s="2">
        <v>5.6750298685782604E-3</v>
      </c>
    </row>
    <row r="66" spans="1:15" x14ac:dyDescent="0.3">
      <c r="A66" s="8" t="s">
        <v>15</v>
      </c>
      <c r="B66" s="8" t="s">
        <v>50</v>
      </c>
      <c r="C66" s="2">
        <v>0</v>
      </c>
      <c r="D66" s="2">
        <v>0</v>
      </c>
      <c r="E66" s="2">
        <v>0</v>
      </c>
      <c r="F66" s="2">
        <v>0</v>
      </c>
      <c r="G66" s="2">
        <v>0</v>
      </c>
      <c r="H66" s="2">
        <v>0</v>
      </c>
      <c r="I66" s="2">
        <v>0</v>
      </c>
      <c r="J66" s="2">
        <v>0</v>
      </c>
      <c r="K66" s="2">
        <v>0</v>
      </c>
      <c r="L66" s="2">
        <v>0</v>
      </c>
      <c r="M66" s="2">
        <v>0</v>
      </c>
      <c r="N66" s="2">
        <v>2.9868578255675001E-4</v>
      </c>
    </row>
    <row r="67" spans="1:15" x14ac:dyDescent="0.3">
      <c r="A67" s="8" t="s">
        <v>15</v>
      </c>
      <c r="B67" s="8" t="s">
        <v>51</v>
      </c>
      <c r="C67" s="2">
        <v>0</v>
      </c>
      <c r="D67" s="2">
        <v>0</v>
      </c>
      <c r="E67" s="2">
        <v>0</v>
      </c>
      <c r="F67" s="2">
        <v>0</v>
      </c>
      <c r="G67" s="2">
        <v>0</v>
      </c>
      <c r="H67" s="2">
        <v>0</v>
      </c>
      <c r="I67" s="2">
        <v>0</v>
      </c>
      <c r="J67" s="2">
        <v>0</v>
      </c>
      <c r="K67" s="2">
        <v>0</v>
      </c>
      <c r="L67" s="2">
        <v>0</v>
      </c>
      <c r="M67" s="2">
        <v>0</v>
      </c>
      <c r="N67" s="2">
        <v>0</v>
      </c>
    </row>
    <row r="68" spans="1:15" x14ac:dyDescent="0.3">
      <c r="A68" s="8" t="s">
        <v>16</v>
      </c>
      <c r="B68" s="8" t="s">
        <v>46</v>
      </c>
      <c r="C68" s="2">
        <v>0.5</v>
      </c>
      <c r="D68" s="2">
        <v>0.69565217391304301</v>
      </c>
      <c r="E68" s="2">
        <v>0.68055555555555602</v>
      </c>
      <c r="F68" s="2">
        <v>0.77777777777777801</v>
      </c>
      <c r="G68" s="2">
        <v>0.70833333333333304</v>
      </c>
      <c r="H68" s="2">
        <v>0.628571428571429</v>
      </c>
      <c r="I68" s="2">
        <v>0.623188405797101</v>
      </c>
      <c r="J68" s="2">
        <v>0.68918918918918903</v>
      </c>
      <c r="K68" s="2">
        <v>0.658227848101266</v>
      </c>
      <c r="L68" s="2">
        <v>0.51764705882352902</v>
      </c>
      <c r="M68" s="2">
        <v>0.6</v>
      </c>
      <c r="N68" s="2">
        <v>0.64516129032258096</v>
      </c>
    </row>
    <row r="69" spans="1:15" x14ac:dyDescent="0.3">
      <c r="A69" s="8" t="s">
        <v>16</v>
      </c>
      <c r="B69" s="8" t="s">
        <v>47</v>
      </c>
      <c r="C69" s="2">
        <v>0.43333333333333302</v>
      </c>
      <c r="D69" s="2">
        <v>0.27536231884057999</v>
      </c>
      <c r="E69" s="2">
        <v>0.26388888888888901</v>
      </c>
      <c r="F69" s="2">
        <v>0.17460317460317501</v>
      </c>
      <c r="G69" s="2">
        <v>0.25</v>
      </c>
      <c r="H69" s="2">
        <v>0.35714285714285698</v>
      </c>
      <c r="I69" s="2">
        <v>0.36231884057970998</v>
      </c>
      <c r="J69" s="2">
        <v>0.27027027027027001</v>
      </c>
      <c r="K69" s="2">
        <v>0.265822784810127</v>
      </c>
      <c r="L69" s="2">
        <v>0.41176470588235298</v>
      </c>
      <c r="M69" s="2">
        <v>0.3</v>
      </c>
      <c r="N69" s="2">
        <v>0.31182795698924698</v>
      </c>
    </row>
    <row r="70" spans="1:15" x14ac:dyDescent="0.3">
      <c r="A70" s="8" t="s">
        <v>16</v>
      </c>
      <c r="B70" s="8" t="s">
        <v>48</v>
      </c>
      <c r="C70" s="2">
        <v>6.6666666666666693E-2</v>
      </c>
      <c r="D70" s="2">
        <v>2.8985507246376802E-2</v>
      </c>
      <c r="E70" s="2">
        <v>5.5555555555555601E-2</v>
      </c>
      <c r="F70" s="2">
        <v>4.7619047619047603E-2</v>
      </c>
      <c r="G70" s="2">
        <v>4.1666666666666699E-2</v>
      </c>
      <c r="H70" s="2">
        <v>1.4285714285714299E-2</v>
      </c>
      <c r="I70" s="2">
        <v>1.4492753623188401E-2</v>
      </c>
      <c r="J70" s="2">
        <v>4.0540540540540501E-2</v>
      </c>
      <c r="K70" s="2">
        <v>6.3291139240506306E-2</v>
      </c>
      <c r="L70" s="2">
        <v>7.0588235294117604E-2</v>
      </c>
      <c r="M70" s="2">
        <v>0.1</v>
      </c>
      <c r="N70" s="2">
        <v>4.3010752688171998E-2</v>
      </c>
    </row>
    <row r="71" spans="1:15" x14ac:dyDescent="0.3">
      <c r="A71" s="8" t="s">
        <v>16</v>
      </c>
      <c r="B71" s="8" t="s">
        <v>49</v>
      </c>
      <c r="C71" s="2">
        <v>0</v>
      </c>
      <c r="D71" s="2">
        <v>0</v>
      </c>
      <c r="E71" s="2">
        <v>0</v>
      </c>
      <c r="F71" s="2">
        <v>0</v>
      </c>
      <c r="G71" s="2">
        <v>0</v>
      </c>
      <c r="H71" s="2">
        <v>0</v>
      </c>
      <c r="I71" s="2">
        <v>0</v>
      </c>
      <c r="J71" s="2">
        <v>0</v>
      </c>
      <c r="K71" s="2">
        <v>1.26582278481013E-2</v>
      </c>
      <c r="L71" s="2">
        <v>0</v>
      </c>
      <c r="M71" s="2">
        <v>0</v>
      </c>
      <c r="N71" s="2">
        <v>0</v>
      </c>
    </row>
    <row r="72" spans="1:15" x14ac:dyDescent="0.3">
      <c r="A72" s="8" t="s">
        <v>16</v>
      </c>
      <c r="B72" s="8" t="s">
        <v>50</v>
      </c>
      <c r="C72" s="2">
        <v>0</v>
      </c>
      <c r="D72" s="2">
        <v>0</v>
      </c>
      <c r="E72" s="2">
        <v>0</v>
      </c>
      <c r="F72" s="2">
        <v>0</v>
      </c>
      <c r="G72" s="2">
        <v>0</v>
      </c>
      <c r="H72" s="2">
        <v>0</v>
      </c>
      <c r="I72" s="2">
        <v>0</v>
      </c>
      <c r="J72" s="2">
        <v>0</v>
      </c>
      <c r="K72" s="2">
        <v>0</v>
      </c>
      <c r="L72" s="2">
        <v>0</v>
      </c>
      <c r="M72" s="2">
        <v>0</v>
      </c>
      <c r="N72" s="2">
        <v>0</v>
      </c>
    </row>
    <row r="73" spans="1:15" x14ac:dyDescent="0.3">
      <c r="A73" s="8" t="s">
        <v>16</v>
      </c>
      <c r="B73" s="8" t="s">
        <v>51</v>
      </c>
      <c r="C73" s="2">
        <v>0</v>
      </c>
      <c r="D73" s="2">
        <v>0</v>
      </c>
      <c r="E73" s="2">
        <v>0</v>
      </c>
      <c r="F73" s="2">
        <v>0</v>
      </c>
      <c r="G73" s="2">
        <v>0</v>
      </c>
      <c r="H73" s="2">
        <v>0</v>
      </c>
      <c r="I73" s="2">
        <v>0</v>
      </c>
      <c r="J73" s="2">
        <v>0</v>
      </c>
      <c r="K73" s="2">
        <v>0</v>
      </c>
      <c r="L73" s="2">
        <v>0</v>
      </c>
      <c r="M73" s="2">
        <v>0</v>
      </c>
      <c r="N73" s="2">
        <v>0</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46</v>
      </c>
      <c r="C78" s="2">
        <v>2.0678959159055699E-2</v>
      </c>
      <c r="D78" s="2">
        <v>9.0747931791321998E-3</v>
      </c>
      <c r="E78" s="2">
        <v>-7.8638055799556596E-3</v>
      </c>
      <c r="F78" s="2">
        <v>-3.7354019983979102E-2</v>
      </c>
      <c r="G78" s="2">
        <v>-2.7372662374633198E-2</v>
      </c>
      <c r="H78" s="2">
        <v>1.30583573487032E-3</v>
      </c>
      <c r="I78" s="2">
        <v>1.21419256194631E-2</v>
      </c>
      <c r="J78" s="2">
        <v>-2.6658372950637602E-3</v>
      </c>
      <c r="K78" s="2">
        <v>1.2429277854501699E-2</v>
      </c>
      <c r="L78" s="2">
        <v>6.6883745489747402E-3</v>
      </c>
      <c r="M78" s="2">
        <v>3.34382376081825E-2</v>
      </c>
      <c r="N78" s="3">
        <v>5.0473186119873802E-2</v>
      </c>
      <c r="O78" s="3">
        <v>-1.10427908144058E-2</v>
      </c>
    </row>
    <row r="79" spans="1:15" x14ac:dyDescent="0.3">
      <c r="A79" s="8" t="s">
        <v>12</v>
      </c>
      <c r="B79" s="8" t="s">
        <v>47</v>
      </c>
      <c r="C79" s="2">
        <v>-5.7789909156821799E-2</v>
      </c>
      <c r="D79" s="2">
        <v>1.00941517291327E-2</v>
      </c>
      <c r="E79" s="2">
        <v>2.7111808200761801E-2</v>
      </c>
      <c r="F79" s="2">
        <v>5.2705061082024399E-2</v>
      </c>
      <c r="G79" s="2">
        <v>2.3541114058355399E-2</v>
      </c>
      <c r="H79" s="2">
        <v>7.10236475542598E-2</v>
      </c>
      <c r="I79" s="2">
        <v>4.5784499054820398E-2</v>
      </c>
      <c r="J79" s="2">
        <v>6.2795994360290694E-2</v>
      </c>
      <c r="K79" s="2">
        <v>7.8610789849649601E-2</v>
      </c>
      <c r="L79" s="2">
        <v>5.60093348891482E-2</v>
      </c>
      <c r="M79" s="2">
        <v>5.7787068836792597E-2</v>
      </c>
      <c r="N79" s="3">
        <v>0.28050323560247298</v>
      </c>
      <c r="O79" s="3">
        <v>0.58727313466278297</v>
      </c>
    </row>
    <row r="80" spans="1:15" x14ac:dyDescent="0.3">
      <c r="A80" s="8" t="s">
        <v>12</v>
      </c>
      <c r="B80" s="8" t="s">
        <v>48</v>
      </c>
      <c r="C80" s="2">
        <v>-6.6127330284910302E-2</v>
      </c>
      <c r="D80" s="2">
        <v>-9.4161958568738206E-3</v>
      </c>
      <c r="E80" s="2">
        <v>2.3574144486692001E-2</v>
      </c>
      <c r="F80" s="2">
        <v>-1.11441307578009E-3</v>
      </c>
      <c r="G80" s="2">
        <v>5.2807735217552998E-2</v>
      </c>
      <c r="H80" s="2">
        <v>0.1197456729071</v>
      </c>
      <c r="I80" s="2">
        <v>8.6435331230283893E-2</v>
      </c>
      <c r="J80" s="2">
        <v>7.9849012775841999E-2</v>
      </c>
      <c r="K80" s="2">
        <v>8.8464641032535596E-2</v>
      </c>
      <c r="L80" s="2">
        <v>6.0276679841897197E-2</v>
      </c>
      <c r="M80" s="2">
        <v>5.66169617893756E-2</v>
      </c>
      <c r="N80" s="3">
        <v>0.31678281068524999</v>
      </c>
      <c r="O80" s="3">
        <v>0.72433460076045597</v>
      </c>
    </row>
    <row r="81" spans="1:15" x14ac:dyDescent="0.3">
      <c r="A81" s="8" t="s">
        <v>12</v>
      </c>
      <c r="B81" s="8" t="s">
        <v>49</v>
      </c>
      <c r="C81" s="2">
        <v>-0.13939393939393899</v>
      </c>
      <c r="D81" s="2">
        <v>5.63380281690141E-2</v>
      </c>
      <c r="E81" s="2">
        <v>8.6666666666666697E-2</v>
      </c>
      <c r="F81" s="2">
        <v>1.84049079754601E-2</v>
      </c>
      <c r="G81" s="2">
        <v>7.8313253012048195E-2</v>
      </c>
      <c r="H81" s="2">
        <v>0.25139664804469303</v>
      </c>
      <c r="I81" s="2">
        <v>0.30357142857142899</v>
      </c>
      <c r="J81" s="2">
        <v>0.16095890410958899</v>
      </c>
      <c r="K81" s="2">
        <v>0.14159292035398199</v>
      </c>
      <c r="L81" s="2">
        <v>2.32558139534884E-2</v>
      </c>
      <c r="M81" s="2">
        <v>2.7777777777777801E-2</v>
      </c>
      <c r="N81" s="3">
        <v>0.39383561643835602</v>
      </c>
      <c r="O81" s="3">
        <v>1.71333333333333</v>
      </c>
    </row>
    <row r="82" spans="1:15" x14ac:dyDescent="0.3">
      <c r="A82" s="8" t="s">
        <v>12</v>
      </c>
      <c r="B82" s="8" t="s">
        <v>50</v>
      </c>
      <c r="C82" s="2">
        <v>0</v>
      </c>
      <c r="D82" s="2">
        <v>0</v>
      </c>
      <c r="E82" s="2">
        <v>0.5</v>
      </c>
      <c r="F82" s="2">
        <v>0.33333333333333298</v>
      </c>
      <c r="G82" s="2">
        <v>0.25</v>
      </c>
      <c r="H82" s="2">
        <v>0.2</v>
      </c>
      <c r="I82" s="2">
        <v>0</v>
      </c>
      <c r="J82" s="2">
        <v>0</v>
      </c>
      <c r="K82" s="2">
        <v>1.1666666666666701</v>
      </c>
      <c r="L82" s="2">
        <v>-0.230769230769231</v>
      </c>
      <c r="M82" s="2">
        <v>-0.1</v>
      </c>
      <c r="N82" s="3">
        <v>0.5</v>
      </c>
      <c r="O82" s="3">
        <v>3.5</v>
      </c>
    </row>
    <row r="83" spans="1:15" x14ac:dyDescent="0.3">
      <c r="A83" s="8" t="s">
        <v>12</v>
      </c>
      <c r="B83" s="8" t="s">
        <v>51</v>
      </c>
      <c r="C83" s="2">
        <v>0</v>
      </c>
      <c r="D83" s="2">
        <v>0</v>
      </c>
      <c r="E83" s="2">
        <v>0</v>
      </c>
      <c r="F83" s="2">
        <v>0</v>
      </c>
      <c r="G83" s="2">
        <v>0</v>
      </c>
      <c r="H83" s="2">
        <v>0</v>
      </c>
      <c r="I83" s="2">
        <v>0</v>
      </c>
      <c r="J83" s="2">
        <v>0</v>
      </c>
      <c r="K83" s="2">
        <v>0</v>
      </c>
      <c r="L83" s="2">
        <v>0</v>
      </c>
      <c r="M83" s="2">
        <v>0</v>
      </c>
      <c r="N83" s="3">
        <v>0</v>
      </c>
      <c r="O83" s="3">
        <v>0</v>
      </c>
    </row>
    <row r="84" spans="1:15" x14ac:dyDescent="0.3">
      <c r="A84" s="8" t="s">
        <v>13</v>
      </c>
      <c r="B84" s="8" t="s">
        <v>46</v>
      </c>
      <c r="C84" s="2">
        <v>3.5398230088495601E-3</v>
      </c>
      <c r="D84" s="2">
        <v>-9.7001763668430295E-3</v>
      </c>
      <c r="E84" s="2">
        <v>-4.0961709706144302E-2</v>
      </c>
      <c r="F84" s="2">
        <v>-4.6425255338904403E-3</v>
      </c>
      <c r="G84" s="2">
        <v>-6.8097014925373095E-2</v>
      </c>
      <c r="H84" s="2">
        <v>-4.3043043043043003E-2</v>
      </c>
      <c r="I84" s="2">
        <v>-1.9874476987447699E-2</v>
      </c>
      <c r="J84" s="2">
        <v>-6.8303094983991494E-2</v>
      </c>
      <c r="K84" s="2">
        <v>-5.0400916380297797E-2</v>
      </c>
      <c r="L84" s="2">
        <v>-5.1869722557297999E-2</v>
      </c>
      <c r="M84" s="2">
        <v>-4.7073791348600499E-2</v>
      </c>
      <c r="N84" s="3">
        <v>-0.200640341515475</v>
      </c>
      <c r="O84" s="3">
        <v>-0.33303650934995499</v>
      </c>
    </row>
    <row r="85" spans="1:15" x14ac:dyDescent="0.3">
      <c r="A85" s="8" t="s">
        <v>13</v>
      </c>
      <c r="B85" s="8" t="s">
        <v>47</v>
      </c>
      <c r="C85" s="2">
        <v>-7.9584775086505202E-2</v>
      </c>
      <c r="D85" s="2">
        <v>7.5187969924811998E-2</v>
      </c>
      <c r="E85" s="2">
        <v>6.2937062937062901E-2</v>
      </c>
      <c r="F85" s="2">
        <v>4.9342105263157902E-2</v>
      </c>
      <c r="G85" s="2">
        <v>0.16457680250783699</v>
      </c>
      <c r="H85" s="2">
        <v>7.2678331090175005E-2</v>
      </c>
      <c r="I85" s="2">
        <v>0.129234629861982</v>
      </c>
      <c r="J85" s="2">
        <v>8.4444444444444405E-2</v>
      </c>
      <c r="K85" s="2">
        <v>4.7131147540983603E-2</v>
      </c>
      <c r="L85" s="2">
        <v>4.2074363992172202E-2</v>
      </c>
      <c r="M85" s="2">
        <v>-9.3896713615023504E-4</v>
      </c>
      <c r="N85" s="3">
        <v>0.18222222222222201</v>
      </c>
      <c r="O85" s="3">
        <v>0.86013986013985999</v>
      </c>
    </row>
    <row r="86" spans="1:15" x14ac:dyDescent="0.3">
      <c r="A86" s="8" t="s">
        <v>13</v>
      </c>
      <c r="B86" s="8" t="s">
        <v>48</v>
      </c>
      <c r="C86" s="2">
        <v>0.115384615384615</v>
      </c>
      <c r="D86" s="2">
        <v>-0.17241379310344801</v>
      </c>
      <c r="E86" s="2">
        <v>-0.29166666666666702</v>
      </c>
      <c r="F86" s="2">
        <v>0.29411764705882398</v>
      </c>
      <c r="G86" s="2">
        <v>0.31818181818181801</v>
      </c>
      <c r="H86" s="2">
        <v>0.24137931034482801</v>
      </c>
      <c r="I86" s="2">
        <v>0.22222222222222199</v>
      </c>
      <c r="J86" s="2">
        <v>0.27272727272727298</v>
      </c>
      <c r="K86" s="2">
        <v>0.14285714285714299</v>
      </c>
      <c r="L86" s="2">
        <v>0.140625</v>
      </c>
      <c r="M86" s="2">
        <v>0.10958904109589</v>
      </c>
      <c r="N86" s="3">
        <v>0.84090909090909105</v>
      </c>
      <c r="O86" s="3">
        <v>2.375</v>
      </c>
    </row>
    <row r="87" spans="1:15" x14ac:dyDescent="0.3">
      <c r="A87" s="8" t="s">
        <v>13</v>
      </c>
      <c r="B87" s="8" t="s">
        <v>49</v>
      </c>
      <c r="C87" s="2">
        <v>-1</v>
      </c>
      <c r="D87" s="2">
        <v>0</v>
      </c>
      <c r="E87" s="2">
        <v>-1</v>
      </c>
      <c r="F87" s="2">
        <v>0</v>
      </c>
      <c r="G87" s="2">
        <v>0</v>
      </c>
      <c r="H87" s="2">
        <v>0</v>
      </c>
      <c r="I87" s="2">
        <v>1</v>
      </c>
      <c r="J87" s="2">
        <v>0.5</v>
      </c>
      <c r="K87" s="2">
        <v>0.66666666666666696</v>
      </c>
      <c r="L87" s="2">
        <v>0.4</v>
      </c>
      <c r="M87" s="2">
        <v>-0.14285714285714299</v>
      </c>
      <c r="N87" s="3">
        <v>2</v>
      </c>
      <c r="O87" s="3">
        <v>2</v>
      </c>
    </row>
    <row r="88" spans="1:15" x14ac:dyDescent="0.3">
      <c r="A88" s="8" t="s">
        <v>13</v>
      </c>
      <c r="B88" s="8" t="s">
        <v>50</v>
      </c>
      <c r="C88" s="2">
        <v>0</v>
      </c>
      <c r="D88" s="2">
        <v>0</v>
      </c>
      <c r="E88" s="2">
        <v>0</v>
      </c>
      <c r="F88" s="2">
        <v>0</v>
      </c>
      <c r="G88" s="2">
        <v>0</v>
      </c>
      <c r="H88" s="2">
        <v>0</v>
      </c>
      <c r="I88" s="2">
        <v>0</v>
      </c>
      <c r="J88" s="2">
        <v>0</v>
      </c>
      <c r="K88" s="2">
        <v>0</v>
      </c>
      <c r="L88" s="2">
        <v>0</v>
      </c>
      <c r="M88" s="2">
        <v>-1</v>
      </c>
      <c r="N88" s="3">
        <v>0</v>
      </c>
      <c r="O88" s="3">
        <v>0</v>
      </c>
    </row>
    <row r="89" spans="1:15" x14ac:dyDescent="0.3">
      <c r="A89" s="8" t="s">
        <v>13</v>
      </c>
      <c r="B89" s="8" t="s">
        <v>51</v>
      </c>
      <c r="C89" s="2">
        <v>0</v>
      </c>
      <c r="D89" s="2">
        <v>0</v>
      </c>
      <c r="E89" s="2">
        <v>0</v>
      </c>
      <c r="F89" s="2">
        <v>0</v>
      </c>
      <c r="G89" s="2">
        <v>0</v>
      </c>
      <c r="H89" s="2">
        <v>0</v>
      </c>
      <c r="I89" s="2">
        <v>0</v>
      </c>
      <c r="J89" s="2">
        <v>0</v>
      </c>
      <c r="K89" s="2">
        <v>0</v>
      </c>
      <c r="L89" s="2">
        <v>0</v>
      </c>
      <c r="M89" s="2">
        <v>0</v>
      </c>
      <c r="N89" s="3">
        <v>0</v>
      </c>
      <c r="O89" s="3">
        <v>0</v>
      </c>
    </row>
    <row r="90" spans="1:15" x14ac:dyDescent="0.3">
      <c r="A90" s="8" t="s">
        <v>14</v>
      </c>
      <c r="B90" s="8" t="s">
        <v>46</v>
      </c>
      <c r="C90" s="2">
        <v>4.16107382550336E-2</v>
      </c>
      <c r="D90" s="2">
        <v>2.2229381443299001E-2</v>
      </c>
      <c r="E90" s="2">
        <v>-2.7103687362117899E-2</v>
      </c>
      <c r="F90" s="2">
        <v>-3.56333009394234E-3</v>
      </c>
      <c r="G90" s="2">
        <v>-1.3328998699609899E-2</v>
      </c>
      <c r="H90" s="2">
        <v>-1.6474464579901201E-2</v>
      </c>
      <c r="I90" s="2">
        <v>-3.1825795644891103E-2</v>
      </c>
      <c r="J90" s="2">
        <v>-1.69550173010381E-2</v>
      </c>
      <c r="K90" s="2">
        <v>1.26715945089757E-2</v>
      </c>
      <c r="L90" s="2">
        <v>2.6416405978449801E-2</v>
      </c>
      <c r="M90" s="2">
        <v>-4.0975279376904802E-2</v>
      </c>
      <c r="N90" s="3">
        <v>-2.0069204152249099E-2</v>
      </c>
      <c r="O90" s="3">
        <v>-0.107469271982351</v>
      </c>
    </row>
    <row r="91" spans="1:15" x14ac:dyDescent="0.3">
      <c r="A91" s="8" t="s">
        <v>14</v>
      </c>
      <c r="B91" s="8" t="s">
        <v>47</v>
      </c>
      <c r="C91" s="2">
        <v>-3.54609929078014E-2</v>
      </c>
      <c r="D91" s="2">
        <v>1.8382352941176501E-3</v>
      </c>
      <c r="E91" s="2">
        <v>1.78899082568807E-2</v>
      </c>
      <c r="F91" s="2">
        <v>4.6867958539882799E-2</v>
      </c>
      <c r="G91" s="2">
        <v>3.9603960396039598E-2</v>
      </c>
      <c r="H91" s="2">
        <v>3.5196687370600402E-2</v>
      </c>
      <c r="I91" s="2">
        <v>7.0000000000000007E-2</v>
      </c>
      <c r="J91" s="2">
        <v>3.7383177570093497E-2</v>
      </c>
      <c r="K91" s="2">
        <v>3.56756756756757E-2</v>
      </c>
      <c r="L91" s="2">
        <v>5.6367432150313201E-2</v>
      </c>
      <c r="M91" s="2">
        <v>1.4822134387351801E-2</v>
      </c>
      <c r="N91" s="3">
        <v>0.15177570093457901</v>
      </c>
      <c r="O91" s="3">
        <v>0.41330275229357799</v>
      </c>
    </row>
    <row r="92" spans="1:15" x14ac:dyDescent="0.3">
      <c r="A92" s="8" t="s">
        <v>14</v>
      </c>
      <c r="B92" s="8" t="s">
        <v>48</v>
      </c>
      <c r="C92" s="2">
        <v>-4.4444444444444401E-3</v>
      </c>
      <c r="D92" s="2">
        <v>1.7857142857142901E-2</v>
      </c>
      <c r="E92" s="2">
        <v>3.94736842105263E-2</v>
      </c>
      <c r="F92" s="2">
        <v>4.2194092827004199E-3</v>
      </c>
      <c r="G92" s="2">
        <v>-0.126050420168067</v>
      </c>
      <c r="H92" s="2">
        <v>0.13942307692307701</v>
      </c>
      <c r="I92" s="2">
        <v>7.1729957805907199E-2</v>
      </c>
      <c r="J92" s="2">
        <v>0.102362204724409</v>
      </c>
      <c r="K92" s="2">
        <v>-1.7857142857142901E-2</v>
      </c>
      <c r="L92" s="2">
        <v>8.3636363636363606E-2</v>
      </c>
      <c r="M92" s="2">
        <v>1.67785234899329E-2</v>
      </c>
      <c r="N92" s="3">
        <v>0.192913385826772</v>
      </c>
      <c r="O92" s="3">
        <v>0.32894736842105299</v>
      </c>
    </row>
    <row r="93" spans="1:15" x14ac:dyDescent="0.3">
      <c r="A93" s="8" t="s">
        <v>14</v>
      </c>
      <c r="B93" s="8" t="s">
        <v>49</v>
      </c>
      <c r="C93" s="2">
        <v>8.3333333333333301E-2</v>
      </c>
      <c r="D93" s="2">
        <v>-0.230769230769231</v>
      </c>
      <c r="E93" s="2">
        <v>-0.1</v>
      </c>
      <c r="F93" s="2">
        <v>0.44444444444444398</v>
      </c>
      <c r="G93" s="2">
        <v>0.30769230769230799</v>
      </c>
      <c r="H93" s="2">
        <v>0.17647058823529399</v>
      </c>
      <c r="I93" s="2">
        <v>-0.05</v>
      </c>
      <c r="J93" s="2">
        <v>0.21052631578947401</v>
      </c>
      <c r="K93" s="2">
        <v>0.217391304347826</v>
      </c>
      <c r="L93" s="2">
        <v>0</v>
      </c>
      <c r="M93" s="2">
        <v>3.5714285714285698E-2</v>
      </c>
      <c r="N93" s="3">
        <v>0.52631578947368396</v>
      </c>
      <c r="O93" s="3">
        <v>1.9</v>
      </c>
    </row>
    <row r="94" spans="1:15" x14ac:dyDescent="0.3">
      <c r="A94" s="8" t="s">
        <v>14</v>
      </c>
      <c r="B94" s="8" t="s">
        <v>50</v>
      </c>
      <c r="C94" s="2">
        <v>0</v>
      </c>
      <c r="D94" s="2">
        <v>-1</v>
      </c>
      <c r="E94" s="2">
        <v>0</v>
      </c>
      <c r="F94" s="2">
        <v>0</v>
      </c>
      <c r="G94" s="2">
        <v>0</v>
      </c>
      <c r="H94" s="2">
        <v>0</v>
      </c>
      <c r="I94" s="2">
        <v>0</v>
      </c>
      <c r="J94" s="2">
        <v>0</v>
      </c>
      <c r="K94" s="2">
        <v>1</v>
      </c>
      <c r="L94" s="2">
        <v>-0.5</v>
      </c>
      <c r="M94" s="2">
        <v>-1</v>
      </c>
      <c r="N94" s="3">
        <v>-1</v>
      </c>
      <c r="O94" s="3">
        <v>0</v>
      </c>
    </row>
    <row r="95" spans="1:15" x14ac:dyDescent="0.3">
      <c r="A95" s="8" t="s">
        <v>14</v>
      </c>
      <c r="B95" s="8" t="s">
        <v>51</v>
      </c>
      <c r="C95" s="2">
        <v>0</v>
      </c>
      <c r="D95" s="2">
        <v>0</v>
      </c>
      <c r="E95" s="2">
        <v>0</v>
      </c>
      <c r="F95" s="2">
        <v>0</v>
      </c>
      <c r="G95" s="2">
        <v>0</v>
      </c>
      <c r="H95" s="2">
        <v>0</v>
      </c>
      <c r="I95" s="2">
        <v>0</v>
      </c>
      <c r="J95" s="2">
        <v>0</v>
      </c>
      <c r="K95" s="2">
        <v>0</v>
      </c>
      <c r="L95" s="2">
        <v>0</v>
      </c>
      <c r="M95" s="2">
        <v>0</v>
      </c>
      <c r="N95" s="3">
        <v>0</v>
      </c>
      <c r="O95" s="3">
        <v>0</v>
      </c>
    </row>
    <row r="96" spans="1:15" x14ac:dyDescent="0.3">
      <c r="A96" s="8" t="s">
        <v>15</v>
      </c>
      <c r="B96" s="8" t="s">
        <v>46</v>
      </c>
      <c r="C96" s="2">
        <v>7.6411960132890394E-2</v>
      </c>
      <c r="D96" s="2">
        <v>-5.1697530864197497E-2</v>
      </c>
      <c r="E96" s="2">
        <v>-4.06834825061025E-2</v>
      </c>
      <c r="F96" s="2">
        <v>-3.2230703986429202E-2</v>
      </c>
      <c r="G96" s="2">
        <v>2.5416301489921099E-2</v>
      </c>
      <c r="H96" s="2">
        <v>6.8376068376068402E-3</v>
      </c>
      <c r="I96" s="2">
        <v>-1.52801358234295E-2</v>
      </c>
      <c r="J96" s="2">
        <v>1.7241379310344799E-3</v>
      </c>
      <c r="K96" s="2">
        <v>1.3769363166953499E-2</v>
      </c>
      <c r="L96" s="2">
        <v>1.10356536502547E-2</v>
      </c>
      <c r="M96" s="2">
        <v>3.6943744752309E-2</v>
      </c>
      <c r="N96" s="3">
        <v>6.4655172413793094E-2</v>
      </c>
      <c r="O96" s="3">
        <v>4.8820179007323002E-3</v>
      </c>
    </row>
    <row r="97" spans="1:15" x14ac:dyDescent="0.3">
      <c r="A97" s="8" t="s">
        <v>15</v>
      </c>
      <c r="B97" s="8" t="s">
        <v>47</v>
      </c>
      <c r="C97" s="2">
        <v>-4.7058823529411799E-2</v>
      </c>
      <c r="D97" s="2">
        <v>4.9382716049382699E-2</v>
      </c>
      <c r="E97" s="2">
        <v>0</v>
      </c>
      <c r="F97" s="2">
        <v>9.0497737556561094E-3</v>
      </c>
      <c r="G97" s="2">
        <v>-8.9686098654708502E-3</v>
      </c>
      <c r="H97" s="2">
        <v>6.9683257918551997E-2</v>
      </c>
      <c r="I97" s="2">
        <v>0.11590524534687</v>
      </c>
      <c r="J97" s="2">
        <v>8.7187263078089494E-2</v>
      </c>
      <c r="K97" s="2">
        <v>0.119944211994421</v>
      </c>
      <c r="L97" s="2">
        <v>6.0398505603985103E-2</v>
      </c>
      <c r="M97" s="2">
        <v>7.9859072225484398E-2</v>
      </c>
      <c r="N97" s="3">
        <v>0.39423805913570897</v>
      </c>
      <c r="O97" s="3">
        <v>0.66425339366515801</v>
      </c>
    </row>
    <row r="98" spans="1:15" x14ac:dyDescent="0.3">
      <c r="A98" s="8" t="s">
        <v>15</v>
      </c>
      <c r="B98" s="8" t="s">
        <v>48</v>
      </c>
      <c r="C98" s="2">
        <v>-5.9701492537313397E-2</v>
      </c>
      <c r="D98" s="2">
        <v>-0.158730158730159</v>
      </c>
      <c r="E98" s="2">
        <v>-1.88679245283019E-2</v>
      </c>
      <c r="F98" s="2">
        <v>8.6538461538461495E-2</v>
      </c>
      <c r="G98" s="2">
        <v>0.185840707964602</v>
      </c>
      <c r="H98" s="2">
        <v>8.2089552238805999E-2</v>
      </c>
      <c r="I98" s="2">
        <v>1.37931034482759E-2</v>
      </c>
      <c r="J98" s="2">
        <v>0.319727891156463</v>
      </c>
      <c r="K98" s="2">
        <v>9.7938144329896906E-2</v>
      </c>
      <c r="L98" s="2">
        <v>5.63380281690141E-2</v>
      </c>
      <c r="M98" s="2">
        <v>0.128888888888889</v>
      </c>
      <c r="N98" s="3">
        <v>0.72789115646258495</v>
      </c>
      <c r="O98" s="3">
        <v>1.39622641509434</v>
      </c>
    </row>
    <row r="99" spans="1:15" x14ac:dyDescent="0.3">
      <c r="A99" s="8" t="s">
        <v>15</v>
      </c>
      <c r="B99" s="8" t="s">
        <v>49</v>
      </c>
      <c r="C99" s="2">
        <v>0.83333333333333304</v>
      </c>
      <c r="D99" s="2">
        <v>0.27272727272727298</v>
      </c>
      <c r="E99" s="2">
        <v>-7.1428571428571397E-2</v>
      </c>
      <c r="F99" s="2">
        <v>-0.46153846153846201</v>
      </c>
      <c r="G99" s="2">
        <v>0</v>
      </c>
      <c r="H99" s="2">
        <v>0</v>
      </c>
      <c r="I99" s="2">
        <v>0.42857142857142899</v>
      </c>
      <c r="J99" s="2">
        <v>0.4</v>
      </c>
      <c r="K99" s="2">
        <v>0.42857142857142899</v>
      </c>
      <c r="L99" s="2">
        <v>-0.2</v>
      </c>
      <c r="M99" s="2">
        <v>0.1875</v>
      </c>
      <c r="N99" s="3">
        <v>0.9</v>
      </c>
      <c r="O99" s="3">
        <v>0.35714285714285698</v>
      </c>
    </row>
    <row r="100" spans="1:15" x14ac:dyDescent="0.3">
      <c r="A100" s="8" t="s">
        <v>15</v>
      </c>
      <c r="B100" s="8" t="s">
        <v>50</v>
      </c>
      <c r="C100" s="2">
        <v>0</v>
      </c>
      <c r="D100" s="2">
        <v>0</v>
      </c>
      <c r="E100" s="2">
        <v>0</v>
      </c>
      <c r="F100" s="2">
        <v>0</v>
      </c>
      <c r="G100" s="2">
        <v>0</v>
      </c>
      <c r="H100" s="2">
        <v>0</v>
      </c>
      <c r="I100" s="2">
        <v>0</v>
      </c>
      <c r="J100" s="2">
        <v>0</v>
      </c>
      <c r="K100" s="2">
        <v>0</v>
      </c>
      <c r="L100" s="2">
        <v>0</v>
      </c>
      <c r="M100" s="2">
        <v>0</v>
      </c>
      <c r="N100" s="3">
        <v>0</v>
      </c>
      <c r="O100" s="3">
        <v>0</v>
      </c>
    </row>
    <row r="101" spans="1:15" x14ac:dyDescent="0.3">
      <c r="A101" s="8" t="s">
        <v>15</v>
      </c>
      <c r="B101" s="8" t="s">
        <v>51</v>
      </c>
      <c r="C101" s="2">
        <v>0</v>
      </c>
      <c r="D101" s="2">
        <v>0</v>
      </c>
      <c r="E101" s="2">
        <v>0</v>
      </c>
      <c r="F101" s="2">
        <v>0</v>
      </c>
      <c r="G101" s="2">
        <v>0</v>
      </c>
      <c r="H101" s="2">
        <v>0</v>
      </c>
      <c r="I101" s="2">
        <v>0</v>
      </c>
      <c r="J101" s="2">
        <v>0</v>
      </c>
      <c r="K101" s="2">
        <v>0</v>
      </c>
      <c r="L101" s="2">
        <v>0</v>
      </c>
      <c r="M101" s="2">
        <v>0</v>
      </c>
      <c r="N101" s="3">
        <v>0</v>
      </c>
      <c r="O101" s="3">
        <v>0</v>
      </c>
    </row>
    <row r="102" spans="1:15" x14ac:dyDescent="0.3">
      <c r="A102" s="8" t="s">
        <v>16</v>
      </c>
      <c r="B102" s="8" t="s">
        <v>46</v>
      </c>
      <c r="C102" s="2">
        <v>6.6666666666666693E-2</v>
      </c>
      <c r="D102" s="2">
        <v>2.0833333333333301E-2</v>
      </c>
      <c r="E102" s="2">
        <v>0</v>
      </c>
      <c r="F102" s="2">
        <v>4.08163265306122E-2</v>
      </c>
      <c r="G102" s="2">
        <v>-0.13725490196078399</v>
      </c>
      <c r="H102" s="2">
        <v>-2.27272727272727E-2</v>
      </c>
      <c r="I102" s="2">
        <v>0.186046511627907</v>
      </c>
      <c r="J102" s="2">
        <v>1.9607843137254902E-2</v>
      </c>
      <c r="K102" s="2">
        <v>-0.15384615384615399</v>
      </c>
      <c r="L102" s="2">
        <v>0.22727272727272699</v>
      </c>
      <c r="M102" s="2">
        <v>0.11111111111111099</v>
      </c>
      <c r="N102" s="3">
        <v>0.17647058823529399</v>
      </c>
      <c r="O102" s="3">
        <v>0.22448979591836701</v>
      </c>
    </row>
    <row r="103" spans="1:15" x14ac:dyDescent="0.3">
      <c r="A103" s="8" t="s">
        <v>16</v>
      </c>
      <c r="B103" s="8" t="s">
        <v>47</v>
      </c>
      <c r="C103" s="2">
        <v>-0.512820512820513</v>
      </c>
      <c r="D103" s="2">
        <v>0</v>
      </c>
      <c r="E103" s="2">
        <v>-0.42105263157894701</v>
      </c>
      <c r="F103" s="2">
        <v>0.63636363636363602</v>
      </c>
      <c r="G103" s="2">
        <v>0.38888888888888901</v>
      </c>
      <c r="H103" s="2">
        <v>0</v>
      </c>
      <c r="I103" s="2">
        <v>-0.2</v>
      </c>
      <c r="J103" s="2">
        <v>0.05</v>
      </c>
      <c r="K103" s="2">
        <v>0.66666666666666696</v>
      </c>
      <c r="L103" s="2">
        <v>-0.22857142857142901</v>
      </c>
      <c r="M103" s="2">
        <v>7.4074074074074098E-2</v>
      </c>
      <c r="N103" s="3">
        <v>0.45</v>
      </c>
      <c r="O103" s="3">
        <v>0.52631578947368396</v>
      </c>
    </row>
    <row r="104" spans="1:15" x14ac:dyDescent="0.3">
      <c r="A104" s="8" t="s">
        <v>16</v>
      </c>
      <c r="B104" s="8" t="s">
        <v>48</v>
      </c>
      <c r="C104" s="2">
        <v>-0.66666666666666696</v>
      </c>
      <c r="D104" s="2">
        <v>1</v>
      </c>
      <c r="E104" s="2">
        <v>-0.25</v>
      </c>
      <c r="F104" s="2">
        <v>0</v>
      </c>
      <c r="G104" s="2">
        <v>-0.66666666666666696</v>
      </c>
      <c r="H104" s="2">
        <v>0</v>
      </c>
      <c r="I104" s="2">
        <v>2</v>
      </c>
      <c r="J104" s="2">
        <v>0.66666666666666696</v>
      </c>
      <c r="K104" s="2">
        <v>0.2</v>
      </c>
      <c r="L104" s="2">
        <v>0.5</v>
      </c>
      <c r="M104" s="2">
        <v>-0.55555555555555602</v>
      </c>
      <c r="N104" s="3">
        <v>0.33333333333333298</v>
      </c>
      <c r="O104" s="3">
        <v>0</v>
      </c>
    </row>
    <row r="105" spans="1:15" x14ac:dyDescent="0.3">
      <c r="A105" s="8" t="s">
        <v>16</v>
      </c>
      <c r="B105" s="8" t="s">
        <v>49</v>
      </c>
      <c r="C105" s="2">
        <v>0</v>
      </c>
      <c r="D105" s="2">
        <v>0</v>
      </c>
      <c r="E105" s="2">
        <v>0</v>
      </c>
      <c r="F105" s="2">
        <v>0</v>
      </c>
      <c r="G105" s="2">
        <v>0</v>
      </c>
      <c r="H105" s="2">
        <v>0</v>
      </c>
      <c r="I105" s="2">
        <v>0</v>
      </c>
      <c r="J105" s="2">
        <v>0</v>
      </c>
      <c r="K105" s="2">
        <v>-1</v>
      </c>
      <c r="L105" s="2">
        <v>0</v>
      </c>
      <c r="M105" s="2">
        <v>0</v>
      </c>
      <c r="N105" s="3">
        <v>0</v>
      </c>
      <c r="O105" s="3">
        <v>0</v>
      </c>
    </row>
    <row r="106" spans="1:15" x14ac:dyDescent="0.3">
      <c r="A106" s="8" t="s">
        <v>16</v>
      </c>
      <c r="B106" s="8" t="s">
        <v>50</v>
      </c>
      <c r="C106" s="2">
        <v>0</v>
      </c>
      <c r="D106" s="2">
        <v>0</v>
      </c>
      <c r="E106" s="2">
        <v>0</v>
      </c>
      <c r="F106" s="2">
        <v>0</v>
      </c>
      <c r="G106" s="2">
        <v>0</v>
      </c>
      <c r="H106" s="2">
        <v>0</v>
      </c>
      <c r="I106" s="2">
        <v>0</v>
      </c>
      <c r="J106" s="2">
        <v>0</v>
      </c>
      <c r="K106" s="2">
        <v>0</v>
      </c>
      <c r="L106" s="2">
        <v>0</v>
      </c>
      <c r="M106" s="2">
        <v>0</v>
      </c>
      <c r="N106" s="3">
        <v>0</v>
      </c>
      <c r="O106" s="3">
        <v>0</v>
      </c>
    </row>
    <row r="107" spans="1:15" x14ac:dyDescent="0.3">
      <c r="A107" s="8" t="s">
        <v>16</v>
      </c>
      <c r="B107" s="8" t="s">
        <v>51</v>
      </c>
      <c r="C107" s="2">
        <v>0</v>
      </c>
      <c r="D107" s="2">
        <v>0</v>
      </c>
      <c r="E107" s="2">
        <v>0</v>
      </c>
      <c r="F107" s="2">
        <v>0</v>
      </c>
      <c r="G107" s="2">
        <v>0</v>
      </c>
      <c r="H107" s="2">
        <v>0</v>
      </c>
      <c r="I107" s="2">
        <v>0</v>
      </c>
      <c r="J107" s="2">
        <v>0</v>
      </c>
      <c r="K107" s="2">
        <v>0</v>
      </c>
      <c r="L107" s="2">
        <v>0</v>
      </c>
      <c r="M107" s="2">
        <v>0</v>
      </c>
      <c r="N107" s="3">
        <v>0</v>
      </c>
      <c r="O107" s="3">
        <v>0</v>
      </c>
    </row>
    <row r="108" spans="1:15" x14ac:dyDescent="0.3">
      <c r="A108" s="11" t="s">
        <v>17</v>
      </c>
      <c r="B108" s="11" t="s">
        <v>17</v>
      </c>
      <c r="C108" s="3">
        <v>-1.79244647906288E-2</v>
      </c>
      <c r="D108" s="3">
        <v>8.4145944371133308E-3</v>
      </c>
      <c r="E108" s="3">
        <v>6.3390095510009901E-3</v>
      </c>
      <c r="F108" s="3">
        <v>7.3461116271215099E-3</v>
      </c>
      <c r="G108" s="3">
        <v>3.3696563285834E-3</v>
      </c>
      <c r="H108" s="3">
        <v>3.9247464536933403E-2</v>
      </c>
      <c r="I108" s="3">
        <v>3.4437299035369802E-2</v>
      </c>
      <c r="J108" s="3">
        <v>3.5420098846787498E-2</v>
      </c>
      <c r="K108" s="3">
        <v>5.0149352306329803E-2</v>
      </c>
      <c r="L108" s="3">
        <v>3.67628140990824E-2</v>
      </c>
      <c r="M108" s="3">
        <v>4.2269832078749299E-2</v>
      </c>
      <c r="N108" s="3">
        <v>0.17497124739672401</v>
      </c>
      <c r="O108" s="3">
        <v>0.28479657387580298</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186</v>
      </c>
      <c r="B113" s="15"/>
    </row>
    <row r="114" spans="1:2" x14ac:dyDescent="0.3">
      <c r="A114" s="14" t="s">
        <v>43</v>
      </c>
      <c r="B114" s="15"/>
    </row>
    <row r="115" spans="1:2" x14ac:dyDescent="0.3">
      <c r="A115" s="14" t="s">
        <v>44</v>
      </c>
      <c r="B115" s="15"/>
    </row>
    <row r="116" spans="1:2" x14ac:dyDescent="0.3">
      <c r="A116" s="14" t="s">
        <v>45</v>
      </c>
      <c r="B116" s="15"/>
    </row>
    <row r="117" spans="1:2" x14ac:dyDescent="0.3">
      <c r="A117" s="14" t="s">
        <v>54</v>
      </c>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188</v>
      </c>
      <c r="B1" s="15"/>
    </row>
    <row r="2" spans="1:14" ht="15.6" x14ac:dyDescent="0.3">
      <c r="A2" s="12" t="s">
        <v>185</v>
      </c>
      <c r="B2" s="15"/>
    </row>
    <row r="3" spans="1:14" ht="15.6" x14ac:dyDescent="0.3">
      <c r="A3" s="12" t="s">
        <v>33</v>
      </c>
      <c r="B3" s="15"/>
    </row>
    <row r="4" spans="1:14" ht="15.6" x14ac:dyDescent="0.3">
      <c r="A4" s="12" t="s">
        <v>58</v>
      </c>
      <c r="B4" s="15"/>
    </row>
    <row r="5" spans="1:14" x14ac:dyDescent="0.3">
      <c r="A5" s="15"/>
      <c r="B5" s="15"/>
    </row>
    <row r="6" spans="1:14" x14ac:dyDescent="0.3">
      <c r="A6" s="16" t="str">
        <f>HYPERLINK("#'Table of contents'!A57",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55</v>
      </c>
      <c r="C9" s="1">
        <v>27878</v>
      </c>
      <c r="D9" s="1">
        <v>27719</v>
      </c>
      <c r="E9" s="1">
        <v>27930</v>
      </c>
      <c r="F9" s="1">
        <v>28290</v>
      </c>
      <c r="G9" s="1">
        <v>28717</v>
      </c>
      <c r="H9" s="1">
        <v>28715</v>
      </c>
      <c r="I9" s="1">
        <v>29585</v>
      </c>
      <c r="J9" s="1">
        <v>30504</v>
      </c>
      <c r="K9" s="1">
        <v>31573</v>
      </c>
      <c r="L9" s="1">
        <v>33319</v>
      </c>
      <c r="M9" s="1">
        <v>34561</v>
      </c>
      <c r="N9" s="1">
        <v>36425</v>
      </c>
    </row>
    <row r="10" spans="1:14" x14ac:dyDescent="0.3">
      <c r="A10" s="7" t="s">
        <v>12</v>
      </c>
      <c r="B10" s="7" t="s">
        <v>56</v>
      </c>
      <c r="C10" s="1">
        <v>21791</v>
      </c>
      <c r="D10" s="1">
        <v>20864</v>
      </c>
      <c r="E10" s="1">
        <v>21074</v>
      </c>
      <c r="F10" s="1">
        <v>21207</v>
      </c>
      <c r="G10" s="1">
        <v>21103</v>
      </c>
      <c r="H10" s="1">
        <v>21204</v>
      </c>
      <c r="I10" s="1">
        <v>22502</v>
      </c>
      <c r="J10" s="1">
        <v>23406</v>
      </c>
      <c r="K10" s="1">
        <v>24336</v>
      </c>
      <c r="L10" s="1">
        <v>25564</v>
      </c>
      <c r="M10" s="1">
        <v>26500</v>
      </c>
      <c r="N10" s="1">
        <v>27589</v>
      </c>
    </row>
    <row r="11" spans="1:14" x14ac:dyDescent="0.3">
      <c r="A11" s="7" t="s">
        <v>13</v>
      </c>
      <c r="B11" s="7" t="s">
        <v>55</v>
      </c>
      <c r="C11" s="1">
        <v>1001</v>
      </c>
      <c r="D11" s="1">
        <v>980</v>
      </c>
      <c r="E11" s="1">
        <v>1028</v>
      </c>
      <c r="F11" s="1">
        <v>1026</v>
      </c>
      <c r="G11" s="1">
        <v>1023</v>
      </c>
      <c r="H11" s="1">
        <v>1027</v>
      </c>
      <c r="I11" s="1">
        <v>1045</v>
      </c>
      <c r="J11" s="1">
        <v>1097</v>
      </c>
      <c r="K11" s="1">
        <v>1095</v>
      </c>
      <c r="L11" s="1">
        <v>1116</v>
      </c>
      <c r="M11" s="1">
        <v>1158</v>
      </c>
      <c r="N11" s="1">
        <v>1164</v>
      </c>
    </row>
    <row r="12" spans="1:14" x14ac:dyDescent="0.3">
      <c r="A12" s="7" t="s">
        <v>13</v>
      </c>
      <c r="B12" s="7" t="s">
        <v>56</v>
      </c>
      <c r="C12" s="1">
        <v>734</v>
      </c>
      <c r="D12" s="1">
        <v>715</v>
      </c>
      <c r="E12" s="1">
        <v>693</v>
      </c>
      <c r="F12" s="1">
        <v>676</v>
      </c>
      <c r="G12" s="1">
        <v>709</v>
      </c>
      <c r="H12" s="1">
        <v>744</v>
      </c>
      <c r="I12" s="1">
        <v>745</v>
      </c>
      <c r="J12" s="1">
        <v>786</v>
      </c>
      <c r="K12" s="1">
        <v>814</v>
      </c>
      <c r="L12" s="1">
        <v>805</v>
      </c>
      <c r="M12" s="1">
        <v>774</v>
      </c>
      <c r="N12" s="1">
        <v>736</v>
      </c>
    </row>
    <row r="13" spans="1:14" x14ac:dyDescent="0.3">
      <c r="A13" s="7" t="s">
        <v>14</v>
      </c>
      <c r="B13" s="7" t="s">
        <v>55</v>
      </c>
      <c r="C13" s="1">
        <v>3158</v>
      </c>
      <c r="D13" s="1">
        <v>3196</v>
      </c>
      <c r="E13" s="1">
        <v>3297</v>
      </c>
      <c r="F13" s="1">
        <v>3302</v>
      </c>
      <c r="G13" s="1">
        <v>3346</v>
      </c>
      <c r="H13" s="1">
        <v>3373</v>
      </c>
      <c r="I13" s="1">
        <v>3385</v>
      </c>
      <c r="J13" s="1">
        <v>3419</v>
      </c>
      <c r="K13" s="1">
        <v>3427</v>
      </c>
      <c r="L13" s="1">
        <v>3529</v>
      </c>
      <c r="M13" s="1">
        <v>3702</v>
      </c>
      <c r="N13" s="1">
        <v>3708</v>
      </c>
    </row>
    <row r="14" spans="1:14" x14ac:dyDescent="0.3">
      <c r="A14" s="7" t="s">
        <v>14</v>
      </c>
      <c r="B14" s="7" t="s">
        <v>56</v>
      </c>
      <c r="C14" s="1">
        <v>2315</v>
      </c>
      <c r="D14" s="1">
        <v>2322</v>
      </c>
      <c r="E14" s="1">
        <v>2294</v>
      </c>
      <c r="F14" s="1">
        <v>2250</v>
      </c>
      <c r="G14" s="1">
        <v>2304</v>
      </c>
      <c r="H14" s="1">
        <v>2302</v>
      </c>
      <c r="I14" s="1">
        <v>2357</v>
      </c>
      <c r="J14" s="1">
        <v>2420</v>
      </c>
      <c r="K14" s="1">
        <v>2493</v>
      </c>
      <c r="L14" s="1">
        <v>2527</v>
      </c>
      <c r="M14" s="1">
        <v>2614</v>
      </c>
      <c r="N14" s="1">
        <v>2537</v>
      </c>
    </row>
    <row r="15" spans="1:14" x14ac:dyDescent="0.3">
      <c r="A15" s="7" t="s">
        <v>15</v>
      </c>
      <c r="B15" s="7" t="s">
        <v>55</v>
      </c>
      <c r="C15" s="1">
        <v>1335</v>
      </c>
      <c r="D15" s="1">
        <v>1336</v>
      </c>
      <c r="E15" s="1">
        <v>1334</v>
      </c>
      <c r="F15" s="1">
        <v>1348</v>
      </c>
      <c r="G15" s="1">
        <v>1292</v>
      </c>
      <c r="H15" s="1">
        <v>1346</v>
      </c>
      <c r="I15" s="1">
        <v>1388</v>
      </c>
      <c r="J15" s="1">
        <v>1414</v>
      </c>
      <c r="K15" s="1">
        <v>1517</v>
      </c>
      <c r="L15" s="1">
        <v>1616</v>
      </c>
      <c r="M15" s="1">
        <v>1667</v>
      </c>
      <c r="N15" s="1">
        <v>1780</v>
      </c>
    </row>
    <row r="16" spans="1:14" x14ac:dyDescent="0.3">
      <c r="A16" s="7" t="s">
        <v>15</v>
      </c>
      <c r="B16" s="7" t="s">
        <v>56</v>
      </c>
      <c r="C16" s="1">
        <v>1114</v>
      </c>
      <c r="D16" s="1">
        <v>1150</v>
      </c>
      <c r="E16" s="1">
        <v>1120</v>
      </c>
      <c r="F16" s="1">
        <v>1053</v>
      </c>
      <c r="G16" s="1">
        <v>1084</v>
      </c>
      <c r="H16" s="1">
        <v>1070</v>
      </c>
      <c r="I16" s="1">
        <v>1124</v>
      </c>
      <c r="J16" s="1">
        <v>1222</v>
      </c>
      <c r="K16" s="1">
        <v>1287</v>
      </c>
      <c r="L16" s="1">
        <v>1401</v>
      </c>
      <c r="M16" s="1">
        <v>1468</v>
      </c>
      <c r="N16" s="1">
        <v>1568</v>
      </c>
    </row>
    <row r="17" spans="1:14" x14ac:dyDescent="0.3">
      <c r="A17" s="7" t="s">
        <v>16</v>
      </c>
      <c r="B17" s="7" t="s">
        <v>55</v>
      </c>
      <c r="C17" s="1">
        <v>48</v>
      </c>
      <c r="D17" s="1">
        <v>32</v>
      </c>
      <c r="E17" s="1">
        <v>43</v>
      </c>
      <c r="F17" s="1">
        <v>37</v>
      </c>
      <c r="G17" s="1">
        <v>35</v>
      </c>
      <c r="H17" s="1">
        <v>39</v>
      </c>
      <c r="I17" s="1">
        <v>39</v>
      </c>
      <c r="J17" s="1">
        <v>39</v>
      </c>
      <c r="K17" s="1">
        <v>43</v>
      </c>
      <c r="L17" s="1">
        <v>48</v>
      </c>
      <c r="M17" s="1">
        <v>55</v>
      </c>
      <c r="N17" s="1">
        <v>59</v>
      </c>
    </row>
    <row r="18" spans="1:14" x14ac:dyDescent="0.3">
      <c r="A18" s="7" t="s">
        <v>16</v>
      </c>
      <c r="B18" s="7" t="s">
        <v>56</v>
      </c>
      <c r="C18" s="1">
        <v>42</v>
      </c>
      <c r="D18" s="1">
        <v>37</v>
      </c>
      <c r="E18" s="1">
        <v>29</v>
      </c>
      <c r="F18" s="1">
        <v>26</v>
      </c>
      <c r="G18" s="1">
        <v>37</v>
      </c>
      <c r="H18" s="1">
        <v>31</v>
      </c>
      <c r="I18" s="1">
        <v>30</v>
      </c>
      <c r="J18" s="1">
        <v>35</v>
      </c>
      <c r="K18" s="1">
        <v>36</v>
      </c>
      <c r="L18" s="1">
        <v>37</v>
      </c>
      <c r="M18" s="1">
        <v>35</v>
      </c>
      <c r="N18" s="1">
        <v>34</v>
      </c>
    </row>
    <row r="19" spans="1:14" x14ac:dyDescent="0.3">
      <c r="A19" s="10" t="s">
        <v>17</v>
      </c>
      <c r="B19" s="10" t="s">
        <v>17</v>
      </c>
      <c r="C19" s="5">
        <v>59416</v>
      </c>
      <c r="D19" s="5">
        <v>58351</v>
      </c>
      <c r="E19" s="5">
        <v>58842</v>
      </c>
      <c r="F19" s="5">
        <v>59215</v>
      </c>
      <c r="G19" s="5">
        <v>59650</v>
      </c>
      <c r="H19" s="5">
        <v>59851</v>
      </c>
      <c r="I19" s="5">
        <v>62200</v>
      </c>
      <c r="J19" s="5">
        <v>64342</v>
      </c>
      <c r="K19" s="5">
        <v>66621</v>
      </c>
      <c r="L19" s="5">
        <v>69962</v>
      </c>
      <c r="M19" s="5">
        <v>72534</v>
      </c>
      <c r="N19" s="5">
        <v>75600</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55</v>
      </c>
      <c r="C24" s="2">
        <v>0.561275644768367</v>
      </c>
      <c r="D24" s="2">
        <v>0.57054936912088605</v>
      </c>
      <c r="E24" s="2">
        <v>0.56995347318586198</v>
      </c>
      <c r="F24" s="2">
        <v>0.571549790896418</v>
      </c>
      <c r="G24" s="2">
        <v>0.57641509433962301</v>
      </c>
      <c r="H24" s="2">
        <v>0.57523187563853395</v>
      </c>
      <c r="I24" s="2">
        <v>0.56799201336225902</v>
      </c>
      <c r="J24" s="2">
        <v>0.56583194212576504</v>
      </c>
      <c r="K24" s="2">
        <v>0.56472124344917596</v>
      </c>
      <c r="L24" s="2">
        <v>0.565850924715113</v>
      </c>
      <c r="M24" s="2">
        <v>0.56600776272907405</v>
      </c>
      <c r="N24" s="2">
        <v>0.569016152716593</v>
      </c>
    </row>
    <row r="25" spans="1:14" x14ac:dyDescent="0.3">
      <c r="A25" s="8" t="s">
        <v>12</v>
      </c>
      <c r="B25" s="8" t="s">
        <v>56</v>
      </c>
      <c r="C25" s="2">
        <v>0.438724355231633</v>
      </c>
      <c r="D25" s="2">
        <v>0.429450630879114</v>
      </c>
      <c r="E25" s="2">
        <v>0.43004652681413802</v>
      </c>
      <c r="F25" s="2">
        <v>0.428450209103582</v>
      </c>
      <c r="G25" s="2">
        <v>0.42358490566037699</v>
      </c>
      <c r="H25" s="2">
        <v>0.42476812436146599</v>
      </c>
      <c r="I25" s="2">
        <v>0.43200798663774098</v>
      </c>
      <c r="J25" s="2">
        <v>0.43416805787423501</v>
      </c>
      <c r="K25" s="2">
        <v>0.43527875655082399</v>
      </c>
      <c r="L25" s="2">
        <v>0.434149075284887</v>
      </c>
      <c r="M25" s="2">
        <v>0.43399223727092601</v>
      </c>
      <c r="N25" s="2">
        <v>0.430983847283407</v>
      </c>
    </row>
    <row r="26" spans="1:14" x14ac:dyDescent="0.3">
      <c r="A26" s="8" t="s">
        <v>13</v>
      </c>
      <c r="B26" s="8" t="s">
        <v>55</v>
      </c>
      <c r="C26" s="2">
        <v>0.57694524495677202</v>
      </c>
      <c r="D26" s="2">
        <v>0.578171091445428</v>
      </c>
      <c r="E26" s="2">
        <v>0.59732713538640303</v>
      </c>
      <c r="F26" s="2">
        <v>0.60282021151586396</v>
      </c>
      <c r="G26" s="2">
        <v>0.59064665127020799</v>
      </c>
      <c r="H26" s="2">
        <v>0.57989836250705795</v>
      </c>
      <c r="I26" s="2">
        <v>0.58379888268156399</v>
      </c>
      <c r="J26" s="2">
        <v>0.58258098778544898</v>
      </c>
      <c r="K26" s="2">
        <v>0.57359874279727596</v>
      </c>
      <c r="L26" s="2">
        <v>0.58094742321707404</v>
      </c>
      <c r="M26" s="2">
        <v>0.59937888198757805</v>
      </c>
      <c r="N26" s="2">
        <v>0.61263157894736797</v>
      </c>
    </row>
    <row r="27" spans="1:14" x14ac:dyDescent="0.3">
      <c r="A27" s="8" t="s">
        <v>13</v>
      </c>
      <c r="B27" s="8" t="s">
        <v>56</v>
      </c>
      <c r="C27" s="2">
        <v>0.42305475504322798</v>
      </c>
      <c r="D27" s="2">
        <v>0.421828908554572</v>
      </c>
      <c r="E27" s="2">
        <v>0.40267286461359703</v>
      </c>
      <c r="F27" s="2">
        <v>0.39717978848413599</v>
      </c>
      <c r="G27" s="2">
        <v>0.40935334872979201</v>
      </c>
      <c r="H27" s="2">
        <v>0.42010163749294199</v>
      </c>
      <c r="I27" s="2">
        <v>0.41620111731843601</v>
      </c>
      <c r="J27" s="2">
        <v>0.41741901221455102</v>
      </c>
      <c r="K27" s="2">
        <v>0.42640125720272398</v>
      </c>
      <c r="L27" s="2">
        <v>0.41905257678292601</v>
      </c>
      <c r="M27" s="2">
        <v>0.40062111801242201</v>
      </c>
      <c r="N27" s="2">
        <v>0.38736842105263197</v>
      </c>
    </row>
    <row r="28" spans="1:14" x14ac:dyDescent="0.3">
      <c r="A28" s="8" t="s">
        <v>14</v>
      </c>
      <c r="B28" s="8" t="s">
        <v>55</v>
      </c>
      <c r="C28" s="2">
        <v>0.57701443449662004</v>
      </c>
      <c r="D28" s="2">
        <v>0.57919536063791199</v>
      </c>
      <c r="E28" s="2">
        <v>0.58969772849222002</v>
      </c>
      <c r="F28" s="2">
        <v>0.59474063400576405</v>
      </c>
      <c r="G28" s="2">
        <v>0.592212389380531</v>
      </c>
      <c r="H28" s="2">
        <v>0.594361233480176</v>
      </c>
      <c r="I28" s="2">
        <v>0.58951584813653801</v>
      </c>
      <c r="J28" s="2">
        <v>0.585545470114746</v>
      </c>
      <c r="K28" s="2">
        <v>0.57888513513513495</v>
      </c>
      <c r="L28" s="2">
        <v>0.58272787318361996</v>
      </c>
      <c r="M28" s="2">
        <v>0.58613046231792298</v>
      </c>
      <c r="N28" s="2">
        <v>0.59375500400320302</v>
      </c>
    </row>
    <row r="29" spans="1:14" x14ac:dyDescent="0.3">
      <c r="A29" s="8" t="s">
        <v>14</v>
      </c>
      <c r="B29" s="8" t="s">
        <v>56</v>
      </c>
      <c r="C29" s="2">
        <v>0.42298556550338001</v>
      </c>
      <c r="D29" s="2">
        <v>0.42080463936208801</v>
      </c>
      <c r="E29" s="2">
        <v>0.41030227150777998</v>
      </c>
      <c r="F29" s="2">
        <v>0.40525936599423601</v>
      </c>
      <c r="G29" s="2">
        <v>0.407787610619469</v>
      </c>
      <c r="H29" s="2">
        <v>0.405638766519824</v>
      </c>
      <c r="I29" s="2">
        <v>0.41048415186346199</v>
      </c>
      <c r="J29" s="2">
        <v>0.414454529885254</v>
      </c>
      <c r="K29" s="2">
        <v>0.42111486486486499</v>
      </c>
      <c r="L29" s="2">
        <v>0.41727212681637998</v>
      </c>
      <c r="M29" s="2">
        <v>0.41386953768207702</v>
      </c>
      <c r="N29" s="2">
        <v>0.40624499599679698</v>
      </c>
    </row>
    <row r="30" spans="1:14" x14ac:dyDescent="0.3">
      <c r="A30" s="8" t="s">
        <v>15</v>
      </c>
      <c r="B30" s="8" t="s">
        <v>55</v>
      </c>
      <c r="C30" s="2">
        <v>0.54512045732952197</v>
      </c>
      <c r="D30" s="2">
        <v>0.53740949316170505</v>
      </c>
      <c r="E30" s="2">
        <v>0.54360228198858995</v>
      </c>
      <c r="F30" s="2">
        <v>0.56143273635985003</v>
      </c>
      <c r="G30" s="2">
        <v>0.54377104377104402</v>
      </c>
      <c r="H30" s="2">
        <v>0.55711920529801295</v>
      </c>
      <c r="I30" s="2">
        <v>0.55254777070063699</v>
      </c>
      <c r="J30" s="2">
        <v>0.536418816388467</v>
      </c>
      <c r="K30" s="2">
        <v>0.54101283880171203</v>
      </c>
      <c r="L30" s="2">
        <v>0.53563142194232705</v>
      </c>
      <c r="M30" s="2">
        <v>0.53173843700159495</v>
      </c>
      <c r="N30" s="2">
        <v>0.53166069295101503</v>
      </c>
    </row>
    <row r="31" spans="1:14" x14ac:dyDescent="0.3">
      <c r="A31" s="8" t="s">
        <v>15</v>
      </c>
      <c r="B31" s="8" t="s">
        <v>56</v>
      </c>
      <c r="C31" s="2">
        <v>0.45487954267047798</v>
      </c>
      <c r="D31" s="2">
        <v>0.462590506838294</v>
      </c>
      <c r="E31" s="2">
        <v>0.45639771801140999</v>
      </c>
      <c r="F31" s="2">
        <v>0.43856726364014997</v>
      </c>
      <c r="G31" s="2">
        <v>0.45622895622895598</v>
      </c>
      <c r="H31" s="2">
        <v>0.44288079470198699</v>
      </c>
      <c r="I31" s="2">
        <v>0.44745222929936301</v>
      </c>
      <c r="J31" s="2">
        <v>0.463581183611533</v>
      </c>
      <c r="K31" s="2">
        <v>0.45898716119828797</v>
      </c>
      <c r="L31" s="2">
        <v>0.46436857805767301</v>
      </c>
      <c r="M31" s="2">
        <v>0.46826156299840499</v>
      </c>
      <c r="N31" s="2">
        <v>0.46833930704898402</v>
      </c>
    </row>
    <row r="32" spans="1:14" x14ac:dyDescent="0.3">
      <c r="A32" s="8" t="s">
        <v>16</v>
      </c>
      <c r="B32" s="8" t="s">
        <v>55</v>
      </c>
      <c r="C32" s="2">
        <v>0.53333333333333299</v>
      </c>
      <c r="D32" s="2">
        <v>0.46376811594202899</v>
      </c>
      <c r="E32" s="2">
        <v>0.59722222222222199</v>
      </c>
      <c r="F32" s="2">
        <v>0.58730158730158699</v>
      </c>
      <c r="G32" s="2">
        <v>0.48611111111111099</v>
      </c>
      <c r="H32" s="2">
        <v>0.55714285714285705</v>
      </c>
      <c r="I32" s="2">
        <v>0.565217391304348</v>
      </c>
      <c r="J32" s="2">
        <v>0.52702702702702697</v>
      </c>
      <c r="K32" s="2">
        <v>0.544303797468354</v>
      </c>
      <c r="L32" s="2">
        <v>0.56470588235294095</v>
      </c>
      <c r="M32" s="2">
        <v>0.61111111111111105</v>
      </c>
      <c r="N32" s="2">
        <v>0.63440860215053796</v>
      </c>
    </row>
    <row r="33" spans="1:15" x14ac:dyDescent="0.3">
      <c r="A33" s="8" t="s">
        <v>16</v>
      </c>
      <c r="B33" s="8" t="s">
        <v>56</v>
      </c>
      <c r="C33" s="2">
        <v>0.46666666666666701</v>
      </c>
      <c r="D33" s="2">
        <v>0.53623188405797095</v>
      </c>
      <c r="E33" s="2">
        <v>0.40277777777777801</v>
      </c>
      <c r="F33" s="2">
        <v>0.41269841269841301</v>
      </c>
      <c r="G33" s="2">
        <v>0.51388888888888895</v>
      </c>
      <c r="H33" s="2">
        <v>0.442857142857143</v>
      </c>
      <c r="I33" s="2">
        <v>0.434782608695652</v>
      </c>
      <c r="J33" s="2">
        <v>0.47297297297297303</v>
      </c>
      <c r="K33" s="2">
        <v>0.455696202531646</v>
      </c>
      <c r="L33" s="2">
        <v>0.435294117647059</v>
      </c>
      <c r="M33" s="2">
        <v>0.38888888888888901</v>
      </c>
      <c r="N33" s="2">
        <v>0.36559139784946199</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55</v>
      </c>
      <c r="C38" s="2">
        <v>-5.7034220532319402E-3</v>
      </c>
      <c r="D38" s="2">
        <v>7.6121072188751401E-3</v>
      </c>
      <c r="E38" s="2">
        <v>1.2889366272824899E-2</v>
      </c>
      <c r="F38" s="2">
        <v>1.5093672675857201E-2</v>
      </c>
      <c r="G38" s="2">
        <v>-6.9645157920395593E-5</v>
      </c>
      <c r="H38" s="2">
        <v>3.02977537872192E-2</v>
      </c>
      <c r="I38" s="2">
        <v>3.1063038702045E-2</v>
      </c>
      <c r="J38" s="2">
        <v>3.5044584316810901E-2</v>
      </c>
      <c r="K38" s="2">
        <v>5.5300414911474999E-2</v>
      </c>
      <c r="L38" s="2">
        <v>3.7276028692337697E-2</v>
      </c>
      <c r="M38" s="2">
        <v>5.3933624605769503E-2</v>
      </c>
      <c r="N38" s="3">
        <v>0.194105691056911</v>
      </c>
      <c r="O38" s="3">
        <v>0.30415324024346602</v>
      </c>
    </row>
    <row r="39" spans="1:15" x14ac:dyDescent="0.3">
      <c r="A39" s="8" t="s">
        <v>12</v>
      </c>
      <c r="B39" s="8" t="s">
        <v>56</v>
      </c>
      <c r="C39" s="2">
        <v>-4.2540498370887102E-2</v>
      </c>
      <c r="D39" s="2">
        <v>1.0065184049079801E-2</v>
      </c>
      <c r="E39" s="2">
        <v>6.3110942393470601E-3</v>
      </c>
      <c r="F39" s="2">
        <v>-4.9040411184986098E-3</v>
      </c>
      <c r="G39" s="2">
        <v>4.7860493768658498E-3</v>
      </c>
      <c r="H39" s="2">
        <v>6.12148651197887E-2</v>
      </c>
      <c r="I39" s="2">
        <v>4.0174206737178898E-2</v>
      </c>
      <c r="J39" s="2">
        <v>3.97334016918739E-2</v>
      </c>
      <c r="K39" s="2">
        <v>5.0460223537146603E-2</v>
      </c>
      <c r="L39" s="2">
        <v>3.6613988421217297E-2</v>
      </c>
      <c r="M39" s="2">
        <v>4.1094339622641501E-2</v>
      </c>
      <c r="N39" s="3">
        <v>0.17871485943775101</v>
      </c>
      <c r="O39" s="3">
        <v>0.30914871405523398</v>
      </c>
    </row>
    <row r="40" spans="1:15" x14ac:dyDescent="0.3">
      <c r="A40" s="8" t="s">
        <v>13</v>
      </c>
      <c r="B40" s="8" t="s">
        <v>55</v>
      </c>
      <c r="C40" s="2">
        <v>-2.0979020979021001E-2</v>
      </c>
      <c r="D40" s="2">
        <v>4.8979591836734698E-2</v>
      </c>
      <c r="E40" s="2">
        <v>-1.9455252918287899E-3</v>
      </c>
      <c r="F40" s="2">
        <v>-2.92397660818713E-3</v>
      </c>
      <c r="G40" s="2">
        <v>3.9100684261974602E-3</v>
      </c>
      <c r="H40" s="2">
        <v>1.7526777020447901E-2</v>
      </c>
      <c r="I40" s="2">
        <v>4.97607655502392E-2</v>
      </c>
      <c r="J40" s="2">
        <v>-1.82315405651778E-3</v>
      </c>
      <c r="K40" s="2">
        <v>1.9178082191780799E-2</v>
      </c>
      <c r="L40" s="2">
        <v>3.7634408602150497E-2</v>
      </c>
      <c r="M40" s="2">
        <v>5.1813471502590702E-3</v>
      </c>
      <c r="N40" s="3">
        <v>6.1075660893345499E-2</v>
      </c>
      <c r="O40" s="3">
        <v>0.13229571984435801</v>
      </c>
    </row>
    <row r="41" spans="1:15" x14ac:dyDescent="0.3">
      <c r="A41" s="8" t="s">
        <v>13</v>
      </c>
      <c r="B41" s="8" t="s">
        <v>56</v>
      </c>
      <c r="C41" s="2">
        <v>-2.5885558583106299E-2</v>
      </c>
      <c r="D41" s="2">
        <v>-3.0769230769230799E-2</v>
      </c>
      <c r="E41" s="2">
        <v>-2.4531024531024501E-2</v>
      </c>
      <c r="F41" s="2">
        <v>4.8816568047337298E-2</v>
      </c>
      <c r="G41" s="2">
        <v>4.93653032440056E-2</v>
      </c>
      <c r="H41" s="2">
        <v>1.3440860215053799E-3</v>
      </c>
      <c r="I41" s="2">
        <v>5.5033557046979903E-2</v>
      </c>
      <c r="J41" s="2">
        <v>3.5623409669211202E-2</v>
      </c>
      <c r="K41" s="2">
        <v>-1.1056511056511099E-2</v>
      </c>
      <c r="L41" s="2">
        <v>-3.8509316770186298E-2</v>
      </c>
      <c r="M41" s="2">
        <v>-4.90956072351421E-2</v>
      </c>
      <c r="N41" s="3">
        <v>-6.3613231552162794E-2</v>
      </c>
      <c r="O41" s="3">
        <v>6.2049062049062E-2</v>
      </c>
    </row>
    <row r="42" spans="1:15" x14ac:dyDescent="0.3">
      <c r="A42" s="8" t="s">
        <v>14</v>
      </c>
      <c r="B42" s="8" t="s">
        <v>55</v>
      </c>
      <c r="C42" s="2">
        <v>1.2032932235592099E-2</v>
      </c>
      <c r="D42" s="2">
        <v>3.1602002503128897E-2</v>
      </c>
      <c r="E42" s="2">
        <v>1.51653017895056E-3</v>
      </c>
      <c r="F42" s="2">
        <v>1.3325257419745599E-2</v>
      </c>
      <c r="G42" s="2">
        <v>8.0693365212193696E-3</v>
      </c>
      <c r="H42" s="2">
        <v>3.5576638007708298E-3</v>
      </c>
      <c r="I42" s="2">
        <v>1.00443131462334E-2</v>
      </c>
      <c r="J42" s="2">
        <v>2.3398654577361801E-3</v>
      </c>
      <c r="K42" s="2">
        <v>2.9763641669098301E-2</v>
      </c>
      <c r="L42" s="2">
        <v>4.9022385945026899E-2</v>
      </c>
      <c r="M42" s="2">
        <v>1.6207455429497601E-3</v>
      </c>
      <c r="N42" s="3">
        <v>8.4527639660719495E-2</v>
      </c>
      <c r="O42" s="3">
        <v>0.124658780709736</v>
      </c>
    </row>
    <row r="43" spans="1:15" x14ac:dyDescent="0.3">
      <c r="A43" s="8" t="s">
        <v>14</v>
      </c>
      <c r="B43" s="8" t="s">
        <v>56</v>
      </c>
      <c r="C43" s="2">
        <v>3.0237580993520501E-3</v>
      </c>
      <c r="D43" s="2">
        <v>-1.2058570198105099E-2</v>
      </c>
      <c r="E43" s="2">
        <v>-1.9180470793374E-2</v>
      </c>
      <c r="F43" s="2">
        <v>2.4E-2</v>
      </c>
      <c r="G43" s="2">
        <v>-8.6805555555555605E-4</v>
      </c>
      <c r="H43" s="2">
        <v>2.3892267593397E-2</v>
      </c>
      <c r="I43" s="2">
        <v>2.6728892660161201E-2</v>
      </c>
      <c r="J43" s="2">
        <v>3.01652892561983E-2</v>
      </c>
      <c r="K43" s="2">
        <v>1.36381869233855E-2</v>
      </c>
      <c r="L43" s="2">
        <v>3.4428175702413903E-2</v>
      </c>
      <c r="M43" s="2">
        <v>-2.9456771231828601E-2</v>
      </c>
      <c r="N43" s="3">
        <v>4.8347107438016498E-2</v>
      </c>
      <c r="O43" s="3">
        <v>0.10592850915431599</v>
      </c>
    </row>
    <row r="44" spans="1:15" x14ac:dyDescent="0.3">
      <c r="A44" s="8" t="s">
        <v>15</v>
      </c>
      <c r="B44" s="8" t="s">
        <v>55</v>
      </c>
      <c r="C44" s="2">
        <v>7.4906367041198505E-4</v>
      </c>
      <c r="D44" s="2">
        <v>-1.49700598802395E-3</v>
      </c>
      <c r="E44" s="2">
        <v>1.04947526236882E-2</v>
      </c>
      <c r="F44" s="2">
        <v>-4.1543026706231501E-2</v>
      </c>
      <c r="G44" s="2">
        <v>4.1795665634674899E-2</v>
      </c>
      <c r="H44" s="2">
        <v>3.12035661218425E-2</v>
      </c>
      <c r="I44" s="2">
        <v>1.8731988472622502E-2</v>
      </c>
      <c r="J44" s="2">
        <v>7.2842998585572805E-2</v>
      </c>
      <c r="K44" s="2">
        <v>6.5260382333553094E-2</v>
      </c>
      <c r="L44" s="2">
        <v>3.1559405940594101E-2</v>
      </c>
      <c r="M44" s="2">
        <v>6.7786442711457701E-2</v>
      </c>
      <c r="N44" s="3">
        <v>0.25884016973125901</v>
      </c>
      <c r="O44" s="3">
        <v>0.33433283358320798</v>
      </c>
    </row>
    <row r="45" spans="1:15" x14ac:dyDescent="0.3">
      <c r="A45" s="8" t="s">
        <v>15</v>
      </c>
      <c r="B45" s="8" t="s">
        <v>56</v>
      </c>
      <c r="C45" s="2">
        <v>3.2315978456014402E-2</v>
      </c>
      <c r="D45" s="2">
        <v>-2.6086956521739101E-2</v>
      </c>
      <c r="E45" s="2">
        <v>-5.9821428571428602E-2</v>
      </c>
      <c r="F45" s="2">
        <v>2.9439696106362798E-2</v>
      </c>
      <c r="G45" s="2">
        <v>-1.2915129151291499E-2</v>
      </c>
      <c r="H45" s="2">
        <v>5.0467289719626197E-2</v>
      </c>
      <c r="I45" s="2">
        <v>8.7188612099644097E-2</v>
      </c>
      <c r="J45" s="2">
        <v>5.31914893617021E-2</v>
      </c>
      <c r="K45" s="2">
        <v>8.8578088578088604E-2</v>
      </c>
      <c r="L45" s="2">
        <v>4.7822983583154899E-2</v>
      </c>
      <c r="M45" s="2">
        <v>6.8119891008174394E-2</v>
      </c>
      <c r="N45" s="3">
        <v>0.28314238952536802</v>
      </c>
      <c r="O45" s="3">
        <v>0.4</v>
      </c>
    </row>
    <row r="46" spans="1:15" x14ac:dyDescent="0.3">
      <c r="A46" s="8" t="s">
        <v>16</v>
      </c>
      <c r="B46" s="8" t="s">
        <v>55</v>
      </c>
      <c r="C46" s="2">
        <v>-0.33333333333333298</v>
      </c>
      <c r="D46" s="2">
        <v>0.34375</v>
      </c>
      <c r="E46" s="2">
        <v>-0.13953488372093001</v>
      </c>
      <c r="F46" s="2">
        <v>-5.4054054054054099E-2</v>
      </c>
      <c r="G46" s="2">
        <v>0.114285714285714</v>
      </c>
      <c r="H46" s="2">
        <v>0</v>
      </c>
      <c r="I46" s="2">
        <v>0</v>
      </c>
      <c r="J46" s="2">
        <v>0.102564102564103</v>
      </c>
      <c r="K46" s="2">
        <v>0.116279069767442</v>
      </c>
      <c r="L46" s="2">
        <v>0.14583333333333301</v>
      </c>
      <c r="M46" s="2">
        <v>7.2727272727272696E-2</v>
      </c>
      <c r="N46" s="3">
        <v>0.512820512820513</v>
      </c>
      <c r="O46" s="3">
        <v>0.372093023255814</v>
      </c>
    </row>
    <row r="47" spans="1:15" x14ac:dyDescent="0.3">
      <c r="A47" s="8" t="s">
        <v>16</v>
      </c>
      <c r="B47" s="8" t="s">
        <v>56</v>
      </c>
      <c r="C47" s="2">
        <v>-0.119047619047619</v>
      </c>
      <c r="D47" s="2">
        <v>-0.21621621621621601</v>
      </c>
      <c r="E47" s="2">
        <v>-0.10344827586206901</v>
      </c>
      <c r="F47" s="2">
        <v>0.42307692307692302</v>
      </c>
      <c r="G47" s="2">
        <v>-0.162162162162162</v>
      </c>
      <c r="H47" s="2">
        <v>-3.2258064516128997E-2</v>
      </c>
      <c r="I47" s="2">
        <v>0.16666666666666699</v>
      </c>
      <c r="J47" s="2">
        <v>2.8571428571428598E-2</v>
      </c>
      <c r="K47" s="2">
        <v>2.7777777777777801E-2</v>
      </c>
      <c r="L47" s="2">
        <v>-5.4054054054054099E-2</v>
      </c>
      <c r="M47" s="2">
        <v>-2.8571428571428598E-2</v>
      </c>
      <c r="N47" s="3">
        <v>-2.8571428571428598E-2</v>
      </c>
      <c r="O47" s="3">
        <v>0.17241379310344801</v>
      </c>
    </row>
    <row r="48" spans="1:15" x14ac:dyDescent="0.3">
      <c r="A48" s="11" t="s">
        <v>17</v>
      </c>
      <c r="B48" s="11" t="s">
        <v>17</v>
      </c>
      <c r="C48" s="3">
        <v>-1.79244647906288E-2</v>
      </c>
      <c r="D48" s="3">
        <v>8.4145944371133308E-3</v>
      </c>
      <c r="E48" s="3">
        <v>6.3390095510009901E-3</v>
      </c>
      <c r="F48" s="3">
        <v>7.3461116271215099E-3</v>
      </c>
      <c r="G48" s="3">
        <v>3.3696563285834E-3</v>
      </c>
      <c r="H48" s="3">
        <v>3.9247464536933403E-2</v>
      </c>
      <c r="I48" s="3">
        <v>3.4437299035369802E-2</v>
      </c>
      <c r="J48" s="3">
        <v>3.5420098846787498E-2</v>
      </c>
      <c r="K48" s="3">
        <v>5.0149352306329803E-2</v>
      </c>
      <c r="L48" s="3">
        <v>3.67628140990824E-2</v>
      </c>
      <c r="M48" s="3">
        <v>4.2269832078749299E-2</v>
      </c>
      <c r="N48" s="3">
        <v>0.17497124739672401</v>
      </c>
      <c r="O48" s="3">
        <v>0.28479657387580298</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186</v>
      </c>
      <c r="B53" s="15"/>
    </row>
    <row r="54" spans="1:2" x14ac:dyDescent="0.3">
      <c r="A54" s="14" t="s">
        <v>43</v>
      </c>
      <c r="B54" s="15"/>
    </row>
    <row r="55" spans="1:2" x14ac:dyDescent="0.3">
      <c r="A55" s="14" t="s">
        <v>44</v>
      </c>
      <c r="B55" s="15"/>
    </row>
    <row r="56" spans="1:2" x14ac:dyDescent="0.3">
      <c r="A56" s="14" t="s">
        <v>45</v>
      </c>
      <c r="B56" s="15"/>
    </row>
    <row r="57" spans="1:2" x14ac:dyDescent="0.3">
      <c r="A57" s="14" t="s">
        <v>59</v>
      </c>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189</v>
      </c>
      <c r="B1" s="15"/>
    </row>
    <row r="2" spans="1:14" ht="15.6" x14ac:dyDescent="0.3">
      <c r="A2" s="12" t="s">
        <v>185</v>
      </c>
      <c r="B2" s="15"/>
    </row>
    <row r="3" spans="1:14" ht="15.6" x14ac:dyDescent="0.3">
      <c r="A3" s="12" t="s">
        <v>33</v>
      </c>
      <c r="B3" s="15"/>
    </row>
    <row r="4" spans="1:14" ht="15.6" x14ac:dyDescent="0.3">
      <c r="A4" s="12" t="s">
        <v>58</v>
      </c>
      <c r="B4" s="15"/>
    </row>
    <row r="5" spans="1:14" ht="15.6" x14ac:dyDescent="0.3">
      <c r="A5" s="12" t="s">
        <v>53</v>
      </c>
      <c r="B5" s="15"/>
    </row>
    <row r="6" spans="1:14" x14ac:dyDescent="0.3">
      <c r="A6" s="16" t="str">
        <f>HYPERLINK("#'Table of contents'!A58",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60</v>
      </c>
      <c r="C9" s="1">
        <v>14280</v>
      </c>
      <c r="D9" s="1">
        <v>14338</v>
      </c>
      <c r="E9" s="1">
        <v>14159</v>
      </c>
      <c r="F9" s="1">
        <v>13868</v>
      </c>
      <c r="G9" s="1">
        <v>13356</v>
      </c>
      <c r="H9" s="1">
        <v>12845</v>
      </c>
      <c r="I9" s="1">
        <v>12635</v>
      </c>
      <c r="J9" s="1">
        <v>12734</v>
      </c>
      <c r="K9" s="1">
        <v>12815</v>
      </c>
      <c r="L9" s="1">
        <v>13021</v>
      </c>
      <c r="M9" s="1">
        <v>13211</v>
      </c>
      <c r="N9" s="1">
        <v>13967</v>
      </c>
    </row>
    <row r="10" spans="1:14" x14ac:dyDescent="0.3">
      <c r="A10" s="7" t="s">
        <v>12</v>
      </c>
      <c r="B10" s="7" t="s">
        <v>61</v>
      </c>
      <c r="C10" s="1">
        <v>12220</v>
      </c>
      <c r="D10" s="1">
        <v>12072</v>
      </c>
      <c r="E10" s="1">
        <v>12424</v>
      </c>
      <c r="F10" s="1">
        <v>13043</v>
      </c>
      <c r="G10" s="1">
        <v>13945</v>
      </c>
      <c r="H10" s="1">
        <v>14312</v>
      </c>
      <c r="I10" s="1">
        <v>15151</v>
      </c>
      <c r="J10" s="1">
        <v>15783</v>
      </c>
      <c r="K10" s="1">
        <v>16528</v>
      </c>
      <c r="L10" s="1">
        <v>17843</v>
      </c>
      <c r="M10" s="1">
        <v>18717</v>
      </c>
      <c r="N10" s="1">
        <v>19667</v>
      </c>
    </row>
    <row r="11" spans="1:14" x14ac:dyDescent="0.3">
      <c r="A11" s="7" t="s">
        <v>12</v>
      </c>
      <c r="B11" s="7" t="s">
        <v>62</v>
      </c>
      <c r="C11" s="1">
        <v>1288</v>
      </c>
      <c r="D11" s="1">
        <v>1227</v>
      </c>
      <c r="E11" s="1">
        <v>1265</v>
      </c>
      <c r="F11" s="1">
        <v>1290</v>
      </c>
      <c r="G11" s="1">
        <v>1325</v>
      </c>
      <c r="H11" s="1">
        <v>1465</v>
      </c>
      <c r="I11" s="1">
        <v>1692</v>
      </c>
      <c r="J11" s="1">
        <v>1849</v>
      </c>
      <c r="K11" s="1">
        <v>2071</v>
      </c>
      <c r="L11" s="1">
        <v>2269</v>
      </c>
      <c r="M11" s="1">
        <v>2436</v>
      </c>
      <c r="N11" s="1">
        <v>2576</v>
      </c>
    </row>
    <row r="12" spans="1:14" x14ac:dyDescent="0.3">
      <c r="A12" s="7" t="s">
        <v>12</v>
      </c>
      <c r="B12" s="7" t="s">
        <v>63</v>
      </c>
      <c r="C12" s="1">
        <v>89</v>
      </c>
      <c r="D12" s="1">
        <v>81</v>
      </c>
      <c r="E12" s="1">
        <v>81</v>
      </c>
      <c r="F12" s="1">
        <v>87</v>
      </c>
      <c r="G12" s="1">
        <v>88</v>
      </c>
      <c r="H12" s="1">
        <v>90</v>
      </c>
      <c r="I12" s="1">
        <v>105</v>
      </c>
      <c r="J12" s="1">
        <v>137</v>
      </c>
      <c r="K12" s="1">
        <v>159</v>
      </c>
      <c r="L12" s="1">
        <v>184</v>
      </c>
      <c r="M12" s="1">
        <v>195</v>
      </c>
      <c r="N12" s="1">
        <v>212</v>
      </c>
    </row>
    <row r="13" spans="1:14" x14ac:dyDescent="0.3">
      <c r="A13" s="7" t="s">
        <v>12</v>
      </c>
      <c r="B13" s="7" t="s">
        <v>64</v>
      </c>
      <c r="C13" s="1">
        <v>1</v>
      </c>
      <c r="D13" s="1">
        <v>1</v>
      </c>
      <c r="E13" s="1">
        <v>1</v>
      </c>
      <c r="F13" s="1">
        <v>2</v>
      </c>
      <c r="G13" s="1">
        <v>3</v>
      </c>
      <c r="H13" s="1">
        <v>3</v>
      </c>
      <c r="I13" s="1">
        <v>2</v>
      </c>
      <c r="J13" s="1">
        <v>1</v>
      </c>
      <c r="K13" s="1">
        <v>0</v>
      </c>
      <c r="L13" s="1">
        <v>2</v>
      </c>
      <c r="M13" s="1">
        <v>2</v>
      </c>
      <c r="N13" s="1">
        <v>3</v>
      </c>
    </row>
    <row r="14" spans="1:14" x14ac:dyDescent="0.3">
      <c r="A14" s="7" t="s">
        <v>12</v>
      </c>
      <c r="B14" s="7" t="s">
        <v>65</v>
      </c>
      <c r="C14" s="1">
        <v>0</v>
      </c>
      <c r="D14" s="1">
        <v>0</v>
      </c>
      <c r="E14" s="1">
        <v>0</v>
      </c>
      <c r="F14" s="1">
        <v>0</v>
      </c>
      <c r="G14" s="1">
        <v>0</v>
      </c>
      <c r="H14" s="1">
        <v>0</v>
      </c>
      <c r="I14" s="1">
        <v>0</v>
      </c>
      <c r="J14" s="1">
        <v>0</v>
      </c>
      <c r="K14" s="1">
        <v>0</v>
      </c>
      <c r="L14" s="1">
        <v>0</v>
      </c>
      <c r="M14" s="1">
        <v>0</v>
      </c>
      <c r="N14" s="1">
        <v>0</v>
      </c>
    </row>
    <row r="15" spans="1:14" x14ac:dyDescent="0.3">
      <c r="A15" s="7" t="s">
        <v>12</v>
      </c>
      <c r="B15" s="7" t="s">
        <v>66</v>
      </c>
      <c r="C15" s="1">
        <v>8932</v>
      </c>
      <c r="D15" s="1">
        <v>9354</v>
      </c>
      <c r="E15" s="1">
        <v>9748</v>
      </c>
      <c r="F15" s="1">
        <v>9851</v>
      </c>
      <c r="G15" s="1">
        <v>9477</v>
      </c>
      <c r="H15" s="1">
        <v>9363</v>
      </c>
      <c r="I15" s="1">
        <v>9602</v>
      </c>
      <c r="J15" s="1">
        <v>9773</v>
      </c>
      <c r="K15" s="1">
        <v>9632</v>
      </c>
      <c r="L15" s="1">
        <v>9705</v>
      </c>
      <c r="M15" s="1">
        <v>9667</v>
      </c>
      <c r="N15" s="1">
        <v>9676</v>
      </c>
    </row>
    <row r="16" spans="1:14" x14ac:dyDescent="0.3">
      <c r="A16" s="7" t="s">
        <v>12</v>
      </c>
      <c r="B16" s="7" t="s">
        <v>67</v>
      </c>
      <c r="C16" s="1">
        <v>11227</v>
      </c>
      <c r="D16" s="1">
        <v>10020</v>
      </c>
      <c r="E16" s="1">
        <v>9891</v>
      </c>
      <c r="F16" s="1">
        <v>9877</v>
      </c>
      <c r="G16" s="1">
        <v>10183</v>
      </c>
      <c r="H16" s="1">
        <v>10384</v>
      </c>
      <c r="I16" s="1">
        <v>11299</v>
      </c>
      <c r="J16" s="1">
        <v>11878</v>
      </c>
      <c r="K16" s="1">
        <v>12870</v>
      </c>
      <c r="L16" s="1">
        <v>13866</v>
      </c>
      <c r="M16" s="1">
        <v>14768</v>
      </c>
      <c r="N16" s="1">
        <v>15753</v>
      </c>
    </row>
    <row r="17" spans="1:14" x14ac:dyDescent="0.3">
      <c r="A17" s="7" t="s">
        <v>12</v>
      </c>
      <c r="B17" s="7" t="s">
        <v>68</v>
      </c>
      <c r="C17" s="1">
        <v>1555</v>
      </c>
      <c r="D17" s="1">
        <v>1428</v>
      </c>
      <c r="E17" s="1">
        <v>1365</v>
      </c>
      <c r="F17" s="1">
        <v>1402</v>
      </c>
      <c r="G17" s="1">
        <v>1364</v>
      </c>
      <c r="H17" s="1">
        <v>1366</v>
      </c>
      <c r="I17" s="1">
        <v>1478</v>
      </c>
      <c r="J17" s="1">
        <v>1595</v>
      </c>
      <c r="K17" s="1">
        <v>1648</v>
      </c>
      <c r="L17" s="1">
        <v>1779</v>
      </c>
      <c r="M17" s="1">
        <v>1856</v>
      </c>
      <c r="N17" s="1">
        <v>1959</v>
      </c>
    </row>
    <row r="18" spans="1:14" x14ac:dyDescent="0.3">
      <c r="A18" s="7" t="s">
        <v>12</v>
      </c>
      <c r="B18" s="7" t="s">
        <v>69</v>
      </c>
      <c r="C18" s="1">
        <v>76</v>
      </c>
      <c r="D18" s="1">
        <v>61</v>
      </c>
      <c r="E18" s="1">
        <v>69</v>
      </c>
      <c r="F18" s="1">
        <v>76</v>
      </c>
      <c r="G18" s="1">
        <v>78</v>
      </c>
      <c r="H18" s="1">
        <v>89</v>
      </c>
      <c r="I18" s="1">
        <v>119</v>
      </c>
      <c r="J18" s="1">
        <v>155</v>
      </c>
      <c r="K18" s="1">
        <v>180</v>
      </c>
      <c r="L18" s="1">
        <v>203</v>
      </c>
      <c r="M18" s="1">
        <v>201</v>
      </c>
      <c r="N18" s="1">
        <v>195</v>
      </c>
    </row>
    <row r="19" spans="1:14" x14ac:dyDescent="0.3">
      <c r="A19" s="7" t="s">
        <v>12</v>
      </c>
      <c r="B19" s="7" t="s">
        <v>70</v>
      </c>
      <c r="C19" s="1">
        <v>1</v>
      </c>
      <c r="D19" s="1">
        <v>1</v>
      </c>
      <c r="E19" s="1">
        <v>1</v>
      </c>
      <c r="F19" s="1">
        <v>1</v>
      </c>
      <c r="G19" s="1">
        <v>1</v>
      </c>
      <c r="H19" s="1">
        <v>2</v>
      </c>
      <c r="I19" s="1">
        <v>4</v>
      </c>
      <c r="J19" s="1">
        <v>5</v>
      </c>
      <c r="K19" s="1">
        <v>6</v>
      </c>
      <c r="L19" s="1">
        <v>11</v>
      </c>
      <c r="M19" s="1">
        <v>8</v>
      </c>
      <c r="N19" s="1">
        <v>6</v>
      </c>
    </row>
    <row r="20" spans="1:14" x14ac:dyDescent="0.3">
      <c r="A20" s="7" t="s">
        <v>12</v>
      </c>
      <c r="B20" s="7" t="s">
        <v>71</v>
      </c>
      <c r="C20" s="1">
        <v>0</v>
      </c>
      <c r="D20" s="1">
        <v>0</v>
      </c>
      <c r="E20" s="1">
        <v>0</v>
      </c>
      <c r="F20" s="1">
        <v>0</v>
      </c>
      <c r="G20" s="1">
        <v>0</v>
      </c>
      <c r="H20" s="1">
        <v>0</v>
      </c>
      <c r="I20" s="1">
        <v>0</v>
      </c>
      <c r="J20" s="1">
        <v>0</v>
      </c>
      <c r="K20" s="1">
        <v>0</v>
      </c>
      <c r="L20" s="1">
        <v>0</v>
      </c>
      <c r="M20" s="1">
        <v>0</v>
      </c>
      <c r="N20" s="1">
        <v>0</v>
      </c>
    </row>
    <row r="21" spans="1:14" x14ac:dyDescent="0.3">
      <c r="A21" s="7" t="s">
        <v>13</v>
      </c>
      <c r="B21" s="7" t="s">
        <v>60</v>
      </c>
      <c r="C21" s="1">
        <v>705</v>
      </c>
      <c r="D21" s="1">
        <v>691</v>
      </c>
      <c r="E21" s="1">
        <v>697</v>
      </c>
      <c r="F21" s="1">
        <v>660</v>
      </c>
      <c r="G21" s="1">
        <v>641</v>
      </c>
      <c r="H21" s="1">
        <v>577</v>
      </c>
      <c r="I21" s="1">
        <v>560</v>
      </c>
      <c r="J21" s="1">
        <v>562</v>
      </c>
      <c r="K21" s="1">
        <v>512</v>
      </c>
      <c r="L21" s="1">
        <v>509</v>
      </c>
      <c r="M21" s="1">
        <v>494</v>
      </c>
      <c r="N21" s="1">
        <v>489</v>
      </c>
    </row>
    <row r="22" spans="1:14" x14ac:dyDescent="0.3">
      <c r="A22" s="7" t="s">
        <v>13</v>
      </c>
      <c r="B22" s="7" t="s">
        <v>61</v>
      </c>
      <c r="C22" s="1">
        <v>284</v>
      </c>
      <c r="D22" s="1">
        <v>275</v>
      </c>
      <c r="E22" s="1">
        <v>320</v>
      </c>
      <c r="F22" s="1">
        <v>358</v>
      </c>
      <c r="G22" s="1">
        <v>371</v>
      </c>
      <c r="H22" s="1">
        <v>436</v>
      </c>
      <c r="I22" s="1">
        <v>468</v>
      </c>
      <c r="J22" s="1">
        <v>513</v>
      </c>
      <c r="K22" s="1">
        <v>555</v>
      </c>
      <c r="L22" s="1">
        <v>570</v>
      </c>
      <c r="M22" s="1">
        <v>621</v>
      </c>
      <c r="N22" s="1">
        <v>629</v>
      </c>
    </row>
    <row r="23" spans="1:14" x14ac:dyDescent="0.3">
      <c r="A23" s="7" t="s">
        <v>13</v>
      </c>
      <c r="B23" s="7" t="s">
        <v>62</v>
      </c>
      <c r="C23" s="1">
        <v>12</v>
      </c>
      <c r="D23" s="1">
        <v>14</v>
      </c>
      <c r="E23" s="1">
        <v>11</v>
      </c>
      <c r="F23" s="1">
        <v>8</v>
      </c>
      <c r="G23" s="1">
        <v>11</v>
      </c>
      <c r="H23" s="1">
        <v>14</v>
      </c>
      <c r="I23" s="1">
        <v>16</v>
      </c>
      <c r="J23" s="1">
        <v>22</v>
      </c>
      <c r="K23" s="1">
        <v>27</v>
      </c>
      <c r="L23" s="1">
        <v>35</v>
      </c>
      <c r="M23" s="1">
        <v>40</v>
      </c>
      <c r="N23" s="1">
        <v>43</v>
      </c>
    </row>
    <row r="24" spans="1:14" x14ac:dyDescent="0.3">
      <c r="A24" s="7" t="s">
        <v>13</v>
      </c>
      <c r="B24" s="7" t="s">
        <v>63</v>
      </c>
      <c r="C24" s="1">
        <v>0</v>
      </c>
      <c r="D24" s="1">
        <v>0</v>
      </c>
      <c r="E24" s="1">
        <v>0</v>
      </c>
      <c r="F24" s="1">
        <v>0</v>
      </c>
      <c r="G24" s="1">
        <v>0</v>
      </c>
      <c r="H24" s="1">
        <v>0</v>
      </c>
      <c r="I24" s="1">
        <v>1</v>
      </c>
      <c r="J24" s="1">
        <v>0</v>
      </c>
      <c r="K24" s="1">
        <v>1</v>
      </c>
      <c r="L24" s="1">
        <v>2</v>
      </c>
      <c r="M24" s="1">
        <v>3</v>
      </c>
      <c r="N24" s="1">
        <v>3</v>
      </c>
    </row>
    <row r="25" spans="1:14" x14ac:dyDescent="0.3">
      <c r="A25" s="7" t="s">
        <v>13</v>
      </c>
      <c r="B25" s="7" t="s">
        <v>64</v>
      </c>
      <c r="C25" s="1">
        <v>0</v>
      </c>
      <c r="D25" s="1">
        <v>0</v>
      </c>
      <c r="E25" s="1">
        <v>0</v>
      </c>
      <c r="F25" s="1">
        <v>0</v>
      </c>
      <c r="G25" s="1">
        <v>0</v>
      </c>
      <c r="H25" s="1">
        <v>0</v>
      </c>
      <c r="I25" s="1">
        <v>0</v>
      </c>
      <c r="J25" s="1">
        <v>0</v>
      </c>
      <c r="K25" s="1">
        <v>0</v>
      </c>
      <c r="L25" s="1">
        <v>0</v>
      </c>
      <c r="M25" s="1">
        <v>0</v>
      </c>
      <c r="N25" s="1">
        <v>0</v>
      </c>
    </row>
    <row r="26" spans="1:14" x14ac:dyDescent="0.3">
      <c r="A26" s="7" t="s">
        <v>13</v>
      </c>
      <c r="B26" s="7" t="s">
        <v>65</v>
      </c>
      <c r="C26" s="1">
        <v>0</v>
      </c>
      <c r="D26" s="1">
        <v>0</v>
      </c>
      <c r="E26" s="1">
        <v>0</v>
      </c>
      <c r="F26" s="1">
        <v>0</v>
      </c>
      <c r="G26" s="1">
        <v>0</v>
      </c>
      <c r="H26" s="1">
        <v>0</v>
      </c>
      <c r="I26" s="1">
        <v>0</v>
      </c>
      <c r="J26" s="1">
        <v>0</v>
      </c>
      <c r="K26" s="1">
        <v>0</v>
      </c>
      <c r="L26" s="1">
        <v>0</v>
      </c>
      <c r="M26" s="1">
        <v>0</v>
      </c>
      <c r="N26" s="1">
        <v>0</v>
      </c>
    </row>
    <row r="27" spans="1:14" x14ac:dyDescent="0.3">
      <c r="A27" s="7" t="s">
        <v>13</v>
      </c>
      <c r="B27" s="7" t="s">
        <v>66</v>
      </c>
      <c r="C27" s="1">
        <v>425</v>
      </c>
      <c r="D27" s="1">
        <v>443</v>
      </c>
      <c r="E27" s="1">
        <v>426</v>
      </c>
      <c r="F27" s="1">
        <v>417</v>
      </c>
      <c r="G27" s="1">
        <v>431</v>
      </c>
      <c r="H27" s="1">
        <v>422</v>
      </c>
      <c r="I27" s="1">
        <v>396</v>
      </c>
      <c r="J27" s="1">
        <v>375</v>
      </c>
      <c r="K27" s="1">
        <v>361</v>
      </c>
      <c r="L27" s="1">
        <v>320</v>
      </c>
      <c r="M27" s="1">
        <v>292</v>
      </c>
      <c r="N27" s="1">
        <v>260</v>
      </c>
    </row>
    <row r="28" spans="1:14" x14ac:dyDescent="0.3">
      <c r="A28" s="7" t="s">
        <v>13</v>
      </c>
      <c r="B28" s="7" t="s">
        <v>67</v>
      </c>
      <c r="C28" s="1">
        <v>294</v>
      </c>
      <c r="D28" s="1">
        <v>257</v>
      </c>
      <c r="E28" s="1">
        <v>252</v>
      </c>
      <c r="F28" s="1">
        <v>250</v>
      </c>
      <c r="G28" s="1">
        <v>267</v>
      </c>
      <c r="H28" s="1">
        <v>307</v>
      </c>
      <c r="I28" s="1">
        <v>329</v>
      </c>
      <c r="J28" s="1">
        <v>387</v>
      </c>
      <c r="K28" s="1">
        <v>421</v>
      </c>
      <c r="L28" s="1">
        <v>452</v>
      </c>
      <c r="M28" s="1">
        <v>444</v>
      </c>
      <c r="N28" s="1">
        <v>435</v>
      </c>
    </row>
    <row r="29" spans="1:14" x14ac:dyDescent="0.3">
      <c r="A29" s="7" t="s">
        <v>13</v>
      </c>
      <c r="B29" s="7" t="s">
        <v>68</v>
      </c>
      <c r="C29" s="1">
        <v>14</v>
      </c>
      <c r="D29" s="1">
        <v>15</v>
      </c>
      <c r="E29" s="1">
        <v>13</v>
      </c>
      <c r="F29" s="1">
        <v>9</v>
      </c>
      <c r="G29" s="1">
        <v>11</v>
      </c>
      <c r="H29" s="1">
        <v>15</v>
      </c>
      <c r="I29" s="1">
        <v>20</v>
      </c>
      <c r="J29" s="1">
        <v>22</v>
      </c>
      <c r="K29" s="1">
        <v>29</v>
      </c>
      <c r="L29" s="1">
        <v>29</v>
      </c>
      <c r="M29" s="1">
        <v>33</v>
      </c>
      <c r="N29" s="1">
        <v>38</v>
      </c>
    </row>
    <row r="30" spans="1:14" x14ac:dyDescent="0.3">
      <c r="A30" s="7" t="s">
        <v>13</v>
      </c>
      <c r="B30" s="7" t="s">
        <v>69</v>
      </c>
      <c r="C30" s="1">
        <v>1</v>
      </c>
      <c r="D30" s="1">
        <v>0</v>
      </c>
      <c r="E30" s="1">
        <v>2</v>
      </c>
      <c r="F30" s="1">
        <v>0</v>
      </c>
      <c r="G30" s="1">
        <v>0</v>
      </c>
      <c r="H30" s="1">
        <v>0</v>
      </c>
      <c r="I30" s="1">
        <v>0</v>
      </c>
      <c r="J30" s="1">
        <v>2</v>
      </c>
      <c r="K30" s="1">
        <v>2</v>
      </c>
      <c r="L30" s="1">
        <v>3</v>
      </c>
      <c r="M30" s="1">
        <v>4</v>
      </c>
      <c r="N30" s="1">
        <v>3</v>
      </c>
    </row>
    <row r="31" spans="1:14" x14ac:dyDescent="0.3">
      <c r="A31" s="7" t="s">
        <v>13</v>
      </c>
      <c r="B31" s="7" t="s">
        <v>70</v>
      </c>
      <c r="C31" s="1">
        <v>0</v>
      </c>
      <c r="D31" s="1">
        <v>0</v>
      </c>
      <c r="E31" s="1">
        <v>0</v>
      </c>
      <c r="F31" s="1">
        <v>0</v>
      </c>
      <c r="G31" s="1">
        <v>0</v>
      </c>
      <c r="H31" s="1">
        <v>0</v>
      </c>
      <c r="I31" s="1">
        <v>0</v>
      </c>
      <c r="J31" s="1">
        <v>0</v>
      </c>
      <c r="K31" s="1">
        <v>1</v>
      </c>
      <c r="L31" s="1">
        <v>1</v>
      </c>
      <c r="M31" s="1">
        <v>1</v>
      </c>
      <c r="N31" s="1">
        <v>0</v>
      </c>
    </row>
    <row r="32" spans="1:14" x14ac:dyDescent="0.3">
      <c r="A32" s="7" t="s">
        <v>13</v>
      </c>
      <c r="B32" s="7" t="s">
        <v>71</v>
      </c>
      <c r="C32" s="1">
        <v>0</v>
      </c>
      <c r="D32" s="1">
        <v>0</v>
      </c>
      <c r="E32" s="1">
        <v>0</v>
      </c>
      <c r="F32" s="1">
        <v>0</v>
      </c>
      <c r="G32" s="1">
        <v>0</v>
      </c>
      <c r="H32" s="1">
        <v>0</v>
      </c>
      <c r="I32" s="1">
        <v>0</v>
      </c>
      <c r="J32" s="1">
        <v>0</v>
      </c>
      <c r="K32" s="1">
        <v>0</v>
      </c>
      <c r="L32" s="1">
        <v>0</v>
      </c>
      <c r="M32" s="1">
        <v>0</v>
      </c>
      <c r="N32" s="1">
        <v>0</v>
      </c>
    </row>
    <row r="33" spans="1:14" x14ac:dyDescent="0.3">
      <c r="A33" s="7" t="s">
        <v>14</v>
      </c>
      <c r="B33" s="7" t="s">
        <v>60</v>
      </c>
      <c r="C33" s="1">
        <v>1843</v>
      </c>
      <c r="D33" s="1">
        <v>1879</v>
      </c>
      <c r="E33" s="1">
        <v>1904</v>
      </c>
      <c r="F33" s="1">
        <v>1836</v>
      </c>
      <c r="G33" s="1">
        <v>1784</v>
      </c>
      <c r="H33" s="1">
        <v>1775</v>
      </c>
      <c r="I33" s="1">
        <v>1751</v>
      </c>
      <c r="J33" s="1">
        <v>1689</v>
      </c>
      <c r="K33" s="1">
        <v>1655</v>
      </c>
      <c r="L33" s="1">
        <v>1700</v>
      </c>
      <c r="M33" s="1">
        <v>1759</v>
      </c>
      <c r="N33" s="1">
        <v>1727</v>
      </c>
    </row>
    <row r="34" spans="1:14" x14ac:dyDescent="0.3">
      <c r="A34" s="7" t="s">
        <v>14</v>
      </c>
      <c r="B34" s="7" t="s">
        <v>61</v>
      </c>
      <c r="C34" s="1">
        <v>1187</v>
      </c>
      <c r="D34" s="1">
        <v>1198</v>
      </c>
      <c r="E34" s="1">
        <v>1282</v>
      </c>
      <c r="F34" s="1">
        <v>1344</v>
      </c>
      <c r="G34" s="1">
        <v>1424</v>
      </c>
      <c r="H34" s="1">
        <v>1475</v>
      </c>
      <c r="I34" s="1">
        <v>1488</v>
      </c>
      <c r="J34" s="1">
        <v>1572</v>
      </c>
      <c r="K34" s="1">
        <v>1592</v>
      </c>
      <c r="L34" s="1">
        <v>1657</v>
      </c>
      <c r="M34" s="1">
        <v>1761</v>
      </c>
      <c r="N34" s="1">
        <v>1788</v>
      </c>
    </row>
    <row r="35" spans="1:14" x14ac:dyDescent="0.3">
      <c r="A35" s="7" t="s">
        <v>14</v>
      </c>
      <c r="B35" s="7" t="s">
        <v>62</v>
      </c>
      <c r="C35" s="1">
        <v>121</v>
      </c>
      <c r="D35" s="1">
        <v>109</v>
      </c>
      <c r="E35" s="1">
        <v>105</v>
      </c>
      <c r="F35" s="1">
        <v>116</v>
      </c>
      <c r="G35" s="1">
        <v>128</v>
      </c>
      <c r="H35" s="1">
        <v>110</v>
      </c>
      <c r="I35" s="1">
        <v>131</v>
      </c>
      <c r="J35" s="1">
        <v>148</v>
      </c>
      <c r="K35" s="1">
        <v>169</v>
      </c>
      <c r="L35" s="1">
        <v>156</v>
      </c>
      <c r="M35" s="1">
        <v>166</v>
      </c>
      <c r="N35" s="1">
        <v>175</v>
      </c>
    </row>
    <row r="36" spans="1:14" x14ac:dyDescent="0.3">
      <c r="A36" s="7" t="s">
        <v>14</v>
      </c>
      <c r="B36" s="7" t="s">
        <v>63</v>
      </c>
      <c r="C36" s="1">
        <v>7</v>
      </c>
      <c r="D36" s="1">
        <v>9</v>
      </c>
      <c r="E36" s="1">
        <v>6</v>
      </c>
      <c r="F36" s="1">
        <v>6</v>
      </c>
      <c r="G36" s="1">
        <v>10</v>
      </c>
      <c r="H36" s="1">
        <v>13</v>
      </c>
      <c r="I36" s="1">
        <v>15</v>
      </c>
      <c r="J36" s="1">
        <v>10</v>
      </c>
      <c r="K36" s="1">
        <v>11</v>
      </c>
      <c r="L36" s="1">
        <v>15</v>
      </c>
      <c r="M36" s="1">
        <v>15</v>
      </c>
      <c r="N36" s="1">
        <v>18</v>
      </c>
    </row>
    <row r="37" spans="1:14" x14ac:dyDescent="0.3">
      <c r="A37" s="7" t="s">
        <v>14</v>
      </c>
      <c r="B37" s="7" t="s">
        <v>64</v>
      </c>
      <c r="C37" s="1">
        <v>0</v>
      </c>
      <c r="D37" s="1">
        <v>1</v>
      </c>
      <c r="E37" s="1">
        <v>0</v>
      </c>
      <c r="F37" s="1">
        <v>0</v>
      </c>
      <c r="G37" s="1">
        <v>0</v>
      </c>
      <c r="H37" s="1">
        <v>0</v>
      </c>
      <c r="I37" s="1">
        <v>0</v>
      </c>
      <c r="J37" s="1">
        <v>0</v>
      </c>
      <c r="K37" s="1">
        <v>0</v>
      </c>
      <c r="L37" s="1">
        <v>1</v>
      </c>
      <c r="M37" s="1">
        <v>1</v>
      </c>
      <c r="N37" s="1">
        <v>0</v>
      </c>
    </row>
    <row r="38" spans="1:14" x14ac:dyDescent="0.3">
      <c r="A38" s="7" t="s">
        <v>14</v>
      </c>
      <c r="B38" s="7" t="s">
        <v>65</v>
      </c>
      <c r="C38" s="1">
        <v>0</v>
      </c>
      <c r="D38" s="1">
        <v>0</v>
      </c>
      <c r="E38" s="1">
        <v>0</v>
      </c>
      <c r="F38" s="1">
        <v>0</v>
      </c>
      <c r="G38" s="1">
        <v>0</v>
      </c>
      <c r="H38" s="1">
        <v>0</v>
      </c>
      <c r="I38" s="1">
        <v>0</v>
      </c>
      <c r="J38" s="1">
        <v>0</v>
      </c>
      <c r="K38" s="1">
        <v>0</v>
      </c>
      <c r="L38" s="1">
        <v>0</v>
      </c>
      <c r="M38" s="1">
        <v>0</v>
      </c>
      <c r="N38" s="1">
        <v>0</v>
      </c>
    </row>
    <row r="39" spans="1:14" x14ac:dyDescent="0.3">
      <c r="A39" s="7" t="s">
        <v>14</v>
      </c>
      <c r="B39" s="7" t="s">
        <v>66</v>
      </c>
      <c r="C39" s="1">
        <v>1137</v>
      </c>
      <c r="D39" s="1">
        <v>1225</v>
      </c>
      <c r="E39" s="1">
        <v>1269</v>
      </c>
      <c r="F39" s="1">
        <v>1251</v>
      </c>
      <c r="G39" s="1">
        <v>1292</v>
      </c>
      <c r="H39" s="1">
        <v>1260</v>
      </c>
      <c r="I39" s="1">
        <v>1234</v>
      </c>
      <c r="J39" s="1">
        <v>1201</v>
      </c>
      <c r="K39" s="1">
        <v>1186</v>
      </c>
      <c r="L39" s="1">
        <v>1177</v>
      </c>
      <c r="M39" s="1">
        <v>1194</v>
      </c>
      <c r="N39" s="1">
        <v>1105</v>
      </c>
    </row>
    <row r="40" spans="1:14" x14ac:dyDescent="0.3">
      <c r="A40" s="7" t="s">
        <v>14</v>
      </c>
      <c r="B40" s="7" t="s">
        <v>67</v>
      </c>
      <c r="C40" s="1">
        <v>1069</v>
      </c>
      <c r="D40" s="1">
        <v>978</v>
      </c>
      <c r="E40" s="1">
        <v>898</v>
      </c>
      <c r="F40" s="1">
        <v>875</v>
      </c>
      <c r="G40" s="1">
        <v>899</v>
      </c>
      <c r="H40" s="1">
        <v>940</v>
      </c>
      <c r="I40" s="1">
        <v>1012</v>
      </c>
      <c r="J40" s="1">
        <v>1103</v>
      </c>
      <c r="K40" s="1">
        <v>1183</v>
      </c>
      <c r="L40" s="1">
        <v>1217</v>
      </c>
      <c r="M40" s="1">
        <v>1275</v>
      </c>
      <c r="N40" s="1">
        <v>1293</v>
      </c>
    </row>
    <row r="41" spans="1:14" x14ac:dyDescent="0.3">
      <c r="A41" s="7" t="s">
        <v>14</v>
      </c>
      <c r="B41" s="7" t="s">
        <v>68</v>
      </c>
      <c r="C41" s="1">
        <v>104</v>
      </c>
      <c r="D41" s="1">
        <v>115</v>
      </c>
      <c r="E41" s="1">
        <v>123</v>
      </c>
      <c r="F41" s="1">
        <v>121</v>
      </c>
      <c r="G41" s="1">
        <v>110</v>
      </c>
      <c r="H41" s="1">
        <v>98</v>
      </c>
      <c r="I41" s="1">
        <v>106</v>
      </c>
      <c r="J41" s="1">
        <v>106</v>
      </c>
      <c r="K41" s="1">
        <v>111</v>
      </c>
      <c r="L41" s="1">
        <v>119</v>
      </c>
      <c r="M41" s="1">
        <v>132</v>
      </c>
      <c r="N41" s="1">
        <v>128</v>
      </c>
    </row>
    <row r="42" spans="1:14" x14ac:dyDescent="0.3">
      <c r="A42" s="7" t="s">
        <v>14</v>
      </c>
      <c r="B42" s="7" t="s">
        <v>69</v>
      </c>
      <c r="C42" s="1">
        <v>5</v>
      </c>
      <c r="D42" s="1">
        <v>4</v>
      </c>
      <c r="E42" s="1">
        <v>4</v>
      </c>
      <c r="F42" s="1">
        <v>3</v>
      </c>
      <c r="G42" s="1">
        <v>3</v>
      </c>
      <c r="H42" s="1">
        <v>4</v>
      </c>
      <c r="I42" s="1">
        <v>5</v>
      </c>
      <c r="J42" s="1">
        <v>9</v>
      </c>
      <c r="K42" s="1">
        <v>12</v>
      </c>
      <c r="L42" s="1">
        <v>13</v>
      </c>
      <c r="M42" s="1">
        <v>13</v>
      </c>
      <c r="N42" s="1">
        <v>11</v>
      </c>
    </row>
    <row r="43" spans="1:14" x14ac:dyDescent="0.3">
      <c r="A43" s="7" t="s">
        <v>14</v>
      </c>
      <c r="B43" s="7" t="s">
        <v>70</v>
      </c>
      <c r="C43" s="1">
        <v>0</v>
      </c>
      <c r="D43" s="1">
        <v>0</v>
      </c>
      <c r="E43" s="1">
        <v>0</v>
      </c>
      <c r="F43" s="1">
        <v>0</v>
      </c>
      <c r="G43" s="1">
        <v>0</v>
      </c>
      <c r="H43" s="1">
        <v>0</v>
      </c>
      <c r="I43" s="1">
        <v>0</v>
      </c>
      <c r="J43" s="1">
        <v>1</v>
      </c>
      <c r="K43" s="1">
        <v>1</v>
      </c>
      <c r="L43" s="1">
        <v>1</v>
      </c>
      <c r="M43" s="1">
        <v>0</v>
      </c>
      <c r="N43" s="1">
        <v>0</v>
      </c>
    </row>
    <row r="44" spans="1:14" x14ac:dyDescent="0.3">
      <c r="A44" s="7" t="s">
        <v>14</v>
      </c>
      <c r="B44" s="7" t="s">
        <v>71</v>
      </c>
      <c r="C44" s="1">
        <v>0</v>
      </c>
      <c r="D44" s="1">
        <v>0</v>
      </c>
      <c r="E44" s="1">
        <v>0</v>
      </c>
      <c r="F44" s="1">
        <v>0</v>
      </c>
      <c r="G44" s="1">
        <v>0</v>
      </c>
      <c r="H44" s="1">
        <v>0</v>
      </c>
      <c r="I44" s="1">
        <v>0</v>
      </c>
      <c r="J44" s="1">
        <v>0</v>
      </c>
      <c r="K44" s="1">
        <v>0</v>
      </c>
      <c r="L44" s="1">
        <v>0</v>
      </c>
      <c r="M44" s="1">
        <v>0</v>
      </c>
      <c r="N44" s="1">
        <v>0</v>
      </c>
    </row>
    <row r="45" spans="1:14" x14ac:dyDescent="0.3">
      <c r="A45" s="7" t="s">
        <v>15</v>
      </c>
      <c r="B45" s="7" t="s">
        <v>60</v>
      </c>
      <c r="C45" s="1">
        <v>743</v>
      </c>
      <c r="D45" s="1">
        <v>751</v>
      </c>
      <c r="E45" s="1">
        <v>691</v>
      </c>
      <c r="F45" s="1">
        <v>691</v>
      </c>
      <c r="G45" s="1">
        <v>640</v>
      </c>
      <c r="H45" s="1">
        <v>669</v>
      </c>
      <c r="I45" s="1">
        <v>675</v>
      </c>
      <c r="J45" s="1">
        <v>630</v>
      </c>
      <c r="K45" s="1">
        <v>659</v>
      </c>
      <c r="L45" s="1">
        <v>662</v>
      </c>
      <c r="M45" s="1">
        <v>678</v>
      </c>
      <c r="N45" s="1">
        <v>727</v>
      </c>
    </row>
    <row r="46" spans="1:14" x14ac:dyDescent="0.3">
      <c r="A46" s="7" t="s">
        <v>15</v>
      </c>
      <c r="B46" s="7" t="s">
        <v>61</v>
      </c>
      <c r="C46" s="1">
        <v>530</v>
      </c>
      <c r="D46" s="1">
        <v>527</v>
      </c>
      <c r="E46" s="1">
        <v>590</v>
      </c>
      <c r="F46" s="1">
        <v>603</v>
      </c>
      <c r="G46" s="1">
        <v>597</v>
      </c>
      <c r="H46" s="1">
        <v>612</v>
      </c>
      <c r="I46" s="1">
        <v>653</v>
      </c>
      <c r="J46" s="1">
        <v>707</v>
      </c>
      <c r="K46" s="1">
        <v>757</v>
      </c>
      <c r="L46" s="1">
        <v>836</v>
      </c>
      <c r="M46" s="1">
        <v>872</v>
      </c>
      <c r="N46" s="1">
        <v>922</v>
      </c>
    </row>
    <row r="47" spans="1:14" x14ac:dyDescent="0.3">
      <c r="A47" s="7" t="s">
        <v>15</v>
      </c>
      <c r="B47" s="7" t="s">
        <v>62</v>
      </c>
      <c r="C47" s="1">
        <v>58</v>
      </c>
      <c r="D47" s="1">
        <v>51</v>
      </c>
      <c r="E47" s="1">
        <v>41</v>
      </c>
      <c r="F47" s="1">
        <v>44</v>
      </c>
      <c r="G47" s="1">
        <v>50</v>
      </c>
      <c r="H47" s="1">
        <v>61</v>
      </c>
      <c r="I47" s="1">
        <v>58</v>
      </c>
      <c r="J47" s="1">
        <v>74</v>
      </c>
      <c r="K47" s="1">
        <v>96</v>
      </c>
      <c r="L47" s="1">
        <v>112</v>
      </c>
      <c r="M47" s="1">
        <v>110</v>
      </c>
      <c r="N47" s="1">
        <v>122</v>
      </c>
    </row>
    <row r="48" spans="1:14" x14ac:dyDescent="0.3">
      <c r="A48" s="7" t="s">
        <v>15</v>
      </c>
      <c r="B48" s="7" t="s">
        <v>63</v>
      </c>
      <c r="C48" s="1">
        <v>4</v>
      </c>
      <c r="D48" s="1">
        <v>7</v>
      </c>
      <c r="E48" s="1">
        <v>12</v>
      </c>
      <c r="F48" s="1">
        <v>10</v>
      </c>
      <c r="G48" s="1">
        <v>5</v>
      </c>
      <c r="H48" s="1">
        <v>4</v>
      </c>
      <c r="I48" s="1">
        <v>2</v>
      </c>
      <c r="J48" s="1">
        <v>3</v>
      </c>
      <c r="K48" s="1">
        <v>5</v>
      </c>
      <c r="L48" s="1">
        <v>6</v>
      </c>
      <c r="M48" s="1">
        <v>7</v>
      </c>
      <c r="N48" s="1">
        <v>9</v>
      </c>
    </row>
    <row r="49" spans="1:14" x14ac:dyDescent="0.3">
      <c r="A49" s="7" t="s">
        <v>15</v>
      </c>
      <c r="B49" s="7" t="s">
        <v>64</v>
      </c>
      <c r="C49" s="1">
        <v>0</v>
      </c>
      <c r="D49" s="1">
        <v>0</v>
      </c>
      <c r="E49" s="1">
        <v>0</v>
      </c>
      <c r="F49" s="1">
        <v>0</v>
      </c>
      <c r="G49" s="1">
        <v>0</v>
      </c>
      <c r="H49" s="1">
        <v>0</v>
      </c>
      <c r="I49" s="1">
        <v>0</v>
      </c>
      <c r="J49" s="1">
        <v>0</v>
      </c>
      <c r="K49" s="1">
        <v>0</v>
      </c>
      <c r="L49" s="1">
        <v>0</v>
      </c>
      <c r="M49" s="1">
        <v>0</v>
      </c>
      <c r="N49" s="1">
        <v>0</v>
      </c>
    </row>
    <row r="50" spans="1:14" x14ac:dyDescent="0.3">
      <c r="A50" s="7" t="s">
        <v>15</v>
      </c>
      <c r="B50" s="7" t="s">
        <v>65</v>
      </c>
      <c r="C50" s="1">
        <v>0</v>
      </c>
      <c r="D50" s="1">
        <v>0</v>
      </c>
      <c r="E50" s="1">
        <v>0</v>
      </c>
      <c r="F50" s="1">
        <v>0</v>
      </c>
      <c r="G50" s="1">
        <v>0</v>
      </c>
      <c r="H50" s="1">
        <v>0</v>
      </c>
      <c r="I50" s="1">
        <v>0</v>
      </c>
      <c r="J50" s="1">
        <v>0</v>
      </c>
      <c r="K50" s="1">
        <v>0</v>
      </c>
      <c r="L50" s="1">
        <v>0</v>
      </c>
      <c r="M50" s="1">
        <v>0</v>
      </c>
      <c r="N50" s="1">
        <v>0</v>
      </c>
    </row>
    <row r="51" spans="1:14" x14ac:dyDescent="0.3">
      <c r="A51" s="7" t="s">
        <v>15</v>
      </c>
      <c r="B51" s="7" t="s">
        <v>66</v>
      </c>
      <c r="C51" s="1">
        <v>461</v>
      </c>
      <c r="D51" s="1">
        <v>545</v>
      </c>
      <c r="E51" s="1">
        <v>538</v>
      </c>
      <c r="F51" s="1">
        <v>488</v>
      </c>
      <c r="G51" s="1">
        <v>501</v>
      </c>
      <c r="H51" s="1">
        <v>501</v>
      </c>
      <c r="I51" s="1">
        <v>503</v>
      </c>
      <c r="J51" s="1">
        <v>530</v>
      </c>
      <c r="K51" s="1">
        <v>503</v>
      </c>
      <c r="L51" s="1">
        <v>516</v>
      </c>
      <c r="M51" s="1">
        <v>513</v>
      </c>
      <c r="N51" s="1">
        <v>508</v>
      </c>
    </row>
    <row r="52" spans="1:14" x14ac:dyDescent="0.3">
      <c r="A52" s="7" t="s">
        <v>15</v>
      </c>
      <c r="B52" s="7" t="s">
        <v>67</v>
      </c>
      <c r="C52" s="1">
        <v>575</v>
      </c>
      <c r="D52" s="1">
        <v>526</v>
      </c>
      <c r="E52" s="1">
        <v>515</v>
      </c>
      <c r="F52" s="1">
        <v>502</v>
      </c>
      <c r="G52" s="1">
        <v>518</v>
      </c>
      <c r="H52" s="1">
        <v>493</v>
      </c>
      <c r="I52" s="1">
        <v>529</v>
      </c>
      <c r="J52" s="1">
        <v>612</v>
      </c>
      <c r="K52" s="1">
        <v>677</v>
      </c>
      <c r="L52" s="1">
        <v>770</v>
      </c>
      <c r="M52" s="1">
        <v>831</v>
      </c>
      <c r="N52" s="1">
        <v>917</v>
      </c>
    </row>
    <row r="53" spans="1:14" x14ac:dyDescent="0.3">
      <c r="A53" s="7" t="s">
        <v>15</v>
      </c>
      <c r="B53" s="7" t="s">
        <v>68</v>
      </c>
      <c r="C53" s="1">
        <v>76</v>
      </c>
      <c r="D53" s="1">
        <v>75</v>
      </c>
      <c r="E53" s="1">
        <v>65</v>
      </c>
      <c r="F53" s="1">
        <v>60</v>
      </c>
      <c r="G53" s="1">
        <v>63</v>
      </c>
      <c r="H53" s="1">
        <v>73</v>
      </c>
      <c r="I53" s="1">
        <v>87</v>
      </c>
      <c r="J53" s="1">
        <v>73</v>
      </c>
      <c r="K53" s="1">
        <v>98</v>
      </c>
      <c r="L53" s="1">
        <v>101</v>
      </c>
      <c r="M53" s="1">
        <v>115</v>
      </c>
      <c r="N53" s="1">
        <v>132</v>
      </c>
    </row>
    <row r="54" spans="1:14" x14ac:dyDescent="0.3">
      <c r="A54" s="7" t="s">
        <v>15</v>
      </c>
      <c r="B54" s="7" t="s">
        <v>69</v>
      </c>
      <c r="C54" s="1">
        <v>2</v>
      </c>
      <c r="D54" s="1">
        <v>4</v>
      </c>
      <c r="E54" s="1">
        <v>2</v>
      </c>
      <c r="F54" s="1">
        <v>3</v>
      </c>
      <c r="G54" s="1">
        <v>2</v>
      </c>
      <c r="H54" s="1">
        <v>3</v>
      </c>
      <c r="I54" s="1">
        <v>5</v>
      </c>
      <c r="J54" s="1">
        <v>7</v>
      </c>
      <c r="K54" s="1">
        <v>9</v>
      </c>
      <c r="L54" s="1">
        <v>14</v>
      </c>
      <c r="M54" s="1">
        <v>9</v>
      </c>
      <c r="N54" s="1">
        <v>10</v>
      </c>
    </row>
    <row r="55" spans="1:14" x14ac:dyDescent="0.3">
      <c r="A55" s="7" t="s">
        <v>15</v>
      </c>
      <c r="B55" s="7" t="s">
        <v>70</v>
      </c>
      <c r="C55" s="1">
        <v>0</v>
      </c>
      <c r="D55" s="1">
        <v>0</v>
      </c>
      <c r="E55" s="1">
        <v>0</v>
      </c>
      <c r="F55" s="1">
        <v>0</v>
      </c>
      <c r="G55" s="1">
        <v>0</v>
      </c>
      <c r="H55" s="1">
        <v>0</v>
      </c>
      <c r="I55" s="1">
        <v>0</v>
      </c>
      <c r="J55" s="1">
        <v>0</v>
      </c>
      <c r="K55" s="1">
        <v>0</v>
      </c>
      <c r="L55" s="1">
        <v>0</v>
      </c>
      <c r="M55" s="1">
        <v>0</v>
      </c>
      <c r="N55" s="1">
        <v>1</v>
      </c>
    </row>
    <row r="56" spans="1:14" x14ac:dyDescent="0.3">
      <c r="A56" s="7" t="s">
        <v>15</v>
      </c>
      <c r="B56" s="7" t="s">
        <v>71</v>
      </c>
      <c r="C56" s="1">
        <v>0</v>
      </c>
      <c r="D56" s="1">
        <v>0</v>
      </c>
      <c r="E56" s="1">
        <v>0</v>
      </c>
      <c r="F56" s="1">
        <v>0</v>
      </c>
      <c r="G56" s="1">
        <v>0</v>
      </c>
      <c r="H56" s="1">
        <v>0</v>
      </c>
      <c r="I56" s="1">
        <v>0</v>
      </c>
      <c r="J56" s="1">
        <v>0</v>
      </c>
      <c r="K56" s="1">
        <v>0</v>
      </c>
      <c r="L56" s="1">
        <v>0</v>
      </c>
      <c r="M56" s="1">
        <v>0</v>
      </c>
      <c r="N56" s="1">
        <v>0</v>
      </c>
    </row>
    <row r="57" spans="1:14" x14ac:dyDescent="0.3">
      <c r="A57" s="7" t="s">
        <v>16</v>
      </c>
      <c r="B57" s="7" t="s">
        <v>60</v>
      </c>
      <c r="C57" s="1">
        <v>20</v>
      </c>
      <c r="D57" s="1">
        <v>21</v>
      </c>
      <c r="E57" s="1">
        <v>26</v>
      </c>
      <c r="F57" s="1">
        <v>27</v>
      </c>
      <c r="G57" s="1">
        <v>23</v>
      </c>
      <c r="H57" s="1">
        <v>19</v>
      </c>
      <c r="I57" s="1">
        <v>21</v>
      </c>
      <c r="J57" s="1">
        <v>25</v>
      </c>
      <c r="K57" s="1">
        <v>28</v>
      </c>
      <c r="L57" s="1">
        <v>25</v>
      </c>
      <c r="M57" s="1">
        <v>30</v>
      </c>
      <c r="N57" s="1">
        <v>39</v>
      </c>
    </row>
    <row r="58" spans="1:14" x14ac:dyDescent="0.3">
      <c r="A58" s="7" t="s">
        <v>16</v>
      </c>
      <c r="B58" s="7" t="s">
        <v>61</v>
      </c>
      <c r="C58" s="1">
        <v>25</v>
      </c>
      <c r="D58" s="1">
        <v>10</v>
      </c>
      <c r="E58" s="1">
        <v>14</v>
      </c>
      <c r="F58" s="1">
        <v>8</v>
      </c>
      <c r="G58" s="1">
        <v>9</v>
      </c>
      <c r="H58" s="1">
        <v>19</v>
      </c>
      <c r="I58" s="1">
        <v>17</v>
      </c>
      <c r="J58" s="1">
        <v>11</v>
      </c>
      <c r="K58" s="1">
        <v>13</v>
      </c>
      <c r="L58" s="1">
        <v>17</v>
      </c>
      <c r="M58" s="1">
        <v>18</v>
      </c>
      <c r="N58" s="1">
        <v>16</v>
      </c>
    </row>
    <row r="59" spans="1:14" x14ac:dyDescent="0.3">
      <c r="A59" s="7" t="s">
        <v>16</v>
      </c>
      <c r="B59" s="7" t="s">
        <v>62</v>
      </c>
      <c r="C59" s="1">
        <v>3</v>
      </c>
      <c r="D59" s="1">
        <v>1</v>
      </c>
      <c r="E59" s="1">
        <v>3</v>
      </c>
      <c r="F59" s="1">
        <v>2</v>
      </c>
      <c r="G59" s="1">
        <v>3</v>
      </c>
      <c r="H59" s="1">
        <v>1</v>
      </c>
      <c r="I59" s="1">
        <v>1</v>
      </c>
      <c r="J59" s="1">
        <v>3</v>
      </c>
      <c r="K59" s="1">
        <v>2</v>
      </c>
      <c r="L59" s="1">
        <v>6</v>
      </c>
      <c r="M59" s="1">
        <v>7</v>
      </c>
      <c r="N59" s="1">
        <v>4</v>
      </c>
    </row>
    <row r="60" spans="1:14" x14ac:dyDescent="0.3">
      <c r="A60" s="7" t="s">
        <v>16</v>
      </c>
      <c r="B60" s="7" t="s">
        <v>63</v>
      </c>
      <c r="C60" s="1">
        <v>0</v>
      </c>
      <c r="D60" s="1">
        <v>0</v>
      </c>
      <c r="E60" s="1">
        <v>0</v>
      </c>
      <c r="F60" s="1">
        <v>0</v>
      </c>
      <c r="G60" s="1">
        <v>0</v>
      </c>
      <c r="H60" s="1">
        <v>0</v>
      </c>
      <c r="I60" s="1">
        <v>0</v>
      </c>
      <c r="J60" s="1">
        <v>0</v>
      </c>
      <c r="K60" s="1">
        <v>0</v>
      </c>
      <c r="L60" s="1">
        <v>0</v>
      </c>
      <c r="M60" s="1">
        <v>0</v>
      </c>
      <c r="N60" s="1">
        <v>0</v>
      </c>
    </row>
    <row r="61" spans="1:14" x14ac:dyDescent="0.3">
      <c r="A61" s="7" t="s">
        <v>16</v>
      </c>
      <c r="B61" s="7" t="s">
        <v>64</v>
      </c>
      <c r="C61" s="1">
        <v>0</v>
      </c>
      <c r="D61" s="1">
        <v>0</v>
      </c>
      <c r="E61" s="1">
        <v>0</v>
      </c>
      <c r="F61" s="1">
        <v>0</v>
      </c>
      <c r="G61" s="1">
        <v>0</v>
      </c>
      <c r="H61" s="1">
        <v>0</v>
      </c>
      <c r="I61" s="1">
        <v>0</v>
      </c>
      <c r="J61" s="1">
        <v>0</v>
      </c>
      <c r="K61" s="1">
        <v>0</v>
      </c>
      <c r="L61" s="1">
        <v>0</v>
      </c>
      <c r="M61" s="1">
        <v>0</v>
      </c>
      <c r="N61" s="1">
        <v>0</v>
      </c>
    </row>
    <row r="62" spans="1:14" x14ac:dyDescent="0.3">
      <c r="A62" s="7" t="s">
        <v>16</v>
      </c>
      <c r="B62" s="7" t="s">
        <v>65</v>
      </c>
      <c r="C62" s="1">
        <v>0</v>
      </c>
      <c r="D62" s="1">
        <v>0</v>
      </c>
      <c r="E62" s="1">
        <v>0</v>
      </c>
      <c r="F62" s="1">
        <v>0</v>
      </c>
      <c r="G62" s="1">
        <v>0</v>
      </c>
      <c r="H62" s="1">
        <v>0</v>
      </c>
      <c r="I62" s="1">
        <v>0</v>
      </c>
      <c r="J62" s="1">
        <v>0</v>
      </c>
      <c r="K62" s="1">
        <v>0</v>
      </c>
      <c r="L62" s="1">
        <v>0</v>
      </c>
      <c r="M62" s="1">
        <v>0</v>
      </c>
      <c r="N62" s="1">
        <v>0</v>
      </c>
    </row>
    <row r="63" spans="1:14" x14ac:dyDescent="0.3">
      <c r="A63" s="7" t="s">
        <v>16</v>
      </c>
      <c r="B63" s="7" t="s">
        <v>66</v>
      </c>
      <c r="C63" s="1">
        <v>25</v>
      </c>
      <c r="D63" s="1">
        <v>27</v>
      </c>
      <c r="E63" s="1">
        <v>23</v>
      </c>
      <c r="F63" s="1">
        <v>22</v>
      </c>
      <c r="G63" s="1">
        <v>28</v>
      </c>
      <c r="H63" s="1">
        <v>25</v>
      </c>
      <c r="I63" s="1">
        <v>22</v>
      </c>
      <c r="J63" s="1">
        <v>26</v>
      </c>
      <c r="K63" s="1">
        <v>24</v>
      </c>
      <c r="L63" s="1">
        <v>19</v>
      </c>
      <c r="M63" s="1">
        <v>24</v>
      </c>
      <c r="N63" s="1">
        <v>21</v>
      </c>
    </row>
    <row r="64" spans="1:14" x14ac:dyDescent="0.3">
      <c r="A64" s="7" t="s">
        <v>16</v>
      </c>
      <c r="B64" s="7" t="s">
        <v>67</v>
      </c>
      <c r="C64" s="1">
        <v>14</v>
      </c>
      <c r="D64" s="1">
        <v>9</v>
      </c>
      <c r="E64" s="1">
        <v>5</v>
      </c>
      <c r="F64" s="1">
        <v>3</v>
      </c>
      <c r="G64" s="1">
        <v>9</v>
      </c>
      <c r="H64" s="1">
        <v>6</v>
      </c>
      <c r="I64" s="1">
        <v>8</v>
      </c>
      <c r="J64" s="1">
        <v>9</v>
      </c>
      <c r="K64" s="1">
        <v>8</v>
      </c>
      <c r="L64" s="1">
        <v>18</v>
      </c>
      <c r="M64" s="1">
        <v>9</v>
      </c>
      <c r="N64" s="1">
        <v>13</v>
      </c>
    </row>
    <row r="65" spans="1:14" x14ac:dyDescent="0.3">
      <c r="A65" s="7" t="s">
        <v>16</v>
      </c>
      <c r="B65" s="7" t="s">
        <v>68</v>
      </c>
      <c r="C65" s="1">
        <v>3</v>
      </c>
      <c r="D65" s="1">
        <v>1</v>
      </c>
      <c r="E65" s="1">
        <v>1</v>
      </c>
      <c r="F65" s="1">
        <v>1</v>
      </c>
      <c r="G65" s="1">
        <v>0</v>
      </c>
      <c r="H65" s="1">
        <v>0</v>
      </c>
      <c r="I65" s="1">
        <v>0</v>
      </c>
      <c r="J65" s="1">
        <v>0</v>
      </c>
      <c r="K65" s="1">
        <v>3</v>
      </c>
      <c r="L65" s="1">
        <v>0</v>
      </c>
      <c r="M65" s="1">
        <v>2</v>
      </c>
      <c r="N65" s="1">
        <v>0</v>
      </c>
    </row>
    <row r="66" spans="1:14" x14ac:dyDescent="0.3">
      <c r="A66" s="7" t="s">
        <v>16</v>
      </c>
      <c r="B66" s="7" t="s">
        <v>69</v>
      </c>
      <c r="C66" s="1">
        <v>0</v>
      </c>
      <c r="D66" s="1">
        <v>0</v>
      </c>
      <c r="E66" s="1">
        <v>0</v>
      </c>
      <c r="F66" s="1">
        <v>0</v>
      </c>
      <c r="G66" s="1">
        <v>0</v>
      </c>
      <c r="H66" s="1">
        <v>0</v>
      </c>
      <c r="I66" s="1">
        <v>0</v>
      </c>
      <c r="J66" s="1">
        <v>0</v>
      </c>
      <c r="K66" s="1">
        <v>1</v>
      </c>
      <c r="L66" s="1">
        <v>0</v>
      </c>
      <c r="M66" s="1">
        <v>0</v>
      </c>
      <c r="N66" s="1">
        <v>0</v>
      </c>
    </row>
    <row r="67" spans="1:14" x14ac:dyDescent="0.3">
      <c r="A67" s="7" t="s">
        <v>16</v>
      </c>
      <c r="B67" s="7" t="s">
        <v>70</v>
      </c>
      <c r="C67" s="1">
        <v>0</v>
      </c>
      <c r="D67" s="1">
        <v>0</v>
      </c>
      <c r="E67" s="1">
        <v>0</v>
      </c>
      <c r="F67" s="1">
        <v>0</v>
      </c>
      <c r="G67" s="1">
        <v>0</v>
      </c>
      <c r="H67" s="1">
        <v>0</v>
      </c>
      <c r="I67" s="1">
        <v>0</v>
      </c>
      <c r="J67" s="1">
        <v>0</v>
      </c>
      <c r="K67" s="1">
        <v>0</v>
      </c>
      <c r="L67" s="1">
        <v>0</v>
      </c>
      <c r="M67" s="1">
        <v>0</v>
      </c>
      <c r="N67" s="1">
        <v>0</v>
      </c>
    </row>
    <row r="68" spans="1:14" x14ac:dyDescent="0.3">
      <c r="A68" s="7" t="s">
        <v>16</v>
      </c>
      <c r="B68" s="7" t="s">
        <v>71</v>
      </c>
      <c r="C68" s="1">
        <v>0</v>
      </c>
      <c r="D68" s="1">
        <v>0</v>
      </c>
      <c r="E68" s="1">
        <v>0</v>
      </c>
      <c r="F68" s="1">
        <v>0</v>
      </c>
      <c r="G68" s="1">
        <v>0</v>
      </c>
      <c r="H68" s="1">
        <v>0</v>
      </c>
      <c r="I68" s="1">
        <v>0</v>
      </c>
      <c r="J68" s="1">
        <v>0</v>
      </c>
      <c r="K68" s="1">
        <v>0</v>
      </c>
      <c r="L68" s="1">
        <v>0</v>
      </c>
      <c r="M68" s="1">
        <v>0</v>
      </c>
      <c r="N68" s="1">
        <v>0</v>
      </c>
    </row>
    <row r="69" spans="1:14" x14ac:dyDescent="0.3">
      <c r="A69" s="10" t="s">
        <v>17</v>
      </c>
      <c r="B69" s="10" t="s">
        <v>17</v>
      </c>
      <c r="C69" s="5">
        <v>59416</v>
      </c>
      <c r="D69" s="5">
        <v>58351</v>
      </c>
      <c r="E69" s="5">
        <v>58842</v>
      </c>
      <c r="F69" s="5">
        <v>59215</v>
      </c>
      <c r="G69" s="5">
        <v>59650</v>
      </c>
      <c r="H69" s="5">
        <v>59851</v>
      </c>
      <c r="I69" s="5">
        <v>62200</v>
      </c>
      <c r="J69" s="5">
        <v>64342</v>
      </c>
      <c r="K69" s="5">
        <v>66621</v>
      </c>
      <c r="L69" s="5">
        <v>69962</v>
      </c>
      <c r="M69" s="5">
        <v>72534</v>
      </c>
      <c r="N69" s="5">
        <v>75600</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60</v>
      </c>
      <c r="C74" s="2">
        <v>0.61519903498190598</v>
      </c>
      <c r="D74" s="2">
        <v>0.60518318419719697</v>
      </c>
      <c r="E74" s="2">
        <v>0.59225331492868205</v>
      </c>
      <c r="F74" s="2">
        <v>0.58467894936548803</v>
      </c>
      <c r="G74" s="2">
        <v>0.58494284588096201</v>
      </c>
      <c r="H74" s="2">
        <v>0.578395172910663</v>
      </c>
      <c r="I74" s="2">
        <v>0.56819714889598405</v>
      </c>
      <c r="J74" s="2">
        <v>0.56577953525569802</v>
      </c>
      <c r="K74" s="2">
        <v>0.57090034303024895</v>
      </c>
      <c r="L74" s="2">
        <v>0.57295608554079003</v>
      </c>
      <c r="M74" s="2">
        <v>0.57745432293032595</v>
      </c>
      <c r="N74" s="2">
        <v>0.59074567525271704</v>
      </c>
    </row>
    <row r="75" spans="1:14" x14ac:dyDescent="0.3">
      <c r="A75" s="8" t="s">
        <v>12</v>
      </c>
      <c r="B75" s="8" t="s">
        <v>61</v>
      </c>
      <c r="C75" s="2">
        <v>0.52117541689768399</v>
      </c>
      <c r="D75" s="2">
        <v>0.54644215100488902</v>
      </c>
      <c r="E75" s="2">
        <v>0.55675554559713203</v>
      </c>
      <c r="F75" s="2">
        <v>0.56906631762652704</v>
      </c>
      <c r="G75" s="2">
        <v>0.57795921750663104</v>
      </c>
      <c r="H75" s="2">
        <v>0.579527048914804</v>
      </c>
      <c r="I75" s="2">
        <v>0.57281663516068004</v>
      </c>
      <c r="J75" s="2">
        <v>0.57058674668305598</v>
      </c>
      <c r="K75" s="2">
        <v>0.562215116674604</v>
      </c>
      <c r="L75" s="2">
        <v>0.56271090226749498</v>
      </c>
      <c r="M75" s="2">
        <v>0.55896670150813799</v>
      </c>
      <c r="N75" s="2">
        <v>0.55525127046866196</v>
      </c>
    </row>
    <row r="76" spans="1:14" x14ac:dyDescent="0.3">
      <c r="A76" s="8" t="s">
        <v>12</v>
      </c>
      <c r="B76" s="8" t="s">
        <v>62</v>
      </c>
      <c r="C76" s="2">
        <v>0.45304256067534299</v>
      </c>
      <c r="D76" s="2">
        <v>0.46214689265536701</v>
      </c>
      <c r="E76" s="2">
        <v>0.48098859315589398</v>
      </c>
      <c r="F76" s="2">
        <v>0.47919762258543802</v>
      </c>
      <c r="G76" s="2">
        <v>0.49274823354406799</v>
      </c>
      <c r="H76" s="2">
        <v>0.517484987636877</v>
      </c>
      <c r="I76" s="2">
        <v>0.533753943217666</v>
      </c>
      <c r="J76" s="2">
        <v>0.53687572590011601</v>
      </c>
      <c r="K76" s="2">
        <v>0.55687012637805899</v>
      </c>
      <c r="L76" s="2">
        <v>0.56052371541502</v>
      </c>
      <c r="M76" s="2">
        <v>0.56756756756756799</v>
      </c>
      <c r="N76" s="2">
        <v>0.56802646085997799</v>
      </c>
    </row>
    <row r="77" spans="1:14" x14ac:dyDescent="0.3">
      <c r="A77" s="8" t="s">
        <v>12</v>
      </c>
      <c r="B77" s="8" t="s">
        <v>63</v>
      </c>
      <c r="C77" s="2">
        <v>0.53939393939393898</v>
      </c>
      <c r="D77" s="2">
        <v>0.57042253521126796</v>
      </c>
      <c r="E77" s="2">
        <v>0.54</v>
      </c>
      <c r="F77" s="2">
        <v>0.53374233128834403</v>
      </c>
      <c r="G77" s="2">
        <v>0.530120481927711</v>
      </c>
      <c r="H77" s="2">
        <v>0.50279329608938494</v>
      </c>
      <c r="I77" s="2">
        <v>0.46875</v>
      </c>
      <c r="J77" s="2">
        <v>0.46917808219178098</v>
      </c>
      <c r="K77" s="2">
        <v>0.46902654867256599</v>
      </c>
      <c r="L77" s="2">
        <v>0.47545219638242903</v>
      </c>
      <c r="M77" s="2">
        <v>0.49242424242424199</v>
      </c>
      <c r="N77" s="2">
        <v>0.52088452088452097</v>
      </c>
    </row>
    <row r="78" spans="1:14" x14ac:dyDescent="0.3">
      <c r="A78" s="8" t="s">
        <v>12</v>
      </c>
      <c r="B78" s="8" t="s">
        <v>64</v>
      </c>
      <c r="C78" s="2">
        <v>0.5</v>
      </c>
      <c r="D78" s="2">
        <v>0.5</v>
      </c>
      <c r="E78" s="2">
        <v>0.5</v>
      </c>
      <c r="F78" s="2">
        <v>0.66666666666666696</v>
      </c>
      <c r="G78" s="2">
        <v>0.75</v>
      </c>
      <c r="H78" s="2">
        <v>0.6</v>
      </c>
      <c r="I78" s="2">
        <v>0.33333333333333298</v>
      </c>
      <c r="J78" s="2">
        <v>0.16666666666666699</v>
      </c>
      <c r="K78" s="2">
        <v>0</v>
      </c>
      <c r="L78" s="2">
        <v>0.15384615384615399</v>
      </c>
      <c r="M78" s="2">
        <v>0.2</v>
      </c>
      <c r="N78" s="2">
        <v>0.33333333333333298</v>
      </c>
    </row>
    <row r="79" spans="1:14" x14ac:dyDescent="0.3">
      <c r="A79" s="8" t="s">
        <v>12</v>
      </c>
      <c r="B79" s="8" t="s">
        <v>65</v>
      </c>
      <c r="C79" s="2">
        <v>0</v>
      </c>
      <c r="D79" s="2">
        <v>0</v>
      </c>
      <c r="E79" s="2">
        <v>0</v>
      </c>
      <c r="F79" s="2">
        <v>0</v>
      </c>
      <c r="G79" s="2">
        <v>0</v>
      </c>
      <c r="H79" s="2">
        <v>0</v>
      </c>
      <c r="I79" s="2">
        <v>0</v>
      </c>
      <c r="J79" s="2">
        <v>0</v>
      </c>
      <c r="K79" s="2">
        <v>0</v>
      </c>
      <c r="L79" s="2">
        <v>0</v>
      </c>
      <c r="M79" s="2">
        <v>0</v>
      </c>
      <c r="N79" s="2">
        <v>0</v>
      </c>
    </row>
    <row r="80" spans="1:14" x14ac:dyDescent="0.3">
      <c r="A80" s="8" t="s">
        <v>12</v>
      </c>
      <c r="B80" s="8" t="s">
        <v>66</v>
      </c>
      <c r="C80" s="2">
        <v>0.38480096501809402</v>
      </c>
      <c r="D80" s="2">
        <v>0.39481681580280298</v>
      </c>
      <c r="E80" s="2">
        <v>0.407746685071318</v>
      </c>
      <c r="F80" s="2">
        <v>0.41532105063451202</v>
      </c>
      <c r="G80" s="2">
        <v>0.41505715411903799</v>
      </c>
      <c r="H80" s="2">
        <v>0.421604827089337</v>
      </c>
      <c r="I80" s="2">
        <v>0.43180285110401601</v>
      </c>
      <c r="J80" s="2">
        <v>0.43422046474430198</v>
      </c>
      <c r="K80" s="2">
        <v>0.429099656969751</v>
      </c>
      <c r="L80" s="2">
        <v>0.42704391445920997</v>
      </c>
      <c r="M80" s="2">
        <v>0.422545677069674</v>
      </c>
      <c r="N80" s="2">
        <v>0.40925432474728302</v>
      </c>
    </row>
    <row r="81" spans="1:14" x14ac:dyDescent="0.3">
      <c r="A81" s="8" t="s">
        <v>12</v>
      </c>
      <c r="B81" s="8" t="s">
        <v>67</v>
      </c>
      <c r="C81" s="2">
        <v>0.47882458310231601</v>
      </c>
      <c r="D81" s="2">
        <v>0.45355784899511098</v>
      </c>
      <c r="E81" s="2">
        <v>0.44324445440286803</v>
      </c>
      <c r="F81" s="2">
        <v>0.43093368237347301</v>
      </c>
      <c r="G81" s="2">
        <v>0.42204078249336902</v>
      </c>
      <c r="H81" s="2">
        <v>0.420472951085196</v>
      </c>
      <c r="I81" s="2">
        <v>0.42718336483931901</v>
      </c>
      <c r="J81" s="2">
        <v>0.42941325331694402</v>
      </c>
      <c r="K81" s="2">
        <v>0.437784883325396</v>
      </c>
      <c r="L81" s="2">
        <v>0.43728909773250502</v>
      </c>
      <c r="M81" s="2">
        <v>0.44103329849186201</v>
      </c>
      <c r="N81" s="2">
        <v>0.44474872953133798</v>
      </c>
    </row>
    <row r="82" spans="1:14" x14ac:dyDescent="0.3">
      <c r="A82" s="8" t="s">
        <v>12</v>
      </c>
      <c r="B82" s="8" t="s">
        <v>68</v>
      </c>
      <c r="C82" s="2">
        <v>0.54695743932465701</v>
      </c>
      <c r="D82" s="2">
        <v>0.53785310734463299</v>
      </c>
      <c r="E82" s="2">
        <v>0.51901140684410696</v>
      </c>
      <c r="F82" s="2">
        <v>0.52080237741456203</v>
      </c>
      <c r="G82" s="2">
        <v>0.50725176645593195</v>
      </c>
      <c r="H82" s="2">
        <v>0.482515012363123</v>
      </c>
      <c r="I82" s="2">
        <v>0.466246056782334</v>
      </c>
      <c r="J82" s="2">
        <v>0.46312427409988399</v>
      </c>
      <c r="K82" s="2">
        <v>0.44312987362194101</v>
      </c>
      <c r="L82" s="2">
        <v>0.43947628458498</v>
      </c>
      <c r="M82" s="2">
        <v>0.43243243243243201</v>
      </c>
      <c r="N82" s="2">
        <v>0.43197353914002201</v>
      </c>
    </row>
    <row r="83" spans="1:14" x14ac:dyDescent="0.3">
      <c r="A83" s="8" t="s">
        <v>12</v>
      </c>
      <c r="B83" s="8" t="s">
        <v>69</v>
      </c>
      <c r="C83" s="2">
        <v>0.46060606060606102</v>
      </c>
      <c r="D83" s="2">
        <v>0.42957746478873199</v>
      </c>
      <c r="E83" s="2">
        <v>0.46</v>
      </c>
      <c r="F83" s="2">
        <v>0.46625766871165603</v>
      </c>
      <c r="G83" s="2">
        <v>0.469879518072289</v>
      </c>
      <c r="H83" s="2">
        <v>0.497206703910615</v>
      </c>
      <c r="I83" s="2">
        <v>0.53125</v>
      </c>
      <c r="J83" s="2">
        <v>0.53082191780821897</v>
      </c>
      <c r="K83" s="2">
        <v>0.53097345132743401</v>
      </c>
      <c r="L83" s="2">
        <v>0.52454780361757103</v>
      </c>
      <c r="M83" s="2">
        <v>0.50757575757575801</v>
      </c>
      <c r="N83" s="2">
        <v>0.47911547911547903</v>
      </c>
    </row>
    <row r="84" spans="1:14" x14ac:dyDescent="0.3">
      <c r="A84" s="8" t="s">
        <v>12</v>
      </c>
      <c r="B84" s="8" t="s">
        <v>70</v>
      </c>
      <c r="C84" s="2">
        <v>0.5</v>
      </c>
      <c r="D84" s="2">
        <v>0.5</v>
      </c>
      <c r="E84" s="2">
        <v>0.5</v>
      </c>
      <c r="F84" s="2">
        <v>0.33333333333333298</v>
      </c>
      <c r="G84" s="2">
        <v>0.25</v>
      </c>
      <c r="H84" s="2">
        <v>0.4</v>
      </c>
      <c r="I84" s="2">
        <v>0.66666666666666696</v>
      </c>
      <c r="J84" s="2">
        <v>0.83333333333333304</v>
      </c>
      <c r="K84" s="2">
        <v>1</v>
      </c>
      <c r="L84" s="2">
        <v>0.84615384615384603</v>
      </c>
      <c r="M84" s="2">
        <v>0.8</v>
      </c>
      <c r="N84" s="2">
        <v>0.66666666666666696</v>
      </c>
    </row>
    <row r="85" spans="1:14" x14ac:dyDescent="0.3">
      <c r="A85" s="8" t="s">
        <v>12</v>
      </c>
      <c r="B85" s="8" t="s">
        <v>71</v>
      </c>
      <c r="C85" s="2">
        <v>0</v>
      </c>
      <c r="D85" s="2">
        <v>0</v>
      </c>
      <c r="E85" s="2">
        <v>0</v>
      </c>
      <c r="F85" s="2">
        <v>0</v>
      </c>
      <c r="G85" s="2">
        <v>0</v>
      </c>
      <c r="H85" s="2">
        <v>0</v>
      </c>
      <c r="I85" s="2">
        <v>0</v>
      </c>
      <c r="J85" s="2">
        <v>0</v>
      </c>
      <c r="K85" s="2">
        <v>0</v>
      </c>
      <c r="L85" s="2">
        <v>0</v>
      </c>
      <c r="M85" s="2">
        <v>0</v>
      </c>
      <c r="N85" s="2">
        <v>0</v>
      </c>
    </row>
    <row r="86" spans="1:14" x14ac:dyDescent="0.3">
      <c r="A86" s="8" t="s">
        <v>13</v>
      </c>
      <c r="B86" s="8" t="s">
        <v>60</v>
      </c>
      <c r="C86" s="2">
        <v>0.62389380530973404</v>
      </c>
      <c r="D86" s="2">
        <v>0.60934744268077601</v>
      </c>
      <c r="E86" s="2">
        <v>0.62065894924309895</v>
      </c>
      <c r="F86" s="2">
        <v>0.61281337047353801</v>
      </c>
      <c r="G86" s="2">
        <v>0.59794776119403004</v>
      </c>
      <c r="H86" s="2">
        <v>0.57757757757757799</v>
      </c>
      <c r="I86" s="2">
        <v>0.58577405857740605</v>
      </c>
      <c r="J86" s="2">
        <v>0.59978655282817495</v>
      </c>
      <c r="K86" s="2">
        <v>0.58648339060710197</v>
      </c>
      <c r="L86" s="2">
        <v>0.61399276236429401</v>
      </c>
      <c r="M86" s="2">
        <v>0.62849872773536897</v>
      </c>
      <c r="N86" s="2">
        <v>0.65287049399198904</v>
      </c>
    </row>
    <row r="87" spans="1:14" x14ac:dyDescent="0.3">
      <c r="A87" s="8" t="s">
        <v>13</v>
      </c>
      <c r="B87" s="8" t="s">
        <v>61</v>
      </c>
      <c r="C87" s="2">
        <v>0.491349480968858</v>
      </c>
      <c r="D87" s="2">
        <v>0.516917293233083</v>
      </c>
      <c r="E87" s="2">
        <v>0.55944055944055904</v>
      </c>
      <c r="F87" s="2">
        <v>0.58881578947368396</v>
      </c>
      <c r="G87" s="2">
        <v>0.58150470219435701</v>
      </c>
      <c r="H87" s="2">
        <v>0.58681022880215306</v>
      </c>
      <c r="I87" s="2">
        <v>0.58720200752823104</v>
      </c>
      <c r="J87" s="2">
        <v>0.56999999999999995</v>
      </c>
      <c r="K87" s="2">
        <v>0.56864754098360704</v>
      </c>
      <c r="L87" s="2">
        <v>0.55772994129158504</v>
      </c>
      <c r="M87" s="2">
        <v>0.583098591549296</v>
      </c>
      <c r="N87" s="2">
        <v>0.591165413533835</v>
      </c>
    </row>
    <row r="88" spans="1:14" x14ac:dyDescent="0.3">
      <c r="A88" s="8" t="s">
        <v>13</v>
      </c>
      <c r="B88" s="8" t="s">
        <v>62</v>
      </c>
      <c r="C88" s="2">
        <v>0.46153846153846201</v>
      </c>
      <c r="D88" s="2">
        <v>0.48275862068965503</v>
      </c>
      <c r="E88" s="2">
        <v>0.45833333333333298</v>
      </c>
      <c r="F88" s="2">
        <v>0.47058823529411797</v>
      </c>
      <c r="G88" s="2">
        <v>0.5</v>
      </c>
      <c r="H88" s="2">
        <v>0.48275862068965503</v>
      </c>
      <c r="I88" s="2">
        <v>0.44444444444444398</v>
      </c>
      <c r="J88" s="2">
        <v>0.5</v>
      </c>
      <c r="K88" s="2">
        <v>0.48214285714285698</v>
      </c>
      <c r="L88" s="2">
        <v>0.546875</v>
      </c>
      <c r="M88" s="2">
        <v>0.54794520547945202</v>
      </c>
      <c r="N88" s="2">
        <v>0.530864197530864</v>
      </c>
    </row>
    <row r="89" spans="1:14" x14ac:dyDescent="0.3">
      <c r="A89" s="8" t="s">
        <v>13</v>
      </c>
      <c r="B89" s="8" t="s">
        <v>63</v>
      </c>
      <c r="C89" s="2">
        <v>0</v>
      </c>
      <c r="D89" s="2">
        <v>0</v>
      </c>
      <c r="E89" s="2">
        <v>0</v>
      </c>
      <c r="F89" s="2">
        <v>0</v>
      </c>
      <c r="G89" s="2">
        <v>0</v>
      </c>
      <c r="H89" s="2">
        <v>0</v>
      </c>
      <c r="I89" s="2">
        <v>1</v>
      </c>
      <c r="J89" s="2">
        <v>0</v>
      </c>
      <c r="K89" s="2">
        <v>0.33333333333333298</v>
      </c>
      <c r="L89" s="2">
        <v>0.4</v>
      </c>
      <c r="M89" s="2">
        <v>0.42857142857142899</v>
      </c>
      <c r="N89" s="2">
        <v>0.5</v>
      </c>
    </row>
    <row r="90" spans="1:14" x14ac:dyDescent="0.3">
      <c r="A90" s="8" t="s">
        <v>13</v>
      </c>
      <c r="B90" s="8" t="s">
        <v>64</v>
      </c>
      <c r="C90" s="2">
        <v>0</v>
      </c>
      <c r="D90" s="2">
        <v>0</v>
      </c>
      <c r="E90" s="2">
        <v>0</v>
      </c>
      <c r="F90" s="2">
        <v>0</v>
      </c>
      <c r="G90" s="2">
        <v>0</v>
      </c>
      <c r="H90" s="2">
        <v>0</v>
      </c>
      <c r="I90" s="2">
        <v>0</v>
      </c>
      <c r="J90" s="2">
        <v>0</v>
      </c>
      <c r="K90" s="2">
        <v>0</v>
      </c>
      <c r="L90" s="2">
        <v>0</v>
      </c>
      <c r="M90" s="2">
        <v>0</v>
      </c>
      <c r="N90" s="2">
        <v>0</v>
      </c>
    </row>
    <row r="91" spans="1:14" x14ac:dyDescent="0.3">
      <c r="A91" s="8" t="s">
        <v>13</v>
      </c>
      <c r="B91" s="8" t="s">
        <v>65</v>
      </c>
      <c r="C91" s="2">
        <v>0</v>
      </c>
      <c r="D91" s="2">
        <v>0</v>
      </c>
      <c r="E91" s="2">
        <v>0</v>
      </c>
      <c r="F91" s="2">
        <v>0</v>
      </c>
      <c r="G91" s="2">
        <v>0</v>
      </c>
      <c r="H91" s="2">
        <v>0</v>
      </c>
      <c r="I91" s="2">
        <v>0</v>
      </c>
      <c r="J91" s="2">
        <v>0</v>
      </c>
      <c r="K91" s="2">
        <v>0</v>
      </c>
      <c r="L91" s="2">
        <v>0</v>
      </c>
      <c r="M91" s="2">
        <v>0</v>
      </c>
      <c r="N91" s="2">
        <v>0</v>
      </c>
    </row>
    <row r="92" spans="1:14" x14ac:dyDescent="0.3">
      <c r="A92" s="8" t="s">
        <v>13</v>
      </c>
      <c r="B92" s="8" t="s">
        <v>66</v>
      </c>
      <c r="C92" s="2">
        <v>0.37610619469026502</v>
      </c>
      <c r="D92" s="2">
        <v>0.39065255731922399</v>
      </c>
      <c r="E92" s="2">
        <v>0.379341050756901</v>
      </c>
      <c r="F92" s="2">
        <v>0.38718662952646199</v>
      </c>
      <c r="G92" s="2">
        <v>0.40205223880597002</v>
      </c>
      <c r="H92" s="2">
        <v>0.42242242242242201</v>
      </c>
      <c r="I92" s="2">
        <v>0.414225941422594</v>
      </c>
      <c r="J92" s="2">
        <v>0.400213447171825</v>
      </c>
      <c r="K92" s="2">
        <v>0.41351660939289803</v>
      </c>
      <c r="L92" s="2">
        <v>0.38600723763570599</v>
      </c>
      <c r="M92" s="2">
        <v>0.37150127226463098</v>
      </c>
      <c r="N92" s="2">
        <v>0.34712950600801101</v>
      </c>
    </row>
    <row r="93" spans="1:14" x14ac:dyDescent="0.3">
      <c r="A93" s="8" t="s">
        <v>13</v>
      </c>
      <c r="B93" s="8" t="s">
        <v>67</v>
      </c>
      <c r="C93" s="2">
        <v>0.508650519031142</v>
      </c>
      <c r="D93" s="2">
        <v>0.483082706766917</v>
      </c>
      <c r="E93" s="2">
        <v>0.44055944055944102</v>
      </c>
      <c r="F93" s="2">
        <v>0.41118421052631599</v>
      </c>
      <c r="G93" s="2">
        <v>0.41849529780564299</v>
      </c>
      <c r="H93" s="2">
        <v>0.413189771197847</v>
      </c>
      <c r="I93" s="2">
        <v>0.41279799247176902</v>
      </c>
      <c r="J93" s="2">
        <v>0.43</v>
      </c>
      <c r="K93" s="2">
        <v>0.43135245901639302</v>
      </c>
      <c r="L93" s="2">
        <v>0.44227005870841501</v>
      </c>
      <c r="M93" s="2">
        <v>0.416901408450704</v>
      </c>
      <c r="N93" s="2">
        <v>0.408834586466165</v>
      </c>
    </row>
    <row r="94" spans="1:14" x14ac:dyDescent="0.3">
      <c r="A94" s="8" t="s">
        <v>13</v>
      </c>
      <c r="B94" s="8" t="s">
        <v>68</v>
      </c>
      <c r="C94" s="2">
        <v>0.53846153846153799</v>
      </c>
      <c r="D94" s="2">
        <v>0.51724137931034497</v>
      </c>
      <c r="E94" s="2">
        <v>0.54166666666666696</v>
      </c>
      <c r="F94" s="2">
        <v>0.52941176470588203</v>
      </c>
      <c r="G94" s="2">
        <v>0.5</v>
      </c>
      <c r="H94" s="2">
        <v>0.51724137931034497</v>
      </c>
      <c r="I94" s="2">
        <v>0.55555555555555602</v>
      </c>
      <c r="J94" s="2">
        <v>0.5</v>
      </c>
      <c r="K94" s="2">
        <v>0.51785714285714302</v>
      </c>
      <c r="L94" s="2">
        <v>0.453125</v>
      </c>
      <c r="M94" s="2">
        <v>0.45205479452054798</v>
      </c>
      <c r="N94" s="2">
        <v>0.469135802469136</v>
      </c>
    </row>
    <row r="95" spans="1:14" x14ac:dyDescent="0.3">
      <c r="A95" s="8" t="s">
        <v>13</v>
      </c>
      <c r="B95" s="8" t="s">
        <v>69</v>
      </c>
      <c r="C95" s="2">
        <v>1</v>
      </c>
      <c r="D95" s="2">
        <v>0</v>
      </c>
      <c r="E95" s="2">
        <v>1</v>
      </c>
      <c r="F95" s="2">
        <v>0</v>
      </c>
      <c r="G95" s="2">
        <v>0</v>
      </c>
      <c r="H95" s="2">
        <v>0</v>
      </c>
      <c r="I95" s="2">
        <v>0</v>
      </c>
      <c r="J95" s="2">
        <v>1</v>
      </c>
      <c r="K95" s="2">
        <v>0.66666666666666696</v>
      </c>
      <c r="L95" s="2">
        <v>0.6</v>
      </c>
      <c r="M95" s="2">
        <v>0.57142857142857095</v>
      </c>
      <c r="N95" s="2">
        <v>0.5</v>
      </c>
    </row>
    <row r="96" spans="1:14" x14ac:dyDescent="0.3">
      <c r="A96" s="8" t="s">
        <v>13</v>
      </c>
      <c r="B96" s="8" t="s">
        <v>70</v>
      </c>
      <c r="C96" s="2">
        <v>0</v>
      </c>
      <c r="D96" s="2">
        <v>0</v>
      </c>
      <c r="E96" s="2">
        <v>0</v>
      </c>
      <c r="F96" s="2">
        <v>0</v>
      </c>
      <c r="G96" s="2">
        <v>0</v>
      </c>
      <c r="H96" s="2">
        <v>0</v>
      </c>
      <c r="I96" s="2">
        <v>0</v>
      </c>
      <c r="J96" s="2">
        <v>0</v>
      </c>
      <c r="K96" s="2">
        <v>1</v>
      </c>
      <c r="L96" s="2">
        <v>1</v>
      </c>
      <c r="M96" s="2">
        <v>1</v>
      </c>
      <c r="N96" s="2">
        <v>0</v>
      </c>
    </row>
    <row r="97" spans="1:14" x14ac:dyDescent="0.3">
      <c r="A97" s="8" t="s">
        <v>13</v>
      </c>
      <c r="B97" s="8" t="s">
        <v>71</v>
      </c>
      <c r="C97" s="2">
        <v>0</v>
      </c>
      <c r="D97" s="2">
        <v>0</v>
      </c>
      <c r="E97" s="2">
        <v>0</v>
      </c>
      <c r="F97" s="2">
        <v>0</v>
      </c>
      <c r="G97" s="2">
        <v>0</v>
      </c>
      <c r="H97" s="2">
        <v>0</v>
      </c>
      <c r="I97" s="2">
        <v>0</v>
      </c>
      <c r="J97" s="2">
        <v>0</v>
      </c>
      <c r="K97" s="2">
        <v>0</v>
      </c>
      <c r="L97" s="2">
        <v>0</v>
      </c>
      <c r="M97" s="2">
        <v>0</v>
      </c>
      <c r="N97" s="2">
        <v>0</v>
      </c>
    </row>
    <row r="98" spans="1:14" x14ac:dyDescent="0.3">
      <c r="A98" s="8" t="s">
        <v>14</v>
      </c>
      <c r="B98" s="8" t="s">
        <v>60</v>
      </c>
      <c r="C98" s="2">
        <v>0.61845637583892599</v>
      </c>
      <c r="D98" s="2">
        <v>0.60534793814432997</v>
      </c>
      <c r="E98" s="2">
        <v>0.60006303183107501</v>
      </c>
      <c r="F98" s="2">
        <v>0.59475218658892104</v>
      </c>
      <c r="G98" s="2">
        <v>0.57997399219765899</v>
      </c>
      <c r="H98" s="2">
        <v>0.58484349258649104</v>
      </c>
      <c r="I98" s="2">
        <v>0.58659966499162497</v>
      </c>
      <c r="J98" s="2">
        <v>0.58442906574394504</v>
      </c>
      <c r="K98" s="2">
        <v>0.58254135867652201</v>
      </c>
      <c r="L98" s="2">
        <v>0.59089329162321902</v>
      </c>
      <c r="M98" s="2">
        <v>0.59566542499153396</v>
      </c>
      <c r="N98" s="2">
        <v>0.60981638418079098</v>
      </c>
    </row>
    <row r="99" spans="1:14" x14ac:dyDescent="0.3">
      <c r="A99" s="8" t="s">
        <v>14</v>
      </c>
      <c r="B99" s="8" t="s">
        <v>61</v>
      </c>
      <c r="C99" s="2">
        <v>0.52615248226950395</v>
      </c>
      <c r="D99" s="2">
        <v>0.55055147058823495</v>
      </c>
      <c r="E99" s="2">
        <v>0.58807339449541296</v>
      </c>
      <c r="F99" s="2">
        <v>0.60567823343848604</v>
      </c>
      <c r="G99" s="2">
        <v>0.61300043047783004</v>
      </c>
      <c r="H99" s="2">
        <v>0.61076604554865399</v>
      </c>
      <c r="I99" s="2">
        <v>0.59519999999999995</v>
      </c>
      <c r="J99" s="2">
        <v>0.58766355140186899</v>
      </c>
      <c r="K99" s="2">
        <v>0.57369369369369405</v>
      </c>
      <c r="L99" s="2">
        <v>0.57654836464857295</v>
      </c>
      <c r="M99" s="2">
        <v>0.58003952569170003</v>
      </c>
      <c r="N99" s="2">
        <v>0.58033106134372003</v>
      </c>
    </row>
    <row r="100" spans="1:14" x14ac:dyDescent="0.3">
      <c r="A100" s="8" t="s">
        <v>14</v>
      </c>
      <c r="B100" s="8" t="s">
        <v>62</v>
      </c>
      <c r="C100" s="2">
        <v>0.53777777777777802</v>
      </c>
      <c r="D100" s="2">
        <v>0.48660714285714302</v>
      </c>
      <c r="E100" s="2">
        <v>0.46052631578947401</v>
      </c>
      <c r="F100" s="2">
        <v>0.48945147679324902</v>
      </c>
      <c r="G100" s="2">
        <v>0.53781512605042003</v>
      </c>
      <c r="H100" s="2">
        <v>0.52884615384615397</v>
      </c>
      <c r="I100" s="2">
        <v>0.55274261603375496</v>
      </c>
      <c r="J100" s="2">
        <v>0.58267716535433101</v>
      </c>
      <c r="K100" s="2">
        <v>0.60357142857142898</v>
      </c>
      <c r="L100" s="2">
        <v>0.56727272727272704</v>
      </c>
      <c r="M100" s="2">
        <v>0.55704697986577201</v>
      </c>
      <c r="N100" s="2">
        <v>0.577557755775578</v>
      </c>
    </row>
    <row r="101" spans="1:14" x14ac:dyDescent="0.3">
      <c r="A101" s="8" t="s">
        <v>14</v>
      </c>
      <c r="B101" s="8" t="s">
        <v>63</v>
      </c>
      <c r="C101" s="2">
        <v>0.58333333333333304</v>
      </c>
      <c r="D101" s="2">
        <v>0.69230769230769196</v>
      </c>
      <c r="E101" s="2">
        <v>0.6</v>
      </c>
      <c r="F101" s="2">
        <v>0.66666666666666696</v>
      </c>
      <c r="G101" s="2">
        <v>0.76923076923076905</v>
      </c>
      <c r="H101" s="2">
        <v>0.76470588235294101</v>
      </c>
      <c r="I101" s="2">
        <v>0.75</v>
      </c>
      <c r="J101" s="2">
        <v>0.52631578947368396</v>
      </c>
      <c r="K101" s="2">
        <v>0.47826086956521702</v>
      </c>
      <c r="L101" s="2">
        <v>0.53571428571428603</v>
      </c>
      <c r="M101" s="2">
        <v>0.53571428571428603</v>
      </c>
      <c r="N101" s="2">
        <v>0.62068965517241403</v>
      </c>
    </row>
    <row r="102" spans="1:14" x14ac:dyDescent="0.3">
      <c r="A102" s="8" t="s">
        <v>14</v>
      </c>
      <c r="B102" s="8" t="s">
        <v>64</v>
      </c>
      <c r="C102" s="2">
        <v>0</v>
      </c>
      <c r="D102" s="2">
        <v>1</v>
      </c>
      <c r="E102" s="2">
        <v>0</v>
      </c>
      <c r="F102" s="2">
        <v>0</v>
      </c>
      <c r="G102" s="2">
        <v>0</v>
      </c>
      <c r="H102" s="2">
        <v>0</v>
      </c>
      <c r="I102" s="2">
        <v>0</v>
      </c>
      <c r="J102" s="2">
        <v>0</v>
      </c>
      <c r="K102" s="2">
        <v>0</v>
      </c>
      <c r="L102" s="2">
        <v>0.5</v>
      </c>
      <c r="M102" s="2">
        <v>1</v>
      </c>
      <c r="N102" s="2">
        <v>0</v>
      </c>
    </row>
    <row r="103" spans="1:14" x14ac:dyDescent="0.3">
      <c r="A103" s="8" t="s">
        <v>14</v>
      </c>
      <c r="B103" s="8" t="s">
        <v>65</v>
      </c>
      <c r="C103" s="2">
        <v>0</v>
      </c>
      <c r="D103" s="2">
        <v>0</v>
      </c>
      <c r="E103" s="2">
        <v>0</v>
      </c>
      <c r="F103" s="2">
        <v>0</v>
      </c>
      <c r="G103" s="2">
        <v>0</v>
      </c>
      <c r="H103" s="2">
        <v>0</v>
      </c>
      <c r="I103" s="2">
        <v>0</v>
      </c>
      <c r="J103" s="2">
        <v>0</v>
      </c>
      <c r="K103" s="2">
        <v>0</v>
      </c>
      <c r="L103" s="2">
        <v>0</v>
      </c>
      <c r="M103" s="2">
        <v>0</v>
      </c>
      <c r="N103" s="2">
        <v>0</v>
      </c>
    </row>
    <row r="104" spans="1:14" x14ac:dyDescent="0.3">
      <c r="A104" s="8" t="s">
        <v>14</v>
      </c>
      <c r="B104" s="8" t="s">
        <v>66</v>
      </c>
      <c r="C104" s="2">
        <v>0.38154362416107401</v>
      </c>
      <c r="D104" s="2">
        <v>0.39465206185566998</v>
      </c>
      <c r="E104" s="2">
        <v>0.39993696816892499</v>
      </c>
      <c r="F104" s="2">
        <v>0.40524781341107902</v>
      </c>
      <c r="G104" s="2">
        <v>0.42002600780234101</v>
      </c>
      <c r="H104" s="2">
        <v>0.41515650741350901</v>
      </c>
      <c r="I104" s="2">
        <v>0.41340033500837498</v>
      </c>
      <c r="J104" s="2">
        <v>0.41557093425605501</v>
      </c>
      <c r="K104" s="2">
        <v>0.41745864132347799</v>
      </c>
      <c r="L104" s="2">
        <v>0.40910670837678098</v>
      </c>
      <c r="M104" s="2">
        <v>0.40433457500846598</v>
      </c>
      <c r="N104" s="2">
        <v>0.39018361581920902</v>
      </c>
    </row>
    <row r="105" spans="1:14" x14ac:dyDescent="0.3">
      <c r="A105" s="8" t="s">
        <v>14</v>
      </c>
      <c r="B105" s="8" t="s">
        <v>67</v>
      </c>
      <c r="C105" s="2">
        <v>0.47384751773049599</v>
      </c>
      <c r="D105" s="2">
        <v>0.449448529411765</v>
      </c>
      <c r="E105" s="2">
        <v>0.41192660550458698</v>
      </c>
      <c r="F105" s="2">
        <v>0.39432176656151402</v>
      </c>
      <c r="G105" s="2">
        <v>0.38699956952217002</v>
      </c>
      <c r="H105" s="2">
        <v>0.38923395445134601</v>
      </c>
      <c r="I105" s="2">
        <v>0.40479999999999999</v>
      </c>
      <c r="J105" s="2">
        <v>0.41233644859813101</v>
      </c>
      <c r="K105" s="2">
        <v>0.426306306306306</v>
      </c>
      <c r="L105" s="2">
        <v>0.42345163535142699</v>
      </c>
      <c r="M105" s="2">
        <v>0.41996047430830002</v>
      </c>
      <c r="N105" s="2">
        <v>0.41966893865628002</v>
      </c>
    </row>
    <row r="106" spans="1:14" x14ac:dyDescent="0.3">
      <c r="A106" s="8" t="s">
        <v>14</v>
      </c>
      <c r="B106" s="8" t="s">
        <v>68</v>
      </c>
      <c r="C106" s="2">
        <v>0.46222222222222198</v>
      </c>
      <c r="D106" s="2">
        <v>0.51339285714285698</v>
      </c>
      <c r="E106" s="2">
        <v>0.53947368421052599</v>
      </c>
      <c r="F106" s="2">
        <v>0.51054852320675104</v>
      </c>
      <c r="G106" s="2">
        <v>0.46218487394958002</v>
      </c>
      <c r="H106" s="2">
        <v>0.47115384615384598</v>
      </c>
      <c r="I106" s="2">
        <v>0.44725738396624498</v>
      </c>
      <c r="J106" s="2">
        <v>0.41732283464566899</v>
      </c>
      <c r="K106" s="2">
        <v>0.39642857142857102</v>
      </c>
      <c r="L106" s="2">
        <v>0.43272727272727302</v>
      </c>
      <c r="M106" s="2">
        <v>0.44295302013422799</v>
      </c>
      <c r="N106" s="2">
        <v>0.422442244224422</v>
      </c>
    </row>
    <row r="107" spans="1:14" x14ac:dyDescent="0.3">
      <c r="A107" s="8" t="s">
        <v>14</v>
      </c>
      <c r="B107" s="8" t="s">
        <v>69</v>
      </c>
      <c r="C107" s="2">
        <v>0.41666666666666702</v>
      </c>
      <c r="D107" s="2">
        <v>0.30769230769230799</v>
      </c>
      <c r="E107" s="2">
        <v>0.4</v>
      </c>
      <c r="F107" s="2">
        <v>0.33333333333333298</v>
      </c>
      <c r="G107" s="2">
        <v>0.230769230769231</v>
      </c>
      <c r="H107" s="2">
        <v>0.23529411764705899</v>
      </c>
      <c r="I107" s="2">
        <v>0.25</v>
      </c>
      <c r="J107" s="2">
        <v>0.47368421052631599</v>
      </c>
      <c r="K107" s="2">
        <v>0.52173913043478304</v>
      </c>
      <c r="L107" s="2">
        <v>0.46428571428571402</v>
      </c>
      <c r="M107" s="2">
        <v>0.46428571428571402</v>
      </c>
      <c r="N107" s="2">
        <v>0.37931034482758602</v>
      </c>
    </row>
    <row r="108" spans="1:14" x14ac:dyDescent="0.3">
      <c r="A108" s="8" t="s">
        <v>14</v>
      </c>
      <c r="B108" s="8" t="s">
        <v>70</v>
      </c>
      <c r="C108" s="2">
        <v>0</v>
      </c>
      <c r="D108" s="2">
        <v>0</v>
      </c>
      <c r="E108" s="2">
        <v>0</v>
      </c>
      <c r="F108" s="2">
        <v>0</v>
      </c>
      <c r="G108" s="2">
        <v>0</v>
      </c>
      <c r="H108" s="2">
        <v>0</v>
      </c>
      <c r="I108" s="2">
        <v>0</v>
      </c>
      <c r="J108" s="2">
        <v>1</v>
      </c>
      <c r="K108" s="2">
        <v>1</v>
      </c>
      <c r="L108" s="2">
        <v>0.5</v>
      </c>
      <c r="M108" s="2">
        <v>0</v>
      </c>
      <c r="N108" s="2">
        <v>0</v>
      </c>
    </row>
    <row r="109" spans="1:14" x14ac:dyDescent="0.3">
      <c r="A109" s="8" t="s">
        <v>14</v>
      </c>
      <c r="B109" s="8" t="s">
        <v>71</v>
      </c>
      <c r="C109" s="2">
        <v>0</v>
      </c>
      <c r="D109" s="2">
        <v>0</v>
      </c>
      <c r="E109" s="2">
        <v>0</v>
      </c>
      <c r="F109" s="2">
        <v>0</v>
      </c>
      <c r="G109" s="2">
        <v>0</v>
      </c>
      <c r="H109" s="2">
        <v>0</v>
      </c>
      <c r="I109" s="2">
        <v>0</v>
      </c>
      <c r="J109" s="2">
        <v>0</v>
      </c>
      <c r="K109" s="2">
        <v>0</v>
      </c>
      <c r="L109" s="2">
        <v>0</v>
      </c>
      <c r="M109" s="2">
        <v>0</v>
      </c>
      <c r="N109" s="2">
        <v>0</v>
      </c>
    </row>
    <row r="110" spans="1:14" x14ac:dyDescent="0.3">
      <c r="A110" s="8" t="s">
        <v>15</v>
      </c>
      <c r="B110" s="8" t="s">
        <v>60</v>
      </c>
      <c r="C110" s="2">
        <v>0.61710963455149503</v>
      </c>
      <c r="D110" s="2">
        <v>0.57947530864197505</v>
      </c>
      <c r="E110" s="2">
        <v>0.56224572823433705</v>
      </c>
      <c r="F110" s="2">
        <v>0.58608990670059402</v>
      </c>
      <c r="G110" s="2">
        <v>0.56091148115688005</v>
      </c>
      <c r="H110" s="2">
        <v>0.57179487179487198</v>
      </c>
      <c r="I110" s="2">
        <v>0.57300509337860805</v>
      </c>
      <c r="J110" s="2">
        <v>0.54310344827586199</v>
      </c>
      <c r="K110" s="2">
        <v>0.56712564543889799</v>
      </c>
      <c r="L110" s="2">
        <v>0.561969439728353</v>
      </c>
      <c r="M110" s="2">
        <v>0.56926952141057896</v>
      </c>
      <c r="N110" s="2">
        <v>0.58866396761133599</v>
      </c>
    </row>
    <row r="111" spans="1:14" x14ac:dyDescent="0.3">
      <c r="A111" s="8" t="s">
        <v>15</v>
      </c>
      <c r="B111" s="8" t="s">
        <v>61</v>
      </c>
      <c r="C111" s="2">
        <v>0.47963800904977399</v>
      </c>
      <c r="D111" s="2">
        <v>0.50047483380816704</v>
      </c>
      <c r="E111" s="2">
        <v>0.53393665158370995</v>
      </c>
      <c r="F111" s="2">
        <v>0.54570135746606296</v>
      </c>
      <c r="G111" s="2">
        <v>0.53542600896861003</v>
      </c>
      <c r="H111" s="2">
        <v>0.55384615384615399</v>
      </c>
      <c r="I111" s="2">
        <v>0.55245346869712397</v>
      </c>
      <c r="J111" s="2">
        <v>0.53601213040182005</v>
      </c>
      <c r="K111" s="2">
        <v>0.52789400278940002</v>
      </c>
      <c r="L111" s="2">
        <v>0.52054794520547898</v>
      </c>
      <c r="M111" s="2">
        <v>0.51203758073987105</v>
      </c>
      <c r="N111" s="2">
        <v>0.50135943447525799</v>
      </c>
    </row>
    <row r="112" spans="1:14" x14ac:dyDescent="0.3">
      <c r="A112" s="8" t="s">
        <v>15</v>
      </c>
      <c r="B112" s="8" t="s">
        <v>62</v>
      </c>
      <c r="C112" s="2">
        <v>0.43283582089552203</v>
      </c>
      <c r="D112" s="2">
        <v>0.40476190476190499</v>
      </c>
      <c r="E112" s="2">
        <v>0.38679245283018898</v>
      </c>
      <c r="F112" s="2">
        <v>0.42307692307692302</v>
      </c>
      <c r="G112" s="2">
        <v>0.44247787610619499</v>
      </c>
      <c r="H112" s="2">
        <v>0.45522388059701502</v>
      </c>
      <c r="I112" s="2">
        <v>0.4</v>
      </c>
      <c r="J112" s="2">
        <v>0.50340136054421802</v>
      </c>
      <c r="K112" s="2">
        <v>0.49484536082474201</v>
      </c>
      <c r="L112" s="2">
        <v>0.52582159624413105</v>
      </c>
      <c r="M112" s="2">
        <v>0.48888888888888898</v>
      </c>
      <c r="N112" s="2">
        <v>0.48031496062992102</v>
      </c>
    </row>
    <row r="113" spans="1:14" x14ac:dyDescent="0.3">
      <c r="A113" s="8" t="s">
        <v>15</v>
      </c>
      <c r="B113" s="8" t="s">
        <v>63</v>
      </c>
      <c r="C113" s="2">
        <v>0.66666666666666696</v>
      </c>
      <c r="D113" s="2">
        <v>0.63636363636363602</v>
      </c>
      <c r="E113" s="2">
        <v>0.85714285714285698</v>
      </c>
      <c r="F113" s="2">
        <v>0.76923076923076905</v>
      </c>
      <c r="G113" s="2">
        <v>0.71428571428571397</v>
      </c>
      <c r="H113" s="2">
        <v>0.57142857142857095</v>
      </c>
      <c r="I113" s="2">
        <v>0.28571428571428598</v>
      </c>
      <c r="J113" s="2">
        <v>0.3</v>
      </c>
      <c r="K113" s="2">
        <v>0.35714285714285698</v>
      </c>
      <c r="L113" s="2">
        <v>0.3</v>
      </c>
      <c r="M113" s="2">
        <v>0.4375</v>
      </c>
      <c r="N113" s="2">
        <v>0.47368421052631599</v>
      </c>
    </row>
    <row r="114" spans="1:14" x14ac:dyDescent="0.3">
      <c r="A114" s="8" t="s">
        <v>15</v>
      </c>
      <c r="B114" s="8" t="s">
        <v>64</v>
      </c>
      <c r="C114" s="2">
        <v>0</v>
      </c>
      <c r="D114" s="2">
        <v>0</v>
      </c>
      <c r="E114" s="2">
        <v>0</v>
      </c>
      <c r="F114" s="2">
        <v>0</v>
      </c>
      <c r="G114" s="2">
        <v>0</v>
      </c>
      <c r="H114" s="2">
        <v>0</v>
      </c>
      <c r="I114" s="2">
        <v>0</v>
      </c>
      <c r="J114" s="2">
        <v>0</v>
      </c>
      <c r="K114" s="2">
        <v>0</v>
      </c>
      <c r="L114" s="2">
        <v>0</v>
      </c>
      <c r="M114" s="2">
        <v>0</v>
      </c>
      <c r="N114" s="2">
        <v>0</v>
      </c>
    </row>
    <row r="115" spans="1:14" x14ac:dyDescent="0.3">
      <c r="A115" s="8" t="s">
        <v>15</v>
      </c>
      <c r="B115" s="8" t="s">
        <v>65</v>
      </c>
      <c r="C115" s="2">
        <v>0</v>
      </c>
      <c r="D115" s="2">
        <v>0</v>
      </c>
      <c r="E115" s="2">
        <v>0</v>
      </c>
      <c r="F115" s="2">
        <v>0</v>
      </c>
      <c r="G115" s="2">
        <v>0</v>
      </c>
      <c r="H115" s="2">
        <v>0</v>
      </c>
      <c r="I115" s="2">
        <v>0</v>
      </c>
      <c r="J115" s="2">
        <v>0</v>
      </c>
      <c r="K115" s="2">
        <v>0</v>
      </c>
      <c r="L115" s="2">
        <v>0</v>
      </c>
      <c r="M115" s="2">
        <v>0</v>
      </c>
      <c r="N115" s="2">
        <v>0</v>
      </c>
    </row>
    <row r="116" spans="1:14" x14ac:dyDescent="0.3">
      <c r="A116" s="8" t="s">
        <v>15</v>
      </c>
      <c r="B116" s="8" t="s">
        <v>66</v>
      </c>
      <c r="C116" s="2">
        <v>0.38289036544850502</v>
      </c>
      <c r="D116" s="2">
        <v>0.420524691358025</v>
      </c>
      <c r="E116" s="2">
        <v>0.43775427176566301</v>
      </c>
      <c r="F116" s="2">
        <v>0.41391009329940598</v>
      </c>
      <c r="G116" s="2">
        <v>0.43908851884312</v>
      </c>
      <c r="H116" s="2">
        <v>0.42820512820512802</v>
      </c>
      <c r="I116" s="2">
        <v>0.426994906621392</v>
      </c>
      <c r="J116" s="2">
        <v>0.45689655172413801</v>
      </c>
      <c r="K116" s="2">
        <v>0.43287435456110201</v>
      </c>
      <c r="L116" s="2">
        <v>0.438030560271647</v>
      </c>
      <c r="M116" s="2">
        <v>0.43073047858942098</v>
      </c>
      <c r="N116" s="2">
        <v>0.41133603238866401</v>
      </c>
    </row>
    <row r="117" spans="1:14" x14ac:dyDescent="0.3">
      <c r="A117" s="8" t="s">
        <v>15</v>
      </c>
      <c r="B117" s="8" t="s">
        <v>67</v>
      </c>
      <c r="C117" s="2">
        <v>0.52036199095022595</v>
      </c>
      <c r="D117" s="2">
        <v>0.49952516619183301</v>
      </c>
      <c r="E117" s="2">
        <v>0.46606334841628999</v>
      </c>
      <c r="F117" s="2">
        <v>0.45429864253393698</v>
      </c>
      <c r="G117" s="2">
        <v>0.46457399103139002</v>
      </c>
      <c r="H117" s="2">
        <v>0.44615384615384601</v>
      </c>
      <c r="I117" s="2">
        <v>0.44754653130287603</v>
      </c>
      <c r="J117" s="2">
        <v>0.46398786959818</v>
      </c>
      <c r="K117" s="2">
        <v>0.47210599721059998</v>
      </c>
      <c r="L117" s="2">
        <v>0.47945205479452102</v>
      </c>
      <c r="M117" s="2">
        <v>0.48796241926012901</v>
      </c>
      <c r="N117" s="2">
        <v>0.49864056552474201</v>
      </c>
    </row>
    <row r="118" spans="1:14" x14ac:dyDescent="0.3">
      <c r="A118" s="8" t="s">
        <v>15</v>
      </c>
      <c r="B118" s="8" t="s">
        <v>68</v>
      </c>
      <c r="C118" s="2">
        <v>0.56716417910447803</v>
      </c>
      <c r="D118" s="2">
        <v>0.59523809523809501</v>
      </c>
      <c r="E118" s="2">
        <v>0.61320754716981096</v>
      </c>
      <c r="F118" s="2">
        <v>0.57692307692307698</v>
      </c>
      <c r="G118" s="2">
        <v>0.55752212389380496</v>
      </c>
      <c r="H118" s="2">
        <v>0.54477611940298498</v>
      </c>
      <c r="I118" s="2">
        <v>0.6</v>
      </c>
      <c r="J118" s="2">
        <v>0.49659863945578198</v>
      </c>
      <c r="K118" s="2">
        <v>0.50515463917525805</v>
      </c>
      <c r="L118" s="2">
        <v>0.474178403755869</v>
      </c>
      <c r="M118" s="2">
        <v>0.51111111111111096</v>
      </c>
      <c r="N118" s="2">
        <v>0.51968503937007904</v>
      </c>
    </row>
    <row r="119" spans="1:14" x14ac:dyDescent="0.3">
      <c r="A119" s="8" t="s">
        <v>15</v>
      </c>
      <c r="B119" s="8" t="s">
        <v>69</v>
      </c>
      <c r="C119" s="2">
        <v>0.33333333333333298</v>
      </c>
      <c r="D119" s="2">
        <v>0.36363636363636398</v>
      </c>
      <c r="E119" s="2">
        <v>0.14285714285714299</v>
      </c>
      <c r="F119" s="2">
        <v>0.230769230769231</v>
      </c>
      <c r="G119" s="2">
        <v>0.28571428571428598</v>
      </c>
      <c r="H119" s="2">
        <v>0.42857142857142899</v>
      </c>
      <c r="I119" s="2">
        <v>0.71428571428571397</v>
      </c>
      <c r="J119" s="2">
        <v>0.7</v>
      </c>
      <c r="K119" s="2">
        <v>0.64285714285714302</v>
      </c>
      <c r="L119" s="2">
        <v>0.7</v>
      </c>
      <c r="M119" s="2">
        <v>0.5625</v>
      </c>
      <c r="N119" s="2">
        <v>0.52631578947368396</v>
      </c>
    </row>
    <row r="120" spans="1:14" x14ac:dyDescent="0.3">
      <c r="A120" s="8" t="s">
        <v>15</v>
      </c>
      <c r="B120" s="8" t="s">
        <v>70</v>
      </c>
      <c r="C120" s="2">
        <v>0</v>
      </c>
      <c r="D120" s="2">
        <v>0</v>
      </c>
      <c r="E120" s="2">
        <v>0</v>
      </c>
      <c r="F120" s="2">
        <v>0</v>
      </c>
      <c r="G120" s="2">
        <v>0</v>
      </c>
      <c r="H120" s="2">
        <v>0</v>
      </c>
      <c r="I120" s="2">
        <v>0</v>
      </c>
      <c r="J120" s="2">
        <v>0</v>
      </c>
      <c r="K120" s="2">
        <v>0</v>
      </c>
      <c r="L120" s="2">
        <v>0</v>
      </c>
      <c r="M120" s="2">
        <v>0</v>
      </c>
      <c r="N120" s="2">
        <v>1</v>
      </c>
    </row>
    <row r="121" spans="1:14" x14ac:dyDescent="0.3">
      <c r="A121" s="8" t="s">
        <v>15</v>
      </c>
      <c r="B121" s="8" t="s">
        <v>71</v>
      </c>
      <c r="C121" s="2">
        <v>0</v>
      </c>
      <c r="D121" s="2">
        <v>0</v>
      </c>
      <c r="E121" s="2">
        <v>0</v>
      </c>
      <c r="F121" s="2">
        <v>0</v>
      </c>
      <c r="G121" s="2">
        <v>0</v>
      </c>
      <c r="H121" s="2">
        <v>0</v>
      </c>
      <c r="I121" s="2">
        <v>0</v>
      </c>
      <c r="J121" s="2">
        <v>0</v>
      </c>
      <c r="K121" s="2">
        <v>0</v>
      </c>
      <c r="L121" s="2">
        <v>0</v>
      </c>
      <c r="M121" s="2">
        <v>0</v>
      </c>
      <c r="N121" s="2">
        <v>0</v>
      </c>
    </row>
    <row r="122" spans="1:14" x14ac:dyDescent="0.3">
      <c r="A122" s="8" t="s">
        <v>16</v>
      </c>
      <c r="B122" s="8" t="s">
        <v>60</v>
      </c>
      <c r="C122" s="2">
        <v>0.44444444444444398</v>
      </c>
      <c r="D122" s="2">
        <v>0.4375</v>
      </c>
      <c r="E122" s="2">
        <v>0.530612244897959</v>
      </c>
      <c r="F122" s="2">
        <v>0.55102040816326503</v>
      </c>
      <c r="G122" s="2">
        <v>0.45098039215686297</v>
      </c>
      <c r="H122" s="2">
        <v>0.43181818181818199</v>
      </c>
      <c r="I122" s="2">
        <v>0.48837209302325602</v>
      </c>
      <c r="J122" s="2">
        <v>0.49019607843137297</v>
      </c>
      <c r="K122" s="2">
        <v>0.53846153846153799</v>
      </c>
      <c r="L122" s="2">
        <v>0.56818181818181801</v>
      </c>
      <c r="M122" s="2">
        <v>0.55555555555555602</v>
      </c>
      <c r="N122" s="2">
        <v>0.65</v>
      </c>
    </row>
    <row r="123" spans="1:14" x14ac:dyDescent="0.3">
      <c r="A123" s="8" t="s">
        <v>16</v>
      </c>
      <c r="B123" s="8" t="s">
        <v>61</v>
      </c>
      <c r="C123" s="2">
        <v>0.64102564102564097</v>
      </c>
      <c r="D123" s="2">
        <v>0.52631578947368396</v>
      </c>
      <c r="E123" s="2">
        <v>0.73684210526315796</v>
      </c>
      <c r="F123" s="2">
        <v>0.72727272727272696</v>
      </c>
      <c r="G123" s="2">
        <v>0.5</v>
      </c>
      <c r="H123" s="2">
        <v>0.76</v>
      </c>
      <c r="I123" s="2">
        <v>0.68</v>
      </c>
      <c r="J123" s="2">
        <v>0.55000000000000004</v>
      </c>
      <c r="K123" s="2">
        <v>0.61904761904761896</v>
      </c>
      <c r="L123" s="2">
        <v>0.48571428571428599</v>
      </c>
      <c r="M123" s="2">
        <v>0.66666666666666696</v>
      </c>
      <c r="N123" s="2">
        <v>0.55172413793103403</v>
      </c>
    </row>
    <row r="124" spans="1:14" x14ac:dyDescent="0.3">
      <c r="A124" s="8" t="s">
        <v>16</v>
      </c>
      <c r="B124" s="8" t="s">
        <v>62</v>
      </c>
      <c r="C124" s="2">
        <v>0.5</v>
      </c>
      <c r="D124" s="2">
        <v>0.5</v>
      </c>
      <c r="E124" s="2">
        <v>0.75</v>
      </c>
      <c r="F124" s="2">
        <v>0.66666666666666696</v>
      </c>
      <c r="G124" s="2">
        <v>1</v>
      </c>
      <c r="H124" s="2">
        <v>1</v>
      </c>
      <c r="I124" s="2">
        <v>1</v>
      </c>
      <c r="J124" s="2">
        <v>1</v>
      </c>
      <c r="K124" s="2">
        <v>0.4</v>
      </c>
      <c r="L124" s="2">
        <v>1</v>
      </c>
      <c r="M124" s="2">
        <v>0.77777777777777801</v>
      </c>
      <c r="N124" s="2">
        <v>1</v>
      </c>
    </row>
    <row r="125" spans="1:14" x14ac:dyDescent="0.3">
      <c r="A125" s="8" t="s">
        <v>16</v>
      </c>
      <c r="B125" s="8" t="s">
        <v>63</v>
      </c>
      <c r="C125" s="2">
        <v>0</v>
      </c>
      <c r="D125" s="2">
        <v>0</v>
      </c>
      <c r="E125" s="2">
        <v>0</v>
      </c>
      <c r="F125" s="2">
        <v>0</v>
      </c>
      <c r="G125" s="2">
        <v>0</v>
      </c>
      <c r="H125" s="2">
        <v>0</v>
      </c>
      <c r="I125" s="2">
        <v>0</v>
      </c>
      <c r="J125" s="2">
        <v>0</v>
      </c>
      <c r="K125" s="2">
        <v>0</v>
      </c>
      <c r="L125" s="2">
        <v>0</v>
      </c>
      <c r="M125" s="2">
        <v>0</v>
      </c>
      <c r="N125" s="2">
        <v>0</v>
      </c>
    </row>
    <row r="126" spans="1:14" x14ac:dyDescent="0.3">
      <c r="A126" s="8" t="s">
        <v>16</v>
      </c>
      <c r="B126" s="8" t="s">
        <v>64</v>
      </c>
      <c r="C126" s="2">
        <v>0</v>
      </c>
      <c r="D126" s="2">
        <v>0</v>
      </c>
      <c r="E126" s="2">
        <v>0</v>
      </c>
      <c r="F126" s="2">
        <v>0</v>
      </c>
      <c r="G126" s="2">
        <v>0</v>
      </c>
      <c r="H126" s="2">
        <v>0</v>
      </c>
      <c r="I126" s="2">
        <v>0</v>
      </c>
      <c r="J126" s="2">
        <v>0</v>
      </c>
      <c r="K126" s="2">
        <v>0</v>
      </c>
      <c r="L126" s="2">
        <v>0</v>
      </c>
      <c r="M126" s="2">
        <v>0</v>
      </c>
      <c r="N126" s="2">
        <v>0</v>
      </c>
    </row>
    <row r="127" spans="1:14" x14ac:dyDescent="0.3">
      <c r="A127" s="8" t="s">
        <v>16</v>
      </c>
      <c r="B127" s="8" t="s">
        <v>65</v>
      </c>
      <c r="C127" s="2">
        <v>0</v>
      </c>
      <c r="D127" s="2">
        <v>0</v>
      </c>
      <c r="E127" s="2">
        <v>0</v>
      </c>
      <c r="F127" s="2">
        <v>0</v>
      </c>
      <c r="G127" s="2">
        <v>0</v>
      </c>
      <c r="H127" s="2">
        <v>0</v>
      </c>
      <c r="I127" s="2">
        <v>0</v>
      </c>
      <c r="J127" s="2">
        <v>0</v>
      </c>
      <c r="K127" s="2">
        <v>0</v>
      </c>
      <c r="L127" s="2">
        <v>0</v>
      </c>
      <c r="M127" s="2">
        <v>0</v>
      </c>
      <c r="N127" s="2">
        <v>0</v>
      </c>
    </row>
    <row r="128" spans="1:14" x14ac:dyDescent="0.3">
      <c r="A128" s="8" t="s">
        <v>16</v>
      </c>
      <c r="B128" s="8" t="s">
        <v>66</v>
      </c>
      <c r="C128" s="2">
        <v>0.55555555555555602</v>
      </c>
      <c r="D128" s="2">
        <v>0.5625</v>
      </c>
      <c r="E128" s="2">
        <v>0.469387755102041</v>
      </c>
      <c r="F128" s="2">
        <v>0.44897959183673503</v>
      </c>
      <c r="G128" s="2">
        <v>0.54901960784313697</v>
      </c>
      <c r="H128" s="2">
        <v>0.56818181818181801</v>
      </c>
      <c r="I128" s="2">
        <v>0.51162790697674398</v>
      </c>
      <c r="J128" s="2">
        <v>0.50980392156862697</v>
      </c>
      <c r="K128" s="2">
        <v>0.46153846153846201</v>
      </c>
      <c r="L128" s="2">
        <v>0.43181818181818199</v>
      </c>
      <c r="M128" s="2">
        <v>0.44444444444444398</v>
      </c>
      <c r="N128" s="2">
        <v>0.35</v>
      </c>
    </row>
    <row r="129" spans="1:15" x14ac:dyDescent="0.3">
      <c r="A129" s="8" t="s">
        <v>16</v>
      </c>
      <c r="B129" s="8" t="s">
        <v>67</v>
      </c>
      <c r="C129" s="2">
        <v>0.35897435897435898</v>
      </c>
      <c r="D129" s="2">
        <v>0.47368421052631599</v>
      </c>
      <c r="E129" s="2">
        <v>0.26315789473684198</v>
      </c>
      <c r="F129" s="2">
        <v>0.27272727272727298</v>
      </c>
      <c r="G129" s="2">
        <v>0.5</v>
      </c>
      <c r="H129" s="2">
        <v>0.24</v>
      </c>
      <c r="I129" s="2">
        <v>0.32</v>
      </c>
      <c r="J129" s="2">
        <v>0.45</v>
      </c>
      <c r="K129" s="2">
        <v>0.38095238095238099</v>
      </c>
      <c r="L129" s="2">
        <v>0.51428571428571401</v>
      </c>
      <c r="M129" s="2">
        <v>0.33333333333333298</v>
      </c>
      <c r="N129" s="2">
        <v>0.44827586206896602</v>
      </c>
    </row>
    <row r="130" spans="1:15" x14ac:dyDescent="0.3">
      <c r="A130" s="8" t="s">
        <v>16</v>
      </c>
      <c r="B130" s="8" t="s">
        <v>68</v>
      </c>
      <c r="C130" s="2">
        <v>0.5</v>
      </c>
      <c r="D130" s="2">
        <v>0.5</v>
      </c>
      <c r="E130" s="2">
        <v>0.25</v>
      </c>
      <c r="F130" s="2">
        <v>0.33333333333333298</v>
      </c>
      <c r="G130" s="2">
        <v>0</v>
      </c>
      <c r="H130" s="2">
        <v>0</v>
      </c>
      <c r="I130" s="2">
        <v>0</v>
      </c>
      <c r="J130" s="2">
        <v>0</v>
      </c>
      <c r="K130" s="2">
        <v>0.6</v>
      </c>
      <c r="L130" s="2">
        <v>0</v>
      </c>
      <c r="M130" s="2">
        <v>0.22222222222222199</v>
      </c>
      <c r="N130" s="2">
        <v>0</v>
      </c>
    </row>
    <row r="131" spans="1:15" x14ac:dyDescent="0.3">
      <c r="A131" s="8" t="s">
        <v>16</v>
      </c>
      <c r="B131" s="8" t="s">
        <v>69</v>
      </c>
      <c r="C131" s="2">
        <v>0</v>
      </c>
      <c r="D131" s="2">
        <v>0</v>
      </c>
      <c r="E131" s="2">
        <v>0</v>
      </c>
      <c r="F131" s="2">
        <v>0</v>
      </c>
      <c r="G131" s="2">
        <v>0</v>
      </c>
      <c r="H131" s="2">
        <v>0</v>
      </c>
      <c r="I131" s="2">
        <v>0</v>
      </c>
      <c r="J131" s="2">
        <v>0</v>
      </c>
      <c r="K131" s="2">
        <v>1</v>
      </c>
      <c r="L131" s="2">
        <v>0</v>
      </c>
      <c r="M131" s="2">
        <v>0</v>
      </c>
      <c r="N131" s="2">
        <v>0</v>
      </c>
    </row>
    <row r="132" spans="1:15" x14ac:dyDescent="0.3">
      <c r="A132" s="8" t="s">
        <v>16</v>
      </c>
      <c r="B132" s="8" t="s">
        <v>70</v>
      </c>
      <c r="C132" s="2">
        <v>0</v>
      </c>
      <c r="D132" s="2">
        <v>0</v>
      </c>
      <c r="E132" s="2">
        <v>0</v>
      </c>
      <c r="F132" s="2">
        <v>0</v>
      </c>
      <c r="G132" s="2">
        <v>0</v>
      </c>
      <c r="H132" s="2">
        <v>0</v>
      </c>
      <c r="I132" s="2">
        <v>0</v>
      </c>
      <c r="J132" s="2">
        <v>0</v>
      </c>
      <c r="K132" s="2">
        <v>0</v>
      </c>
      <c r="L132" s="2">
        <v>0</v>
      </c>
      <c r="M132" s="2">
        <v>0</v>
      </c>
      <c r="N132" s="2">
        <v>0</v>
      </c>
    </row>
    <row r="133" spans="1:15" x14ac:dyDescent="0.3">
      <c r="A133" s="8" t="s">
        <v>16</v>
      </c>
      <c r="B133" s="8" t="s">
        <v>71</v>
      </c>
      <c r="C133" s="2">
        <v>0</v>
      </c>
      <c r="D133" s="2">
        <v>0</v>
      </c>
      <c r="E133" s="2">
        <v>0</v>
      </c>
      <c r="F133" s="2">
        <v>0</v>
      </c>
      <c r="G133" s="2">
        <v>0</v>
      </c>
      <c r="H133" s="2">
        <v>0</v>
      </c>
      <c r="I133" s="2">
        <v>0</v>
      </c>
      <c r="J133" s="2">
        <v>0</v>
      </c>
      <c r="K133" s="2">
        <v>0</v>
      </c>
      <c r="L133" s="2">
        <v>0</v>
      </c>
      <c r="M133" s="2">
        <v>0</v>
      </c>
      <c r="N133" s="2">
        <v>0</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60</v>
      </c>
      <c r="C138" s="2">
        <v>4.06162464985994E-3</v>
      </c>
      <c r="D138" s="2">
        <v>-1.24843074347887E-2</v>
      </c>
      <c r="E138" s="2">
        <v>-2.0552298891164601E-2</v>
      </c>
      <c r="F138" s="2">
        <v>-3.6919526968560698E-2</v>
      </c>
      <c r="G138" s="2">
        <v>-3.8259958071278799E-2</v>
      </c>
      <c r="H138" s="2">
        <v>-1.63487738419619E-2</v>
      </c>
      <c r="I138" s="2">
        <v>7.8353779184804108E-3</v>
      </c>
      <c r="J138" s="2">
        <v>6.3609235118580196E-3</v>
      </c>
      <c r="K138" s="2">
        <v>1.60749122122513E-2</v>
      </c>
      <c r="L138" s="2">
        <v>1.45918132247907E-2</v>
      </c>
      <c r="M138" s="2">
        <v>5.7225039739610899E-2</v>
      </c>
      <c r="N138" s="3">
        <v>9.6827391236060906E-2</v>
      </c>
      <c r="O138" s="3">
        <v>-1.35602796807684E-2</v>
      </c>
    </row>
    <row r="139" spans="1:15" x14ac:dyDescent="0.3">
      <c r="A139" s="8" t="s">
        <v>12</v>
      </c>
      <c r="B139" s="8" t="s">
        <v>61</v>
      </c>
      <c r="C139" s="2">
        <v>-1.2111292962356799E-2</v>
      </c>
      <c r="D139" s="2">
        <v>2.9158383035122599E-2</v>
      </c>
      <c r="E139" s="2">
        <v>4.9822923374114599E-2</v>
      </c>
      <c r="F139" s="2">
        <v>6.9155869048531798E-2</v>
      </c>
      <c r="G139" s="2">
        <v>2.6317676586590202E-2</v>
      </c>
      <c r="H139" s="2">
        <v>5.8622135271101203E-2</v>
      </c>
      <c r="I139" s="2">
        <v>4.17134182562207E-2</v>
      </c>
      <c r="J139" s="2">
        <v>4.7202686434771601E-2</v>
      </c>
      <c r="K139" s="2">
        <v>7.9561955469506299E-2</v>
      </c>
      <c r="L139" s="2">
        <v>4.8982794373143498E-2</v>
      </c>
      <c r="M139" s="2">
        <v>5.0755997221776997E-2</v>
      </c>
      <c r="N139" s="3">
        <v>0.24608756256731901</v>
      </c>
      <c r="O139" s="3">
        <v>0.582984546039923</v>
      </c>
    </row>
    <row r="140" spans="1:15" x14ac:dyDescent="0.3">
      <c r="A140" s="8" t="s">
        <v>12</v>
      </c>
      <c r="B140" s="8" t="s">
        <v>62</v>
      </c>
      <c r="C140" s="2">
        <v>-4.7360248447205003E-2</v>
      </c>
      <c r="D140" s="2">
        <v>3.0969845150774201E-2</v>
      </c>
      <c r="E140" s="2">
        <v>1.97628458498024E-2</v>
      </c>
      <c r="F140" s="2">
        <v>2.7131782945736399E-2</v>
      </c>
      <c r="G140" s="2">
        <v>0.105660377358491</v>
      </c>
      <c r="H140" s="2">
        <v>0.15494880546075099</v>
      </c>
      <c r="I140" s="2">
        <v>9.2789598108746998E-2</v>
      </c>
      <c r="J140" s="2">
        <v>0.120064899945917</v>
      </c>
      <c r="K140" s="2">
        <v>9.56059874456784E-2</v>
      </c>
      <c r="L140" s="2">
        <v>7.36007051564566E-2</v>
      </c>
      <c r="M140" s="2">
        <v>5.7471264367816098E-2</v>
      </c>
      <c r="N140" s="3">
        <v>0.393185505678745</v>
      </c>
      <c r="O140" s="3">
        <v>1.0363636363636399</v>
      </c>
    </row>
    <row r="141" spans="1:15" x14ac:dyDescent="0.3">
      <c r="A141" s="8" t="s">
        <v>12</v>
      </c>
      <c r="B141" s="8" t="s">
        <v>63</v>
      </c>
      <c r="C141" s="2">
        <v>-8.98876404494382E-2</v>
      </c>
      <c r="D141" s="2">
        <v>0</v>
      </c>
      <c r="E141" s="2">
        <v>7.4074074074074098E-2</v>
      </c>
      <c r="F141" s="2">
        <v>1.1494252873563199E-2</v>
      </c>
      <c r="G141" s="2">
        <v>2.27272727272727E-2</v>
      </c>
      <c r="H141" s="2">
        <v>0.16666666666666699</v>
      </c>
      <c r="I141" s="2">
        <v>0.30476190476190501</v>
      </c>
      <c r="J141" s="2">
        <v>0.160583941605839</v>
      </c>
      <c r="K141" s="2">
        <v>0.15723270440251599</v>
      </c>
      <c r="L141" s="2">
        <v>5.9782608695652197E-2</v>
      </c>
      <c r="M141" s="2">
        <v>8.7179487179487203E-2</v>
      </c>
      <c r="N141" s="3">
        <v>0.547445255474453</v>
      </c>
      <c r="O141" s="3">
        <v>1.61728395061728</v>
      </c>
    </row>
    <row r="142" spans="1:15" x14ac:dyDescent="0.3">
      <c r="A142" s="8" t="s">
        <v>12</v>
      </c>
      <c r="B142" s="8" t="s">
        <v>64</v>
      </c>
      <c r="C142" s="2">
        <v>0</v>
      </c>
      <c r="D142" s="2">
        <v>0</v>
      </c>
      <c r="E142" s="2">
        <v>1</v>
      </c>
      <c r="F142" s="2">
        <v>0.5</v>
      </c>
      <c r="G142" s="2">
        <v>0</v>
      </c>
      <c r="H142" s="2">
        <v>-0.33333333333333298</v>
      </c>
      <c r="I142" s="2">
        <v>-0.5</v>
      </c>
      <c r="J142" s="2">
        <v>-1</v>
      </c>
      <c r="K142" s="2">
        <v>0</v>
      </c>
      <c r="L142" s="2">
        <v>0</v>
      </c>
      <c r="M142" s="2">
        <v>0.5</v>
      </c>
      <c r="N142" s="3">
        <v>2</v>
      </c>
      <c r="O142" s="3">
        <v>2</v>
      </c>
    </row>
    <row r="143" spans="1:15" x14ac:dyDescent="0.3">
      <c r="A143" s="8" t="s">
        <v>12</v>
      </c>
      <c r="B143" s="8" t="s">
        <v>65</v>
      </c>
      <c r="C143" s="2">
        <v>0</v>
      </c>
      <c r="D143" s="2">
        <v>0</v>
      </c>
      <c r="E143" s="2">
        <v>0</v>
      </c>
      <c r="F143" s="2">
        <v>0</v>
      </c>
      <c r="G143" s="2">
        <v>0</v>
      </c>
      <c r="H143" s="2">
        <v>0</v>
      </c>
      <c r="I143" s="2">
        <v>0</v>
      </c>
      <c r="J143" s="2">
        <v>0</v>
      </c>
      <c r="K143" s="2">
        <v>0</v>
      </c>
      <c r="L143" s="2">
        <v>0</v>
      </c>
      <c r="M143" s="2">
        <v>0</v>
      </c>
      <c r="N143" s="3">
        <v>0</v>
      </c>
      <c r="O143" s="3">
        <v>0</v>
      </c>
    </row>
    <row r="144" spans="1:15" x14ac:dyDescent="0.3">
      <c r="A144" s="8" t="s">
        <v>12</v>
      </c>
      <c r="B144" s="8" t="s">
        <v>66</v>
      </c>
      <c r="C144" s="2">
        <v>4.7245857590685197E-2</v>
      </c>
      <c r="D144" s="2">
        <v>4.2121017746418597E-2</v>
      </c>
      <c r="E144" s="2">
        <v>1.0566270004103401E-2</v>
      </c>
      <c r="F144" s="2">
        <v>-3.7965688762562198E-2</v>
      </c>
      <c r="G144" s="2">
        <v>-1.2029123140234301E-2</v>
      </c>
      <c r="H144" s="2">
        <v>2.5526006621809299E-2</v>
      </c>
      <c r="I144" s="2">
        <v>1.7808789835450901E-2</v>
      </c>
      <c r="J144" s="2">
        <v>-1.4427504348715901E-2</v>
      </c>
      <c r="K144" s="2">
        <v>7.57890365448505E-3</v>
      </c>
      <c r="L144" s="2">
        <v>-3.9155074703761004E-3</v>
      </c>
      <c r="M144" s="2">
        <v>9.3100237922830295E-4</v>
      </c>
      <c r="N144" s="3">
        <v>-9.9253044101094891E-3</v>
      </c>
      <c r="O144" s="3">
        <v>-7.3861304883052897E-3</v>
      </c>
    </row>
    <row r="145" spans="1:15" x14ac:dyDescent="0.3">
      <c r="A145" s="8" t="s">
        <v>12</v>
      </c>
      <c r="B145" s="8" t="s">
        <v>67</v>
      </c>
      <c r="C145" s="2">
        <v>-0.10750868442148399</v>
      </c>
      <c r="D145" s="2">
        <v>-1.2874251497006E-2</v>
      </c>
      <c r="E145" s="2">
        <v>-1.4154281670205201E-3</v>
      </c>
      <c r="F145" s="2">
        <v>3.0981067125645401E-2</v>
      </c>
      <c r="G145" s="2">
        <v>1.97387803201414E-2</v>
      </c>
      <c r="H145" s="2">
        <v>8.8116332819722698E-2</v>
      </c>
      <c r="I145" s="2">
        <v>5.1243472873705599E-2</v>
      </c>
      <c r="J145" s="2">
        <v>8.3515743391143302E-2</v>
      </c>
      <c r="K145" s="2">
        <v>7.7389277389277394E-2</v>
      </c>
      <c r="L145" s="2">
        <v>6.50512043848262E-2</v>
      </c>
      <c r="M145" s="2">
        <v>6.6698266522210198E-2</v>
      </c>
      <c r="N145" s="3">
        <v>0.32623337262165297</v>
      </c>
      <c r="O145" s="3">
        <v>0.59265999393387903</v>
      </c>
    </row>
    <row r="146" spans="1:15" x14ac:dyDescent="0.3">
      <c r="A146" s="8" t="s">
        <v>12</v>
      </c>
      <c r="B146" s="8" t="s">
        <v>68</v>
      </c>
      <c r="C146" s="2">
        <v>-8.1672025723472694E-2</v>
      </c>
      <c r="D146" s="2">
        <v>-4.4117647058823498E-2</v>
      </c>
      <c r="E146" s="2">
        <v>2.71062271062271E-2</v>
      </c>
      <c r="F146" s="2">
        <v>-2.7104136947218301E-2</v>
      </c>
      <c r="G146" s="2">
        <v>1.46627565982405E-3</v>
      </c>
      <c r="H146" s="2">
        <v>8.1991215226940001E-2</v>
      </c>
      <c r="I146" s="2">
        <v>7.9161028416779397E-2</v>
      </c>
      <c r="J146" s="2">
        <v>3.3228840125391901E-2</v>
      </c>
      <c r="K146" s="2">
        <v>7.9490291262135901E-2</v>
      </c>
      <c r="L146" s="2">
        <v>4.3282743114108999E-2</v>
      </c>
      <c r="M146" s="2">
        <v>5.5495689655172403E-2</v>
      </c>
      <c r="N146" s="3">
        <v>0.22821316614420101</v>
      </c>
      <c r="O146" s="3">
        <v>0.43516483516483501</v>
      </c>
    </row>
    <row r="147" spans="1:15" x14ac:dyDescent="0.3">
      <c r="A147" s="8" t="s">
        <v>12</v>
      </c>
      <c r="B147" s="8" t="s">
        <v>69</v>
      </c>
      <c r="C147" s="2">
        <v>-0.197368421052632</v>
      </c>
      <c r="D147" s="2">
        <v>0.13114754098360701</v>
      </c>
      <c r="E147" s="2">
        <v>0.101449275362319</v>
      </c>
      <c r="F147" s="2">
        <v>2.6315789473684199E-2</v>
      </c>
      <c r="G147" s="2">
        <v>0.141025641025641</v>
      </c>
      <c r="H147" s="2">
        <v>0.33707865168539303</v>
      </c>
      <c r="I147" s="2">
        <v>0.30252100840336099</v>
      </c>
      <c r="J147" s="2">
        <v>0.16129032258064499</v>
      </c>
      <c r="K147" s="2">
        <v>0.12777777777777799</v>
      </c>
      <c r="L147" s="2">
        <v>-9.8522167487684695E-3</v>
      </c>
      <c r="M147" s="2">
        <v>-2.9850746268656699E-2</v>
      </c>
      <c r="N147" s="3">
        <v>0.25806451612903197</v>
      </c>
      <c r="O147" s="3">
        <v>1.8260869565217399</v>
      </c>
    </row>
    <row r="148" spans="1:15" x14ac:dyDescent="0.3">
      <c r="A148" s="8" t="s">
        <v>12</v>
      </c>
      <c r="B148" s="8" t="s">
        <v>70</v>
      </c>
      <c r="C148" s="2">
        <v>0</v>
      </c>
      <c r="D148" s="2">
        <v>0</v>
      </c>
      <c r="E148" s="2">
        <v>0</v>
      </c>
      <c r="F148" s="2">
        <v>0</v>
      </c>
      <c r="G148" s="2">
        <v>1</v>
      </c>
      <c r="H148" s="2">
        <v>1</v>
      </c>
      <c r="I148" s="2">
        <v>0.25</v>
      </c>
      <c r="J148" s="2">
        <v>0.2</v>
      </c>
      <c r="K148" s="2">
        <v>0.83333333333333304</v>
      </c>
      <c r="L148" s="2">
        <v>-0.27272727272727298</v>
      </c>
      <c r="M148" s="2">
        <v>-0.25</v>
      </c>
      <c r="N148" s="3">
        <v>0.2</v>
      </c>
      <c r="O148" s="3">
        <v>5</v>
      </c>
    </row>
    <row r="149" spans="1:15" x14ac:dyDescent="0.3">
      <c r="A149" s="8" t="s">
        <v>12</v>
      </c>
      <c r="B149" s="8" t="s">
        <v>71</v>
      </c>
      <c r="C149" s="2">
        <v>0</v>
      </c>
      <c r="D149" s="2">
        <v>0</v>
      </c>
      <c r="E149" s="2">
        <v>0</v>
      </c>
      <c r="F149" s="2">
        <v>0</v>
      </c>
      <c r="G149" s="2">
        <v>0</v>
      </c>
      <c r="H149" s="2">
        <v>0</v>
      </c>
      <c r="I149" s="2">
        <v>0</v>
      </c>
      <c r="J149" s="2">
        <v>0</v>
      </c>
      <c r="K149" s="2">
        <v>0</v>
      </c>
      <c r="L149" s="2">
        <v>0</v>
      </c>
      <c r="M149" s="2">
        <v>0</v>
      </c>
      <c r="N149" s="3">
        <v>0</v>
      </c>
      <c r="O149" s="3">
        <v>0</v>
      </c>
    </row>
    <row r="150" spans="1:15" x14ac:dyDescent="0.3">
      <c r="A150" s="8" t="s">
        <v>13</v>
      </c>
      <c r="B150" s="8" t="s">
        <v>60</v>
      </c>
      <c r="C150" s="2">
        <v>-1.9858156028368799E-2</v>
      </c>
      <c r="D150" s="2">
        <v>8.6830680173661402E-3</v>
      </c>
      <c r="E150" s="2">
        <v>-5.3084648493543801E-2</v>
      </c>
      <c r="F150" s="2">
        <v>-2.87878787878788E-2</v>
      </c>
      <c r="G150" s="2">
        <v>-9.9843993759750393E-2</v>
      </c>
      <c r="H150" s="2">
        <v>-2.94627383015598E-2</v>
      </c>
      <c r="I150" s="2">
        <v>3.57142857142857E-3</v>
      </c>
      <c r="J150" s="2">
        <v>-8.8967971530249101E-2</v>
      </c>
      <c r="K150" s="2">
        <v>-5.859375E-3</v>
      </c>
      <c r="L150" s="2">
        <v>-2.94695481335953E-2</v>
      </c>
      <c r="M150" s="2">
        <v>-1.0121457489878499E-2</v>
      </c>
      <c r="N150" s="3">
        <v>-0.129893238434164</v>
      </c>
      <c r="O150" s="3">
        <v>-0.298421807747489</v>
      </c>
    </row>
    <row r="151" spans="1:15" x14ac:dyDescent="0.3">
      <c r="A151" s="8" t="s">
        <v>13</v>
      </c>
      <c r="B151" s="8" t="s">
        <v>61</v>
      </c>
      <c r="C151" s="2">
        <v>-3.1690140845070401E-2</v>
      </c>
      <c r="D151" s="2">
        <v>0.163636363636364</v>
      </c>
      <c r="E151" s="2">
        <v>0.11874999999999999</v>
      </c>
      <c r="F151" s="2">
        <v>3.6312849162011197E-2</v>
      </c>
      <c r="G151" s="2">
        <v>0.175202156334232</v>
      </c>
      <c r="H151" s="2">
        <v>7.3394495412843999E-2</v>
      </c>
      <c r="I151" s="2">
        <v>9.6153846153846201E-2</v>
      </c>
      <c r="J151" s="2">
        <v>8.1871345029239803E-2</v>
      </c>
      <c r="K151" s="2">
        <v>2.7027027027027001E-2</v>
      </c>
      <c r="L151" s="2">
        <v>8.9473684210526302E-2</v>
      </c>
      <c r="M151" s="2">
        <v>1.2882447665056401E-2</v>
      </c>
      <c r="N151" s="3">
        <v>0.226120857699805</v>
      </c>
      <c r="O151" s="3">
        <v>0.96562499999999996</v>
      </c>
    </row>
    <row r="152" spans="1:15" x14ac:dyDescent="0.3">
      <c r="A152" s="8" t="s">
        <v>13</v>
      </c>
      <c r="B152" s="8" t="s">
        <v>62</v>
      </c>
      <c r="C152" s="2">
        <v>0.16666666666666699</v>
      </c>
      <c r="D152" s="2">
        <v>-0.214285714285714</v>
      </c>
      <c r="E152" s="2">
        <v>-0.27272727272727298</v>
      </c>
      <c r="F152" s="2">
        <v>0.375</v>
      </c>
      <c r="G152" s="2">
        <v>0.27272727272727298</v>
      </c>
      <c r="H152" s="2">
        <v>0.14285714285714299</v>
      </c>
      <c r="I152" s="2">
        <v>0.375</v>
      </c>
      <c r="J152" s="2">
        <v>0.22727272727272699</v>
      </c>
      <c r="K152" s="2">
        <v>0.296296296296296</v>
      </c>
      <c r="L152" s="2">
        <v>0.14285714285714299</v>
      </c>
      <c r="M152" s="2">
        <v>7.4999999999999997E-2</v>
      </c>
      <c r="N152" s="3">
        <v>0.95454545454545503</v>
      </c>
      <c r="O152" s="3">
        <v>2.9090909090909101</v>
      </c>
    </row>
    <row r="153" spans="1:15" x14ac:dyDescent="0.3">
      <c r="A153" s="8" t="s">
        <v>13</v>
      </c>
      <c r="B153" s="8" t="s">
        <v>63</v>
      </c>
      <c r="C153" s="2">
        <v>0</v>
      </c>
      <c r="D153" s="2">
        <v>0</v>
      </c>
      <c r="E153" s="2">
        <v>0</v>
      </c>
      <c r="F153" s="2">
        <v>0</v>
      </c>
      <c r="G153" s="2">
        <v>0</v>
      </c>
      <c r="H153" s="2">
        <v>0</v>
      </c>
      <c r="I153" s="2">
        <v>-1</v>
      </c>
      <c r="J153" s="2">
        <v>0</v>
      </c>
      <c r="K153" s="2">
        <v>1</v>
      </c>
      <c r="L153" s="2">
        <v>0.5</v>
      </c>
      <c r="M153" s="2">
        <v>0</v>
      </c>
      <c r="N153" s="3">
        <v>0</v>
      </c>
      <c r="O153" s="3">
        <v>0</v>
      </c>
    </row>
    <row r="154" spans="1:15" x14ac:dyDescent="0.3">
      <c r="A154" s="8" t="s">
        <v>13</v>
      </c>
      <c r="B154" s="8" t="s">
        <v>64</v>
      </c>
      <c r="C154" s="2">
        <v>0</v>
      </c>
      <c r="D154" s="2">
        <v>0</v>
      </c>
      <c r="E154" s="2">
        <v>0</v>
      </c>
      <c r="F154" s="2">
        <v>0</v>
      </c>
      <c r="G154" s="2">
        <v>0</v>
      </c>
      <c r="H154" s="2">
        <v>0</v>
      </c>
      <c r="I154" s="2">
        <v>0</v>
      </c>
      <c r="J154" s="2">
        <v>0</v>
      </c>
      <c r="K154" s="2">
        <v>0</v>
      </c>
      <c r="L154" s="2">
        <v>0</v>
      </c>
      <c r="M154" s="2">
        <v>0</v>
      </c>
      <c r="N154" s="3">
        <v>0</v>
      </c>
      <c r="O154" s="3">
        <v>0</v>
      </c>
    </row>
    <row r="155" spans="1:15" x14ac:dyDescent="0.3">
      <c r="A155" s="8" t="s">
        <v>13</v>
      </c>
      <c r="B155" s="8" t="s">
        <v>65</v>
      </c>
      <c r="C155" s="2">
        <v>0</v>
      </c>
      <c r="D155" s="2">
        <v>0</v>
      </c>
      <c r="E155" s="2">
        <v>0</v>
      </c>
      <c r="F155" s="2">
        <v>0</v>
      </c>
      <c r="G155" s="2">
        <v>0</v>
      </c>
      <c r="H155" s="2">
        <v>0</v>
      </c>
      <c r="I155" s="2">
        <v>0</v>
      </c>
      <c r="J155" s="2">
        <v>0</v>
      </c>
      <c r="K155" s="2">
        <v>0</v>
      </c>
      <c r="L155" s="2">
        <v>0</v>
      </c>
      <c r="M155" s="2">
        <v>0</v>
      </c>
      <c r="N155" s="3">
        <v>0</v>
      </c>
      <c r="O155" s="3">
        <v>0</v>
      </c>
    </row>
    <row r="156" spans="1:15" x14ac:dyDescent="0.3">
      <c r="A156" s="8" t="s">
        <v>13</v>
      </c>
      <c r="B156" s="8" t="s">
        <v>66</v>
      </c>
      <c r="C156" s="2">
        <v>4.23529411764706E-2</v>
      </c>
      <c r="D156" s="2">
        <v>-3.8374717832957102E-2</v>
      </c>
      <c r="E156" s="2">
        <v>-2.1126760563380299E-2</v>
      </c>
      <c r="F156" s="2">
        <v>3.35731414868106E-2</v>
      </c>
      <c r="G156" s="2">
        <v>-2.0881670533642701E-2</v>
      </c>
      <c r="H156" s="2">
        <v>-6.1611374407582901E-2</v>
      </c>
      <c r="I156" s="2">
        <v>-5.3030303030302997E-2</v>
      </c>
      <c r="J156" s="2">
        <v>-3.7333333333333302E-2</v>
      </c>
      <c r="K156" s="2">
        <v>-0.113573407202216</v>
      </c>
      <c r="L156" s="2">
        <v>-8.7499999999999994E-2</v>
      </c>
      <c r="M156" s="2">
        <v>-0.10958904109589</v>
      </c>
      <c r="N156" s="3">
        <v>-0.30666666666666698</v>
      </c>
      <c r="O156" s="3">
        <v>-0.38967136150234699</v>
      </c>
    </row>
    <row r="157" spans="1:15" x14ac:dyDescent="0.3">
      <c r="A157" s="8" t="s">
        <v>13</v>
      </c>
      <c r="B157" s="8" t="s">
        <v>67</v>
      </c>
      <c r="C157" s="2">
        <v>-0.12585034013605401</v>
      </c>
      <c r="D157" s="2">
        <v>-1.94552529182879E-2</v>
      </c>
      <c r="E157" s="2">
        <v>-7.9365079365079395E-3</v>
      </c>
      <c r="F157" s="2">
        <v>6.8000000000000005E-2</v>
      </c>
      <c r="G157" s="2">
        <v>0.14981273408239701</v>
      </c>
      <c r="H157" s="2">
        <v>7.1661237785016305E-2</v>
      </c>
      <c r="I157" s="2">
        <v>0.17629179331306999</v>
      </c>
      <c r="J157" s="2">
        <v>8.7855297157622705E-2</v>
      </c>
      <c r="K157" s="2">
        <v>7.3634204275534396E-2</v>
      </c>
      <c r="L157" s="2">
        <v>-1.7699115044247801E-2</v>
      </c>
      <c r="M157" s="2">
        <v>-2.0270270270270299E-2</v>
      </c>
      <c r="N157" s="3">
        <v>0.124031007751938</v>
      </c>
      <c r="O157" s="3">
        <v>0.72619047619047605</v>
      </c>
    </row>
    <row r="158" spans="1:15" x14ac:dyDescent="0.3">
      <c r="A158" s="8" t="s">
        <v>13</v>
      </c>
      <c r="B158" s="8" t="s">
        <v>68</v>
      </c>
      <c r="C158" s="2">
        <v>7.1428571428571397E-2</v>
      </c>
      <c r="D158" s="2">
        <v>-0.133333333333333</v>
      </c>
      <c r="E158" s="2">
        <v>-0.30769230769230799</v>
      </c>
      <c r="F158" s="2">
        <v>0.22222222222222199</v>
      </c>
      <c r="G158" s="2">
        <v>0.36363636363636398</v>
      </c>
      <c r="H158" s="2">
        <v>0.33333333333333298</v>
      </c>
      <c r="I158" s="2">
        <v>0.1</v>
      </c>
      <c r="J158" s="2">
        <v>0.31818181818181801</v>
      </c>
      <c r="K158" s="2">
        <v>0</v>
      </c>
      <c r="L158" s="2">
        <v>0.13793103448275901</v>
      </c>
      <c r="M158" s="2">
        <v>0.15151515151515199</v>
      </c>
      <c r="N158" s="3">
        <v>0.72727272727272696</v>
      </c>
      <c r="O158" s="3">
        <v>1.92307692307692</v>
      </c>
    </row>
    <row r="159" spans="1:15" x14ac:dyDescent="0.3">
      <c r="A159" s="8" t="s">
        <v>13</v>
      </c>
      <c r="B159" s="8" t="s">
        <v>69</v>
      </c>
      <c r="C159" s="2">
        <v>-1</v>
      </c>
      <c r="D159" s="2">
        <v>0</v>
      </c>
      <c r="E159" s="2">
        <v>-1</v>
      </c>
      <c r="F159" s="2">
        <v>0</v>
      </c>
      <c r="G159" s="2">
        <v>0</v>
      </c>
      <c r="H159" s="2">
        <v>0</v>
      </c>
      <c r="I159" s="2">
        <v>0</v>
      </c>
      <c r="J159" s="2">
        <v>0</v>
      </c>
      <c r="K159" s="2">
        <v>0.5</v>
      </c>
      <c r="L159" s="2">
        <v>0.33333333333333298</v>
      </c>
      <c r="M159" s="2">
        <v>-0.25</v>
      </c>
      <c r="N159" s="3">
        <v>0.5</v>
      </c>
      <c r="O159" s="3">
        <v>0.5</v>
      </c>
    </row>
    <row r="160" spans="1:15" x14ac:dyDescent="0.3">
      <c r="A160" s="8" t="s">
        <v>13</v>
      </c>
      <c r="B160" s="8" t="s">
        <v>70</v>
      </c>
      <c r="C160" s="2">
        <v>0</v>
      </c>
      <c r="D160" s="2">
        <v>0</v>
      </c>
      <c r="E160" s="2">
        <v>0</v>
      </c>
      <c r="F160" s="2">
        <v>0</v>
      </c>
      <c r="G160" s="2">
        <v>0</v>
      </c>
      <c r="H160" s="2">
        <v>0</v>
      </c>
      <c r="I160" s="2">
        <v>0</v>
      </c>
      <c r="J160" s="2">
        <v>0</v>
      </c>
      <c r="K160" s="2">
        <v>0</v>
      </c>
      <c r="L160" s="2">
        <v>0</v>
      </c>
      <c r="M160" s="2">
        <v>-1</v>
      </c>
      <c r="N160" s="3">
        <v>0</v>
      </c>
      <c r="O160" s="3">
        <v>0</v>
      </c>
    </row>
    <row r="161" spans="1:15" x14ac:dyDescent="0.3">
      <c r="A161" s="8" t="s">
        <v>13</v>
      </c>
      <c r="B161" s="8" t="s">
        <v>71</v>
      </c>
      <c r="C161" s="2">
        <v>0</v>
      </c>
      <c r="D161" s="2">
        <v>0</v>
      </c>
      <c r="E161" s="2">
        <v>0</v>
      </c>
      <c r="F161" s="2">
        <v>0</v>
      </c>
      <c r="G161" s="2">
        <v>0</v>
      </c>
      <c r="H161" s="2">
        <v>0</v>
      </c>
      <c r="I161" s="2">
        <v>0</v>
      </c>
      <c r="J161" s="2">
        <v>0</v>
      </c>
      <c r="K161" s="2">
        <v>0</v>
      </c>
      <c r="L161" s="2">
        <v>0</v>
      </c>
      <c r="M161" s="2">
        <v>0</v>
      </c>
      <c r="N161" s="3">
        <v>0</v>
      </c>
      <c r="O161" s="3">
        <v>0</v>
      </c>
    </row>
    <row r="162" spans="1:15" x14ac:dyDescent="0.3">
      <c r="A162" s="8" t="s">
        <v>14</v>
      </c>
      <c r="B162" s="8" t="s">
        <v>60</v>
      </c>
      <c r="C162" s="2">
        <v>1.9533369506239798E-2</v>
      </c>
      <c r="D162" s="2">
        <v>1.33049494411921E-2</v>
      </c>
      <c r="E162" s="2">
        <v>-3.5714285714285698E-2</v>
      </c>
      <c r="F162" s="2">
        <v>-2.8322440087146E-2</v>
      </c>
      <c r="G162" s="2">
        <v>-5.0448430493273497E-3</v>
      </c>
      <c r="H162" s="2">
        <v>-1.35211267605634E-2</v>
      </c>
      <c r="I162" s="2">
        <v>-3.5408338092518601E-2</v>
      </c>
      <c r="J162" s="2">
        <v>-2.0130254588513901E-2</v>
      </c>
      <c r="K162" s="2">
        <v>2.7190332326284001E-2</v>
      </c>
      <c r="L162" s="2">
        <v>3.4705882352941197E-2</v>
      </c>
      <c r="M162" s="2">
        <v>-1.8192154633314399E-2</v>
      </c>
      <c r="N162" s="3">
        <v>2.2498519834221398E-2</v>
      </c>
      <c r="O162" s="3">
        <v>-9.2962184873949597E-2</v>
      </c>
    </row>
    <row r="163" spans="1:15" x14ac:dyDescent="0.3">
      <c r="A163" s="8" t="s">
        <v>14</v>
      </c>
      <c r="B163" s="8" t="s">
        <v>61</v>
      </c>
      <c r="C163" s="2">
        <v>9.2670598146587999E-3</v>
      </c>
      <c r="D163" s="2">
        <v>7.0116861435726194E-2</v>
      </c>
      <c r="E163" s="2">
        <v>4.8361934477379097E-2</v>
      </c>
      <c r="F163" s="2">
        <v>5.95238095238095E-2</v>
      </c>
      <c r="G163" s="2">
        <v>3.5814606741573003E-2</v>
      </c>
      <c r="H163" s="2">
        <v>8.8135593220338999E-3</v>
      </c>
      <c r="I163" s="2">
        <v>5.6451612903225798E-2</v>
      </c>
      <c r="J163" s="2">
        <v>1.27226463104326E-2</v>
      </c>
      <c r="K163" s="2">
        <v>4.0829145728643199E-2</v>
      </c>
      <c r="L163" s="2">
        <v>6.2764031382015695E-2</v>
      </c>
      <c r="M163" s="2">
        <v>1.5332197614991499E-2</v>
      </c>
      <c r="N163" s="3">
        <v>0.13740458015267201</v>
      </c>
      <c r="O163" s="3">
        <v>0.39469578783151299</v>
      </c>
    </row>
    <row r="164" spans="1:15" x14ac:dyDescent="0.3">
      <c r="A164" s="8" t="s">
        <v>14</v>
      </c>
      <c r="B164" s="8" t="s">
        <v>62</v>
      </c>
      <c r="C164" s="2">
        <v>-9.9173553719008295E-2</v>
      </c>
      <c r="D164" s="2">
        <v>-3.6697247706422E-2</v>
      </c>
      <c r="E164" s="2">
        <v>0.104761904761905</v>
      </c>
      <c r="F164" s="2">
        <v>0.10344827586206901</v>
      </c>
      <c r="G164" s="2">
        <v>-0.140625</v>
      </c>
      <c r="H164" s="2">
        <v>0.190909090909091</v>
      </c>
      <c r="I164" s="2">
        <v>0.12977099236641201</v>
      </c>
      <c r="J164" s="2">
        <v>0.141891891891892</v>
      </c>
      <c r="K164" s="2">
        <v>-7.69230769230769E-2</v>
      </c>
      <c r="L164" s="2">
        <v>6.4102564102564097E-2</v>
      </c>
      <c r="M164" s="2">
        <v>5.4216867469879498E-2</v>
      </c>
      <c r="N164" s="3">
        <v>0.18243243243243201</v>
      </c>
      <c r="O164" s="3">
        <v>0.66666666666666696</v>
      </c>
    </row>
    <row r="165" spans="1:15" x14ac:dyDescent="0.3">
      <c r="A165" s="8" t="s">
        <v>14</v>
      </c>
      <c r="B165" s="8" t="s">
        <v>63</v>
      </c>
      <c r="C165" s="2">
        <v>0.28571428571428598</v>
      </c>
      <c r="D165" s="2">
        <v>-0.33333333333333298</v>
      </c>
      <c r="E165" s="2">
        <v>0</v>
      </c>
      <c r="F165" s="2">
        <v>0.66666666666666696</v>
      </c>
      <c r="G165" s="2">
        <v>0.3</v>
      </c>
      <c r="H165" s="2">
        <v>0.15384615384615399</v>
      </c>
      <c r="I165" s="2">
        <v>-0.33333333333333298</v>
      </c>
      <c r="J165" s="2">
        <v>0.1</v>
      </c>
      <c r="K165" s="2">
        <v>0.36363636363636398</v>
      </c>
      <c r="L165" s="2">
        <v>0</v>
      </c>
      <c r="M165" s="2">
        <v>0.2</v>
      </c>
      <c r="N165" s="3">
        <v>0.8</v>
      </c>
      <c r="O165" s="3">
        <v>2</v>
      </c>
    </row>
    <row r="166" spans="1:15" x14ac:dyDescent="0.3">
      <c r="A166" s="8" t="s">
        <v>14</v>
      </c>
      <c r="B166" s="8" t="s">
        <v>64</v>
      </c>
      <c r="C166" s="2">
        <v>0</v>
      </c>
      <c r="D166" s="2">
        <v>-1</v>
      </c>
      <c r="E166" s="2">
        <v>0</v>
      </c>
      <c r="F166" s="2">
        <v>0</v>
      </c>
      <c r="G166" s="2">
        <v>0</v>
      </c>
      <c r="H166" s="2">
        <v>0</v>
      </c>
      <c r="I166" s="2">
        <v>0</v>
      </c>
      <c r="J166" s="2">
        <v>0</v>
      </c>
      <c r="K166" s="2">
        <v>0</v>
      </c>
      <c r="L166" s="2">
        <v>0</v>
      </c>
      <c r="M166" s="2">
        <v>-1</v>
      </c>
      <c r="N166" s="3">
        <v>0</v>
      </c>
      <c r="O166" s="3">
        <v>0</v>
      </c>
    </row>
    <row r="167" spans="1:15" x14ac:dyDescent="0.3">
      <c r="A167" s="8" t="s">
        <v>14</v>
      </c>
      <c r="B167" s="8" t="s">
        <v>65</v>
      </c>
      <c r="C167" s="2">
        <v>0</v>
      </c>
      <c r="D167" s="2">
        <v>0</v>
      </c>
      <c r="E167" s="2">
        <v>0</v>
      </c>
      <c r="F167" s="2">
        <v>0</v>
      </c>
      <c r="G167" s="2">
        <v>0</v>
      </c>
      <c r="H167" s="2">
        <v>0</v>
      </c>
      <c r="I167" s="2">
        <v>0</v>
      </c>
      <c r="J167" s="2">
        <v>0</v>
      </c>
      <c r="K167" s="2">
        <v>0</v>
      </c>
      <c r="L167" s="2">
        <v>0</v>
      </c>
      <c r="M167" s="2">
        <v>0</v>
      </c>
      <c r="N167" s="3">
        <v>0</v>
      </c>
      <c r="O167" s="3">
        <v>0</v>
      </c>
    </row>
    <row r="168" spans="1:15" x14ac:dyDescent="0.3">
      <c r="A168" s="8" t="s">
        <v>14</v>
      </c>
      <c r="B168" s="8" t="s">
        <v>66</v>
      </c>
      <c r="C168" s="2">
        <v>7.7396657871591903E-2</v>
      </c>
      <c r="D168" s="2">
        <v>3.5918367346938797E-2</v>
      </c>
      <c r="E168" s="2">
        <v>-1.41843971631206E-2</v>
      </c>
      <c r="F168" s="2">
        <v>3.2773780975219803E-2</v>
      </c>
      <c r="G168" s="2">
        <v>-2.4767801857585099E-2</v>
      </c>
      <c r="H168" s="2">
        <v>-2.06349206349206E-2</v>
      </c>
      <c r="I168" s="2">
        <v>-2.6742301458671E-2</v>
      </c>
      <c r="J168" s="2">
        <v>-1.24895920066611E-2</v>
      </c>
      <c r="K168" s="2">
        <v>-7.5885328836424997E-3</v>
      </c>
      <c r="L168" s="2">
        <v>1.4443500424808801E-2</v>
      </c>
      <c r="M168" s="2">
        <v>-7.4539363484087101E-2</v>
      </c>
      <c r="N168" s="3">
        <v>-7.9933388842631098E-2</v>
      </c>
      <c r="O168" s="3">
        <v>-0.12923561859732099</v>
      </c>
    </row>
    <row r="169" spans="1:15" x14ac:dyDescent="0.3">
      <c r="A169" s="8" t="s">
        <v>14</v>
      </c>
      <c r="B169" s="8" t="s">
        <v>67</v>
      </c>
      <c r="C169" s="2">
        <v>-8.5126286248830701E-2</v>
      </c>
      <c r="D169" s="2">
        <v>-8.1799591002044994E-2</v>
      </c>
      <c r="E169" s="2">
        <v>-2.5612472160356298E-2</v>
      </c>
      <c r="F169" s="2">
        <v>2.7428571428571399E-2</v>
      </c>
      <c r="G169" s="2">
        <v>4.5606229143492799E-2</v>
      </c>
      <c r="H169" s="2">
        <v>7.6595744680851105E-2</v>
      </c>
      <c r="I169" s="2">
        <v>8.9920948616600799E-2</v>
      </c>
      <c r="J169" s="2">
        <v>7.2529465095194895E-2</v>
      </c>
      <c r="K169" s="2">
        <v>2.87404902789518E-2</v>
      </c>
      <c r="L169" s="2">
        <v>4.7658175842235001E-2</v>
      </c>
      <c r="M169" s="2">
        <v>1.41176470588235E-2</v>
      </c>
      <c r="N169" s="3">
        <v>0.172257479601088</v>
      </c>
      <c r="O169" s="3">
        <v>0.439866369710468</v>
      </c>
    </row>
    <row r="170" spans="1:15" x14ac:dyDescent="0.3">
      <c r="A170" s="8" t="s">
        <v>14</v>
      </c>
      <c r="B170" s="8" t="s">
        <v>68</v>
      </c>
      <c r="C170" s="2">
        <v>0.105769230769231</v>
      </c>
      <c r="D170" s="2">
        <v>6.9565217391304293E-2</v>
      </c>
      <c r="E170" s="2">
        <v>-1.6260162601626001E-2</v>
      </c>
      <c r="F170" s="2">
        <v>-9.0909090909090898E-2</v>
      </c>
      <c r="G170" s="2">
        <v>-0.109090909090909</v>
      </c>
      <c r="H170" s="2">
        <v>8.1632653061224497E-2</v>
      </c>
      <c r="I170" s="2">
        <v>0</v>
      </c>
      <c r="J170" s="2">
        <v>4.71698113207547E-2</v>
      </c>
      <c r="K170" s="2">
        <v>7.2072072072072099E-2</v>
      </c>
      <c r="L170" s="2">
        <v>0.109243697478992</v>
      </c>
      <c r="M170" s="2">
        <v>-3.03030303030303E-2</v>
      </c>
      <c r="N170" s="3">
        <v>0.20754716981132099</v>
      </c>
      <c r="O170" s="3">
        <v>4.0650406504064998E-2</v>
      </c>
    </row>
    <row r="171" spans="1:15" x14ac:dyDescent="0.3">
      <c r="A171" s="8" t="s">
        <v>14</v>
      </c>
      <c r="B171" s="8" t="s">
        <v>69</v>
      </c>
      <c r="C171" s="2">
        <v>-0.2</v>
      </c>
      <c r="D171" s="2">
        <v>0</v>
      </c>
      <c r="E171" s="2">
        <v>-0.25</v>
      </c>
      <c r="F171" s="2">
        <v>0</v>
      </c>
      <c r="G171" s="2">
        <v>0.33333333333333298</v>
      </c>
      <c r="H171" s="2">
        <v>0.25</v>
      </c>
      <c r="I171" s="2">
        <v>0.8</v>
      </c>
      <c r="J171" s="2">
        <v>0.33333333333333298</v>
      </c>
      <c r="K171" s="2">
        <v>8.3333333333333301E-2</v>
      </c>
      <c r="L171" s="2">
        <v>0</v>
      </c>
      <c r="M171" s="2">
        <v>-0.15384615384615399</v>
      </c>
      <c r="N171" s="3">
        <v>0.22222222222222199</v>
      </c>
      <c r="O171" s="3">
        <v>1.75</v>
      </c>
    </row>
    <row r="172" spans="1:15" x14ac:dyDescent="0.3">
      <c r="A172" s="8" t="s">
        <v>14</v>
      </c>
      <c r="B172" s="8" t="s">
        <v>70</v>
      </c>
      <c r="C172" s="2">
        <v>0</v>
      </c>
      <c r="D172" s="2">
        <v>0</v>
      </c>
      <c r="E172" s="2">
        <v>0</v>
      </c>
      <c r="F172" s="2">
        <v>0</v>
      </c>
      <c r="G172" s="2">
        <v>0</v>
      </c>
      <c r="H172" s="2">
        <v>0</v>
      </c>
      <c r="I172" s="2">
        <v>0</v>
      </c>
      <c r="J172" s="2">
        <v>0</v>
      </c>
      <c r="K172" s="2">
        <v>0</v>
      </c>
      <c r="L172" s="2">
        <v>-1</v>
      </c>
      <c r="M172" s="2">
        <v>0</v>
      </c>
      <c r="N172" s="3">
        <v>-1</v>
      </c>
      <c r="O172" s="3">
        <v>0</v>
      </c>
    </row>
    <row r="173" spans="1:15" x14ac:dyDescent="0.3">
      <c r="A173" s="8" t="s">
        <v>14</v>
      </c>
      <c r="B173" s="8" t="s">
        <v>71</v>
      </c>
      <c r="C173" s="2">
        <v>0</v>
      </c>
      <c r="D173" s="2">
        <v>0</v>
      </c>
      <c r="E173" s="2">
        <v>0</v>
      </c>
      <c r="F173" s="2">
        <v>0</v>
      </c>
      <c r="G173" s="2">
        <v>0</v>
      </c>
      <c r="H173" s="2">
        <v>0</v>
      </c>
      <c r="I173" s="2">
        <v>0</v>
      </c>
      <c r="J173" s="2">
        <v>0</v>
      </c>
      <c r="K173" s="2">
        <v>0</v>
      </c>
      <c r="L173" s="2">
        <v>0</v>
      </c>
      <c r="M173" s="2">
        <v>0</v>
      </c>
      <c r="N173" s="3">
        <v>0</v>
      </c>
      <c r="O173" s="3">
        <v>0</v>
      </c>
    </row>
    <row r="174" spans="1:15" x14ac:dyDescent="0.3">
      <c r="A174" s="8" t="s">
        <v>15</v>
      </c>
      <c r="B174" s="8" t="s">
        <v>60</v>
      </c>
      <c r="C174" s="2">
        <v>1.0767160161507401E-2</v>
      </c>
      <c r="D174" s="2">
        <v>-7.9893475366178399E-2</v>
      </c>
      <c r="E174" s="2">
        <v>0</v>
      </c>
      <c r="F174" s="2">
        <v>-7.3806078147612197E-2</v>
      </c>
      <c r="G174" s="2">
        <v>4.5312499999999999E-2</v>
      </c>
      <c r="H174" s="2">
        <v>8.9686098654708502E-3</v>
      </c>
      <c r="I174" s="2">
        <v>-6.6666666666666693E-2</v>
      </c>
      <c r="J174" s="2">
        <v>4.6031746031746E-2</v>
      </c>
      <c r="K174" s="2">
        <v>4.5523520485584203E-3</v>
      </c>
      <c r="L174" s="2">
        <v>2.4169184290030201E-2</v>
      </c>
      <c r="M174" s="2">
        <v>7.22713864306785E-2</v>
      </c>
      <c r="N174" s="3">
        <v>0.153968253968254</v>
      </c>
      <c r="O174" s="3">
        <v>5.2098408104196803E-2</v>
      </c>
    </row>
    <row r="175" spans="1:15" x14ac:dyDescent="0.3">
      <c r="A175" s="8" t="s">
        <v>15</v>
      </c>
      <c r="B175" s="8" t="s">
        <v>61</v>
      </c>
      <c r="C175" s="2">
        <v>-5.66037735849057E-3</v>
      </c>
      <c r="D175" s="2">
        <v>0.119544592030361</v>
      </c>
      <c r="E175" s="2">
        <v>2.20338983050847E-2</v>
      </c>
      <c r="F175" s="2">
        <v>-9.9502487562189105E-3</v>
      </c>
      <c r="G175" s="2">
        <v>2.5125628140703501E-2</v>
      </c>
      <c r="H175" s="2">
        <v>6.6993464052287593E-2</v>
      </c>
      <c r="I175" s="2">
        <v>8.2695252679938699E-2</v>
      </c>
      <c r="J175" s="2">
        <v>7.0721357850070707E-2</v>
      </c>
      <c r="K175" s="2">
        <v>0.104359313077939</v>
      </c>
      <c r="L175" s="2">
        <v>4.3062200956937802E-2</v>
      </c>
      <c r="M175" s="2">
        <v>5.73394495412844E-2</v>
      </c>
      <c r="N175" s="3">
        <v>0.304101838755304</v>
      </c>
      <c r="O175" s="3">
        <v>0.56271186440678</v>
      </c>
    </row>
    <row r="176" spans="1:15" x14ac:dyDescent="0.3">
      <c r="A176" s="8" t="s">
        <v>15</v>
      </c>
      <c r="B176" s="8" t="s">
        <v>62</v>
      </c>
      <c r="C176" s="2">
        <v>-0.12068965517241401</v>
      </c>
      <c r="D176" s="2">
        <v>-0.19607843137254899</v>
      </c>
      <c r="E176" s="2">
        <v>7.3170731707317097E-2</v>
      </c>
      <c r="F176" s="2">
        <v>0.13636363636363599</v>
      </c>
      <c r="G176" s="2">
        <v>0.22</v>
      </c>
      <c r="H176" s="2">
        <v>-4.91803278688525E-2</v>
      </c>
      <c r="I176" s="2">
        <v>0.27586206896551702</v>
      </c>
      <c r="J176" s="2">
        <v>0.29729729729729698</v>
      </c>
      <c r="K176" s="2">
        <v>0.16666666666666699</v>
      </c>
      <c r="L176" s="2">
        <v>-1.7857142857142901E-2</v>
      </c>
      <c r="M176" s="2">
        <v>0.109090909090909</v>
      </c>
      <c r="N176" s="3">
        <v>0.64864864864864902</v>
      </c>
      <c r="O176" s="3">
        <v>1.9756097560975601</v>
      </c>
    </row>
    <row r="177" spans="1:15" x14ac:dyDescent="0.3">
      <c r="A177" s="8" t="s">
        <v>15</v>
      </c>
      <c r="B177" s="8" t="s">
        <v>63</v>
      </c>
      <c r="C177" s="2">
        <v>0.75</v>
      </c>
      <c r="D177" s="2">
        <v>0.71428571428571397</v>
      </c>
      <c r="E177" s="2">
        <v>-0.16666666666666699</v>
      </c>
      <c r="F177" s="2">
        <v>-0.5</v>
      </c>
      <c r="G177" s="2">
        <v>-0.2</v>
      </c>
      <c r="H177" s="2">
        <v>-0.5</v>
      </c>
      <c r="I177" s="2">
        <v>0.5</v>
      </c>
      <c r="J177" s="2">
        <v>0.66666666666666696</v>
      </c>
      <c r="K177" s="2">
        <v>0.2</v>
      </c>
      <c r="L177" s="2">
        <v>0.16666666666666699</v>
      </c>
      <c r="M177" s="2">
        <v>0.28571428571428598</v>
      </c>
      <c r="N177" s="3">
        <v>2</v>
      </c>
      <c r="O177" s="3">
        <v>-0.25</v>
      </c>
    </row>
    <row r="178" spans="1:15" x14ac:dyDescent="0.3">
      <c r="A178" s="8" t="s">
        <v>15</v>
      </c>
      <c r="B178" s="8" t="s">
        <v>64</v>
      </c>
      <c r="C178" s="2">
        <v>0</v>
      </c>
      <c r="D178" s="2">
        <v>0</v>
      </c>
      <c r="E178" s="2">
        <v>0</v>
      </c>
      <c r="F178" s="2">
        <v>0</v>
      </c>
      <c r="G178" s="2">
        <v>0</v>
      </c>
      <c r="H178" s="2">
        <v>0</v>
      </c>
      <c r="I178" s="2">
        <v>0</v>
      </c>
      <c r="J178" s="2">
        <v>0</v>
      </c>
      <c r="K178" s="2">
        <v>0</v>
      </c>
      <c r="L178" s="2">
        <v>0</v>
      </c>
      <c r="M178" s="2">
        <v>0</v>
      </c>
      <c r="N178" s="3">
        <v>0</v>
      </c>
      <c r="O178" s="3">
        <v>0</v>
      </c>
    </row>
    <row r="179" spans="1:15" x14ac:dyDescent="0.3">
      <c r="A179" s="8" t="s">
        <v>15</v>
      </c>
      <c r="B179" s="8" t="s">
        <v>65</v>
      </c>
      <c r="C179" s="2">
        <v>0</v>
      </c>
      <c r="D179" s="2">
        <v>0</v>
      </c>
      <c r="E179" s="2">
        <v>0</v>
      </c>
      <c r="F179" s="2">
        <v>0</v>
      </c>
      <c r="G179" s="2">
        <v>0</v>
      </c>
      <c r="H179" s="2">
        <v>0</v>
      </c>
      <c r="I179" s="2">
        <v>0</v>
      </c>
      <c r="J179" s="2">
        <v>0</v>
      </c>
      <c r="K179" s="2">
        <v>0</v>
      </c>
      <c r="L179" s="2">
        <v>0</v>
      </c>
      <c r="M179" s="2">
        <v>0</v>
      </c>
      <c r="N179" s="3">
        <v>0</v>
      </c>
      <c r="O179" s="3">
        <v>0</v>
      </c>
    </row>
    <row r="180" spans="1:15" x14ac:dyDescent="0.3">
      <c r="A180" s="8" t="s">
        <v>15</v>
      </c>
      <c r="B180" s="8" t="s">
        <v>66</v>
      </c>
      <c r="C180" s="2">
        <v>0.18221258134490201</v>
      </c>
      <c r="D180" s="2">
        <v>-1.28440366972477E-2</v>
      </c>
      <c r="E180" s="2">
        <v>-9.2936802973977703E-2</v>
      </c>
      <c r="F180" s="2">
        <v>2.6639344262295101E-2</v>
      </c>
      <c r="G180" s="2">
        <v>0</v>
      </c>
      <c r="H180" s="2">
        <v>3.9920159680638702E-3</v>
      </c>
      <c r="I180" s="2">
        <v>5.3677932405566599E-2</v>
      </c>
      <c r="J180" s="2">
        <v>-5.0943396226415097E-2</v>
      </c>
      <c r="K180" s="2">
        <v>2.5844930417494999E-2</v>
      </c>
      <c r="L180" s="2">
        <v>-5.8139534883720903E-3</v>
      </c>
      <c r="M180" s="2">
        <v>-9.7465886939571093E-3</v>
      </c>
      <c r="N180" s="3">
        <v>-4.15094339622641E-2</v>
      </c>
      <c r="O180" s="3">
        <v>-5.5762081784386602E-2</v>
      </c>
    </row>
    <row r="181" spans="1:15" x14ac:dyDescent="0.3">
      <c r="A181" s="8" t="s">
        <v>15</v>
      </c>
      <c r="B181" s="8" t="s">
        <v>67</v>
      </c>
      <c r="C181" s="2">
        <v>-8.52173913043478E-2</v>
      </c>
      <c r="D181" s="2">
        <v>-2.0912547528517102E-2</v>
      </c>
      <c r="E181" s="2">
        <v>-2.5242718446601899E-2</v>
      </c>
      <c r="F181" s="2">
        <v>3.1872509960159397E-2</v>
      </c>
      <c r="G181" s="2">
        <v>-4.8262548262548298E-2</v>
      </c>
      <c r="H181" s="2">
        <v>7.3022312373225207E-2</v>
      </c>
      <c r="I181" s="2">
        <v>0.15689981096408301</v>
      </c>
      <c r="J181" s="2">
        <v>0.10620915032679699</v>
      </c>
      <c r="K181" s="2">
        <v>0.137370753323486</v>
      </c>
      <c r="L181" s="2">
        <v>7.9220779220779206E-2</v>
      </c>
      <c r="M181" s="2">
        <v>0.103489771359807</v>
      </c>
      <c r="N181" s="3">
        <v>0.49836601307189499</v>
      </c>
      <c r="O181" s="3">
        <v>0.78058252427184505</v>
      </c>
    </row>
    <row r="182" spans="1:15" x14ac:dyDescent="0.3">
      <c r="A182" s="8" t="s">
        <v>15</v>
      </c>
      <c r="B182" s="8" t="s">
        <v>68</v>
      </c>
      <c r="C182" s="2">
        <v>-1.3157894736842099E-2</v>
      </c>
      <c r="D182" s="2">
        <v>-0.133333333333333</v>
      </c>
      <c r="E182" s="2">
        <v>-7.69230769230769E-2</v>
      </c>
      <c r="F182" s="2">
        <v>0.05</v>
      </c>
      <c r="G182" s="2">
        <v>0.158730158730159</v>
      </c>
      <c r="H182" s="2">
        <v>0.19178082191780799</v>
      </c>
      <c r="I182" s="2">
        <v>-0.160919540229885</v>
      </c>
      <c r="J182" s="2">
        <v>0.34246575342465801</v>
      </c>
      <c r="K182" s="2">
        <v>3.06122448979592E-2</v>
      </c>
      <c r="L182" s="2">
        <v>0.13861386138613899</v>
      </c>
      <c r="M182" s="2">
        <v>0.147826086956522</v>
      </c>
      <c r="N182" s="3">
        <v>0.80821917808219201</v>
      </c>
      <c r="O182" s="3">
        <v>1.03076923076923</v>
      </c>
    </row>
    <row r="183" spans="1:15" x14ac:dyDescent="0.3">
      <c r="A183" s="8" t="s">
        <v>15</v>
      </c>
      <c r="B183" s="8" t="s">
        <v>69</v>
      </c>
      <c r="C183" s="2">
        <v>1</v>
      </c>
      <c r="D183" s="2">
        <v>-0.5</v>
      </c>
      <c r="E183" s="2">
        <v>0.5</v>
      </c>
      <c r="F183" s="2">
        <v>-0.33333333333333298</v>
      </c>
      <c r="G183" s="2">
        <v>0.5</v>
      </c>
      <c r="H183" s="2">
        <v>0.66666666666666696</v>
      </c>
      <c r="I183" s="2">
        <v>0.4</v>
      </c>
      <c r="J183" s="2">
        <v>0.28571428571428598</v>
      </c>
      <c r="K183" s="2">
        <v>0.55555555555555602</v>
      </c>
      <c r="L183" s="2">
        <v>-0.35714285714285698</v>
      </c>
      <c r="M183" s="2">
        <v>0.11111111111111099</v>
      </c>
      <c r="N183" s="3">
        <v>0.42857142857142899</v>
      </c>
      <c r="O183" s="3">
        <v>4</v>
      </c>
    </row>
    <row r="184" spans="1:15" x14ac:dyDescent="0.3">
      <c r="A184" s="8" t="s">
        <v>15</v>
      </c>
      <c r="B184" s="8" t="s">
        <v>70</v>
      </c>
      <c r="C184" s="2">
        <v>0</v>
      </c>
      <c r="D184" s="2">
        <v>0</v>
      </c>
      <c r="E184" s="2">
        <v>0</v>
      </c>
      <c r="F184" s="2">
        <v>0</v>
      </c>
      <c r="G184" s="2">
        <v>0</v>
      </c>
      <c r="H184" s="2">
        <v>0</v>
      </c>
      <c r="I184" s="2">
        <v>0</v>
      </c>
      <c r="J184" s="2">
        <v>0</v>
      </c>
      <c r="K184" s="2">
        <v>0</v>
      </c>
      <c r="L184" s="2">
        <v>0</v>
      </c>
      <c r="M184" s="2">
        <v>0</v>
      </c>
      <c r="N184" s="3">
        <v>0</v>
      </c>
      <c r="O184" s="3">
        <v>0</v>
      </c>
    </row>
    <row r="185" spans="1:15" x14ac:dyDescent="0.3">
      <c r="A185" s="8" t="s">
        <v>15</v>
      </c>
      <c r="B185" s="8" t="s">
        <v>71</v>
      </c>
      <c r="C185" s="2">
        <v>0</v>
      </c>
      <c r="D185" s="2">
        <v>0</v>
      </c>
      <c r="E185" s="2">
        <v>0</v>
      </c>
      <c r="F185" s="2">
        <v>0</v>
      </c>
      <c r="G185" s="2">
        <v>0</v>
      </c>
      <c r="H185" s="2">
        <v>0</v>
      </c>
      <c r="I185" s="2">
        <v>0</v>
      </c>
      <c r="J185" s="2">
        <v>0</v>
      </c>
      <c r="K185" s="2">
        <v>0</v>
      </c>
      <c r="L185" s="2">
        <v>0</v>
      </c>
      <c r="M185" s="2">
        <v>0</v>
      </c>
      <c r="N185" s="3">
        <v>0</v>
      </c>
      <c r="O185" s="3">
        <v>0</v>
      </c>
    </row>
    <row r="186" spans="1:15" x14ac:dyDescent="0.3">
      <c r="A186" s="8" t="s">
        <v>16</v>
      </c>
      <c r="B186" s="8" t="s">
        <v>60</v>
      </c>
      <c r="C186" s="2">
        <v>0.05</v>
      </c>
      <c r="D186" s="2">
        <v>0.238095238095238</v>
      </c>
      <c r="E186" s="2">
        <v>3.8461538461538498E-2</v>
      </c>
      <c r="F186" s="2">
        <v>-0.148148148148148</v>
      </c>
      <c r="G186" s="2">
        <v>-0.173913043478261</v>
      </c>
      <c r="H186" s="2">
        <v>0.105263157894737</v>
      </c>
      <c r="I186" s="2">
        <v>0.19047619047618999</v>
      </c>
      <c r="J186" s="2">
        <v>0.12</v>
      </c>
      <c r="K186" s="2">
        <v>-0.107142857142857</v>
      </c>
      <c r="L186" s="2">
        <v>0.2</v>
      </c>
      <c r="M186" s="2">
        <v>0.3</v>
      </c>
      <c r="N186" s="3">
        <v>0.56000000000000005</v>
      </c>
      <c r="O186" s="3">
        <v>0.5</v>
      </c>
    </row>
    <row r="187" spans="1:15" x14ac:dyDescent="0.3">
      <c r="A187" s="8" t="s">
        <v>16</v>
      </c>
      <c r="B187" s="8" t="s">
        <v>61</v>
      </c>
      <c r="C187" s="2">
        <v>-0.6</v>
      </c>
      <c r="D187" s="2">
        <v>0.4</v>
      </c>
      <c r="E187" s="2">
        <v>-0.42857142857142899</v>
      </c>
      <c r="F187" s="2">
        <v>0.125</v>
      </c>
      <c r="G187" s="2">
        <v>1.1111111111111101</v>
      </c>
      <c r="H187" s="2">
        <v>-0.105263157894737</v>
      </c>
      <c r="I187" s="2">
        <v>-0.35294117647058798</v>
      </c>
      <c r="J187" s="2">
        <v>0.18181818181818199</v>
      </c>
      <c r="K187" s="2">
        <v>0.30769230769230799</v>
      </c>
      <c r="L187" s="2">
        <v>5.8823529411764698E-2</v>
      </c>
      <c r="M187" s="2">
        <v>-0.11111111111111099</v>
      </c>
      <c r="N187" s="3">
        <v>0.45454545454545497</v>
      </c>
      <c r="O187" s="3">
        <v>0.14285714285714299</v>
      </c>
    </row>
    <row r="188" spans="1:15" x14ac:dyDescent="0.3">
      <c r="A188" s="8" t="s">
        <v>16</v>
      </c>
      <c r="B188" s="8" t="s">
        <v>62</v>
      </c>
      <c r="C188" s="2">
        <v>-0.66666666666666696</v>
      </c>
      <c r="D188" s="2">
        <v>2</v>
      </c>
      <c r="E188" s="2">
        <v>-0.33333333333333298</v>
      </c>
      <c r="F188" s="2">
        <v>0.5</v>
      </c>
      <c r="G188" s="2">
        <v>-0.66666666666666696</v>
      </c>
      <c r="H188" s="2">
        <v>0</v>
      </c>
      <c r="I188" s="2">
        <v>2</v>
      </c>
      <c r="J188" s="2">
        <v>-0.33333333333333298</v>
      </c>
      <c r="K188" s="2">
        <v>2</v>
      </c>
      <c r="L188" s="2">
        <v>0.16666666666666699</v>
      </c>
      <c r="M188" s="2">
        <v>-0.42857142857142899</v>
      </c>
      <c r="N188" s="3">
        <v>0.33333333333333298</v>
      </c>
      <c r="O188" s="3">
        <v>0.33333333333333298</v>
      </c>
    </row>
    <row r="189" spans="1:15" x14ac:dyDescent="0.3">
      <c r="A189" s="8" t="s">
        <v>16</v>
      </c>
      <c r="B189" s="8" t="s">
        <v>63</v>
      </c>
      <c r="C189" s="2">
        <v>0</v>
      </c>
      <c r="D189" s="2">
        <v>0</v>
      </c>
      <c r="E189" s="2">
        <v>0</v>
      </c>
      <c r="F189" s="2">
        <v>0</v>
      </c>
      <c r="G189" s="2">
        <v>0</v>
      </c>
      <c r="H189" s="2">
        <v>0</v>
      </c>
      <c r="I189" s="2">
        <v>0</v>
      </c>
      <c r="J189" s="2">
        <v>0</v>
      </c>
      <c r="K189" s="2">
        <v>0</v>
      </c>
      <c r="L189" s="2">
        <v>0</v>
      </c>
      <c r="M189" s="2">
        <v>0</v>
      </c>
      <c r="N189" s="3">
        <v>0</v>
      </c>
      <c r="O189" s="3">
        <v>0</v>
      </c>
    </row>
    <row r="190" spans="1:15" x14ac:dyDescent="0.3">
      <c r="A190" s="8" t="s">
        <v>16</v>
      </c>
      <c r="B190" s="8" t="s">
        <v>64</v>
      </c>
      <c r="C190" s="2">
        <v>0</v>
      </c>
      <c r="D190" s="2">
        <v>0</v>
      </c>
      <c r="E190" s="2">
        <v>0</v>
      </c>
      <c r="F190" s="2">
        <v>0</v>
      </c>
      <c r="G190" s="2">
        <v>0</v>
      </c>
      <c r="H190" s="2">
        <v>0</v>
      </c>
      <c r="I190" s="2">
        <v>0</v>
      </c>
      <c r="J190" s="2">
        <v>0</v>
      </c>
      <c r="K190" s="2">
        <v>0</v>
      </c>
      <c r="L190" s="2">
        <v>0</v>
      </c>
      <c r="M190" s="2">
        <v>0</v>
      </c>
      <c r="N190" s="3">
        <v>0</v>
      </c>
      <c r="O190" s="3">
        <v>0</v>
      </c>
    </row>
    <row r="191" spans="1:15" x14ac:dyDescent="0.3">
      <c r="A191" s="8" t="s">
        <v>16</v>
      </c>
      <c r="B191" s="8" t="s">
        <v>65</v>
      </c>
      <c r="C191" s="2">
        <v>0</v>
      </c>
      <c r="D191" s="2">
        <v>0</v>
      </c>
      <c r="E191" s="2">
        <v>0</v>
      </c>
      <c r="F191" s="2">
        <v>0</v>
      </c>
      <c r="G191" s="2">
        <v>0</v>
      </c>
      <c r="H191" s="2">
        <v>0</v>
      </c>
      <c r="I191" s="2">
        <v>0</v>
      </c>
      <c r="J191" s="2">
        <v>0</v>
      </c>
      <c r="K191" s="2">
        <v>0</v>
      </c>
      <c r="L191" s="2">
        <v>0</v>
      </c>
      <c r="M191" s="2">
        <v>0</v>
      </c>
      <c r="N191" s="3">
        <v>0</v>
      </c>
      <c r="O191" s="3">
        <v>0</v>
      </c>
    </row>
    <row r="192" spans="1:15" x14ac:dyDescent="0.3">
      <c r="A192" s="8" t="s">
        <v>16</v>
      </c>
      <c r="B192" s="8" t="s">
        <v>66</v>
      </c>
      <c r="C192" s="2">
        <v>0.08</v>
      </c>
      <c r="D192" s="2">
        <v>-0.148148148148148</v>
      </c>
      <c r="E192" s="2">
        <v>-4.3478260869565202E-2</v>
      </c>
      <c r="F192" s="2">
        <v>0.27272727272727298</v>
      </c>
      <c r="G192" s="2">
        <v>-0.107142857142857</v>
      </c>
      <c r="H192" s="2">
        <v>-0.12</v>
      </c>
      <c r="I192" s="2">
        <v>0.18181818181818199</v>
      </c>
      <c r="J192" s="2">
        <v>-7.69230769230769E-2</v>
      </c>
      <c r="K192" s="2">
        <v>-0.20833333333333301</v>
      </c>
      <c r="L192" s="2">
        <v>0.26315789473684198</v>
      </c>
      <c r="M192" s="2">
        <v>-0.125</v>
      </c>
      <c r="N192" s="3">
        <v>-0.19230769230769201</v>
      </c>
      <c r="O192" s="3">
        <v>-8.6956521739130405E-2</v>
      </c>
    </row>
    <row r="193" spans="1:15" x14ac:dyDescent="0.3">
      <c r="A193" s="8" t="s">
        <v>16</v>
      </c>
      <c r="B193" s="8" t="s">
        <v>67</v>
      </c>
      <c r="C193" s="2">
        <v>-0.35714285714285698</v>
      </c>
      <c r="D193" s="2">
        <v>-0.44444444444444398</v>
      </c>
      <c r="E193" s="2">
        <v>-0.4</v>
      </c>
      <c r="F193" s="2">
        <v>2</v>
      </c>
      <c r="G193" s="2">
        <v>-0.33333333333333298</v>
      </c>
      <c r="H193" s="2">
        <v>0.33333333333333298</v>
      </c>
      <c r="I193" s="2">
        <v>0.125</v>
      </c>
      <c r="J193" s="2">
        <v>-0.11111111111111099</v>
      </c>
      <c r="K193" s="2">
        <v>1.25</v>
      </c>
      <c r="L193" s="2">
        <v>-0.5</v>
      </c>
      <c r="M193" s="2">
        <v>0.44444444444444398</v>
      </c>
      <c r="N193" s="3">
        <v>0.44444444444444398</v>
      </c>
      <c r="O193" s="3">
        <v>1.6</v>
      </c>
    </row>
    <row r="194" spans="1:15" x14ac:dyDescent="0.3">
      <c r="A194" s="8" t="s">
        <v>16</v>
      </c>
      <c r="B194" s="8" t="s">
        <v>68</v>
      </c>
      <c r="C194" s="2">
        <v>-0.66666666666666696</v>
      </c>
      <c r="D194" s="2">
        <v>0</v>
      </c>
      <c r="E194" s="2">
        <v>0</v>
      </c>
      <c r="F194" s="2">
        <v>-1</v>
      </c>
      <c r="G194" s="2">
        <v>0</v>
      </c>
      <c r="H194" s="2">
        <v>0</v>
      </c>
      <c r="I194" s="2">
        <v>0</v>
      </c>
      <c r="J194" s="2">
        <v>0</v>
      </c>
      <c r="K194" s="2">
        <v>-1</v>
      </c>
      <c r="L194" s="2">
        <v>0</v>
      </c>
      <c r="M194" s="2">
        <v>-1</v>
      </c>
      <c r="N194" s="3">
        <v>0</v>
      </c>
      <c r="O194" s="3">
        <v>-1</v>
      </c>
    </row>
    <row r="195" spans="1:15" x14ac:dyDescent="0.3">
      <c r="A195" s="8" t="s">
        <v>16</v>
      </c>
      <c r="B195" s="8" t="s">
        <v>69</v>
      </c>
      <c r="C195" s="2">
        <v>0</v>
      </c>
      <c r="D195" s="2">
        <v>0</v>
      </c>
      <c r="E195" s="2">
        <v>0</v>
      </c>
      <c r="F195" s="2">
        <v>0</v>
      </c>
      <c r="G195" s="2">
        <v>0</v>
      </c>
      <c r="H195" s="2">
        <v>0</v>
      </c>
      <c r="I195" s="2">
        <v>0</v>
      </c>
      <c r="J195" s="2">
        <v>0</v>
      </c>
      <c r="K195" s="2">
        <v>-1</v>
      </c>
      <c r="L195" s="2">
        <v>0</v>
      </c>
      <c r="M195" s="2">
        <v>0</v>
      </c>
      <c r="N195" s="3">
        <v>0</v>
      </c>
      <c r="O195" s="3">
        <v>0</v>
      </c>
    </row>
    <row r="196" spans="1:15" x14ac:dyDescent="0.3">
      <c r="A196" s="8" t="s">
        <v>16</v>
      </c>
      <c r="B196" s="8" t="s">
        <v>70</v>
      </c>
      <c r="C196" s="2">
        <v>0</v>
      </c>
      <c r="D196" s="2">
        <v>0</v>
      </c>
      <c r="E196" s="2">
        <v>0</v>
      </c>
      <c r="F196" s="2">
        <v>0</v>
      </c>
      <c r="G196" s="2">
        <v>0</v>
      </c>
      <c r="H196" s="2">
        <v>0</v>
      </c>
      <c r="I196" s="2">
        <v>0</v>
      </c>
      <c r="J196" s="2">
        <v>0</v>
      </c>
      <c r="K196" s="2">
        <v>0</v>
      </c>
      <c r="L196" s="2">
        <v>0</v>
      </c>
      <c r="M196" s="2">
        <v>0</v>
      </c>
      <c r="N196" s="3">
        <v>0</v>
      </c>
      <c r="O196" s="3">
        <v>0</v>
      </c>
    </row>
    <row r="197" spans="1:15" x14ac:dyDescent="0.3">
      <c r="A197" s="8" t="s">
        <v>16</v>
      </c>
      <c r="B197" s="8" t="s">
        <v>71</v>
      </c>
      <c r="C197" s="2">
        <v>0</v>
      </c>
      <c r="D197" s="2">
        <v>0</v>
      </c>
      <c r="E197" s="2">
        <v>0</v>
      </c>
      <c r="F197" s="2">
        <v>0</v>
      </c>
      <c r="G197" s="2">
        <v>0</v>
      </c>
      <c r="H197" s="2">
        <v>0</v>
      </c>
      <c r="I197" s="2">
        <v>0</v>
      </c>
      <c r="J197" s="2">
        <v>0</v>
      </c>
      <c r="K197" s="2">
        <v>0</v>
      </c>
      <c r="L197" s="2">
        <v>0</v>
      </c>
      <c r="M197" s="2">
        <v>0</v>
      </c>
      <c r="N197" s="3">
        <v>0</v>
      </c>
      <c r="O197" s="3">
        <v>0</v>
      </c>
    </row>
    <row r="198" spans="1:15" x14ac:dyDescent="0.3">
      <c r="A198" s="11" t="s">
        <v>17</v>
      </c>
      <c r="B198" s="11" t="s">
        <v>17</v>
      </c>
      <c r="C198" s="3">
        <v>-1.79244647906288E-2</v>
      </c>
      <c r="D198" s="3">
        <v>8.4145944371133308E-3</v>
      </c>
      <c r="E198" s="3">
        <v>6.3390095510009901E-3</v>
      </c>
      <c r="F198" s="3">
        <v>7.3461116271215099E-3</v>
      </c>
      <c r="G198" s="3">
        <v>3.3696563285834E-3</v>
      </c>
      <c r="H198" s="3">
        <v>3.9247464536933403E-2</v>
      </c>
      <c r="I198" s="3">
        <v>3.4437299035369802E-2</v>
      </c>
      <c r="J198" s="3">
        <v>3.5420098846787498E-2</v>
      </c>
      <c r="K198" s="3">
        <v>5.0149352306329803E-2</v>
      </c>
      <c r="L198" s="3">
        <v>3.67628140990824E-2</v>
      </c>
      <c r="M198" s="3">
        <v>4.2269832078749299E-2</v>
      </c>
      <c r="N198" s="3">
        <v>0.17497124739672401</v>
      </c>
      <c r="O198" s="3">
        <v>0.28479657387580298</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73</v>
      </c>
      <c r="B203" s="15"/>
    </row>
    <row r="204" spans="1:15" x14ac:dyDescent="0.3">
      <c r="A204" s="14" t="s">
        <v>186</v>
      </c>
      <c r="B204" s="15"/>
    </row>
    <row r="205" spans="1:15" x14ac:dyDescent="0.3">
      <c r="A205" s="14" t="s">
        <v>43</v>
      </c>
      <c r="B205" s="15"/>
    </row>
    <row r="206" spans="1:15" x14ac:dyDescent="0.3">
      <c r="A206" s="14" t="s">
        <v>44</v>
      </c>
      <c r="B206" s="15"/>
    </row>
    <row r="207" spans="1:15" x14ac:dyDescent="0.3">
      <c r="A207" s="14" t="s">
        <v>45</v>
      </c>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190</v>
      </c>
      <c r="B1" s="15"/>
    </row>
    <row r="2" spans="1:14" ht="15.6" x14ac:dyDescent="0.3">
      <c r="A2" s="12" t="s">
        <v>185</v>
      </c>
      <c r="B2" s="15"/>
    </row>
    <row r="3" spans="1:14" ht="15.6" x14ac:dyDescent="0.3">
      <c r="A3" s="12" t="s">
        <v>33</v>
      </c>
      <c r="B3" s="15"/>
    </row>
    <row r="4" spans="1:14" ht="15.6" x14ac:dyDescent="0.3">
      <c r="A4" s="12" t="s">
        <v>77</v>
      </c>
      <c r="B4" s="15"/>
    </row>
    <row r="5" spans="1:14" x14ac:dyDescent="0.3">
      <c r="A5" s="15"/>
      <c r="B5" s="15"/>
    </row>
    <row r="6" spans="1:14" x14ac:dyDescent="0.3">
      <c r="A6" s="16" t="str">
        <f>HYPERLINK("#'Table of contents'!A59",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74</v>
      </c>
      <c r="C9" s="1">
        <v>39657</v>
      </c>
      <c r="D9" s="1">
        <v>40002</v>
      </c>
      <c r="E9" s="1">
        <v>41260</v>
      </c>
      <c r="F9" s="1">
        <v>41970</v>
      </c>
      <c r="G9" s="1">
        <v>42229</v>
      </c>
      <c r="H9" s="1">
        <v>41968</v>
      </c>
      <c r="I9" s="1">
        <v>42831</v>
      </c>
      <c r="J9" s="1">
        <v>43269</v>
      </c>
      <c r="K9" s="1">
        <v>43488</v>
      </c>
      <c r="L9" s="1">
        <v>44511</v>
      </c>
      <c r="M9" s="1">
        <v>44701</v>
      </c>
      <c r="N9" s="1">
        <v>45592</v>
      </c>
    </row>
    <row r="10" spans="1:14" x14ac:dyDescent="0.3">
      <c r="A10" s="7" t="s">
        <v>12</v>
      </c>
      <c r="B10" s="7" t="s">
        <v>75</v>
      </c>
      <c r="C10" s="1">
        <v>10012</v>
      </c>
      <c r="D10" s="1">
        <v>8581</v>
      </c>
      <c r="E10" s="1">
        <v>7744</v>
      </c>
      <c r="F10" s="1">
        <v>7527</v>
      </c>
      <c r="G10" s="1">
        <v>7591</v>
      </c>
      <c r="H10" s="1">
        <v>7951</v>
      </c>
      <c r="I10" s="1">
        <v>9256</v>
      </c>
      <c r="J10" s="1">
        <v>10641</v>
      </c>
      <c r="K10" s="1">
        <v>12421</v>
      </c>
      <c r="L10" s="1">
        <v>14372</v>
      </c>
      <c r="M10" s="1">
        <v>16360</v>
      </c>
      <c r="N10" s="1">
        <v>18422</v>
      </c>
    </row>
    <row r="11" spans="1:14" x14ac:dyDescent="0.3">
      <c r="A11" s="7" t="s">
        <v>13</v>
      </c>
      <c r="B11" s="7" t="s">
        <v>74</v>
      </c>
      <c r="C11" s="1">
        <v>1564</v>
      </c>
      <c r="D11" s="1">
        <v>1568</v>
      </c>
      <c r="E11" s="1">
        <v>1617</v>
      </c>
      <c r="F11" s="1">
        <v>1613</v>
      </c>
      <c r="G11" s="1">
        <v>1621</v>
      </c>
      <c r="H11" s="1">
        <v>1642</v>
      </c>
      <c r="I11" s="1">
        <v>1653</v>
      </c>
      <c r="J11" s="1">
        <v>1711</v>
      </c>
      <c r="K11" s="1">
        <v>1650</v>
      </c>
      <c r="L11" s="1">
        <v>1648</v>
      </c>
      <c r="M11" s="1">
        <v>1597</v>
      </c>
      <c r="N11" s="1">
        <v>1574</v>
      </c>
    </row>
    <row r="12" spans="1:14" x14ac:dyDescent="0.3">
      <c r="A12" s="7" t="s">
        <v>13</v>
      </c>
      <c r="B12" s="7" t="s">
        <v>75</v>
      </c>
      <c r="C12" s="1">
        <v>171</v>
      </c>
      <c r="D12" s="1">
        <v>127</v>
      </c>
      <c r="E12" s="1">
        <v>104</v>
      </c>
      <c r="F12" s="1">
        <v>89</v>
      </c>
      <c r="G12" s="1">
        <v>111</v>
      </c>
      <c r="H12" s="1">
        <v>129</v>
      </c>
      <c r="I12" s="1">
        <v>137</v>
      </c>
      <c r="J12" s="1">
        <v>172</v>
      </c>
      <c r="K12" s="1">
        <v>259</v>
      </c>
      <c r="L12" s="1">
        <v>273</v>
      </c>
      <c r="M12" s="1">
        <v>335</v>
      </c>
      <c r="N12" s="1">
        <v>326</v>
      </c>
    </row>
    <row r="13" spans="1:14" x14ac:dyDescent="0.3">
      <c r="A13" s="7" t="s">
        <v>14</v>
      </c>
      <c r="B13" s="7" t="s">
        <v>74</v>
      </c>
      <c r="C13" s="1">
        <v>4666</v>
      </c>
      <c r="D13" s="1">
        <v>4799</v>
      </c>
      <c r="E13" s="1">
        <v>4949</v>
      </c>
      <c r="F13" s="1">
        <v>4990</v>
      </c>
      <c r="G13" s="1">
        <v>5123</v>
      </c>
      <c r="H13" s="1">
        <v>5166</v>
      </c>
      <c r="I13" s="1">
        <v>5217</v>
      </c>
      <c r="J13" s="1">
        <v>5255</v>
      </c>
      <c r="K13" s="1">
        <v>5222</v>
      </c>
      <c r="L13" s="1">
        <v>5327</v>
      </c>
      <c r="M13" s="1">
        <v>5429</v>
      </c>
      <c r="N13" s="1">
        <v>5335</v>
      </c>
    </row>
    <row r="14" spans="1:14" x14ac:dyDescent="0.3">
      <c r="A14" s="7" t="s">
        <v>14</v>
      </c>
      <c r="B14" s="7" t="s">
        <v>75</v>
      </c>
      <c r="C14" s="1">
        <v>807</v>
      </c>
      <c r="D14" s="1">
        <v>719</v>
      </c>
      <c r="E14" s="1">
        <v>642</v>
      </c>
      <c r="F14" s="1">
        <v>562</v>
      </c>
      <c r="G14" s="1">
        <v>527</v>
      </c>
      <c r="H14" s="1">
        <v>509</v>
      </c>
      <c r="I14" s="1">
        <v>525</v>
      </c>
      <c r="J14" s="1">
        <v>584</v>
      </c>
      <c r="K14" s="1">
        <v>698</v>
      </c>
      <c r="L14" s="1">
        <v>729</v>
      </c>
      <c r="M14" s="1">
        <v>887</v>
      </c>
      <c r="N14" s="1">
        <v>910</v>
      </c>
    </row>
    <row r="15" spans="1:14" x14ac:dyDescent="0.3">
      <c r="A15" s="7" t="s">
        <v>15</v>
      </c>
      <c r="B15" s="7" t="s">
        <v>74</v>
      </c>
      <c r="C15" s="1">
        <v>1836</v>
      </c>
      <c r="D15" s="1">
        <v>1951</v>
      </c>
      <c r="E15" s="1">
        <v>2000</v>
      </c>
      <c r="F15" s="1">
        <v>2001</v>
      </c>
      <c r="G15" s="1">
        <v>2041</v>
      </c>
      <c r="H15" s="1">
        <v>2085</v>
      </c>
      <c r="I15" s="1">
        <v>2139</v>
      </c>
      <c r="J15" s="1">
        <v>2174</v>
      </c>
      <c r="K15" s="1">
        <v>2242</v>
      </c>
      <c r="L15" s="1">
        <v>2297</v>
      </c>
      <c r="M15" s="1">
        <v>2328</v>
      </c>
      <c r="N15" s="1">
        <v>2431</v>
      </c>
    </row>
    <row r="16" spans="1:14" x14ac:dyDescent="0.3">
      <c r="A16" s="7" t="s">
        <v>15</v>
      </c>
      <c r="B16" s="7" t="s">
        <v>75</v>
      </c>
      <c r="C16" s="1">
        <v>613</v>
      </c>
      <c r="D16" s="1">
        <v>535</v>
      </c>
      <c r="E16" s="1">
        <v>454</v>
      </c>
      <c r="F16" s="1">
        <v>400</v>
      </c>
      <c r="G16" s="1">
        <v>335</v>
      </c>
      <c r="H16" s="1">
        <v>331</v>
      </c>
      <c r="I16" s="1">
        <v>373</v>
      </c>
      <c r="J16" s="1">
        <v>462</v>
      </c>
      <c r="K16" s="1">
        <v>562</v>
      </c>
      <c r="L16" s="1">
        <v>720</v>
      </c>
      <c r="M16" s="1">
        <v>807</v>
      </c>
      <c r="N16" s="1">
        <v>917</v>
      </c>
    </row>
    <row r="17" spans="1:14" x14ac:dyDescent="0.3">
      <c r="A17" s="7" t="s">
        <v>16</v>
      </c>
      <c r="B17" s="7" t="s">
        <v>74</v>
      </c>
      <c r="C17" s="1">
        <v>72</v>
      </c>
      <c r="D17" s="1">
        <v>60</v>
      </c>
      <c r="E17" s="1">
        <v>63</v>
      </c>
      <c r="F17" s="1">
        <v>57</v>
      </c>
      <c r="G17" s="1">
        <v>65</v>
      </c>
      <c r="H17" s="1">
        <v>64</v>
      </c>
      <c r="I17" s="1">
        <v>57</v>
      </c>
      <c r="J17" s="1">
        <v>60</v>
      </c>
      <c r="K17" s="1">
        <v>60</v>
      </c>
      <c r="L17" s="1">
        <v>62</v>
      </c>
      <c r="M17" s="1">
        <v>68</v>
      </c>
      <c r="N17" s="1">
        <v>76</v>
      </c>
    </row>
    <row r="18" spans="1:14" x14ac:dyDescent="0.3">
      <c r="A18" s="7" t="s">
        <v>16</v>
      </c>
      <c r="B18" s="7" t="s">
        <v>75</v>
      </c>
      <c r="C18" s="1">
        <v>18</v>
      </c>
      <c r="D18" s="1">
        <v>9</v>
      </c>
      <c r="E18" s="1">
        <v>9</v>
      </c>
      <c r="F18" s="1">
        <v>6</v>
      </c>
      <c r="G18" s="1">
        <v>7</v>
      </c>
      <c r="H18" s="1">
        <v>6</v>
      </c>
      <c r="I18" s="1">
        <v>12</v>
      </c>
      <c r="J18" s="1">
        <v>14</v>
      </c>
      <c r="K18" s="1">
        <v>19</v>
      </c>
      <c r="L18" s="1">
        <v>23</v>
      </c>
      <c r="M18" s="1">
        <v>22</v>
      </c>
      <c r="N18" s="1">
        <v>17</v>
      </c>
    </row>
    <row r="19" spans="1:14" x14ac:dyDescent="0.3">
      <c r="A19" s="10" t="s">
        <v>17</v>
      </c>
      <c r="B19" s="10" t="s">
        <v>17</v>
      </c>
      <c r="C19" s="5">
        <v>59416</v>
      </c>
      <c r="D19" s="5">
        <v>58351</v>
      </c>
      <c r="E19" s="5">
        <v>58842</v>
      </c>
      <c r="F19" s="5">
        <v>59215</v>
      </c>
      <c r="G19" s="5">
        <v>59650</v>
      </c>
      <c r="H19" s="5">
        <v>59851</v>
      </c>
      <c r="I19" s="5">
        <v>62200</v>
      </c>
      <c r="J19" s="5">
        <v>64342</v>
      </c>
      <c r="K19" s="5">
        <v>66621</v>
      </c>
      <c r="L19" s="5">
        <v>69962</v>
      </c>
      <c r="M19" s="5">
        <v>72534</v>
      </c>
      <c r="N19" s="5">
        <v>75600</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74</v>
      </c>
      <c r="C24" s="2">
        <v>0.79842557732187103</v>
      </c>
      <c r="D24" s="2">
        <v>0.82337443138546396</v>
      </c>
      <c r="E24" s="2">
        <v>0.84197208391151701</v>
      </c>
      <c r="F24" s="2">
        <v>0.84793017758652001</v>
      </c>
      <c r="G24" s="2">
        <v>0.84763147330389399</v>
      </c>
      <c r="H24" s="2">
        <v>0.84072196959073697</v>
      </c>
      <c r="I24" s="2">
        <v>0.82229731026935704</v>
      </c>
      <c r="J24" s="2">
        <v>0.80261547022815805</v>
      </c>
      <c r="K24" s="2">
        <v>0.77783541111448995</v>
      </c>
      <c r="L24" s="2">
        <v>0.75592276208752995</v>
      </c>
      <c r="M24" s="2">
        <v>0.73207120748104404</v>
      </c>
      <c r="N24" s="2">
        <v>0.71221920204955202</v>
      </c>
    </row>
    <row r="25" spans="1:14" x14ac:dyDescent="0.3">
      <c r="A25" s="8" t="s">
        <v>12</v>
      </c>
      <c r="B25" s="8" t="s">
        <v>75</v>
      </c>
      <c r="C25" s="2">
        <v>0.201574422678129</v>
      </c>
      <c r="D25" s="2">
        <v>0.17662556861453599</v>
      </c>
      <c r="E25" s="2">
        <v>0.15802791608848299</v>
      </c>
      <c r="F25" s="2">
        <v>0.15206982241347999</v>
      </c>
      <c r="G25" s="2">
        <v>0.15236852669610601</v>
      </c>
      <c r="H25" s="2">
        <v>0.159278030409263</v>
      </c>
      <c r="I25" s="2">
        <v>0.17770268973064299</v>
      </c>
      <c r="J25" s="2">
        <v>0.19738452977184201</v>
      </c>
      <c r="K25" s="2">
        <v>0.22216458888550999</v>
      </c>
      <c r="L25" s="2">
        <v>0.24407723791246999</v>
      </c>
      <c r="M25" s="2">
        <v>0.26792879251895602</v>
      </c>
      <c r="N25" s="2">
        <v>0.28778079795044798</v>
      </c>
    </row>
    <row r="26" spans="1:14" x14ac:dyDescent="0.3">
      <c r="A26" s="8" t="s">
        <v>13</v>
      </c>
      <c r="B26" s="8" t="s">
        <v>74</v>
      </c>
      <c r="C26" s="2">
        <v>0.901440922190202</v>
      </c>
      <c r="D26" s="2">
        <v>0.92507374631268402</v>
      </c>
      <c r="E26" s="2">
        <v>0.93957001743172597</v>
      </c>
      <c r="F26" s="2">
        <v>0.94770857814336096</v>
      </c>
      <c r="G26" s="2">
        <v>0.93591224018475705</v>
      </c>
      <c r="H26" s="2">
        <v>0.92715979672501403</v>
      </c>
      <c r="I26" s="2">
        <v>0.92346368715083804</v>
      </c>
      <c r="J26" s="2">
        <v>0.90865639936271902</v>
      </c>
      <c r="K26" s="2">
        <v>0.86432687270822395</v>
      </c>
      <c r="L26" s="2">
        <v>0.85788651743883404</v>
      </c>
      <c r="M26" s="2">
        <v>0.82660455486542395</v>
      </c>
      <c r="N26" s="2">
        <v>0.82842105263157895</v>
      </c>
    </row>
    <row r="27" spans="1:14" x14ac:dyDescent="0.3">
      <c r="A27" s="8" t="s">
        <v>13</v>
      </c>
      <c r="B27" s="8" t="s">
        <v>75</v>
      </c>
      <c r="C27" s="2">
        <v>9.8559077809798307E-2</v>
      </c>
      <c r="D27" s="2">
        <v>7.4926253687315605E-2</v>
      </c>
      <c r="E27" s="2">
        <v>6.0429982568274303E-2</v>
      </c>
      <c r="F27" s="2">
        <v>5.2291421856639299E-2</v>
      </c>
      <c r="G27" s="2">
        <v>6.4087759815242507E-2</v>
      </c>
      <c r="H27" s="2">
        <v>7.2840203274985901E-2</v>
      </c>
      <c r="I27" s="2">
        <v>7.6536312849162E-2</v>
      </c>
      <c r="J27" s="2">
        <v>9.1343600637280906E-2</v>
      </c>
      <c r="K27" s="2">
        <v>0.135673127291776</v>
      </c>
      <c r="L27" s="2">
        <v>0.14211348256116599</v>
      </c>
      <c r="M27" s="2">
        <v>0.173395445134576</v>
      </c>
      <c r="N27" s="2">
        <v>0.171578947368421</v>
      </c>
    </row>
    <row r="28" spans="1:14" x14ac:dyDescent="0.3">
      <c r="A28" s="8" t="s">
        <v>14</v>
      </c>
      <c r="B28" s="8" t="s">
        <v>74</v>
      </c>
      <c r="C28" s="2">
        <v>0.85254887630184495</v>
      </c>
      <c r="D28" s="2">
        <v>0.86969916636462496</v>
      </c>
      <c r="E28" s="2">
        <v>0.88517259881953103</v>
      </c>
      <c r="F28" s="2">
        <v>0.898775216138329</v>
      </c>
      <c r="G28" s="2">
        <v>0.90672566371681396</v>
      </c>
      <c r="H28" s="2">
        <v>0.91030837004405296</v>
      </c>
      <c r="I28" s="2">
        <v>0.90856844305120199</v>
      </c>
      <c r="J28" s="2">
        <v>0.89998287377975705</v>
      </c>
      <c r="K28" s="2">
        <v>0.88209459459459505</v>
      </c>
      <c r="L28" s="2">
        <v>0.87962351387054205</v>
      </c>
      <c r="M28" s="2">
        <v>0.85956301456618101</v>
      </c>
      <c r="N28" s="2">
        <v>0.85428342674139301</v>
      </c>
    </row>
    <row r="29" spans="1:14" x14ac:dyDescent="0.3">
      <c r="A29" s="8" t="s">
        <v>14</v>
      </c>
      <c r="B29" s="8" t="s">
        <v>75</v>
      </c>
      <c r="C29" s="2">
        <v>0.147451123698155</v>
      </c>
      <c r="D29" s="2">
        <v>0.13030083363537501</v>
      </c>
      <c r="E29" s="2">
        <v>0.114827401180469</v>
      </c>
      <c r="F29" s="2">
        <v>0.101224783861671</v>
      </c>
      <c r="G29" s="2">
        <v>9.3274336283185794E-2</v>
      </c>
      <c r="H29" s="2">
        <v>8.9691629955947094E-2</v>
      </c>
      <c r="I29" s="2">
        <v>9.1431556948798301E-2</v>
      </c>
      <c r="J29" s="2">
        <v>0.100017126220243</v>
      </c>
      <c r="K29" s="2">
        <v>0.11790540540540501</v>
      </c>
      <c r="L29" s="2">
        <v>0.120376486129458</v>
      </c>
      <c r="M29" s="2">
        <v>0.14043698543381899</v>
      </c>
      <c r="N29" s="2">
        <v>0.14571657325860701</v>
      </c>
    </row>
    <row r="30" spans="1:14" x14ac:dyDescent="0.3">
      <c r="A30" s="8" t="s">
        <v>15</v>
      </c>
      <c r="B30" s="8" t="s">
        <v>74</v>
      </c>
      <c r="C30" s="2">
        <v>0.74969375255206205</v>
      </c>
      <c r="D30" s="2">
        <v>0.78479485116653303</v>
      </c>
      <c r="E30" s="2">
        <v>0.81499592502037499</v>
      </c>
      <c r="F30" s="2">
        <v>0.83340274885464405</v>
      </c>
      <c r="G30" s="2">
        <v>0.859006734006734</v>
      </c>
      <c r="H30" s="2">
        <v>0.86299668874172197</v>
      </c>
      <c r="I30" s="2">
        <v>0.85151273885350298</v>
      </c>
      <c r="J30" s="2">
        <v>0.82473444613050095</v>
      </c>
      <c r="K30" s="2">
        <v>0.79957203994293902</v>
      </c>
      <c r="L30" s="2">
        <v>0.761352336758369</v>
      </c>
      <c r="M30" s="2">
        <v>0.74258373205741601</v>
      </c>
      <c r="N30" s="2">
        <v>0.72610513739546001</v>
      </c>
    </row>
    <row r="31" spans="1:14" x14ac:dyDescent="0.3">
      <c r="A31" s="8" t="s">
        <v>15</v>
      </c>
      <c r="B31" s="8" t="s">
        <v>75</v>
      </c>
      <c r="C31" s="2">
        <v>0.250306247447938</v>
      </c>
      <c r="D31" s="2">
        <v>0.215205148833467</v>
      </c>
      <c r="E31" s="2">
        <v>0.18500407497962501</v>
      </c>
      <c r="F31" s="2">
        <v>0.16659725114535601</v>
      </c>
      <c r="G31" s="2">
        <v>0.140993265993266</v>
      </c>
      <c r="H31" s="2">
        <v>0.137003311258278</v>
      </c>
      <c r="I31" s="2">
        <v>0.14848726114649699</v>
      </c>
      <c r="J31" s="2">
        <v>0.17526555386949899</v>
      </c>
      <c r="K31" s="2">
        <v>0.20042796005706101</v>
      </c>
      <c r="L31" s="2">
        <v>0.238647663241631</v>
      </c>
      <c r="M31" s="2">
        <v>0.25741626794258399</v>
      </c>
      <c r="N31" s="2">
        <v>0.27389486260453999</v>
      </c>
    </row>
    <row r="32" spans="1:14" x14ac:dyDescent="0.3">
      <c r="A32" s="8" t="s">
        <v>16</v>
      </c>
      <c r="B32" s="8" t="s">
        <v>74</v>
      </c>
      <c r="C32" s="2">
        <v>0.8</v>
      </c>
      <c r="D32" s="2">
        <v>0.86956521739130399</v>
      </c>
      <c r="E32" s="2">
        <v>0.875</v>
      </c>
      <c r="F32" s="2">
        <v>0.90476190476190499</v>
      </c>
      <c r="G32" s="2">
        <v>0.90277777777777801</v>
      </c>
      <c r="H32" s="2">
        <v>0.91428571428571404</v>
      </c>
      <c r="I32" s="2">
        <v>0.82608695652173902</v>
      </c>
      <c r="J32" s="2">
        <v>0.81081081081081097</v>
      </c>
      <c r="K32" s="2">
        <v>0.759493670886076</v>
      </c>
      <c r="L32" s="2">
        <v>0.72941176470588198</v>
      </c>
      <c r="M32" s="2">
        <v>0.75555555555555598</v>
      </c>
      <c r="N32" s="2">
        <v>0.81720430107526898</v>
      </c>
    </row>
    <row r="33" spans="1:15" x14ac:dyDescent="0.3">
      <c r="A33" s="8" t="s">
        <v>16</v>
      </c>
      <c r="B33" s="8" t="s">
        <v>75</v>
      </c>
      <c r="C33" s="2">
        <v>0.2</v>
      </c>
      <c r="D33" s="2">
        <v>0.13043478260869601</v>
      </c>
      <c r="E33" s="2">
        <v>0.125</v>
      </c>
      <c r="F33" s="2">
        <v>9.5238095238095205E-2</v>
      </c>
      <c r="G33" s="2">
        <v>9.7222222222222196E-2</v>
      </c>
      <c r="H33" s="2">
        <v>8.5714285714285701E-2</v>
      </c>
      <c r="I33" s="2">
        <v>0.173913043478261</v>
      </c>
      <c r="J33" s="2">
        <v>0.18918918918918901</v>
      </c>
      <c r="K33" s="2">
        <v>0.240506329113924</v>
      </c>
      <c r="L33" s="2">
        <v>0.27058823529411802</v>
      </c>
      <c r="M33" s="2">
        <v>0.24444444444444399</v>
      </c>
      <c r="N33" s="2">
        <v>0.18279569892473099</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74</v>
      </c>
      <c r="C38" s="2">
        <v>8.6995990619562792E-3</v>
      </c>
      <c r="D38" s="2">
        <v>3.1448427578621103E-2</v>
      </c>
      <c r="E38" s="2">
        <v>1.7207949587978701E-2</v>
      </c>
      <c r="F38" s="2">
        <v>6.1710745770788703E-3</v>
      </c>
      <c r="G38" s="2">
        <v>-6.1805868005399096E-3</v>
      </c>
      <c r="H38" s="2">
        <v>2.0563286313381599E-2</v>
      </c>
      <c r="I38" s="2">
        <v>1.02262380051832E-2</v>
      </c>
      <c r="J38" s="2">
        <v>5.0613603272550798E-3</v>
      </c>
      <c r="K38" s="2">
        <v>2.3523730684326699E-2</v>
      </c>
      <c r="L38" s="2">
        <v>4.26860775987958E-3</v>
      </c>
      <c r="M38" s="2">
        <v>1.99324399901568E-2</v>
      </c>
      <c r="N38" s="3">
        <v>5.36873974438975E-2</v>
      </c>
      <c r="O38" s="3">
        <v>0.10499272903538499</v>
      </c>
    </row>
    <row r="39" spans="1:15" x14ac:dyDescent="0.3">
      <c r="A39" s="8" t="s">
        <v>12</v>
      </c>
      <c r="B39" s="8" t="s">
        <v>75</v>
      </c>
      <c r="C39" s="2">
        <v>-0.14292848581702</v>
      </c>
      <c r="D39" s="2">
        <v>-9.7541079128306701E-2</v>
      </c>
      <c r="E39" s="2">
        <v>-2.8021694214875999E-2</v>
      </c>
      <c r="F39" s="2">
        <v>8.5027235286302596E-3</v>
      </c>
      <c r="G39" s="2">
        <v>4.7424581741536E-2</v>
      </c>
      <c r="H39" s="2">
        <v>0.164130298075714</v>
      </c>
      <c r="I39" s="2">
        <v>0.14963267070008601</v>
      </c>
      <c r="J39" s="2">
        <v>0.16727751151207601</v>
      </c>
      <c r="K39" s="2">
        <v>0.15707269946059099</v>
      </c>
      <c r="L39" s="2">
        <v>0.13832451989980499</v>
      </c>
      <c r="M39" s="2">
        <v>0.126039119804401</v>
      </c>
      <c r="N39" s="3">
        <v>0.73122826801992302</v>
      </c>
      <c r="O39" s="3">
        <v>1.3788739669421499</v>
      </c>
    </row>
    <row r="40" spans="1:15" x14ac:dyDescent="0.3">
      <c r="A40" s="8" t="s">
        <v>13</v>
      </c>
      <c r="B40" s="8" t="s">
        <v>74</v>
      </c>
      <c r="C40" s="2">
        <v>2.55754475703325E-3</v>
      </c>
      <c r="D40" s="2">
        <v>3.125E-2</v>
      </c>
      <c r="E40" s="2">
        <v>-2.4737167594310501E-3</v>
      </c>
      <c r="F40" s="2">
        <v>4.9597024178549302E-3</v>
      </c>
      <c r="G40" s="2">
        <v>1.2954966070326999E-2</v>
      </c>
      <c r="H40" s="2">
        <v>6.69914738124239E-3</v>
      </c>
      <c r="I40" s="2">
        <v>3.5087719298245598E-2</v>
      </c>
      <c r="J40" s="2">
        <v>-3.5651665692577397E-2</v>
      </c>
      <c r="K40" s="2">
        <v>-1.21212121212121E-3</v>
      </c>
      <c r="L40" s="2">
        <v>-3.0946601941747601E-2</v>
      </c>
      <c r="M40" s="2">
        <v>-1.44020037570445E-2</v>
      </c>
      <c r="N40" s="3">
        <v>-8.0070134424313294E-2</v>
      </c>
      <c r="O40" s="3">
        <v>-2.6592455163883699E-2</v>
      </c>
    </row>
    <row r="41" spans="1:15" x14ac:dyDescent="0.3">
      <c r="A41" s="8" t="s">
        <v>13</v>
      </c>
      <c r="B41" s="8" t="s">
        <v>75</v>
      </c>
      <c r="C41" s="2">
        <v>-0.25730994152046799</v>
      </c>
      <c r="D41" s="2">
        <v>-0.181102362204724</v>
      </c>
      <c r="E41" s="2">
        <v>-0.144230769230769</v>
      </c>
      <c r="F41" s="2">
        <v>0.24719101123595499</v>
      </c>
      <c r="G41" s="2">
        <v>0.162162162162162</v>
      </c>
      <c r="H41" s="2">
        <v>6.2015503875968998E-2</v>
      </c>
      <c r="I41" s="2">
        <v>0.25547445255474499</v>
      </c>
      <c r="J41" s="2">
        <v>0.50581395348837199</v>
      </c>
      <c r="K41" s="2">
        <v>5.4054054054054099E-2</v>
      </c>
      <c r="L41" s="2">
        <v>0.22710622710622699</v>
      </c>
      <c r="M41" s="2">
        <v>-2.6865671641791E-2</v>
      </c>
      <c r="N41" s="3">
        <v>0.89534883720930203</v>
      </c>
      <c r="O41" s="3">
        <v>2.1346153846153801</v>
      </c>
    </row>
    <row r="42" spans="1:15" x14ac:dyDescent="0.3">
      <c r="A42" s="8" t="s">
        <v>14</v>
      </c>
      <c r="B42" s="8" t="s">
        <v>74</v>
      </c>
      <c r="C42" s="2">
        <v>2.85040720102872E-2</v>
      </c>
      <c r="D42" s="2">
        <v>3.1256511773286103E-2</v>
      </c>
      <c r="E42" s="2">
        <v>8.2845019195797107E-3</v>
      </c>
      <c r="F42" s="2">
        <v>2.6653306613226499E-2</v>
      </c>
      <c r="G42" s="2">
        <v>8.3935194222135492E-3</v>
      </c>
      <c r="H42" s="2">
        <v>9.8722415795586497E-3</v>
      </c>
      <c r="I42" s="2">
        <v>7.2838796243051597E-3</v>
      </c>
      <c r="J42" s="2">
        <v>-6.2797335870599397E-3</v>
      </c>
      <c r="K42" s="2">
        <v>2.0107238605898099E-2</v>
      </c>
      <c r="L42" s="2">
        <v>1.9147737938802301E-2</v>
      </c>
      <c r="M42" s="2">
        <v>-1.7314422545588501E-2</v>
      </c>
      <c r="N42" s="3">
        <v>1.5223596574690801E-2</v>
      </c>
      <c r="O42" s="3">
        <v>7.7995554657506599E-2</v>
      </c>
    </row>
    <row r="43" spans="1:15" x14ac:dyDescent="0.3">
      <c r="A43" s="8" t="s">
        <v>14</v>
      </c>
      <c r="B43" s="8" t="s">
        <v>75</v>
      </c>
      <c r="C43" s="2">
        <v>-0.1090458488228</v>
      </c>
      <c r="D43" s="2">
        <v>-0.107093184979138</v>
      </c>
      <c r="E43" s="2">
        <v>-0.124610591900312</v>
      </c>
      <c r="F43" s="2">
        <v>-6.2277580071174399E-2</v>
      </c>
      <c r="G43" s="2">
        <v>-3.4155597722960201E-2</v>
      </c>
      <c r="H43" s="2">
        <v>3.1434184675835003E-2</v>
      </c>
      <c r="I43" s="2">
        <v>0.112380952380952</v>
      </c>
      <c r="J43" s="2">
        <v>0.19520547945205499</v>
      </c>
      <c r="K43" s="2">
        <v>4.44126074498567E-2</v>
      </c>
      <c r="L43" s="2">
        <v>0.216735253772291</v>
      </c>
      <c r="M43" s="2">
        <v>2.5930101465614398E-2</v>
      </c>
      <c r="N43" s="3">
        <v>0.55821917808219201</v>
      </c>
      <c r="O43" s="3">
        <v>0.41744548286604399</v>
      </c>
    </row>
    <row r="44" spans="1:15" x14ac:dyDescent="0.3">
      <c r="A44" s="8" t="s">
        <v>15</v>
      </c>
      <c r="B44" s="8" t="s">
        <v>74</v>
      </c>
      <c r="C44" s="2">
        <v>6.2636165577342001E-2</v>
      </c>
      <c r="D44" s="2">
        <v>2.51153254741158E-2</v>
      </c>
      <c r="E44" s="2">
        <v>5.0000000000000001E-4</v>
      </c>
      <c r="F44" s="2">
        <v>1.9990004997501299E-2</v>
      </c>
      <c r="G44" s="2">
        <v>2.1558059774620299E-2</v>
      </c>
      <c r="H44" s="2">
        <v>2.5899280575539599E-2</v>
      </c>
      <c r="I44" s="2">
        <v>1.6362786348761101E-2</v>
      </c>
      <c r="J44" s="2">
        <v>3.1278748850046001E-2</v>
      </c>
      <c r="K44" s="2">
        <v>2.45316681534344E-2</v>
      </c>
      <c r="L44" s="2">
        <v>1.3495864170657399E-2</v>
      </c>
      <c r="M44" s="2">
        <v>4.42439862542955E-2</v>
      </c>
      <c r="N44" s="3">
        <v>0.11821527138914401</v>
      </c>
      <c r="O44" s="3">
        <v>0.2155</v>
      </c>
    </row>
    <row r="45" spans="1:15" x14ac:dyDescent="0.3">
      <c r="A45" s="8" t="s">
        <v>15</v>
      </c>
      <c r="B45" s="8" t="s">
        <v>75</v>
      </c>
      <c r="C45" s="2">
        <v>-0.127243066884176</v>
      </c>
      <c r="D45" s="2">
        <v>-0.15140186915887899</v>
      </c>
      <c r="E45" s="2">
        <v>-0.11894273127753301</v>
      </c>
      <c r="F45" s="2">
        <v>-0.16250000000000001</v>
      </c>
      <c r="G45" s="2">
        <v>-1.1940298507462701E-2</v>
      </c>
      <c r="H45" s="2">
        <v>0.126888217522659</v>
      </c>
      <c r="I45" s="2">
        <v>0.238605898123324</v>
      </c>
      <c r="J45" s="2">
        <v>0.216450216450216</v>
      </c>
      <c r="K45" s="2">
        <v>0.28113879003558701</v>
      </c>
      <c r="L45" s="2">
        <v>0.120833333333333</v>
      </c>
      <c r="M45" s="2">
        <v>0.13630731102850099</v>
      </c>
      <c r="N45" s="3">
        <v>0.98484848484848497</v>
      </c>
      <c r="O45" s="3">
        <v>1.01982378854626</v>
      </c>
    </row>
    <row r="46" spans="1:15" x14ac:dyDescent="0.3">
      <c r="A46" s="8" t="s">
        <v>16</v>
      </c>
      <c r="B46" s="8" t="s">
        <v>74</v>
      </c>
      <c r="C46" s="2">
        <v>-0.16666666666666699</v>
      </c>
      <c r="D46" s="2">
        <v>0.05</v>
      </c>
      <c r="E46" s="2">
        <v>-9.5238095238095205E-2</v>
      </c>
      <c r="F46" s="2">
        <v>0.140350877192982</v>
      </c>
      <c r="G46" s="2">
        <v>-1.5384615384615399E-2</v>
      </c>
      <c r="H46" s="2">
        <v>-0.109375</v>
      </c>
      <c r="I46" s="2">
        <v>5.2631578947368397E-2</v>
      </c>
      <c r="J46" s="2">
        <v>0</v>
      </c>
      <c r="K46" s="2">
        <v>3.3333333333333298E-2</v>
      </c>
      <c r="L46" s="2">
        <v>9.6774193548387094E-2</v>
      </c>
      <c r="M46" s="2">
        <v>0.11764705882352899</v>
      </c>
      <c r="N46" s="3">
        <v>0.266666666666667</v>
      </c>
      <c r="O46" s="3">
        <v>0.206349206349206</v>
      </c>
    </row>
    <row r="47" spans="1:15" x14ac:dyDescent="0.3">
      <c r="A47" s="8" t="s">
        <v>16</v>
      </c>
      <c r="B47" s="8" t="s">
        <v>75</v>
      </c>
      <c r="C47" s="2">
        <v>-0.5</v>
      </c>
      <c r="D47" s="2">
        <v>0</v>
      </c>
      <c r="E47" s="2">
        <v>-0.33333333333333298</v>
      </c>
      <c r="F47" s="2">
        <v>0.16666666666666699</v>
      </c>
      <c r="G47" s="2">
        <v>-0.14285714285714299</v>
      </c>
      <c r="H47" s="2">
        <v>1</v>
      </c>
      <c r="I47" s="2">
        <v>0.16666666666666699</v>
      </c>
      <c r="J47" s="2">
        <v>0.35714285714285698</v>
      </c>
      <c r="K47" s="2">
        <v>0.21052631578947401</v>
      </c>
      <c r="L47" s="2">
        <v>-4.3478260869565202E-2</v>
      </c>
      <c r="M47" s="2">
        <v>-0.22727272727272699</v>
      </c>
      <c r="N47" s="3">
        <v>0.214285714285714</v>
      </c>
      <c r="O47" s="3">
        <v>0.88888888888888895</v>
      </c>
    </row>
    <row r="48" spans="1:15" x14ac:dyDescent="0.3">
      <c r="A48" s="11" t="s">
        <v>17</v>
      </c>
      <c r="B48" s="11" t="s">
        <v>17</v>
      </c>
      <c r="C48" s="3">
        <v>-1.79244647906288E-2</v>
      </c>
      <c r="D48" s="3">
        <v>8.4145944371133308E-3</v>
      </c>
      <c r="E48" s="3">
        <v>6.3390095510009901E-3</v>
      </c>
      <c r="F48" s="3">
        <v>7.3461116271215099E-3</v>
      </c>
      <c r="G48" s="3">
        <v>3.3696563285834E-3</v>
      </c>
      <c r="H48" s="3">
        <v>3.9247464536933403E-2</v>
      </c>
      <c r="I48" s="3">
        <v>3.4437299035369802E-2</v>
      </c>
      <c r="J48" s="3">
        <v>3.5420098846787498E-2</v>
      </c>
      <c r="K48" s="3">
        <v>5.0149352306329803E-2</v>
      </c>
      <c r="L48" s="3">
        <v>3.67628140990824E-2</v>
      </c>
      <c r="M48" s="3">
        <v>4.2269832078749299E-2</v>
      </c>
      <c r="N48" s="3">
        <v>0.17497124739672401</v>
      </c>
      <c r="O48" s="3">
        <v>0.28479657387580298</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186</v>
      </c>
      <c r="B53" s="15"/>
    </row>
    <row r="54" spans="1:2" x14ac:dyDescent="0.3">
      <c r="A54" s="14" t="s">
        <v>43</v>
      </c>
      <c r="B54" s="15"/>
    </row>
    <row r="55" spans="1:2" x14ac:dyDescent="0.3">
      <c r="A55" s="14" t="s">
        <v>44</v>
      </c>
      <c r="B55" s="15"/>
    </row>
    <row r="56" spans="1:2" x14ac:dyDescent="0.3">
      <c r="A56" s="14" t="s">
        <v>45</v>
      </c>
      <c r="B56" s="15"/>
    </row>
    <row r="57" spans="1:2" x14ac:dyDescent="0.3">
      <c r="A57" s="14" t="s">
        <v>78</v>
      </c>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72</v>
      </c>
      <c r="B1" s="15"/>
    </row>
    <row r="2" spans="1:14" ht="15.6" x14ac:dyDescent="0.3">
      <c r="A2" s="12" t="s">
        <v>32</v>
      </c>
      <c r="B2" s="15"/>
    </row>
    <row r="3" spans="1:14" ht="15.6" x14ac:dyDescent="0.3">
      <c r="A3" s="12" t="s">
        <v>33</v>
      </c>
      <c r="B3" s="15"/>
    </row>
    <row r="4" spans="1:14" ht="15.6" x14ac:dyDescent="0.3">
      <c r="A4" s="12" t="s">
        <v>58</v>
      </c>
      <c r="B4" s="15"/>
    </row>
    <row r="5" spans="1:14" ht="15.6" x14ac:dyDescent="0.3">
      <c r="A5" s="12" t="s">
        <v>53</v>
      </c>
      <c r="B5" s="15"/>
    </row>
    <row r="6" spans="1:14" x14ac:dyDescent="0.3">
      <c r="A6" s="16" t="str">
        <f>HYPERLINK("#'Table of contents'!A6",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60</v>
      </c>
      <c r="C9" s="1">
        <v>17497</v>
      </c>
      <c r="D9" s="1">
        <v>17942</v>
      </c>
      <c r="E9" s="1">
        <v>18057</v>
      </c>
      <c r="F9" s="1">
        <v>18084</v>
      </c>
      <c r="G9" s="1">
        <v>17854</v>
      </c>
      <c r="H9" s="1">
        <v>17702</v>
      </c>
      <c r="I9" s="1">
        <v>17762</v>
      </c>
      <c r="J9" s="1">
        <v>18203</v>
      </c>
      <c r="K9" s="1">
        <v>18444</v>
      </c>
      <c r="L9" s="1">
        <v>19270</v>
      </c>
      <c r="M9" s="1">
        <v>20614</v>
      </c>
      <c r="N9" s="1">
        <v>22611</v>
      </c>
    </row>
    <row r="10" spans="1:14" x14ac:dyDescent="0.3">
      <c r="A10" s="7" t="s">
        <v>12</v>
      </c>
      <c r="B10" s="7" t="s">
        <v>61</v>
      </c>
      <c r="C10" s="1">
        <v>30152</v>
      </c>
      <c r="D10" s="1">
        <v>31471</v>
      </c>
      <c r="E10" s="1">
        <v>32726</v>
      </c>
      <c r="F10" s="1">
        <v>34359</v>
      </c>
      <c r="G10" s="1">
        <v>35912</v>
      </c>
      <c r="H10" s="1">
        <v>37336</v>
      </c>
      <c r="I10" s="1">
        <v>38963</v>
      </c>
      <c r="J10" s="1">
        <v>40554</v>
      </c>
      <c r="K10" s="1">
        <v>41233</v>
      </c>
      <c r="L10" s="1">
        <v>43591</v>
      </c>
      <c r="M10" s="1">
        <v>46317</v>
      </c>
      <c r="N10" s="1">
        <v>49413</v>
      </c>
    </row>
    <row r="11" spans="1:14" x14ac:dyDescent="0.3">
      <c r="A11" s="7" t="s">
        <v>12</v>
      </c>
      <c r="B11" s="7" t="s">
        <v>62</v>
      </c>
      <c r="C11" s="1">
        <v>20114</v>
      </c>
      <c r="D11" s="1">
        <v>20975</v>
      </c>
      <c r="E11" s="1">
        <v>21931</v>
      </c>
      <c r="F11" s="1">
        <v>22842</v>
      </c>
      <c r="G11" s="1">
        <v>23957</v>
      </c>
      <c r="H11" s="1">
        <v>25170</v>
      </c>
      <c r="I11" s="1">
        <v>26612</v>
      </c>
      <c r="J11" s="1">
        <v>28087</v>
      </c>
      <c r="K11" s="1">
        <v>28737</v>
      </c>
      <c r="L11" s="1">
        <v>30513</v>
      </c>
      <c r="M11" s="1">
        <v>32558</v>
      </c>
      <c r="N11" s="1">
        <v>34671</v>
      </c>
    </row>
    <row r="12" spans="1:14" x14ac:dyDescent="0.3">
      <c r="A12" s="7" t="s">
        <v>12</v>
      </c>
      <c r="B12" s="7" t="s">
        <v>63</v>
      </c>
      <c r="C12" s="1">
        <v>11395</v>
      </c>
      <c r="D12" s="1">
        <v>12104</v>
      </c>
      <c r="E12" s="1">
        <v>12864</v>
      </c>
      <c r="F12" s="1">
        <v>13639</v>
      </c>
      <c r="G12" s="1">
        <v>14459</v>
      </c>
      <c r="H12" s="1">
        <v>15223</v>
      </c>
      <c r="I12" s="1">
        <v>15874</v>
      </c>
      <c r="J12" s="1">
        <v>16630</v>
      </c>
      <c r="K12" s="1">
        <v>16674</v>
      </c>
      <c r="L12" s="1">
        <v>17727</v>
      </c>
      <c r="M12" s="1">
        <v>19062</v>
      </c>
      <c r="N12" s="1">
        <v>20105</v>
      </c>
    </row>
    <row r="13" spans="1:14" x14ac:dyDescent="0.3">
      <c r="A13" s="7" t="s">
        <v>12</v>
      </c>
      <c r="B13" s="7" t="s">
        <v>64</v>
      </c>
      <c r="C13" s="1">
        <v>3878</v>
      </c>
      <c r="D13" s="1">
        <v>4075</v>
      </c>
      <c r="E13" s="1">
        <v>4220</v>
      </c>
      <c r="F13" s="1">
        <v>4496</v>
      </c>
      <c r="G13" s="1">
        <v>4730</v>
      </c>
      <c r="H13" s="1">
        <v>5009</v>
      </c>
      <c r="I13" s="1">
        <v>5362</v>
      </c>
      <c r="J13" s="1">
        <v>5740</v>
      </c>
      <c r="K13" s="1">
        <v>5104</v>
      </c>
      <c r="L13" s="1">
        <v>5736</v>
      </c>
      <c r="M13" s="1">
        <v>6733</v>
      </c>
      <c r="N13" s="1">
        <v>7359</v>
      </c>
    </row>
    <row r="14" spans="1:14" x14ac:dyDescent="0.3">
      <c r="A14" s="7" t="s">
        <v>12</v>
      </c>
      <c r="B14" s="7" t="s">
        <v>65</v>
      </c>
      <c r="C14" s="1">
        <v>1029</v>
      </c>
      <c r="D14" s="1">
        <v>1071</v>
      </c>
      <c r="E14" s="1">
        <v>1129</v>
      </c>
      <c r="F14" s="1">
        <v>1207</v>
      </c>
      <c r="G14" s="1">
        <v>1289</v>
      </c>
      <c r="H14" s="1">
        <v>1378</v>
      </c>
      <c r="I14" s="1">
        <v>1528</v>
      </c>
      <c r="J14" s="1">
        <v>1676</v>
      </c>
      <c r="K14" s="1">
        <v>1256</v>
      </c>
      <c r="L14" s="1">
        <v>1427</v>
      </c>
      <c r="M14" s="1">
        <v>1829</v>
      </c>
      <c r="N14" s="1">
        <v>1971</v>
      </c>
    </row>
    <row r="15" spans="1:14" x14ac:dyDescent="0.3">
      <c r="A15" s="7" t="s">
        <v>12</v>
      </c>
      <c r="B15" s="7" t="s">
        <v>66</v>
      </c>
      <c r="C15" s="1">
        <v>11170</v>
      </c>
      <c r="D15" s="1">
        <v>11922</v>
      </c>
      <c r="E15" s="1">
        <v>12583</v>
      </c>
      <c r="F15" s="1">
        <v>13064</v>
      </c>
      <c r="G15" s="1">
        <v>13220</v>
      </c>
      <c r="H15" s="1">
        <v>13513</v>
      </c>
      <c r="I15" s="1">
        <v>13993</v>
      </c>
      <c r="J15" s="1">
        <v>14628</v>
      </c>
      <c r="K15" s="1">
        <v>14839</v>
      </c>
      <c r="L15" s="1">
        <v>15317</v>
      </c>
      <c r="M15" s="1">
        <v>16111</v>
      </c>
      <c r="N15" s="1">
        <v>16963</v>
      </c>
    </row>
    <row r="16" spans="1:14" x14ac:dyDescent="0.3">
      <c r="A16" s="7" t="s">
        <v>12</v>
      </c>
      <c r="B16" s="7" t="s">
        <v>67</v>
      </c>
      <c r="C16" s="1">
        <v>29646</v>
      </c>
      <c r="D16" s="1">
        <v>29170</v>
      </c>
      <c r="E16" s="1">
        <v>28865</v>
      </c>
      <c r="F16" s="1">
        <v>28781</v>
      </c>
      <c r="G16" s="1">
        <v>28826</v>
      </c>
      <c r="H16" s="1">
        <v>29286</v>
      </c>
      <c r="I16" s="1">
        <v>30339</v>
      </c>
      <c r="J16" s="1">
        <v>31893</v>
      </c>
      <c r="K16" s="1">
        <v>33095</v>
      </c>
      <c r="L16" s="1">
        <v>35718</v>
      </c>
      <c r="M16" s="1">
        <v>38914</v>
      </c>
      <c r="N16" s="1">
        <v>42622</v>
      </c>
    </row>
    <row r="17" spans="1:14" x14ac:dyDescent="0.3">
      <c r="A17" s="7" t="s">
        <v>12</v>
      </c>
      <c r="B17" s="7" t="s">
        <v>68</v>
      </c>
      <c r="C17" s="1">
        <v>27287</v>
      </c>
      <c r="D17" s="1">
        <v>27866</v>
      </c>
      <c r="E17" s="1">
        <v>28393</v>
      </c>
      <c r="F17" s="1">
        <v>29056</v>
      </c>
      <c r="G17" s="1">
        <v>29961</v>
      </c>
      <c r="H17" s="1">
        <v>30616</v>
      </c>
      <c r="I17" s="1">
        <v>31381</v>
      </c>
      <c r="J17" s="1">
        <v>32092</v>
      </c>
      <c r="K17" s="1">
        <v>31388</v>
      </c>
      <c r="L17" s="1">
        <v>32037</v>
      </c>
      <c r="M17" s="1">
        <v>32862</v>
      </c>
      <c r="N17" s="1">
        <v>33586</v>
      </c>
    </row>
    <row r="18" spans="1:14" x14ac:dyDescent="0.3">
      <c r="A18" s="7" t="s">
        <v>12</v>
      </c>
      <c r="B18" s="7" t="s">
        <v>69</v>
      </c>
      <c r="C18" s="1">
        <v>22264</v>
      </c>
      <c r="D18" s="1">
        <v>22718</v>
      </c>
      <c r="E18" s="1">
        <v>23237</v>
      </c>
      <c r="F18" s="1">
        <v>23709</v>
      </c>
      <c r="G18" s="1">
        <v>24039</v>
      </c>
      <c r="H18" s="1">
        <v>24466</v>
      </c>
      <c r="I18" s="1">
        <v>24659</v>
      </c>
      <c r="J18" s="1">
        <v>24989</v>
      </c>
      <c r="K18" s="1">
        <v>24360</v>
      </c>
      <c r="L18" s="1">
        <v>24930</v>
      </c>
      <c r="M18" s="1">
        <v>25836</v>
      </c>
      <c r="N18" s="1">
        <v>26619</v>
      </c>
    </row>
    <row r="19" spans="1:14" x14ac:dyDescent="0.3">
      <c r="A19" s="7" t="s">
        <v>12</v>
      </c>
      <c r="B19" s="7" t="s">
        <v>70</v>
      </c>
      <c r="C19" s="1">
        <v>12331</v>
      </c>
      <c r="D19" s="1">
        <v>12507</v>
      </c>
      <c r="E19" s="1">
        <v>12528</v>
      </c>
      <c r="F19" s="1">
        <v>12751</v>
      </c>
      <c r="G19" s="1">
        <v>13023</v>
      </c>
      <c r="H19" s="1">
        <v>13328</v>
      </c>
      <c r="I19" s="1">
        <v>13832</v>
      </c>
      <c r="J19" s="1">
        <v>14232</v>
      </c>
      <c r="K19" s="1">
        <v>12972</v>
      </c>
      <c r="L19" s="1">
        <v>13912</v>
      </c>
      <c r="M19" s="1">
        <v>15378</v>
      </c>
      <c r="N19" s="1">
        <v>16077</v>
      </c>
    </row>
    <row r="20" spans="1:14" x14ac:dyDescent="0.3">
      <c r="A20" s="7" t="s">
        <v>12</v>
      </c>
      <c r="B20" s="7" t="s">
        <v>71</v>
      </c>
      <c r="C20" s="1">
        <v>4275</v>
      </c>
      <c r="D20" s="1">
        <v>4380</v>
      </c>
      <c r="E20" s="1">
        <v>4565</v>
      </c>
      <c r="F20" s="1">
        <v>4752</v>
      </c>
      <c r="G20" s="1">
        <v>5054</v>
      </c>
      <c r="H20" s="1">
        <v>5451</v>
      </c>
      <c r="I20" s="1">
        <v>5896</v>
      </c>
      <c r="J20" s="1">
        <v>6293</v>
      </c>
      <c r="K20" s="1">
        <v>4607</v>
      </c>
      <c r="L20" s="1">
        <v>5077</v>
      </c>
      <c r="M20" s="1">
        <v>6175</v>
      </c>
      <c r="N20" s="1">
        <v>6532</v>
      </c>
    </row>
    <row r="21" spans="1:14" x14ac:dyDescent="0.3">
      <c r="A21" s="7" t="s">
        <v>13</v>
      </c>
      <c r="B21" s="7" t="s">
        <v>60</v>
      </c>
      <c r="C21" s="1">
        <v>859</v>
      </c>
      <c r="D21" s="1">
        <v>871</v>
      </c>
      <c r="E21" s="1">
        <v>880</v>
      </c>
      <c r="F21" s="1">
        <v>859</v>
      </c>
      <c r="G21" s="1">
        <v>888</v>
      </c>
      <c r="H21" s="1">
        <v>841</v>
      </c>
      <c r="I21" s="1">
        <v>827</v>
      </c>
      <c r="J21" s="1">
        <v>809</v>
      </c>
      <c r="K21" s="1">
        <v>777</v>
      </c>
      <c r="L21" s="1">
        <v>774</v>
      </c>
      <c r="M21" s="1">
        <v>789</v>
      </c>
      <c r="N21" s="1">
        <v>801</v>
      </c>
    </row>
    <row r="22" spans="1:14" x14ac:dyDescent="0.3">
      <c r="A22" s="7" t="s">
        <v>13</v>
      </c>
      <c r="B22" s="7" t="s">
        <v>61</v>
      </c>
      <c r="C22" s="1">
        <v>986</v>
      </c>
      <c r="D22" s="1">
        <v>1021</v>
      </c>
      <c r="E22" s="1">
        <v>1096</v>
      </c>
      <c r="F22" s="1">
        <v>1150</v>
      </c>
      <c r="G22" s="1">
        <v>1213</v>
      </c>
      <c r="H22" s="1">
        <v>1305</v>
      </c>
      <c r="I22" s="1">
        <v>1390</v>
      </c>
      <c r="J22" s="1">
        <v>1458</v>
      </c>
      <c r="K22" s="1">
        <v>1478</v>
      </c>
      <c r="L22" s="1">
        <v>1580</v>
      </c>
      <c r="M22" s="1">
        <v>1713</v>
      </c>
      <c r="N22" s="1">
        <v>1756</v>
      </c>
    </row>
    <row r="23" spans="1:14" x14ac:dyDescent="0.3">
      <c r="A23" s="7" t="s">
        <v>13</v>
      </c>
      <c r="B23" s="7" t="s">
        <v>62</v>
      </c>
      <c r="C23" s="1">
        <v>638</v>
      </c>
      <c r="D23" s="1">
        <v>660</v>
      </c>
      <c r="E23" s="1">
        <v>685</v>
      </c>
      <c r="F23" s="1">
        <v>711</v>
      </c>
      <c r="G23" s="1">
        <v>727</v>
      </c>
      <c r="H23" s="1">
        <v>746</v>
      </c>
      <c r="I23" s="1">
        <v>809</v>
      </c>
      <c r="J23" s="1">
        <v>876</v>
      </c>
      <c r="K23" s="1">
        <v>916</v>
      </c>
      <c r="L23" s="1">
        <v>969</v>
      </c>
      <c r="M23" s="1">
        <v>1040</v>
      </c>
      <c r="N23" s="1">
        <v>1095</v>
      </c>
    </row>
    <row r="24" spans="1:14" x14ac:dyDescent="0.3">
      <c r="A24" s="7" t="s">
        <v>13</v>
      </c>
      <c r="B24" s="7" t="s">
        <v>63</v>
      </c>
      <c r="C24" s="1">
        <v>400</v>
      </c>
      <c r="D24" s="1">
        <v>414</v>
      </c>
      <c r="E24" s="1">
        <v>430</v>
      </c>
      <c r="F24" s="1">
        <v>460</v>
      </c>
      <c r="G24" s="1">
        <v>486</v>
      </c>
      <c r="H24" s="1">
        <v>504</v>
      </c>
      <c r="I24" s="1">
        <v>512</v>
      </c>
      <c r="J24" s="1">
        <v>531</v>
      </c>
      <c r="K24" s="1">
        <v>523</v>
      </c>
      <c r="L24" s="1">
        <v>571</v>
      </c>
      <c r="M24" s="1">
        <v>606</v>
      </c>
      <c r="N24" s="1">
        <v>630</v>
      </c>
    </row>
    <row r="25" spans="1:14" x14ac:dyDescent="0.3">
      <c r="A25" s="7" t="s">
        <v>13</v>
      </c>
      <c r="B25" s="7" t="s">
        <v>64</v>
      </c>
      <c r="C25" s="1">
        <v>116</v>
      </c>
      <c r="D25" s="1">
        <v>139</v>
      </c>
      <c r="E25" s="1">
        <v>147</v>
      </c>
      <c r="F25" s="1">
        <v>161</v>
      </c>
      <c r="G25" s="1">
        <v>168</v>
      </c>
      <c r="H25" s="1">
        <v>193</v>
      </c>
      <c r="I25" s="1">
        <v>203</v>
      </c>
      <c r="J25" s="1">
        <v>220</v>
      </c>
      <c r="K25" s="1">
        <v>172</v>
      </c>
      <c r="L25" s="1">
        <v>174</v>
      </c>
      <c r="M25" s="1">
        <v>221</v>
      </c>
      <c r="N25" s="1">
        <v>230</v>
      </c>
    </row>
    <row r="26" spans="1:14" x14ac:dyDescent="0.3">
      <c r="A26" s="7" t="s">
        <v>13</v>
      </c>
      <c r="B26" s="7" t="s">
        <v>65</v>
      </c>
      <c r="C26" s="1">
        <v>23</v>
      </c>
      <c r="D26" s="1">
        <v>26</v>
      </c>
      <c r="E26" s="1">
        <v>29</v>
      </c>
      <c r="F26" s="1">
        <v>29</v>
      </c>
      <c r="G26" s="1">
        <v>31</v>
      </c>
      <c r="H26" s="1">
        <v>30</v>
      </c>
      <c r="I26" s="1">
        <v>34</v>
      </c>
      <c r="J26" s="1">
        <v>40</v>
      </c>
      <c r="K26" s="1">
        <v>33</v>
      </c>
      <c r="L26" s="1">
        <v>37</v>
      </c>
      <c r="M26" s="1">
        <v>53</v>
      </c>
      <c r="N26" s="1">
        <v>63</v>
      </c>
    </row>
    <row r="27" spans="1:14" x14ac:dyDescent="0.3">
      <c r="A27" s="7" t="s">
        <v>13</v>
      </c>
      <c r="B27" s="7" t="s">
        <v>66</v>
      </c>
      <c r="C27" s="1">
        <v>533</v>
      </c>
      <c r="D27" s="1">
        <v>570</v>
      </c>
      <c r="E27" s="1">
        <v>563</v>
      </c>
      <c r="F27" s="1">
        <v>580</v>
      </c>
      <c r="G27" s="1">
        <v>620</v>
      </c>
      <c r="H27" s="1">
        <v>620</v>
      </c>
      <c r="I27" s="1">
        <v>616</v>
      </c>
      <c r="J27" s="1">
        <v>580</v>
      </c>
      <c r="K27" s="1">
        <v>559</v>
      </c>
      <c r="L27" s="1">
        <v>521</v>
      </c>
      <c r="M27" s="1">
        <v>491</v>
      </c>
      <c r="N27" s="1">
        <v>468</v>
      </c>
    </row>
    <row r="28" spans="1:14" x14ac:dyDescent="0.3">
      <c r="A28" s="7" t="s">
        <v>13</v>
      </c>
      <c r="B28" s="7" t="s">
        <v>67</v>
      </c>
      <c r="C28" s="1">
        <v>846</v>
      </c>
      <c r="D28" s="1">
        <v>806</v>
      </c>
      <c r="E28" s="1">
        <v>812</v>
      </c>
      <c r="F28" s="1">
        <v>838</v>
      </c>
      <c r="G28" s="1">
        <v>850</v>
      </c>
      <c r="H28" s="1">
        <v>917</v>
      </c>
      <c r="I28" s="1">
        <v>951</v>
      </c>
      <c r="J28" s="1">
        <v>1021</v>
      </c>
      <c r="K28" s="1">
        <v>1054</v>
      </c>
      <c r="L28" s="1">
        <v>1143</v>
      </c>
      <c r="M28" s="1">
        <v>1220</v>
      </c>
      <c r="N28" s="1">
        <v>1279</v>
      </c>
    </row>
    <row r="29" spans="1:14" x14ac:dyDescent="0.3">
      <c r="A29" s="7" t="s">
        <v>13</v>
      </c>
      <c r="B29" s="7" t="s">
        <v>68</v>
      </c>
      <c r="C29" s="1">
        <v>762</v>
      </c>
      <c r="D29" s="1">
        <v>785</v>
      </c>
      <c r="E29" s="1">
        <v>777</v>
      </c>
      <c r="F29" s="1">
        <v>765</v>
      </c>
      <c r="G29" s="1">
        <v>774</v>
      </c>
      <c r="H29" s="1">
        <v>776</v>
      </c>
      <c r="I29" s="1">
        <v>812</v>
      </c>
      <c r="J29" s="1">
        <v>862</v>
      </c>
      <c r="K29" s="1">
        <v>864</v>
      </c>
      <c r="L29" s="1">
        <v>895</v>
      </c>
      <c r="M29" s="1">
        <v>921</v>
      </c>
      <c r="N29" s="1">
        <v>908</v>
      </c>
    </row>
    <row r="30" spans="1:14" x14ac:dyDescent="0.3">
      <c r="A30" s="7" t="s">
        <v>13</v>
      </c>
      <c r="B30" s="7" t="s">
        <v>69</v>
      </c>
      <c r="C30" s="1">
        <v>752</v>
      </c>
      <c r="D30" s="1">
        <v>757</v>
      </c>
      <c r="E30" s="1">
        <v>755</v>
      </c>
      <c r="F30" s="1">
        <v>749</v>
      </c>
      <c r="G30" s="1">
        <v>763</v>
      </c>
      <c r="H30" s="1">
        <v>765</v>
      </c>
      <c r="I30" s="1">
        <v>737</v>
      </c>
      <c r="J30" s="1">
        <v>739</v>
      </c>
      <c r="K30" s="1">
        <v>717</v>
      </c>
      <c r="L30" s="1">
        <v>730</v>
      </c>
      <c r="M30" s="1">
        <v>757</v>
      </c>
      <c r="N30" s="1">
        <v>778</v>
      </c>
    </row>
    <row r="31" spans="1:14" x14ac:dyDescent="0.3">
      <c r="A31" s="7" t="s">
        <v>13</v>
      </c>
      <c r="B31" s="7" t="s">
        <v>70</v>
      </c>
      <c r="C31" s="1">
        <v>376</v>
      </c>
      <c r="D31" s="1">
        <v>381</v>
      </c>
      <c r="E31" s="1">
        <v>390</v>
      </c>
      <c r="F31" s="1">
        <v>415</v>
      </c>
      <c r="G31" s="1">
        <v>433</v>
      </c>
      <c r="H31" s="1">
        <v>447</v>
      </c>
      <c r="I31" s="1">
        <v>488</v>
      </c>
      <c r="J31" s="1">
        <v>481</v>
      </c>
      <c r="K31" s="1">
        <v>416</v>
      </c>
      <c r="L31" s="1">
        <v>452</v>
      </c>
      <c r="M31" s="1">
        <v>494</v>
      </c>
      <c r="N31" s="1">
        <v>509</v>
      </c>
    </row>
    <row r="32" spans="1:14" x14ac:dyDescent="0.3">
      <c r="A32" s="7" t="s">
        <v>13</v>
      </c>
      <c r="B32" s="7" t="s">
        <v>71</v>
      </c>
      <c r="C32" s="1">
        <v>82</v>
      </c>
      <c r="D32" s="1">
        <v>94</v>
      </c>
      <c r="E32" s="1">
        <v>96</v>
      </c>
      <c r="F32" s="1">
        <v>99</v>
      </c>
      <c r="G32" s="1">
        <v>105</v>
      </c>
      <c r="H32" s="1">
        <v>131</v>
      </c>
      <c r="I32" s="1">
        <v>153</v>
      </c>
      <c r="J32" s="1">
        <v>154</v>
      </c>
      <c r="K32" s="1">
        <v>91</v>
      </c>
      <c r="L32" s="1">
        <v>107</v>
      </c>
      <c r="M32" s="1">
        <v>144</v>
      </c>
      <c r="N32" s="1">
        <v>153</v>
      </c>
    </row>
    <row r="33" spans="1:14" x14ac:dyDescent="0.3">
      <c r="A33" s="7" t="s">
        <v>14</v>
      </c>
      <c r="B33" s="7" t="s">
        <v>60</v>
      </c>
      <c r="C33" s="1">
        <v>2292</v>
      </c>
      <c r="D33" s="1">
        <v>2371</v>
      </c>
      <c r="E33" s="1">
        <v>2344</v>
      </c>
      <c r="F33" s="1">
        <v>2312</v>
      </c>
      <c r="G33" s="1">
        <v>2338</v>
      </c>
      <c r="H33" s="1">
        <v>2360</v>
      </c>
      <c r="I33" s="1">
        <v>2342</v>
      </c>
      <c r="J33" s="1">
        <v>2340</v>
      </c>
      <c r="K33" s="1">
        <v>2353</v>
      </c>
      <c r="L33" s="1">
        <v>2368</v>
      </c>
      <c r="M33" s="1">
        <v>2482</v>
      </c>
      <c r="N33" s="1">
        <v>2497</v>
      </c>
    </row>
    <row r="34" spans="1:14" x14ac:dyDescent="0.3">
      <c r="A34" s="7" t="s">
        <v>14</v>
      </c>
      <c r="B34" s="7" t="s">
        <v>61</v>
      </c>
      <c r="C34" s="1">
        <v>3248</v>
      </c>
      <c r="D34" s="1">
        <v>3400</v>
      </c>
      <c r="E34" s="1">
        <v>3562</v>
      </c>
      <c r="F34" s="1">
        <v>3661</v>
      </c>
      <c r="G34" s="1">
        <v>3792</v>
      </c>
      <c r="H34" s="1">
        <v>3911</v>
      </c>
      <c r="I34" s="1">
        <v>3941</v>
      </c>
      <c r="J34" s="1">
        <v>4108</v>
      </c>
      <c r="K34" s="1">
        <v>4030</v>
      </c>
      <c r="L34" s="1">
        <v>4227</v>
      </c>
      <c r="M34" s="1">
        <v>4499</v>
      </c>
      <c r="N34" s="1">
        <v>4588</v>
      </c>
    </row>
    <row r="35" spans="1:14" x14ac:dyDescent="0.3">
      <c r="A35" s="7" t="s">
        <v>14</v>
      </c>
      <c r="B35" s="7" t="s">
        <v>62</v>
      </c>
      <c r="C35" s="1">
        <v>2490</v>
      </c>
      <c r="D35" s="1">
        <v>2495</v>
      </c>
      <c r="E35" s="1">
        <v>2555</v>
      </c>
      <c r="F35" s="1">
        <v>2587</v>
      </c>
      <c r="G35" s="1">
        <v>2689</v>
      </c>
      <c r="H35" s="1">
        <v>2755</v>
      </c>
      <c r="I35" s="1">
        <v>2882</v>
      </c>
      <c r="J35" s="1">
        <v>2992</v>
      </c>
      <c r="K35" s="1">
        <v>3076</v>
      </c>
      <c r="L35" s="1">
        <v>3197</v>
      </c>
      <c r="M35" s="1">
        <v>3358</v>
      </c>
      <c r="N35" s="1">
        <v>3540</v>
      </c>
    </row>
    <row r="36" spans="1:14" x14ac:dyDescent="0.3">
      <c r="A36" s="7" t="s">
        <v>14</v>
      </c>
      <c r="B36" s="7" t="s">
        <v>63</v>
      </c>
      <c r="C36" s="1">
        <v>1551</v>
      </c>
      <c r="D36" s="1">
        <v>1635</v>
      </c>
      <c r="E36" s="1">
        <v>1729</v>
      </c>
      <c r="F36" s="1">
        <v>1865</v>
      </c>
      <c r="G36" s="1">
        <v>1922</v>
      </c>
      <c r="H36" s="1">
        <v>2003</v>
      </c>
      <c r="I36" s="1">
        <v>2073</v>
      </c>
      <c r="J36" s="1">
        <v>2159</v>
      </c>
      <c r="K36" s="1">
        <v>2120</v>
      </c>
      <c r="L36" s="1">
        <v>2234</v>
      </c>
      <c r="M36" s="1">
        <v>2363</v>
      </c>
      <c r="N36" s="1">
        <v>2362</v>
      </c>
    </row>
    <row r="37" spans="1:14" x14ac:dyDescent="0.3">
      <c r="A37" s="7" t="s">
        <v>14</v>
      </c>
      <c r="B37" s="7" t="s">
        <v>64</v>
      </c>
      <c r="C37" s="1">
        <v>384</v>
      </c>
      <c r="D37" s="1">
        <v>427</v>
      </c>
      <c r="E37" s="1">
        <v>460</v>
      </c>
      <c r="F37" s="1">
        <v>486</v>
      </c>
      <c r="G37" s="1">
        <v>521</v>
      </c>
      <c r="H37" s="1">
        <v>555</v>
      </c>
      <c r="I37" s="1">
        <v>611</v>
      </c>
      <c r="J37" s="1">
        <v>642</v>
      </c>
      <c r="K37" s="1">
        <v>533</v>
      </c>
      <c r="L37" s="1">
        <v>592</v>
      </c>
      <c r="M37" s="1">
        <v>738</v>
      </c>
      <c r="N37" s="1">
        <v>809</v>
      </c>
    </row>
    <row r="38" spans="1:14" x14ac:dyDescent="0.3">
      <c r="A38" s="7" t="s">
        <v>14</v>
      </c>
      <c r="B38" s="7" t="s">
        <v>65</v>
      </c>
      <c r="C38" s="1">
        <v>87</v>
      </c>
      <c r="D38" s="1">
        <v>82</v>
      </c>
      <c r="E38" s="1">
        <v>89</v>
      </c>
      <c r="F38" s="1">
        <v>100</v>
      </c>
      <c r="G38" s="1">
        <v>107</v>
      </c>
      <c r="H38" s="1">
        <v>119</v>
      </c>
      <c r="I38" s="1">
        <v>125</v>
      </c>
      <c r="J38" s="1">
        <v>139</v>
      </c>
      <c r="K38" s="1">
        <v>106</v>
      </c>
      <c r="L38" s="1">
        <v>128</v>
      </c>
      <c r="M38" s="1">
        <v>166</v>
      </c>
      <c r="N38" s="1">
        <v>172</v>
      </c>
    </row>
    <row r="39" spans="1:14" x14ac:dyDescent="0.3">
      <c r="A39" s="7" t="s">
        <v>14</v>
      </c>
      <c r="B39" s="7" t="s">
        <v>66</v>
      </c>
      <c r="C39" s="1">
        <v>1412</v>
      </c>
      <c r="D39" s="1">
        <v>1490</v>
      </c>
      <c r="E39" s="1">
        <v>1537</v>
      </c>
      <c r="F39" s="1">
        <v>1597</v>
      </c>
      <c r="G39" s="1">
        <v>1676</v>
      </c>
      <c r="H39" s="1">
        <v>1680</v>
      </c>
      <c r="I39" s="1">
        <v>1719</v>
      </c>
      <c r="J39" s="1">
        <v>1722</v>
      </c>
      <c r="K39" s="1">
        <v>1727</v>
      </c>
      <c r="L39" s="1">
        <v>1724</v>
      </c>
      <c r="M39" s="1">
        <v>1788</v>
      </c>
      <c r="N39" s="1">
        <v>1684</v>
      </c>
    </row>
    <row r="40" spans="1:14" x14ac:dyDescent="0.3">
      <c r="A40" s="7" t="s">
        <v>14</v>
      </c>
      <c r="B40" s="7" t="s">
        <v>67</v>
      </c>
      <c r="C40" s="1">
        <v>2744</v>
      </c>
      <c r="D40" s="1">
        <v>2698</v>
      </c>
      <c r="E40" s="1">
        <v>2623</v>
      </c>
      <c r="F40" s="1">
        <v>2565</v>
      </c>
      <c r="G40" s="1">
        <v>2572</v>
      </c>
      <c r="H40" s="1">
        <v>2573</v>
      </c>
      <c r="I40" s="1">
        <v>2605</v>
      </c>
      <c r="J40" s="1">
        <v>2681</v>
      </c>
      <c r="K40" s="1">
        <v>2710</v>
      </c>
      <c r="L40" s="1">
        <v>2871</v>
      </c>
      <c r="M40" s="1">
        <v>3083</v>
      </c>
      <c r="N40" s="1">
        <v>3238</v>
      </c>
    </row>
    <row r="41" spans="1:14" x14ac:dyDescent="0.3">
      <c r="A41" s="7" t="s">
        <v>14</v>
      </c>
      <c r="B41" s="7" t="s">
        <v>68</v>
      </c>
      <c r="C41" s="1">
        <v>2546</v>
      </c>
      <c r="D41" s="1">
        <v>2580</v>
      </c>
      <c r="E41" s="1">
        <v>2570</v>
      </c>
      <c r="F41" s="1">
        <v>2629</v>
      </c>
      <c r="G41" s="1">
        <v>2636</v>
      </c>
      <c r="H41" s="1">
        <v>2630</v>
      </c>
      <c r="I41" s="1">
        <v>2639</v>
      </c>
      <c r="J41" s="1">
        <v>2673</v>
      </c>
      <c r="K41" s="1">
        <v>2630</v>
      </c>
      <c r="L41" s="1">
        <v>2666</v>
      </c>
      <c r="M41" s="1">
        <v>2733</v>
      </c>
      <c r="N41" s="1">
        <v>2666</v>
      </c>
    </row>
    <row r="42" spans="1:14" x14ac:dyDescent="0.3">
      <c r="A42" s="7" t="s">
        <v>14</v>
      </c>
      <c r="B42" s="7" t="s">
        <v>69</v>
      </c>
      <c r="C42" s="1">
        <v>2398</v>
      </c>
      <c r="D42" s="1">
        <v>2454</v>
      </c>
      <c r="E42" s="1">
        <v>2456</v>
      </c>
      <c r="F42" s="1">
        <v>2435</v>
      </c>
      <c r="G42" s="1">
        <v>2453</v>
      </c>
      <c r="H42" s="1">
        <v>2447</v>
      </c>
      <c r="I42" s="1">
        <v>2427</v>
      </c>
      <c r="J42" s="1">
        <v>2450</v>
      </c>
      <c r="K42" s="1">
        <v>2381</v>
      </c>
      <c r="L42" s="1">
        <v>2438</v>
      </c>
      <c r="M42" s="1">
        <v>2503</v>
      </c>
      <c r="N42" s="1">
        <v>2495</v>
      </c>
    </row>
    <row r="43" spans="1:14" x14ac:dyDescent="0.3">
      <c r="A43" s="7" t="s">
        <v>14</v>
      </c>
      <c r="B43" s="7" t="s">
        <v>70</v>
      </c>
      <c r="C43" s="1">
        <v>1162</v>
      </c>
      <c r="D43" s="1">
        <v>1175</v>
      </c>
      <c r="E43" s="1">
        <v>1211</v>
      </c>
      <c r="F43" s="1">
        <v>1206</v>
      </c>
      <c r="G43" s="1">
        <v>1259</v>
      </c>
      <c r="H43" s="1">
        <v>1291</v>
      </c>
      <c r="I43" s="1">
        <v>1317</v>
      </c>
      <c r="J43" s="1">
        <v>1343</v>
      </c>
      <c r="K43" s="1">
        <v>1162</v>
      </c>
      <c r="L43" s="1">
        <v>1262</v>
      </c>
      <c r="M43" s="1">
        <v>1396</v>
      </c>
      <c r="N43" s="1">
        <v>1467</v>
      </c>
    </row>
    <row r="44" spans="1:14" x14ac:dyDescent="0.3">
      <c r="A44" s="7" t="s">
        <v>14</v>
      </c>
      <c r="B44" s="7" t="s">
        <v>71</v>
      </c>
      <c r="C44" s="1">
        <v>336</v>
      </c>
      <c r="D44" s="1">
        <v>345</v>
      </c>
      <c r="E44" s="1">
        <v>353</v>
      </c>
      <c r="F44" s="1">
        <v>372</v>
      </c>
      <c r="G44" s="1">
        <v>396</v>
      </c>
      <c r="H44" s="1">
        <v>422</v>
      </c>
      <c r="I44" s="1">
        <v>447</v>
      </c>
      <c r="J44" s="1">
        <v>472</v>
      </c>
      <c r="K44" s="1">
        <v>287</v>
      </c>
      <c r="L44" s="1">
        <v>341</v>
      </c>
      <c r="M44" s="1">
        <v>446</v>
      </c>
      <c r="N44" s="1">
        <v>469</v>
      </c>
    </row>
    <row r="45" spans="1:14" x14ac:dyDescent="0.3">
      <c r="A45" s="7" t="s">
        <v>15</v>
      </c>
      <c r="B45" s="7" t="s">
        <v>60</v>
      </c>
      <c r="C45" s="1">
        <v>939</v>
      </c>
      <c r="D45" s="1">
        <v>928</v>
      </c>
      <c r="E45" s="1">
        <v>915</v>
      </c>
      <c r="F45" s="1">
        <v>908</v>
      </c>
      <c r="G45" s="1">
        <v>872</v>
      </c>
      <c r="H45" s="1">
        <v>895</v>
      </c>
      <c r="I45" s="1">
        <v>912</v>
      </c>
      <c r="J45" s="1">
        <v>909</v>
      </c>
      <c r="K45" s="1">
        <v>895</v>
      </c>
      <c r="L45" s="1">
        <v>956</v>
      </c>
      <c r="M45" s="1">
        <v>1037</v>
      </c>
      <c r="N45" s="1">
        <v>1148</v>
      </c>
    </row>
    <row r="46" spans="1:14" x14ac:dyDescent="0.3">
      <c r="A46" s="7" t="s">
        <v>15</v>
      </c>
      <c r="B46" s="7" t="s">
        <v>61</v>
      </c>
      <c r="C46" s="1">
        <v>1409</v>
      </c>
      <c r="D46" s="1">
        <v>1449</v>
      </c>
      <c r="E46" s="1">
        <v>1497</v>
      </c>
      <c r="F46" s="1">
        <v>1518</v>
      </c>
      <c r="G46" s="1">
        <v>1580</v>
      </c>
      <c r="H46" s="1">
        <v>1610</v>
      </c>
      <c r="I46" s="1">
        <v>1675</v>
      </c>
      <c r="J46" s="1">
        <v>1764</v>
      </c>
      <c r="K46" s="1">
        <v>1804</v>
      </c>
      <c r="L46" s="1">
        <v>1946</v>
      </c>
      <c r="M46" s="1">
        <v>2104</v>
      </c>
      <c r="N46" s="1">
        <v>2247</v>
      </c>
    </row>
    <row r="47" spans="1:14" x14ac:dyDescent="0.3">
      <c r="A47" s="7" t="s">
        <v>15</v>
      </c>
      <c r="B47" s="7" t="s">
        <v>62</v>
      </c>
      <c r="C47" s="1">
        <v>1063</v>
      </c>
      <c r="D47" s="1">
        <v>1086</v>
      </c>
      <c r="E47" s="1">
        <v>1135</v>
      </c>
      <c r="F47" s="1">
        <v>1159</v>
      </c>
      <c r="G47" s="1">
        <v>1201</v>
      </c>
      <c r="H47" s="1">
        <v>1250</v>
      </c>
      <c r="I47" s="1">
        <v>1270</v>
      </c>
      <c r="J47" s="1">
        <v>1322</v>
      </c>
      <c r="K47" s="1">
        <v>1339</v>
      </c>
      <c r="L47" s="1">
        <v>1427</v>
      </c>
      <c r="M47" s="1">
        <v>1562</v>
      </c>
      <c r="N47" s="1">
        <v>1649</v>
      </c>
    </row>
    <row r="48" spans="1:14" x14ac:dyDescent="0.3">
      <c r="A48" s="7" t="s">
        <v>15</v>
      </c>
      <c r="B48" s="7" t="s">
        <v>63</v>
      </c>
      <c r="C48" s="1">
        <v>647</v>
      </c>
      <c r="D48" s="1">
        <v>686</v>
      </c>
      <c r="E48" s="1">
        <v>724</v>
      </c>
      <c r="F48" s="1">
        <v>785</v>
      </c>
      <c r="G48" s="1">
        <v>794</v>
      </c>
      <c r="H48" s="1">
        <v>846</v>
      </c>
      <c r="I48" s="1">
        <v>893</v>
      </c>
      <c r="J48" s="1">
        <v>902</v>
      </c>
      <c r="K48" s="1">
        <v>919</v>
      </c>
      <c r="L48" s="1">
        <v>963</v>
      </c>
      <c r="M48" s="1">
        <v>1035</v>
      </c>
      <c r="N48" s="1">
        <v>1061</v>
      </c>
    </row>
    <row r="49" spans="1:14" x14ac:dyDescent="0.3">
      <c r="A49" s="7" t="s">
        <v>15</v>
      </c>
      <c r="B49" s="7" t="s">
        <v>64</v>
      </c>
      <c r="C49" s="1">
        <v>167</v>
      </c>
      <c r="D49" s="1">
        <v>174</v>
      </c>
      <c r="E49" s="1">
        <v>190</v>
      </c>
      <c r="F49" s="1">
        <v>210</v>
      </c>
      <c r="G49" s="1">
        <v>242</v>
      </c>
      <c r="H49" s="1">
        <v>268</v>
      </c>
      <c r="I49" s="1">
        <v>281</v>
      </c>
      <c r="J49" s="1">
        <v>306</v>
      </c>
      <c r="K49" s="1">
        <v>256</v>
      </c>
      <c r="L49" s="1">
        <v>311</v>
      </c>
      <c r="M49" s="1">
        <v>371</v>
      </c>
      <c r="N49" s="1">
        <v>407</v>
      </c>
    </row>
    <row r="50" spans="1:14" x14ac:dyDescent="0.3">
      <c r="A50" s="7" t="s">
        <v>15</v>
      </c>
      <c r="B50" s="7" t="s">
        <v>65</v>
      </c>
      <c r="C50" s="1">
        <v>35</v>
      </c>
      <c r="D50" s="1">
        <v>43</v>
      </c>
      <c r="E50" s="1">
        <v>44</v>
      </c>
      <c r="F50" s="1">
        <v>46</v>
      </c>
      <c r="G50" s="1">
        <v>48</v>
      </c>
      <c r="H50" s="1">
        <v>55</v>
      </c>
      <c r="I50" s="1">
        <v>62</v>
      </c>
      <c r="J50" s="1">
        <v>63</v>
      </c>
      <c r="K50" s="1">
        <v>51</v>
      </c>
      <c r="L50" s="1">
        <v>53</v>
      </c>
      <c r="M50" s="1">
        <v>77</v>
      </c>
      <c r="N50" s="1">
        <v>86</v>
      </c>
    </row>
    <row r="51" spans="1:14" x14ac:dyDescent="0.3">
      <c r="A51" s="7" t="s">
        <v>15</v>
      </c>
      <c r="B51" s="7" t="s">
        <v>66</v>
      </c>
      <c r="C51" s="1">
        <v>610</v>
      </c>
      <c r="D51" s="1">
        <v>682</v>
      </c>
      <c r="E51" s="1">
        <v>687</v>
      </c>
      <c r="F51" s="1">
        <v>672</v>
      </c>
      <c r="G51" s="1">
        <v>700</v>
      </c>
      <c r="H51" s="1">
        <v>692</v>
      </c>
      <c r="I51" s="1">
        <v>760</v>
      </c>
      <c r="J51" s="1">
        <v>793</v>
      </c>
      <c r="K51" s="1">
        <v>751</v>
      </c>
      <c r="L51" s="1">
        <v>797</v>
      </c>
      <c r="M51" s="1">
        <v>813</v>
      </c>
      <c r="N51" s="1">
        <v>864</v>
      </c>
    </row>
    <row r="52" spans="1:14" x14ac:dyDescent="0.3">
      <c r="A52" s="7" t="s">
        <v>15</v>
      </c>
      <c r="B52" s="7" t="s">
        <v>67</v>
      </c>
      <c r="C52" s="1">
        <v>1495</v>
      </c>
      <c r="D52" s="1">
        <v>1427</v>
      </c>
      <c r="E52" s="1">
        <v>1394</v>
      </c>
      <c r="F52" s="1">
        <v>1343</v>
      </c>
      <c r="G52" s="1">
        <v>1356</v>
      </c>
      <c r="H52" s="1">
        <v>1382</v>
      </c>
      <c r="I52" s="1">
        <v>1407</v>
      </c>
      <c r="J52" s="1">
        <v>1529</v>
      </c>
      <c r="K52" s="1">
        <v>1655</v>
      </c>
      <c r="L52" s="1">
        <v>1854</v>
      </c>
      <c r="M52" s="1">
        <v>2041</v>
      </c>
      <c r="N52" s="1">
        <v>2226</v>
      </c>
    </row>
    <row r="53" spans="1:14" x14ac:dyDescent="0.3">
      <c r="A53" s="7" t="s">
        <v>15</v>
      </c>
      <c r="B53" s="7" t="s">
        <v>68</v>
      </c>
      <c r="C53" s="1">
        <v>1551</v>
      </c>
      <c r="D53" s="1">
        <v>1554</v>
      </c>
      <c r="E53" s="1">
        <v>1504</v>
      </c>
      <c r="F53" s="1">
        <v>1498</v>
      </c>
      <c r="G53" s="1">
        <v>1531</v>
      </c>
      <c r="H53" s="1">
        <v>1542</v>
      </c>
      <c r="I53" s="1">
        <v>1540</v>
      </c>
      <c r="J53" s="1">
        <v>1515</v>
      </c>
      <c r="K53" s="1">
        <v>1505</v>
      </c>
      <c r="L53" s="1">
        <v>1528</v>
      </c>
      <c r="M53" s="1">
        <v>1608</v>
      </c>
      <c r="N53" s="1">
        <v>1639</v>
      </c>
    </row>
    <row r="54" spans="1:14" x14ac:dyDescent="0.3">
      <c r="A54" s="7" t="s">
        <v>15</v>
      </c>
      <c r="B54" s="7" t="s">
        <v>69</v>
      </c>
      <c r="C54" s="1">
        <v>1365</v>
      </c>
      <c r="D54" s="1">
        <v>1366</v>
      </c>
      <c r="E54" s="1">
        <v>1382</v>
      </c>
      <c r="F54" s="1">
        <v>1424</v>
      </c>
      <c r="G54" s="1">
        <v>1432</v>
      </c>
      <c r="H54" s="1">
        <v>1439</v>
      </c>
      <c r="I54" s="1">
        <v>1424</v>
      </c>
      <c r="J54" s="1">
        <v>1448</v>
      </c>
      <c r="K54" s="1">
        <v>1415</v>
      </c>
      <c r="L54" s="1">
        <v>1426</v>
      </c>
      <c r="M54" s="1">
        <v>1490</v>
      </c>
      <c r="N54" s="1">
        <v>1541</v>
      </c>
    </row>
    <row r="55" spans="1:14" x14ac:dyDescent="0.3">
      <c r="A55" s="7" t="s">
        <v>15</v>
      </c>
      <c r="B55" s="7" t="s">
        <v>70</v>
      </c>
      <c r="C55" s="1">
        <v>749</v>
      </c>
      <c r="D55" s="1">
        <v>759</v>
      </c>
      <c r="E55" s="1">
        <v>749</v>
      </c>
      <c r="F55" s="1">
        <v>762</v>
      </c>
      <c r="G55" s="1">
        <v>757</v>
      </c>
      <c r="H55" s="1">
        <v>783</v>
      </c>
      <c r="I55" s="1">
        <v>805</v>
      </c>
      <c r="J55" s="1">
        <v>840</v>
      </c>
      <c r="K55" s="1">
        <v>731</v>
      </c>
      <c r="L55" s="1">
        <v>801</v>
      </c>
      <c r="M55" s="1">
        <v>864</v>
      </c>
      <c r="N55" s="1">
        <v>895</v>
      </c>
    </row>
    <row r="56" spans="1:14" x14ac:dyDescent="0.3">
      <c r="A56" s="7" t="s">
        <v>15</v>
      </c>
      <c r="B56" s="7" t="s">
        <v>71</v>
      </c>
      <c r="C56" s="1">
        <v>222</v>
      </c>
      <c r="D56" s="1">
        <v>230</v>
      </c>
      <c r="E56" s="1">
        <v>232</v>
      </c>
      <c r="F56" s="1">
        <v>246</v>
      </c>
      <c r="G56" s="1">
        <v>272</v>
      </c>
      <c r="H56" s="1">
        <v>297</v>
      </c>
      <c r="I56" s="1">
        <v>319</v>
      </c>
      <c r="J56" s="1">
        <v>343</v>
      </c>
      <c r="K56" s="1">
        <v>257</v>
      </c>
      <c r="L56" s="1">
        <v>284</v>
      </c>
      <c r="M56" s="1">
        <v>358</v>
      </c>
      <c r="N56" s="1">
        <v>374</v>
      </c>
    </row>
    <row r="57" spans="1:14" x14ac:dyDescent="0.3">
      <c r="A57" s="7" t="s">
        <v>16</v>
      </c>
      <c r="B57" s="7" t="s">
        <v>60</v>
      </c>
      <c r="C57" s="1">
        <v>705</v>
      </c>
      <c r="D57" s="1">
        <v>693</v>
      </c>
      <c r="E57" s="1">
        <v>759</v>
      </c>
      <c r="F57" s="1">
        <v>674</v>
      </c>
      <c r="G57" s="1">
        <v>676</v>
      </c>
      <c r="H57" s="1">
        <v>685</v>
      </c>
      <c r="I57" s="1">
        <v>808</v>
      </c>
      <c r="J57" s="1">
        <v>1260</v>
      </c>
      <c r="K57" s="1">
        <v>1401</v>
      </c>
      <c r="L57" s="1">
        <v>1627</v>
      </c>
      <c r="M57" s="1">
        <v>2165</v>
      </c>
      <c r="N57" s="1">
        <v>2978</v>
      </c>
    </row>
    <row r="58" spans="1:14" x14ac:dyDescent="0.3">
      <c r="A58" s="7" t="s">
        <v>16</v>
      </c>
      <c r="B58" s="7" t="s">
        <v>61</v>
      </c>
      <c r="C58" s="1">
        <v>3124</v>
      </c>
      <c r="D58" s="1">
        <v>3240</v>
      </c>
      <c r="E58" s="1">
        <v>3562</v>
      </c>
      <c r="F58" s="1">
        <v>3495</v>
      </c>
      <c r="G58" s="1">
        <v>3449</v>
      </c>
      <c r="H58" s="1">
        <v>3334</v>
      </c>
      <c r="I58" s="1">
        <v>3418</v>
      </c>
      <c r="J58" s="1">
        <v>3740</v>
      </c>
      <c r="K58" s="1">
        <v>4306</v>
      </c>
      <c r="L58" s="1">
        <v>4826</v>
      </c>
      <c r="M58" s="1">
        <v>4669</v>
      </c>
      <c r="N58" s="1">
        <v>5544</v>
      </c>
    </row>
    <row r="59" spans="1:14" x14ac:dyDescent="0.3">
      <c r="A59" s="7" t="s">
        <v>16</v>
      </c>
      <c r="B59" s="7" t="s">
        <v>62</v>
      </c>
      <c r="C59" s="1">
        <v>2397</v>
      </c>
      <c r="D59" s="1">
        <v>2677</v>
      </c>
      <c r="E59" s="1">
        <v>3010</v>
      </c>
      <c r="F59" s="1">
        <v>3269</v>
      </c>
      <c r="G59" s="1">
        <v>3466</v>
      </c>
      <c r="H59" s="1">
        <v>3766</v>
      </c>
      <c r="I59" s="1">
        <v>3982</v>
      </c>
      <c r="J59" s="1">
        <v>4220</v>
      </c>
      <c r="K59" s="1">
        <v>4494</v>
      </c>
      <c r="L59" s="1">
        <v>4735</v>
      </c>
      <c r="M59" s="1">
        <v>4657</v>
      </c>
      <c r="N59" s="1">
        <v>4884</v>
      </c>
    </row>
    <row r="60" spans="1:14" x14ac:dyDescent="0.3">
      <c r="A60" s="7" t="s">
        <v>16</v>
      </c>
      <c r="B60" s="7" t="s">
        <v>63</v>
      </c>
      <c r="C60" s="1">
        <v>1085</v>
      </c>
      <c r="D60" s="1">
        <v>1237</v>
      </c>
      <c r="E60" s="1">
        <v>1395</v>
      </c>
      <c r="F60" s="1">
        <v>1464</v>
      </c>
      <c r="G60" s="1">
        <v>1592</v>
      </c>
      <c r="H60" s="1">
        <v>1711</v>
      </c>
      <c r="I60" s="1">
        <v>1863</v>
      </c>
      <c r="J60" s="1">
        <v>1992</v>
      </c>
      <c r="K60" s="1">
        <v>2127</v>
      </c>
      <c r="L60" s="1">
        <v>2299</v>
      </c>
      <c r="M60" s="1">
        <v>2382</v>
      </c>
      <c r="N60" s="1">
        <v>2545</v>
      </c>
    </row>
    <row r="61" spans="1:14" x14ac:dyDescent="0.3">
      <c r="A61" s="7" t="s">
        <v>16</v>
      </c>
      <c r="B61" s="7" t="s">
        <v>64</v>
      </c>
      <c r="C61" s="1">
        <v>339</v>
      </c>
      <c r="D61" s="1">
        <v>342</v>
      </c>
      <c r="E61" s="1">
        <v>383</v>
      </c>
      <c r="F61" s="1">
        <v>410</v>
      </c>
      <c r="G61" s="1">
        <v>450</v>
      </c>
      <c r="H61" s="1">
        <v>491</v>
      </c>
      <c r="I61" s="1">
        <v>531</v>
      </c>
      <c r="J61" s="1">
        <v>605</v>
      </c>
      <c r="K61" s="1">
        <v>645</v>
      </c>
      <c r="L61" s="1">
        <v>726</v>
      </c>
      <c r="M61" s="1">
        <v>798</v>
      </c>
      <c r="N61" s="1">
        <v>860</v>
      </c>
    </row>
    <row r="62" spans="1:14" x14ac:dyDescent="0.3">
      <c r="A62" s="7" t="s">
        <v>16</v>
      </c>
      <c r="B62" s="7" t="s">
        <v>65</v>
      </c>
      <c r="C62" s="1">
        <v>59</v>
      </c>
      <c r="D62" s="1">
        <v>68</v>
      </c>
      <c r="E62" s="1">
        <v>73</v>
      </c>
      <c r="F62" s="1">
        <v>82</v>
      </c>
      <c r="G62" s="1">
        <v>86</v>
      </c>
      <c r="H62" s="1">
        <v>92</v>
      </c>
      <c r="I62" s="1">
        <v>112</v>
      </c>
      <c r="J62" s="1">
        <v>117</v>
      </c>
      <c r="K62" s="1">
        <v>129</v>
      </c>
      <c r="L62" s="1">
        <v>152</v>
      </c>
      <c r="M62" s="1">
        <v>152</v>
      </c>
      <c r="N62" s="1">
        <v>162</v>
      </c>
    </row>
    <row r="63" spans="1:14" x14ac:dyDescent="0.3">
      <c r="A63" s="7" t="s">
        <v>16</v>
      </c>
      <c r="B63" s="7" t="s">
        <v>66</v>
      </c>
      <c r="C63" s="1">
        <v>571</v>
      </c>
      <c r="D63" s="1">
        <v>573</v>
      </c>
      <c r="E63" s="1">
        <v>631</v>
      </c>
      <c r="F63" s="1">
        <v>574</v>
      </c>
      <c r="G63" s="1">
        <v>532</v>
      </c>
      <c r="H63" s="1">
        <v>594</v>
      </c>
      <c r="I63" s="1">
        <v>648</v>
      </c>
      <c r="J63" s="1">
        <v>1145</v>
      </c>
      <c r="K63" s="1">
        <v>1121</v>
      </c>
      <c r="L63" s="1">
        <v>1442</v>
      </c>
      <c r="M63" s="1">
        <v>1943</v>
      </c>
      <c r="N63" s="1">
        <v>2664</v>
      </c>
    </row>
    <row r="64" spans="1:14" x14ac:dyDescent="0.3">
      <c r="A64" s="7" t="s">
        <v>16</v>
      </c>
      <c r="B64" s="7" t="s">
        <v>67</v>
      </c>
      <c r="C64" s="1">
        <v>4273</v>
      </c>
      <c r="D64" s="1">
        <v>4289</v>
      </c>
      <c r="E64" s="1">
        <v>4454</v>
      </c>
      <c r="F64" s="1">
        <v>4249</v>
      </c>
      <c r="G64" s="1">
        <v>4002</v>
      </c>
      <c r="H64" s="1">
        <v>3791</v>
      </c>
      <c r="I64" s="1">
        <v>3843</v>
      </c>
      <c r="J64" s="1">
        <v>4401</v>
      </c>
      <c r="K64" s="1">
        <v>4883</v>
      </c>
      <c r="L64" s="1">
        <v>5493</v>
      </c>
      <c r="M64" s="1">
        <v>5133</v>
      </c>
      <c r="N64" s="1">
        <v>5998</v>
      </c>
    </row>
    <row r="65" spans="1:14" x14ac:dyDescent="0.3">
      <c r="A65" s="7" t="s">
        <v>16</v>
      </c>
      <c r="B65" s="7" t="s">
        <v>68</v>
      </c>
      <c r="C65" s="1">
        <v>5604</v>
      </c>
      <c r="D65" s="1">
        <v>5874</v>
      </c>
      <c r="E65" s="1">
        <v>6340</v>
      </c>
      <c r="F65" s="1">
        <v>6502</v>
      </c>
      <c r="G65" s="1">
        <v>6635</v>
      </c>
      <c r="H65" s="1">
        <v>6825</v>
      </c>
      <c r="I65" s="1">
        <v>7059</v>
      </c>
      <c r="J65" s="1">
        <v>7257</v>
      </c>
      <c r="K65" s="1">
        <v>7433</v>
      </c>
      <c r="L65" s="1">
        <v>7564</v>
      </c>
      <c r="M65" s="1">
        <v>7112</v>
      </c>
      <c r="N65" s="1">
        <v>7017</v>
      </c>
    </row>
    <row r="66" spans="1:14" x14ac:dyDescent="0.3">
      <c r="A66" s="7" t="s">
        <v>16</v>
      </c>
      <c r="B66" s="7" t="s">
        <v>69</v>
      </c>
      <c r="C66" s="1">
        <v>4006</v>
      </c>
      <c r="D66" s="1">
        <v>4208</v>
      </c>
      <c r="E66" s="1">
        <v>4489</v>
      </c>
      <c r="F66" s="1">
        <v>4559</v>
      </c>
      <c r="G66" s="1">
        <v>4706</v>
      </c>
      <c r="H66" s="1">
        <v>4840</v>
      </c>
      <c r="I66" s="1">
        <v>5043</v>
      </c>
      <c r="J66" s="1">
        <v>5223</v>
      </c>
      <c r="K66" s="1">
        <v>5453</v>
      </c>
      <c r="L66" s="1">
        <v>5693</v>
      </c>
      <c r="M66" s="1">
        <v>5702</v>
      </c>
      <c r="N66" s="1">
        <v>5836</v>
      </c>
    </row>
    <row r="67" spans="1:14" x14ac:dyDescent="0.3">
      <c r="A67" s="7" t="s">
        <v>16</v>
      </c>
      <c r="B67" s="7" t="s">
        <v>70</v>
      </c>
      <c r="C67" s="1">
        <v>1692</v>
      </c>
      <c r="D67" s="1">
        <v>1788</v>
      </c>
      <c r="E67" s="1">
        <v>1932</v>
      </c>
      <c r="F67" s="1">
        <v>2068</v>
      </c>
      <c r="G67" s="1">
        <v>2158</v>
      </c>
      <c r="H67" s="1">
        <v>2235</v>
      </c>
      <c r="I67" s="1">
        <v>2358</v>
      </c>
      <c r="J67" s="1">
        <v>2474</v>
      </c>
      <c r="K67" s="1">
        <v>2601</v>
      </c>
      <c r="L67" s="1">
        <v>2797</v>
      </c>
      <c r="M67" s="1">
        <v>2818</v>
      </c>
      <c r="N67" s="1">
        <v>2960</v>
      </c>
    </row>
    <row r="68" spans="1:14" x14ac:dyDescent="0.3">
      <c r="A68" s="7" t="s">
        <v>16</v>
      </c>
      <c r="B68" s="7" t="s">
        <v>71</v>
      </c>
      <c r="C68" s="1">
        <v>383</v>
      </c>
      <c r="D68" s="1">
        <v>408</v>
      </c>
      <c r="E68" s="1">
        <v>440</v>
      </c>
      <c r="F68" s="1">
        <v>459</v>
      </c>
      <c r="G68" s="1">
        <v>495</v>
      </c>
      <c r="H68" s="1">
        <v>554</v>
      </c>
      <c r="I68" s="1">
        <v>603</v>
      </c>
      <c r="J68" s="1">
        <v>642</v>
      </c>
      <c r="K68" s="1">
        <v>692</v>
      </c>
      <c r="L68" s="1">
        <v>767</v>
      </c>
      <c r="M68" s="1">
        <v>797</v>
      </c>
      <c r="N68" s="1">
        <v>836</v>
      </c>
    </row>
    <row r="69" spans="1:14" x14ac:dyDescent="0.3">
      <c r="A69" s="10" t="s">
        <v>17</v>
      </c>
      <c r="B69" s="10" t="s">
        <v>17</v>
      </c>
      <c r="C69" s="5">
        <v>252551</v>
      </c>
      <c r="D69" s="5">
        <v>259658</v>
      </c>
      <c r="E69" s="5">
        <v>267168</v>
      </c>
      <c r="F69" s="5">
        <v>273747</v>
      </c>
      <c r="G69" s="5">
        <v>280775</v>
      </c>
      <c r="H69" s="5">
        <v>288476</v>
      </c>
      <c r="I69" s="5">
        <v>298477</v>
      </c>
      <c r="J69" s="5">
        <v>311319</v>
      </c>
      <c r="K69" s="5">
        <v>310287</v>
      </c>
      <c r="L69" s="5">
        <v>327723</v>
      </c>
      <c r="M69" s="5">
        <v>348081</v>
      </c>
      <c r="N69" s="5">
        <v>369607</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60</v>
      </c>
      <c r="C74" s="2">
        <v>0.61035336798409301</v>
      </c>
      <c r="D74" s="2">
        <v>0.60079024912938594</v>
      </c>
      <c r="E74" s="2">
        <v>0.58932767624020899</v>
      </c>
      <c r="F74" s="2">
        <v>0.58058302298703002</v>
      </c>
      <c r="G74" s="2">
        <v>0.57456394413335898</v>
      </c>
      <c r="H74" s="2">
        <v>0.56709915104917497</v>
      </c>
      <c r="I74" s="2">
        <v>0.55934498504172603</v>
      </c>
      <c r="J74" s="2">
        <v>0.55444549358837703</v>
      </c>
      <c r="K74" s="2">
        <v>0.55415677673286701</v>
      </c>
      <c r="L74" s="2">
        <v>0.55714574840257902</v>
      </c>
      <c r="M74" s="2">
        <v>0.56130701157249796</v>
      </c>
      <c r="N74" s="2">
        <v>0.57135998382776598</v>
      </c>
    </row>
    <row r="75" spans="1:14" x14ac:dyDescent="0.3">
      <c r="A75" s="8" t="s">
        <v>12</v>
      </c>
      <c r="B75" s="8" t="s">
        <v>61</v>
      </c>
      <c r="C75" s="2">
        <v>0.50423091073280002</v>
      </c>
      <c r="D75" s="2">
        <v>0.51897231246186604</v>
      </c>
      <c r="E75" s="2">
        <v>0.53134386517510701</v>
      </c>
      <c r="F75" s="2">
        <v>0.54417168197655996</v>
      </c>
      <c r="G75" s="2">
        <v>0.55472828941271002</v>
      </c>
      <c r="H75" s="2">
        <v>0.56041547837050798</v>
      </c>
      <c r="I75" s="2">
        <v>0.56222042653891702</v>
      </c>
      <c r="J75" s="2">
        <v>0.55977473187295501</v>
      </c>
      <c r="K75" s="2">
        <v>0.55474383812291495</v>
      </c>
      <c r="L75" s="2">
        <v>0.54963497207126599</v>
      </c>
      <c r="M75" s="2">
        <v>0.54342903403691101</v>
      </c>
      <c r="N75" s="2">
        <v>0.53689357309719099</v>
      </c>
    </row>
    <row r="76" spans="1:14" x14ac:dyDescent="0.3">
      <c r="A76" s="8" t="s">
        <v>12</v>
      </c>
      <c r="B76" s="8" t="s">
        <v>62</v>
      </c>
      <c r="C76" s="2">
        <v>0.42433703930296801</v>
      </c>
      <c r="D76" s="2">
        <v>0.42945476136852201</v>
      </c>
      <c r="E76" s="2">
        <v>0.43579604165010699</v>
      </c>
      <c r="F76" s="2">
        <v>0.440132567729007</v>
      </c>
      <c r="G76" s="2">
        <v>0.44432286064023102</v>
      </c>
      <c r="H76" s="2">
        <v>0.45118847022550501</v>
      </c>
      <c r="I76" s="2">
        <v>0.45888296863414602</v>
      </c>
      <c r="J76" s="2">
        <v>0.46672427258678301</v>
      </c>
      <c r="K76" s="2">
        <v>0.47795426195426199</v>
      </c>
      <c r="L76" s="2">
        <v>0.48781774580335702</v>
      </c>
      <c r="M76" s="2">
        <v>0.49767655151329898</v>
      </c>
      <c r="N76" s="2">
        <v>0.50794790277920199</v>
      </c>
    </row>
    <row r="77" spans="1:14" x14ac:dyDescent="0.3">
      <c r="A77" s="8" t="s">
        <v>12</v>
      </c>
      <c r="B77" s="8" t="s">
        <v>63</v>
      </c>
      <c r="C77" s="2">
        <v>0.33854244035770498</v>
      </c>
      <c r="D77" s="2">
        <v>0.34759634713686699</v>
      </c>
      <c r="E77" s="2">
        <v>0.35633361956732501</v>
      </c>
      <c r="F77" s="2">
        <v>0.365186890864303</v>
      </c>
      <c r="G77" s="2">
        <v>0.37557795210140799</v>
      </c>
      <c r="H77" s="2">
        <v>0.38355715689485798</v>
      </c>
      <c r="I77" s="2">
        <v>0.39163151012754999</v>
      </c>
      <c r="J77" s="2">
        <v>0.39957711622095698</v>
      </c>
      <c r="K77" s="2">
        <v>0.40634595701125897</v>
      </c>
      <c r="L77" s="2">
        <v>0.41557071524017197</v>
      </c>
      <c r="M77" s="2">
        <v>0.42456234130696202</v>
      </c>
      <c r="N77" s="2">
        <v>0.43029278315212699</v>
      </c>
    </row>
    <row r="78" spans="1:14" x14ac:dyDescent="0.3">
      <c r="A78" s="8" t="s">
        <v>12</v>
      </c>
      <c r="B78" s="8" t="s">
        <v>64</v>
      </c>
      <c r="C78" s="2">
        <v>0.23924979949410799</v>
      </c>
      <c r="D78" s="2">
        <v>0.245748401881558</v>
      </c>
      <c r="E78" s="2">
        <v>0.25197038452352499</v>
      </c>
      <c r="F78" s="2">
        <v>0.26068301733634802</v>
      </c>
      <c r="G78" s="2">
        <v>0.26643384216752097</v>
      </c>
      <c r="H78" s="2">
        <v>0.27316354910835999</v>
      </c>
      <c r="I78" s="2">
        <v>0.27935813274981802</v>
      </c>
      <c r="J78" s="2">
        <v>0.287402363308632</v>
      </c>
      <c r="K78" s="2">
        <v>0.28236335472449697</v>
      </c>
      <c r="L78" s="2">
        <v>0.29193811074918602</v>
      </c>
      <c r="M78" s="2">
        <v>0.30450906788476301</v>
      </c>
      <c r="N78" s="2">
        <v>0.31400409626216103</v>
      </c>
    </row>
    <row r="79" spans="1:14" x14ac:dyDescent="0.3">
      <c r="A79" s="8" t="s">
        <v>12</v>
      </c>
      <c r="B79" s="8" t="s">
        <v>65</v>
      </c>
      <c r="C79" s="2">
        <v>0.194004524886878</v>
      </c>
      <c r="D79" s="2">
        <v>0.19647771051183299</v>
      </c>
      <c r="E79" s="2">
        <v>0.198278890059712</v>
      </c>
      <c r="F79" s="2">
        <v>0.20255076355093099</v>
      </c>
      <c r="G79" s="2">
        <v>0.20321614378054501</v>
      </c>
      <c r="H79" s="2">
        <v>0.20178649875530799</v>
      </c>
      <c r="I79" s="2">
        <v>0.20581896551724099</v>
      </c>
      <c r="J79" s="2">
        <v>0.210314970510729</v>
      </c>
      <c r="K79" s="2">
        <v>0.21422479959065299</v>
      </c>
      <c r="L79" s="2">
        <v>0.21940344403444001</v>
      </c>
      <c r="M79" s="2">
        <v>0.228510744627686</v>
      </c>
      <c r="N79" s="2">
        <v>0.23180054098553499</v>
      </c>
    </row>
    <row r="80" spans="1:14" x14ac:dyDescent="0.3">
      <c r="A80" s="8" t="s">
        <v>12</v>
      </c>
      <c r="B80" s="8" t="s">
        <v>66</v>
      </c>
      <c r="C80" s="2">
        <v>0.38964663201590699</v>
      </c>
      <c r="D80" s="2">
        <v>0.399209750870613</v>
      </c>
      <c r="E80" s="2">
        <v>0.41067232375979101</v>
      </c>
      <c r="F80" s="2">
        <v>0.41941697701296998</v>
      </c>
      <c r="G80" s="2">
        <v>0.42543605586664102</v>
      </c>
      <c r="H80" s="2">
        <v>0.43290084895082498</v>
      </c>
      <c r="I80" s="2">
        <v>0.44065501495827403</v>
      </c>
      <c r="J80" s="2">
        <v>0.44555450641162297</v>
      </c>
      <c r="K80" s="2">
        <v>0.44584322326713299</v>
      </c>
      <c r="L80" s="2">
        <v>0.44285425159742098</v>
      </c>
      <c r="M80" s="2">
        <v>0.43869298842750198</v>
      </c>
      <c r="N80" s="2">
        <v>0.42864001617223402</v>
      </c>
    </row>
    <row r="81" spans="1:14" x14ac:dyDescent="0.3">
      <c r="A81" s="8" t="s">
        <v>12</v>
      </c>
      <c r="B81" s="8" t="s">
        <v>67</v>
      </c>
      <c r="C81" s="2">
        <v>0.49576908926719998</v>
      </c>
      <c r="D81" s="2">
        <v>0.48102768753813402</v>
      </c>
      <c r="E81" s="2">
        <v>0.46865613482489299</v>
      </c>
      <c r="F81" s="2">
        <v>0.45582831802343998</v>
      </c>
      <c r="G81" s="2">
        <v>0.44527171058728998</v>
      </c>
      <c r="H81" s="2">
        <v>0.43958452162949202</v>
      </c>
      <c r="I81" s="2">
        <v>0.43777957346108298</v>
      </c>
      <c r="J81" s="2">
        <v>0.44022526812704499</v>
      </c>
      <c r="K81" s="2">
        <v>0.445256161877085</v>
      </c>
      <c r="L81" s="2">
        <v>0.45036502792873401</v>
      </c>
      <c r="M81" s="2">
        <v>0.45657096596308899</v>
      </c>
      <c r="N81" s="2">
        <v>0.46310642690280901</v>
      </c>
    </row>
    <row r="82" spans="1:14" x14ac:dyDescent="0.3">
      <c r="A82" s="8" t="s">
        <v>12</v>
      </c>
      <c r="B82" s="8" t="s">
        <v>68</v>
      </c>
      <c r="C82" s="2">
        <v>0.57566296069703204</v>
      </c>
      <c r="D82" s="2">
        <v>0.57054523863147799</v>
      </c>
      <c r="E82" s="2">
        <v>0.56420395834989301</v>
      </c>
      <c r="F82" s="2">
        <v>0.559867432270993</v>
      </c>
      <c r="G82" s="2">
        <v>0.55567713935976903</v>
      </c>
      <c r="H82" s="2">
        <v>0.54881152977449499</v>
      </c>
      <c r="I82" s="2">
        <v>0.54111703136585498</v>
      </c>
      <c r="J82" s="2">
        <v>0.53327572741321705</v>
      </c>
      <c r="K82" s="2">
        <v>0.52204573804573795</v>
      </c>
      <c r="L82" s="2">
        <v>0.51218225419664298</v>
      </c>
      <c r="M82" s="2">
        <v>0.50232344848670096</v>
      </c>
      <c r="N82" s="2">
        <v>0.49205209722079801</v>
      </c>
    </row>
    <row r="83" spans="1:14" x14ac:dyDescent="0.3">
      <c r="A83" s="8" t="s">
        <v>12</v>
      </c>
      <c r="B83" s="8" t="s">
        <v>69</v>
      </c>
      <c r="C83" s="2">
        <v>0.66145755964229502</v>
      </c>
      <c r="D83" s="2">
        <v>0.65240365286313295</v>
      </c>
      <c r="E83" s="2">
        <v>0.64366638043267499</v>
      </c>
      <c r="F83" s="2">
        <v>0.634813109135697</v>
      </c>
      <c r="G83" s="2">
        <v>0.62442204789859201</v>
      </c>
      <c r="H83" s="2">
        <v>0.61644284310514297</v>
      </c>
      <c r="I83" s="2">
        <v>0.60836848987244996</v>
      </c>
      <c r="J83" s="2">
        <v>0.60042288377904296</v>
      </c>
      <c r="K83" s="2">
        <v>0.59365404298874103</v>
      </c>
      <c r="L83" s="2">
        <v>0.58442928475982803</v>
      </c>
      <c r="M83" s="2">
        <v>0.57543765869303798</v>
      </c>
      <c r="N83" s="2">
        <v>0.56970721684787295</v>
      </c>
    </row>
    <row r="84" spans="1:14" x14ac:dyDescent="0.3">
      <c r="A84" s="8" t="s">
        <v>12</v>
      </c>
      <c r="B84" s="8" t="s">
        <v>70</v>
      </c>
      <c r="C84" s="2">
        <v>0.76075020050589204</v>
      </c>
      <c r="D84" s="2">
        <v>0.754251598118442</v>
      </c>
      <c r="E84" s="2">
        <v>0.74802961547647495</v>
      </c>
      <c r="F84" s="2">
        <v>0.73931698266365198</v>
      </c>
      <c r="G84" s="2">
        <v>0.73356615783247903</v>
      </c>
      <c r="H84" s="2">
        <v>0.72683645089163995</v>
      </c>
      <c r="I84" s="2">
        <v>0.72064186725018198</v>
      </c>
      <c r="J84" s="2">
        <v>0.712597636691368</v>
      </c>
      <c r="K84" s="2">
        <v>0.71763664527550297</v>
      </c>
      <c r="L84" s="2">
        <v>0.70806188925081404</v>
      </c>
      <c r="M84" s="2">
        <v>0.69549093211523705</v>
      </c>
      <c r="N84" s="2">
        <v>0.68599590373783903</v>
      </c>
    </row>
    <row r="85" spans="1:14" x14ac:dyDescent="0.3">
      <c r="A85" s="8" t="s">
        <v>12</v>
      </c>
      <c r="B85" s="8" t="s">
        <v>71</v>
      </c>
      <c r="C85" s="2">
        <v>0.80599547511312197</v>
      </c>
      <c r="D85" s="2">
        <v>0.80352228948816695</v>
      </c>
      <c r="E85" s="2">
        <v>0.801721109940288</v>
      </c>
      <c r="F85" s="2">
        <v>0.79744923644906895</v>
      </c>
      <c r="G85" s="2">
        <v>0.79678385621945402</v>
      </c>
      <c r="H85" s="2">
        <v>0.79821350124469204</v>
      </c>
      <c r="I85" s="2">
        <v>0.79418103448275901</v>
      </c>
      <c r="J85" s="2">
        <v>0.789685029489271</v>
      </c>
      <c r="K85" s="2">
        <v>0.78577520040934701</v>
      </c>
      <c r="L85" s="2">
        <v>0.78059655596555999</v>
      </c>
      <c r="M85" s="2">
        <v>0.77148925537231405</v>
      </c>
      <c r="N85" s="2">
        <v>0.76819945901446596</v>
      </c>
    </row>
    <row r="86" spans="1:14" x14ac:dyDescent="0.3">
      <c r="A86" s="8" t="s">
        <v>13</v>
      </c>
      <c r="B86" s="8" t="s">
        <v>60</v>
      </c>
      <c r="C86" s="2">
        <v>0.61709770114942497</v>
      </c>
      <c r="D86" s="2">
        <v>0.60444136016655103</v>
      </c>
      <c r="E86" s="2">
        <v>0.60984060984060995</v>
      </c>
      <c r="F86" s="2">
        <v>0.59694232105628897</v>
      </c>
      <c r="G86" s="2">
        <v>0.58885941644562301</v>
      </c>
      <c r="H86" s="2">
        <v>0.57563312799452404</v>
      </c>
      <c r="I86" s="2">
        <v>0.57311157311157301</v>
      </c>
      <c r="J86" s="2">
        <v>0.58243340532757404</v>
      </c>
      <c r="K86" s="2">
        <v>0.58158682634730496</v>
      </c>
      <c r="L86" s="2">
        <v>0.59768339768339795</v>
      </c>
      <c r="M86" s="2">
        <v>0.61640625000000004</v>
      </c>
      <c r="N86" s="2">
        <v>0.63120567375886505</v>
      </c>
    </row>
    <row r="87" spans="1:14" x14ac:dyDescent="0.3">
      <c r="A87" s="8" t="s">
        <v>13</v>
      </c>
      <c r="B87" s="8" t="s">
        <v>61</v>
      </c>
      <c r="C87" s="2">
        <v>0.53820960698690001</v>
      </c>
      <c r="D87" s="2">
        <v>0.55883962780514496</v>
      </c>
      <c r="E87" s="2">
        <v>0.57442348008385702</v>
      </c>
      <c r="F87" s="2">
        <v>0.57847082494969804</v>
      </c>
      <c r="G87" s="2">
        <v>0.58797867183713004</v>
      </c>
      <c r="H87" s="2">
        <v>0.58730873087308699</v>
      </c>
      <c r="I87" s="2">
        <v>0.59376334899615502</v>
      </c>
      <c r="J87" s="2">
        <v>0.58814037918515505</v>
      </c>
      <c r="K87" s="2">
        <v>0.58372827804107397</v>
      </c>
      <c r="L87" s="2">
        <v>0.580242379728241</v>
      </c>
      <c r="M87" s="2">
        <v>0.584043641322878</v>
      </c>
      <c r="N87" s="2">
        <v>0.57858319604612896</v>
      </c>
    </row>
    <row r="88" spans="1:14" x14ac:dyDescent="0.3">
      <c r="A88" s="8" t="s">
        <v>13</v>
      </c>
      <c r="B88" s="8" t="s">
        <v>62</v>
      </c>
      <c r="C88" s="2">
        <v>0.45571428571428602</v>
      </c>
      <c r="D88" s="2">
        <v>0.45674740484429099</v>
      </c>
      <c r="E88" s="2">
        <v>0.46853625170998597</v>
      </c>
      <c r="F88" s="2">
        <v>0.48170731707317099</v>
      </c>
      <c r="G88" s="2">
        <v>0.48434377081945401</v>
      </c>
      <c r="H88" s="2">
        <v>0.49014454664914597</v>
      </c>
      <c r="I88" s="2">
        <v>0.49907464528069101</v>
      </c>
      <c r="J88" s="2">
        <v>0.50402761795166895</v>
      </c>
      <c r="K88" s="2">
        <v>0.51460674157303399</v>
      </c>
      <c r="L88" s="2">
        <v>0.51984978540772497</v>
      </c>
      <c r="M88" s="2">
        <v>0.53034166241713399</v>
      </c>
      <c r="N88" s="2">
        <v>0.54667998002995499</v>
      </c>
    </row>
    <row r="89" spans="1:14" x14ac:dyDescent="0.3">
      <c r="A89" s="8" t="s">
        <v>13</v>
      </c>
      <c r="B89" s="8" t="s">
        <v>63</v>
      </c>
      <c r="C89" s="2">
        <v>0.34722222222222199</v>
      </c>
      <c r="D89" s="2">
        <v>0.35354397950469701</v>
      </c>
      <c r="E89" s="2">
        <v>0.36286919831223602</v>
      </c>
      <c r="F89" s="2">
        <v>0.38047973531844498</v>
      </c>
      <c r="G89" s="2">
        <v>0.38911128903122499</v>
      </c>
      <c r="H89" s="2">
        <v>0.39716312056737602</v>
      </c>
      <c r="I89" s="2">
        <v>0.40992794235388302</v>
      </c>
      <c r="J89" s="2">
        <v>0.418110236220472</v>
      </c>
      <c r="K89" s="2">
        <v>0.42177419354838702</v>
      </c>
      <c r="L89" s="2">
        <v>0.43889315910837801</v>
      </c>
      <c r="M89" s="2">
        <v>0.44460748349229601</v>
      </c>
      <c r="N89" s="2">
        <v>0.44744318181818199</v>
      </c>
    </row>
    <row r="90" spans="1:14" x14ac:dyDescent="0.3">
      <c r="A90" s="8" t="s">
        <v>13</v>
      </c>
      <c r="B90" s="8" t="s">
        <v>64</v>
      </c>
      <c r="C90" s="2">
        <v>0.23577235772357699</v>
      </c>
      <c r="D90" s="2">
        <v>0.26730769230769202</v>
      </c>
      <c r="E90" s="2">
        <v>0.27374301675977702</v>
      </c>
      <c r="F90" s="2">
        <v>0.27951388888888901</v>
      </c>
      <c r="G90" s="2">
        <v>0.27953410981697202</v>
      </c>
      <c r="H90" s="2">
        <v>0.30156250000000001</v>
      </c>
      <c r="I90" s="2">
        <v>0.293777134587554</v>
      </c>
      <c r="J90" s="2">
        <v>0.313837375178317</v>
      </c>
      <c r="K90" s="2">
        <v>0.29251700680272102</v>
      </c>
      <c r="L90" s="2">
        <v>0.27795527156549499</v>
      </c>
      <c r="M90" s="2">
        <v>0.30909090909090903</v>
      </c>
      <c r="N90" s="2">
        <v>0.31123139377537201</v>
      </c>
    </row>
    <row r="91" spans="1:14" x14ac:dyDescent="0.3">
      <c r="A91" s="8" t="s">
        <v>13</v>
      </c>
      <c r="B91" s="8" t="s">
        <v>65</v>
      </c>
      <c r="C91" s="2">
        <v>0.21904761904761899</v>
      </c>
      <c r="D91" s="2">
        <v>0.21666666666666701</v>
      </c>
      <c r="E91" s="2">
        <v>0.23200000000000001</v>
      </c>
      <c r="F91" s="2">
        <v>0.2265625</v>
      </c>
      <c r="G91" s="2">
        <v>0.22794117647058801</v>
      </c>
      <c r="H91" s="2">
        <v>0.18633540372670801</v>
      </c>
      <c r="I91" s="2">
        <v>0.18181818181818199</v>
      </c>
      <c r="J91" s="2">
        <v>0.20618556701030899</v>
      </c>
      <c r="K91" s="2">
        <v>0.266129032258065</v>
      </c>
      <c r="L91" s="2">
        <v>0.25694444444444398</v>
      </c>
      <c r="M91" s="2">
        <v>0.269035532994924</v>
      </c>
      <c r="N91" s="2">
        <v>0.29166666666666702</v>
      </c>
    </row>
    <row r="92" spans="1:14" x14ac:dyDescent="0.3">
      <c r="A92" s="8" t="s">
        <v>13</v>
      </c>
      <c r="B92" s="8" t="s">
        <v>66</v>
      </c>
      <c r="C92" s="2">
        <v>0.38290229885057497</v>
      </c>
      <c r="D92" s="2">
        <v>0.39555863983344902</v>
      </c>
      <c r="E92" s="2">
        <v>0.39015939015939</v>
      </c>
      <c r="F92" s="2">
        <v>0.40305767894371097</v>
      </c>
      <c r="G92" s="2">
        <v>0.41114058355437699</v>
      </c>
      <c r="H92" s="2">
        <v>0.42436687200547601</v>
      </c>
      <c r="I92" s="2">
        <v>0.42688842688842699</v>
      </c>
      <c r="J92" s="2">
        <v>0.41756659467242602</v>
      </c>
      <c r="K92" s="2">
        <v>0.41841317365269498</v>
      </c>
      <c r="L92" s="2">
        <v>0.40231660231660199</v>
      </c>
      <c r="M92" s="2">
        <v>0.38359375000000001</v>
      </c>
      <c r="N92" s="2">
        <v>0.36879432624113501</v>
      </c>
    </row>
    <row r="93" spans="1:14" x14ac:dyDescent="0.3">
      <c r="A93" s="8" t="s">
        <v>13</v>
      </c>
      <c r="B93" s="8" t="s">
        <v>67</v>
      </c>
      <c r="C93" s="2">
        <v>0.46179039301309999</v>
      </c>
      <c r="D93" s="2">
        <v>0.44116037219485499</v>
      </c>
      <c r="E93" s="2">
        <v>0.42557651991614298</v>
      </c>
      <c r="F93" s="2">
        <v>0.42152917505030202</v>
      </c>
      <c r="G93" s="2">
        <v>0.41202132816287002</v>
      </c>
      <c r="H93" s="2">
        <v>0.41269126912691301</v>
      </c>
      <c r="I93" s="2">
        <v>0.40623665100384398</v>
      </c>
      <c r="J93" s="2">
        <v>0.41185962081484501</v>
      </c>
      <c r="K93" s="2">
        <v>0.41627172195892598</v>
      </c>
      <c r="L93" s="2">
        <v>0.419757620271759</v>
      </c>
      <c r="M93" s="2">
        <v>0.415956358677122</v>
      </c>
      <c r="N93" s="2">
        <v>0.42141680395387099</v>
      </c>
    </row>
    <row r="94" spans="1:14" x14ac:dyDescent="0.3">
      <c r="A94" s="8" t="s">
        <v>13</v>
      </c>
      <c r="B94" s="8" t="s">
        <v>68</v>
      </c>
      <c r="C94" s="2">
        <v>0.54428571428571404</v>
      </c>
      <c r="D94" s="2">
        <v>0.54325259515570901</v>
      </c>
      <c r="E94" s="2">
        <v>0.53146374829001397</v>
      </c>
      <c r="F94" s="2">
        <v>0.51829268292682895</v>
      </c>
      <c r="G94" s="2">
        <v>0.51565622918054599</v>
      </c>
      <c r="H94" s="2">
        <v>0.50985545335085403</v>
      </c>
      <c r="I94" s="2">
        <v>0.50092535471930899</v>
      </c>
      <c r="J94" s="2">
        <v>0.495972382048331</v>
      </c>
      <c r="K94" s="2">
        <v>0.48539325842696601</v>
      </c>
      <c r="L94" s="2">
        <v>0.48015021459227503</v>
      </c>
      <c r="M94" s="2">
        <v>0.46965833758286601</v>
      </c>
      <c r="N94" s="2">
        <v>0.45332001997004501</v>
      </c>
    </row>
    <row r="95" spans="1:14" x14ac:dyDescent="0.3">
      <c r="A95" s="8" t="s">
        <v>13</v>
      </c>
      <c r="B95" s="8" t="s">
        <v>69</v>
      </c>
      <c r="C95" s="2">
        <v>0.65277777777777801</v>
      </c>
      <c r="D95" s="2">
        <v>0.64645602049530304</v>
      </c>
      <c r="E95" s="2">
        <v>0.63713080168776404</v>
      </c>
      <c r="F95" s="2">
        <v>0.61952026468155497</v>
      </c>
      <c r="G95" s="2">
        <v>0.61088871096877495</v>
      </c>
      <c r="H95" s="2">
        <v>0.60283687943262398</v>
      </c>
      <c r="I95" s="2">
        <v>0.59007205764611703</v>
      </c>
      <c r="J95" s="2">
        <v>0.58188976377952795</v>
      </c>
      <c r="K95" s="2">
        <v>0.57822580645161303</v>
      </c>
      <c r="L95" s="2">
        <v>0.56110684089162199</v>
      </c>
      <c r="M95" s="2">
        <v>0.55539251650770405</v>
      </c>
      <c r="N95" s="2">
        <v>0.55255681818181801</v>
      </c>
    </row>
    <row r="96" spans="1:14" x14ac:dyDescent="0.3">
      <c r="A96" s="8" t="s">
        <v>13</v>
      </c>
      <c r="B96" s="8" t="s">
        <v>70</v>
      </c>
      <c r="C96" s="2">
        <v>0.76422764227642304</v>
      </c>
      <c r="D96" s="2">
        <v>0.73269230769230798</v>
      </c>
      <c r="E96" s="2">
        <v>0.72625698324022303</v>
      </c>
      <c r="F96" s="2">
        <v>0.72048611111111105</v>
      </c>
      <c r="G96" s="2">
        <v>0.72046589018302798</v>
      </c>
      <c r="H96" s="2">
        <v>0.69843750000000004</v>
      </c>
      <c r="I96" s="2">
        <v>0.70622286541244605</v>
      </c>
      <c r="J96" s="2">
        <v>0.686162624821683</v>
      </c>
      <c r="K96" s="2">
        <v>0.70748299319727903</v>
      </c>
      <c r="L96" s="2">
        <v>0.72204472843450496</v>
      </c>
      <c r="M96" s="2">
        <v>0.69090909090909103</v>
      </c>
      <c r="N96" s="2">
        <v>0.68876860622462799</v>
      </c>
    </row>
    <row r="97" spans="1:14" x14ac:dyDescent="0.3">
      <c r="A97" s="8" t="s">
        <v>13</v>
      </c>
      <c r="B97" s="8" t="s">
        <v>71</v>
      </c>
      <c r="C97" s="2">
        <v>0.78095238095238095</v>
      </c>
      <c r="D97" s="2">
        <v>0.78333333333333299</v>
      </c>
      <c r="E97" s="2">
        <v>0.76800000000000002</v>
      </c>
      <c r="F97" s="2">
        <v>0.7734375</v>
      </c>
      <c r="G97" s="2">
        <v>0.77205882352941202</v>
      </c>
      <c r="H97" s="2">
        <v>0.81366459627329202</v>
      </c>
      <c r="I97" s="2">
        <v>0.81818181818181801</v>
      </c>
      <c r="J97" s="2">
        <v>0.79381443298969101</v>
      </c>
      <c r="K97" s="2">
        <v>0.73387096774193505</v>
      </c>
      <c r="L97" s="2">
        <v>0.74305555555555602</v>
      </c>
      <c r="M97" s="2">
        <v>0.730964467005076</v>
      </c>
      <c r="N97" s="2">
        <v>0.70833333333333304</v>
      </c>
    </row>
    <row r="98" spans="1:14" x14ac:dyDescent="0.3">
      <c r="A98" s="8" t="s">
        <v>14</v>
      </c>
      <c r="B98" s="8" t="s">
        <v>60</v>
      </c>
      <c r="C98" s="2">
        <v>0.61879049676025899</v>
      </c>
      <c r="D98" s="2">
        <v>0.61408961408961404</v>
      </c>
      <c r="E98" s="2">
        <v>0.60396804947178595</v>
      </c>
      <c r="F98" s="2">
        <v>0.59145561524686596</v>
      </c>
      <c r="G98" s="2">
        <v>0.58246138515196799</v>
      </c>
      <c r="H98" s="2">
        <v>0.58415841584158401</v>
      </c>
      <c r="I98" s="2">
        <v>0.57670524501354303</v>
      </c>
      <c r="J98" s="2">
        <v>0.57607090103397296</v>
      </c>
      <c r="K98" s="2">
        <v>0.57671568627450998</v>
      </c>
      <c r="L98" s="2">
        <v>0.578690127077224</v>
      </c>
      <c r="M98" s="2">
        <v>0.58126463700234199</v>
      </c>
      <c r="N98" s="2">
        <v>0.59722554412819895</v>
      </c>
    </row>
    <row r="99" spans="1:14" x14ac:dyDescent="0.3">
      <c r="A99" s="8" t="s">
        <v>14</v>
      </c>
      <c r="B99" s="8" t="s">
        <v>61</v>
      </c>
      <c r="C99" s="2">
        <v>0.54205607476635498</v>
      </c>
      <c r="D99" s="2">
        <v>0.55755985569039002</v>
      </c>
      <c r="E99" s="2">
        <v>0.57590945836701701</v>
      </c>
      <c r="F99" s="2">
        <v>0.58801798907806002</v>
      </c>
      <c r="G99" s="2">
        <v>0.59585166561910796</v>
      </c>
      <c r="H99" s="2">
        <v>0.60317705120296095</v>
      </c>
      <c r="I99" s="2">
        <v>0.60204705163458605</v>
      </c>
      <c r="J99" s="2">
        <v>0.60509647959935198</v>
      </c>
      <c r="K99" s="2">
        <v>0.59792284866468803</v>
      </c>
      <c r="L99" s="2">
        <v>0.59551986475063401</v>
      </c>
      <c r="M99" s="2">
        <v>0.59337905565813798</v>
      </c>
      <c r="N99" s="2">
        <v>0.586250958343982</v>
      </c>
    </row>
    <row r="100" spans="1:14" x14ac:dyDescent="0.3">
      <c r="A100" s="8" t="s">
        <v>14</v>
      </c>
      <c r="B100" s="8" t="s">
        <v>62</v>
      </c>
      <c r="C100" s="2">
        <v>0.49444003177124701</v>
      </c>
      <c r="D100" s="2">
        <v>0.49162561576354702</v>
      </c>
      <c r="E100" s="2">
        <v>0.49853658536585399</v>
      </c>
      <c r="F100" s="2">
        <v>0.49597392638036802</v>
      </c>
      <c r="G100" s="2">
        <v>0.50497652582159602</v>
      </c>
      <c r="H100" s="2">
        <v>0.51160631383472599</v>
      </c>
      <c r="I100" s="2">
        <v>0.52200688281108498</v>
      </c>
      <c r="J100" s="2">
        <v>0.52815533980582496</v>
      </c>
      <c r="K100" s="2">
        <v>0.53908166841920802</v>
      </c>
      <c r="L100" s="2">
        <v>0.54528398430837499</v>
      </c>
      <c r="M100" s="2">
        <v>0.55130520439993402</v>
      </c>
      <c r="N100" s="2">
        <v>0.57041572671608098</v>
      </c>
    </row>
    <row r="101" spans="1:14" x14ac:dyDescent="0.3">
      <c r="A101" s="8" t="s">
        <v>14</v>
      </c>
      <c r="B101" s="8" t="s">
        <v>63</v>
      </c>
      <c r="C101" s="2">
        <v>0.39275766016713098</v>
      </c>
      <c r="D101" s="2">
        <v>0.39985326485693301</v>
      </c>
      <c r="E101" s="2">
        <v>0.41314217443249701</v>
      </c>
      <c r="F101" s="2">
        <v>0.43372093023255798</v>
      </c>
      <c r="G101" s="2">
        <v>0.43931428571428599</v>
      </c>
      <c r="H101" s="2">
        <v>0.450112359550562</v>
      </c>
      <c r="I101" s="2">
        <v>0.460666666666667</v>
      </c>
      <c r="J101" s="2">
        <v>0.46843133000650899</v>
      </c>
      <c r="K101" s="2">
        <v>0.47100644301266398</v>
      </c>
      <c r="L101" s="2">
        <v>0.47816780821917798</v>
      </c>
      <c r="M101" s="2">
        <v>0.48561446773530598</v>
      </c>
      <c r="N101" s="2">
        <v>0.48630842083590697</v>
      </c>
    </row>
    <row r="102" spans="1:14" x14ac:dyDescent="0.3">
      <c r="A102" s="8" t="s">
        <v>14</v>
      </c>
      <c r="B102" s="8" t="s">
        <v>64</v>
      </c>
      <c r="C102" s="2">
        <v>0.248382923673997</v>
      </c>
      <c r="D102" s="2">
        <v>0.26654182272159799</v>
      </c>
      <c r="E102" s="2">
        <v>0.27528426092160402</v>
      </c>
      <c r="F102" s="2">
        <v>0.28723404255319201</v>
      </c>
      <c r="G102" s="2">
        <v>0.292696629213483</v>
      </c>
      <c r="H102" s="2">
        <v>0.30065005417118101</v>
      </c>
      <c r="I102" s="2">
        <v>0.31690871369294599</v>
      </c>
      <c r="J102" s="2">
        <v>0.32342569269521398</v>
      </c>
      <c r="K102" s="2">
        <v>0.31445427728613601</v>
      </c>
      <c r="L102" s="2">
        <v>0.31930960086299898</v>
      </c>
      <c r="M102" s="2">
        <v>0.34582942830365498</v>
      </c>
      <c r="N102" s="2">
        <v>0.35544815465729401</v>
      </c>
    </row>
    <row r="103" spans="1:14" x14ac:dyDescent="0.3">
      <c r="A103" s="8" t="s">
        <v>14</v>
      </c>
      <c r="B103" s="8" t="s">
        <v>65</v>
      </c>
      <c r="C103" s="2">
        <v>0.205673758865248</v>
      </c>
      <c r="D103" s="2">
        <v>0.192037470725995</v>
      </c>
      <c r="E103" s="2">
        <v>0.20135746606334801</v>
      </c>
      <c r="F103" s="2">
        <v>0.21186440677966101</v>
      </c>
      <c r="G103" s="2">
        <v>0.21272365805169</v>
      </c>
      <c r="H103" s="2">
        <v>0.21996303142328999</v>
      </c>
      <c r="I103" s="2">
        <v>0.21853146853146899</v>
      </c>
      <c r="J103" s="2">
        <v>0.227495908346972</v>
      </c>
      <c r="K103" s="2">
        <v>0.26972010178117101</v>
      </c>
      <c r="L103" s="2">
        <v>0.27292110874200398</v>
      </c>
      <c r="M103" s="2">
        <v>0.27124183006535901</v>
      </c>
      <c r="N103" s="2">
        <v>0.26833073322932899</v>
      </c>
    </row>
    <row r="104" spans="1:14" x14ac:dyDescent="0.3">
      <c r="A104" s="8" t="s">
        <v>14</v>
      </c>
      <c r="B104" s="8" t="s">
        <v>66</v>
      </c>
      <c r="C104" s="2">
        <v>0.38120950323974101</v>
      </c>
      <c r="D104" s="2">
        <v>0.38591038591038601</v>
      </c>
      <c r="E104" s="2">
        <v>0.39603195052821399</v>
      </c>
      <c r="F104" s="2">
        <v>0.40854438475313398</v>
      </c>
      <c r="G104" s="2">
        <v>0.41753861484803201</v>
      </c>
      <c r="H104" s="2">
        <v>0.41584158415841599</v>
      </c>
      <c r="I104" s="2">
        <v>0.42329475498645702</v>
      </c>
      <c r="J104" s="2">
        <v>0.42392909896602698</v>
      </c>
      <c r="K104" s="2">
        <v>0.42328431372549002</v>
      </c>
      <c r="L104" s="2">
        <v>0.421309872922776</v>
      </c>
      <c r="M104" s="2">
        <v>0.41873536299765801</v>
      </c>
      <c r="N104" s="2">
        <v>0.402774455871801</v>
      </c>
    </row>
    <row r="105" spans="1:14" x14ac:dyDescent="0.3">
      <c r="A105" s="8" t="s">
        <v>14</v>
      </c>
      <c r="B105" s="8" t="s">
        <v>67</v>
      </c>
      <c r="C105" s="2">
        <v>0.45794392523364502</v>
      </c>
      <c r="D105" s="2">
        <v>0.44244014430960998</v>
      </c>
      <c r="E105" s="2">
        <v>0.42409054163298299</v>
      </c>
      <c r="F105" s="2">
        <v>0.41198201092193998</v>
      </c>
      <c r="G105" s="2">
        <v>0.40414833438089298</v>
      </c>
      <c r="H105" s="2">
        <v>0.396822948797039</v>
      </c>
      <c r="I105" s="2">
        <v>0.39795294836541401</v>
      </c>
      <c r="J105" s="2">
        <v>0.39490352040064802</v>
      </c>
      <c r="K105" s="2">
        <v>0.40207715133531202</v>
      </c>
      <c r="L105" s="2">
        <v>0.40448013524936599</v>
      </c>
      <c r="M105" s="2">
        <v>0.40662094434186202</v>
      </c>
      <c r="N105" s="2">
        <v>0.413749041656018</v>
      </c>
    </row>
    <row r="106" spans="1:14" x14ac:dyDescent="0.3">
      <c r="A106" s="8" t="s">
        <v>14</v>
      </c>
      <c r="B106" s="8" t="s">
        <v>68</v>
      </c>
      <c r="C106" s="2">
        <v>0.50555996822875304</v>
      </c>
      <c r="D106" s="2">
        <v>0.50837438423645298</v>
      </c>
      <c r="E106" s="2">
        <v>0.50146341463414601</v>
      </c>
      <c r="F106" s="2">
        <v>0.50402607361963203</v>
      </c>
      <c r="G106" s="2">
        <v>0.49502347417840398</v>
      </c>
      <c r="H106" s="2">
        <v>0.48839368616527401</v>
      </c>
      <c r="I106" s="2">
        <v>0.47799311718891502</v>
      </c>
      <c r="J106" s="2">
        <v>0.47184466019417498</v>
      </c>
      <c r="K106" s="2">
        <v>0.46091833158079198</v>
      </c>
      <c r="L106" s="2">
        <v>0.45471601569162501</v>
      </c>
      <c r="M106" s="2">
        <v>0.44869479560006598</v>
      </c>
      <c r="N106" s="2">
        <v>0.42958427328391902</v>
      </c>
    </row>
    <row r="107" spans="1:14" x14ac:dyDescent="0.3">
      <c r="A107" s="8" t="s">
        <v>14</v>
      </c>
      <c r="B107" s="8" t="s">
        <v>69</v>
      </c>
      <c r="C107" s="2">
        <v>0.60724233983286902</v>
      </c>
      <c r="D107" s="2">
        <v>0.60014673514306704</v>
      </c>
      <c r="E107" s="2">
        <v>0.58685782556750299</v>
      </c>
      <c r="F107" s="2">
        <v>0.56627906976744202</v>
      </c>
      <c r="G107" s="2">
        <v>0.56068571428571401</v>
      </c>
      <c r="H107" s="2">
        <v>0.54988764044943805</v>
      </c>
      <c r="I107" s="2">
        <v>0.539333333333333</v>
      </c>
      <c r="J107" s="2">
        <v>0.53156866999349095</v>
      </c>
      <c r="K107" s="2">
        <v>0.52899355698733597</v>
      </c>
      <c r="L107" s="2">
        <v>0.52183219178082196</v>
      </c>
      <c r="M107" s="2">
        <v>0.51438553226469397</v>
      </c>
      <c r="N107" s="2">
        <v>0.51369157916409303</v>
      </c>
    </row>
    <row r="108" spans="1:14" x14ac:dyDescent="0.3">
      <c r="A108" s="8" t="s">
        <v>14</v>
      </c>
      <c r="B108" s="8" t="s">
        <v>70</v>
      </c>
      <c r="C108" s="2">
        <v>0.75161707632600305</v>
      </c>
      <c r="D108" s="2">
        <v>0.73345817727840201</v>
      </c>
      <c r="E108" s="2">
        <v>0.72471573907839604</v>
      </c>
      <c r="F108" s="2">
        <v>0.71276595744680804</v>
      </c>
      <c r="G108" s="2">
        <v>0.70730337078651695</v>
      </c>
      <c r="H108" s="2">
        <v>0.69934994582881904</v>
      </c>
      <c r="I108" s="2">
        <v>0.68309128630705396</v>
      </c>
      <c r="J108" s="2">
        <v>0.67657430730478596</v>
      </c>
      <c r="K108" s="2">
        <v>0.68554572271386405</v>
      </c>
      <c r="L108" s="2">
        <v>0.68069039913700102</v>
      </c>
      <c r="M108" s="2">
        <v>0.65417057169634496</v>
      </c>
      <c r="N108" s="2">
        <v>0.64455184534270604</v>
      </c>
    </row>
    <row r="109" spans="1:14" x14ac:dyDescent="0.3">
      <c r="A109" s="8" t="s">
        <v>14</v>
      </c>
      <c r="B109" s="8" t="s">
        <v>71</v>
      </c>
      <c r="C109" s="2">
        <v>0.79432624113475203</v>
      </c>
      <c r="D109" s="2">
        <v>0.80796252927400503</v>
      </c>
      <c r="E109" s="2">
        <v>0.79864253393665197</v>
      </c>
      <c r="F109" s="2">
        <v>0.78813559322033899</v>
      </c>
      <c r="G109" s="2">
        <v>0.78727634194830998</v>
      </c>
      <c r="H109" s="2">
        <v>0.78003696857671001</v>
      </c>
      <c r="I109" s="2">
        <v>0.78146853146853101</v>
      </c>
      <c r="J109" s="2">
        <v>0.77250409165302802</v>
      </c>
      <c r="K109" s="2">
        <v>0.73027989821882999</v>
      </c>
      <c r="L109" s="2">
        <v>0.72707889125799596</v>
      </c>
      <c r="M109" s="2">
        <v>0.72875816993464004</v>
      </c>
      <c r="N109" s="2">
        <v>0.73166926677067101</v>
      </c>
    </row>
    <row r="110" spans="1:14" x14ac:dyDescent="0.3">
      <c r="A110" s="8" t="s">
        <v>15</v>
      </c>
      <c r="B110" s="8" t="s">
        <v>60</v>
      </c>
      <c r="C110" s="2">
        <v>0.60619754680438998</v>
      </c>
      <c r="D110" s="2">
        <v>0.57639751552795004</v>
      </c>
      <c r="E110" s="2">
        <v>0.57116104868913897</v>
      </c>
      <c r="F110" s="2">
        <v>0.57468354430379698</v>
      </c>
      <c r="G110" s="2">
        <v>0.55470737913486001</v>
      </c>
      <c r="H110" s="2">
        <v>0.56395715185885298</v>
      </c>
      <c r="I110" s="2">
        <v>0.54545454545454497</v>
      </c>
      <c r="J110" s="2">
        <v>0.53407755581668603</v>
      </c>
      <c r="K110" s="2">
        <v>0.54374240583232103</v>
      </c>
      <c r="L110" s="2">
        <v>0.54535082715345096</v>
      </c>
      <c r="M110" s="2">
        <v>0.56054054054054103</v>
      </c>
      <c r="N110" s="2">
        <v>0.57057654075546704</v>
      </c>
    </row>
    <row r="111" spans="1:14" x14ac:dyDescent="0.3">
      <c r="A111" s="8" t="s">
        <v>15</v>
      </c>
      <c r="B111" s="8" t="s">
        <v>61</v>
      </c>
      <c r="C111" s="2">
        <v>0.48519283746556502</v>
      </c>
      <c r="D111" s="2">
        <v>0.50382475660639803</v>
      </c>
      <c r="E111" s="2">
        <v>0.517813905223106</v>
      </c>
      <c r="F111" s="2">
        <v>0.53058371198881504</v>
      </c>
      <c r="G111" s="2">
        <v>0.538147138964578</v>
      </c>
      <c r="H111" s="2">
        <v>0.53810160427807496</v>
      </c>
      <c r="I111" s="2">
        <v>0.54347826086956497</v>
      </c>
      <c r="J111" s="2">
        <v>0.53568174916489497</v>
      </c>
      <c r="K111" s="2">
        <v>0.52153801676785205</v>
      </c>
      <c r="L111" s="2">
        <v>0.51210526315789495</v>
      </c>
      <c r="M111" s="2">
        <v>0.507599517490953</v>
      </c>
      <c r="N111" s="2">
        <v>0.50234741784037595</v>
      </c>
    </row>
    <row r="112" spans="1:14" x14ac:dyDescent="0.3">
      <c r="A112" s="8" t="s">
        <v>15</v>
      </c>
      <c r="B112" s="8" t="s">
        <v>62</v>
      </c>
      <c r="C112" s="2">
        <v>0.40665646518745202</v>
      </c>
      <c r="D112" s="2">
        <v>0.41136363636363599</v>
      </c>
      <c r="E112" s="2">
        <v>0.43008715422508498</v>
      </c>
      <c r="F112" s="2">
        <v>0.43620624764772298</v>
      </c>
      <c r="G112" s="2">
        <v>0.43960468521229901</v>
      </c>
      <c r="H112" s="2">
        <v>0.44770773638968497</v>
      </c>
      <c r="I112" s="2">
        <v>0.45195729537366502</v>
      </c>
      <c r="J112" s="2">
        <v>0.465985195629186</v>
      </c>
      <c r="K112" s="2">
        <v>0.47081575246132201</v>
      </c>
      <c r="L112" s="2">
        <v>0.48291032148900198</v>
      </c>
      <c r="M112" s="2">
        <v>0.49274447949526801</v>
      </c>
      <c r="N112" s="2">
        <v>0.50152068126520699</v>
      </c>
    </row>
    <row r="113" spans="1:14" x14ac:dyDescent="0.3">
      <c r="A113" s="8" t="s">
        <v>15</v>
      </c>
      <c r="B113" s="8" t="s">
        <v>63</v>
      </c>
      <c r="C113" s="2">
        <v>0.32157057654075499</v>
      </c>
      <c r="D113" s="2">
        <v>0.334307992202729</v>
      </c>
      <c r="E113" s="2">
        <v>0.34377967711301</v>
      </c>
      <c r="F113" s="2">
        <v>0.35536441828881798</v>
      </c>
      <c r="G113" s="2">
        <v>0.35669362084456402</v>
      </c>
      <c r="H113" s="2">
        <v>0.370240700218818</v>
      </c>
      <c r="I113" s="2">
        <v>0.38541217091065999</v>
      </c>
      <c r="J113" s="2">
        <v>0.38382978723404299</v>
      </c>
      <c r="K113" s="2">
        <v>0.39374464438731799</v>
      </c>
      <c r="L113" s="2">
        <v>0.40309753034742601</v>
      </c>
      <c r="M113" s="2">
        <v>0.40990099009900999</v>
      </c>
      <c r="N113" s="2">
        <v>0.407763259031514</v>
      </c>
    </row>
    <row r="114" spans="1:14" x14ac:dyDescent="0.3">
      <c r="A114" s="8" t="s">
        <v>15</v>
      </c>
      <c r="B114" s="8" t="s">
        <v>64</v>
      </c>
      <c r="C114" s="2">
        <v>0.18231441048034899</v>
      </c>
      <c r="D114" s="2">
        <v>0.18649517684887501</v>
      </c>
      <c r="E114" s="2">
        <v>0.20234291799786999</v>
      </c>
      <c r="F114" s="2">
        <v>0.21604938271604901</v>
      </c>
      <c r="G114" s="2">
        <v>0.242242242242242</v>
      </c>
      <c r="H114" s="2">
        <v>0.25499524262606998</v>
      </c>
      <c r="I114" s="2">
        <v>0.25874769797421698</v>
      </c>
      <c r="J114" s="2">
        <v>0.267015706806283</v>
      </c>
      <c r="K114" s="2">
        <v>0.25937183383991902</v>
      </c>
      <c r="L114" s="2">
        <v>0.27967625899280601</v>
      </c>
      <c r="M114" s="2">
        <v>0.30040485829959501</v>
      </c>
      <c r="N114" s="2">
        <v>0.31259600614439298</v>
      </c>
    </row>
    <row r="115" spans="1:14" x14ac:dyDescent="0.3">
      <c r="A115" s="8" t="s">
        <v>15</v>
      </c>
      <c r="B115" s="8" t="s">
        <v>65</v>
      </c>
      <c r="C115" s="2">
        <v>0.136186770428016</v>
      </c>
      <c r="D115" s="2">
        <v>0.157509157509158</v>
      </c>
      <c r="E115" s="2">
        <v>0.15942028985507201</v>
      </c>
      <c r="F115" s="2">
        <v>0.15753424657534201</v>
      </c>
      <c r="G115" s="2">
        <v>0.15</v>
      </c>
      <c r="H115" s="2">
        <v>0.15625</v>
      </c>
      <c r="I115" s="2">
        <v>0.162729658792651</v>
      </c>
      <c r="J115" s="2">
        <v>0.15517241379310301</v>
      </c>
      <c r="K115" s="2">
        <v>0.165584415584416</v>
      </c>
      <c r="L115" s="2">
        <v>0.15727002967358999</v>
      </c>
      <c r="M115" s="2">
        <v>0.17701149425287399</v>
      </c>
      <c r="N115" s="2">
        <v>0.18695652173912999</v>
      </c>
    </row>
    <row r="116" spans="1:14" x14ac:dyDescent="0.3">
      <c r="A116" s="8" t="s">
        <v>15</v>
      </c>
      <c r="B116" s="8" t="s">
        <v>66</v>
      </c>
      <c r="C116" s="2">
        <v>0.39380245319561002</v>
      </c>
      <c r="D116" s="2">
        <v>0.42360248447205001</v>
      </c>
      <c r="E116" s="2">
        <v>0.42883895131086103</v>
      </c>
      <c r="F116" s="2">
        <v>0.42531645569620302</v>
      </c>
      <c r="G116" s="2">
        <v>0.44529262086513999</v>
      </c>
      <c r="H116" s="2">
        <v>0.43604284814114702</v>
      </c>
      <c r="I116" s="2">
        <v>0.45454545454545497</v>
      </c>
      <c r="J116" s="2">
        <v>0.46592244418331402</v>
      </c>
      <c r="K116" s="2">
        <v>0.45625759416767903</v>
      </c>
      <c r="L116" s="2">
        <v>0.45464917284654899</v>
      </c>
      <c r="M116" s="2">
        <v>0.43945945945945902</v>
      </c>
      <c r="N116" s="2">
        <v>0.42942345924453301</v>
      </c>
    </row>
    <row r="117" spans="1:14" x14ac:dyDescent="0.3">
      <c r="A117" s="8" t="s">
        <v>15</v>
      </c>
      <c r="B117" s="8" t="s">
        <v>67</v>
      </c>
      <c r="C117" s="2">
        <v>0.51480716253443504</v>
      </c>
      <c r="D117" s="2">
        <v>0.49617524339360197</v>
      </c>
      <c r="E117" s="2">
        <v>0.482186094776894</v>
      </c>
      <c r="F117" s="2">
        <v>0.46941628801118501</v>
      </c>
      <c r="G117" s="2">
        <v>0.461852861035422</v>
      </c>
      <c r="H117" s="2">
        <v>0.46189839572192498</v>
      </c>
      <c r="I117" s="2">
        <v>0.45652173913043498</v>
      </c>
      <c r="J117" s="2">
        <v>0.46431825083510497</v>
      </c>
      <c r="K117" s="2">
        <v>0.478461983232148</v>
      </c>
      <c r="L117" s="2">
        <v>0.48789473684210499</v>
      </c>
      <c r="M117" s="2">
        <v>0.492400482509047</v>
      </c>
      <c r="N117" s="2">
        <v>0.49765258215962399</v>
      </c>
    </row>
    <row r="118" spans="1:14" x14ac:dyDescent="0.3">
      <c r="A118" s="8" t="s">
        <v>15</v>
      </c>
      <c r="B118" s="8" t="s">
        <v>68</v>
      </c>
      <c r="C118" s="2">
        <v>0.59334353481254798</v>
      </c>
      <c r="D118" s="2">
        <v>0.58863636363636396</v>
      </c>
      <c r="E118" s="2">
        <v>0.56991284577491497</v>
      </c>
      <c r="F118" s="2">
        <v>0.56379375235227702</v>
      </c>
      <c r="G118" s="2">
        <v>0.56039531478770099</v>
      </c>
      <c r="H118" s="2">
        <v>0.55229226361031503</v>
      </c>
      <c r="I118" s="2">
        <v>0.54804270462633498</v>
      </c>
      <c r="J118" s="2">
        <v>0.53401480437081394</v>
      </c>
      <c r="K118" s="2">
        <v>0.52918424753867799</v>
      </c>
      <c r="L118" s="2">
        <v>0.51708967851099796</v>
      </c>
      <c r="M118" s="2">
        <v>0.50725552050473199</v>
      </c>
      <c r="N118" s="2">
        <v>0.49847931873479301</v>
      </c>
    </row>
    <row r="119" spans="1:14" x14ac:dyDescent="0.3">
      <c r="A119" s="8" t="s">
        <v>15</v>
      </c>
      <c r="B119" s="8" t="s">
        <v>69</v>
      </c>
      <c r="C119" s="2">
        <v>0.67842942345924495</v>
      </c>
      <c r="D119" s="2">
        <v>0.665692007797271</v>
      </c>
      <c r="E119" s="2">
        <v>0.65622032288698995</v>
      </c>
      <c r="F119" s="2">
        <v>0.64463558171118196</v>
      </c>
      <c r="G119" s="2">
        <v>0.64330637915543598</v>
      </c>
      <c r="H119" s="2">
        <v>0.62975929978118195</v>
      </c>
      <c r="I119" s="2">
        <v>0.61458782908933995</v>
      </c>
      <c r="J119" s="2">
        <v>0.61617021276595696</v>
      </c>
      <c r="K119" s="2">
        <v>0.60625535561268196</v>
      </c>
      <c r="L119" s="2">
        <v>0.59690246965257399</v>
      </c>
      <c r="M119" s="2">
        <v>0.59009900990098996</v>
      </c>
      <c r="N119" s="2">
        <v>0.592236740968486</v>
      </c>
    </row>
    <row r="120" spans="1:14" x14ac:dyDescent="0.3">
      <c r="A120" s="8" t="s">
        <v>15</v>
      </c>
      <c r="B120" s="8" t="s">
        <v>70</v>
      </c>
      <c r="C120" s="2">
        <v>0.81768558951965098</v>
      </c>
      <c r="D120" s="2">
        <v>0.81350482315112504</v>
      </c>
      <c r="E120" s="2">
        <v>0.79765708200213004</v>
      </c>
      <c r="F120" s="2">
        <v>0.78395061728395099</v>
      </c>
      <c r="G120" s="2">
        <v>0.757757757757758</v>
      </c>
      <c r="H120" s="2">
        <v>0.74500475737393002</v>
      </c>
      <c r="I120" s="2">
        <v>0.74125230202578296</v>
      </c>
      <c r="J120" s="2">
        <v>0.73298429319371705</v>
      </c>
      <c r="K120" s="2">
        <v>0.74062816616008098</v>
      </c>
      <c r="L120" s="2">
        <v>0.72032374100719399</v>
      </c>
      <c r="M120" s="2">
        <v>0.69959514170040504</v>
      </c>
      <c r="N120" s="2">
        <v>0.68740399385560702</v>
      </c>
    </row>
    <row r="121" spans="1:14" x14ac:dyDescent="0.3">
      <c r="A121" s="8" t="s">
        <v>15</v>
      </c>
      <c r="B121" s="8" t="s">
        <v>71</v>
      </c>
      <c r="C121" s="2">
        <v>0.86381322957198403</v>
      </c>
      <c r="D121" s="2">
        <v>0.84249084249084205</v>
      </c>
      <c r="E121" s="2">
        <v>0.84057971014492705</v>
      </c>
      <c r="F121" s="2">
        <v>0.84246575342465801</v>
      </c>
      <c r="G121" s="2">
        <v>0.85</v>
      </c>
      <c r="H121" s="2">
        <v>0.84375</v>
      </c>
      <c r="I121" s="2">
        <v>0.837270341207349</v>
      </c>
      <c r="J121" s="2">
        <v>0.84482758620689702</v>
      </c>
      <c r="K121" s="2">
        <v>0.83441558441558406</v>
      </c>
      <c r="L121" s="2">
        <v>0.84272997032640995</v>
      </c>
      <c r="M121" s="2">
        <v>0.82298850574712601</v>
      </c>
      <c r="N121" s="2">
        <v>0.81304347826086998</v>
      </c>
    </row>
    <row r="122" spans="1:14" x14ac:dyDescent="0.3">
      <c r="A122" s="8" t="s">
        <v>16</v>
      </c>
      <c r="B122" s="8" t="s">
        <v>60</v>
      </c>
      <c r="C122" s="2">
        <v>0.55250783699059602</v>
      </c>
      <c r="D122" s="2">
        <v>0.54739336492891</v>
      </c>
      <c r="E122" s="2">
        <v>0.54604316546762599</v>
      </c>
      <c r="F122" s="2">
        <v>0.54006410256410298</v>
      </c>
      <c r="G122" s="2">
        <v>0.55960264900662204</v>
      </c>
      <c r="H122" s="2">
        <v>0.53557466770914797</v>
      </c>
      <c r="I122" s="2">
        <v>0.55494505494505497</v>
      </c>
      <c r="J122" s="2">
        <v>0.52390852390852405</v>
      </c>
      <c r="K122" s="2">
        <v>0.55551149881046802</v>
      </c>
      <c r="L122" s="2">
        <v>0.53014011078527201</v>
      </c>
      <c r="M122" s="2">
        <v>0.52702044790652403</v>
      </c>
      <c r="N122" s="2">
        <v>0.52782701169797897</v>
      </c>
    </row>
    <row r="123" spans="1:14" x14ac:dyDescent="0.3">
      <c r="A123" s="8" t="s">
        <v>16</v>
      </c>
      <c r="B123" s="8" t="s">
        <v>61</v>
      </c>
      <c r="C123" s="2">
        <v>0.42233337839664697</v>
      </c>
      <c r="D123" s="2">
        <v>0.43033603400185899</v>
      </c>
      <c r="E123" s="2">
        <v>0.44436127744511</v>
      </c>
      <c r="F123" s="2">
        <v>0.45131714876033102</v>
      </c>
      <c r="G123" s="2">
        <v>0.46289088712924398</v>
      </c>
      <c r="H123" s="2">
        <v>0.46792982456140397</v>
      </c>
      <c r="I123" s="2">
        <v>0.47073405866960499</v>
      </c>
      <c r="J123" s="2">
        <v>0.45940302174180098</v>
      </c>
      <c r="K123" s="2">
        <v>0.46860376537164</v>
      </c>
      <c r="L123" s="2">
        <v>0.46768097683884102</v>
      </c>
      <c r="M123" s="2">
        <v>0.476331360946746</v>
      </c>
      <c r="N123" s="2">
        <v>0.48033269797262201</v>
      </c>
    </row>
    <row r="124" spans="1:14" x14ac:dyDescent="0.3">
      <c r="A124" s="8" t="s">
        <v>16</v>
      </c>
      <c r="B124" s="8" t="s">
        <v>62</v>
      </c>
      <c r="C124" s="2">
        <v>0.29958755155605499</v>
      </c>
      <c r="D124" s="2">
        <v>0.31306279967255302</v>
      </c>
      <c r="E124" s="2">
        <v>0.32192513368983999</v>
      </c>
      <c r="F124" s="2">
        <v>0.334561457373861</v>
      </c>
      <c r="G124" s="2">
        <v>0.34313434313434299</v>
      </c>
      <c r="H124" s="2">
        <v>0.35558493060145402</v>
      </c>
      <c r="I124" s="2">
        <v>0.36065573770491799</v>
      </c>
      <c r="J124" s="2">
        <v>0.36769190555023101</v>
      </c>
      <c r="K124" s="2">
        <v>0.37679215225957902</v>
      </c>
      <c r="L124" s="2">
        <v>0.38499064964631302</v>
      </c>
      <c r="M124" s="2">
        <v>0.39570056929220798</v>
      </c>
      <c r="N124" s="2">
        <v>0.41038568187547297</v>
      </c>
    </row>
    <row r="125" spans="1:14" x14ac:dyDescent="0.3">
      <c r="A125" s="8" t="s">
        <v>16</v>
      </c>
      <c r="B125" s="8" t="s">
        <v>63</v>
      </c>
      <c r="C125" s="2">
        <v>0.213121194264388</v>
      </c>
      <c r="D125" s="2">
        <v>0.227180899908173</v>
      </c>
      <c r="E125" s="2">
        <v>0.23708361658735599</v>
      </c>
      <c r="F125" s="2">
        <v>0.24306823841939201</v>
      </c>
      <c r="G125" s="2">
        <v>0.25277865989202902</v>
      </c>
      <c r="H125" s="2">
        <v>0.26118149900778498</v>
      </c>
      <c r="I125" s="2">
        <v>0.26976542137271903</v>
      </c>
      <c r="J125" s="2">
        <v>0.276091476091476</v>
      </c>
      <c r="K125" s="2">
        <v>0.28060686015831099</v>
      </c>
      <c r="L125" s="2">
        <v>0.28766266266266299</v>
      </c>
      <c r="M125" s="2">
        <v>0.29465611083622001</v>
      </c>
      <c r="N125" s="2">
        <v>0.30366304736904898</v>
      </c>
    </row>
    <row r="126" spans="1:14" x14ac:dyDescent="0.3">
      <c r="A126" s="8" t="s">
        <v>16</v>
      </c>
      <c r="B126" s="8" t="s">
        <v>64</v>
      </c>
      <c r="C126" s="2">
        <v>0.166912850812408</v>
      </c>
      <c r="D126" s="2">
        <v>0.16056338028169001</v>
      </c>
      <c r="E126" s="2">
        <v>0.165442764578834</v>
      </c>
      <c r="F126" s="2">
        <v>0.16545601291364001</v>
      </c>
      <c r="G126" s="2">
        <v>0.17254601226993899</v>
      </c>
      <c r="H126" s="2">
        <v>0.18011738811445299</v>
      </c>
      <c r="I126" s="2">
        <v>0.18380062305295899</v>
      </c>
      <c r="J126" s="2">
        <v>0.196492367651835</v>
      </c>
      <c r="K126" s="2">
        <v>0.19870609981515699</v>
      </c>
      <c r="L126" s="2">
        <v>0.206074368435992</v>
      </c>
      <c r="M126" s="2">
        <v>0.22068584070796499</v>
      </c>
      <c r="N126" s="2">
        <v>0.22513089005235601</v>
      </c>
    </row>
    <row r="127" spans="1:14" x14ac:dyDescent="0.3">
      <c r="A127" s="8" t="s">
        <v>16</v>
      </c>
      <c r="B127" s="8" t="s">
        <v>65</v>
      </c>
      <c r="C127" s="2">
        <v>0.13348416289592799</v>
      </c>
      <c r="D127" s="2">
        <v>0.14285714285714299</v>
      </c>
      <c r="E127" s="2">
        <v>0.14230019493177401</v>
      </c>
      <c r="F127" s="2">
        <v>0.151571164510166</v>
      </c>
      <c r="G127" s="2">
        <v>0.14802065404475001</v>
      </c>
      <c r="H127" s="2">
        <v>0.142414860681115</v>
      </c>
      <c r="I127" s="2">
        <v>0.15664335664335699</v>
      </c>
      <c r="J127" s="2">
        <v>0.154150197628458</v>
      </c>
      <c r="K127" s="2">
        <v>0.15712545676004899</v>
      </c>
      <c r="L127" s="2">
        <v>0.16539717083786701</v>
      </c>
      <c r="M127" s="2">
        <v>0.16016859852476301</v>
      </c>
      <c r="N127" s="2">
        <v>0.162324649298597</v>
      </c>
    </row>
    <row r="128" spans="1:14" x14ac:dyDescent="0.3">
      <c r="A128" s="8" t="s">
        <v>16</v>
      </c>
      <c r="B128" s="8" t="s">
        <v>66</v>
      </c>
      <c r="C128" s="2">
        <v>0.44749216300940398</v>
      </c>
      <c r="D128" s="2">
        <v>0.45260663507109</v>
      </c>
      <c r="E128" s="2">
        <v>0.45395683453237401</v>
      </c>
      <c r="F128" s="2">
        <v>0.45993589743589702</v>
      </c>
      <c r="G128" s="2">
        <v>0.44039735099337701</v>
      </c>
      <c r="H128" s="2">
        <v>0.46442533229085198</v>
      </c>
      <c r="I128" s="2">
        <v>0.44505494505494497</v>
      </c>
      <c r="J128" s="2">
        <v>0.47609147609147601</v>
      </c>
      <c r="K128" s="2">
        <v>0.44448850118953198</v>
      </c>
      <c r="L128" s="2">
        <v>0.46985988921472799</v>
      </c>
      <c r="M128" s="2">
        <v>0.47297955209347597</v>
      </c>
      <c r="N128" s="2">
        <v>0.47217298830202098</v>
      </c>
    </row>
    <row r="129" spans="1:15" x14ac:dyDescent="0.3">
      <c r="A129" s="8" t="s">
        <v>16</v>
      </c>
      <c r="B129" s="8" t="s">
        <v>67</v>
      </c>
      <c r="C129" s="2">
        <v>0.57766662160335303</v>
      </c>
      <c r="D129" s="2">
        <v>0.56966396599814095</v>
      </c>
      <c r="E129" s="2">
        <v>0.55563872255489</v>
      </c>
      <c r="F129" s="2">
        <v>0.54868285123966898</v>
      </c>
      <c r="G129" s="2">
        <v>0.53710911287075602</v>
      </c>
      <c r="H129" s="2">
        <v>0.53207017543859603</v>
      </c>
      <c r="I129" s="2">
        <v>0.52926594133039495</v>
      </c>
      <c r="J129" s="2">
        <v>0.54059697825819897</v>
      </c>
      <c r="K129" s="2">
        <v>0.53139623462836005</v>
      </c>
      <c r="L129" s="2">
        <v>0.53231902316115898</v>
      </c>
      <c r="M129" s="2">
        <v>0.523668639053254</v>
      </c>
      <c r="N129" s="2">
        <v>0.51966730202737799</v>
      </c>
    </row>
    <row r="130" spans="1:15" x14ac:dyDescent="0.3">
      <c r="A130" s="8" t="s">
        <v>16</v>
      </c>
      <c r="B130" s="8" t="s">
        <v>68</v>
      </c>
      <c r="C130" s="2">
        <v>0.70041244844394401</v>
      </c>
      <c r="D130" s="2">
        <v>0.68693720032744698</v>
      </c>
      <c r="E130" s="2">
        <v>0.67807486631016001</v>
      </c>
      <c r="F130" s="2">
        <v>0.665438542626139</v>
      </c>
      <c r="G130" s="2">
        <v>0.65686565686565701</v>
      </c>
      <c r="H130" s="2">
        <v>0.64441506939854598</v>
      </c>
      <c r="I130" s="2">
        <v>0.63934426229508201</v>
      </c>
      <c r="J130" s="2">
        <v>0.63230809444976899</v>
      </c>
      <c r="K130" s="2">
        <v>0.62320784774042104</v>
      </c>
      <c r="L130" s="2">
        <v>0.61500935035368698</v>
      </c>
      <c r="M130" s="2">
        <v>0.60429943070779202</v>
      </c>
      <c r="N130" s="2">
        <v>0.58961431812452703</v>
      </c>
    </row>
    <row r="131" spans="1:15" x14ac:dyDescent="0.3">
      <c r="A131" s="8" t="s">
        <v>16</v>
      </c>
      <c r="B131" s="8" t="s">
        <v>69</v>
      </c>
      <c r="C131" s="2">
        <v>0.78687880573561197</v>
      </c>
      <c r="D131" s="2">
        <v>0.77281910009182697</v>
      </c>
      <c r="E131" s="2">
        <v>0.76291638341264401</v>
      </c>
      <c r="F131" s="2">
        <v>0.75693176158060804</v>
      </c>
      <c r="G131" s="2">
        <v>0.74722134010797103</v>
      </c>
      <c r="H131" s="2">
        <v>0.73881850099221502</v>
      </c>
      <c r="I131" s="2">
        <v>0.73023457862728103</v>
      </c>
      <c r="J131" s="2">
        <v>0.723908523908524</v>
      </c>
      <c r="K131" s="2">
        <v>0.71939313984168896</v>
      </c>
      <c r="L131" s="2">
        <v>0.71233733733733695</v>
      </c>
      <c r="M131" s="2">
        <v>0.70534388916377999</v>
      </c>
      <c r="N131" s="2">
        <v>0.69633695263095097</v>
      </c>
    </row>
    <row r="132" spans="1:15" x14ac:dyDescent="0.3">
      <c r="A132" s="8" t="s">
        <v>16</v>
      </c>
      <c r="B132" s="8" t="s">
        <v>70</v>
      </c>
      <c r="C132" s="2">
        <v>0.83308714918759197</v>
      </c>
      <c r="D132" s="2">
        <v>0.83943661971830996</v>
      </c>
      <c r="E132" s="2">
        <v>0.834557235421166</v>
      </c>
      <c r="F132" s="2">
        <v>0.83454398708636002</v>
      </c>
      <c r="G132" s="2">
        <v>0.82745398773006096</v>
      </c>
      <c r="H132" s="2">
        <v>0.81988261188554701</v>
      </c>
      <c r="I132" s="2">
        <v>0.81619937694704003</v>
      </c>
      <c r="J132" s="2">
        <v>0.80350763234816502</v>
      </c>
      <c r="K132" s="2">
        <v>0.80129390018484303</v>
      </c>
      <c r="L132" s="2">
        <v>0.79392563156400797</v>
      </c>
      <c r="M132" s="2">
        <v>0.77931415929203496</v>
      </c>
      <c r="N132" s="2">
        <v>0.77486910994764402</v>
      </c>
    </row>
    <row r="133" spans="1:15" x14ac:dyDescent="0.3">
      <c r="A133" s="8" t="s">
        <v>16</v>
      </c>
      <c r="B133" s="8" t="s">
        <v>71</v>
      </c>
      <c r="C133" s="2">
        <v>0.86651583710407198</v>
      </c>
      <c r="D133" s="2">
        <v>0.85714285714285698</v>
      </c>
      <c r="E133" s="2">
        <v>0.85769980506822596</v>
      </c>
      <c r="F133" s="2">
        <v>0.84842883548983405</v>
      </c>
      <c r="G133" s="2">
        <v>0.85197934595525004</v>
      </c>
      <c r="H133" s="2">
        <v>0.85758513931888503</v>
      </c>
      <c r="I133" s="2">
        <v>0.84335664335664295</v>
      </c>
      <c r="J133" s="2">
        <v>0.84584980237154195</v>
      </c>
      <c r="K133" s="2">
        <v>0.84287454323995104</v>
      </c>
      <c r="L133" s="2">
        <v>0.83460282916213302</v>
      </c>
      <c r="M133" s="2">
        <v>0.83983140147523705</v>
      </c>
      <c r="N133" s="2">
        <v>0.83767535070140298</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60</v>
      </c>
      <c r="C138" s="2">
        <v>2.5432931359661699E-2</v>
      </c>
      <c r="D138" s="2">
        <v>6.4095418570950802E-3</v>
      </c>
      <c r="E138" s="2">
        <v>1.49526499418508E-3</v>
      </c>
      <c r="F138" s="2">
        <v>-1.27184251271843E-2</v>
      </c>
      <c r="G138" s="2">
        <v>-8.5134983757141295E-3</v>
      </c>
      <c r="H138" s="2">
        <v>3.38944752005423E-3</v>
      </c>
      <c r="I138" s="2">
        <v>2.48282851030289E-2</v>
      </c>
      <c r="J138" s="2">
        <v>1.3239575894083399E-2</v>
      </c>
      <c r="K138" s="2">
        <v>4.4784211667750998E-2</v>
      </c>
      <c r="L138" s="2">
        <v>6.9745718733783102E-2</v>
      </c>
      <c r="M138" s="2">
        <v>9.68759095760163E-2</v>
      </c>
      <c r="N138" s="3">
        <v>0.242157886062737</v>
      </c>
      <c r="O138" s="3">
        <v>0.25220136235254997</v>
      </c>
    </row>
    <row r="139" spans="1:15" x14ac:dyDescent="0.3">
      <c r="A139" s="8" t="s">
        <v>12</v>
      </c>
      <c r="B139" s="8" t="s">
        <v>61</v>
      </c>
      <c r="C139" s="2">
        <v>4.3745025205624802E-2</v>
      </c>
      <c r="D139" s="2">
        <v>3.9877982904896601E-2</v>
      </c>
      <c r="E139" s="2">
        <v>4.9899162745217898E-2</v>
      </c>
      <c r="F139" s="2">
        <v>4.5199220000582102E-2</v>
      </c>
      <c r="G139" s="2">
        <v>3.9652483849409698E-2</v>
      </c>
      <c r="H139" s="2">
        <v>4.3577244482536998E-2</v>
      </c>
      <c r="I139" s="2">
        <v>4.0833611374894101E-2</v>
      </c>
      <c r="J139" s="2">
        <v>1.6743107954825701E-2</v>
      </c>
      <c r="K139" s="2">
        <v>5.7187204423641301E-2</v>
      </c>
      <c r="L139" s="2">
        <v>6.2535844555068706E-2</v>
      </c>
      <c r="M139" s="2">
        <v>6.6843707494008697E-2</v>
      </c>
      <c r="N139" s="3">
        <v>0.21844947477437501</v>
      </c>
      <c r="O139" s="3">
        <v>0.50990038501497303</v>
      </c>
    </row>
    <row r="140" spans="1:15" x14ac:dyDescent="0.3">
      <c r="A140" s="8" t="s">
        <v>12</v>
      </c>
      <c r="B140" s="8" t="s">
        <v>62</v>
      </c>
      <c r="C140" s="2">
        <v>4.2806005767127397E-2</v>
      </c>
      <c r="D140" s="2">
        <v>4.5578069129916597E-2</v>
      </c>
      <c r="E140" s="2">
        <v>4.1539373489580998E-2</v>
      </c>
      <c r="F140" s="2">
        <v>4.8813589002714299E-2</v>
      </c>
      <c r="G140" s="2">
        <v>5.0632383019576697E-2</v>
      </c>
      <c r="H140" s="2">
        <v>5.7290425109257102E-2</v>
      </c>
      <c r="I140" s="2">
        <v>5.5426123553284197E-2</v>
      </c>
      <c r="J140" s="2">
        <v>2.3142379036564999E-2</v>
      </c>
      <c r="K140" s="2">
        <v>6.1801858231548198E-2</v>
      </c>
      <c r="L140" s="2">
        <v>6.7020614164454498E-2</v>
      </c>
      <c r="M140" s="2">
        <v>6.4899563855273706E-2</v>
      </c>
      <c r="N140" s="3">
        <v>0.23441449781037499</v>
      </c>
      <c r="O140" s="3">
        <v>0.58091286307053902</v>
      </c>
    </row>
    <row r="141" spans="1:15" x14ac:dyDescent="0.3">
      <c r="A141" s="8" t="s">
        <v>12</v>
      </c>
      <c r="B141" s="8" t="s">
        <v>63</v>
      </c>
      <c r="C141" s="2">
        <v>6.2220272049144397E-2</v>
      </c>
      <c r="D141" s="2">
        <v>6.2789160608063402E-2</v>
      </c>
      <c r="E141" s="2">
        <v>6.0245646766169197E-2</v>
      </c>
      <c r="F141" s="2">
        <v>6.0121709802771497E-2</v>
      </c>
      <c r="G141" s="2">
        <v>5.28390621758075E-2</v>
      </c>
      <c r="H141" s="2">
        <v>4.2764238323589297E-2</v>
      </c>
      <c r="I141" s="2">
        <v>4.7625047247070701E-2</v>
      </c>
      <c r="J141" s="2">
        <v>2.6458208057727E-3</v>
      </c>
      <c r="K141" s="2">
        <v>6.3152213026268403E-2</v>
      </c>
      <c r="L141" s="2">
        <v>7.5308850905398503E-2</v>
      </c>
      <c r="M141" s="2">
        <v>5.4716189277095803E-2</v>
      </c>
      <c r="N141" s="3">
        <v>0.20895971136500299</v>
      </c>
      <c r="O141" s="3">
        <v>0.56288868159203997</v>
      </c>
    </row>
    <row r="142" spans="1:15" x14ac:dyDescent="0.3">
      <c r="A142" s="8" t="s">
        <v>12</v>
      </c>
      <c r="B142" s="8" t="s">
        <v>64</v>
      </c>
      <c r="C142" s="2">
        <v>5.0799381124290902E-2</v>
      </c>
      <c r="D142" s="2">
        <v>3.5582822085889601E-2</v>
      </c>
      <c r="E142" s="2">
        <v>6.5402843601895702E-2</v>
      </c>
      <c r="F142" s="2">
        <v>5.2046263345195701E-2</v>
      </c>
      <c r="G142" s="2">
        <v>5.8985200845665997E-2</v>
      </c>
      <c r="H142" s="2">
        <v>7.0473148333000599E-2</v>
      </c>
      <c r="I142" s="2">
        <v>7.0496083550913802E-2</v>
      </c>
      <c r="J142" s="2">
        <v>-0.11080139372822299</v>
      </c>
      <c r="K142" s="2">
        <v>0.123824451410658</v>
      </c>
      <c r="L142" s="2">
        <v>0.17381450488145</v>
      </c>
      <c r="M142" s="2">
        <v>9.2974899747512205E-2</v>
      </c>
      <c r="N142" s="3">
        <v>0.28205574912892001</v>
      </c>
      <c r="O142" s="3">
        <v>0.74383886255924203</v>
      </c>
    </row>
    <row r="143" spans="1:15" x14ac:dyDescent="0.3">
      <c r="A143" s="8" t="s">
        <v>12</v>
      </c>
      <c r="B143" s="8" t="s">
        <v>65</v>
      </c>
      <c r="C143" s="2">
        <v>4.08163265306122E-2</v>
      </c>
      <c r="D143" s="2">
        <v>5.4154995331465901E-2</v>
      </c>
      <c r="E143" s="2">
        <v>6.9087688219663407E-2</v>
      </c>
      <c r="F143" s="2">
        <v>6.7937033968516997E-2</v>
      </c>
      <c r="G143" s="2">
        <v>6.9045771916214096E-2</v>
      </c>
      <c r="H143" s="2">
        <v>0.10885341074020299</v>
      </c>
      <c r="I143" s="2">
        <v>9.6858638743455502E-2</v>
      </c>
      <c r="J143" s="2">
        <v>-0.250596658711217</v>
      </c>
      <c r="K143" s="2">
        <v>0.13614649681528701</v>
      </c>
      <c r="L143" s="2">
        <v>0.28170988086895599</v>
      </c>
      <c r="M143" s="2">
        <v>7.7638053581191899E-2</v>
      </c>
      <c r="N143" s="3">
        <v>0.17601431980906901</v>
      </c>
      <c r="O143" s="3">
        <v>0.74579273693534098</v>
      </c>
    </row>
    <row r="144" spans="1:15" x14ac:dyDescent="0.3">
      <c r="A144" s="8" t="s">
        <v>12</v>
      </c>
      <c r="B144" s="8" t="s">
        <v>66</v>
      </c>
      <c r="C144" s="2">
        <v>6.7323187108325896E-2</v>
      </c>
      <c r="D144" s="2">
        <v>5.5443717497064303E-2</v>
      </c>
      <c r="E144" s="2">
        <v>3.82261781769054E-2</v>
      </c>
      <c r="F144" s="2">
        <v>1.19412124923454E-2</v>
      </c>
      <c r="G144" s="2">
        <v>2.21633888048412E-2</v>
      </c>
      <c r="H144" s="2">
        <v>3.5521349811292798E-2</v>
      </c>
      <c r="I144" s="2">
        <v>4.5379832773529603E-2</v>
      </c>
      <c r="J144" s="2">
        <v>1.4424391577796E-2</v>
      </c>
      <c r="K144" s="2">
        <v>3.22124132353932E-2</v>
      </c>
      <c r="L144" s="2">
        <v>5.1837827250767098E-2</v>
      </c>
      <c r="M144" s="2">
        <v>5.2883123331885003E-2</v>
      </c>
      <c r="N144" s="3">
        <v>0.15962537599125001</v>
      </c>
      <c r="O144" s="3">
        <v>0.34808869109115498</v>
      </c>
    </row>
    <row r="145" spans="1:15" x14ac:dyDescent="0.3">
      <c r="A145" s="8" t="s">
        <v>12</v>
      </c>
      <c r="B145" s="8" t="s">
        <v>67</v>
      </c>
      <c r="C145" s="2">
        <v>-1.6056128988733698E-2</v>
      </c>
      <c r="D145" s="2">
        <v>-1.0455947891669501E-2</v>
      </c>
      <c r="E145" s="2">
        <v>-2.9100987354928102E-3</v>
      </c>
      <c r="F145" s="2">
        <v>1.56353149647337E-3</v>
      </c>
      <c r="G145" s="2">
        <v>1.5957815860681301E-2</v>
      </c>
      <c r="H145" s="2">
        <v>3.59557467732022E-2</v>
      </c>
      <c r="I145" s="2">
        <v>5.1221200435083603E-2</v>
      </c>
      <c r="J145" s="2">
        <v>3.7688520992067202E-2</v>
      </c>
      <c r="K145" s="2">
        <v>7.92566852998942E-2</v>
      </c>
      <c r="L145" s="2">
        <v>8.9478694215801596E-2</v>
      </c>
      <c r="M145" s="2">
        <v>9.5287043223518497E-2</v>
      </c>
      <c r="N145" s="3">
        <v>0.336406107923369</v>
      </c>
      <c r="O145" s="3">
        <v>0.47659795600207899</v>
      </c>
    </row>
    <row r="146" spans="1:15" x14ac:dyDescent="0.3">
      <c r="A146" s="8" t="s">
        <v>12</v>
      </c>
      <c r="B146" s="8" t="s">
        <v>68</v>
      </c>
      <c r="C146" s="2">
        <v>2.1218895444717299E-2</v>
      </c>
      <c r="D146" s="2">
        <v>1.8911935692241401E-2</v>
      </c>
      <c r="E146" s="2">
        <v>2.33508259077942E-2</v>
      </c>
      <c r="F146" s="2">
        <v>3.1146751101321601E-2</v>
      </c>
      <c r="G146" s="2">
        <v>2.1861753613030301E-2</v>
      </c>
      <c r="H146" s="2">
        <v>2.4986934935981201E-2</v>
      </c>
      <c r="I146" s="2">
        <v>2.26570217647621E-2</v>
      </c>
      <c r="J146" s="2">
        <v>-2.1936931322447999E-2</v>
      </c>
      <c r="K146" s="2">
        <v>2.06766917293233E-2</v>
      </c>
      <c r="L146" s="2">
        <v>2.5751474857196401E-2</v>
      </c>
      <c r="M146" s="2">
        <v>2.2031525774450701E-2</v>
      </c>
      <c r="N146" s="3">
        <v>4.6553658232581299E-2</v>
      </c>
      <c r="O146" s="3">
        <v>0.18289719297009799</v>
      </c>
    </row>
    <row r="147" spans="1:15" x14ac:dyDescent="0.3">
      <c r="A147" s="8" t="s">
        <v>12</v>
      </c>
      <c r="B147" s="8" t="s">
        <v>69</v>
      </c>
      <c r="C147" s="2">
        <v>2.0391663672296102E-2</v>
      </c>
      <c r="D147" s="2">
        <v>2.28453208909235E-2</v>
      </c>
      <c r="E147" s="2">
        <v>2.0312432758101299E-2</v>
      </c>
      <c r="F147" s="2">
        <v>1.39187650259395E-2</v>
      </c>
      <c r="G147" s="2">
        <v>1.7762802113232699E-2</v>
      </c>
      <c r="H147" s="2">
        <v>7.8884983242050195E-3</v>
      </c>
      <c r="I147" s="2">
        <v>1.33825378158076E-2</v>
      </c>
      <c r="J147" s="2">
        <v>-2.5171075273120201E-2</v>
      </c>
      <c r="K147" s="2">
        <v>2.3399014778325102E-2</v>
      </c>
      <c r="L147" s="2">
        <v>3.6341756919374198E-2</v>
      </c>
      <c r="M147" s="2">
        <v>3.0306549001393401E-2</v>
      </c>
      <c r="N147" s="3">
        <v>6.5228700628276404E-2</v>
      </c>
      <c r="O147" s="3">
        <v>0.14554374488961599</v>
      </c>
    </row>
    <row r="148" spans="1:15" x14ac:dyDescent="0.3">
      <c r="A148" s="8" t="s">
        <v>12</v>
      </c>
      <c r="B148" s="8" t="s">
        <v>70</v>
      </c>
      <c r="C148" s="2">
        <v>1.4272970561998201E-2</v>
      </c>
      <c r="D148" s="2">
        <v>1.67905972655313E-3</v>
      </c>
      <c r="E148" s="2">
        <v>1.78001277139208E-2</v>
      </c>
      <c r="F148" s="2">
        <v>2.1331660261940201E-2</v>
      </c>
      <c r="G148" s="2">
        <v>2.3420102894878302E-2</v>
      </c>
      <c r="H148" s="2">
        <v>3.78151260504202E-2</v>
      </c>
      <c r="I148" s="2">
        <v>2.8918449971081599E-2</v>
      </c>
      <c r="J148" s="2">
        <v>-8.8532883642495799E-2</v>
      </c>
      <c r="K148" s="2">
        <v>7.2463768115942004E-2</v>
      </c>
      <c r="L148" s="2">
        <v>0.10537665324899401</v>
      </c>
      <c r="M148" s="2">
        <v>4.5454545454545497E-2</v>
      </c>
      <c r="N148" s="3">
        <v>0.129637436762226</v>
      </c>
      <c r="O148" s="3">
        <v>0.28328544061302702</v>
      </c>
    </row>
    <row r="149" spans="1:15" x14ac:dyDescent="0.3">
      <c r="A149" s="8" t="s">
        <v>12</v>
      </c>
      <c r="B149" s="8" t="s">
        <v>71</v>
      </c>
      <c r="C149" s="2">
        <v>2.4561403508771899E-2</v>
      </c>
      <c r="D149" s="2">
        <v>4.2237442922374399E-2</v>
      </c>
      <c r="E149" s="2">
        <v>4.09638554216867E-2</v>
      </c>
      <c r="F149" s="2">
        <v>6.3552188552188596E-2</v>
      </c>
      <c r="G149" s="2">
        <v>7.85516422635536E-2</v>
      </c>
      <c r="H149" s="2">
        <v>8.1636396991377702E-2</v>
      </c>
      <c r="I149" s="2">
        <v>6.7333785617367706E-2</v>
      </c>
      <c r="J149" s="2">
        <v>-0.26791673287780099</v>
      </c>
      <c r="K149" s="2">
        <v>0.10201866724549601</v>
      </c>
      <c r="L149" s="2">
        <v>0.21626945046287199</v>
      </c>
      <c r="M149" s="2">
        <v>5.78137651821862E-2</v>
      </c>
      <c r="N149" s="3">
        <v>3.7978706499284899E-2</v>
      </c>
      <c r="O149" s="3">
        <v>0.43088718510405299</v>
      </c>
    </row>
    <row r="150" spans="1:15" x14ac:dyDescent="0.3">
      <c r="A150" s="8" t="s">
        <v>13</v>
      </c>
      <c r="B150" s="8" t="s">
        <v>60</v>
      </c>
      <c r="C150" s="2">
        <v>1.3969732246798599E-2</v>
      </c>
      <c r="D150" s="2">
        <v>1.03329506314581E-2</v>
      </c>
      <c r="E150" s="2">
        <v>-2.3863636363636399E-2</v>
      </c>
      <c r="F150" s="2">
        <v>3.3760186263096598E-2</v>
      </c>
      <c r="G150" s="2">
        <v>-5.2927927927927901E-2</v>
      </c>
      <c r="H150" s="2">
        <v>-1.66468489892985E-2</v>
      </c>
      <c r="I150" s="2">
        <v>-2.17654171704958E-2</v>
      </c>
      <c r="J150" s="2">
        <v>-3.9555006180469698E-2</v>
      </c>
      <c r="K150" s="2">
        <v>-3.8610038610038598E-3</v>
      </c>
      <c r="L150" s="2">
        <v>1.9379844961240299E-2</v>
      </c>
      <c r="M150" s="2">
        <v>1.5209125475285201E-2</v>
      </c>
      <c r="N150" s="3">
        <v>-9.8887515451174298E-3</v>
      </c>
      <c r="O150" s="3">
        <v>-8.9772727272727296E-2</v>
      </c>
    </row>
    <row r="151" spans="1:15" x14ac:dyDescent="0.3">
      <c r="A151" s="8" t="s">
        <v>13</v>
      </c>
      <c r="B151" s="8" t="s">
        <v>61</v>
      </c>
      <c r="C151" s="2">
        <v>3.5496957403651101E-2</v>
      </c>
      <c r="D151" s="2">
        <v>7.3457394711067603E-2</v>
      </c>
      <c r="E151" s="2">
        <v>4.9270072992700698E-2</v>
      </c>
      <c r="F151" s="2">
        <v>5.4782608695652199E-2</v>
      </c>
      <c r="G151" s="2">
        <v>7.5845012366034595E-2</v>
      </c>
      <c r="H151" s="2">
        <v>6.5134099616858204E-2</v>
      </c>
      <c r="I151" s="2">
        <v>4.8920863309352497E-2</v>
      </c>
      <c r="J151" s="2">
        <v>1.37174211248285E-2</v>
      </c>
      <c r="K151" s="2">
        <v>6.9012178619756406E-2</v>
      </c>
      <c r="L151" s="2">
        <v>8.4177215189873394E-2</v>
      </c>
      <c r="M151" s="2">
        <v>2.51021599532983E-2</v>
      </c>
      <c r="N151" s="3">
        <v>0.20438957475994499</v>
      </c>
      <c r="O151" s="3">
        <v>0.60218978102189802</v>
      </c>
    </row>
    <row r="152" spans="1:15" x14ac:dyDescent="0.3">
      <c r="A152" s="8" t="s">
        <v>13</v>
      </c>
      <c r="B152" s="8" t="s">
        <v>62</v>
      </c>
      <c r="C152" s="2">
        <v>3.4482758620689703E-2</v>
      </c>
      <c r="D152" s="2">
        <v>3.7878787878787901E-2</v>
      </c>
      <c r="E152" s="2">
        <v>3.7956204379562E-2</v>
      </c>
      <c r="F152" s="2">
        <v>2.2503516174402299E-2</v>
      </c>
      <c r="G152" s="2">
        <v>2.61348005502063E-2</v>
      </c>
      <c r="H152" s="2">
        <v>8.4450402144772105E-2</v>
      </c>
      <c r="I152" s="2">
        <v>8.2818294190358493E-2</v>
      </c>
      <c r="J152" s="2">
        <v>4.5662100456621002E-2</v>
      </c>
      <c r="K152" s="2">
        <v>5.78602620087336E-2</v>
      </c>
      <c r="L152" s="2">
        <v>7.3271413828689402E-2</v>
      </c>
      <c r="M152" s="2">
        <v>5.2884615384615398E-2</v>
      </c>
      <c r="N152" s="3">
        <v>0.25</v>
      </c>
      <c r="O152" s="3">
        <v>0.59854014598540195</v>
      </c>
    </row>
    <row r="153" spans="1:15" x14ac:dyDescent="0.3">
      <c r="A153" s="8" t="s">
        <v>13</v>
      </c>
      <c r="B153" s="8" t="s">
        <v>63</v>
      </c>
      <c r="C153" s="2">
        <v>3.5000000000000003E-2</v>
      </c>
      <c r="D153" s="2">
        <v>3.8647342995169101E-2</v>
      </c>
      <c r="E153" s="2">
        <v>6.9767441860465101E-2</v>
      </c>
      <c r="F153" s="2">
        <v>5.6521739130434803E-2</v>
      </c>
      <c r="G153" s="2">
        <v>3.7037037037037E-2</v>
      </c>
      <c r="H153" s="2">
        <v>1.58730158730159E-2</v>
      </c>
      <c r="I153" s="2">
        <v>3.7109375E-2</v>
      </c>
      <c r="J153" s="2">
        <v>-1.5065913370998101E-2</v>
      </c>
      <c r="K153" s="2">
        <v>9.1778202676864207E-2</v>
      </c>
      <c r="L153" s="2">
        <v>6.1295971978984197E-2</v>
      </c>
      <c r="M153" s="2">
        <v>3.9603960396039598E-2</v>
      </c>
      <c r="N153" s="3">
        <v>0.186440677966102</v>
      </c>
      <c r="O153" s="3">
        <v>0.46511627906976699</v>
      </c>
    </row>
    <row r="154" spans="1:15" x14ac:dyDescent="0.3">
      <c r="A154" s="8" t="s">
        <v>13</v>
      </c>
      <c r="B154" s="8" t="s">
        <v>64</v>
      </c>
      <c r="C154" s="2">
        <v>0.198275862068966</v>
      </c>
      <c r="D154" s="2">
        <v>5.7553956834532398E-2</v>
      </c>
      <c r="E154" s="2">
        <v>9.5238095238095205E-2</v>
      </c>
      <c r="F154" s="2">
        <v>4.3478260869565202E-2</v>
      </c>
      <c r="G154" s="2">
        <v>0.148809523809524</v>
      </c>
      <c r="H154" s="2">
        <v>5.1813471502590698E-2</v>
      </c>
      <c r="I154" s="2">
        <v>8.3743842364532001E-2</v>
      </c>
      <c r="J154" s="2">
        <v>-0.218181818181818</v>
      </c>
      <c r="K154" s="2">
        <v>1.16279069767442E-2</v>
      </c>
      <c r="L154" s="2">
        <v>0.27011494252873602</v>
      </c>
      <c r="M154" s="2">
        <v>4.0723981900452497E-2</v>
      </c>
      <c r="N154" s="3">
        <v>4.5454545454545497E-2</v>
      </c>
      <c r="O154" s="3">
        <v>0.56462585034013602</v>
      </c>
    </row>
    <row r="155" spans="1:15" x14ac:dyDescent="0.3">
      <c r="A155" s="8" t="s">
        <v>13</v>
      </c>
      <c r="B155" s="8" t="s">
        <v>65</v>
      </c>
      <c r="C155" s="2">
        <v>0.13043478260869601</v>
      </c>
      <c r="D155" s="2">
        <v>0.115384615384615</v>
      </c>
      <c r="E155" s="2">
        <v>0</v>
      </c>
      <c r="F155" s="2">
        <v>6.8965517241379296E-2</v>
      </c>
      <c r="G155" s="2">
        <v>-3.2258064516128997E-2</v>
      </c>
      <c r="H155" s="2">
        <v>0.133333333333333</v>
      </c>
      <c r="I155" s="2">
        <v>0.17647058823529399</v>
      </c>
      <c r="J155" s="2">
        <v>-0.17499999999999999</v>
      </c>
      <c r="K155" s="2">
        <v>0.12121212121212099</v>
      </c>
      <c r="L155" s="2">
        <v>0.43243243243243201</v>
      </c>
      <c r="M155" s="2">
        <v>0.18867924528301899</v>
      </c>
      <c r="N155" s="3">
        <v>0.57499999999999996</v>
      </c>
      <c r="O155" s="3">
        <v>1.17241379310345</v>
      </c>
    </row>
    <row r="156" spans="1:15" x14ac:dyDescent="0.3">
      <c r="A156" s="8" t="s">
        <v>13</v>
      </c>
      <c r="B156" s="8" t="s">
        <v>66</v>
      </c>
      <c r="C156" s="2">
        <v>6.9418386491557196E-2</v>
      </c>
      <c r="D156" s="2">
        <v>-1.2280701754386E-2</v>
      </c>
      <c r="E156" s="2">
        <v>3.0195381882770898E-2</v>
      </c>
      <c r="F156" s="2">
        <v>6.8965517241379296E-2</v>
      </c>
      <c r="G156" s="2">
        <v>0</v>
      </c>
      <c r="H156" s="2">
        <v>-6.4516129032258099E-3</v>
      </c>
      <c r="I156" s="2">
        <v>-5.8441558441558399E-2</v>
      </c>
      <c r="J156" s="2">
        <v>-3.6206896551724099E-2</v>
      </c>
      <c r="K156" s="2">
        <v>-6.7978533094812194E-2</v>
      </c>
      <c r="L156" s="2">
        <v>-5.7581573896353197E-2</v>
      </c>
      <c r="M156" s="2">
        <v>-4.6843177189409398E-2</v>
      </c>
      <c r="N156" s="3">
        <v>-0.19310344827586201</v>
      </c>
      <c r="O156" s="3">
        <v>-0.16873889875666101</v>
      </c>
    </row>
    <row r="157" spans="1:15" x14ac:dyDescent="0.3">
      <c r="A157" s="8" t="s">
        <v>13</v>
      </c>
      <c r="B157" s="8" t="s">
        <v>67</v>
      </c>
      <c r="C157" s="2">
        <v>-4.7281323877068598E-2</v>
      </c>
      <c r="D157" s="2">
        <v>7.4441687344913203E-3</v>
      </c>
      <c r="E157" s="2">
        <v>3.2019704433497498E-2</v>
      </c>
      <c r="F157" s="2">
        <v>1.4319809069212401E-2</v>
      </c>
      <c r="G157" s="2">
        <v>7.8823529411764695E-2</v>
      </c>
      <c r="H157" s="2">
        <v>3.7077426390403498E-2</v>
      </c>
      <c r="I157" s="2">
        <v>7.3606729758149303E-2</v>
      </c>
      <c r="J157" s="2">
        <v>3.2321253672869699E-2</v>
      </c>
      <c r="K157" s="2">
        <v>8.4440227703984794E-2</v>
      </c>
      <c r="L157" s="2">
        <v>6.7366579177602803E-2</v>
      </c>
      <c r="M157" s="2">
        <v>4.83606557377049E-2</v>
      </c>
      <c r="N157" s="3">
        <v>0.25269343780607201</v>
      </c>
      <c r="O157" s="3">
        <v>0.57512315270935999</v>
      </c>
    </row>
    <row r="158" spans="1:15" x14ac:dyDescent="0.3">
      <c r="A158" s="8" t="s">
        <v>13</v>
      </c>
      <c r="B158" s="8" t="s">
        <v>68</v>
      </c>
      <c r="C158" s="2">
        <v>3.01837270341207E-2</v>
      </c>
      <c r="D158" s="2">
        <v>-1.01910828025478E-2</v>
      </c>
      <c r="E158" s="2">
        <v>-1.5444015444015399E-2</v>
      </c>
      <c r="F158" s="2">
        <v>1.1764705882352899E-2</v>
      </c>
      <c r="G158" s="2">
        <v>2.58397932816537E-3</v>
      </c>
      <c r="H158" s="2">
        <v>4.6391752577319603E-2</v>
      </c>
      <c r="I158" s="2">
        <v>6.1576354679802998E-2</v>
      </c>
      <c r="J158" s="2">
        <v>2.32018561484919E-3</v>
      </c>
      <c r="K158" s="2">
        <v>3.5879629629629602E-2</v>
      </c>
      <c r="L158" s="2">
        <v>2.9050279329608901E-2</v>
      </c>
      <c r="M158" s="2">
        <v>-1.4115092290988099E-2</v>
      </c>
      <c r="N158" s="3">
        <v>5.3364269141531299E-2</v>
      </c>
      <c r="O158" s="3">
        <v>0.168597168597169</v>
      </c>
    </row>
    <row r="159" spans="1:15" x14ac:dyDescent="0.3">
      <c r="A159" s="8" t="s">
        <v>13</v>
      </c>
      <c r="B159" s="8" t="s">
        <v>69</v>
      </c>
      <c r="C159" s="2">
        <v>6.6489361702127703E-3</v>
      </c>
      <c r="D159" s="2">
        <v>-2.6420079260237798E-3</v>
      </c>
      <c r="E159" s="2">
        <v>-7.9470198675496706E-3</v>
      </c>
      <c r="F159" s="2">
        <v>1.86915887850467E-2</v>
      </c>
      <c r="G159" s="2">
        <v>2.6212319790301399E-3</v>
      </c>
      <c r="H159" s="2">
        <v>-3.6601307189542499E-2</v>
      </c>
      <c r="I159" s="2">
        <v>2.7137042062415199E-3</v>
      </c>
      <c r="J159" s="2">
        <v>-2.9769959404600799E-2</v>
      </c>
      <c r="K159" s="2">
        <v>1.8131101813110201E-2</v>
      </c>
      <c r="L159" s="2">
        <v>3.6986301369863001E-2</v>
      </c>
      <c r="M159" s="2">
        <v>2.77410832232497E-2</v>
      </c>
      <c r="N159" s="3">
        <v>5.27740189445196E-2</v>
      </c>
      <c r="O159" s="3">
        <v>3.0463576158940402E-2</v>
      </c>
    </row>
    <row r="160" spans="1:15" x14ac:dyDescent="0.3">
      <c r="A160" s="8" t="s">
        <v>13</v>
      </c>
      <c r="B160" s="8" t="s">
        <v>70</v>
      </c>
      <c r="C160" s="2">
        <v>1.3297872340425501E-2</v>
      </c>
      <c r="D160" s="2">
        <v>2.3622047244094498E-2</v>
      </c>
      <c r="E160" s="2">
        <v>6.4102564102564097E-2</v>
      </c>
      <c r="F160" s="2">
        <v>4.33734939759036E-2</v>
      </c>
      <c r="G160" s="2">
        <v>3.2332563510392598E-2</v>
      </c>
      <c r="H160" s="2">
        <v>9.1722595078299801E-2</v>
      </c>
      <c r="I160" s="2">
        <v>-1.4344262295082E-2</v>
      </c>
      <c r="J160" s="2">
        <v>-0.135135135135135</v>
      </c>
      <c r="K160" s="2">
        <v>8.6538461538461495E-2</v>
      </c>
      <c r="L160" s="2">
        <v>9.2920353982300904E-2</v>
      </c>
      <c r="M160" s="2">
        <v>3.0364372469635598E-2</v>
      </c>
      <c r="N160" s="3">
        <v>5.8212058212058201E-2</v>
      </c>
      <c r="O160" s="3">
        <v>0.30512820512820499</v>
      </c>
    </row>
    <row r="161" spans="1:15" x14ac:dyDescent="0.3">
      <c r="A161" s="8" t="s">
        <v>13</v>
      </c>
      <c r="B161" s="8" t="s">
        <v>71</v>
      </c>
      <c r="C161" s="2">
        <v>0.146341463414634</v>
      </c>
      <c r="D161" s="2">
        <v>2.1276595744680899E-2</v>
      </c>
      <c r="E161" s="2">
        <v>3.125E-2</v>
      </c>
      <c r="F161" s="2">
        <v>6.0606060606060601E-2</v>
      </c>
      <c r="G161" s="2">
        <v>0.24761904761904799</v>
      </c>
      <c r="H161" s="2">
        <v>0.16793893129771001</v>
      </c>
      <c r="I161" s="2">
        <v>6.5359477124183E-3</v>
      </c>
      <c r="J161" s="2">
        <v>-0.40909090909090901</v>
      </c>
      <c r="K161" s="2">
        <v>0.175824175824176</v>
      </c>
      <c r="L161" s="2">
        <v>0.34579439252336402</v>
      </c>
      <c r="M161" s="2">
        <v>6.25E-2</v>
      </c>
      <c r="N161" s="3">
        <v>-6.4935064935064896E-3</v>
      </c>
      <c r="O161" s="3">
        <v>0.59375</v>
      </c>
    </row>
    <row r="162" spans="1:15" x14ac:dyDescent="0.3">
      <c r="A162" s="8" t="s">
        <v>14</v>
      </c>
      <c r="B162" s="8" t="s">
        <v>60</v>
      </c>
      <c r="C162" s="2">
        <v>3.4467713787085498E-2</v>
      </c>
      <c r="D162" s="2">
        <v>-1.13876001687052E-2</v>
      </c>
      <c r="E162" s="2">
        <v>-1.36518771331058E-2</v>
      </c>
      <c r="F162" s="2">
        <v>1.12456747404844E-2</v>
      </c>
      <c r="G162" s="2">
        <v>9.4097519247219805E-3</v>
      </c>
      <c r="H162" s="2">
        <v>-7.6271186440678004E-3</v>
      </c>
      <c r="I162" s="2">
        <v>-8.5397096498718999E-4</v>
      </c>
      <c r="J162" s="2">
        <v>5.5555555555555601E-3</v>
      </c>
      <c r="K162" s="2">
        <v>6.3748406289842801E-3</v>
      </c>
      <c r="L162" s="2">
        <v>4.81418918918919E-2</v>
      </c>
      <c r="M162" s="2">
        <v>6.0435132957292496E-3</v>
      </c>
      <c r="N162" s="3">
        <v>6.7094017094017105E-2</v>
      </c>
      <c r="O162" s="3">
        <v>6.5273037542662102E-2</v>
      </c>
    </row>
    <row r="163" spans="1:15" x14ac:dyDescent="0.3">
      <c r="A163" s="8" t="s">
        <v>14</v>
      </c>
      <c r="B163" s="8" t="s">
        <v>61</v>
      </c>
      <c r="C163" s="2">
        <v>4.6798029556650203E-2</v>
      </c>
      <c r="D163" s="2">
        <v>4.7647058823529397E-2</v>
      </c>
      <c r="E163" s="2">
        <v>2.7793374508702999E-2</v>
      </c>
      <c r="F163" s="2">
        <v>3.5782573067467897E-2</v>
      </c>
      <c r="G163" s="2">
        <v>3.13818565400844E-2</v>
      </c>
      <c r="H163" s="2">
        <v>7.6706724622858597E-3</v>
      </c>
      <c r="I163" s="2">
        <v>4.2375031717838102E-2</v>
      </c>
      <c r="J163" s="2">
        <v>-1.8987341772151899E-2</v>
      </c>
      <c r="K163" s="2">
        <v>4.8883374689826301E-2</v>
      </c>
      <c r="L163" s="2">
        <v>6.4348237520700305E-2</v>
      </c>
      <c r="M163" s="2">
        <v>1.9782173816403601E-2</v>
      </c>
      <c r="N163" s="3">
        <v>0.116845180136319</v>
      </c>
      <c r="O163" s="3">
        <v>0.288040426726558</v>
      </c>
    </row>
    <row r="164" spans="1:15" x14ac:dyDescent="0.3">
      <c r="A164" s="8" t="s">
        <v>14</v>
      </c>
      <c r="B164" s="8" t="s">
        <v>62</v>
      </c>
      <c r="C164" s="2">
        <v>2.0080321285140599E-3</v>
      </c>
      <c r="D164" s="2">
        <v>2.4048096192384801E-2</v>
      </c>
      <c r="E164" s="2">
        <v>1.25244618395303E-2</v>
      </c>
      <c r="F164" s="2">
        <v>3.9427908774642403E-2</v>
      </c>
      <c r="G164" s="2">
        <v>2.45444403123838E-2</v>
      </c>
      <c r="H164" s="2">
        <v>4.60980036297641E-2</v>
      </c>
      <c r="I164" s="2">
        <v>3.8167938931297697E-2</v>
      </c>
      <c r="J164" s="2">
        <v>2.8074866310160401E-2</v>
      </c>
      <c r="K164" s="2">
        <v>3.9336801040312099E-2</v>
      </c>
      <c r="L164" s="2">
        <v>5.0359712230215799E-2</v>
      </c>
      <c r="M164" s="2">
        <v>5.4198927933293603E-2</v>
      </c>
      <c r="N164" s="3">
        <v>0.183155080213904</v>
      </c>
      <c r="O164" s="3">
        <v>0.38551859099804298</v>
      </c>
    </row>
    <row r="165" spans="1:15" x14ac:dyDescent="0.3">
      <c r="A165" s="8" t="s">
        <v>14</v>
      </c>
      <c r="B165" s="8" t="s">
        <v>63</v>
      </c>
      <c r="C165" s="2">
        <v>5.4158607350096699E-2</v>
      </c>
      <c r="D165" s="2">
        <v>5.7492354740061202E-2</v>
      </c>
      <c r="E165" s="2">
        <v>7.8658183921341801E-2</v>
      </c>
      <c r="F165" s="2">
        <v>3.0563002680965099E-2</v>
      </c>
      <c r="G165" s="2">
        <v>4.21436004162331E-2</v>
      </c>
      <c r="H165" s="2">
        <v>3.4947578632051897E-2</v>
      </c>
      <c r="I165" s="2">
        <v>4.1485769416304899E-2</v>
      </c>
      <c r="J165" s="2">
        <v>-1.80639184807781E-2</v>
      </c>
      <c r="K165" s="2">
        <v>5.37735849056604E-2</v>
      </c>
      <c r="L165" s="2">
        <v>5.7743957027752903E-2</v>
      </c>
      <c r="M165" s="2">
        <v>-4.2319085907744399E-4</v>
      </c>
      <c r="N165" s="3">
        <v>9.4025011579434895E-2</v>
      </c>
      <c r="O165" s="3">
        <v>0.36610757663389198</v>
      </c>
    </row>
    <row r="166" spans="1:15" x14ac:dyDescent="0.3">
      <c r="A166" s="8" t="s">
        <v>14</v>
      </c>
      <c r="B166" s="8" t="s">
        <v>64</v>
      </c>
      <c r="C166" s="2">
        <v>0.111979166666667</v>
      </c>
      <c r="D166" s="2">
        <v>7.7283372365339595E-2</v>
      </c>
      <c r="E166" s="2">
        <v>5.6521739130434803E-2</v>
      </c>
      <c r="F166" s="2">
        <v>7.2016460905349799E-2</v>
      </c>
      <c r="G166" s="2">
        <v>6.5259117082533596E-2</v>
      </c>
      <c r="H166" s="2">
        <v>0.10090090090090099</v>
      </c>
      <c r="I166" s="2">
        <v>5.0736497545008197E-2</v>
      </c>
      <c r="J166" s="2">
        <v>-0.169781931464174</v>
      </c>
      <c r="K166" s="2">
        <v>0.110694183864916</v>
      </c>
      <c r="L166" s="2">
        <v>0.24662162162162199</v>
      </c>
      <c r="M166" s="2">
        <v>9.6205962059620606E-2</v>
      </c>
      <c r="N166" s="3">
        <v>0.26012461059190001</v>
      </c>
      <c r="O166" s="3">
        <v>0.75869565217391299</v>
      </c>
    </row>
    <row r="167" spans="1:15" x14ac:dyDescent="0.3">
      <c r="A167" s="8" t="s">
        <v>14</v>
      </c>
      <c r="B167" s="8" t="s">
        <v>65</v>
      </c>
      <c r="C167" s="2">
        <v>-5.7471264367816098E-2</v>
      </c>
      <c r="D167" s="2">
        <v>8.5365853658536606E-2</v>
      </c>
      <c r="E167" s="2">
        <v>0.123595505617978</v>
      </c>
      <c r="F167" s="2">
        <v>7.0000000000000007E-2</v>
      </c>
      <c r="G167" s="2">
        <v>0.11214953271028</v>
      </c>
      <c r="H167" s="2">
        <v>5.0420168067226899E-2</v>
      </c>
      <c r="I167" s="2">
        <v>0.112</v>
      </c>
      <c r="J167" s="2">
        <v>-0.23741007194244601</v>
      </c>
      <c r="K167" s="2">
        <v>0.20754716981132099</v>
      </c>
      <c r="L167" s="2">
        <v>0.296875</v>
      </c>
      <c r="M167" s="2">
        <v>3.6144578313252997E-2</v>
      </c>
      <c r="N167" s="3">
        <v>0.23741007194244601</v>
      </c>
      <c r="O167" s="3">
        <v>0.93258426966292096</v>
      </c>
    </row>
    <row r="168" spans="1:15" x14ac:dyDescent="0.3">
      <c r="A168" s="8" t="s">
        <v>14</v>
      </c>
      <c r="B168" s="8" t="s">
        <v>66</v>
      </c>
      <c r="C168" s="2">
        <v>5.52407932011331E-2</v>
      </c>
      <c r="D168" s="2">
        <v>3.1543624161073799E-2</v>
      </c>
      <c r="E168" s="2">
        <v>3.9037085230969402E-2</v>
      </c>
      <c r="F168" s="2">
        <v>4.9467752035065697E-2</v>
      </c>
      <c r="G168" s="2">
        <v>2.38663484486874E-3</v>
      </c>
      <c r="H168" s="2">
        <v>2.3214285714285701E-2</v>
      </c>
      <c r="I168" s="2">
        <v>1.7452006980802799E-3</v>
      </c>
      <c r="J168" s="2">
        <v>2.90360046457607E-3</v>
      </c>
      <c r="K168" s="2">
        <v>-1.73711638679792E-3</v>
      </c>
      <c r="L168" s="2">
        <v>3.7122969837586998E-2</v>
      </c>
      <c r="M168" s="2">
        <v>-5.8165548098434001E-2</v>
      </c>
      <c r="N168" s="3">
        <v>-2.2067363530778199E-2</v>
      </c>
      <c r="O168" s="3">
        <v>9.5640858815875099E-2</v>
      </c>
    </row>
    <row r="169" spans="1:15" x14ac:dyDescent="0.3">
      <c r="A169" s="8" t="s">
        <v>14</v>
      </c>
      <c r="B169" s="8" t="s">
        <v>67</v>
      </c>
      <c r="C169" s="2">
        <v>-1.67638483965015E-2</v>
      </c>
      <c r="D169" s="2">
        <v>-2.77983691623425E-2</v>
      </c>
      <c r="E169" s="2">
        <v>-2.21120853983988E-2</v>
      </c>
      <c r="F169" s="2">
        <v>2.7290448343079898E-3</v>
      </c>
      <c r="G169" s="2">
        <v>3.8880248833592502E-4</v>
      </c>
      <c r="H169" s="2">
        <v>1.24368441507967E-2</v>
      </c>
      <c r="I169" s="2">
        <v>2.91746641074856E-2</v>
      </c>
      <c r="J169" s="2">
        <v>1.0816859380827999E-2</v>
      </c>
      <c r="K169" s="2">
        <v>5.9409594095941001E-2</v>
      </c>
      <c r="L169" s="2">
        <v>7.3841866945315193E-2</v>
      </c>
      <c r="M169" s="2">
        <v>5.0275705481673698E-2</v>
      </c>
      <c r="N169" s="3">
        <v>0.207758299142111</v>
      </c>
      <c r="O169" s="3">
        <v>0.234464353793366</v>
      </c>
    </row>
    <row r="170" spans="1:15" x14ac:dyDescent="0.3">
      <c r="A170" s="8" t="s">
        <v>14</v>
      </c>
      <c r="B170" s="8" t="s">
        <v>68</v>
      </c>
      <c r="C170" s="2">
        <v>1.33542812254517E-2</v>
      </c>
      <c r="D170" s="2">
        <v>-3.8759689922480598E-3</v>
      </c>
      <c r="E170" s="2">
        <v>2.2957198443579799E-2</v>
      </c>
      <c r="F170" s="2">
        <v>2.6626093571700299E-3</v>
      </c>
      <c r="G170" s="2">
        <v>-2.2761760242792101E-3</v>
      </c>
      <c r="H170" s="2">
        <v>3.4220532319391601E-3</v>
      </c>
      <c r="I170" s="2">
        <v>1.28836680560818E-2</v>
      </c>
      <c r="J170" s="2">
        <v>-1.60867938645716E-2</v>
      </c>
      <c r="K170" s="2">
        <v>1.36882129277567E-2</v>
      </c>
      <c r="L170" s="2">
        <v>2.51312828207052E-2</v>
      </c>
      <c r="M170" s="2">
        <v>-2.4515184778631498E-2</v>
      </c>
      <c r="N170" s="3">
        <v>-2.6187803965581698E-3</v>
      </c>
      <c r="O170" s="3">
        <v>3.7354085603112798E-2</v>
      </c>
    </row>
    <row r="171" spans="1:15" x14ac:dyDescent="0.3">
      <c r="A171" s="8" t="s">
        <v>14</v>
      </c>
      <c r="B171" s="8" t="s">
        <v>69</v>
      </c>
      <c r="C171" s="2">
        <v>2.3352793994995801E-2</v>
      </c>
      <c r="D171" s="2">
        <v>8.1499592502037497E-4</v>
      </c>
      <c r="E171" s="2">
        <v>-8.5504885993485293E-3</v>
      </c>
      <c r="F171" s="2">
        <v>7.3921971252566701E-3</v>
      </c>
      <c r="G171" s="2">
        <v>-2.4459845087647799E-3</v>
      </c>
      <c r="H171" s="2">
        <v>-8.1732733959950996E-3</v>
      </c>
      <c r="I171" s="2">
        <v>9.4767202307375394E-3</v>
      </c>
      <c r="J171" s="2">
        <v>-2.8163265306122499E-2</v>
      </c>
      <c r="K171" s="2">
        <v>2.3939521209575799E-2</v>
      </c>
      <c r="L171" s="2">
        <v>2.6661197703035301E-2</v>
      </c>
      <c r="M171" s="2">
        <v>-3.1961646024770301E-3</v>
      </c>
      <c r="N171" s="3">
        <v>1.8367346938775501E-2</v>
      </c>
      <c r="O171" s="3">
        <v>1.5879478827361598E-2</v>
      </c>
    </row>
    <row r="172" spans="1:15" x14ac:dyDescent="0.3">
      <c r="A172" s="8" t="s">
        <v>14</v>
      </c>
      <c r="B172" s="8" t="s">
        <v>70</v>
      </c>
      <c r="C172" s="2">
        <v>1.11876075731497E-2</v>
      </c>
      <c r="D172" s="2">
        <v>3.06382978723404E-2</v>
      </c>
      <c r="E172" s="2">
        <v>-4.1288191577208899E-3</v>
      </c>
      <c r="F172" s="2">
        <v>4.39469320066335E-2</v>
      </c>
      <c r="G172" s="2">
        <v>2.54169976171565E-2</v>
      </c>
      <c r="H172" s="2">
        <v>2.0139426800929498E-2</v>
      </c>
      <c r="I172" s="2">
        <v>1.9741837509491302E-2</v>
      </c>
      <c r="J172" s="2">
        <v>-0.134772896500372</v>
      </c>
      <c r="K172" s="2">
        <v>8.6058519793459506E-2</v>
      </c>
      <c r="L172" s="2">
        <v>0.106180665610143</v>
      </c>
      <c r="M172" s="2">
        <v>5.0859598853868197E-2</v>
      </c>
      <c r="N172" s="3">
        <v>9.2330603127326896E-2</v>
      </c>
      <c r="O172" s="3">
        <v>0.21139554087531001</v>
      </c>
    </row>
    <row r="173" spans="1:15" x14ac:dyDescent="0.3">
      <c r="A173" s="8" t="s">
        <v>14</v>
      </c>
      <c r="B173" s="8" t="s">
        <v>71</v>
      </c>
      <c r="C173" s="2">
        <v>2.6785714285714302E-2</v>
      </c>
      <c r="D173" s="2">
        <v>2.3188405797101401E-2</v>
      </c>
      <c r="E173" s="2">
        <v>5.3824362606232301E-2</v>
      </c>
      <c r="F173" s="2">
        <v>6.4516129032258104E-2</v>
      </c>
      <c r="G173" s="2">
        <v>6.5656565656565705E-2</v>
      </c>
      <c r="H173" s="2">
        <v>5.92417061611374E-2</v>
      </c>
      <c r="I173" s="2">
        <v>5.5928411633109597E-2</v>
      </c>
      <c r="J173" s="2">
        <v>-0.391949152542373</v>
      </c>
      <c r="K173" s="2">
        <v>0.18815331010453001</v>
      </c>
      <c r="L173" s="2">
        <v>0.30791788856305002</v>
      </c>
      <c r="M173" s="2">
        <v>5.1569506726457402E-2</v>
      </c>
      <c r="N173" s="3">
        <v>-6.3559322033898301E-3</v>
      </c>
      <c r="O173" s="3">
        <v>0.32861189801699697</v>
      </c>
    </row>
    <row r="174" spans="1:15" x14ac:dyDescent="0.3">
      <c r="A174" s="8" t="s">
        <v>15</v>
      </c>
      <c r="B174" s="8" t="s">
        <v>60</v>
      </c>
      <c r="C174" s="2">
        <v>-1.1714589989350399E-2</v>
      </c>
      <c r="D174" s="2">
        <v>-1.40086206896552E-2</v>
      </c>
      <c r="E174" s="2">
        <v>-7.6502732240437202E-3</v>
      </c>
      <c r="F174" s="2">
        <v>-3.9647577092511002E-2</v>
      </c>
      <c r="G174" s="2">
        <v>2.6376146788990799E-2</v>
      </c>
      <c r="H174" s="2">
        <v>1.8994413407821199E-2</v>
      </c>
      <c r="I174" s="2">
        <v>-3.28947368421053E-3</v>
      </c>
      <c r="J174" s="2">
        <v>-1.5401540154015399E-2</v>
      </c>
      <c r="K174" s="2">
        <v>6.8156424581005598E-2</v>
      </c>
      <c r="L174" s="2">
        <v>8.4728033472803305E-2</v>
      </c>
      <c r="M174" s="2">
        <v>0.107039537126326</v>
      </c>
      <c r="N174" s="3">
        <v>0.26292629262926298</v>
      </c>
      <c r="O174" s="3">
        <v>0.25464480874316903</v>
      </c>
    </row>
    <row r="175" spans="1:15" x14ac:dyDescent="0.3">
      <c r="A175" s="8" t="s">
        <v>15</v>
      </c>
      <c r="B175" s="8" t="s">
        <v>61</v>
      </c>
      <c r="C175" s="2">
        <v>2.8388928317955999E-2</v>
      </c>
      <c r="D175" s="2">
        <v>3.3126293995859202E-2</v>
      </c>
      <c r="E175" s="2">
        <v>1.40280561122244E-2</v>
      </c>
      <c r="F175" s="2">
        <v>4.0843214756258198E-2</v>
      </c>
      <c r="G175" s="2">
        <v>1.8987341772151899E-2</v>
      </c>
      <c r="H175" s="2">
        <v>4.0372670807453402E-2</v>
      </c>
      <c r="I175" s="2">
        <v>5.3134328358208999E-2</v>
      </c>
      <c r="J175" s="2">
        <v>2.2675736961451198E-2</v>
      </c>
      <c r="K175" s="2">
        <v>7.8713968957871402E-2</v>
      </c>
      <c r="L175" s="2">
        <v>8.1192189105858195E-2</v>
      </c>
      <c r="M175" s="2">
        <v>6.7965779467680607E-2</v>
      </c>
      <c r="N175" s="3">
        <v>0.273809523809524</v>
      </c>
      <c r="O175" s="3">
        <v>0.50100200400801598</v>
      </c>
    </row>
    <row r="176" spans="1:15" x14ac:dyDescent="0.3">
      <c r="A176" s="8" t="s">
        <v>15</v>
      </c>
      <c r="B176" s="8" t="s">
        <v>62</v>
      </c>
      <c r="C176" s="2">
        <v>2.1636876763875799E-2</v>
      </c>
      <c r="D176" s="2">
        <v>4.5119705340699798E-2</v>
      </c>
      <c r="E176" s="2">
        <v>2.1145374449339199E-2</v>
      </c>
      <c r="F176" s="2">
        <v>3.6238136324417601E-2</v>
      </c>
      <c r="G176" s="2">
        <v>4.0799333888426298E-2</v>
      </c>
      <c r="H176" s="2">
        <v>1.6E-2</v>
      </c>
      <c r="I176" s="2">
        <v>4.09448818897638E-2</v>
      </c>
      <c r="J176" s="2">
        <v>1.2859304084720099E-2</v>
      </c>
      <c r="K176" s="2">
        <v>6.5720687079910398E-2</v>
      </c>
      <c r="L176" s="2">
        <v>9.4604064470918001E-2</v>
      </c>
      <c r="M176" s="2">
        <v>5.56978233034571E-2</v>
      </c>
      <c r="N176" s="3">
        <v>0.24735249621785199</v>
      </c>
      <c r="O176" s="3">
        <v>0.45286343612334801</v>
      </c>
    </row>
    <row r="177" spans="1:15" x14ac:dyDescent="0.3">
      <c r="A177" s="8" t="s">
        <v>15</v>
      </c>
      <c r="B177" s="8" t="s">
        <v>63</v>
      </c>
      <c r="C177" s="2">
        <v>6.0278207109737199E-2</v>
      </c>
      <c r="D177" s="2">
        <v>5.53935860058309E-2</v>
      </c>
      <c r="E177" s="2">
        <v>8.4254143646408805E-2</v>
      </c>
      <c r="F177" s="2">
        <v>1.14649681528662E-2</v>
      </c>
      <c r="G177" s="2">
        <v>6.5491183879093195E-2</v>
      </c>
      <c r="H177" s="2">
        <v>5.5555555555555601E-2</v>
      </c>
      <c r="I177" s="2">
        <v>1.00783874580067E-2</v>
      </c>
      <c r="J177" s="2">
        <v>1.8847006651884698E-2</v>
      </c>
      <c r="K177" s="2">
        <v>4.7878128400435302E-2</v>
      </c>
      <c r="L177" s="2">
        <v>7.4766355140186896E-2</v>
      </c>
      <c r="M177" s="2">
        <v>2.5120772946859899E-2</v>
      </c>
      <c r="N177" s="3">
        <v>0.17627494456762699</v>
      </c>
      <c r="O177" s="3">
        <v>0.46546961325966901</v>
      </c>
    </row>
    <row r="178" spans="1:15" x14ac:dyDescent="0.3">
      <c r="A178" s="8" t="s">
        <v>15</v>
      </c>
      <c r="B178" s="8" t="s">
        <v>64</v>
      </c>
      <c r="C178" s="2">
        <v>4.1916167664670698E-2</v>
      </c>
      <c r="D178" s="2">
        <v>9.1954022988505704E-2</v>
      </c>
      <c r="E178" s="2">
        <v>0.105263157894737</v>
      </c>
      <c r="F178" s="2">
        <v>0.15238095238095201</v>
      </c>
      <c r="G178" s="2">
        <v>0.107438016528926</v>
      </c>
      <c r="H178" s="2">
        <v>4.85074626865672E-2</v>
      </c>
      <c r="I178" s="2">
        <v>8.8967971530249101E-2</v>
      </c>
      <c r="J178" s="2">
        <v>-0.16339869281045799</v>
      </c>
      <c r="K178" s="2">
        <v>0.21484375</v>
      </c>
      <c r="L178" s="2">
        <v>0.19292604501607699</v>
      </c>
      <c r="M178" s="2">
        <v>9.7035040431266803E-2</v>
      </c>
      <c r="N178" s="3">
        <v>0.33006535947712401</v>
      </c>
      <c r="O178" s="3">
        <v>1.1421052631578901</v>
      </c>
    </row>
    <row r="179" spans="1:15" x14ac:dyDescent="0.3">
      <c r="A179" s="8" t="s">
        <v>15</v>
      </c>
      <c r="B179" s="8" t="s">
        <v>65</v>
      </c>
      <c r="C179" s="2">
        <v>0.22857142857142901</v>
      </c>
      <c r="D179" s="2">
        <v>2.32558139534884E-2</v>
      </c>
      <c r="E179" s="2">
        <v>4.5454545454545497E-2</v>
      </c>
      <c r="F179" s="2">
        <v>4.3478260869565202E-2</v>
      </c>
      <c r="G179" s="2">
        <v>0.14583333333333301</v>
      </c>
      <c r="H179" s="2">
        <v>0.12727272727272701</v>
      </c>
      <c r="I179" s="2">
        <v>1.6129032258064498E-2</v>
      </c>
      <c r="J179" s="2">
        <v>-0.19047619047618999</v>
      </c>
      <c r="K179" s="2">
        <v>3.9215686274509803E-2</v>
      </c>
      <c r="L179" s="2">
        <v>0.45283018867924502</v>
      </c>
      <c r="M179" s="2">
        <v>0.11688311688311701</v>
      </c>
      <c r="N179" s="3">
        <v>0.365079365079365</v>
      </c>
      <c r="O179" s="3">
        <v>0.95454545454545503</v>
      </c>
    </row>
    <row r="180" spans="1:15" x14ac:dyDescent="0.3">
      <c r="A180" s="8" t="s">
        <v>15</v>
      </c>
      <c r="B180" s="8" t="s">
        <v>66</v>
      </c>
      <c r="C180" s="2">
        <v>0.118032786885246</v>
      </c>
      <c r="D180" s="2">
        <v>7.3313782991202402E-3</v>
      </c>
      <c r="E180" s="2">
        <v>-2.1834061135371199E-2</v>
      </c>
      <c r="F180" s="2">
        <v>4.1666666666666699E-2</v>
      </c>
      <c r="G180" s="2">
        <v>-1.1428571428571401E-2</v>
      </c>
      <c r="H180" s="2">
        <v>9.8265895953757204E-2</v>
      </c>
      <c r="I180" s="2">
        <v>4.3421052631578999E-2</v>
      </c>
      <c r="J180" s="2">
        <v>-5.2963430012610301E-2</v>
      </c>
      <c r="K180" s="2">
        <v>6.12516644474035E-2</v>
      </c>
      <c r="L180" s="2">
        <v>2.0075282308657499E-2</v>
      </c>
      <c r="M180" s="2">
        <v>6.2730627306273101E-2</v>
      </c>
      <c r="N180" s="3">
        <v>8.9533417402269902E-2</v>
      </c>
      <c r="O180" s="3">
        <v>0.25764192139738001</v>
      </c>
    </row>
    <row r="181" spans="1:15" x14ac:dyDescent="0.3">
      <c r="A181" s="8" t="s">
        <v>15</v>
      </c>
      <c r="B181" s="8" t="s">
        <v>67</v>
      </c>
      <c r="C181" s="2">
        <v>-4.5484949832775901E-2</v>
      </c>
      <c r="D181" s="2">
        <v>-2.312543798178E-2</v>
      </c>
      <c r="E181" s="2">
        <v>-3.65853658536585E-2</v>
      </c>
      <c r="F181" s="2">
        <v>9.6798212956068497E-3</v>
      </c>
      <c r="G181" s="2">
        <v>1.91740412979351E-2</v>
      </c>
      <c r="H181" s="2">
        <v>1.8089725036179401E-2</v>
      </c>
      <c r="I181" s="2">
        <v>8.6709310589907607E-2</v>
      </c>
      <c r="J181" s="2">
        <v>8.2406801831262297E-2</v>
      </c>
      <c r="K181" s="2">
        <v>0.1202416918429</v>
      </c>
      <c r="L181" s="2">
        <v>0.100862998921251</v>
      </c>
      <c r="M181" s="2">
        <v>9.0641842234198897E-2</v>
      </c>
      <c r="N181" s="3">
        <v>0.45585349901896699</v>
      </c>
      <c r="O181" s="3">
        <v>0.596843615494978</v>
      </c>
    </row>
    <row r="182" spans="1:15" x14ac:dyDescent="0.3">
      <c r="A182" s="8" t="s">
        <v>15</v>
      </c>
      <c r="B182" s="8" t="s">
        <v>68</v>
      </c>
      <c r="C182" s="2">
        <v>1.93423597678917E-3</v>
      </c>
      <c r="D182" s="2">
        <v>-3.2175032175032203E-2</v>
      </c>
      <c r="E182" s="2">
        <v>-3.9893617021276601E-3</v>
      </c>
      <c r="F182" s="2">
        <v>2.2029372496662199E-2</v>
      </c>
      <c r="G182" s="2">
        <v>7.1848465055519301E-3</v>
      </c>
      <c r="H182" s="2">
        <v>-1.2970168612191999E-3</v>
      </c>
      <c r="I182" s="2">
        <v>-1.6233766233766201E-2</v>
      </c>
      <c r="J182" s="2">
        <v>-6.6006600660065999E-3</v>
      </c>
      <c r="K182" s="2">
        <v>1.52823920265781E-2</v>
      </c>
      <c r="L182" s="2">
        <v>5.2356020942408397E-2</v>
      </c>
      <c r="M182" s="2">
        <v>1.9278606965174101E-2</v>
      </c>
      <c r="N182" s="3">
        <v>8.1848184818481801E-2</v>
      </c>
      <c r="O182" s="3">
        <v>8.97606382978723E-2</v>
      </c>
    </row>
    <row r="183" spans="1:15" x14ac:dyDescent="0.3">
      <c r="A183" s="8" t="s">
        <v>15</v>
      </c>
      <c r="B183" s="8" t="s">
        <v>69</v>
      </c>
      <c r="C183" s="2">
        <v>7.3260073260073303E-4</v>
      </c>
      <c r="D183" s="2">
        <v>1.17130307467057E-2</v>
      </c>
      <c r="E183" s="2">
        <v>3.0390738060781498E-2</v>
      </c>
      <c r="F183" s="2">
        <v>5.6179775280898901E-3</v>
      </c>
      <c r="G183" s="2">
        <v>4.8882681564245802E-3</v>
      </c>
      <c r="H183" s="2">
        <v>-1.0423905489923601E-2</v>
      </c>
      <c r="I183" s="2">
        <v>1.6853932584269701E-2</v>
      </c>
      <c r="J183" s="2">
        <v>-2.2790055248618799E-2</v>
      </c>
      <c r="K183" s="2">
        <v>7.7738515901060101E-3</v>
      </c>
      <c r="L183" s="2">
        <v>4.4880785413744698E-2</v>
      </c>
      <c r="M183" s="2">
        <v>3.4228187919463103E-2</v>
      </c>
      <c r="N183" s="3">
        <v>6.4226519337016605E-2</v>
      </c>
      <c r="O183" s="3">
        <v>0.115050651230101</v>
      </c>
    </row>
    <row r="184" spans="1:15" x14ac:dyDescent="0.3">
      <c r="A184" s="8" t="s">
        <v>15</v>
      </c>
      <c r="B184" s="8" t="s">
        <v>70</v>
      </c>
      <c r="C184" s="2">
        <v>1.3351134846461899E-2</v>
      </c>
      <c r="D184" s="2">
        <v>-1.31752305665349E-2</v>
      </c>
      <c r="E184" s="2">
        <v>1.7356475300400499E-2</v>
      </c>
      <c r="F184" s="2">
        <v>-6.5616797900262501E-3</v>
      </c>
      <c r="G184" s="2">
        <v>3.4346103038309102E-2</v>
      </c>
      <c r="H184" s="2">
        <v>2.8097062579821201E-2</v>
      </c>
      <c r="I184" s="2">
        <v>4.3478260869565202E-2</v>
      </c>
      <c r="J184" s="2">
        <v>-0.12976190476190499</v>
      </c>
      <c r="K184" s="2">
        <v>9.5759233926128604E-2</v>
      </c>
      <c r="L184" s="2">
        <v>7.8651685393258397E-2</v>
      </c>
      <c r="M184" s="2">
        <v>3.5879629629629602E-2</v>
      </c>
      <c r="N184" s="3">
        <v>6.5476190476190493E-2</v>
      </c>
      <c r="O184" s="3">
        <v>0.19492656875834399</v>
      </c>
    </row>
    <row r="185" spans="1:15" x14ac:dyDescent="0.3">
      <c r="A185" s="8" t="s">
        <v>15</v>
      </c>
      <c r="B185" s="8" t="s">
        <v>71</v>
      </c>
      <c r="C185" s="2">
        <v>3.6036036036036001E-2</v>
      </c>
      <c r="D185" s="2">
        <v>8.6956521739130401E-3</v>
      </c>
      <c r="E185" s="2">
        <v>6.0344827586206899E-2</v>
      </c>
      <c r="F185" s="2">
        <v>0.105691056910569</v>
      </c>
      <c r="G185" s="2">
        <v>9.1911764705882401E-2</v>
      </c>
      <c r="H185" s="2">
        <v>7.4074074074074098E-2</v>
      </c>
      <c r="I185" s="2">
        <v>7.5235109717868301E-2</v>
      </c>
      <c r="J185" s="2">
        <v>-0.25072886297376101</v>
      </c>
      <c r="K185" s="2">
        <v>0.105058365758755</v>
      </c>
      <c r="L185" s="2">
        <v>0.26056338028169002</v>
      </c>
      <c r="M185" s="2">
        <v>4.4692737430167599E-2</v>
      </c>
      <c r="N185" s="3">
        <v>9.0379008746355696E-2</v>
      </c>
      <c r="O185" s="3">
        <v>0.61206896551724099</v>
      </c>
    </row>
    <row r="186" spans="1:15" x14ac:dyDescent="0.3">
      <c r="A186" s="8" t="s">
        <v>16</v>
      </c>
      <c r="B186" s="8" t="s">
        <v>60</v>
      </c>
      <c r="C186" s="2">
        <v>-1.7021276595744698E-2</v>
      </c>
      <c r="D186" s="2">
        <v>9.5238095238095205E-2</v>
      </c>
      <c r="E186" s="2">
        <v>-0.111989459815547</v>
      </c>
      <c r="F186" s="2">
        <v>2.9673590504451001E-3</v>
      </c>
      <c r="G186" s="2">
        <v>1.3313609467455601E-2</v>
      </c>
      <c r="H186" s="2">
        <v>0.17956204379561999</v>
      </c>
      <c r="I186" s="2">
        <v>0.55940594059405901</v>
      </c>
      <c r="J186" s="2">
        <v>0.11190476190476201</v>
      </c>
      <c r="K186" s="2">
        <v>0.16131334760885099</v>
      </c>
      <c r="L186" s="2">
        <v>0.330669944683466</v>
      </c>
      <c r="M186" s="2">
        <v>0.37551963048498799</v>
      </c>
      <c r="N186" s="3">
        <v>1.36349206349206</v>
      </c>
      <c r="O186" s="3">
        <v>2.9235836627140999</v>
      </c>
    </row>
    <row r="187" spans="1:15" x14ac:dyDescent="0.3">
      <c r="A187" s="8" t="s">
        <v>16</v>
      </c>
      <c r="B187" s="8" t="s">
        <v>61</v>
      </c>
      <c r="C187" s="2">
        <v>3.7131882202304699E-2</v>
      </c>
      <c r="D187" s="2">
        <v>9.9382716049382702E-2</v>
      </c>
      <c r="E187" s="2">
        <v>-1.88096574957889E-2</v>
      </c>
      <c r="F187" s="2">
        <v>-1.3161659513590799E-2</v>
      </c>
      <c r="G187" s="2">
        <v>-3.3342997970426197E-2</v>
      </c>
      <c r="H187" s="2">
        <v>2.5194961007798399E-2</v>
      </c>
      <c r="I187" s="2">
        <v>9.4207138677589203E-2</v>
      </c>
      <c r="J187" s="2">
        <v>0.15133689839572201</v>
      </c>
      <c r="K187" s="2">
        <v>0.120761727821644</v>
      </c>
      <c r="L187" s="2">
        <v>-3.2532117695814301E-2</v>
      </c>
      <c r="M187" s="2">
        <v>0.18740629685157401</v>
      </c>
      <c r="N187" s="3">
        <v>0.48235294117647098</v>
      </c>
      <c r="O187" s="3">
        <v>0.556428972487367</v>
      </c>
    </row>
    <row r="188" spans="1:15" x14ac:dyDescent="0.3">
      <c r="A188" s="8" t="s">
        <v>16</v>
      </c>
      <c r="B188" s="8" t="s">
        <v>62</v>
      </c>
      <c r="C188" s="2">
        <v>0.116812682519816</v>
      </c>
      <c r="D188" s="2">
        <v>0.12439297721329801</v>
      </c>
      <c r="E188" s="2">
        <v>8.6046511627906996E-2</v>
      </c>
      <c r="F188" s="2">
        <v>6.0263077393698398E-2</v>
      </c>
      <c r="G188" s="2">
        <v>8.6555106751298294E-2</v>
      </c>
      <c r="H188" s="2">
        <v>5.73552841210834E-2</v>
      </c>
      <c r="I188" s="2">
        <v>5.9768960321446497E-2</v>
      </c>
      <c r="J188" s="2">
        <v>6.4928909952606598E-2</v>
      </c>
      <c r="K188" s="2">
        <v>5.3627058299955503E-2</v>
      </c>
      <c r="L188" s="2">
        <v>-1.6473072861668402E-2</v>
      </c>
      <c r="M188" s="2">
        <v>4.87438264977453E-2</v>
      </c>
      <c r="N188" s="3">
        <v>0.157345971563981</v>
      </c>
      <c r="O188" s="3">
        <v>0.622591362126246</v>
      </c>
    </row>
    <row r="189" spans="1:15" x14ac:dyDescent="0.3">
      <c r="A189" s="8" t="s">
        <v>16</v>
      </c>
      <c r="B189" s="8" t="s">
        <v>63</v>
      </c>
      <c r="C189" s="2">
        <v>0.140092165898618</v>
      </c>
      <c r="D189" s="2">
        <v>0.12772837510105101</v>
      </c>
      <c r="E189" s="2">
        <v>4.94623655913978E-2</v>
      </c>
      <c r="F189" s="2">
        <v>8.7431693989070997E-2</v>
      </c>
      <c r="G189" s="2">
        <v>7.4748743718592997E-2</v>
      </c>
      <c r="H189" s="2">
        <v>8.8836937463471696E-2</v>
      </c>
      <c r="I189" s="2">
        <v>6.9243156199677899E-2</v>
      </c>
      <c r="J189" s="2">
        <v>6.7771084337349394E-2</v>
      </c>
      <c r="K189" s="2">
        <v>8.0865068171133106E-2</v>
      </c>
      <c r="L189" s="2">
        <v>3.61026533275337E-2</v>
      </c>
      <c r="M189" s="2">
        <v>6.8429890848026906E-2</v>
      </c>
      <c r="N189" s="3">
        <v>0.27761044176706801</v>
      </c>
      <c r="O189" s="3">
        <v>0.82437275985663105</v>
      </c>
    </row>
    <row r="190" spans="1:15" x14ac:dyDescent="0.3">
      <c r="A190" s="8" t="s">
        <v>16</v>
      </c>
      <c r="B190" s="8" t="s">
        <v>64</v>
      </c>
      <c r="C190" s="2">
        <v>8.8495575221238902E-3</v>
      </c>
      <c r="D190" s="2">
        <v>0.11988304093567299</v>
      </c>
      <c r="E190" s="2">
        <v>7.0496083550913802E-2</v>
      </c>
      <c r="F190" s="2">
        <v>9.7560975609756101E-2</v>
      </c>
      <c r="G190" s="2">
        <v>9.1111111111111101E-2</v>
      </c>
      <c r="H190" s="2">
        <v>8.1466395112016296E-2</v>
      </c>
      <c r="I190" s="2">
        <v>0.13935969868173301</v>
      </c>
      <c r="J190" s="2">
        <v>6.6115702479338803E-2</v>
      </c>
      <c r="K190" s="2">
        <v>0.125581395348837</v>
      </c>
      <c r="L190" s="2">
        <v>9.9173553719008295E-2</v>
      </c>
      <c r="M190" s="2">
        <v>7.7694235588972399E-2</v>
      </c>
      <c r="N190" s="3">
        <v>0.421487603305785</v>
      </c>
      <c r="O190" s="3">
        <v>1.2454308093994799</v>
      </c>
    </row>
    <row r="191" spans="1:15" x14ac:dyDescent="0.3">
      <c r="A191" s="8" t="s">
        <v>16</v>
      </c>
      <c r="B191" s="8" t="s">
        <v>65</v>
      </c>
      <c r="C191" s="2">
        <v>0.152542372881356</v>
      </c>
      <c r="D191" s="2">
        <v>7.3529411764705899E-2</v>
      </c>
      <c r="E191" s="2">
        <v>0.123287671232877</v>
      </c>
      <c r="F191" s="2">
        <v>4.8780487804878099E-2</v>
      </c>
      <c r="G191" s="2">
        <v>6.9767441860465101E-2</v>
      </c>
      <c r="H191" s="2">
        <v>0.217391304347826</v>
      </c>
      <c r="I191" s="2">
        <v>4.4642857142857102E-2</v>
      </c>
      <c r="J191" s="2">
        <v>0.102564102564103</v>
      </c>
      <c r="K191" s="2">
        <v>0.178294573643411</v>
      </c>
      <c r="L191" s="2">
        <v>0</v>
      </c>
      <c r="M191" s="2">
        <v>6.5789473684210495E-2</v>
      </c>
      <c r="N191" s="3">
        <v>0.38461538461538503</v>
      </c>
      <c r="O191" s="3">
        <v>1.2191780821917799</v>
      </c>
    </row>
    <row r="192" spans="1:15" x14ac:dyDescent="0.3">
      <c r="A192" s="8" t="s">
        <v>16</v>
      </c>
      <c r="B192" s="8" t="s">
        <v>66</v>
      </c>
      <c r="C192" s="2">
        <v>3.5026269702276699E-3</v>
      </c>
      <c r="D192" s="2">
        <v>0.10122164048865601</v>
      </c>
      <c r="E192" s="2">
        <v>-9.03328050713154E-2</v>
      </c>
      <c r="F192" s="2">
        <v>-7.3170731707317097E-2</v>
      </c>
      <c r="G192" s="2">
        <v>0.116541353383459</v>
      </c>
      <c r="H192" s="2">
        <v>9.0909090909090898E-2</v>
      </c>
      <c r="I192" s="2">
        <v>0.76697530864197505</v>
      </c>
      <c r="J192" s="2">
        <v>-2.09606986899563E-2</v>
      </c>
      <c r="K192" s="2">
        <v>0.28635147190008903</v>
      </c>
      <c r="L192" s="2">
        <v>0.34743411927877899</v>
      </c>
      <c r="M192" s="2">
        <v>0.37107565620174998</v>
      </c>
      <c r="N192" s="3">
        <v>1.3266375545851501</v>
      </c>
      <c r="O192" s="3">
        <v>3.2218700475435802</v>
      </c>
    </row>
    <row r="193" spans="1:15" x14ac:dyDescent="0.3">
      <c r="A193" s="8" t="s">
        <v>16</v>
      </c>
      <c r="B193" s="8" t="s">
        <v>67</v>
      </c>
      <c r="C193" s="2">
        <v>3.7444418441376099E-3</v>
      </c>
      <c r="D193" s="2">
        <v>3.8470505945441803E-2</v>
      </c>
      <c r="E193" s="2">
        <v>-4.60260440053884E-2</v>
      </c>
      <c r="F193" s="2">
        <v>-5.8131325017651198E-2</v>
      </c>
      <c r="G193" s="2">
        <v>-5.2723638180909499E-2</v>
      </c>
      <c r="H193" s="2">
        <v>1.3716697441308399E-2</v>
      </c>
      <c r="I193" s="2">
        <v>0.14519906323185</v>
      </c>
      <c r="J193" s="2">
        <v>0.10952056350829401</v>
      </c>
      <c r="K193" s="2">
        <v>0.124923202949007</v>
      </c>
      <c r="L193" s="2">
        <v>-6.5537957400327695E-2</v>
      </c>
      <c r="M193" s="2">
        <v>0.16851743619715601</v>
      </c>
      <c r="N193" s="3">
        <v>0.362872074528516</v>
      </c>
      <c r="O193" s="3">
        <v>0.34665469241131602</v>
      </c>
    </row>
    <row r="194" spans="1:15" x14ac:dyDescent="0.3">
      <c r="A194" s="8" t="s">
        <v>16</v>
      </c>
      <c r="B194" s="8" t="s">
        <v>68</v>
      </c>
      <c r="C194" s="2">
        <v>4.8179871520342601E-2</v>
      </c>
      <c r="D194" s="2">
        <v>7.9332652366360196E-2</v>
      </c>
      <c r="E194" s="2">
        <v>2.5552050473186101E-2</v>
      </c>
      <c r="F194" s="2">
        <v>2.0455244540141498E-2</v>
      </c>
      <c r="G194" s="2">
        <v>2.8636021100226099E-2</v>
      </c>
      <c r="H194" s="2">
        <v>3.4285714285714301E-2</v>
      </c>
      <c r="I194" s="2">
        <v>2.80492987675308E-2</v>
      </c>
      <c r="J194" s="2">
        <v>2.42524459142897E-2</v>
      </c>
      <c r="K194" s="2">
        <v>1.7624108704426201E-2</v>
      </c>
      <c r="L194" s="2">
        <v>-5.9756742464304603E-2</v>
      </c>
      <c r="M194" s="2">
        <v>-1.33577052868391E-2</v>
      </c>
      <c r="N194" s="3">
        <v>-3.3071517155849502E-2</v>
      </c>
      <c r="O194" s="3">
        <v>0.106782334384858</v>
      </c>
    </row>
    <row r="195" spans="1:15" x14ac:dyDescent="0.3">
      <c r="A195" s="8" t="s">
        <v>16</v>
      </c>
      <c r="B195" s="8" t="s">
        <v>69</v>
      </c>
      <c r="C195" s="2">
        <v>5.0424363454817801E-2</v>
      </c>
      <c r="D195" s="2">
        <v>6.6777566539923894E-2</v>
      </c>
      <c r="E195" s="2">
        <v>1.5593673423925199E-2</v>
      </c>
      <c r="F195" s="2">
        <v>3.2243913138846197E-2</v>
      </c>
      <c r="G195" s="2">
        <v>2.84742881427964E-2</v>
      </c>
      <c r="H195" s="2">
        <v>4.1942148760330603E-2</v>
      </c>
      <c r="I195" s="2">
        <v>3.5693039857227798E-2</v>
      </c>
      <c r="J195" s="2">
        <v>4.4035994639096299E-2</v>
      </c>
      <c r="K195" s="2">
        <v>4.4012470199889998E-2</v>
      </c>
      <c r="L195" s="2">
        <v>1.5808888108203099E-3</v>
      </c>
      <c r="M195" s="2">
        <v>2.3500526131182E-2</v>
      </c>
      <c r="N195" s="3">
        <v>0.117365498755505</v>
      </c>
      <c r="O195" s="3">
        <v>0.30006683002896001</v>
      </c>
    </row>
    <row r="196" spans="1:15" x14ac:dyDescent="0.3">
      <c r="A196" s="8" t="s">
        <v>16</v>
      </c>
      <c r="B196" s="8" t="s">
        <v>70</v>
      </c>
      <c r="C196" s="2">
        <v>5.6737588652482303E-2</v>
      </c>
      <c r="D196" s="2">
        <v>8.0536912751677805E-2</v>
      </c>
      <c r="E196" s="2">
        <v>7.0393374741200804E-2</v>
      </c>
      <c r="F196" s="2">
        <v>4.35203094777563E-2</v>
      </c>
      <c r="G196" s="2">
        <v>3.56811862835959E-2</v>
      </c>
      <c r="H196" s="2">
        <v>5.5033557046979903E-2</v>
      </c>
      <c r="I196" s="2">
        <v>4.9194232400339301E-2</v>
      </c>
      <c r="J196" s="2">
        <v>5.1333872271624899E-2</v>
      </c>
      <c r="K196" s="2">
        <v>7.5355632449058102E-2</v>
      </c>
      <c r="L196" s="2">
        <v>7.5080443332141604E-3</v>
      </c>
      <c r="M196" s="2">
        <v>5.0390347764371901E-2</v>
      </c>
      <c r="N196" s="3">
        <v>0.19644300727566699</v>
      </c>
      <c r="O196" s="3">
        <v>0.53209109730848902</v>
      </c>
    </row>
    <row r="197" spans="1:15" x14ac:dyDescent="0.3">
      <c r="A197" s="8" t="s">
        <v>16</v>
      </c>
      <c r="B197" s="8" t="s">
        <v>71</v>
      </c>
      <c r="C197" s="2">
        <v>6.5274151436031297E-2</v>
      </c>
      <c r="D197" s="2">
        <v>7.8431372549019607E-2</v>
      </c>
      <c r="E197" s="2">
        <v>4.3181818181818203E-2</v>
      </c>
      <c r="F197" s="2">
        <v>7.8431372549019607E-2</v>
      </c>
      <c r="G197" s="2">
        <v>0.119191919191919</v>
      </c>
      <c r="H197" s="2">
        <v>8.8447653429602896E-2</v>
      </c>
      <c r="I197" s="2">
        <v>6.4676616915422896E-2</v>
      </c>
      <c r="J197" s="2">
        <v>7.7881619937694699E-2</v>
      </c>
      <c r="K197" s="2">
        <v>0.108381502890173</v>
      </c>
      <c r="L197" s="2">
        <v>3.9113428943937399E-2</v>
      </c>
      <c r="M197" s="2">
        <v>4.8933500627352598E-2</v>
      </c>
      <c r="N197" s="3">
        <v>0.30218068535825499</v>
      </c>
      <c r="O197" s="3">
        <v>0.9</v>
      </c>
    </row>
    <row r="198" spans="1:15" x14ac:dyDescent="0.3">
      <c r="A198" s="11" t="s">
        <v>17</v>
      </c>
      <c r="B198" s="11" t="s">
        <v>17</v>
      </c>
      <c r="C198" s="3">
        <v>2.8140850758856601E-2</v>
      </c>
      <c r="D198" s="3">
        <v>2.89226598063607E-2</v>
      </c>
      <c r="E198" s="3">
        <v>2.4624955084441201E-2</v>
      </c>
      <c r="F198" s="3">
        <v>2.5673340712409599E-2</v>
      </c>
      <c r="G198" s="3">
        <v>2.74276555961179E-2</v>
      </c>
      <c r="H198" s="3">
        <v>3.4668395291116101E-2</v>
      </c>
      <c r="I198" s="3">
        <v>4.3025090710507002E-2</v>
      </c>
      <c r="J198" s="3">
        <v>-3.3149277750474599E-3</v>
      </c>
      <c r="K198" s="3">
        <v>5.6193137321254201E-2</v>
      </c>
      <c r="L198" s="3">
        <v>6.2119533874644098E-2</v>
      </c>
      <c r="M198" s="3">
        <v>6.18419275973121E-2</v>
      </c>
      <c r="N198" s="3">
        <v>0.18722917650384299</v>
      </c>
      <c r="O198" s="3">
        <v>0.38342541022877002</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73</v>
      </c>
      <c r="B203" s="15"/>
    </row>
    <row r="204" spans="1:15" x14ac:dyDescent="0.3">
      <c r="A204" s="14" t="s">
        <v>43</v>
      </c>
      <c r="B204" s="15"/>
    </row>
    <row r="205" spans="1:15" x14ac:dyDescent="0.3">
      <c r="A205" s="14" t="s">
        <v>44</v>
      </c>
      <c r="B205" s="15"/>
    </row>
    <row r="206" spans="1:15" x14ac:dyDescent="0.3">
      <c r="A206" s="14" t="s">
        <v>45</v>
      </c>
      <c r="B206" s="15"/>
    </row>
    <row r="207" spans="1:15" x14ac:dyDescent="0.3">
      <c r="A207" s="15"/>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191</v>
      </c>
      <c r="B1" s="15"/>
    </row>
    <row r="2" spans="1:14" ht="15.6" x14ac:dyDescent="0.3">
      <c r="A2" s="12" t="s">
        <v>185</v>
      </c>
      <c r="B2" s="15"/>
    </row>
    <row r="3" spans="1:14" ht="15.6" x14ac:dyDescent="0.3">
      <c r="A3" s="12" t="s">
        <v>33</v>
      </c>
      <c r="B3" s="15"/>
    </row>
    <row r="4" spans="1:14" ht="15.6" x14ac:dyDescent="0.3">
      <c r="A4" s="12" t="s">
        <v>85</v>
      </c>
      <c r="B4" s="15"/>
    </row>
    <row r="5" spans="1:14" x14ac:dyDescent="0.3">
      <c r="A5" s="15"/>
      <c r="B5" s="15"/>
    </row>
    <row r="6" spans="1:14" x14ac:dyDescent="0.3">
      <c r="A6" s="16" t="str">
        <f>HYPERLINK("#'Table of contents'!A60",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79</v>
      </c>
      <c r="C9" s="1">
        <v>14841</v>
      </c>
      <c r="D9" s="1">
        <v>13923</v>
      </c>
      <c r="E9" s="1">
        <v>13601</v>
      </c>
      <c r="F9" s="1">
        <v>13593</v>
      </c>
      <c r="G9" s="1">
        <v>13710</v>
      </c>
      <c r="H9" s="1">
        <v>13824</v>
      </c>
      <c r="I9" s="1">
        <v>14815</v>
      </c>
      <c r="J9" s="1">
        <v>15718</v>
      </c>
      <c r="K9" s="1">
        <v>16628</v>
      </c>
      <c r="L9" s="1">
        <v>18255</v>
      </c>
      <c r="M9" s="1">
        <v>19509</v>
      </c>
      <c r="N9" s="1">
        <v>21117</v>
      </c>
    </row>
    <row r="10" spans="1:14" x14ac:dyDescent="0.3">
      <c r="A10" s="7" t="s">
        <v>12</v>
      </c>
      <c r="B10" s="7" t="s">
        <v>80</v>
      </c>
      <c r="C10" s="1">
        <v>1854</v>
      </c>
      <c r="D10" s="1">
        <v>1816</v>
      </c>
      <c r="E10" s="1">
        <v>1821</v>
      </c>
      <c r="F10" s="1">
        <v>1921</v>
      </c>
      <c r="G10" s="1">
        <v>2141</v>
      </c>
      <c r="H10" s="1">
        <v>2361</v>
      </c>
      <c r="I10" s="1">
        <v>2809</v>
      </c>
      <c r="J10" s="1">
        <v>3311</v>
      </c>
      <c r="K10" s="1">
        <v>3917</v>
      </c>
      <c r="L10" s="1">
        <v>4520</v>
      </c>
      <c r="M10" s="1">
        <v>5077</v>
      </c>
      <c r="N10" s="1">
        <v>5681</v>
      </c>
    </row>
    <row r="11" spans="1:14" x14ac:dyDescent="0.3">
      <c r="A11" s="7" t="s">
        <v>12</v>
      </c>
      <c r="B11" s="7" t="s">
        <v>81</v>
      </c>
      <c r="C11" s="1">
        <v>1599</v>
      </c>
      <c r="D11" s="1">
        <v>1629</v>
      </c>
      <c r="E11" s="1">
        <v>1699</v>
      </c>
      <c r="F11" s="1">
        <v>1826</v>
      </c>
      <c r="G11" s="1">
        <v>1855</v>
      </c>
      <c r="H11" s="1">
        <v>1833</v>
      </c>
      <c r="I11" s="1">
        <v>1971</v>
      </c>
      <c r="J11" s="1">
        <v>2061</v>
      </c>
      <c r="K11" s="1">
        <v>2137</v>
      </c>
      <c r="L11" s="1">
        <v>2248</v>
      </c>
      <c r="M11" s="1">
        <v>2343</v>
      </c>
      <c r="N11" s="1">
        <v>2523</v>
      </c>
    </row>
    <row r="12" spans="1:14" x14ac:dyDescent="0.3">
      <c r="A12" s="7" t="s">
        <v>12</v>
      </c>
      <c r="B12" s="7" t="s">
        <v>82</v>
      </c>
      <c r="C12" s="1">
        <v>26832</v>
      </c>
      <c r="D12" s="1">
        <v>26914</v>
      </c>
      <c r="E12" s="1">
        <v>27730</v>
      </c>
      <c r="F12" s="1">
        <v>28156</v>
      </c>
      <c r="G12" s="1">
        <v>28213</v>
      </c>
      <c r="H12" s="1">
        <v>27985</v>
      </c>
      <c r="I12" s="1">
        <v>28340</v>
      </c>
      <c r="J12" s="1">
        <v>28376</v>
      </c>
      <c r="K12" s="1">
        <v>28389</v>
      </c>
      <c r="L12" s="1">
        <v>28459</v>
      </c>
      <c r="M12" s="1">
        <v>28183</v>
      </c>
      <c r="N12" s="1">
        <v>28093</v>
      </c>
    </row>
    <row r="13" spans="1:14" x14ac:dyDescent="0.3">
      <c r="A13" s="7" t="s">
        <v>12</v>
      </c>
      <c r="B13" s="7" t="s">
        <v>16</v>
      </c>
      <c r="C13" s="1">
        <v>1682</v>
      </c>
      <c r="D13" s="1">
        <v>1686</v>
      </c>
      <c r="E13" s="1">
        <v>1717</v>
      </c>
      <c r="F13" s="1">
        <v>1818</v>
      </c>
      <c r="G13" s="1">
        <v>1939</v>
      </c>
      <c r="H13" s="1">
        <v>2035</v>
      </c>
      <c r="I13" s="1">
        <v>2236</v>
      </c>
      <c r="J13" s="1">
        <v>2463</v>
      </c>
      <c r="K13" s="1">
        <v>2761</v>
      </c>
      <c r="L13" s="1">
        <v>3234</v>
      </c>
      <c r="M13" s="1">
        <v>3804</v>
      </c>
      <c r="N13" s="1">
        <v>4356</v>
      </c>
    </row>
    <row r="14" spans="1:14" x14ac:dyDescent="0.3">
      <c r="A14" s="7" t="s">
        <v>12</v>
      </c>
      <c r="B14" s="7" t="s">
        <v>83</v>
      </c>
      <c r="C14" s="1">
        <v>2861</v>
      </c>
      <c r="D14" s="1">
        <v>2615</v>
      </c>
      <c r="E14" s="1">
        <v>2436</v>
      </c>
      <c r="F14" s="1">
        <v>2183</v>
      </c>
      <c r="G14" s="1">
        <v>1962</v>
      </c>
      <c r="H14" s="1">
        <v>1881</v>
      </c>
      <c r="I14" s="1">
        <v>1916</v>
      </c>
      <c r="J14" s="1">
        <v>1981</v>
      </c>
      <c r="K14" s="1">
        <v>2077</v>
      </c>
      <c r="L14" s="1">
        <v>2167</v>
      </c>
      <c r="M14" s="1">
        <v>2145</v>
      </c>
      <c r="N14" s="1">
        <v>2244</v>
      </c>
    </row>
    <row r="15" spans="1:14" x14ac:dyDescent="0.3">
      <c r="A15" s="7" t="s">
        <v>13</v>
      </c>
      <c r="B15" s="7" t="s">
        <v>79</v>
      </c>
      <c r="C15" s="1">
        <v>101</v>
      </c>
      <c r="D15" s="1">
        <v>73</v>
      </c>
      <c r="E15" s="1">
        <v>61</v>
      </c>
      <c r="F15" s="1">
        <v>53</v>
      </c>
      <c r="G15" s="1">
        <v>71</v>
      </c>
      <c r="H15" s="1">
        <v>82</v>
      </c>
      <c r="I15" s="1">
        <v>80</v>
      </c>
      <c r="J15" s="1">
        <v>118</v>
      </c>
      <c r="K15" s="1">
        <v>170</v>
      </c>
      <c r="L15" s="1">
        <v>186</v>
      </c>
      <c r="M15" s="1">
        <v>213</v>
      </c>
      <c r="N15" s="1">
        <v>191</v>
      </c>
    </row>
    <row r="16" spans="1:14" x14ac:dyDescent="0.3">
      <c r="A16" s="7" t="s">
        <v>13</v>
      </c>
      <c r="B16" s="7" t="s">
        <v>80</v>
      </c>
      <c r="C16" s="1">
        <v>17</v>
      </c>
      <c r="D16" s="1">
        <v>17</v>
      </c>
      <c r="E16" s="1">
        <v>14</v>
      </c>
      <c r="F16" s="1">
        <v>10</v>
      </c>
      <c r="G16" s="1">
        <v>14</v>
      </c>
      <c r="H16" s="1">
        <v>18</v>
      </c>
      <c r="I16" s="1">
        <v>21</v>
      </c>
      <c r="J16" s="1">
        <v>32</v>
      </c>
      <c r="K16" s="1">
        <v>50</v>
      </c>
      <c r="L16" s="1">
        <v>60</v>
      </c>
      <c r="M16" s="1">
        <v>72</v>
      </c>
      <c r="N16" s="1">
        <v>77</v>
      </c>
    </row>
    <row r="17" spans="1:14" x14ac:dyDescent="0.3">
      <c r="A17" s="7" t="s">
        <v>13</v>
      </c>
      <c r="B17" s="7" t="s">
        <v>81</v>
      </c>
      <c r="C17" s="1">
        <v>15</v>
      </c>
      <c r="D17" s="1">
        <v>17</v>
      </c>
      <c r="E17" s="1">
        <v>16</v>
      </c>
      <c r="F17" s="1">
        <v>19</v>
      </c>
      <c r="G17" s="1">
        <v>23</v>
      </c>
      <c r="H17" s="1">
        <v>21</v>
      </c>
      <c r="I17" s="1">
        <v>20</v>
      </c>
      <c r="J17" s="1">
        <v>26</v>
      </c>
      <c r="K17" s="1">
        <v>29</v>
      </c>
      <c r="L17" s="1">
        <v>29</v>
      </c>
      <c r="M17" s="1">
        <v>31</v>
      </c>
      <c r="N17" s="1">
        <v>30</v>
      </c>
    </row>
    <row r="18" spans="1:14" x14ac:dyDescent="0.3">
      <c r="A18" s="7" t="s">
        <v>13</v>
      </c>
      <c r="B18" s="7" t="s">
        <v>82</v>
      </c>
      <c r="C18" s="1">
        <v>1488</v>
      </c>
      <c r="D18" s="1">
        <v>1499</v>
      </c>
      <c r="E18" s="1">
        <v>1559</v>
      </c>
      <c r="F18" s="1">
        <v>1561</v>
      </c>
      <c r="G18" s="1">
        <v>1576</v>
      </c>
      <c r="H18" s="1">
        <v>1597</v>
      </c>
      <c r="I18" s="1">
        <v>1616</v>
      </c>
      <c r="J18" s="1">
        <v>1660</v>
      </c>
      <c r="K18" s="1">
        <v>1586</v>
      </c>
      <c r="L18" s="1">
        <v>1578</v>
      </c>
      <c r="M18" s="1">
        <v>1539</v>
      </c>
      <c r="N18" s="1">
        <v>1533</v>
      </c>
    </row>
    <row r="19" spans="1:14" x14ac:dyDescent="0.3">
      <c r="A19" s="7" t="s">
        <v>13</v>
      </c>
      <c r="B19" s="7" t="s">
        <v>16</v>
      </c>
      <c r="C19" s="1">
        <v>29</v>
      </c>
      <c r="D19" s="1">
        <v>28</v>
      </c>
      <c r="E19" s="1">
        <v>27</v>
      </c>
      <c r="F19" s="1">
        <v>27</v>
      </c>
      <c r="G19" s="1">
        <v>24</v>
      </c>
      <c r="H19" s="1">
        <v>32</v>
      </c>
      <c r="I19" s="1">
        <v>33</v>
      </c>
      <c r="J19" s="1">
        <v>28</v>
      </c>
      <c r="K19" s="1">
        <v>46</v>
      </c>
      <c r="L19" s="1">
        <v>43</v>
      </c>
      <c r="M19" s="1">
        <v>54</v>
      </c>
      <c r="N19" s="1">
        <v>45</v>
      </c>
    </row>
    <row r="20" spans="1:14" x14ac:dyDescent="0.3">
      <c r="A20" s="7" t="s">
        <v>13</v>
      </c>
      <c r="B20" s="7" t="s">
        <v>83</v>
      </c>
      <c r="C20" s="1">
        <v>85</v>
      </c>
      <c r="D20" s="1">
        <v>61</v>
      </c>
      <c r="E20" s="1">
        <v>44</v>
      </c>
      <c r="F20" s="1">
        <v>32</v>
      </c>
      <c r="G20" s="1">
        <v>24</v>
      </c>
      <c r="H20" s="1">
        <v>21</v>
      </c>
      <c r="I20" s="1">
        <v>20</v>
      </c>
      <c r="J20" s="1">
        <v>19</v>
      </c>
      <c r="K20" s="1">
        <v>28</v>
      </c>
      <c r="L20" s="1">
        <v>25</v>
      </c>
      <c r="M20" s="1">
        <v>23</v>
      </c>
      <c r="N20" s="1">
        <v>24</v>
      </c>
    </row>
    <row r="21" spans="1:14" x14ac:dyDescent="0.3">
      <c r="A21" s="7" t="s">
        <v>14</v>
      </c>
      <c r="B21" s="7" t="s">
        <v>79</v>
      </c>
      <c r="C21" s="1">
        <v>921</v>
      </c>
      <c r="D21" s="1">
        <v>837</v>
      </c>
      <c r="E21" s="1">
        <v>817</v>
      </c>
      <c r="F21" s="1">
        <v>824</v>
      </c>
      <c r="G21" s="1">
        <v>831</v>
      </c>
      <c r="H21" s="1">
        <v>771</v>
      </c>
      <c r="I21" s="1">
        <v>801</v>
      </c>
      <c r="J21" s="1">
        <v>832</v>
      </c>
      <c r="K21" s="1">
        <v>921</v>
      </c>
      <c r="L21" s="1">
        <v>962</v>
      </c>
      <c r="M21" s="1">
        <v>1074</v>
      </c>
      <c r="N21" s="1">
        <v>1087</v>
      </c>
    </row>
    <row r="22" spans="1:14" x14ac:dyDescent="0.3">
      <c r="A22" s="7" t="s">
        <v>14</v>
      </c>
      <c r="B22" s="7" t="s">
        <v>80</v>
      </c>
      <c r="C22" s="1">
        <v>119</v>
      </c>
      <c r="D22" s="1">
        <v>130</v>
      </c>
      <c r="E22" s="1">
        <v>125</v>
      </c>
      <c r="F22" s="1">
        <v>99</v>
      </c>
      <c r="G22" s="1">
        <v>98</v>
      </c>
      <c r="H22" s="1">
        <v>101</v>
      </c>
      <c r="I22" s="1">
        <v>103</v>
      </c>
      <c r="J22" s="1">
        <v>131</v>
      </c>
      <c r="K22" s="1">
        <v>153</v>
      </c>
      <c r="L22" s="1">
        <v>185</v>
      </c>
      <c r="M22" s="1">
        <v>228</v>
      </c>
      <c r="N22" s="1">
        <v>266</v>
      </c>
    </row>
    <row r="23" spans="1:14" x14ac:dyDescent="0.3">
      <c r="A23" s="7" t="s">
        <v>14</v>
      </c>
      <c r="B23" s="7" t="s">
        <v>81</v>
      </c>
      <c r="C23" s="1">
        <v>93</v>
      </c>
      <c r="D23" s="1">
        <v>106</v>
      </c>
      <c r="E23" s="1">
        <v>128</v>
      </c>
      <c r="F23" s="1">
        <v>140</v>
      </c>
      <c r="G23" s="1">
        <v>137</v>
      </c>
      <c r="H23" s="1">
        <v>134</v>
      </c>
      <c r="I23" s="1">
        <v>149</v>
      </c>
      <c r="J23" s="1">
        <v>147</v>
      </c>
      <c r="K23" s="1">
        <v>181</v>
      </c>
      <c r="L23" s="1">
        <v>201</v>
      </c>
      <c r="M23" s="1">
        <v>216</v>
      </c>
      <c r="N23" s="1">
        <v>203</v>
      </c>
    </row>
    <row r="24" spans="1:14" x14ac:dyDescent="0.3">
      <c r="A24" s="7" t="s">
        <v>14</v>
      </c>
      <c r="B24" s="7" t="s">
        <v>82</v>
      </c>
      <c r="C24" s="1">
        <v>3834</v>
      </c>
      <c r="D24" s="1">
        <v>3998</v>
      </c>
      <c r="E24" s="1">
        <v>4119</v>
      </c>
      <c r="F24" s="1">
        <v>4147</v>
      </c>
      <c r="G24" s="1">
        <v>4271</v>
      </c>
      <c r="H24" s="1">
        <v>4386</v>
      </c>
      <c r="I24" s="1">
        <v>4377</v>
      </c>
      <c r="J24" s="1">
        <v>4407</v>
      </c>
      <c r="K24" s="1">
        <v>4340</v>
      </c>
      <c r="L24" s="1">
        <v>4376</v>
      </c>
      <c r="M24" s="1">
        <v>4430</v>
      </c>
      <c r="N24" s="1">
        <v>4338</v>
      </c>
    </row>
    <row r="25" spans="1:14" x14ac:dyDescent="0.3">
      <c r="A25" s="7" t="s">
        <v>14</v>
      </c>
      <c r="B25" s="7" t="s">
        <v>16</v>
      </c>
      <c r="C25" s="1">
        <v>120</v>
      </c>
      <c r="D25" s="1">
        <v>112</v>
      </c>
      <c r="E25" s="1">
        <v>114</v>
      </c>
      <c r="F25" s="1">
        <v>115</v>
      </c>
      <c r="G25" s="1">
        <v>131</v>
      </c>
      <c r="H25" s="1">
        <v>123</v>
      </c>
      <c r="I25" s="1">
        <v>132</v>
      </c>
      <c r="J25" s="1">
        <v>145</v>
      </c>
      <c r="K25" s="1">
        <v>152</v>
      </c>
      <c r="L25" s="1">
        <v>151</v>
      </c>
      <c r="M25" s="1">
        <v>193</v>
      </c>
      <c r="N25" s="1">
        <v>179</v>
      </c>
    </row>
    <row r="26" spans="1:14" x14ac:dyDescent="0.3">
      <c r="A26" s="7" t="s">
        <v>14</v>
      </c>
      <c r="B26" s="7" t="s">
        <v>83</v>
      </c>
      <c r="C26" s="1">
        <v>386</v>
      </c>
      <c r="D26" s="1">
        <v>335</v>
      </c>
      <c r="E26" s="1">
        <v>288</v>
      </c>
      <c r="F26" s="1">
        <v>227</v>
      </c>
      <c r="G26" s="1">
        <v>182</v>
      </c>
      <c r="H26" s="1">
        <v>160</v>
      </c>
      <c r="I26" s="1">
        <v>180</v>
      </c>
      <c r="J26" s="1">
        <v>177</v>
      </c>
      <c r="K26" s="1">
        <v>173</v>
      </c>
      <c r="L26" s="1">
        <v>181</v>
      </c>
      <c r="M26" s="1">
        <v>175</v>
      </c>
      <c r="N26" s="1">
        <v>172</v>
      </c>
    </row>
    <row r="27" spans="1:14" x14ac:dyDescent="0.3">
      <c r="A27" s="7" t="s">
        <v>15</v>
      </c>
      <c r="B27" s="7" t="s">
        <v>79</v>
      </c>
      <c r="C27" s="1">
        <v>568</v>
      </c>
      <c r="D27" s="1">
        <v>551</v>
      </c>
      <c r="E27" s="1">
        <v>502</v>
      </c>
      <c r="F27" s="1">
        <v>457</v>
      </c>
      <c r="G27" s="1">
        <v>441</v>
      </c>
      <c r="H27" s="1">
        <v>426</v>
      </c>
      <c r="I27" s="1">
        <v>461</v>
      </c>
      <c r="J27" s="1">
        <v>509</v>
      </c>
      <c r="K27" s="1">
        <v>563</v>
      </c>
      <c r="L27" s="1">
        <v>669</v>
      </c>
      <c r="M27" s="1">
        <v>718</v>
      </c>
      <c r="N27" s="1">
        <v>793</v>
      </c>
    </row>
    <row r="28" spans="1:14" x14ac:dyDescent="0.3">
      <c r="A28" s="7" t="s">
        <v>15</v>
      </c>
      <c r="B28" s="7" t="s">
        <v>80</v>
      </c>
      <c r="C28" s="1">
        <v>65</v>
      </c>
      <c r="D28" s="1">
        <v>63</v>
      </c>
      <c r="E28" s="1">
        <v>58</v>
      </c>
      <c r="F28" s="1">
        <v>60</v>
      </c>
      <c r="G28" s="1">
        <v>51</v>
      </c>
      <c r="H28" s="1">
        <v>54</v>
      </c>
      <c r="I28" s="1">
        <v>63</v>
      </c>
      <c r="J28" s="1">
        <v>92</v>
      </c>
      <c r="K28" s="1">
        <v>135</v>
      </c>
      <c r="L28" s="1">
        <v>184</v>
      </c>
      <c r="M28" s="1">
        <v>190</v>
      </c>
      <c r="N28" s="1">
        <v>200</v>
      </c>
    </row>
    <row r="29" spans="1:14" x14ac:dyDescent="0.3">
      <c r="A29" s="7" t="s">
        <v>15</v>
      </c>
      <c r="B29" s="7" t="s">
        <v>81</v>
      </c>
      <c r="C29" s="1">
        <v>57</v>
      </c>
      <c r="D29" s="1">
        <v>74</v>
      </c>
      <c r="E29" s="1">
        <v>77</v>
      </c>
      <c r="F29" s="1">
        <v>72</v>
      </c>
      <c r="G29" s="1">
        <v>65</v>
      </c>
      <c r="H29" s="1">
        <v>71</v>
      </c>
      <c r="I29" s="1">
        <v>80</v>
      </c>
      <c r="J29" s="1">
        <v>83</v>
      </c>
      <c r="K29" s="1">
        <v>98</v>
      </c>
      <c r="L29" s="1">
        <v>110</v>
      </c>
      <c r="M29" s="1">
        <v>109</v>
      </c>
      <c r="N29" s="1">
        <v>111</v>
      </c>
    </row>
    <row r="30" spans="1:14" x14ac:dyDescent="0.3">
      <c r="A30" s="7" t="s">
        <v>15</v>
      </c>
      <c r="B30" s="7" t="s">
        <v>82</v>
      </c>
      <c r="C30" s="1">
        <v>1496</v>
      </c>
      <c r="D30" s="1">
        <v>1562</v>
      </c>
      <c r="E30" s="1">
        <v>1602</v>
      </c>
      <c r="F30" s="1">
        <v>1627</v>
      </c>
      <c r="G30" s="1">
        <v>1651</v>
      </c>
      <c r="H30" s="1">
        <v>1699</v>
      </c>
      <c r="I30" s="1">
        <v>1724</v>
      </c>
      <c r="J30" s="1">
        <v>1762</v>
      </c>
      <c r="K30" s="1">
        <v>1761</v>
      </c>
      <c r="L30" s="1">
        <v>1763</v>
      </c>
      <c r="M30" s="1">
        <v>1804</v>
      </c>
      <c r="N30" s="1">
        <v>1885</v>
      </c>
    </row>
    <row r="31" spans="1:14" x14ac:dyDescent="0.3">
      <c r="A31" s="7" t="s">
        <v>15</v>
      </c>
      <c r="B31" s="7" t="s">
        <v>16</v>
      </c>
      <c r="C31" s="1">
        <v>79</v>
      </c>
      <c r="D31" s="1">
        <v>75</v>
      </c>
      <c r="E31" s="1">
        <v>83</v>
      </c>
      <c r="F31" s="1">
        <v>78</v>
      </c>
      <c r="G31" s="1">
        <v>80</v>
      </c>
      <c r="H31" s="1">
        <v>83</v>
      </c>
      <c r="I31" s="1">
        <v>92</v>
      </c>
      <c r="J31" s="1">
        <v>94</v>
      </c>
      <c r="K31" s="1">
        <v>142</v>
      </c>
      <c r="L31" s="1">
        <v>172</v>
      </c>
      <c r="M31" s="1">
        <v>193</v>
      </c>
      <c r="N31" s="1">
        <v>232</v>
      </c>
    </row>
    <row r="32" spans="1:14" x14ac:dyDescent="0.3">
      <c r="A32" s="7" t="s">
        <v>15</v>
      </c>
      <c r="B32" s="7" t="s">
        <v>83</v>
      </c>
      <c r="C32" s="1">
        <v>184</v>
      </c>
      <c r="D32" s="1">
        <v>161</v>
      </c>
      <c r="E32" s="1">
        <v>132</v>
      </c>
      <c r="F32" s="1">
        <v>107</v>
      </c>
      <c r="G32" s="1">
        <v>88</v>
      </c>
      <c r="H32" s="1">
        <v>83</v>
      </c>
      <c r="I32" s="1">
        <v>92</v>
      </c>
      <c r="J32" s="1">
        <v>96</v>
      </c>
      <c r="K32" s="1">
        <v>105</v>
      </c>
      <c r="L32" s="1">
        <v>119</v>
      </c>
      <c r="M32" s="1">
        <v>121</v>
      </c>
      <c r="N32" s="1">
        <v>127</v>
      </c>
    </row>
    <row r="33" spans="1:14" x14ac:dyDescent="0.3">
      <c r="A33" s="7" t="s">
        <v>16</v>
      </c>
      <c r="B33" s="7" t="s">
        <v>79</v>
      </c>
      <c r="C33" s="1">
        <v>25</v>
      </c>
      <c r="D33" s="1">
        <v>11</v>
      </c>
      <c r="E33" s="1">
        <v>9</v>
      </c>
      <c r="F33" s="1">
        <v>16</v>
      </c>
      <c r="G33" s="1">
        <v>12</v>
      </c>
      <c r="H33" s="1">
        <v>12</v>
      </c>
      <c r="I33" s="1">
        <v>17</v>
      </c>
      <c r="J33" s="1">
        <v>19</v>
      </c>
      <c r="K33" s="1">
        <v>17</v>
      </c>
      <c r="L33" s="1">
        <v>21</v>
      </c>
      <c r="M33" s="1">
        <v>22</v>
      </c>
      <c r="N33" s="1">
        <v>16</v>
      </c>
    </row>
    <row r="34" spans="1:14" x14ac:dyDescent="0.3">
      <c r="A34" s="7" t="s">
        <v>16</v>
      </c>
      <c r="B34" s="7" t="s">
        <v>80</v>
      </c>
      <c r="C34" s="1">
        <v>4</v>
      </c>
      <c r="D34" s="1">
        <v>4</v>
      </c>
      <c r="E34" s="1">
        <v>5</v>
      </c>
      <c r="F34" s="1">
        <v>1</v>
      </c>
      <c r="G34" s="1">
        <v>2</v>
      </c>
      <c r="H34" s="1">
        <v>3</v>
      </c>
      <c r="I34" s="1">
        <v>4</v>
      </c>
      <c r="J34" s="1">
        <v>3</v>
      </c>
      <c r="K34" s="1">
        <v>3</v>
      </c>
      <c r="L34" s="1">
        <v>3</v>
      </c>
      <c r="M34" s="1">
        <v>5</v>
      </c>
      <c r="N34" s="1">
        <v>5</v>
      </c>
    </row>
    <row r="35" spans="1:14" x14ac:dyDescent="0.3">
      <c r="A35" s="7" t="s">
        <v>16</v>
      </c>
      <c r="B35" s="7" t="s">
        <v>81</v>
      </c>
      <c r="C35" s="1">
        <v>0</v>
      </c>
      <c r="D35" s="1">
        <v>1</v>
      </c>
      <c r="E35" s="1">
        <v>1</v>
      </c>
      <c r="F35" s="1">
        <v>3</v>
      </c>
      <c r="G35" s="1">
        <v>3</v>
      </c>
      <c r="H35" s="1">
        <v>1</v>
      </c>
      <c r="I35" s="1">
        <v>3</v>
      </c>
      <c r="J35" s="1">
        <v>2</v>
      </c>
      <c r="K35" s="1">
        <v>3</v>
      </c>
      <c r="L35" s="1">
        <v>4</v>
      </c>
      <c r="M35" s="1">
        <v>6</v>
      </c>
      <c r="N35" s="1">
        <v>6</v>
      </c>
    </row>
    <row r="36" spans="1:14" x14ac:dyDescent="0.3">
      <c r="A36" s="7" t="s">
        <v>16</v>
      </c>
      <c r="B36" s="7" t="s">
        <v>82</v>
      </c>
      <c r="C36" s="1">
        <v>55</v>
      </c>
      <c r="D36" s="1">
        <v>44</v>
      </c>
      <c r="E36" s="1">
        <v>50</v>
      </c>
      <c r="F36" s="1">
        <v>42</v>
      </c>
      <c r="G36" s="1">
        <v>53</v>
      </c>
      <c r="H36" s="1">
        <v>47</v>
      </c>
      <c r="I36" s="1">
        <v>37</v>
      </c>
      <c r="J36" s="1">
        <v>43</v>
      </c>
      <c r="K36" s="1">
        <v>51</v>
      </c>
      <c r="L36" s="1">
        <v>48</v>
      </c>
      <c r="M36" s="1">
        <v>51</v>
      </c>
      <c r="N36" s="1">
        <v>60</v>
      </c>
    </row>
    <row r="37" spans="1:14" x14ac:dyDescent="0.3">
      <c r="A37" s="7" t="s">
        <v>16</v>
      </c>
      <c r="B37" s="7" t="s">
        <v>16</v>
      </c>
      <c r="C37" s="1">
        <v>1</v>
      </c>
      <c r="D37" s="1">
        <v>4</v>
      </c>
      <c r="E37" s="1">
        <v>6</v>
      </c>
      <c r="F37" s="1">
        <v>1</v>
      </c>
      <c r="G37" s="1">
        <v>1</v>
      </c>
      <c r="H37" s="1">
        <v>0</v>
      </c>
      <c r="I37" s="1">
        <v>3</v>
      </c>
      <c r="J37" s="1">
        <v>4</v>
      </c>
      <c r="K37" s="1">
        <v>2</v>
      </c>
      <c r="L37" s="1">
        <v>6</v>
      </c>
      <c r="M37" s="1">
        <v>4</v>
      </c>
      <c r="N37" s="1">
        <v>3</v>
      </c>
    </row>
    <row r="38" spans="1:14" x14ac:dyDescent="0.3">
      <c r="A38" s="7" t="s">
        <v>16</v>
      </c>
      <c r="B38" s="7" t="s">
        <v>83</v>
      </c>
      <c r="C38" s="1">
        <v>5</v>
      </c>
      <c r="D38" s="1">
        <v>5</v>
      </c>
      <c r="E38" s="1">
        <v>1</v>
      </c>
      <c r="F38" s="1">
        <v>0</v>
      </c>
      <c r="G38" s="1">
        <v>1</v>
      </c>
      <c r="H38" s="1">
        <v>7</v>
      </c>
      <c r="I38" s="1">
        <v>5</v>
      </c>
      <c r="J38" s="1">
        <v>3</v>
      </c>
      <c r="K38" s="1">
        <v>3</v>
      </c>
      <c r="L38" s="1">
        <v>3</v>
      </c>
      <c r="M38" s="1">
        <v>2</v>
      </c>
      <c r="N38" s="1">
        <v>3</v>
      </c>
    </row>
    <row r="39" spans="1:14" x14ac:dyDescent="0.3">
      <c r="A39" s="10" t="s">
        <v>17</v>
      </c>
      <c r="B39" s="10" t="s">
        <v>17</v>
      </c>
      <c r="C39" s="5">
        <v>59416</v>
      </c>
      <c r="D39" s="5">
        <v>58351</v>
      </c>
      <c r="E39" s="5">
        <v>58842</v>
      </c>
      <c r="F39" s="5">
        <v>59215</v>
      </c>
      <c r="G39" s="5">
        <v>59650</v>
      </c>
      <c r="H39" s="5">
        <v>59851</v>
      </c>
      <c r="I39" s="5">
        <v>62200</v>
      </c>
      <c r="J39" s="5">
        <v>64342</v>
      </c>
      <c r="K39" s="5">
        <v>66621</v>
      </c>
      <c r="L39" s="5">
        <v>69962</v>
      </c>
      <c r="M39" s="5">
        <v>72534</v>
      </c>
      <c r="N39" s="5">
        <v>75600</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79</v>
      </c>
      <c r="C44" s="2">
        <v>0.29879804304495799</v>
      </c>
      <c r="D44" s="2">
        <v>0.286581726118189</v>
      </c>
      <c r="E44" s="2">
        <v>0.27754877152885499</v>
      </c>
      <c r="F44" s="2">
        <v>0.27462270440632802</v>
      </c>
      <c r="G44" s="2">
        <v>0.27519068647129702</v>
      </c>
      <c r="H44" s="2">
        <v>0.27692862437148202</v>
      </c>
      <c r="I44" s="2">
        <v>0.28442797627047101</v>
      </c>
      <c r="J44" s="2">
        <v>0.291560007419774</v>
      </c>
      <c r="K44" s="2">
        <v>0.297411865710351</v>
      </c>
      <c r="L44" s="2">
        <v>0.31002156819455501</v>
      </c>
      <c r="M44" s="2">
        <v>0.31950017195918801</v>
      </c>
      <c r="N44" s="2">
        <v>0.32988096353922602</v>
      </c>
    </row>
    <row r="45" spans="1:14" x14ac:dyDescent="0.3">
      <c r="A45" s="8" t="s">
        <v>12</v>
      </c>
      <c r="B45" s="8" t="s">
        <v>80</v>
      </c>
      <c r="C45" s="2">
        <v>3.7327105437999601E-2</v>
      </c>
      <c r="D45" s="2">
        <v>3.7379330218389101E-2</v>
      </c>
      <c r="E45" s="2">
        <v>3.71602318178108E-2</v>
      </c>
      <c r="F45" s="2">
        <v>3.88104329555327E-2</v>
      </c>
      <c r="G45" s="2">
        <v>4.2974708952227998E-2</v>
      </c>
      <c r="H45" s="2">
        <v>4.7296620525250903E-2</v>
      </c>
      <c r="I45" s="2">
        <v>5.3929003398160799E-2</v>
      </c>
      <c r="J45" s="2">
        <v>6.14171767761083E-2</v>
      </c>
      <c r="K45" s="2">
        <v>7.0060276520774803E-2</v>
      </c>
      <c r="L45" s="2">
        <v>7.6762393220454098E-2</v>
      </c>
      <c r="M45" s="2">
        <v>8.3146361834886398E-2</v>
      </c>
      <c r="N45" s="2">
        <v>8.8746211766176197E-2</v>
      </c>
    </row>
    <row r="46" spans="1:14" x14ac:dyDescent="0.3">
      <c r="A46" s="8" t="s">
        <v>12</v>
      </c>
      <c r="B46" s="8" t="s">
        <v>81</v>
      </c>
      <c r="C46" s="2">
        <v>3.2193118444099902E-2</v>
      </c>
      <c r="D46" s="2">
        <v>3.3530247205812699E-2</v>
      </c>
      <c r="E46" s="2">
        <v>3.4670639131499502E-2</v>
      </c>
      <c r="F46" s="2">
        <v>3.68911247146292E-2</v>
      </c>
      <c r="G46" s="2">
        <v>3.7234042553191501E-2</v>
      </c>
      <c r="H46" s="2">
        <v>3.6719485566617902E-2</v>
      </c>
      <c r="I46" s="2">
        <v>3.7840536026263701E-2</v>
      </c>
      <c r="J46" s="2">
        <v>3.8230383973288803E-2</v>
      </c>
      <c r="K46" s="2">
        <v>3.8222826378579502E-2</v>
      </c>
      <c r="L46" s="2">
        <v>3.8177402645925E-2</v>
      </c>
      <c r="M46" s="2">
        <v>3.83714646009728E-2</v>
      </c>
      <c r="N46" s="2">
        <v>3.94132533508295E-2</v>
      </c>
    </row>
    <row r="47" spans="1:14" x14ac:dyDescent="0.3">
      <c r="A47" s="8" t="s">
        <v>12</v>
      </c>
      <c r="B47" s="8" t="s">
        <v>82</v>
      </c>
      <c r="C47" s="2">
        <v>0.54021623145221398</v>
      </c>
      <c r="D47" s="2">
        <v>0.55397978716835095</v>
      </c>
      <c r="E47" s="2">
        <v>0.56587217370010601</v>
      </c>
      <c r="F47" s="2">
        <v>0.56884255611451195</v>
      </c>
      <c r="G47" s="2">
        <v>0.56629867523083099</v>
      </c>
      <c r="H47" s="2">
        <v>0.56060818526012102</v>
      </c>
      <c r="I47" s="2">
        <v>0.54408969608539604</v>
      </c>
      <c r="J47" s="2">
        <v>0.52635874605824495</v>
      </c>
      <c r="K47" s="2">
        <v>0.50777155735212598</v>
      </c>
      <c r="L47" s="2">
        <v>0.48331436917276599</v>
      </c>
      <c r="M47" s="2">
        <v>0.46155483860401902</v>
      </c>
      <c r="N47" s="2">
        <v>0.438857125003905</v>
      </c>
    </row>
    <row r="48" spans="1:14" x14ac:dyDescent="0.3">
      <c r="A48" s="8" t="s">
        <v>12</v>
      </c>
      <c r="B48" s="8" t="s">
        <v>16</v>
      </c>
      <c r="C48" s="2">
        <v>3.3864180877408397E-2</v>
      </c>
      <c r="D48" s="2">
        <v>3.4703497108041902E-2</v>
      </c>
      <c r="E48" s="2">
        <v>3.5037956085217502E-2</v>
      </c>
      <c r="F48" s="2">
        <v>3.6729498757500499E-2</v>
      </c>
      <c r="G48" s="2">
        <v>3.8920112404656801E-2</v>
      </c>
      <c r="H48" s="2">
        <v>4.0766040986398001E-2</v>
      </c>
      <c r="I48" s="2">
        <v>4.29281778562789E-2</v>
      </c>
      <c r="J48" s="2">
        <v>4.56872565386756E-2</v>
      </c>
      <c r="K48" s="2">
        <v>4.9383820136292902E-2</v>
      </c>
      <c r="L48" s="2">
        <v>5.4922473379413403E-2</v>
      </c>
      <c r="M48" s="2">
        <v>6.2298357380324597E-2</v>
      </c>
      <c r="N48" s="2">
        <v>6.8047614584309704E-2</v>
      </c>
    </row>
    <row r="49" spans="1:14" x14ac:dyDescent="0.3">
      <c r="A49" s="8" t="s">
        <v>12</v>
      </c>
      <c r="B49" s="8" t="s">
        <v>83</v>
      </c>
      <c r="C49" s="2">
        <v>5.7601320743320798E-2</v>
      </c>
      <c r="D49" s="2">
        <v>5.3825412181215601E-2</v>
      </c>
      <c r="E49" s="2">
        <v>4.9710227736511299E-2</v>
      </c>
      <c r="F49" s="2">
        <v>4.4103683051498102E-2</v>
      </c>
      <c r="G49" s="2">
        <v>3.9381774387796102E-2</v>
      </c>
      <c r="H49" s="2">
        <v>3.7681043290130001E-2</v>
      </c>
      <c r="I49" s="2">
        <v>3.6784610363430399E-2</v>
      </c>
      <c r="J49" s="2">
        <v>3.6746429233908397E-2</v>
      </c>
      <c r="K49" s="2">
        <v>3.7149653901876301E-2</v>
      </c>
      <c r="L49" s="2">
        <v>3.6801793386885898E-2</v>
      </c>
      <c r="M49" s="2">
        <v>3.5128805620608897E-2</v>
      </c>
      <c r="N49" s="2">
        <v>3.5054831755553503E-2</v>
      </c>
    </row>
    <row r="50" spans="1:14" x14ac:dyDescent="0.3">
      <c r="A50" s="8" t="s">
        <v>13</v>
      </c>
      <c r="B50" s="8" t="s">
        <v>79</v>
      </c>
      <c r="C50" s="2">
        <v>5.8213256484149899E-2</v>
      </c>
      <c r="D50" s="2">
        <v>4.3067846607669602E-2</v>
      </c>
      <c r="E50" s="2">
        <v>3.5444509006391602E-2</v>
      </c>
      <c r="F50" s="2">
        <v>3.11398354876616E-2</v>
      </c>
      <c r="G50" s="2">
        <v>4.0993071593533499E-2</v>
      </c>
      <c r="H50" s="2">
        <v>4.63015245623941E-2</v>
      </c>
      <c r="I50" s="2">
        <v>4.4692737430167599E-2</v>
      </c>
      <c r="J50" s="2">
        <v>6.2665958576739206E-2</v>
      </c>
      <c r="K50" s="2">
        <v>8.9051859612362505E-2</v>
      </c>
      <c r="L50" s="2">
        <v>9.68245705361791E-2</v>
      </c>
      <c r="M50" s="2">
        <v>0.110248447204969</v>
      </c>
      <c r="N50" s="2">
        <v>0.10052631578947401</v>
      </c>
    </row>
    <row r="51" spans="1:14" x14ac:dyDescent="0.3">
      <c r="A51" s="8" t="s">
        <v>13</v>
      </c>
      <c r="B51" s="8" t="s">
        <v>80</v>
      </c>
      <c r="C51" s="2">
        <v>9.7982708933717598E-3</v>
      </c>
      <c r="D51" s="2">
        <v>1.0029498525073699E-2</v>
      </c>
      <c r="E51" s="2">
        <v>8.1348053457292301E-3</v>
      </c>
      <c r="F51" s="2">
        <v>5.8754406580493503E-3</v>
      </c>
      <c r="G51" s="2">
        <v>8.0831408775981495E-3</v>
      </c>
      <c r="H51" s="2">
        <v>1.01637492941841E-2</v>
      </c>
      <c r="I51" s="2">
        <v>1.1731843575418999E-2</v>
      </c>
      <c r="J51" s="2">
        <v>1.6994158258098802E-2</v>
      </c>
      <c r="K51" s="2">
        <v>2.61917234154007E-2</v>
      </c>
      <c r="L51" s="2">
        <v>3.12337324310255E-2</v>
      </c>
      <c r="M51" s="2">
        <v>3.7267080745341602E-2</v>
      </c>
      <c r="N51" s="2">
        <v>4.0526315789473702E-2</v>
      </c>
    </row>
    <row r="52" spans="1:14" x14ac:dyDescent="0.3">
      <c r="A52" s="8" t="s">
        <v>13</v>
      </c>
      <c r="B52" s="8" t="s">
        <v>81</v>
      </c>
      <c r="C52" s="2">
        <v>8.6455331412103806E-3</v>
      </c>
      <c r="D52" s="2">
        <v>1.0029498525073699E-2</v>
      </c>
      <c r="E52" s="2">
        <v>9.2969203951191199E-3</v>
      </c>
      <c r="F52" s="2">
        <v>1.11633372502938E-2</v>
      </c>
      <c r="G52" s="2">
        <v>1.32794457274827E-2</v>
      </c>
      <c r="H52" s="2">
        <v>1.18577075098814E-2</v>
      </c>
      <c r="I52" s="2">
        <v>1.11731843575419E-2</v>
      </c>
      <c r="J52" s="2">
        <v>1.3807753584705301E-2</v>
      </c>
      <c r="K52" s="2">
        <v>1.51911995809324E-2</v>
      </c>
      <c r="L52" s="2">
        <v>1.5096304008329E-2</v>
      </c>
      <c r="M52" s="2">
        <v>1.6045548654244301E-2</v>
      </c>
      <c r="N52" s="2">
        <v>1.5789473684210499E-2</v>
      </c>
    </row>
    <row r="53" spans="1:14" x14ac:dyDescent="0.3">
      <c r="A53" s="8" t="s">
        <v>13</v>
      </c>
      <c r="B53" s="8" t="s">
        <v>82</v>
      </c>
      <c r="C53" s="2">
        <v>0.857636887608069</v>
      </c>
      <c r="D53" s="2">
        <v>0.88436578171091396</v>
      </c>
      <c r="E53" s="2">
        <v>0.90586868099941897</v>
      </c>
      <c r="F53" s="2">
        <v>0.91715628672150395</v>
      </c>
      <c r="G53" s="2">
        <v>0.90993071593533503</v>
      </c>
      <c r="H53" s="2">
        <v>0.90175042348955403</v>
      </c>
      <c r="I53" s="2">
        <v>0.90279329608938597</v>
      </c>
      <c r="J53" s="2">
        <v>0.88157195963887403</v>
      </c>
      <c r="K53" s="2">
        <v>0.83080146673651101</v>
      </c>
      <c r="L53" s="2">
        <v>0.82144716293597098</v>
      </c>
      <c r="M53" s="2">
        <v>0.79658385093167705</v>
      </c>
      <c r="N53" s="2">
        <v>0.80684210526315803</v>
      </c>
    </row>
    <row r="54" spans="1:14" x14ac:dyDescent="0.3">
      <c r="A54" s="8" t="s">
        <v>13</v>
      </c>
      <c r="B54" s="8" t="s">
        <v>16</v>
      </c>
      <c r="C54" s="2">
        <v>1.6714697406340101E-2</v>
      </c>
      <c r="D54" s="2">
        <v>1.65191740412979E-2</v>
      </c>
      <c r="E54" s="2">
        <v>1.56885531667635E-2</v>
      </c>
      <c r="F54" s="2">
        <v>1.5863689776733299E-2</v>
      </c>
      <c r="G54" s="2">
        <v>1.38568129330254E-2</v>
      </c>
      <c r="H54" s="2">
        <v>1.8068887634105E-2</v>
      </c>
      <c r="I54" s="2">
        <v>1.8435754189944101E-2</v>
      </c>
      <c r="J54" s="2">
        <v>1.4869888475836399E-2</v>
      </c>
      <c r="K54" s="2">
        <v>2.40963855421687E-2</v>
      </c>
      <c r="L54" s="2">
        <v>2.23841749089016E-2</v>
      </c>
      <c r="M54" s="2">
        <v>2.7950310559006201E-2</v>
      </c>
      <c r="N54" s="2">
        <v>2.3684210526315801E-2</v>
      </c>
    </row>
    <row r="55" spans="1:14" x14ac:dyDescent="0.3">
      <c r="A55" s="8" t="s">
        <v>13</v>
      </c>
      <c r="B55" s="8" t="s">
        <v>83</v>
      </c>
      <c r="C55" s="2">
        <v>4.8991354466858802E-2</v>
      </c>
      <c r="D55" s="2">
        <v>3.5988200589970501E-2</v>
      </c>
      <c r="E55" s="2">
        <v>2.5566531086577599E-2</v>
      </c>
      <c r="F55" s="2">
        <v>1.88014101057579E-2</v>
      </c>
      <c r="G55" s="2">
        <v>1.38568129330254E-2</v>
      </c>
      <c r="H55" s="2">
        <v>1.18577075098814E-2</v>
      </c>
      <c r="I55" s="2">
        <v>1.11731843575419E-2</v>
      </c>
      <c r="J55" s="2">
        <v>1.0090281465746099E-2</v>
      </c>
      <c r="K55" s="2">
        <v>1.4667365112624399E-2</v>
      </c>
      <c r="L55" s="2">
        <v>1.3014055179593999E-2</v>
      </c>
      <c r="M55" s="2">
        <v>1.1904761904761901E-2</v>
      </c>
      <c r="N55" s="2">
        <v>1.26315789473684E-2</v>
      </c>
    </row>
    <row r="56" spans="1:14" x14ac:dyDescent="0.3">
      <c r="A56" s="8" t="s">
        <v>14</v>
      </c>
      <c r="B56" s="8" t="s">
        <v>79</v>
      </c>
      <c r="C56" s="2">
        <v>0.168280650465924</v>
      </c>
      <c r="D56" s="2">
        <v>0.151685393258427</v>
      </c>
      <c r="E56" s="2">
        <v>0.14612770524056501</v>
      </c>
      <c r="F56" s="2">
        <v>0.14841498559077801</v>
      </c>
      <c r="G56" s="2">
        <v>0.14707964601769899</v>
      </c>
      <c r="H56" s="2">
        <v>0.13585903083700401</v>
      </c>
      <c r="I56" s="2">
        <v>0.139498432601881</v>
      </c>
      <c r="J56" s="2">
        <v>0.14249015242335999</v>
      </c>
      <c r="K56" s="2">
        <v>0.155574324324324</v>
      </c>
      <c r="L56" s="2">
        <v>0.15885072655217999</v>
      </c>
      <c r="M56" s="2">
        <v>0.170044331855605</v>
      </c>
      <c r="N56" s="2">
        <v>0.174059247397918</v>
      </c>
    </row>
    <row r="57" spans="1:14" x14ac:dyDescent="0.3">
      <c r="A57" s="8" t="s">
        <v>14</v>
      </c>
      <c r="B57" s="8" t="s">
        <v>80</v>
      </c>
      <c r="C57" s="2">
        <v>2.1743102503197501E-2</v>
      </c>
      <c r="D57" s="2">
        <v>2.3559260601667301E-2</v>
      </c>
      <c r="E57" s="2">
        <v>2.23573600429261E-2</v>
      </c>
      <c r="F57" s="2">
        <v>1.7831412103746402E-2</v>
      </c>
      <c r="G57" s="2">
        <v>1.7345132743362801E-2</v>
      </c>
      <c r="H57" s="2">
        <v>1.7797356828193799E-2</v>
      </c>
      <c r="I57" s="2">
        <v>1.7938000696621399E-2</v>
      </c>
      <c r="J57" s="2">
        <v>2.24353485185819E-2</v>
      </c>
      <c r="K57" s="2">
        <v>2.5844594594594601E-2</v>
      </c>
      <c r="L57" s="2">
        <v>3.0548216644649899E-2</v>
      </c>
      <c r="M57" s="2">
        <v>3.6098796706776397E-2</v>
      </c>
      <c r="N57" s="2">
        <v>4.2594075260208197E-2</v>
      </c>
    </row>
    <row r="58" spans="1:14" x14ac:dyDescent="0.3">
      <c r="A58" s="8" t="s">
        <v>14</v>
      </c>
      <c r="B58" s="8" t="s">
        <v>81</v>
      </c>
      <c r="C58" s="2">
        <v>1.6992508678969499E-2</v>
      </c>
      <c r="D58" s="2">
        <v>1.92098586444364E-2</v>
      </c>
      <c r="E58" s="2">
        <v>2.2893936683956399E-2</v>
      </c>
      <c r="F58" s="2">
        <v>2.5216138328530299E-2</v>
      </c>
      <c r="G58" s="2">
        <v>2.4247787610619499E-2</v>
      </c>
      <c r="H58" s="2">
        <v>2.36123348017621E-2</v>
      </c>
      <c r="I58" s="2">
        <v>2.5949146638801799E-2</v>
      </c>
      <c r="J58" s="2">
        <v>2.5175543757492699E-2</v>
      </c>
      <c r="K58" s="2">
        <v>3.05743243243243E-2</v>
      </c>
      <c r="L58" s="2">
        <v>3.31902245706737E-2</v>
      </c>
      <c r="M58" s="2">
        <v>3.4198860037998699E-2</v>
      </c>
      <c r="N58" s="2">
        <v>3.2506004803843101E-2</v>
      </c>
    </row>
    <row r="59" spans="1:14" x14ac:dyDescent="0.3">
      <c r="A59" s="8" t="s">
        <v>14</v>
      </c>
      <c r="B59" s="8" t="s">
        <v>82</v>
      </c>
      <c r="C59" s="2">
        <v>0.70052987392654897</v>
      </c>
      <c r="D59" s="2">
        <v>0.724537876042044</v>
      </c>
      <c r="E59" s="2">
        <v>0.73671972813450204</v>
      </c>
      <c r="F59" s="2">
        <v>0.74693804034582101</v>
      </c>
      <c r="G59" s="2">
        <v>0.75592920353982296</v>
      </c>
      <c r="H59" s="2">
        <v>0.77286343612334796</v>
      </c>
      <c r="I59" s="2">
        <v>0.76227795193312398</v>
      </c>
      <c r="J59" s="2">
        <v>0.754752526117486</v>
      </c>
      <c r="K59" s="2">
        <v>0.733108108108108</v>
      </c>
      <c r="L59" s="2">
        <v>0.72258916776750304</v>
      </c>
      <c r="M59" s="2">
        <v>0.70139328689043701</v>
      </c>
      <c r="N59" s="2">
        <v>0.69463570856685397</v>
      </c>
    </row>
    <row r="60" spans="1:14" x14ac:dyDescent="0.3">
      <c r="A60" s="8" t="s">
        <v>14</v>
      </c>
      <c r="B60" s="8" t="s">
        <v>16</v>
      </c>
      <c r="C60" s="2">
        <v>2.1925817650283199E-2</v>
      </c>
      <c r="D60" s="2">
        <v>2.0297209133744099E-2</v>
      </c>
      <c r="E60" s="2">
        <v>2.0389912359148599E-2</v>
      </c>
      <c r="F60" s="2">
        <v>2.07132564841499E-2</v>
      </c>
      <c r="G60" s="2">
        <v>2.3185840707964599E-2</v>
      </c>
      <c r="H60" s="2">
        <v>2.1674008810572701E-2</v>
      </c>
      <c r="I60" s="2">
        <v>2.2988505747126398E-2</v>
      </c>
      <c r="J60" s="2">
        <v>2.48330193526289E-2</v>
      </c>
      <c r="K60" s="2">
        <v>2.5675675675675701E-2</v>
      </c>
      <c r="L60" s="2">
        <v>2.49339498018494E-2</v>
      </c>
      <c r="M60" s="2">
        <v>3.0557314756174798E-2</v>
      </c>
      <c r="N60" s="2">
        <v>2.86629303442754E-2</v>
      </c>
    </row>
    <row r="61" spans="1:14" x14ac:dyDescent="0.3">
      <c r="A61" s="8" t="s">
        <v>14</v>
      </c>
      <c r="B61" s="8" t="s">
        <v>83</v>
      </c>
      <c r="C61" s="2">
        <v>7.0528046775077693E-2</v>
      </c>
      <c r="D61" s="2">
        <v>6.0710402319681001E-2</v>
      </c>
      <c r="E61" s="2">
        <v>5.1511357538901799E-2</v>
      </c>
      <c r="F61" s="2">
        <v>4.0886167146974101E-2</v>
      </c>
      <c r="G61" s="2">
        <v>3.2212389380530997E-2</v>
      </c>
      <c r="H61" s="2">
        <v>2.8193832599118899E-2</v>
      </c>
      <c r="I61" s="2">
        <v>3.1347962382445103E-2</v>
      </c>
      <c r="J61" s="2">
        <v>3.0313409830450399E-2</v>
      </c>
      <c r="K61" s="2">
        <v>2.9222972972973001E-2</v>
      </c>
      <c r="L61" s="2">
        <v>2.9887714663144001E-2</v>
      </c>
      <c r="M61" s="2">
        <v>2.77074097530082E-2</v>
      </c>
      <c r="N61" s="2">
        <v>2.75420336269015E-2</v>
      </c>
    </row>
    <row r="62" spans="1:14" x14ac:dyDescent="0.3">
      <c r="A62" s="8" t="s">
        <v>15</v>
      </c>
      <c r="B62" s="8" t="s">
        <v>79</v>
      </c>
      <c r="C62" s="2">
        <v>0.23193140057166201</v>
      </c>
      <c r="D62" s="2">
        <v>0.22164119066773899</v>
      </c>
      <c r="E62" s="2">
        <v>0.20456397718011399</v>
      </c>
      <c r="F62" s="2">
        <v>0.190337359433569</v>
      </c>
      <c r="G62" s="2">
        <v>0.185606060606061</v>
      </c>
      <c r="H62" s="2">
        <v>0.17632450331125801</v>
      </c>
      <c r="I62" s="2">
        <v>0.183519108280255</v>
      </c>
      <c r="J62" s="2">
        <v>0.19309559939302001</v>
      </c>
      <c r="K62" s="2">
        <v>0.200784593437946</v>
      </c>
      <c r="L62" s="2">
        <v>0.22174345376201501</v>
      </c>
      <c r="M62" s="2">
        <v>0.22902711323764</v>
      </c>
      <c r="N62" s="2">
        <v>0.23685782556750301</v>
      </c>
    </row>
    <row r="63" spans="1:14" x14ac:dyDescent="0.3">
      <c r="A63" s="8" t="s">
        <v>15</v>
      </c>
      <c r="B63" s="8" t="s">
        <v>80</v>
      </c>
      <c r="C63" s="2">
        <v>2.6541445487954299E-2</v>
      </c>
      <c r="D63" s="2">
        <v>2.5341914722445701E-2</v>
      </c>
      <c r="E63" s="2">
        <v>2.3634881825590901E-2</v>
      </c>
      <c r="F63" s="2">
        <v>2.4989587671803402E-2</v>
      </c>
      <c r="G63" s="2">
        <v>2.1464646464646499E-2</v>
      </c>
      <c r="H63" s="2">
        <v>2.2350993377483402E-2</v>
      </c>
      <c r="I63" s="2">
        <v>2.5079617834394899E-2</v>
      </c>
      <c r="J63" s="2">
        <v>3.4901365705614598E-2</v>
      </c>
      <c r="K63" s="2">
        <v>4.8145506419400901E-2</v>
      </c>
      <c r="L63" s="2">
        <v>6.09877361617501E-2</v>
      </c>
      <c r="M63" s="2">
        <v>6.0606060606060601E-2</v>
      </c>
      <c r="N63" s="2">
        <v>5.9737156511350101E-2</v>
      </c>
    </row>
    <row r="64" spans="1:14" x14ac:dyDescent="0.3">
      <c r="A64" s="8" t="s">
        <v>15</v>
      </c>
      <c r="B64" s="8" t="s">
        <v>81</v>
      </c>
      <c r="C64" s="2">
        <v>2.3274806043283001E-2</v>
      </c>
      <c r="D64" s="2">
        <v>2.9766693483507599E-2</v>
      </c>
      <c r="E64" s="2">
        <v>3.1377343113284398E-2</v>
      </c>
      <c r="F64" s="2">
        <v>2.9987505206164101E-2</v>
      </c>
      <c r="G64" s="2">
        <v>2.7356902356902399E-2</v>
      </c>
      <c r="H64" s="2">
        <v>2.9387417218542999E-2</v>
      </c>
      <c r="I64" s="2">
        <v>3.1847133757961797E-2</v>
      </c>
      <c r="J64" s="2">
        <v>3.1487101669195799E-2</v>
      </c>
      <c r="K64" s="2">
        <v>3.4950071326676199E-2</v>
      </c>
      <c r="L64" s="2">
        <v>3.6460059661915803E-2</v>
      </c>
      <c r="M64" s="2">
        <v>3.47687400318979E-2</v>
      </c>
      <c r="N64" s="2">
        <v>3.3154121863799298E-2</v>
      </c>
    </row>
    <row r="65" spans="1:15" x14ac:dyDescent="0.3">
      <c r="A65" s="8" t="s">
        <v>15</v>
      </c>
      <c r="B65" s="8" t="s">
        <v>82</v>
      </c>
      <c r="C65" s="2">
        <v>0.61086157615353198</v>
      </c>
      <c r="D65" s="2">
        <v>0.62831858407079599</v>
      </c>
      <c r="E65" s="2">
        <v>0.65281173594132003</v>
      </c>
      <c r="F65" s="2">
        <v>0.67763431903373605</v>
      </c>
      <c r="G65" s="2">
        <v>0.69486531986531996</v>
      </c>
      <c r="H65" s="2">
        <v>0.70322847682119205</v>
      </c>
      <c r="I65" s="2">
        <v>0.686305732484076</v>
      </c>
      <c r="J65" s="2">
        <v>0.66843702579666198</v>
      </c>
      <c r="K65" s="2">
        <v>0.62803138373751799</v>
      </c>
      <c r="L65" s="2">
        <v>0.58435531985416</v>
      </c>
      <c r="M65" s="2">
        <v>0.57543859649122797</v>
      </c>
      <c r="N65" s="2">
        <v>0.56302270011947397</v>
      </c>
    </row>
    <row r="66" spans="1:15" x14ac:dyDescent="0.3">
      <c r="A66" s="8" t="s">
        <v>15</v>
      </c>
      <c r="B66" s="8" t="s">
        <v>16</v>
      </c>
      <c r="C66" s="2">
        <v>3.2258064516128997E-2</v>
      </c>
      <c r="D66" s="2">
        <v>3.0168946098149602E-2</v>
      </c>
      <c r="E66" s="2">
        <v>3.3822330888345603E-2</v>
      </c>
      <c r="F66" s="2">
        <v>3.2486463973344398E-2</v>
      </c>
      <c r="G66" s="2">
        <v>3.3670033670033697E-2</v>
      </c>
      <c r="H66" s="2">
        <v>3.4354304635761598E-2</v>
      </c>
      <c r="I66" s="2">
        <v>3.6624203821656001E-2</v>
      </c>
      <c r="J66" s="2">
        <v>3.5660091047041001E-2</v>
      </c>
      <c r="K66" s="2">
        <v>5.0641940085592002E-2</v>
      </c>
      <c r="L66" s="2">
        <v>5.7010275107722899E-2</v>
      </c>
      <c r="M66" s="2">
        <v>6.1562998405103701E-2</v>
      </c>
      <c r="N66" s="2">
        <v>6.9295101553166094E-2</v>
      </c>
    </row>
    <row r="67" spans="1:15" x14ac:dyDescent="0.3">
      <c r="A67" s="8" t="s">
        <v>15</v>
      </c>
      <c r="B67" s="8" t="s">
        <v>83</v>
      </c>
      <c r="C67" s="2">
        <v>7.5132707227439796E-2</v>
      </c>
      <c r="D67" s="2">
        <v>6.4762670957361199E-2</v>
      </c>
      <c r="E67" s="2">
        <v>5.37897310513447E-2</v>
      </c>
      <c r="F67" s="2">
        <v>4.4564764681382797E-2</v>
      </c>
      <c r="G67" s="2">
        <v>3.7037037037037E-2</v>
      </c>
      <c r="H67" s="2">
        <v>3.4354304635761598E-2</v>
      </c>
      <c r="I67" s="2">
        <v>3.6624203821656001E-2</v>
      </c>
      <c r="J67" s="2">
        <v>3.6418816388467397E-2</v>
      </c>
      <c r="K67" s="2">
        <v>3.7446504992867301E-2</v>
      </c>
      <c r="L67" s="2">
        <v>3.94431554524362E-2</v>
      </c>
      <c r="M67" s="2">
        <v>3.8596491228070198E-2</v>
      </c>
      <c r="N67" s="2">
        <v>3.7933094384707301E-2</v>
      </c>
    </row>
    <row r="68" spans="1:15" x14ac:dyDescent="0.3">
      <c r="A68" s="8" t="s">
        <v>16</v>
      </c>
      <c r="B68" s="8" t="s">
        <v>79</v>
      </c>
      <c r="C68" s="2">
        <v>0.27777777777777801</v>
      </c>
      <c r="D68" s="2">
        <v>0.15942028985507201</v>
      </c>
      <c r="E68" s="2">
        <v>0.125</v>
      </c>
      <c r="F68" s="2">
        <v>0.25396825396825401</v>
      </c>
      <c r="G68" s="2">
        <v>0.16666666666666699</v>
      </c>
      <c r="H68" s="2">
        <v>0.17142857142857101</v>
      </c>
      <c r="I68" s="2">
        <v>0.24637681159420299</v>
      </c>
      <c r="J68" s="2">
        <v>0.25675675675675702</v>
      </c>
      <c r="K68" s="2">
        <v>0.215189873417722</v>
      </c>
      <c r="L68" s="2">
        <v>0.247058823529412</v>
      </c>
      <c r="M68" s="2">
        <v>0.24444444444444399</v>
      </c>
      <c r="N68" s="2">
        <v>0.17204301075268799</v>
      </c>
    </row>
    <row r="69" spans="1:15" x14ac:dyDescent="0.3">
      <c r="A69" s="8" t="s">
        <v>16</v>
      </c>
      <c r="B69" s="8" t="s">
        <v>80</v>
      </c>
      <c r="C69" s="2">
        <v>4.4444444444444398E-2</v>
      </c>
      <c r="D69" s="2">
        <v>5.7971014492753603E-2</v>
      </c>
      <c r="E69" s="2">
        <v>6.9444444444444406E-2</v>
      </c>
      <c r="F69" s="2">
        <v>1.58730158730159E-2</v>
      </c>
      <c r="G69" s="2">
        <v>2.7777777777777801E-2</v>
      </c>
      <c r="H69" s="2">
        <v>4.2857142857142899E-2</v>
      </c>
      <c r="I69" s="2">
        <v>5.7971014492753603E-2</v>
      </c>
      <c r="J69" s="2">
        <v>4.0540540540540501E-2</v>
      </c>
      <c r="K69" s="2">
        <v>3.7974683544303799E-2</v>
      </c>
      <c r="L69" s="2">
        <v>3.5294117647058802E-2</v>
      </c>
      <c r="M69" s="2">
        <v>5.5555555555555601E-2</v>
      </c>
      <c r="N69" s="2">
        <v>5.3763440860215103E-2</v>
      </c>
    </row>
    <row r="70" spans="1:15" x14ac:dyDescent="0.3">
      <c r="A70" s="8" t="s">
        <v>16</v>
      </c>
      <c r="B70" s="8" t="s">
        <v>81</v>
      </c>
      <c r="C70" s="2">
        <v>0</v>
      </c>
      <c r="D70" s="2">
        <v>1.4492753623188401E-2</v>
      </c>
      <c r="E70" s="2">
        <v>1.38888888888889E-2</v>
      </c>
      <c r="F70" s="2">
        <v>4.7619047619047603E-2</v>
      </c>
      <c r="G70" s="2">
        <v>4.1666666666666699E-2</v>
      </c>
      <c r="H70" s="2">
        <v>1.4285714285714299E-2</v>
      </c>
      <c r="I70" s="2">
        <v>4.3478260869565202E-2</v>
      </c>
      <c r="J70" s="2">
        <v>2.7027027027027001E-2</v>
      </c>
      <c r="K70" s="2">
        <v>3.7974683544303799E-2</v>
      </c>
      <c r="L70" s="2">
        <v>4.7058823529411799E-2</v>
      </c>
      <c r="M70" s="2">
        <v>6.6666666666666693E-2</v>
      </c>
      <c r="N70" s="2">
        <v>6.4516129032258104E-2</v>
      </c>
    </row>
    <row r="71" spans="1:15" x14ac:dyDescent="0.3">
      <c r="A71" s="8" t="s">
        <v>16</v>
      </c>
      <c r="B71" s="8" t="s">
        <v>82</v>
      </c>
      <c r="C71" s="2">
        <v>0.61111111111111105</v>
      </c>
      <c r="D71" s="2">
        <v>0.63768115942029002</v>
      </c>
      <c r="E71" s="2">
        <v>0.69444444444444398</v>
      </c>
      <c r="F71" s="2">
        <v>0.66666666666666696</v>
      </c>
      <c r="G71" s="2">
        <v>0.73611111111111105</v>
      </c>
      <c r="H71" s="2">
        <v>0.67142857142857104</v>
      </c>
      <c r="I71" s="2">
        <v>0.53623188405797095</v>
      </c>
      <c r="J71" s="2">
        <v>0.58108108108108103</v>
      </c>
      <c r="K71" s="2">
        <v>0.645569620253165</v>
      </c>
      <c r="L71" s="2">
        <v>0.56470588235294095</v>
      </c>
      <c r="M71" s="2">
        <v>0.56666666666666698</v>
      </c>
      <c r="N71" s="2">
        <v>0.64516129032258096</v>
      </c>
    </row>
    <row r="72" spans="1:15" x14ac:dyDescent="0.3">
      <c r="A72" s="8" t="s">
        <v>16</v>
      </c>
      <c r="B72" s="8" t="s">
        <v>16</v>
      </c>
      <c r="C72" s="2">
        <v>1.1111111111111099E-2</v>
      </c>
      <c r="D72" s="2">
        <v>5.7971014492753603E-2</v>
      </c>
      <c r="E72" s="2">
        <v>8.3333333333333301E-2</v>
      </c>
      <c r="F72" s="2">
        <v>1.58730158730159E-2</v>
      </c>
      <c r="G72" s="2">
        <v>1.38888888888889E-2</v>
      </c>
      <c r="H72" s="2">
        <v>0</v>
      </c>
      <c r="I72" s="2">
        <v>4.3478260869565202E-2</v>
      </c>
      <c r="J72" s="2">
        <v>5.4054054054054099E-2</v>
      </c>
      <c r="K72" s="2">
        <v>2.53164556962025E-2</v>
      </c>
      <c r="L72" s="2">
        <v>7.0588235294117604E-2</v>
      </c>
      <c r="M72" s="2">
        <v>4.4444444444444398E-2</v>
      </c>
      <c r="N72" s="2">
        <v>3.2258064516128997E-2</v>
      </c>
    </row>
    <row r="73" spans="1:15" x14ac:dyDescent="0.3">
      <c r="A73" s="8" t="s">
        <v>16</v>
      </c>
      <c r="B73" s="8" t="s">
        <v>83</v>
      </c>
      <c r="C73" s="2">
        <v>5.5555555555555601E-2</v>
      </c>
      <c r="D73" s="2">
        <v>7.2463768115942004E-2</v>
      </c>
      <c r="E73" s="2">
        <v>1.38888888888889E-2</v>
      </c>
      <c r="F73" s="2">
        <v>0</v>
      </c>
      <c r="G73" s="2">
        <v>1.38888888888889E-2</v>
      </c>
      <c r="H73" s="2">
        <v>0.1</v>
      </c>
      <c r="I73" s="2">
        <v>7.2463768115942004E-2</v>
      </c>
      <c r="J73" s="2">
        <v>4.0540540540540501E-2</v>
      </c>
      <c r="K73" s="2">
        <v>3.7974683544303799E-2</v>
      </c>
      <c r="L73" s="2">
        <v>3.5294117647058802E-2</v>
      </c>
      <c r="M73" s="2">
        <v>2.2222222222222199E-2</v>
      </c>
      <c r="N73" s="2">
        <v>3.2258064516128997E-2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79</v>
      </c>
      <c r="C78" s="2">
        <v>-6.18556701030928E-2</v>
      </c>
      <c r="D78" s="2">
        <v>-2.3127199597787799E-2</v>
      </c>
      <c r="E78" s="2">
        <v>-5.88192044702595E-4</v>
      </c>
      <c r="F78" s="2">
        <v>8.6073714411829608E-3</v>
      </c>
      <c r="G78" s="2">
        <v>8.3150984682713296E-3</v>
      </c>
      <c r="H78" s="2">
        <v>7.1686921296296294E-2</v>
      </c>
      <c r="I78" s="2">
        <v>6.09517381032737E-2</v>
      </c>
      <c r="J78" s="2">
        <v>5.7895406540272303E-2</v>
      </c>
      <c r="K78" s="2">
        <v>9.7847005051720004E-2</v>
      </c>
      <c r="L78" s="2">
        <v>6.8693508627773195E-2</v>
      </c>
      <c r="M78" s="2">
        <v>8.2423496847608801E-2</v>
      </c>
      <c r="N78" s="3">
        <v>0.34349153836365898</v>
      </c>
      <c r="O78" s="3">
        <v>0.55260642599808796</v>
      </c>
    </row>
    <row r="79" spans="1:15" x14ac:dyDescent="0.3">
      <c r="A79" s="8" t="s">
        <v>12</v>
      </c>
      <c r="B79" s="8" t="s">
        <v>80</v>
      </c>
      <c r="C79" s="2">
        <v>-2.0496224379719499E-2</v>
      </c>
      <c r="D79" s="2">
        <v>2.7533039647577098E-3</v>
      </c>
      <c r="E79" s="2">
        <v>5.4914881933003798E-2</v>
      </c>
      <c r="F79" s="2">
        <v>0.114523685580427</v>
      </c>
      <c r="G79" s="2">
        <v>0.102755721625409</v>
      </c>
      <c r="H79" s="2">
        <v>0.18975010588733601</v>
      </c>
      <c r="I79" s="2">
        <v>0.17871128515485901</v>
      </c>
      <c r="J79" s="2">
        <v>0.18302627604953201</v>
      </c>
      <c r="K79" s="2">
        <v>0.153944345162114</v>
      </c>
      <c r="L79" s="2">
        <v>0.123230088495575</v>
      </c>
      <c r="M79" s="2">
        <v>0.11896789442584201</v>
      </c>
      <c r="N79" s="3">
        <v>0.71579583207490205</v>
      </c>
      <c r="O79" s="3">
        <v>2.11971444261395</v>
      </c>
    </row>
    <row r="80" spans="1:15" x14ac:dyDescent="0.3">
      <c r="A80" s="8" t="s">
        <v>12</v>
      </c>
      <c r="B80" s="8" t="s">
        <v>81</v>
      </c>
      <c r="C80" s="2">
        <v>1.87617260787993E-2</v>
      </c>
      <c r="D80" s="2">
        <v>4.2971147943523601E-2</v>
      </c>
      <c r="E80" s="2">
        <v>7.4749852854620394E-2</v>
      </c>
      <c r="F80" s="2">
        <v>1.5881708652793002E-2</v>
      </c>
      <c r="G80" s="2">
        <v>-1.18598382749326E-2</v>
      </c>
      <c r="H80" s="2">
        <v>7.5286415711947594E-2</v>
      </c>
      <c r="I80" s="2">
        <v>4.5662100456621002E-2</v>
      </c>
      <c r="J80" s="2">
        <v>3.6875303250849097E-2</v>
      </c>
      <c r="K80" s="2">
        <v>5.1941974730931199E-2</v>
      </c>
      <c r="L80" s="2">
        <v>4.2259786476868302E-2</v>
      </c>
      <c r="M80" s="2">
        <v>7.6824583866837395E-2</v>
      </c>
      <c r="N80" s="3">
        <v>0.224163027656477</v>
      </c>
      <c r="O80" s="3">
        <v>0.48499117127722202</v>
      </c>
    </row>
    <row r="81" spans="1:15" x14ac:dyDescent="0.3">
      <c r="A81" s="8" t="s">
        <v>12</v>
      </c>
      <c r="B81" s="8" t="s">
        <v>82</v>
      </c>
      <c r="C81" s="2">
        <v>3.0560524746571301E-3</v>
      </c>
      <c r="D81" s="2">
        <v>3.03187931931337E-2</v>
      </c>
      <c r="E81" s="2">
        <v>1.5362423368193301E-2</v>
      </c>
      <c r="F81" s="2">
        <v>2.0244352891035699E-3</v>
      </c>
      <c r="G81" s="2">
        <v>-8.0813809236876602E-3</v>
      </c>
      <c r="H81" s="2">
        <v>1.2685367160979099E-2</v>
      </c>
      <c r="I81" s="2">
        <v>1.27028934368384E-3</v>
      </c>
      <c r="J81" s="2">
        <v>4.5813363405695001E-4</v>
      </c>
      <c r="K81" s="2">
        <v>2.4657437739969701E-3</v>
      </c>
      <c r="L81" s="2">
        <v>-9.6981622685266503E-3</v>
      </c>
      <c r="M81" s="2">
        <v>-3.19341446971579E-3</v>
      </c>
      <c r="N81" s="3">
        <v>-9.9732168029320594E-3</v>
      </c>
      <c r="O81" s="3">
        <v>1.3090515686981601E-2</v>
      </c>
    </row>
    <row r="82" spans="1:15" x14ac:dyDescent="0.3">
      <c r="A82" s="8" t="s">
        <v>12</v>
      </c>
      <c r="B82" s="8" t="s">
        <v>16</v>
      </c>
      <c r="C82" s="2">
        <v>2.3781212841854902E-3</v>
      </c>
      <c r="D82" s="2">
        <v>1.83867141162515E-2</v>
      </c>
      <c r="E82" s="2">
        <v>5.8823529411764698E-2</v>
      </c>
      <c r="F82" s="2">
        <v>6.6556655665566594E-2</v>
      </c>
      <c r="G82" s="2">
        <v>4.9510056730273297E-2</v>
      </c>
      <c r="H82" s="2">
        <v>9.8771498771498795E-2</v>
      </c>
      <c r="I82" s="2">
        <v>0.10152057245080499</v>
      </c>
      <c r="J82" s="2">
        <v>0.120990661794559</v>
      </c>
      <c r="K82" s="2">
        <v>0.171314741035857</v>
      </c>
      <c r="L82" s="2">
        <v>0.17625231910946201</v>
      </c>
      <c r="M82" s="2">
        <v>0.14511041009463699</v>
      </c>
      <c r="N82" s="3">
        <v>0.76857490864799005</v>
      </c>
      <c r="O82" s="3">
        <v>1.5369831100757101</v>
      </c>
    </row>
    <row r="83" spans="1:15" x14ac:dyDescent="0.3">
      <c r="A83" s="8" t="s">
        <v>12</v>
      </c>
      <c r="B83" s="8" t="s">
        <v>83</v>
      </c>
      <c r="C83" s="2">
        <v>-8.5983921705697297E-2</v>
      </c>
      <c r="D83" s="2">
        <v>-6.8451242829827896E-2</v>
      </c>
      <c r="E83" s="2">
        <v>-0.103858784893268</v>
      </c>
      <c r="F83" s="2">
        <v>-0.101236830050389</v>
      </c>
      <c r="G83" s="2">
        <v>-4.1284403669724801E-2</v>
      </c>
      <c r="H83" s="2">
        <v>1.8607123870281801E-2</v>
      </c>
      <c r="I83" s="2">
        <v>3.3924843423799603E-2</v>
      </c>
      <c r="J83" s="2">
        <v>4.8460373548712798E-2</v>
      </c>
      <c r="K83" s="2">
        <v>4.33317284545017E-2</v>
      </c>
      <c r="L83" s="2">
        <v>-1.01522842639594E-2</v>
      </c>
      <c r="M83" s="2">
        <v>4.6153846153846198E-2</v>
      </c>
      <c r="N83" s="3">
        <v>0.132761231701161</v>
      </c>
      <c r="O83" s="3">
        <v>-7.8817733990147798E-2</v>
      </c>
    </row>
    <row r="84" spans="1:15" x14ac:dyDescent="0.3">
      <c r="A84" s="8" t="s">
        <v>13</v>
      </c>
      <c r="B84" s="8" t="s">
        <v>79</v>
      </c>
      <c r="C84" s="2">
        <v>-0.27722772277227697</v>
      </c>
      <c r="D84" s="2">
        <v>-0.164383561643836</v>
      </c>
      <c r="E84" s="2">
        <v>-0.13114754098360701</v>
      </c>
      <c r="F84" s="2">
        <v>0.339622641509434</v>
      </c>
      <c r="G84" s="2">
        <v>0.154929577464789</v>
      </c>
      <c r="H84" s="2">
        <v>-2.4390243902439001E-2</v>
      </c>
      <c r="I84" s="2">
        <v>0.47499999999999998</v>
      </c>
      <c r="J84" s="2">
        <v>0.44067796610169502</v>
      </c>
      <c r="K84" s="2">
        <v>9.41176470588235E-2</v>
      </c>
      <c r="L84" s="2">
        <v>0.14516129032258099</v>
      </c>
      <c r="M84" s="2">
        <v>-0.10328638497652599</v>
      </c>
      <c r="N84" s="3">
        <v>0.61864406779660996</v>
      </c>
      <c r="O84" s="3">
        <v>2.1311475409836098</v>
      </c>
    </row>
    <row r="85" spans="1:15" x14ac:dyDescent="0.3">
      <c r="A85" s="8" t="s">
        <v>13</v>
      </c>
      <c r="B85" s="8" t="s">
        <v>80</v>
      </c>
      <c r="C85" s="2">
        <v>0</v>
      </c>
      <c r="D85" s="2">
        <v>-0.17647058823529399</v>
      </c>
      <c r="E85" s="2">
        <v>-0.28571428571428598</v>
      </c>
      <c r="F85" s="2">
        <v>0.4</v>
      </c>
      <c r="G85" s="2">
        <v>0.28571428571428598</v>
      </c>
      <c r="H85" s="2">
        <v>0.16666666666666699</v>
      </c>
      <c r="I85" s="2">
        <v>0.52380952380952395</v>
      </c>
      <c r="J85" s="2">
        <v>0.5625</v>
      </c>
      <c r="K85" s="2">
        <v>0.2</v>
      </c>
      <c r="L85" s="2">
        <v>0.2</v>
      </c>
      <c r="M85" s="2">
        <v>6.9444444444444406E-2</v>
      </c>
      <c r="N85" s="3">
        <v>1.40625</v>
      </c>
      <c r="O85" s="3">
        <v>4.5</v>
      </c>
    </row>
    <row r="86" spans="1:15" x14ac:dyDescent="0.3">
      <c r="A86" s="8" t="s">
        <v>13</v>
      </c>
      <c r="B86" s="8" t="s">
        <v>81</v>
      </c>
      <c r="C86" s="2">
        <v>0.133333333333333</v>
      </c>
      <c r="D86" s="2">
        <v>-5.8823529411764698E-2</v>
      </c>
      <c r="E86" s="2">
        <v>0.1875</v>
      </c>
      <c r="F86" s="2">
        <v>0.21052631578947401</v>
      </c>
      <c r="G86" s="2">
        <v>-8.6956521739130405E-2</v>
      </c>
      <c r="H86" s="2">
        <v>-4.7619047619047603E-2</v>
      </c>
      <c r="I86" s="2">
        <v>0.3</v>
      </c>
      <c r="J86" s="2">
        <v>0.115384615384615</v>
      </c>
      <c r="K86" s="2">
        <v>0</v>
      </c>
      <c r="L86" s="2">
        <v>6.8965517241379296E-2</v>
      </c>
      <c r="M86" s="2">
        <v>-3.2258064516128997E-2</v>
      </c>
      <c r="N86" s="3">
        <v>0.15384615384615399</v>
      </c>
      <c r="O86" s="3">
        <v>0.875</v>
      </c>
    </row>
    <row r="87" spans="1:15" x14ac:dyDescent="0.3">
      <c r="A87" s="8" t="s">
        <v>13</v>
      </c>
      <c r="B87" s="8" t="s">
        <v>82</v>
      </c>
      <c r="C87" s="2">
        <v>7.3924731182795703E-3</v>
      </c>
      <c r="D87" s="2">
        <v>4.0026684456304203E-2</v>
      </c>
      <c r="E87" s="2">
        <v>1.28287363694676E-3</v>
      </c>
      <c r="F87" s="2">
        <v>9.6092248558616294E-3</v>
      </c>
      <c r="G87" s="2">
        <v>1.3324873096446701E-2</v>
      </c>
      <c r="H87" s="2">
        <v>1.18973074514715E-2</v>
      </c>
      <c r="I87" s="2">
        <v>2.72277227722772E-2</v>
      </c>
      <c r="J87" s="2">
        <v>-4.4578313253012099E-2</v>
      </c>
      <c r="K87" s="2">
        <v>-5.0441361916771796E-3</v>
      </c>
      <c r="L87" s="2">
        <v>-2.4714828897338399E-2</v>
      </c>
      <c r="M87" s="2">
        <v>-3.8986354775828501E-3</v>
      </c>
      <c r="N87" s="3">
        <v>-7.6506024096385503E-2</v>
      </c>
      <c r="O87" s="3">
        <v>-1.6677357280307899E-2</v>
      </c>
    </row>
    <row r="88" spans="1:15" x14ac:dyDescent="0.3">
      <c r="A88" s="8" t="s">
        <v>13</v>
      </c>
      <c r="B88" s="8" t="s">
        <v>16</v>
      </c>
      <c r="C88" s="2">
        <v>-3.4482758620689703E-2</v>
      </c>
      <c r="D88" s="2">
        <v>-3.5714285714285698E-2</v>
      </c>
      <c r="E88" s="2">
        <v>0</v>
      </c>
      <c r="F88" s="2">
        <v>-0.11111111111111099</v>
      </c>
      <c r="G88" s="2">
        <v>0.33333333333333298</v>
      </c>
      <c r="H88" s="2">
        <v>3.125E-2</v>
      </c>
      <c r="I88" s="2">
        <v>-0.15151515151515199</v>
      </c>
      <c r="J88" s="2">
        <v>0.64285714285714302</v>
      </c>
      <c r="K88" s="2">
        <v>-6.5217391304347797E-2</v>
      </c>
      <c r="L88" s="2">
        <v>0.25581395348837199</v>
      </c>
      <c r="M88" s="2">
        <v>-0.16666666666666699</v>
      </c>
      <c r="N88" s="3">
        <v>0.60714285714285698</v>
      </c>
      <c r="O88" s="3">
        <v>0.66666666666666696</v>
      </c>
    </row>
    <row r="89" spans="1:15" x14ac:dyDescent="0.3">
      <c r="A89" s="8" t="s">
        <v>13</v>
      </c>
      <c r="B89" s="8" t="s">
        <v>83</v>
      </c>
      <c r="C89" s="2">
        <v>-0.28235294117647097</v>
      </c>
      <c r="D89" s="2">
        <v>-0.27868852459016402</v>
      </c>
      <c r="E89" s="2">
        <v>-0.27272727272727298</v>
      </c>
      <c r="F89" s="2">
        <v>-0.25</v>
      </c>
      <c r="G89" s="2">
        <v>-0.125</v>
      </c>
      <c r="H89" s="2">
        <v>-4.7619047619047603E-2</v>
      </c>
      <c r="I89" s="2">
        <v>-0.05</v>
      </c>
      <c r="J89" s="2">
        <v>0.47368421052631599</v>
      </c>
      <c r="K89" s="2">
        <v>-0.107142857142857</v>
      </c>
      <c r="L89" s="2">
        <v>-0.08</v>
      </c>
      <c r="M89" s="2">
        <v>4.3478260869565202E-2</v>
      </c>
      <c r="N89" s="3">
        <v>0.26315789473684198</v>
      </c>
      <c r="O89" s="3">
        <v>-0.45454545454545497</v>
      </c>
    </row>
    <row r="90" spans="1:15" x14ac:dyDescent="0.3">
      <c r="A90" s="8" t="s">
        <v>14</v>
      </c>
      <c r="B90" s="8" t="s">
        <v>79</v>
      </c>
      <c r="C90" s="2">
        <v>-9.1205211726384405E-2</v>
      </c>
      <c r="D90" s="2">
        <v>-2.3894862604540001E-2</v>
      </c>
      <c r="E90" s="2">
        <v>8.5679314565483503E-3</v>
      </c>
      <c r="F90" s="2">
        <v>8.4951456310679609E-3</v>
      </c>
      <c r="G90" s="2">
        <v>-7.2202166064981907E-2</v>
      </c>
      <c r="H90" s="2">
        <v>3.8910505836575897E-2</v>
      </c>
      <c r="I90" s="2">
        <v>3.8701622971285897E-2</v>
      </c>
      <c r="J90" s="2">
        <v>0.10697115384615399</v>
      </c>
      <c r="K90" s="2">
        <v>4.4516829533116198E-2</v>
      </c>
      <c r="L90" s="2">
        <v>0.116424116424116</v>
      </c>
      <c r="M90" s="2">
        <v>1.2104283054003699E-2</v>
      </c>
      <c r="N90" s="3">
        <v>0.30649038461538503</v>
      </c>
      <c r="O90" s="3">
        <v>0.33047735618115098</v>
      </c>
    </row>
    <row r="91" spans="1:15" x14ac:dyDescent="0.3">
      <c r="A91" s="8" t="s">
        <v>14</v>
      </c>
      <c r="B91" s="8" t="s">
        <v>80</v>
      </c>
      <c r="C91" s="2">
        <v>9.2436974789915999E-2</v>
      </c>
      <c r="D91" s="2">
        <v>-3.8461538461538498E-2</v>
      </c>
      <c r="E91" s="2">
        <v>-0.20799999999999999</v>
      </c>
      <c r="F91" s="2">
        <v>-1.01010101010101E-2</v>
      </c>
      <c r="G91" s="2">
        <v>3.06122448979592E-2</v>
      </c>
      <c r="H91" s="2">
        <v>1.9801980198019799E-2</v>
      </c>
      <c r="I91" s="2">
        <v>0.27184466019417503</v>
      </c>
      <c r="J91" s="2">
        <v>0.16793893129771001</v>
      </c>
      <c r="K91" s="2">
        <v>0.20915032679738599</v>
      </c>
      <c r="L91" s="2">
        <v>0.232432432432432</v>
      </c>
      <c r="M91" s="2">
        <v>0.16666666666666699</v>
      </c>
      <c r="N91" s="3">
        <v>1.03053435114504</v>
      </c>
      <c r="O91" s="3">
        <v>1.1279999999999999</v>
      </c>
    </row>
    <row r="92" spans="1:15" x14ac:dyDescent="0.3">
      <c r="A92" s="8" t="s">
        <v>14</v>
      </c>
      <c r="B92" s="8" t="s">
        <v>81</v>
      </c>
      <c r="C92" s="2">
        <v>0.13978494623655899</v>
      </c>
      <c r="D92" s="2">
        <v>0.20754716981132099</v>
      </c>
      <c r="E92" s="2">
        <v>9.375E-2</v>
      </c>
      <c r="F92" s="2">
        <v>-2.1428571428571401E-2</v>
      </c>
      <c r="G92" s="2">
        <v>-2.18978102189781E-2</v>
      </c>
      <c r="H92" s="2">
        <v>0.111940298507463</v>
      </c>
      <c r="I92" s="2">
        <v>-1.34228187919463E-2</v>
      </c>
      <c r="J92" s="2">
        <v>0.23129251700680301</v>
      </c>
      <c r="K92" s="2">
        <v>0.110497237569061</v>
      </c>
      <c r="L92" s="2">
        <v>7.4626865671641798E-2</v>
      </c>
      <c r="M92" s="2">
        <v>-6.0185185185185203E-2</v>
      </c>
      <c r="N92" s="3">
        <v>0.38095238095238099</v>
      </c>
      <c r="O92" s="3">
        <v>0.5859375</v>
      </c>
    </row>
    <row r="93" spans="1:15" x14ac:dyDescent="0.3">
      <c r="A93" s="8" t="s">
        <v>14</v>
      </c>
      <c r="B93" s="8" t="s">
        <v>82</v>
      </c>
      <c r="C93" s="2">
        <v>4.2775169535732897E-2</v>
      </c>
      <c r="D93" s="2">
        <v>3.02651325662831E-2</v>
      </c>
      <c r="E93" s="2">
        <v>6.7977664481670298E-3</v>
      </c>
      <c r="F93" s="2">
        <v>2.9901133349409199E-2</v>
      </c>
      <c r="G93" s="2">
        <v>2.69257785062046E-2</v>
      </c>
      <c r="H93" s="2">
        <v>-2.05198358413133E-3</v>
      </c>
      <c r="I93" s="2">
        <v>6.8540095956134304E-3</v>
      </c>
      <c r="J93" s="2">
        <v>-1.5203085999546199E-2</v>
      </c>
      <c r="K93" s="2">
        <v>8.2949308755760395E-3</v>
      </c>
      <c r="L93" s="2">
        <v>1.23400365630713E-2</v>
      </c>
      <c r="M93" s="2">
        <v>-2.0767494356659099E-2</v>
      </c>
      <c r="N93" s="3">
        <v>-1.5656909462219201E-2</v>
      </c>
      <c r="O93" s="3">
        <v>5.3168244719592098E-2</v>
      </c>
    </row>
    <row r="94" spans="1:15" x14ac:dyDescent="0.3">
      <c r="A94" s="8" t="s">
        <v>14</v>
      </c>
      <c r="B94" s="8" t="s">
        <v>16</v>
      </c>
      <c r="C94" s="2">
        <v>-6.6666666666666693E-2</v>
      </c>
      <c r="D94" s="2">
        <v>1.7857142857142901E-2</v>
      </c>
      <c r="E94" s="2">
        <v>8.7719298245613996E-3</v>
      </c>
      <c r="F94" s="2">
        <v>0.139130434782609</v>
      </c>
      <c r="G94" s="2">
        <v>-6.1068702290076299E-2</v>
      </c>
      <c r="H94" s="2">
        <v>7.3170731707317097E-2</v>
      </c>
      <c r="I94" s="2">
        <v>9.8484848484848495E-2</v>
      </c>
      <c r="J94" s="2">
        <v>4.8275862068965503E-2</v>
      </c>
      <c r="K94" s="2">
        <v>-6.5789473684210497E-3</v>
      </c>
      <c r="L94" s="2">
        <v>0.278145695364238</v>
      </c>
      <c r="M94" s="2">
        <v>-7.2538860103626895E-2</v>
      </c>
      <c r="N94" s="3">
        <v>0.23448275862069001</v>
      </c>
      <c r="O94" s="3">
        <v>0.570175438596491</v>
      </c>
    </row>
    <row r="95" spans="1:15" x14ac:dyDescent="0.3">
      <c r="A95" s="8" t="s">
        <v>14</v>
      </c>
      <c r="B95" s="8" t="s">
        <v>83</v>
      </c>
      <c r="C95" s="2">
        <v>-0.13212435233160599</v>
      </c>
      <c r="D95" s="2">
        <v>-0.14029850746268699</v>
      </c>
      <c r="E95" s="2">
        <v>-0.211805555555556</v>
      </c>
      <c r="F95" s="2">
        <v>-0.198237885462555</v>
      </c>
      <c r="G95" s="2">
        <v>-0.120879120879121</v>
      </c>
      <c r="H95" s="2">
        <v>0.125</v>
      </c>
      <c r="I95" s="2">
        <v>-1.6666666666666701E-2</v>
      </c>
      <c r="J95" s="2">
        <v>-2.2598870056497199E-2</v>
      </c>
      <c r="K95" s="2">
        <v>4.6242774566474E-2</v>
      </c>
      <c r="L95" s="2">
        <v>-3.3149171270718203E-2</v>
      </c>
      <c r="M95" s="2">
        <v>-1.7142857142857099E-2</v>
      </c>
      <c r="N95" s="3">
        <v>-2.82485875706215E-2</v>
      </c>
      <c r="O95" s="3">
        <v>-0.40277777777777801</v>
      </c>
    </row>
    <row r="96" spans="1:15" x14ac:dyDescent="0.3">
      <c r="A96" s="8" t="s">
        <v>15</v>
      </c>
      <c r="B96" s="8" t="s">
        <v>79</v>
      </c>
      <c r="C96" s="2">
        <v>-2.9929577464788699E-2</v>
      </c>
      <c r="D96" s="2">
        <v>-8.8929219600726001E-2</v>
      </c>
      <c r="E96" s="2">
        <v>-8.9641434262948197E-2</v>
      </c>
      <c r="F96" s="2">
        <v>-3.5010940919037198E-2</v>
      </c>
      <c r="G96" s="2">
        <v>-3.4013605442176902E-2</v>
      </c>
      <c r="H96" s="2">
        <v>8.2159624413145504E-2</v>
      </c>
      <c r="I96" s="2">
        <v>0.10412147505423</v>
      </c>
      <c r="J96" s="2">
        <v>0.10609037328094301</v>
      </c>
      <c r="K96" s="2">
        <v>0.18827708703374799</v>
      </c>
      <c r="L96" s="2">
        <v>7.3243647234678605E-2</v>
      </c>
      <c r="M96" s="2">
        <v>0.104456824512535</v>
      </c>
      <c r="N96" s="3">
        <v>0.55795677799607102</v>
      </c>
      <c r="O96" s="3">
        <v>0.579681274900398</v>
      </c>
    </row>
    <row r="97" spans="1:15" x14ac:dyDescent="0.3">
      <c r="A97" s="8" t="s">
        <v>15</v>
      </c>
      <c r="B97" s="8" t="s">
        <v>80</v>
      </c>
      <c r="C97" s="2">
        <v>-3.0769230769230799E-2</v>
      </c>
      <c r="D97" s="2">
        <v>-7.9365079365079402E-2</v>
      </c>
      <c r="E97" s="2">
        <v>3.4482758620689703E-2</v>
      </c>
      <c r="F97" s="2">
        <v>-0.15</v>
      </c>
      <c r="G97" s="2">
        <v>5.8823529411764698E-2</v>
      </c>
      <c r="H97" s="2">
        <v>0.16666666666666699</v>
      </c>
      <c r="I97" s="2">
        <v>0.46031746031746001</v>
      </c>
      <c r="J97" s="2">
        <v>0.467391304347826</v>
      </c>
      <c r="K97" s="2">
        <v>0.36296296296296299</v>
      </c>
      <c r="L97" s="2">
        <v>3.2608695652173898E-2</v>
      </c>
      <c r="M97" s="2">
        <v>5.2631578947368397E-2</v>
      </c>
      <c r="N97" s="3">
        <v>1.1739130434782601</v>
      </c>
      <c r="O97" s="3">
        <v>2.4482758620689702</v>
      </c>
    </row>
    <row r="98" spans="1:15" x14ac:dyDescent="0.3">
      <c r="A98" s="8" t="s">
        <v>15</v>
      </c>
      <c r="B98" s="8" t="s">
        <v>81</v>
      </c>
      <c r="C98" s="2">
        <v>0.29824561403508798</v>
      </c>
      <c r="D98" s="2">
        <v>4.0540540540540501E-2</v>
      </c>
      <c r="E98" s="2">
        <v>-6.4935064935064901E-2</v>
      </c>
      <c r="F98" s="2">
        <v>-9.7222222222222196E-2</v>
      </c>
      <c r="G98" s="2">
        <v>9.2307692307692299E-2</v>
      </c>
      <c r="H98" s="2">
        <v>0.12676056338028199</v>
      </c>
      <c r="I98" s="2">
        <v>3.7499999999999999E-2</v>
      </c>
      <c r="J98" s="2">
        <v>0.180722891566265</v>
      </c>
      <c r="K98" s="2">
        <v>0.122448979591837</v>
      </c>
      <c r="L98" s="2">
        <v>-9.0909090909090905E-3</v>
      </c>
      <c r="M98" s="2">
        <v>1.8348623853211E-2</v>
      </c>
      <c r="N98" s="3">
        <v>0.33734939759036098</v>
      </c>
      <c r="O98" s="3">
        <v>0.44155844155844198</v>
      </c>
    </row>
    <row r="99" spans="1:15" x14ac:dyDescent="0.3">
      <c r="A99" s="8" t="s">
        <v>15</v>
      </c>
      <c r="B99" s="8" t="s">
        <v>82</v>
      </c>
      <c r="C99" s="2">
        <v>4.4117647058823498E-2</v>
      </c>
      <c r="D99" s="2">
        <v>2.5608194622279101E-2</v>
      </c>
      <c r="E99" s="2">
        <v>1.5605493133583E-2</v>
      </c>
      <c r="F99" s="2">
        <v>1.4751075599262401E-2</v>
      </c>
      <c r="G99" s="2">
        <v>2.9073288915808598E-2</v>
      </c>
      <c r="H99" s="2">
        <v>1.47145379635079E-2</v>
      </c>
      <c r="I99" s="2">
        <v>2.2041763341067298E-2</v>
      </c>
      <c r="J99" s="2">
        <v>-5.6753688989784302E-4</v>
      </c>
      <c r="K99" s="2">
        <v>1.13571834185122E-3</v>
      </c>
      <c r="L99" s="2">
        <v>2.32558139534884E-2</v>
      </c>
      <c r="M99" s="2">
        <v>4.490022172949E-2</v>
      </c>
      <c r="N99" s="3">
        <v>6.9807037457434704E-2</v>
      </c>
      <c r="O99" s="3">
        <v>0.17665418227216001</v>
      </c>
    </row>
    <row r="100" spans="1:15" x14ac:dyDescent="0.3">
      <c r="A100" s="8" t="s">
        <v>15</v>
      </c>
      <c r="B100" s="8" t="s">
        <v>16</v>
      </c>
      <c r="C100" s="2">
        <v>-5.0632911392405097E-2</v>
      </c>
      <c r="D100" s="2">
        <v>0.10666666666666701</v>
      </c>
      <c r="E100" s="2">
        <v>-6.02409638554217E-2</v>
      </c>
      <c r="F100" s="2">
        <v>2.5641025641025599E-2</v>
      </c>
      <c r="G100" s="2">
        <v>3.7499999999999999E-2</v>
      </c>
      <c r="H100" s="2">
        <v>0.108433734939759</v>
      </c>
      <c r="I100" s="2">
        <v>2.1739130434782601E-2</v>
      </c>
      <c r="J100" s="2">
        <v>0.51063829787234005</v>
      </c>
      <c r="K100" s="2">
        <v>0.21126760563380301</v>
      </c>
      <c r="L100" s="2">
        <v>0.122093023255814</v>
      </c>
      <c r="M100" s="2">
        <v>0.20207253886010401</v>
      </c>
      <c r="N100" s="3">
        <v>1.4680851063829801</v>
      </c>
      <c r="O100" s="3">
        <v>1.7951807228915699</v>
      </c>
    </row>
    <row r="101" spans="1:15" x14ac:dyDescent="0.3">
      <c r="A101" s="8" t="s">
        <v>15</v>
      </c>
      <c r="B101" s="8" t="s">
        <v>83</v>
      </c>
      <c r="C101" s="2">
        <v>-0.125</v>
      </c>
      <c r="D101" s="2">
        <v>-0.18012422360248401</v>
      </c>
      <c r="E101" s="2">
        <v>-0.189393939393939</v>
      </c>
      <c r="F101" s="2">
        <v>-0.177570093457944</v>
      </c>
      <c r="G101" s="2">
        <v>-5.6818181818181802E-2</v>
      </c>
      <c r="H101" s="2">
        <v>0.108433734939759</v>
      </c>
      <c r="I101" s="2">
        <v>4.3478260869565202E-2</v>
      </c>
      <c r="J101" s="2">
        <v>9.375E-2</v>
      </c>
      <c r="K101" s="2">
        <v>0.133333333333333</v>
      </c>
      <c r="L101" s="2">
        <v>1.6806722689075598E-2</v>
      </c>
      <c r="M101" s="2">
        <v>4.9586776859504099E-2</v>
      </c>
      <c r="N101" s="3">
        <v>0.32291666666666702</v>
      </c>
      <c r="O101" s="3">
        <v>-3.7878787878787901E-2</v>
      </c>
    </row>
    <row r="102" spans="1:15" x14ac:dyDescent="0.3">
      <c r="A102" s="8" t="s">
        <v>16</v>
      </c>
      <c r="B102" s="8" t="s">
        <v>79</v>
      </c>
      <c r="C102" s="2">
        <v>-0.56000000000000005</v>
      </c>
      <c r="D102" s="2">
        <v>-0.18181818181818199</v>
      </c>
      <c r="E102" s="2">
        <v>0.77777777777777801</v>
      </c>
      <c r="F102" s="2">
        <v>-0.25</v>
      </c>
      <c r="G102" s="2">
        <v>0</v>
      </c>
      <c r="H102" s="2">
        <v>0.41666666666666702</v>
      </c>
      <c r="I102" s="2">
        <v>0.11764705882352899</v>
      </c>
      <c r="J102" s="2">
        <v>-0.105263157894737</v>
      </c>
      <c r="K102" s="2">
        <v>0.23529411764705899</v>
      </c>
      <c r="L102" s="2">
        <v>4.7619047619047603E-2</v>
      </c>
      <c r="M102" s="2">
        <v>-0.27272727272727298</v>
      </c>
      <c r="N102" s="3">
        <v>-0.157894736842105</v>
      </c>
      <c r="O102" s="3">
        <v>0.77777777777777801</v>
      </c>
    </row>
    <row r="103" spans="1:15" x14ac:dyDescent="0.3">
      <c r="A103" s="8" t="s">
        <v>16</v>
      </c>
      <c r="B103" s="8" t="s">
        <v>80</v>
      </c>
      <c r="C103" s="2">
        <v>0</v>
      </c>
      <c r="D103" s="2">
        <v>0.25</v>
      </c>
      <c r="E103" s="2">
        <v>-0.8</v>
      </c>
      <c r="F103" s="2">
        <v>1</v>
      </c>
      <c r="G103" s="2">
        <v>0.5</v>
      </c>
      <c r="H103" s="2">
        <v>0.33333333333333298</v>
      </c>
      <c r="I103" s="2">
        <v>-0.25</v>
      </c>
      <c r="J103" s="2">
        <v>0</v>
      </c>
      <c r="K103" s="2">
        <v>0</v>
      </c>
      <c r="L103" s="2">
        <v>0.66666666666666696</v>
      </c>
      <c r="M103" s="2">
        <v>0</v>
      </c>
      <c r="N103" s="3">
        <v>0.66666666666666696</v>
      </c>
      <c r="O103" s="3">
        <v>0</v>
      </c>
    </row>
    <row r="104" spans="1:15" x14ac:dyDescent="0.3">
      <c r="A104" s="8" t="s">
        <v>16</v>
      </c>
      <c r="B104" s="8" t="s">
        <v>81</v>
      </c>
      <c r="C104" s="2">
        <v>0</v>
      </c>
      <c r="D104" s="2">
        <v>0</v>
      </c>
      <c r="E104" s="2">
        <v>2</v>
      </c>
      <c r="F104" s="2">
        <v>0</v>
      </c>
      <c r="G104" s="2">
        <v>-0.66666666666666696</v>
      </c>
      <c r="H104" s="2">
        <v>2</v>
      </c>
      <c r="I104" s="2">
        <v>-0.33333333333333298</v>
      </c>
      <c r="J104" s="2">
        <v>0.5</v>
      </c>
      <c r="K104" s="2">
        <v>0.33333333333333298</v>
      </c>
      <c r="L104" s="2">
        <v>0.5</v>
      </c>
      <c r="M104" s="2">
        <v>0</v>
      </c>
      <c r="N104" s="3">
        <v>2</v>
      </c>
      <c r="O104" s="3">
        <v>5</v>
      </c>
    </row>
    <row r="105" spans="1:15" x14ac:dyDescent="0.3">
      <c r="A105" s="8" t="s">
        <v>16</v>
      </c>
      <c r="B105" s="8" t="s">
        <v>82</v>
      </c>
      <c r="C105" s="2">
        <v>-0.2</v>
      </c>
      <c r="D105" s="2">
        <v>0.13636363636363599</v>
      </c>
      <c r="E105" s="2">
        <v>-0.16</v>
      </c>
      <c r="F105" s="2">
        <v>0.26190476190476197</v>
      </c>
      <c r="G105" s="2">
        <v>-0.113207547169811</v>
      </c>
      <c r="H105" s="2">
        <v>-0.21276595744680901</v>
      </c>
      <c r="I105" s="2">
        <v>0.162162162162162</v>
      </c>
      <c r="J105" s="2">
        <v>0.186046511627907</v>
      </c>
      <c r="K105" s="2">
        <v>-5.8823529411764698E-2</v>
      </c>
      <c r="L105" s="2">
        <v>6.25E-2</v>
      </c>
      <c r="M105" s="2">
        <v>0.17647058823529399</v>
      </c>
      <c r="N105" s="3">
        <v>0.39534883720930197</v>
      </c>
      <c r="O105" s="3">
        <v>0.2</v>
      </c>
    </row>
    <row r="106" spans="1:15" x14ac:dyDescent="0.3">
      <c r="A106" s="8" t="s">
        <v>16</v>
      </c>
      <c r="B106" s="8" t="s">
        <v>16</v>
      </c>
      <c r="C106" s="2">
        <v>3</v>
      </c>
      <c r="D106" s="2">
        <v>0.5</v>
      </c>
      <c r="E106" s="2">
        <v>-0.83333333333333304</v>
      </c>
      <c r="F106" s="2">
        <v>0</v>
      </c>
      <c r="G106" s="2">
        <v>-1</v>
      </c>
      <c r="H106" s="2">
        <v>0</v>
      </c>
      <c r="I106" s="2">
        <v>0.33333333333333298</v>
      </c>
      <c r="J106" s="2">
        <v>-0.5</v>
      </c>
      <c r="K106" s="2">
        <v>2</v>
      </c>
      <c r="L106" s="2">
        <v>-0.33333333333333298</v>
      </c>
      <c r="M106" s="2">
        <v>-0.25</v>
      </c>
      <c r="N106" s="3">
        <v>-0.25</v>
      </c>
      <c r="O106" s="3">
        <v>-0.5</v>
      </c>
    </row>
    <row r="107" spans="1:15" x14ac:dyDescent="0.3">
      <c r="A107" s="8" t="s">
        <v>16</v>
      </c>
      <c r="B107" s="8" t="s">
        <v>83</v>
      </c>
      <c r="C107" s="2">
        <v>0</v>
      </c>
      <c r="D107" s="2">
        <v>-0.8</v>
      </c>
      <c r="E107" s="2">
        <v>-1</v>
      </c>
      <c r="F107" s="2">
        <v>0</v>
      </c>
      <c r="G107" s="2">
        <v>6</v>
      </c>
      <c r="H107" s="2">
        <v>-0.28571428571428598</v>
      </c>
      <c r="I107" s="2">
        <v>-0.4</v>
      </c>
      <c r="J107" s="2">
        <v>0</v>
      </c>
      <c r="K107" s="2">
        <v>0</v>
      </c>
      <c r="L107" s="2">
        <v>-0.33333333333333298</v>
      </c>
      <c r="M107" s="2">
        <v>0.5</v>
      </c>
      <c r="N107" s="3">
        <v>0</v>
      </c>
      <c r="O107" s="3">
        <v>2</v>
      </c>
    </row>
    <row r="108" spans="1:15" x14ac:dyDescent="0.3">
      <c r="A108" s="11" t="s">
        <v>17</v>
      </c>
      <c r="B108" s="11" t="s">
        <v>17</v>
      </c>
      <c r="C108" s="3">
        <v>-1.79244647906288E-2</v>
      </c>
      <c r="D108" s="3">
        <v>8.4145944371133308E-3</v>
      </c>
      <c r="E108" s="3">
        <v>6.3390095510009901E-3</v>
      </c>
      <c r="F108" s="3">
        <v>7.3461116271215099E-3</v>
      </c>
      <c r="G108" s="3">
        <v>3.3696563285834E-3</v>
      </c>
      <c r="H108" s="3">
        <v>3.9247464536933403E-2</v>
      </c>
      <c r="I108" s="3">
        <v>3.4437299035369802E-2</v>
      </c>
      <c r="J108" s="3">
        <v>3.5420098846787498E-2</v>
      </c>
      <c r="K108" s="3">
        <v>5.0149352306329803E-2</v>
      </c>
      <c r="L108" s="3">
        <v>3.67628140990824E-2</v>
      </c>
      <c r="M108" s="3">
        <v>4.2269832078749299E-2</v>
      </c>
      <c r="N108" s="3">
        <v>0.17497124739672401</v>
      </c>
      <c r="O108" s="3">
        <v>0.28479657387580298</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186</v>
      </c>
      <c r="B113" s="15"/>
    </row>
    <row r="114" spans="1:2" x14ac:dyDescent="0.3">
      <c r="A114" s="14" t="s">
        <v>43</v>
      </c>
      <c r="B114" s="15"/>
    </row>
    <row r="115" spans="1:2" x14ac:dyDescent="0.3">
      <c r="A115" s="14" t="s">
        <v>44</v>
      </c>
      <c r="B115" s="15"/>
    </row>
    <row r="116" spans="1:2" x14ac:dyDescent="0.3">
      <c r="A116" s="14" t="s">
        <v>45</v>
      </c>
      <c r="B116" s="15"/>
    </row>
    <row r="117" spans="1:2" x14ac:dyDescent="0.3">
      <c r="A117" s="14" t="s">
        <v>86</v>
      </c>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192</v>
      </c>
      <c r="B1" s="15"/>
    </row>
    <row r="2" spans="1:14" ht="15.6" x14ac:dyDescent="0.3">
      <c r="A2" s="12" t="s">
        <v>185</v>
      </c>
      <c r="B2" s="15"/>
    </row>
    <row r="3" spans="1:14" ht="15.6" x14ac:dyDescent="0.3">
      <c r="A3" s="12" t="s">
        <v>33</v>
      </c>
      <c r="B3" s="15"/>
    </row>
    <row r="4" spans="1:14" ht="15.6" x14ac:dyDescent="0.3">
      <c r="A4" s="12" t="s">
        <v>85</v>
      </c>
      <c r="B4" s="15"/>
    </row>
    <row r="5" spans="1:14" ht="15.6" x14ac:dyDescent="0.3">
      <c r="A5" s="12" t="s">
        <v>77</v>
      </c>
      <c r="B5" s="15"/>
    </row>
    <row r="6" spans="1:14" x14ac:dyDescent="0.3">
      <c r="A6" s="16" t="str">
        <f>HYPERLINK("#'Table of contents'!A61",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87</v>
      </c>
      <c r="C9" s="1">
        <v>9259</v>
      </c>
      <c r="D9" s="1">
        <v>9271</v>
      </c>
      <c r="E9" s="1">
        <v>9533</v>
      </c>
      <c r="F9" s="1">
        <v>9770</v>
      </c>
      <c r="G9" s="1">
        <v>9915</v>
      </c>
      <c r="H9" s="1">
        <v>9939</v>
      </c>
      <c r="I9" s="1">
        <v>10289</v>
      </c>
      <c r="J9" s="1">
        <v>10655</v>
      </c>
      <c r="K9" s="1">
        <v>10838</v>
      </c>
      <c r="L9" s="1">
        <v>11655</v>
      </c>
      <c r="M9" s="1">
        <v>12071</v>
      </c>
      <c r="N9" s="1">
        <v>12754</v>
      </c>
    </row>
    <row r="10" spans="1:14" x14ac:dyDescent="0.3">
      <c r="A10" s="7" t="s">
        <v>12</v>
      </c>
      <c r="B10" s="7" t="s">
        <v>88</v>
      </c>
      <c r="C10" s="1">
        <v>5582</v>
      </c>
      <c r="D10" s="1">
        <v>4652</v>
      </c>
      <c r="E10" s="1">
        <v>4068</v>
      </c>
      <c r="F10" s="1">
        <v>3823</v>
      </c>
      <c r="G10" s="1">
        <v>3795</v>
      </c>
      <c r="H10" s="1">
        <v>3885</v>
      </c>
      <c r="I10" s="1">
        <v>4526</v>
      </c>
      <c r="J10" s="1">
        <v>5063</v>
      </c>
      <c r="K10" s="1">
        <v>5790</v>
      </c>
      <c r="L10" s="1">
        <v>6600</v>
      </c>
      <c r="M10" s="1">
        <v>7438</v>
      </c>
      <c r="N10" s="1">
        <v>8363</v>
      </c>
    </row>
    <row r="11" spans="1:14" x14ac:dyDescent="0.3">
      <c r="A11" s="7" t="s">
        <v>12</v>
      </c>
      <c r="B11" s="7" t="s">
        <v>89</v>
      </c>
      <c r="C11" s="1">
        <v>935</v>
      </c>
      <c r="D11" s="1">
        <v>984</v>
      </c>
      <c r="E11" s="1">
        <v>1025</v>
      </c>
      <c r="F11" s="1">
        <v>1076</v>
      </c>
      <c r="G11" s="1">
        <v>1173</v>
      </c>
      <c r="H11" s="1">
        <v>1206</v>
      </c>
      <c r="I11" s="1">
        <v>1286</v>
      </c>
      <c r="J11" s="1">
        <v>1307</v>
      </c>
      <c r="K11" s="1">
        <v>1371</v>
      </c>
      <c r="L11" s="1">
        <v>1487</v>
      </c>
      <c r="M11" s="1">
        <v>1578</v>
      </c>
      <c r="N11" s="1">
        <v>1731</v>
      </c>
    </row>
    <row r="12" spans="1:14" x14ac:dyDescent="0.3">
      <c r="A12" s="7" t="s">
        <v>12</v>
      </c>
      <c r="B12" s="7" t="s">
        <v>90</v>
      </c>
      <c r="C12" s="1">
        <v>919</v>
      </c>
      <c r="D12" s="1">
        <v>832</v>
      </c>
      <c r="E12" s="1">
        <v>796</v>
      </c>
      <c r="F12" s="1">
        <v>845</v>
      </c>
      <c r="G12" s="1">
        <v>968</v>
      </c>
      <c r="H12" s="1">
        <v>1155</v>
      </c>
      <c r="I12" s="1">
        <v>1523</v>
      </c>
      <c r="J12" s="1">
        <v>2004</v>
      </c>
      <c r="K12" s="1">
        <v>2546</v>
      </c>
      <c r="L12" s="1">
        <v>3033</v>
      </c>
      <c r="M12" s="1">
        <v>3499</v>
      </c>
      <c r="N12" s="1">
        <v>3950</v>
      </c>
    </row>
    <row r="13" spans="1:14" x14ac:dyDescent="0.3">
      <c r="A13" s="7" t="s">
        <v>12</v>
      </c>
      <c r="B13" s="7" t="s">
        <v>91</v>
      </c>
      <c r="C13" s="1">
        <v>1412</v>
      </c>
      <c r="D13" s="1">
        <v>1461</v>
      </c>
      <c r="E13" s="1">
        <v>1530</v>
      </c>
      <c r="F13" s="1">
        <v>1633</v>
      </c>
      <c r="G13" s="1">
        <v>1653</v>
      </c>
      <c r="H13" s="1">
        <v>1630</v>
      </c>
      <c r="I13" s="1">
        <v>1742</v>
      </c>
      <c r="J13" s="1">
        <v>1803</v>
      </c>
      <c r="K13" s="1">
        <v>1837</v>
      </c>
      <c r="L13" s="1">
        <v>1897</v>
      </c>
      <c r="M13" s="1">
        <v>1956</v>
      </c>
      <c r="N13" s="1">
        <v>2065</v>
      </c>
    </row>
    <row r="14" spans="1:14" x14ac:dyDescent="0.3">
      <c r="A14" s="7" t="s">
        <v>12</v>
      </c>
      <c r="B14" s="7" t="s">
        <v>92</v>
      </c>
      <c r="C14" s="1">
        <v>187</v>
      </c>
      <c r="D14" s="1">
        <v>168</v>
      </c>
      <c r="E14" s="1">
        <v>169</v>
      </c>
      <c r="F14" s="1">
        <v>193</v>
      </c>
      <c r="G14" s="1">
        <v>202</v>
      </c>
      <c r="H14" s="1">
        <v>203</v>
      </c>
      <c r="I14" s="1">
        <v>229</v>
      </c>
      <c r="J14" s="1">
        <v>258</v>
      </c>
      <c r="K14" s="1">
        <v>300</v>
      </c>
      <c r="L14" s="1">
        <v>351</v>
      </c>
      <c r="M14" s="1">
        <v>387</v>
      </c>
      <c r="N14" s="1">
        <v>458</v>
      </c>
    </row>
    <row r="15" spans="1:14" x14ac:dyDescent="0.3">
      <c r="A15" s="7" t="s">
        <v>12</v>
      </c>
      <c r="B15" s="7" t="s">
        <v>93</v>
      </c>
      <c r="C15" s="1">
        <v>24967</v>
      </c>
      <c r="D15" s="1">
        <v>25174</v>
      </c>
      <c r="E15" s="1">
        <v>26035</v>
      </c>
      <c r="F15" s="1">
        <v>26444</v>
      </c>
      <c r="G15" s="1">
        <v>26491</v>
      </c>
      <c r="H15" s="1">
        <v>26221</v>
      </c>
      <c r="I15" s="1">
        <v>26534</v>
      </c>
      <c r="J15" s="1">
        <v>26502</v>
      </c>
      <c r="K15" s="1">
        <v>26454</v>
      </c>
      <c r="L15" s="1">
        <v>26442</v>
      </c>
      <c r="M15" s="1">
        <v>26146</v>
      </c>
      <c r="N15" s="1">
        <v>26007</v>
      </c>
    </row>
    <row r="16" spans="1:14" x14ac:dyDescent="0.3">
      <c r="A16" s="7" t="s">
        <v>12</v>
      </c>
      <c r="B16" s="7" t="s">
        <v>94</v>
      </c>
      <c r="C16" s="1">
        <v>1865</v>
      </c>
      <c r="D16" s="1">
        <v>1740</v>
      </c>
      <c r="E16" s="1">
        <v>1695</v>
      </c>
      <c r="F16" s="1">
        <v>1712</v>
      </c>
      <c r="G16" s="1">
        <v>1722</v>
      </c>
      <c r="H16" s="1">
        <v>1764</v>
      </c>
      <c r="I16" s="1">
        <v>1806</v>
      </c>
      <c r="J16" s="1">
        <v>1874</v>
      </c>
      <c r="K16" s="1">
        <v>1935</v>
      </c>
      <c r="L16" s="1">
        <v>2017</v>
      </c>
      <c r="M16" s="1">
        <v>2037</v>
      </c>
      <c r="N16" s="1">
        <v>2086</v>
      </c>
    </row>
    <row r="17" spans="1:14" x14ac:dyDescent="0.3">
      <c r="A17" s="7" t="s">
        <v>12</v>
      </c>
      <c r="B17" s="7" t="s">
        <v>95</v>
      </c>
      <c r="C17" s="1">
        <v>1067</v>
      </c>
      <c r="D17" s="1">
        <v>1136</v>
      </c>
      <c r="E17" s="1">
        <v>1199</v>
      </c>
      <c r="F17" s="1">
        <v>1273</v>
      </c>
      <c r="G17" s="1">
        <v>1372</v>
      </c>
      <c r="H17" s="1">
        <v>1401</v>
      </c>
      <c r="I17" s="1">
        <v>1419</v>
      </c>
      <c r="J17" s="1">
        <v>1432</v>
      </c>
      <c r="K17" s="1">
        <v>1440</v>
      </c>
      <c r="L17" s="1">
        <v>1519</v>
      </c>
      <c r="M17" s="1">
        <v>1567</v>
      </c>
      <c r="N17" s="1">
        <v>1682</v>
      </c>
    </row>
    <row r="18" spans="1:14" x14ac:dyDescent="0.3">
      <c r="A18" s="7" t="s">
        <v>12</v>
      </c>
      <c r="B18" s="7" t="s">
        <v>96</v>
      </c>
      <c r="C18" s="1">
        <v>615</v>
      </c>
      <c r="D18" s="1">
        <v>550</v>
      </c>
      <c r="E18" s="1">
        <v>518</v>
      </c>
      <c r="F18" s="1">
        <v>545</v>
      </c>
      <c r="G18" s="1">
        <v>567</v>
      </c>
      <c r="H18" s="1">
        <v>634</v>
      </c>
      <c r="I18" s="1">
        <v>817</v>
      </c>
      <c r="J18" s="1">
        <v>1031</v>
      </c>
      <c r="K18" s="1">
        <v>1321</v>
      </c>
      <c r="L18" s="1">
        <v>1715</v>
      </c>
      <c r="M18" s="1">
        <v>2237</v>
      </c>
      <c r="N18" s="1">
        <v>2674</v>
      </c>
    </row>
    <row r="19" spans="1:14" x14ac:dyDescent="0.3">
      <c r="A19" s="7" t="s">
        <v>12</v>
      </c>
      <c r="B19" s="7" t="s">
        <v>97</v>
      </c>
      <c r="C19" s="1">
        <v>2017</v>
      </c>
      <c r="D19" s="1">
        <v>1976</v>
      </c>
      <c r="E19" s="1">
        <v>1938</v>
      </c>
      <c r="F19" s="1">
        <v>1774</v>
      </c>
      <c r="G19" s="1">
        <v>1625</v>
      </c>
      <c r="H19" s="1">
        <v>1571</v>
      </c>
      <c r="I19" s="1">
        <v>1561</v>
      </c>
      <c r="J19" s="1">
        <v>1570</v>
      </c>
      <c r="K19" s="1">
        <v>1548</v>
      </c>
      <c r="L19" s="1">
        <v>1511</v>
      </c>
      <c r="M19" s="1">
        <v>1383</v>
      </c>
      <c r="N19" s="1">
        <v>1353</v>
      </c>
    </row>
    <row r="20" spans="1:14" x14ac:dyDescent="0.3">
      <c r="A20" s="7" t="s">
        <v>12</v>
      </c>
      <c r="B20" s="7" t="s">
        <v>98</v>
      </c>
      <c r="C20" s="1">
        <v>844</v>
      </c>
      <c r="D20" s="1">
        <v>639</v>
      </c>
      <c r="E20" s="1">
        <v>498</v>
      </c>
      <c r="F20" s="1">
        <v>409</v>
      </c>
      <c r="G20" s="1">
        <v>337</v>
      </c>
      <c r="H20" s="1">
        <v>310</v>
      </c>
      <c r="I20" s="1">
        <v>355</v>
      </c>
      <c r="J20" s="1">
        <v>411</v>
      </c>
      <c r="K20" s="1">
        <v>529</v>
      </c>
      <c r="L20" s="1">
        <v>656</v>
      </c>
      <c r="M20" s="1">
        <v>762</v>
      </c>
      <c r="N20" s="1">
        <v>891</v>
      </c>
    </row>
    <row r="21" spans="1:14" x14ac:dyDescent="0.3">
      <c r="A21" s="7" t="s">
        <v>13</v>
      </c>
      <c r="B21" s="7" t="s">
        <v>87</v>
      </c>
      <c r="C21" s="1">
        <v>33</v>
      </c>
      <c r="D21" s="1">
        <v>29</v>
      </c>
      <c r="E21" s="1">
        <v>28</v>
      </c>
      <c r="F21" s="1">
        <v>31</v>
      </c>
      <c r="G21" s="1">
        <v>44</v>
      </c>
      <c r="H21" s="1">
        <v>57</v>
      </c>
      <c r="I21" s="1">
        <v>55</v>
      </c>
      <c r="J21" s="1">
        <v>69</v>
      </c>
      <c r="K21" s="1">
        <v>93</v>
      </c>
      <c r="L21" s="1">
        <v>102</v>
      </c>
      <c r="M21" s="1">
        <v>91</v>
      </c>
      <c r="N21" s="1">
        <v>74</v>
      </c>
    </row>
    <row r="22" spans="1:14" x14ac:dyDescent="0.3">
      <c r="A22" s="7" t="s">
        <v>13</v>
      </c>
      <c r="B22" s="7" t="s">
        <v>88</v>
      </c>
      <c r="C22" s="1">
        <v>68</v>
      </c>
      <c r="D22" s="1">
        <v>44</v>
      </c>
      <c r="E22" s="1">
        <v>33</v>
      </c>
      <c r="F22" s="1">
        <v>22</v>
      </c>
      <c r="G22" s="1">
        <v>27</v>
      </c>
      <c r="H22" s="1">
        <v>25</v>
      </c>
      <c r="I22" s="1">
        <v>25</v>
      </c>
      <c r="J22" s="1">
        <v>49</v>
      </c>
      <c r="K22" s="1">
        <v>77</v>
      </c>
      <c r="L22" s="1">
        <v>84</v>
      </c>
      <c r="M22" s="1">
        <v>122</v>
      </c>
      <c r="N22" s="1">
        <v>117</v>
      </c>
    </row>
    <row r="23" spans="1:14" x14ac:dyDescent="0.3">
      <c r="A23" s="7" t="s">
        <v>13</v>
      </c>
      <c r="B23" s="7" t="s">
        <v>89</v>
      </c>
      <c r="C23" s="1">
        <v>2</v>
      </c>
      <c r="D23" s="1">
        <v>5</v>
      </c>
      <c r="E23" s="1">
        <v>4</v>
      </c>
      <c r="F23" s="1">
        <v>2</v>
      </c>
      <c r="G23" s="1">
        <v>5</v>
      </c>
      <c r="H23" s="1">
        <v>6</v>
      </c>
      <c r="I23" s="1">
        <v>5</v>
      </c>
      <c r="J23" s="1">
        <v>5</v>
      </c>
      <c r="K23" s="1">
        <v>5</v>
      </c>
      <c r="L23" s="1">
        <v>8</v>
      </c>
      <c r="M23" s="1">
        <v>9</v>
      </c>
      <c r="N23" s="1">
        <v>8</v>
      </c>
    </row>
    <row r="24" spans="1:14" x14ac:dyDescent="0.3">
      <c r="A24" s="7" t="s">
        <v>13</v>
      </c>
      <c r="B24" s="7" t="s">
        <v>90</v>
      </c>
      <c r="C24" s="1">
        <v>15</v>
      </c>
      <c r="D24" s="1">
        <v>12</v>
      </c>
      <c r="E24" s="1">
        <v>10</v>
      </c>
      <c r="F24" s="1">
        <v>8</v>
      </c>
      <c r="G24" s="1">
        <v>9</v>
      </c>
      <c r="H24" s="1">
        <v>12</v>
      </c>
      <c r="I24" s="1">
        <v>16</v>
      </c>
      <c r="J24" s="1">
        <v>27</v>
      </c>
      <c r="K24" s="1">
        <v>45</v>
      </c>
      <c r="L24" s="1">
        <v>52</v>
      </c>
      <c r="M24" s="1">
        <v>63</v>
      </c>
      <c r="N24" s="1">
        <v>69</v>
      </c>
    </row>
    <row r="25" spans="1:14" x14ac:dyDescent="0.3">
      <c r="A25" s="7" t="s">
        <v>13</v>
      </c>
      <c r="B25" s="7" t="s">
        <v>91</v>
      </c>
      <c r="C25" s="1">
        <v>12</v>
      </c>
      <c r="D25" s="1">
        <v>15</v>
      </c>
      <c r="E25" s="1">
        <v>14</v>
      </c>
      <c r="F25" s="1">
        <v>18</v>
      </c>
      <c r="G25" s="1">
        <v>20</v>
      </c>
      <c r="H25" s="1">
        <v>17</v>
      </c>
      <c r="I25" s="1">
        <v>18</v>
      </c>
      <c r="J25" s="1">
        <v>22</v>
      </c>
      <c r="K25" s="1">
        <v>20</v>
      </c>
      <c r="L25" s="1">
        <v>20</v>
      </c>
      <c r="M25" s="1">
        <v>22</v>
      </c>
      <c r="N25" s="1">
        <v>21</v>
      </c>
    </row>
    <row r="26" spans="1:14" x14ac:dyDescent="0.3">
      <c r="A26" s="7" t="s">
        <v>13</v>
      </c>
      <c r="B26" s="7" t="s">
        <v>92</v>
      </c>
      <c r="C26" s="1">
        <v>3</v>
      </c>
      <c r="D26" s="1">
        <v>2</v>
      </c>
      <c r="E26" s="1">
        <v>2</v>
      </c>
      <c r="F26" s="1">
        <v>1</v>
      </c>
      <c r="G26" s="1">
        <v>3</v>
      </c>
      <c r="H26" s="1">
        <v>4</v>
      </c>
      <c r="I26" s="1">
        <v>2</v>
      </c>
      <c r="J26" s="1">
        <v>4</v>
      </c>
      <c r="K26" s="1">
        <v>9</v>
      </c>
      <c r="L26" s="1">
        <v>9</v>
      </c>
      <c r="M26" s="1">
        <v>9</v>
      </c>
      <c r="N26" s="1">
        <v>9</v>
      </c>
    </row>
    <row r="27" spans="1:14" x14ac:dyDescent="0.3">
      <c r="A27" s="7" t="s">
        <v>13</v>
      </c>
      <c r="B27" s="7" t="s">
        <v>93</v>
      </c>
      <c r="C27" s="1">
        <v>1431</v>
      </c>
      <c r="D27" s="1">
        <v>1447</v>
      </c>
      <c r="E27" s="1">
        <v>1514</v>
      </c>
      <c r="F27" s="1">
        <v>1515</v>
      </c>
      <c r="G27" s="1">
        <v>1516</v>
      </c>
      <c r="H27" s="1">
        <v>1526</v>
      </c>
      <c r="I27" s="1">
        <v>1546</v>
      </c>
      <c r="J27" s="1">
        <v>1586</v>
      </c>
      <c r="K27" s="1">
        <v>1496</v>
      </c>
      <c r="L27" s="1">
        <v>1492</v>
      </c>
      <c r="M27" s="1">
        <v>1452</v>
      </c>
      <c r="N27" s="1">
        <v>1451</v>
      </c>
    </row>
    <row r="28" spans="1:14" x14ac:dyDescent="0.3">
      <c r="A28" s="7" t="s">
        <v>13</v>
      </c>
      <c r="B28" s="7" t="s">
        <v>94</v>
      </c>
      <c r="C28" s="1">
        <v>57</v>
      </c>
      <c r="D28" s="1">
        <v>52</v>
      </c>
      <c r="E28" s="1">
        <v>45</v>
      </c>
      <c r="F28" s="1">
        <v>46</v>
      </c>
      <c r="G28" s="1">
        <v>60</v>
      </c>
      <c r="H28" s="1">
        <v>71</v>
      </c>
      <c r="I28" s="1">
        <v>70</v>
      </c>
      <c r="J28" s="1">
        <v>74</v>
      </c>
      <c r="K28" s="1">
        <v>90</v>
      </c>
      <c r="L28" s="1">
        <v>86</v>
      </c>
      <c r="M28" s="1">
        <v>87</v>
      </c>
      <c r="N28" s="1">
        <v>82</v>
      </c>
    </row>
    <row r="29" spans="1:14" x14ac:dyDescent="0.3">
      <c r="A29" s="7" t="s">
        <v>13</v>
      </c>
      <c r="B29" s="7" t="s">
        <v>95</v>
      </c>
      <c r="C29" s="1">
        <v>22</v>
      </c>
      <c r="D29" s="1">
        <v>20</v>
      </c>
      <c r="E29" s="1">
        <v>19</v>
      </c>
      <c r="F29" s="1">
        <v>18</v>
      </c>
      <c r="G29" s="1">
        <v>15</v>
      </c>
      <c r="H29" s="1">
        <v>18</v>
      </c>
      <c r="I29" s="1">
        <v>13</v>
      </c>
      <c r="J29" s="1">
        <v>13</v>
      </c>
      <c r="K29" s="1">
        <v>16</v>
      </c>
      <c r="L29" s="1">
        <v>12</v>
      </c>
      <c r="M29" s="1">
        <v>10</v>
      </c>
      <c r="N29" s="1">
        <v>8</v>
      </c>
    </row>
    <row r="30" spans="1:14" x14ac:dyDescent="0.3">
      <c r="A30" s="7" t="s">
        <v>13</v>
      </c>
      <c r="B30" s="7" t="s">
        <v>96</v>
      </c>
      <c r="C30" s="1">
        <v>7</v>
      </c>
      <c r="D30" s="1">
        <v>8</v>
      </c>
      <c r="E30" s="1">
        <v>8</v>
      </c>
      <c r="F30" s="1">
        <v>9</v>
      </c>
      <c r="G30" s="1">
        <v>9</v>
      </c>
      <c r="H30" s="1">
        <v>14</v>
      </c>
      <c r="I30" s="1">
        <v>20</v>
      </c>
      <c r="J30" s="1">
        <v>15</v>
      </c>
      <c r="K30" s="1">
        <v>30</v>
      </c>
      <c r="L30" s="1">
        <v>31</v>
      </c>
      <c r="M30" s="1">
        <v>44</v>
      </c>
      <c r="N30" s="1">
        <v>37</v>
      </c>
    </row>
    <row r="31" spans="1:14" x14ac:dyDescent="0.3">
      <c r="A31" s="7" t="s">
        <v>13</v>
      </c>
      <c r="B31" s="7" t="s">
        <v>97</v>
      </c>
      <c r="C31" s="1">
        <v>64</v>
      </c>
      <c r="D31" s="1">
        <v>52</v>
      </c>
      <c r="E31" s="1">
        <v>38</v>
      </c>
      <c r="F31" s="1">
        <v>29</v>
      </c>
      <c r="G31" s="1">
        <v>21</v>
      </c>
      <c r="H31" s="1">
        <v>18</v>
      </c>
      <c r="I31" s="1">
        <v>16</v>
      </c>
      <c r="J31" s="1">
        <v>16</v>
      </c>
      <c r="K31" s="1">
        <v>20</v>
      </c>
      <c r="L31" s="1">
        <v>14</v>
      </c>
      <c r="M31" s="1">
        <v>13</v>
      </c>
      <c r="N31" s="1">
        <v>12</v>
      </c>
    </row>
    <row r="32" spans="1:14" x14ac:dyDescent="0.3">
      <c r="A32" s="7" t="s">
        <v>13</v>
      </c>
      <c r="B32" s="7" t="s">
        <v>98</v>
      </c>
      <c r="C32" s="1">
        <v>21</v>
      </c>
      <c r="D32" s="1">
        <v>9</v>
      </c>
      <c r="E32" s="1">
        <v>6</v>
      </c>
      <c r="F32" s="1">
        <v>3</v>
      </c>
      <c r="G32" s="1">
        <v>3</v>
      </c>
      <c r="H32" s="1">
        <v>3</v>
      </c>
      <c r="I32" s="1">
        <v>4</v>
      </c>
      <c r="J32" s="1">
        <v>3</v>
      </c>
      <c r="K32" s="1">
        <v>8</v>
      </c>
      <c r="L32" s="1">
        <v>11</v>
      </c>
      <c r="M32" s="1">
        <v>10</v>
      </c>
      <c r="N32" s="1">
        <v>12</v>
      </c>
    </row>
    <row r="33" spans="1:14" x14ac:dyDescent="0.3">
      <c r="A33" s="7" t="s">
        <v>14</v>
      </c>
      <c r="B33" s="7" t="s">
        <v>87</v>
      </c>
      <c r="C33" s="1">
        <v>508</v>
      </c>
      <c r="D33" s="1">
        <v>506</v>
      </c>
      <c r="E33" s="1">
        <v>550</v>
      </c>
      <c r="F33" s="1">
        <v>597</v>
      </c>
      <c r="G33" s="1">
        <v>621</v>
      </c>
      <c r="H33" s="1">
        <v>582</v>
      </c>
      <c r="I33" s="1">
        <v>616</v>
      </c>
      <c r="J33" s="1">
        <v>638</v>
      </c>
      <c r="K33" s="1">
        <v>675</v>
      </c>
      <c r="L33" s="1">
        <v>701</v>
      </c>
      <c r="M33" s="1">
        <v>729</v>
      </c>
      <c r="N33" s="1">
        <v>735</v>
      </c>
    </row>
    <row r="34" spans="1:14" x14ac:dyDescent="0.3">
      <c r="A34" s="7" t="s">
        <v>14</v>
      </c>
      <c r="B34" s="7" t="s">
        <v>88</v>
      </c>
      <c r="C34" s="1">
        <v>413</v>
      </c>
      <c r="D34" s="1">
        <v>331</v>
      </c>
      <c r="E34" s="1">
        <v>267</v>
      </c>
      <c r="F34" s="1">
        <v>227</v>
      </c>
      <c r="G34" s="1">
        <v>210</v>
      </c>
      <c r="H34" s="1">
        <v>189</v>
      </c>
      <c r="I34" s="1">
        <v>185</v>
      </c>
      <c r="J34" s="1">
        <v>194</v>
      </c>
      <c r="K34" s="1">
        <v>246</v>
      </c>
      <c r="L34" s="1">
        <v>261</v>
      </c>
      <c r="M34" s="1">
        <v>345</v>
      </c>
      <c r="N34" s="1">
        <v>352</v>
      </c>
    </row>
    <row r="35" spans="1:14" x14ac:dyDescent="0.3">
      <c r="A35" s="7" t="s">
        <v>14</v>
      </c>
      <c r="B35" s="7" t="s">
        <v>89</v>
      </c>
      <c r="C35" s="1">
        <v>35</v>
      </c>
      <c r="D35" s="1">
        <v>43</v>
      </c>
      <c r="E35" s="1">
        <v>48</v>
      </c>
      <c r="F35" s="1">
        <v>39</v>
      </c>
      <c r="G35" s="1">
        <v>50</v>
      </c>
      <c r="H35" s="1">
        <v>41</v>
      </c>
      <c r="I35" s="1">
        <v>44</v>
      </c>
      <c r="J35" s="1">
        <v>51</v>
      </c>
      <c r="K35" s="1">
        <v>51</v>
      </c>
      <c r="L35" s="1">
        <v>48</v>
      </c>
      <c r="M35" s="1">
        <v>52</v>
      </c>
      <c r="N35" s="1">
        <v>64</v>
      </c>
    </row>
    <row r="36" spans="1:14" x14ac:dyDescent="0.3">
      <c r="A36" s="7" t="s">
        <v>14</v>
      </c>
      <c r="B36" s="7" t="s">
        <v>90</v>
      </c>
      <c r="C36" s="1">
        <v>84</v>
      </c>
      <c r="D36" s="1">
        <v>87</v>
      </c>
      <c r="E36" s="1">
        <v>77</v>
      </c>
      <c r="F36" s="1">
        <v>60</v>
      </c>
      <c r="G36" s="1">
        <v>48</v>
      </c>
      <c r="H36" s="1">
        <v>60</v>
      </c>
      <c r="I36" s="1">
        <v>59</v>
      </c>
      <c r="J36" s="1">
        <v>80</v>
      </c>
      <c r="K36" s="1">
        <v>102</v>
      </c>
      <c r="L36" s="1">
        <v>137</v>
      </c>
      <c r="M36" s="1">
        <v>176</v>
      </c>
      <c r="N36" s="1">
        <v>202</v>
      </c>
    </row>
    <row r="37" spans="1:14" x14ac:dyDescent="0.3">
      <c r="A37" s="7" t="s">
        <v>14</v>
      </c>
      <c r="B37" s="7" t="s">
        <v>91</v>
      </c>
      <c r="C37" s="1">
        <v>79</v>
      </c>
      <c r="D37" s="1">
        <v>94</v>
      </c>
      <c r="E37" s="1">
        <v>116</v>
      </c>
      <c r="F37" s="1">
        <v>128</v>
      </c>
      <c r="G37" s="1">
        <v>127</v>
      </c>
      <c r="H37" s="1">
        <v>124</v>
      </c>
      <c r="I37" s="1">
        <v>137</v>
      </c>
      <c r="J37" s="1">
        <v>135</v>
      </c>
      <c r="K37" s="1">
        <v>165</v>
      </c>
      <c r="L37" s="1">
        <v>180</v>
      </c>
      <c r="M37" s="1">
        <v>194</v>
      </c>
      <c r="N37" s="1">
        <v>179</v>
      </c>
    </row>
    <row r="38" spans="1:14" x14ac:dyDescent="0.3">
      <c r="A38" s="7" t="s">
        <v>14</v>
      </c>
      <c r="B38" s="7" t="s">
        <v>92</v>
      </c>
      <c r="C38" s="1">
        <v>14</v>
      </c>
      <c r="D38" s="1">
        <v>12</v>
      </c>
      <c r="E38" s="1">
        <v>12</v>
      </c>
      <c r="F38" s="1">
        <v>12</v>
      </c>
      <c r="G38" s="1">
        <v>10</v>
      </c>
      <c r="H38" s="1">
        <v>10</v>
      </c>
      <c r="I38" s="1">
        <v>12</v>
      </c>
      <c r="J38" s="1">
        <v>12</v>
      </c>
      <c r="K38" s="1">
        <v>16</v>
      </c>
      <c r="L38" s="1">
        <v>21</v>
      </c>
      <c r="M38" s="1">
        <v>22</v>
      </c>
      <c r="N38" s="1">
        <v>24</v>
      </c>
    </row>
    <row r="39" spans="1:14" x14ac:dyDescent="0.3">
      <c r="A39" s="7" t="s">
        <v>14</v>
      </c>
      <c r="B39" s="7" t="s">
        <v>93</v>
      </c>
      <c r="C39" s="1">
        <v>3663</v>
      </c>
      <c r="D39" s="1">
        <v>3825</v>
      </c>
      <c r="E39" s="1">
        <v>3937</v>
      </c>
      <c r="F39" s="1">
        <v>3973</v>
      </c>
      <c r="G39" s="1">
        <v>4094</v>
      </c>
      <c r="H39" s="1">
        <v>4197</v>
      </c>
      <c r="I39" s="1">
        <v>4176</v>
      </c>
      <c r="J39" s="1">
        <v>4200</v>
      </c>
      <c r="K39" s="1">
        <v>4126</v>
      </c>
      <c r="L39" s="1">
        <v>4190</v>
      </c>
      <c r="M39" s="1">
        <v>4243</v>
      </c>
      <c r="N39" s="1">
        <v>4151</v>
      </c>
    </row>
    <row r="40" spans="1:14" x14ac:dyDescent="0.3">
      <c r="A40" s="7" t="s">
        <v>14</v>
      </c>
      <c r="B40" s="7" t="s">
        <v>94</v>
      </c>
      <c r="C40" s="1">
        <v>171</v>
      </c>
      <c r="D40" s="1">
        <v>173</v>
      </c>
      <c r="E40" s="1">
        <v>182</v>
      </c>
      <c r="F40" s="1">
        <v>174</v>
      </c>
      <c r="G40" s="1">
        <v>177</v>
      </c>
      <c r="H40" s="1">
        <v>189</v>
      </c>
      <c r="I40" s="1">
        <v>201</v>
      </c>
      <c r="J40" s="1">
        <v>207</v>
      </c>
      <c r="K40" s="1">
        <v>214</v>
      </c>
      <c r="L40" s="1">
        <v>186</v>
      </c>
      <c r="M40" s="1">
        <v>187</v>
      </c>
      <c r="N40" s="1">
        <v>187</v>
      </c>
    </row>
    <row r="41" spans="1:14" x14ac:dyDescent="0.3">
      <c r="A41" s="7" t="s">
        <v>14</v>
      </c>
      <c r="B41" s="7" t="s">
        <v>95</v>
      </c>
      <c r="C41" s="1">
        <v>72</v>
      </c>
      <c r="D41" s="1">
        <v>64</v>
      </c>
      <c r="E41" s="1">
        <v>68</v>
      </c>
      <c r="F41" s="1">
        <v>70</v>
      </c>
      <c r="G41" s="1">
        <v>81</v>
      </c>
      <c r="H41" s="1">
        <v>82</v>
      </c>
      <c r="I41" s="1">
        <v>90</v>
      </c>
      <c r="J41" s="1">
        <v>85</v>
      </c>
      <c r="K41" s="1">
        <v>67</v>
      </c>
      <c r="L41" s="1">
        <v>67</v>
      </c>
      <c r="M41" s="1">
        <v>87</v>
      </c>
      <c r="N41" s="1">
        <v>80</v>
      </c>
    </row>
    <row r="42" spans="1:14" x14ac:dyDescent="0.3">
      <c r="A42" s="7" t="s">
        <v>14</v>
      </c>
      <c r="B42" s="7" t="s">
        <v>96</v>
      </c>
      <c r="C42" s="1">
        <v>48</v>
      </c>
      <c r="D42" s="1">
        <v>48</v>
      </c>
      <c r="E42" s="1">
        <v>46</v>
      </c>
      <c r="F42" s="1">
        <v>45</v>
      </c>
      <c r="G42" s="1">
        <v>50</v>
      </c>
      <c r="H42" s="1">
        <v>41</v>
      </c>
      <c r="I42" s="1">
        <v>42</v>
      </c>
      <c r="J42" s="1">
        <v>60</v>
      </c>
      <c r="K42" s="1">
        <v>85</v>
      </c>
      <c r="L42" s="1">
        <v>84</v>
      </c>
      <c r="M42" s="1">
        <v>106</v>
      </c>
      <c r="N42" s="1">
        <v>99</v>
      </c>
    </row>
    <row r="43" spans="1:14" x14ac:dyDescent="0.3">
      <c r="A43" s="7" t="s">
        <v>14</v>
      </c>
      <c r="B43" s="7" t="s">
        <v>97</v>
      </c>
      <c r="C43" s="1">
        <v>309</v>
      </c>
      <c r="D43" s="1">
        <v>267</v>
      </c>
      <c r="E43" s="1">
        <v>230</v>
      </c>
      <c r="F43" s="1">
        <v>183</v>
      </c>
      <c r="G43" s="1">
        <v>150</v>
      </c>
      <c r="H43" s="1">
        <v>140</v>
      </c>
      <c r="I43" s="1">
        <v>154</v>
      </c>
      <c r="J43" s="1">
        <v>146</v>
      </c>
      <c r="K43" s="1">
        <v>138</v>
      </c>
      <c r="L43" s="1">
        <v>141</v>
      </c>
      <c r="M43" s="1">
        <v>124</v>
      </c>
      <c r="N43" s="1">
        <v>126</v>
      </c>
    </row>
    <row r="44" spans="1:14" x14ac:dyDescent="0.3">
      <c r="A44" s="7" t="s">
        <v>14</v>
      </c>
      <c r="B44" s="7" t="s">
        <v>98</v>
      </c>
      <c r="C44" s="1">
        <v>77</v>
      </c>
      <c r="D44" s="1">
        <v>68</v>
      </c>
      <c r="E44" s="1">
        <v>58</v>
      </c>
      <c r="F44" s="1">
        <v>44</v>
      </c>
      <c r="G44" s="1">
        <v>32</v>
      </c>
      <c r="H44" s="1">
        <v>20</v>
      </c>
      <c r="I44" s="1">
        <v>26</v>
      </c>
      <c r="J44" s="1">
        <v>31</v>
      </c>
      <c r="K44" s="1">
        <v>35</v>
      </c>
      <c r="L44" s="1">
        <v>40</v>
      </c>
      <c r="M44" s="1">
        <v>51</v>
      </c>
      <c r="N44" s="1">
        <v>46</v>
      </c>
    </row>
    <row r="45" spans="1:14" x14ac:dyDescent="0.3">
      <c r="A45" s="7" t="s">
        <v>15</v>
      </c>
      <c r="B45" s="7" t="s">
        <v>87</v>
      </c>
      <c r="C45" s="1">
        <v>186</v>
      </c>
      <c r="D45" s="1">
        <v>217</v>
      </c>
      <c r="E45" s="1">
        <v>230</v>
      </c>
      <c r="F45" s="1">
        <v>230</v>
      </c>
      <c r="G45" s="1">
        <v>236</v>
      </c>
      <c r="H45" s="1">
        <v>236</v>
      </c>
      <c r="I45" s="1">
        <v>260</v>
      </c>
      <c r="J45" s="1">
        <v>271</v>
      </c>
      <c r="K45" s="1">
        <v>300</v>
      </c>
      <c r="L45" s="1">
        <v>352</v>
      </c>
      <c r="M45" s="1">
        <v>374</v>
      </c>
      <c r="N45" s="1">
        <v>401</v>
      </c>
    </row>
    <row r="46" spans="1:14" x14ac:dyDescent="0.3">
      <c r="A46" s="7" t="s">
        <v>15</v>
      </c>
      <c r="B46" s="7" t="s">
        <v>88</v>
      </c>
      <c r="C46" s="1">
        <v>382</v>
      </c>
      <c r="D46" s="1">
        <v>334</v>
      </c>
      <c r="E46" s="1">
        <v>272</v>
      </c>
      <c r="F46" s="1">
        <v>227</v>
      </c>
      <c r="G46" s="1">
        <v>205</v>
      </c>
      <c r="H46" s="1">
        <v>190</v>
      </c>
      <c r="I46" s="1">
        <v>201</v>
      </c>
      <c r="J46" s="1">
        <v>238</v>
      </c>
      <c r="K46" s="1">
        <v>263</v>
      </c>
      <c r="L46" s="1">
        <v>317</v>
      </c>
      <c r="M46" s="1">
        <v>344</v>
      </c>
      <c r="N46" s="1">
        <v>392</v>
      </c>
    </row>
    <row r="47" spans="1:14" x14ac:dyDescent="0.3">
      <c r="A47" s="7" t="s">
        <v>15</v>
      </c>
      <c r="B47" s="7" t="s">
        <v>89</v>
      </c>
      <c r="C47" s="1">
        <v>21</v>
      </c>
      <c r="D47" s="1">
        <v>22</v>
      </c>
      <c r="E47" s="1">
        <v>27</v>
      </c>
      <c r="F47" s="1">
        <v>31</v>
      </c>
      <c r="G47" s="1">
        <v>29</v>
      </c>
      <c r="H47" s="1">
        <v>28</v>
      </c>
      <c r="I47" s="1">
        <v>29</v>
      </c>
      <c r="J47" s="1">
        <v>33</v>
      </c>
      <c r="K47" s="1">
        <v>48</v>
      </c>
      <c r="L47" s="1">
        <v>56</v>
      </c>
      <c r="M47" s="1">
        <v>49</v>
      </c>
      <c r="N47" s="1">
        <v>46</v>
      </c>
    </row>
    <row r="48" spans="1:14" x14ac:dyDescent="0.3">
      <c r="A48" s="7" t="s">
        <v>15</v>
      </c>
      <c r="B48" s="7" t="s">
        <v>90</v>
      </c>
      <c r="C48" s="1">
        <v>44</v>
      </c>
      <c r="D48" s="1">
        <v>41</v>
      </c>
      <c r="E48" s="1">
        <v>31</v>
      </c>
      <c r="F48" s="1">
        <v>29</v>
      </c>
      <c r="G48" s="1">
        <v>22</v>
      </c>
      <c r="H48" s="1">
        <v>26</v>
      </c>
      <c r="I48" s="1">
        <v>34</v>
      </c>
      <c r="J48" s="1">
        <v>59</v>
      </c>
      <c r="K48" s="1">
        <v>87</v>
      </c>
      <c r="L48" s="1">
        <v>128</v>
      </c>
      <c r="M48" s="1">
        <v>141</v>
      </c>
      <c r="N48" s="1">
        <v>154</v>
      </c>
    </row>
    <row r="49" spans="1:14" x14ac:dyDescent="0.3">
      <c r="A49" s="7" t="s">
        <v>15</v>
      </c>
      <c r="B49" s="7" t="s">
        <v>91</v>
      </c>
      <c r="C49" s="1">
        <v>48</v>
      </c>
      <c r="D49" s="1">
        <v>62</v>
      </c>
      <c r="E49" s="1">
        <v>64</v>
      </c>
      <c r="F49" s="1">
        <v>62</v>
      </c>
      <c r="G49" s="1">
        <v>59</v>
      </c>
      <c r="H49" s="1">
        <v>66</v>
      </c>
      <c r="I49" s="1">
        <v>72</v>
      </c>
      <c r="J49" s="1">
        <v>70</v>
      </c>
      <c r="K49" s="1">
        <v>80</v>
      </c>
      <c r="L49" s="1">
        <v>88</v>
      </c>
      <c r="M49" s="1">
        <v>83</v>
      </c>
      <c r="N49" s="1">
        <v>79</v>
      </c>
    </row>
    <row r="50" spans="1:14" x14ac:dyDescent="0.3">
      <c r="A50" s="7" t="s">
        <v>15</v>
      </c>
      <c r="B50" s="7" t="s">
        <v>92</v>
      </c>
      <c r="C50" s="1">
        <v>9</v>
      </c>
      <c r="D50" s="1">
        <v>12</v>
      </c>
      <c r="E50" s="1">
        <v>13</v>
      </c>
      <c r="F50" s="1">
        <v>10</v>
      </c>
      <c r="G50" s="1">
        <v>6</v>
      </c>
      <c r="H50" s="1">
        <v>5</v>
      </c>
      <c r="I50" s="1">
        <v>8</v>
      </c>
      <c r="J50" s="1">
        <v>13</v>
      </c>
      <c r="K50" s="1">
        <v>18</v>
      </c>
      <c r="L50" s="1">
        <v>22</v>
      </c>
      <c r="M50" s="1">
        <v>26</v>
      </c>
      <c r="N50" s="1">
        <v>32</v>
      </c>
    </row>
    <row r="51" spans="1:14" x14ac:dyDescent="0.3">
      <c r="A51" s="7" t="s">
        <v>15</v>
      </c>
      <c r="B51" s="7" t="s">
        <v>93</v>
      </c>
      <c r="C51" s="1">
        <v>1428</v>
      </c>
      <c r="D51" s="1">
        <v>1496</v>
      </c>
      <c r="E51" s="1">
        <v>1534</v>
      </c>
      <c r="F51" s="1">
        <v>1544</v>
      </c>
      <c r="G51" s="1">
        <v>1589</v>
      </c>
      <c r="H51" s="1">
        <v>1629</v>
      </c>
      <c r="I51" s="1">
        <v>1647</v>
      </c>
      <c r="J51" s="1">
        <v>1672</v>
      </c>
      <c r="K51" s="1">
        <v>1664</v>
      </c>
      <c r="L51" s="1">
        <v>1656</v>
      </c>
      <c r="M51" s="1">
        <v>1694</v>
      </c>
      <c r="N51" s="1">
        <v>1788</v>
      </c>
    </row>
    <row r="52" spans="1:14" x14ac:dyDescent="0.3">
      <c r="A52" s="7" t="s">
        <v>15</v>
      </c>
      <c r="B52" s="7" t="s">
        <v>94</v>
      </c>
      <c r="C52" s="1">
        <v>68</v>
      </c>
      <c r="D52" s="1">
        <v>66</v>
      </c>
      <c r="E52" s="1">
        <v>68</v>
      </c>
      <c r="F52" s="1">
        <v>83</v>
      </c>
      <c r="G52" s="1">
        <v>62</v>
      </c>
      <c r="H52" s="1">
        <v>70</v>
      </c>
      <c r="I52" s="1">
        <v>77</v>
      </c>
      <c r="J52" s="1">
        <v>90</v>
      </c>
      <c r="K52" s="1">
        <v>97</v>
      </c>
      <c r="L52" s="1">
        <v>107</v>
      </c>
      <c r="M52" s="1">
        <v>110</v>
      </c>
      <c r="N52" s="1">
        <v>97</v>
      </c>
    </row>
    <row r="53" spans="1:14" x14ac:dyDescent="0.3">
      <c r="A53" s="7" t="s">
        <v>15</v>
      </c>
      <c r="B53" s="7" t="s">
        <v>95</v>
      </c>
      <c r="C53" s="1">
        <v>36</v>
      </c>
      <c r="D53" s="1">
        <v>42</v>
      </c>
      <c r="E53" s="1">
        <v>47</v>
      </c>
      <c r="F53" s="1">
        <v>53</v>
      </c>
      <c r="G53" s="1">
        <v>52</v>
      </c>
      <c r="H53" s="1">
        <v>51</v>
      </c>
      <c r="I53" s="1">
        <v>58</v>
      </c>
      <c r="J53" s="1">
        <v>52</v>
      </c>
      <c r="K53" s="1">
        <v>68</v>
      </c>
      <c r="L53" s="1">
        <v>61</v>
      </c>
      <c r="M53" s="1">
        <v>52</v>
      </c>
      <c r="N53" s="1">
        <v>49</v>
      </c>
    </row>
    <row r="54" spans="1:14" x14ac:dyDescent="0.3">
      <c r="A54" s="7" t="s">
        <v>15</v>
      </c>
      <c r="B54" s="7" t="s">
        <v>96</v>
      </c>
      <c r="C54" s="1">
        <v>43</v>
      </c>
      <c r="D54" s="1">
        <v>33</v>
      </c>
      <c r="E54" s="1">
        <v>36</v>
      </c>
      <c r="F54" s="1">
        <v>25</v>
      </c>
      <c r="G54" s="1">
        <v>28</v>
      </c>
      <c r="H54" s="1">
        <v>32</v>
      </c>
      <c r="I54" s="1">
        <v>34</v>
      </c>
      <c r="J54" s="1">
        <v>42</v>
      </c>
      <c r="K54" s="1">
        <v>74</v>
      </c>
      <c r="L54" s="1">
        <v>111</v>
      </c>
      <c r="M54" s="1">
        <v>141</v>
      </c>
      <c r="N54" s="1">
        <v>183</v>
      </c>
    </row>
    <row r="55" spans="1:14" x14ac:dyDescent="0.3">
      <c r="A55" s="7" t="s">
        <v>15</v>
      </c>
      <c r="B55" s="7" t="s">
        <v>97</v>
      </c>
      <c r="C55" s="1">
        <v>117</v>
      </c>
      <c r="D55" s="1">
        <v>112</v>
      </c>
      <c r="E55" s="1">
        <v>98</v>
      </c>
      <c r="F55" s="1">
        <v>81</v>
      </c>
      <c r="G55" s="1">
        <v>76</v>
      </c>
      <c r="H55" s="1">
        <v>75</v>
      </c>
      <c r="I55" s="1">
        <v>73</v>
      </c>
      <c r="J55" s="1">
        <v>76</v>
      </c>
      <c r="K55" s="1">
        <v>82</v>
      </c>
      <c r="L55" s="1">
        <v>84</v>
      </c>
      <c r="M55" s="1">
        <v>76</v>
      </c>
      <c r="N55" s="1">
        <v>68</v>
      </c>
    </row>
    <row r="56" spans="1:14" x14ac:dyDescent="0.3">
      <c r="A56" s="7" t="s">
        <v>15</v>
      </c>
      <c r="B56" s="7" t="s">
        <v>98</v>
      </c>
      <c r="C56" s="1">
        <v>67</v>
      </c>
      <c r="D56" s="1">
        <v>49</v>
      </c>
      <c r="E56" s="1">
        <v>34</v>
      </c>
      <c r="F56" s="1">
        <v>26</v>
      </c>
      <c r="G56" s="1">
        <v>12</v>
      </c>
      <c r="H56" s="1">
        <v>8</v>
      </c>
      <c r="I56" s="1">
        <v>19</v>
      </c>
      <c r="J56" s="1">
        <v>20</v>
      </c>
      <c r="K56" s="1">
        <v>23</v>
      </c>
      <c r="L56" s="1">
        <v>35</v>
      </c>
      <c r="M56" s="1">
        <v>45</v>
      </c>
      <c r="N56" s="1">
        <v>59</v>
      </c>
    </row>
    <row r="57" spans="1:14" x14ac:dyDescent="0.3">
      <c r="A57" s="7" t="s">
        <v>16</v>
      </c>
      <c r="B57" s="7" t="s">
        <v>87</v>
      </c>
      <c r="C57" s="1">
        <v>18</v>
      </c>
      <c r="D57" s="1">
        <v>8</v>
      </c>
      <c r="E57" s="1">
        <v>8</v>
      </c>
      <c r="F57" s="1">
        <v>13</v>
      </c>
      <c r="G57" s="1">
        <v>11</v>
      </c>
      <c r="H57" s="1">
        <v>10</v>
      </c>
      <c r="I57" s="1">
        <v>13</v>
      </c>
      <c r="J57" s="1">
        <v>17</v>
      </c>
      <c r="K57" s="1">
        <v>11</v>
      </c>
      <c r="L57" s="1">
        <v>14</v>
      </c>
      <c r="M57" s="1">
        <v>9</v>
      </c>
      <c r="N57" s="1">
        <v>7</v>
      </c>
    </row>
    <row r="58" spans="1:14" x14ac:dyDescent="0.3">
      <c r="A58" s="7" t="s">
        <v>16</v>
      </c>
      <c r="B58" s="7" t="s">
        <v>88</v>
      </c>
      <c r="C58" s="1">
        <v>7</v>
      </c>
      <c r="D58" s="1">
        <v>3</v>
      </c>
      <c r="E58" s="1">
        <v>1</v>
      </c>
      <c r="F58" s="1">
        <v>3</v>
      </c>
      <c r="G58" s="1">
        <v>1</v>
      </c>
      <c r="H58" s="1">
        <v>2</v>
      </c>
      <c r="I58" s="1">
        <v>4</v>
      </c>
      <c r="J58" s="1">
        <v>2</v>
      </c>
      <c r="K58" s="1">
        <v>6</v>
      </c>
      <c r="L58" s="1">
        <v>7</v>
      </c>
      <c r="M58" s="1">
        <v>13</v>
      </c>
      <c r="N58" s="1">
        <v>9</v>
      </c>
    </row>
    <row r="59" spans="1:14" x14ac:dyDescent="0.3">
      <c r="A59" s="7" t="s">
        <v>16</v>
      </c>
      <c r="B59" s="7" t="s">
        <v>89</v>
      </c>
      <c r="C59" s="1">
        <v>1</v>
      </c>
      <c r="D59" s="1">
        <v>2</v>
      </c>
      <c r="E59" s="1">
        <v>5</v>
      </c>
      <c r="F59" s="1">
        <v>1</v>
      </c>
      <c r="G59" s="1">
        <v>0</v>
      </c>
      <c r="H59" s="1">
        <v>0</v>
      </c>
      <c r="I59" s="1">
        <v>0</v>
      </c>
      <c r="J59" s="1">
        <v>0</v>
      </c>
      <c r="K59" s="1">
        <v>0</v>
      </c>
      <c r="L59" s="1">
        <v>0</v>
      </c>
      <c r="M59" s="1">
        <v>1</v>
      </c>
      <c r="N59" s="1">
        <v>2</v>
      </c>
    </row>
    <row r="60" spans="1:14" x14ac:dyDescent="0.3">
      <c r="A60" s="7" t="s">
        <v>16</v>
      </c>
      <c r="B60" s="7" t="s">
        <v>90</v>
      </c>
      <c r="C60" s="1">
        <v>3</v>
      </c>
      <c r="D60" s="1">
        <v>2</v>
      </c>
      <c r="E60" s="1">
        <v>0</v>
      </c>
      <c r="F60" s="1">
        <v>0</v>
      </c>
      <c r="G60" s="1">
        <v>2</v>
      </c>
      <c r="H60" s="1">
        <v>3</v>
      </c>
      <c r="I60" s="1">
        <v>4</v>
      </c>
      <c r="J60" s="1">
        <v>3</v>
      </c>
      <c r="K60" s="1">
        <v>3</v>
      </c>
      <c r="L60" s="1">
        <v>3</v>
      </c>
      <c r="M60" s="1">
        <v>4</v>
      </c>
      <c r="N60" s="1">
        <v>3</v>
      </c>
    </row>
    <row r="61" spans="1:14" x14ac:dyDescent="0.3">
      <c r="A61" s="7" t="s">
        <v>16</v>
      </c>
      <c r="B61" s="7" t="s">
        <v>91</v>
      </c>
      <c r="C61" s="1">
        <v>0</v>
      </c>
      <c r="D61" s="1">
        <v>1</v>
      </c>
      <c r="E61" s="1">
        <v>1</v>
      </c>
      <c r="F61" s="1">
        <v>3</v>
      </c>
      <c r="G61" s="1">
        <v>3</v>
      </c>
      <c r="H61" s="1">
        <v>1</v>
      </c>
      <c r="I61" s="1">
        <v>3</v>
      </c>
      <c r="J61" s="1">
        <v>2</v>
      </c>
      <c r="K61" s="1">
        <v>1</v>
      </c>
      <c r="L61" s="1">
        <v>1</v>
      </c>
      <c r="M61" s="1">
        <v>5</v>
      </c>
      <c r="N61" s="1">
        <v>5</v>
      </c>
    </row>
    <row r="62" spans="1:14" x14ac:dyDescent="0.3">
      <c r="A62" s="7" t="s">
        <v>16</v>
      </c>
      <c r="B62" s="7" t="s">
        <v>92</v>
      </c>
      <c r="C62" s="1">
        <v>0</v>
      </c>
      <c r="D62" s="1">
        <v>0</v>
      </c>
      <c r="E62" s="1">
        <v>0</v>
      </c>
      <c r="F62" s="1">
        <v>0</v>
      </c>
      <c r="G62" s="1">
        <v>0</v>
      </c>
      <c r="H62" s="1">
        <v>0</v>
      </c>
      <c r="I62" s="1">
        <v>0</v>
      </c>
      <c r="J62" s="1">
        <v>0</v>
      </c>
      <c r="K62" s="1">
        <v>2</v>
      </c>
      <c r="L62" s="1">
        <v>3</v>
      </c>
      <c r="M62" s="1">
        <v>1</v>
      </c>
      <c r="N62" s="1">
        <v>1</v>
      </c>
    </row>
    <row r="63" spans="1:14" x14ac:dyDescent="0.3">
      <c r="A63" s="7" t="s">
        <v>16</v>
      </c>
      <c r="B63" s="7" t="s">
        <v>93</v>
      </c>
      <c r="C63" s="1">
        <v>48</v>
      </c>
      <c r="D63" s="1">
        <v>42</v>
      </c>
      <c r="E63" s="1">
        <v>45</v>
      </c>
      <c r="F63" s="1">
        <v>39</v>
      </c>
      <c r="G63" s="1">
        <v>49</v>
      </c>
      <c r="H63" s="1">
        <v>46</v>
      </c>
      <c r="I63" s="1">
        <v>35</v>
      </c>
      <c r="J63" s="1">
        <v>38</v>
      </c>
      <c r="K63" s="1">
        <v>45</v>
      </c>
      <c r="L63" s="1">
        <v>42</v>
      </c>
      <c r="M63" s="1">
        <v>49</v>
      </c>
      <c r="N63" s="1">
        <v>58</v>
      </c>
    </row>
    <row r="64" spans="1:14" x14ac:dyDescent="0.3">
      <c r="A64" s="7" t="s">
        <v>16</v>
      </c>
      <c r="B64" s="7" t="s">
        <v>94</v>
      </c>
      <c r="C64" s="1">
        <v>7</v>
      </c>
      <c r="D64" s="1">
        <v>2</v>
      </c>
      <c r="E64" s="1">
        <v>5</v>
      </c>
      <c r="F64" s="1">
        <v>3</v>
      </c>
      <c r="G64" s="1">
        <v>4</v>
      </c>
      <c r="H64" s="1">
        <v>1</v>
      </c>
      <c r="I64" s="1">
        <v>2</v>
      </c>
      <c r="J64" s="1">
        <v>5</v>
      </c>
      <c r="K64" s="1">
        <v>6</v>
      </c>
      <c r="L64" s="1">
        <v>6</v>
      </c>
      <c r="M64" s="1">
        <v>2</v>
      </c>
      <c r="N64" s="1">
        <v>2</v>
      </c>
    </row>
    <row r="65" spans="1:14" x14ac:dyDescent="0.3">
      <c r="A65" s="7" t="s">
        <v>16</v>
      </c>
      <c r="B65" s="7" t="s">
        <v>95</v>
      </c>
      <c r="C65" s="1">
        <v>0</v>
      </c>
      <c r="D65" s="1">
        <v>2</v>
      </c>
      <c r="E65" s="1">
        <v>4</v>
      </c>
      <c r="F65" s="1">
        <v>1</v>
      </c>
      <c r="G65" s="1">
        <v>1</v>
      </c>
      <c r="H65" s="1">
        <v>0</v>
      </c>
      <c r="I65" s="1">
        <v>1</v>
      </c>
      <c r="J65" s="1">
        <v>1</v>
      </c>
      <c r="K65" s="1">
        <v>2</v>
      </c>
      <c r="L65" s="1">
        <v>3</v>
      </c>
      <c r="M65" s="1">
        <v>2</v>
      </c>
      <c r="N65" s="1">
        <v>2</v>
      </c>
    </row>
    <row r="66" spans="1:14" x14ac:dyDescent="0.3">
      <c r="A66" s="7" t="s">
        <v>16</v>
      </c>
      <c r="B66" s="7" t="s">
        <v>96</v>
      </c>
      <c r="C66" s="1">
        <v>1</v>
      </c>
      <c r="D66" s="1">
        <v>2</v>
      </c>
      <c r="E66" s="1">
        <v>2</v>
      </c>
      <c r="F66" s="1">
        <v>0</v>
      </c>
      <c r="G66" s="1">
        <v>0</v>
      </c>
      <c r="H66" s="1">
        <v>0</v>
      </c>
      <c r="I66" s="1">
        <v>2</v>
      </c>
      <c r="J66" s="1">
        <v>3</v>
      </c>
      <c r="K66" s="1">
        <v>0</v>
      </c>
      <c r="L66" s="1">
        <v>3</v>
      </c>
      <c r="M66" s="1">
        <v>2</v>
      </c>
      <c r="N66" s="1">
        <v>1</v>
      </c>
    </row>
    <row r="67" spans="1:14" x14ac:dyDescent="0.3">
      <c r="A67" s="7" t="s">
        <v>16</v>
      </c>
      <c r="B67" s="7" t="s">
        <v>97</v>
      </c>
      <c r="C67" s="1">
        <v>5</v>
      </c>
      <c r="D67" s="1">
        <v>5</v>
      </c>
      <c r="E67" s="1">
        <v>0</v>
      </c>
      <c r="F67" s="1">
        <v>0</v>
      </c>
      <c r="G67" s="1">
        <v>1</v>
      </c>
      <c r="H67" s="1">
        <v>7</v>
      </c>
      <c r="I67" s="1">
        <v>5</v>
      </c>
      <c r="J67" s="1">
        <v>2</v>
      </c>
      <c r="K67" s="1">
        <v>1</v>
      </c>
      <c r="L67" s="1">
        <v>2</v>
      </c>
      <c r="M67" s="1">
        <v>2</v>
      </c>
      <c r="N67" s="1">
        <v>2</v>
      </c>
    </row>
    <row r="68" spans="1:14" x14ac:dyDescent="0.3">
      <c r="A68" s="7" t="s">
        <v>16</v>
      </c>
      <c r="B68" s="7" t="s">
        <v>98</v>
      </c>
      <c r="C68" s="1">
        <v>0</v>
      </c>
      <c r="D68" s="1">
        <v>0</v>
      </c>
      <c r="E68" s="1">
        <v>1</v>
      </c>
      <c r="F68" s="1">
        <v>0</v>
      </c>
      <c r="G68" s="1">
        <v>0</v>
      </c>
      <c r="H68" s="1">
        <v>0</v>
      </c>
      <c r="I68" s="1">
        <v>0</v>
      </c>
      <c r="J68" s="1">
        <v>1</v>
      </c>
      <c r="K68" s="1">
        <v>2</v>
      </c>
      <c r="L68" s="1">
        <v>1</v>
      </c>
      <c r="M68" s="1">
        <v>0</v>
      </c>
      <c r="N68" s="1">
        <v>1</v>
      </c>
    </row>
    <row r="69" spans="1:14" x14ac:dyDescent="0.3">
      <c r="A69" s="10" t="s">
        <v>17</v>
      </c>
      <c r="B69" s="10" t="s">
        <v>17</v>
      </c>
      <c r="C69" s="5">
        <v>59416</v>
      </c>
      <c r="D69" s="5">
        <v>58351</v>
      </c>
      <c r="E69" s="5">
        <v>58842</v>
      </c>
      <c r="F69" s="5">
        <v>59215</v>
      </c>
      <c r="G69" s="5">
        <v>59650</v>
      </c>
      <c r="H69" s="5">
        <v>59851</v>
      </c>
      <c r="I69" s="5">
        <v>62200</v>
      </c>
      <c r="J69" s="5">
        <v>64342</v>
      </c>
      <c r="K69" s="5">
        <v>66621</v>
      </c>
      <c r="L69" s="5">
        <v>69962</v>
      </c>
      <c r="M69" s="5">
        <v>72534</v>
      </c>
      <c r="N69" s="5">
        <v>75600</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87</v>
      </c>
      <c r="C74" s="2">
        <v>0.23347706583957401</v>
      </c>
      <c r="D74" s="2">
        <v>0.23176341182940899</v>
      </c>
      <c r="E74" s="2">
        <v>0.23104701890450799</v>
      </c>
      <c r="F74" s="2">
        <v>0.232785322849655</v>
      </c>
      <c r="G74" s="2">
        <v>0.23479125719292401</v>
      </c>
      <c r="H74" s="2">
        <v>0.236823293938239</v>
      </c>
      <c r="I74" s="2">
        <v>0.24022320282038701</v>
      </c>
      <c r="J74" s="2">
        <v>0.24625020222330099</v>
      </c>
      <c r="K74" s="2">
        <v>0.24921817512877101</v>
      </c>
      <c r="L74" s="2">
        <v>0.26184538653366601</v>
      </c>
      <c r="M74" s="2">
        <v>0.27003870159504301</v>
      </c>
      <c r="N74" s="2">
        <v>0.27974206001052798</v>
      </c>
    </row>
    <row r="75" spans="1:14" x14ac:dyDescent="0.3">
      <c r="A75" s="8" t="s">
        <v>12</v>
      </c>
      <c r="B75" s="8" t="s">
        <v>88</v>
      </c>
      <c r="C75" s="2">
        <v>0.55753096284458603</v>
      </c>
      <c r="D75" s="2">
        <v>0.54212795711455497</v>
      </c>
      <c r="E75" s="2">
        <v>0.52530991735537202</v>
      </c>
      <c r="F75" s="2">
        <v>0.50790487578052301</v>
      </c>
      <c r="G75" s="2">
        <v>0.49993413252535901</v>
      </c>
      <c r="H75" s="2">
        <v>0.48861778392654998</v>
      </c>
      <c r="I75" s="2">
        <v>0.48898012100259303</v>
      </c>
      <c r="J75" s="2">
        <v>0.47580114650878702</v>
      </c>
      <c r="K75" s="2">
        <v>0.46614604299170798</v>
      </c>
      <c r="L75" s="2">
        <v>0.45922627330921201</v>
      </c>
      <c r="M75" s="2">
        <v>0.45464547677261602</v>
      </c>
      <c r="N75" s="2">
        <v>0.45396808164151597</v>
      </c>
    </row>
    <row r="76" spans="1:14" x14ac:dyDescent="0.3">
      <c r="A76" s="8" t="s">
        <v>12</v>
      </c>
      <c r="B76" s="8" t="s">
        <v>89</v>
      </c>
      <c r="C76" s="2">
        <v>2.3577174269359801E-2</v>
      </c>
      <c r="D76" s="2">
        <v>2.45987700614969E-2</v>
      </c>
      <c r="E76" s="2">
        <v>2.4842462433349501E-2</v>
      </c>
      <c r="F76" s="2">
        <v>2.5637360019061198E-2</v>
      </c>
      <c r="G76" s="2">
        <v>2.77771199886334E-2</v>
      </c>
      <c r="H76" s="2">
        <v>2.8736179946626E-2</v>
      </c>
      <c r="I76" s="2">
        <v>3.0024981905629099E-2</v>
      </c>
      <c r="J76" s="2">
        <v>3.0206383322933301E-2</v>
      </c>
      <c r="K76" s="2">
        <v>3.1525938189845497E-2</v>
      </c>
      <c r="L76" s="2">
        <v>3.34074723102155E-2</v>
      </c>
      <c r="M76" s="2">
        <v>3.5301223686270998E-2</v>
      </c>
      <c r="N76" s="2">
        <v>3.7967187225829098E-2</v>
      </c>
    </row>
    <row r="77" spans="1:14" x14ac:dyDescent="0.3">
      <c r="A77" s="8" t="s">
        <v>12</v>
      </c>
      <c r="B77" s="8" t="s">
        <v>90</v>
      </c>
      <c r="C77" s="2">
        <v>9.1789852177387096E-2</v>
      </c>
      <c r="D77" s="2">
        <v>9.6958396457289403E-2</v>
      </c>
      <c r="E77" s="2">
        <v>0.102789256198347</v>
      </c>
      <c r="F77" s="2">
        <v>0.11226252158894599</v>
      </c>
      <c r="G77" s="2">
        <v>0.12751943090501899</v>
      </c>
      <c r="H77" s="2">
        <v>0.14526474657275801</v>
      </c>
      <c r="I77" s="2">
        <v>0.164541918755402</v>
      </c>
      <c r="J77" s="2">
        <v>0.18832816464617999</v>
      </c>
      <c r="K77" s="2">
        <v>0.204975444811207</v>
      </c>
      <c r="L77" s="2">
        <v>0.21103534650709699</v>
      </c>
      <c r="M77" s="2">
        <v>0.21387530562347201</v>
      </c>
      <c r="N77" s="2">
        <v>0.21441754424058199</v>
      </c>
    </row>
    <row r="78" spans="1:14" x14ac:dyDescent="0.3">
      <c r="A78" s="8" t="s">
        <v>12</v>
      </c>
      <c r="B78" s="8" t="s">
        <v>91</v>
      </c>
      <c r="C78" s="2">
        <v>3.5605315581108E-2</v>
      </c>
      <c r="D78" s="2">
        <v>3.6523173841307897E-2</v>
      </c>
      <c r="E78" s="2">
        <v>3.7081919534658302E-2</v>
      </c>
      <c r="F78" s="2">
        <v>3.8908744341196101E-2</v>
      </c>
      <c r="G78" s="2">
        <v>3.9143716403419501E-2</v>
      </c>
      <c r="H78" s="2">
        <v>3.8839115516584102E-2</v>
      </c>
      <c r="I78" s="2">
        <v>4.0671476267189699E-2</v>
      </c>
      <c r="J78" s="2">
        <v>4.1669555570963003E-2</v>
      </c>
      <c r="K78" s="2">
        <v>4.2241537895511397E-2</v>
      </c>
      <c r="L78" s="2">
        <v>4.2618678528902998E-2</v>
      </c>
      <c r="M78" s="2">
        <v>4.3757410348761801E-2</v>
      </c>
      <c r="N78" s="2">
        <v>4.5293033865590498E-2</v>
      </c>
    </row>
    <row r="79" spans="1:14" x14ac:dyDescent="0.3">
      <c r="A79" s="8" t="s">
        <v>12</v>
      </c>
      <c r="B79" s="8" t="s">
        <v>92</v>
      </c>
      <c r="C79" s="2">
        <v>1.8677586895725101E-2</v>
      </c>
      <c r="D79" s="2">
        <v>1.9578137746183399E-2</v>
      </c>
      <c r="E79" s="2">
        <v>2.1823347107437999E-2</v>
      </c>
      <c r="F79" s="2">
        <v>2.5641025641025599E-2</v>
      </c>
      <c r="G79" s="2">
        <v>2.6610459754973E-2</v>
      </c>
      <c r="H79" s="2">
        <v>2.5531379700666601E-2</v>
      </c>
      <c r="I79" s="2">
        <v>2.4740708729472798E-2</v>
      </c>
      <c r="J79" s="2">
        <v>2.42458415562447E-2</v>
      </c>
      <c r="K79" s="2">
        <v>2.4152644714596199E-2</v>
      </c>
      <c r="L79" s="2">
        <v>2.44224881714445E-2</v>
      </c>
      <c r="M79" s="2">
        <v>2.3655256723716399E-2</v>
      </c>
      <c r="N79" s="2">
        <v>2.4861578547389001E-2</v>
      </c>
    </row>
    <row r="80" spans="1:14" x14ac:dyDescent="0.3">
      <c r="A80" s="8" t="s">
        <v>12</v>
      </c>
      <c r="B80" s="8" t="s">
        <v>93</v>
      </c>
      <c r="C80" s="2">
        <v>0.62957359356481801</v>
      </c>
      <c r="D80" s="2">
        <v>0.62931853407329597</v>
      </c>
      <c r="E80" s="2">
        <v>0.63099854580707704</v>
      </c>
      <c r="F80" s="2">
        <v>0.63006909697402902</v>
      </c>
      <c r="G80" s="2">
        <v>0.62731772005020203</v>
      </c>
      <c r="H80" s="2">
        <v>0.62478555089592103</v>
      </c>
      <c r="I80" s="2">
        <v>0.61950456445098201</v>
      </c>
      <c r="J80" s="2">
        <v>0.61249393330097801</v>
      </c>
      <c r="K80" s="2">
        <v>0.60830573951434896</v>
      </c>
      <c r="L80" s="2">
        <v>0.59405540203545204</v>
      </c>
      <c r="M80" s="2">
        <v>0.58490861501979796</v>
      </c>
      <c r="N80" s="2">
        <v>0.57042902263554995</v>
      </c>
    </row>
    <row r="81" spans="1:14" x14ac:dyDescent="0.3">
      <c r="A81" s="8" t="s">
        <v>12</v>
      </c>
      <c r="B81" s="8" t="s">
        <v>94</v>
      </c>
      <c r="C81" s="2">
        <v>0.186276468238114</v>
      </c>
      <c r="D81" s="2">
        <v>0.20277356951404299</v>
      </c>
      <c r="E81" s="2">
        <v>0.21887913223140501</v>
      </c>
      <c r="F81" s="2">
        <v>0.22744785439085999</v>
      </c>
      <c r="G81" s="2">
        <v>0.22684758266368099</v>
      </c>
      <c r="H81" s="2">
        <v>0.22185888567475801</v>
      </c>
      <c r="I81" s="2">
        <v>0.19511668107173699</v>
      </c>
      <c r="J81" s="2">
        <v>0.17611126773799499</v>
      </c>
      <c r="K81" s="2">
        <v>0.15578455840914601</v>
      </c>
      <c r="L81" s="2">
        <v>0.14034233231283</v>
      </c>
      <c r="M81" s="2">
        <v>0.124511002444988</v>
      </c>
      <c r="N81" s="2">
        <v>0.113234176528064</v>
      </c>
    </row>
    <row r="82" spans="1:14" x14ac:dyDescent="0.3">
      <c r="A82" s="8" t="s">
        <v>12</v>
      </c>
      <c r="B82" s="8" t="s">
        <v>95</v>
      </c>
      <c r="C82" s="2">
        <v>2.69057165191517E-2</v>
      </c>
      <c r="D82" s="2">
        <v>2.83985800709965E-2</v>
      </c>
      <c r="E82" s="2">
        <v>2.9059621909839999E-2</v>
      </c>
      <c r="F82" s="2">
        <v>3.0331188944484201E-2</v>
      </c>
      <c r="G82" s="2">
        <v>3.2489521418930099E-2</v>
      </c>
      <c r="H82" s="2">
        <v>3.3382577201677498E-2</v>
      </c>
      <c r="I82" s="2">
        <v>3.3130209427750898E-2</v>
      </c>
      <c r="J82" s="2">
        <v>3.30952876193117E-2</v>
      </c>
      <c r="K82" s="2">
        <v>3.3112582781456998E-2</v>
      </c>
      <c r="L82" s="2">
        <v>3.4126395722405702E-2</v>
      </c>
      <c r="M82" s="2">
        <v>3.5055144180219697E-2</v>
      </c>
      <c r="N82" s="2">
        <v>3.6892437269696397E-2</v>
      </c>
    </row>
    <row r="83" spans="1:14" x14ac:dyDescent="0.3">
      <c r="A83" s="8" t="s">
        <v>12</v>
      </c>
      <c r="B83" s="8" t="s">
        <v>96</v>
      </c>
      <c r="C83" s="2">
        <v>6.14262884538554E-2</v>
      </c>
      <c r="D83" s="2">
        <v>6.4095093811910003E-2</v>
      </c>
      <c r="E83" s="2">
        <v>6.6890495867768601E-2</v>
      </c>
      <c r="F83" s="2">
        <v>7.2406005048492095E-2</v>
      </c>
      <c r="G83" s="2">
        <v>7.4693716242919206E-2</v>
      </c>
      <c r="H83" s="2">
        <v>7.9738397685825704E-2</v>
      </c>
      <c r="I83" s="2">
        <v>8.8267070008643006E-2</v>
      </c>
      <c r="J83" s="2">
        <v>9.68893900949159E-2</v>
      </c>
      <c r="K83" s="2">
        <v>0.10635214555993899</v>
      </c>
      <c r="L83" s="2">
        <v>0.119329251322015</v>
      </c>
      <c r="M83" s="2">
        <v>0.13673594132029299</v>
      </c>
      <c r="N83" s="2">
        <v>0.14515253501248501</v>
      </c>
    </row>
    <row r="84" spans="1:14" x14ac:dyDescent="0.3">
      <c r="A84" s="8" t="s">
        <v>12</v>
      </c>
      <c r="B84" s="8" t="s">
        <v>97</v>
      </c>
      <c r="C84" s="2">
        <v>5.08611342259878E-2</v>
      </c>
      <c r="D84" s="2">
        <v>4.9397530123493801E-2</v>
      </c>
      <c r="E84" s="2">
        <v>4.6970431410567101E-2</v>
      </c>
      <c r="F84" s="2">
        <v>4.2268286871574898E-2</v>
      </c>
      <c r="G84" s="2">
        <v>3.8480664945890301E-2</v>
      </c>
      <c r="H84" s="2">
        <v>3.7433282500953097E-2</v>
      </c>
      <c r="I84" s="2">
        <v>3.6445565128061401E-2</v>
      </c>
      <c r="J84" s="2">
        <v>3.6284637962513598E-2</v>
      </c>
      <c r="K84" s="2">
        <v>3.5596026490066199E-2</v>
      </c>
      <c r="L84" s="2">
        <v>3.3946664869358101E-2</v>
      </c>
      <c r="M84" s="2">
        <v>3.0938905169906699E-2</v>
      </c>
      <c r="N84" s="2">
        <v>2.96762589928058E-2</v>
      </c>
    </row>
    <row r="85" spans="1:14" x14ac:dyDescent="0.3">
      <c r="A85" s="8" t="s">
        <v>12</v>
      </c>
      <c r="B85" s="8" t="s">
        <v>98</v>
      </c>
      <c r="C85" s="2">
        <v>8.42988413903316E-2</v>
      </c>
      <c r="D85" s="2">
        <v>7.4466845356019107E-2</v>
      </c>
      <c r="E85" s="2">
        <v>6.4307851239669395E-2</v>
      </c>
      <c r="F85" s="2">
        <v>5.4337717550152799E-2</v>
      </c>
      <c r="G85" s="2">
        <v>4.4394677908048998E-2</v>
      </c>
      <c r="H85" s="2">
        <v>3.8988806439441602E-2</v>
      </c>
      <c r="I85" s="2">
        <v>3.8353500432152098E-2</v>
      </c>
      <c r="J85" s="2">
        <v>3.86241894558782E-2</v>
      </c>
      <c r="K85" s="2">
        <v>4.25891635134047E-2</v>
      </c>
      <c r="L85" s="2">
        <v>4.5644308377400501E-2</v>
      </c>
      <c r="M85" s="2">
        <v>4.6577017114914403E-2</v>
      </c>
      <c r="N85" s="2">
        <v>4.8366084029964201E-2</v>
      </c>
    </row>
    <row r="86" spans="1:14" x14ac:dyDescent="0.3">
      <c r="A86" s="8" t="s">
        <v>13</v>
      </c>
      <c r="B86" s="8" t="s">
        <v>87</v>
      </c>
      <c r="C86" s="2">
        <v>2.1099744245524299E-2</v>
      </c>
      <c r="D86" s="2">
        <v>1.8494897959183701E-2</v>
      </c>
      <c r="E86" s="2">
        <v>1.7316017316017299E-2</v>
      </c>
      <c r="F86" s="2">
        <v>1.9218846869187799E-2</v>
      </c>
      <c r="G86" s="2">
        <v>2.7143738433066E-2</v>
      </c>
      <c r="H86" s="2">
        <v>3.4713763702801499E-2</v>
      </c>
      <c r="I86" s="2">
        <v>3.3272837265577698E-2</v>
      </c>
      <c r="J86" s="2">
        <v>4.0327293980128603E-2</v>
      </c>
      <c r="K86" s="2">
        <v>5.63636363636364E-2</v>
      </c>
      <c r="L86" s="2">
        <v>6.1893203883495097E-2</v>
      </c>
      <c r="M86" s="2">
        <v>5.6981840951784601E-2</v>
      </c>
      <c r="N86" s="2">
        <v>4.70139771283355E-2</v>
      </c>
    </row>
    <row r="87" spans="1:14" x14ac:dyDescent="0.3">
      <c r="A87" s="8" t="s">
        <v>13</v>
      </c>
      <c r="B87" s="8" t="s">
        <v>88</v>
      </c>
      <c r="C87" s="2">
        <v>0.39766081871344999</v>
      </c>
      <c r="D87" s="2">
        <v>0.34645669291338599</v>
      </c>
      <c r="E87" s="2">
        <v>0.31730769230769201</v>
      </c>
      <c r="F87" s="2">
        <v>0.24719101123595499</v>
      </c>
      <c r="G87" s="2">
        <v>0.24324324324324301</v>
      </c>
      <c r="H87" s="2">
        <v>0.193798449612403</v>
      </c>
      <c r="I87" s="2">
        <v>0.18248175182481799</v>
      </c>
      <c r="J87" s="2">
        <v>0.28488372093023301</v>
      </c>
      <c r="K87" s="2">
        <v>0.29729729729729698</v>
      </c>
      <c r="L87" s="2">
        <v>0.30769230769230799</v>
      </c>
      <c r="M87" s="2">
        <v>0.36417910447761198</v>
      </c>
      <c r="N87" s="2">
        <v>0.35889570552147199</v>
      </c>
    </row>
    <row r="88" spans="1:14" x14ac:dyDescent="0.3">
      <c r="A88" s="8" t="s">
        <v>13</v>
      </c>
      <c r="B88" s="8" t="s">
        <v>89</v>
      </c>
      <c r="C88" s="2">
        <v>1.27877237851662E-3</v>
      </c>
      <c r="D88" s="2">
        <v>3.18877551020408E-3</v>
      </c>
      <c r="E88" s="2">
        <v>2.4737167594310501E-3</v>
      </c>
      <c r="F88" s="2">
        <v>1.2399256044637299E-3</v>
      </c>
      <c r="G88" s="2">
        <v>3.0845157310302302E-3</v>
      </c>
      <c r="H88" s="2">
        <v>3.6540803897685699E-3</v>
      </c>
      <c r="I88" s="2">
        <v>3.02480338777979E-3</v>
      </c>
      <c r="J88" s="2">
        <v>2.9222676797194601E-3</v>
      </c>
      <c r="K88" s="2">
        <v>3.0303030303030299E-3</v>
      </c>
      <c r="L88" s="2">
        <v>4.8543689320388302E-3</v>
      </c>
      <c r="M88" s="2">
        <v>5.63556668753914E-3</v>
      </c>
      <c r="N88" s="2">
        <v>5.0825921219822103E-3</v>
      </c>
    </row>
    <row r="89" spans="1:14" x14ac:dyDescent="0.3">
      <c r="A89" s="8" t="s">
        <v>13</v>
      </c>
      <c r="B89" s="8" t="s">
        <v>90</v>
      </c>
      <c r="C89" s="2">
        <v>8.7719298245614002E-2</v>
      </c>
      <c r="D89" s="2">
        <v>9.4488188976377993E-2</v>
      </c>
      <c r="E89" s="2">
        <v>9.6153846153846201E-2</v>
      </c>
      <c r="F89" s="2">
        <v>8.98876404494382E-2</v>
      </c>
      <c r="G89" s="2">
        <v>8.1081081081081099E-2</v>
      </c>
      <c r="H89" s="2">
        <v>9.3023255813953501E-2</v>
      </c>
      <c r="I89" s="2">
        <v>0.116788321167883</v>
      </c>
      <c r="J89" s="2">
        <v>0.15697674418604701</v>
      </c>
      <c r="K89" s="2">
        <v>0.17374517374517401</v>
      </c>
      <c r="L89" s="2">
        <v>0.19047619047618999</v>
      </c>
      <c r="M89" s="2">
        <v>0.18805970149253701</v>
      </c>
      <c r="N89" s="2">
        <v>0.21165644171779099</v>
      </c>
    </row>
    <row r="90" spans="1:14" x14ac:dyDescent="0.3">
      <c r="A90" s="8" t="s">
        <v>13</v>
      </c>
      <c r="B90" s="8" t="s">
        <v>91</v>
      </c>
      <c r="C90" s="2">
        <v>7.6726342710997401E-3</v>
      </c>
      <c r="D90" s="2">
        <v>9.5663265306122503E-3</v>
      </c>
      <c r="E90" s="2">
        <v>8.6580086580086597E-3</v>
      </c>
      <c r="F90" s="2">
        <v>1.1159330440173599E-2</v>
      </c>
      <c r="G90" s="2">
        <v>1.23380629241209E-2</v>
      </c>
      <c r="H90" s="2">
        <v>1.0353227771010999E-2</v>
      </c>
      <c r="I90" s="2">
        <v>1.0889292196007301E-2</v>
      </c>
      <c r="J90" s="2">
        <v>1.28579777907656E-2</v>
      </c>
      <c r="K90" s="2">
        <v>1.21212121212121E-2</v>
      </c>
      <c r="L90" s="2">
        <v>1.2135922330097099E-2</v>
      </c>
      <c r="M90" s="2">
        <v>1.37758296806512E-2</v>
      </c>
      <c r="N90" s="2">
        <v>1.33418043202033E-2</v>
      </c>
    </row>
    <row r="91" spans="1:14" x14ac:dyDescent="0.3">
      <c r="A91" s="8" t="s">
        <v>13</v>
      </c>
      <c r="B91" s="8" t="s">
        <v>92</v>
      </c>
      <c r="C91" s="2">
        <v>1.7543859649122799E-2</v>
      </c>
      <c r="D91" s="2">
        <v>1.5748031496062999E-2</v>
      </c>
      <c r="E91" s="2">
        <v>1.9230769230769201E-2</v>
      </c>
      <c r="F91" s="2">
        <v>1.1235955056179799E-2</v>
      </c>
      <c r="G91" s="2">
        <v>2.7027027027027001E-2</v>
      </c>
      <c r="H91" s="2">
        <v>3.1007751937984499E-2</v>
      </c>
      <c r="I91" s="2">
        <v>1.4598540145985399E-2</v>
      </c>
      <c r="J91" s="2">
        <v>2.32558139534884E-2</v>
      </c>
      <c r="K91" s="2">
        <v>3.47490347490347E-2</v>
      </c>
      <c r="L91" s="2">
        <v>3.2967032967033003E-2</v>
      </c>
      <c r="M91" s="2">
        <v>2.6865671641791E-2</v>
      </c>
      <c r="N91" s="2">
        <v>2.7607361963190202E-2</v>
      </c>
    </row>
    <row r="92" spans="1:14" x14ac:dyDescent="0.3">
      <c r="A92" s="8" t="s">
        <v>13</v>
      </c>
      <c r="B92" s="8" t="s">
        <v>93</v>
      </c>
      <c r="C92" s="2">
        <v>0.91496163682864495</v>
      </c>
      <c r="D92" s="2">
        <v>0.92283163265306101</v>
      </c>
      <c r="E92" s="2">
        <v>0.93630179344465103</v>
      </c>
      <c r="F92" s="2">
        <v>0.93924364538127703</v>
      </c>
      <c r="G92" s="2">
        <v>0.935225169648365</v>
      </c>
      <c r="H92" s="2">
        <v>0.92935444579780802</v>
      </c>
      <c r="I92" s="2">
        <v>0.93526920750151199</v>
      </c>
      <c r="J92" s="2">
        <v>0.92694330800701297</v>
      </c>
      <c r="K92" s="2">
        <v>0.90666666666666695</v>
      </c>
      <c r="L92" s="2">
        <v>0.90533980582524298</v>
      </c>
      <c r="M92" s="2">
        <v>0.90920475892298103</v>
      </c>
      <c r="N92" s="2">
        <v>0.92185514612452302</v>
      </c>
    </row>
    <row r="93" spans="1:14" x14ac:dyDescent="0.3">
      <c r="A93" s="8" t="s">
        <v>13</v>
      </c>
      <c r="B93" s="8" t="s">
        <v>94</v>
      </c>
      <c r="C93" s="2">
        <v>0.33333333333333298</v>
      </c>
      <c r="D93" s="2">
        <v>0.40944881889763801</v>
      </c>
      <c r="E93" s="2">
        <v>0.43269230769230799</v>
      </c>
      <c r="F93" s="2">
        <v>0.51685393258427004</v>
      </c>
      <c r="G93" s="2">
        <v>0.54054054054054101</v>
      </c>
      <c r="H93" s="2">
        <v>0.55038759689922501</v>
      </c>
      <c r="I93" s="2">
        <v>0.51094890510948898</v>
      </c>
      <c r="J93" s="2">
        <v>0.43023255813953498</v>
      </c>
      <c r="K93" s="2">
        <v>0.34749034749034802</v>
      </c>
      <c r="L93" s="2">
        <v>0.31501831501831501</v>
      </c>
      <c r="M93" s="2">
        <v>0.25970149253731301</v>
      </c>
      <c r="N93" s="2">
        <v>0.251533742331288</v>
      </c>
    </row>
    <row r="94" spans="1:14" x14ac:dyDescent="0.3">
      <c r="A94" s="8" t="s">
        <v>13</v>
      </c>
      <c r="B94" s="8" t="s">
        <v>95</v>
      </c>
      <c r="C94" s="2">
        <v>1.40664961636829E-2</v>
      </c>
      <c r="D94" s="2">
        <v>1.2755102040816301E-2</v>
      </c>
      <c r="E94" s="2">
        <v>1.1750154607297499E-2</v>
      </c>
      <c r="F94" s="2">
        <v>1.1159330440173599E-2</v>
      </c>
      <c r="G94" s="2">
        <v>9.2535471930906797E-3</v>
      </c>
      <c r="H94" s="2">
        <v>1.0962241169305701E-2</v>
      </c>
      <c r="I94" s="2">
        <v>7.8644888082274704E-3</v>
      </c>
      <c r="J94" s="2">
        <v>7.5978959672705999E-3</v>
      </c>
      <c r="K94" s="2">
        <v>9.6969696969697004E-3</v>
      </c>
      <c r="L94" s="2">
        <v>7.2815533980582501E-3</v>
      </c>
      <c r="M94" s="2">
        <v>6.2617407639323696E-3</v>
      </c>
      <c r="N94" s="2">
        <v>5.0825921219822103E-3</v>
      </c>
    </row>
    <row r="95" spans="1:14" x14ac:dyDescent="0.3">
      <c r="A95" s="8" t="s">
        <v>13</v>
      </c>
      <c r="B95" s="8" t="s">
        <v>96</v>
      </c>
      <c r="C95" s="2">
        <v>4.0935672514619902E-2</v>
      </c>
      <c r="D95" s="2">
        <v>6.2992125984251995E-2</v>
      </c>
      <c r="E95" s="2">
        <v>7.69230769230769E-2</v>
      </c>
      <c r="F95" s="2">
        <v>0.101123595505618</v>
      </c>
      <c r="G95" s="2">
        <v>8.1081081081081099E-2</v>
      </c>
      <c r="H95" s="2">
        <v>0.108527131782946</v>
      </c>
      <c r="I95" s="2">
        <v>0.145985401459854</v>
      </c>
      <c r="J95" s="2">
        <v>8.7209302325581398E-2</v>
      </c>
      <c r="K95" s="2">
        <v>0.115830115830116</v>
      </c>
      <c r="L95" s="2">
        <v>0.113553113553114</v>
      </c>
      <c r="M95" s="2">
        <v>0.13134328358208999</v>
      </c>
      <c r="N95" s="2">
        <v>0.113496932515337</v>
      </c>
    </row>
    <row r="96" spans="1:14" x14ac:dyDescent="0.3">
      <c r="A96" s="8" t="s">
        <v>13</v>
      </c>
      <c r="B96" s="8" t="s">
        <v>97</v>
      </c>
      <c r="C96" s="2">
        <v>4.0920716112532E-2</v>
      </c>
      <c r="D96" s="2">
        <v>3.31632653061225E-2</v>
      </c>
      <c r="E96" s="2">
        <v>2.3500309214594901E-2</v>
      </c>
      <c r="F96" s="2">
        <v>1.7978921264724099E-2</v>
      </c>
      <c r="G96" s="2">
        <v>1.2954966070326999E-2</v>
      </c>
      <c r="H96" s="2">
        <v>1.0962241169305701E-2</v>
      </c>
      <c r="I96" s="2">
        <v>9.6793708408953408E-3</v>
      </c>
      <c r="J96" s="2">
        <v>9.3512565751022805E-3</v>
      </c>
      <c r="K96" s="2">
        <v>1.21212121212121E-2</v>
      </c>
      <c r="L96" s="2">
        <v>8.4951456310679609E-3</v>
      </c>
      <c r="M96" s="2">
        <v>8.1402629931120792E-3</v>
      </c>
      <c r="N96" s="2">
        <v>7.6238881829733202E-3</v>
      </c>
    </row>
    <row r="97" spans="1:14" x14ac:dyDescent="0.3">
      <c r="A97" s="8" t="s">
        <v>13</v>
      </c>
      <c r="B97" s="8" t="s">
        <v>98</v>
      </c>
      <c r="C97" s="2">
        <v>0.12280701754386</v>
      </c>
      <c r="D97" s="2">
        <v>7.0866141732283505E-2</v>
      </c>
      <c r="E97" s="2">
        <v>5.7692307692307702E-2</v>
      </c>
      <c r="F97" s="2">
        <v>3.3707865168539297E-2</v>
      </c>
      <c r="G97" s="2">
        <v>2.7027027027027001E-2</v>
      </c>
      <c r="H97" s="2">
        <v>2.32558139534884E-2</v>
      </c>
      <c r="I97" s="2">
        <v>2.9197080291970798E-2</v>
      </c>
      <c r="J97" s="2">
        <v>1.74418604651163E-2</v>
      </c>
      <c r="K97" s="2">
        <v>3.0888030888030899E-2</v>
      </c>
      <c r="L97" s="2">
        <v>4.0293040293040303E-2</v>
      </c>
      <c r="M97" s="2">
        <v>2.9850746268656699E-2</v>
      </c>
      <c r="N97" s="2">
        <v>3.6809815950920199E-2</v>
      </c>
    </row>
    <row r="98" spans="1:14" x14ac:dyDescent="0.3">
      <c r="A98" s="8" t="s">
        <v>14</v>
      </c>
      <c r="B98" s="8" t="s">
        <v>87</v>
      </c>
      <c r="C98" s="2">
        <v>0.108872696099443</v>
      </c>
      <c r="D98" s="2">
        <v>0.105438633048552</v>
      </c>
      <c r="E98" s="2">
        <v>0.111133562335825</v>
      </c>
      <c r="F98" s="2">
        <v>0.119639278557114</v>
      </c>
      <c r="G98" s="2">
        <v>0.121218036306851</v>
      </c>
      <c r="H98" s="2">
        <v>0.11265969802555199</v>
      </c>
      <c r="I98" s="2">
        <v>0.118075522330841</v>
      </c>
      <c r="J98" s="2">
        <v>0.121408182683159</v>
      </c>
      <c r="K98" s="2">
        <v>0.12926081960934499</v>
      </c>
      <c r="L98" s="2">
        <v>0.131593767599024</v>
      </c>
      <c r="M98" s="2">
        <v>0.13427887272057501</v>
      </c>
      <c r="N98" s="2">
        <v>0.137769447047798</v>
      </c>
    </row>
    <row r="99" spans="1:14" x14ac:dyDescent="0.3">
      <c r="A99" s="8" t="s">
        <v>14</v>
      </c>
      <c r="B99" s="8" t="s">
        <v>88</v>
      </c>
      <c r="C99" s="2">
        <v>0.51177199504337001</v>
      </c>
      <c r="D99" s="2">
        <v>0.46036161335187797</v>
      </c>
      <c r="E99" s="2">
        <v>0.41588785046728999</v>
      </c>
      <c r="F99" s="2">
        <v>0.40391459074733099</v>
      </c>
      <c r="G99" s="2">
        <v>0.39848197343453501</v>
      </c>
      <c r="H99" s="2">
        <v>0.371316306483301</v>
      </c>
      <c r="I99" s="2">
        <v>0.35238095238095202</v>
      </c>
      <c r="J99" s="2">
        <v>0.33219178082191803</v>
      </c>
      <c r="K99" s="2">
        <v>0.35243553008596001</v>
      </c>
      <c r="L99" s="2">
        <v>0.358024691358025</v>
      </c>
      <c r="M99" s="2">
        <v>0.38895152198421601</v>
      </c>
      <c r="N99" s="2">
        <v>0.38681318681318699</v>
      </c>
    </row>
    <row r="100" spans="1:14" x14ac:dyDescent="0.3">
      <c r="A100" s="8" t="s">
        <v>14</v>
      </c>
      <c r="B100" s="8" t="s">
        <v>89</v>
      </c>
      <c r="C100" s="2">
        <v>7.5010715816545203E-3</v>
      </c>
      <c r="D100" s="2">
        <v>8.9602000416753504E-3</v>
      </c>
      <c r="E100" s="2">
        <v>9.6989290765811306E-3</v>
      </c>
      <c r="F100" s="2">
        <v>7.8156312625250503E-3</v>
      </c>
      <c r="G100" s="2">
        <v>9.7599063048994707E-3</v>
      </c>
      <c r="H100" s="2">
        <v>7.9365079365079395E-3</v>
      </c>
      <c r="I100" s="2">
        <v>8.4339658807743908E-3</v>
      </c>
      <c r="J100" s="2">
        <v>9.7050428163653699E-3</v>
      </c>
      <c r="K100" s="2">
        <v>9.7663730371505206E-3</v>
      </c>
      <c r="L100" s="2">
        <v>9.0107002064952098E-3</v>
      </c>
      <c r="M100" s="2">
        <v>9.5781911954319395E-3</v>
      </c>
      <c r="N100" s="2">
        <v>1.19962511715089E-2</v>
      </c>
    </row>
    <row r="101" spans="1:14" x14ac:dyDescent="0.3">
      <c r="A101" s="8" t="s">
        <v>14</v>
      </c>
      <c r="B101" s="8" t="s">
        <v>90</v>
      </c>
      <c r="C101" s="2">
        <v>0.10408921933085501</v>
      </c>
      <c r="D101" s="2">
        <v>0.121001390820584</v>
      </c>
      <c r="E101" s="2">
        <v>0.11993769470405</v>
      </c>
      <c r="F101" s="2">
        <v>0.106761565836299</v>
      </c>
      <c r="G101" s="2">
        <v>9.1081593927893695E-2</v>
      </c>
      <c r="H101" s="2">
        <v>0.117878192534381</v>
      </c>
      <c r="I101" s="2">
        <v>0.112380952380952</v>
      </c>
      <c r="J101" s="2">
        <v>0.13698630136986301</v>
      </c>
      <c r="K101" s="2">
        <v>0.146131805157593</v>
      </c>
      <c r="L101" s="2">
        <v>0.18792866941015099</v>
      </c>
      <c r="M101" s="2">
        <v>0.19842164599774501</v>
      </c>
      <c r="N101" s="2">
        <v>0.22197802197802199</v>
      </c>
    </row>
    <row r="102" spans="1:14" x14ac:dyDescent="0.3">
      <c r="A102" s="8" t="s">
        <v>14</v>
      </c>
      <c r="B102" s="8" t="s">
        <v>91</v>
      </c>
      <c r="C102" s="2">
        <v>1.6930990141448801E-2</v>
      </c>
      <c r="D102" s="2">
        <v>1.9587414044592601E-2</v>
      </c>
      <c r="E102" s="2">
        <v>2.34390786017377E-2</v>
      </c>
      <c r="F102" s="2">
        <v>2.56513026052104E-2</v>
      </c>
      <c r="G102" s="2">
        <v>2.47901620144447E-2</v>
      </c>
      <c r="H102" s="2">
        <v>2.40030971738289E-2</v>
      </c>
      <c r="I102" s="2">
        <v>2.62603028560475E-2</v>
      </c>
      <c r="J102" s="2">
        <v>2.5689819219790699E-2</v>
      </c>
      <c r="K102" s="2">
        <v>3.1597089237839902E-2</v>
      </c>
      <c r="L102" s="2">
        <v>3.3790125774356999E-2</v>
      </c>
      <c r="M102" s="2">
        <v>3.5734020998342199E-2</v>
      </c>
      <c r="N102" s="2">
        <v>3.3552014995314003E-2</v>
      </c>
    </row>
    <row r="103" spans="1:14" x14ac:dyDescent="0.3">
      <c r="A103" s="8" t="s">
        <v>14</v>
      </c>
      <c r="B103" s="8" t="s">
        <v>92</v>
      </c>
      <c r="C103" s="2">
        <v>1.7348203221809199E-2</v>
      </c>
      <c r="D103" s="2">
        <v>1.6689847009735699E-2</v>
      </c>
      <c r="E103" s="2">
        <v>1.86915887850467E-2</v>
      </c>
      <c r="F103" s="2">
        <v>2.1352313167259801E-2</v>
      </c>
      <c r="G103" s="2">
        <v>1.8975332068311201E-2</v>
      </c>
      <c r="H103" s="2">
        <v>1.9646365422396901E-2</v>
      </c>
      <c r="I103" s="2">
        <v>2.2857142857142899E-2</v>
      </c>
      <c r="J103" s="2">
        <v>2.0547945205479499E-2</v>
      </c>
      <c r="K103" s="2">
        <v>2.29226361031519E-2</v>
      </c>
      <c r="L103" s="2">
        <v>2.8806584362139901E-2</v>
      </c>
      <c r="M103" s="2">
        <v>2.4802705749718101E-2</v>
      </c>
      <c r="N103" s="2">
        <v>2.6373626373626401E-2</v>
      </c>
    </row>
    <row r="104" spans="1:14" x14ac:dyDescent="0.3">
      <c r="A104" s="8" t="s">
        <v>14</v>
      </c>
      <c r="B104" s="8" t="s">
        <v>93</v>
      </c>
      <c r="C104" s="2">
        <v>0.78504072010287196</v>
      </c>
      <c r="D104" s="2">
        <v>0.79704105021879601</v>
      </c>
      <c r="E104" s="2">
        <v>0.79551424530208104</v>
      </c>
      <c r="F104" s="2">
        <v>0.79619238476953902</v>
      </c>
      <c r="G104" s="2">
        <v>0.79914112824516903</v>
      </c>
      <c r="H104" s="2">
        <v>0.81242740998838603</v>
      </c>
      <c r="I104" s="2">
        <v>0.80046003450258796</v>
      </c>
      <c r="J104" s="2">
        <v>0.79923882017126502</v>
      </c>
      <c r="K104" s="2">
        <v>0.79011872845652997</v>
      </c>
      <c r="L104" s="2">
        <v>0.78655903885864498</v>
      </c>
      <c r="M104" s="2">
        <v>0.78154356235034095</v>
      </c>
      <c r="N104" s="2">
        <v>0.77806935332708504</v>
      </c>
    </row>
    <row r="105" spans="1:14" x14ac:dyDescent="0.3">
      <c r="A105" s="8" t="s">
        <v>14</v>
      </c>
      <c r="B105" s="8" t="s">
        <v>94</v>
      </c>
      <c r="C105" s="2">
        <v>0.21189591078066899</v>
      </c>
      <c r="D105" s="2">
        <v>0.24061196105702401</v>
      </c>
      <c r="E105" s="2">
        <v>0.28348909657320898</v>
      </c>
      <c r="F105" s="2">
        <v>0.30960854092526702</v>
      </c>
      <c r="G105" s="2">
        <v>0.335863377609108</v>
      </c>
      <c r="H105" s="2">
        <v>0.371316306483301</v>
      </c>
      <c r="I105" s="2">
        <v>0.38285714285714301</v>
      </c>
      <c r="J105" s="2">
        <v>0.35445205479452102</v>
      </c>
      <c r="K105" s="2">
        <v>0.30659025787965599</v>
      </c>
      <c r="L105" s="2">
        <v>0.25514403292181098</v>
      </c>
      <c r="M105" s="2">
        <v>0.210822998872604</v>
      </c>
      <c r="N105" s="2">
        <v>0.20549450549450499</v>
      </c>
    </row>
    <row r="106" spans="1:14" x14ac:dyDescent="0.3">
      <c r="A106" s="8" t="s">
        <v>14</v>
      </c>
      <c r="B106" s="8" t="s">
        <v>95</v>
      </c>
      <c r="C106" s="2">
        <v>1.54307758251179E-2</v>
      </c>
      <c r="D106" s="2">
        <v>1.33361116899354E-2</v>
      </c>
      <c r="E106" s="2">
        <v>1.3740149525156601E-2</v>
      </c>
      <c r="F106" s="2">
        <v>1.40280561122244E-2</v>
      </c>
      <c r="G106" s="2">
        <v>1.5811048213937098E-2</v>
      </c>
      <c r="H106" s="2">
        <v>1.58730158730159E-2</v>
      </c>
      <c r="I106" s="2">
        <v>1.7251293847038499E-2</v>
      </c>
      <c r="J106" s="2">
        <v>1.61750713606089E-2</v>
      </c>
      <c r="K106" s="2">
        <v>1.2830333205668299E-2</v>
      </c>
      <c r="L106" s="2">
        <v>1.25774357048996E-2</v>
      </c>
      <c r="M106" s="2">
        <v>1.60250506538957E-2</v>
      </c>
      <c r="N106" s="2">
        <v>1.49953139643861E-2</v>
      </c>
    </row>
    <row r="107" spans="1:14" x14ac:dyDescent="0.3">
      <c r="A107" s="8" t="s">
        <v>14</v>
      </c>
      <c r="B107" s="8" t="s">
        <v>96</v>
      </c>
      <c r="C107" s="2">
        <v>5.9479553903345701E-2</v>
      </c>
      <c r="D107" s="2">
        <v>6.6759388038943004E-2</v>
      </c>
      <c r="E107" s="2">
        <v>7.1651090342679094E-2</v>
      </c>
      <c r="F107" s="2">
        <v>8.0071174377224205E-2</v>
      </c>
      <c r="G107" s="2">
        <v>9.4876660341555993E-2</v>
      </c>
      <c r="H107" s="2">
        <v>8.05500982318271E-2</v>
      </c>
      <c r="I107" s="2">
        <v>0.08</v>
      </c>
      <c r="J107" s="2">
        <v>0.102739726027397</v>
      </c>
      <c r="K107" s="2">
        <v>0.121776504297994</v>
      </c>
      <c r="L107" s="2">
        <v>0.11522633744856001</v>
      </c>
      <c r="M107" s="2">
        <v>0.119503945885006</v>
      </c>
      <c r="N107" s="2">
        <v>0.108791208791209</v>
      </c>
    </row>
    <row r="108" spans="1:14" x14ac:dyDescent="0.3">
      <c r="A108" s="8" t="s">
        <v>14</v>
      </c>
      <c r="B108" s="8" t="s">
        <v>97</v>
      </c>
      <c r="C108" s="2">
        <v>6.6223746249464199E-2</v>
      </c>
      <c r="D108" s="2">
        <v>5.5636590956449301E-2</v>
      </c>
      <c r="E108" s="2">
        <v>4.64740351586179E-2</v>
      </c>
      <c r="F108" s="2">
        <v>3.6673346693386802E-2</v>
      </c>
      <c r="G108" s="2">
        <v>2.92797189146984E-2</v>
      </c>
      <c r="H108" s="2">
        <v>2.7100271002710001E-2</v>
      </c>
      <c r="I108" s="2">
        <v>2.9518880582710402E-2</v>
      </c>
      <c r="J108" s="2">
        <v>2.7783063748810701E-2</v>
      </c>
      <c r="K108" s="2">
        <v>2.6426656453466101E-2</v>
      </c>
      <c r="L108" s="2">
        <v>2.6468931856579701E-2</v>
      </c>
      <c r="M108" s="2">
        <v>2.2840302081414601E-2</v>
      </c>
      <c r="N108" s="2">
        <v>2.3617619493908198E-2</v>
      </c>
    </row>
    <row r="109" spans="1:14" x14ac:dyDescent="0.3">
      <c r="A109" s="8" t="s">
        <v>14</v>
      </c>
      <c r="B109" s="8" t="s">
        <v>98</v>
      </c>
      <c r="C109" s="2">
        <v>9.5415117719950399E-2</v>
      </c>
      <c r="D109" s="2">
        <v>9.4575799721835899E-2</v>
      </c>
      <c r="E109" s="2">
        <v>9.0342679127725894E-2</v>
      </c>
      <c r="F109" s="2">
        <v>7.8291814946619201E-2</v>
      </c>
      <c r="G109" s="2">
        <v>6.0721062618595799E-2</v>
      </c>
      <c r="H109" s="2">
        <v>3.9292730844793698E-2</v>
      </c>
      <c r="I109" s="2">
        <v>4.9523809523809498E-2</v>
      </c>
      <c r="J109" s="2">
        <v>5.3082191780821901E-2</v>
      </c>
      <c r="K109" s="2">
        <v>5.0143266475644703E-2</v>
      </c>
      <c r="L109" s="2">
        <v>5.4869684499314099E-2</v>
      </c>
      <c r="M109" s="2">
        <v>5.7497181510710302E-2</v>
      </c>
      <c r="N109" s="2">
        <v>5.0549450549450599E-2</v>
      </c>
    </row>
    <row r="110" spans="1:14" x14ac:dyDescent="0.3">
      <c r="A110" s="8" t="s">
        <v>15</v>
      </c>
      <c r="B110" s="8" t="s">
        <v>87</v>
      </c>
      <c r="C110" s="2">
        <v>0.10130718954248399</v>
      </c>
      <c r="D110" s="2">
        <v>0.111225012813942</v>
      </c>
      <c r="E110" s="2">
        <v>0.115</v>
      </c>
      <c r="F110" s="2">
        <v>0.114942528735632</v>
      </c>
      <c r="G110" s="2">
        <v>0.1156295933366</v>
      </c>
      <c r="H110" s="2">
        <v>0.113189448441247</v>
      </c>
      <c r="I110" s="2">
        <v>0.12155212716222499</v>
      </c>
      <c r="J110" s="2">
        <v>0.124655013799448</v>
      </c>
      <c r="K110" s="2">
        <v>0.133809099018733</v>
      </c>
      <c r="L110" s="2">
        <v>0.15324336090552901</v>
      </c>
      <c r="M110" s="2">
        <v>0.16065292096219899</v>
      </c>
      <c r="N110" s="2">
        <v>0.164952694364459</v>
      </c>
    </row>
    <row r="111" spans="1:14" x14ac:dyDescent="0.3">
      <c r="A111" s="8" t="s">
        <v>15</v>
      </c>
      <c r="B111" s="8" t="s">
        <v>88</v>
      </c>
      <c r="C111" s="2">
        <v>0.62316476345840099</v>
      </c>
      <c r="D111" s="2">
        <v>0.62429906542056102</v>
      </c>
      <c r="E111" s="2">
        <v>0.59911894273127797</v>
      </c>
      <c r="F111" s="2">
        <v>0.5675</v>
      </c>
      <c r="G111" s="2">
        <v>0.61194029850746301</v>
      </c>
      <c r="H111" s="2">
        <v>0.57401812688821796</v>
      </c>
      <c r="I111" s="2">
        <v>0.53887399463806995</v>
      </c>
      <c r="J111" s="2">
        <v>0.51515151515151503</v>
      </c>
      <c r="K111" s="2">
        <v>0.46797153024910998</v>
      </c>
      <c r="L111" s="2">
        <v>0.44027777777777799</v>
      </c>
      <c r="M111" s="2">
        <v>0.42627013630731098</v>
      </c>
      <c r="N111" s="2">
        <v>0.42748091603053401</v>
      </c>
    </row>
    <row r="112" spans="1:14" x14ac:dyDescent="0.3">
      <c r="A112" s="8" t="s">
        <v>15</v>
      </c>
      <c r="B112" s="8" t="s">
        <v>89</v>
      </c>
      <c r="C112" s="2">
        <v>1.1437908496731999E-2</v>
      </c>
      <c r="D112" s="2">
        <v>1.12762685802153E-2</v>
      </c>
      <c r="E112" s="2">
        <v>1.35E-2</v>
      </c>
      <c r="F112" s="2">
        <v>1.5492253873063499E-2</v>
      </c>
      <c r="G112" s="2">
        <v>1.42087212150906E-2</v>
      </c>
      <c r="H112" s="2">
        <v>1.3429256594724199E-2</v>
      </c>
      <c r="I112" s="2">
        <v>1.3557737260402099E-2</v>
      </c>
      <c r="J112" s="2">
        <v>1.5179392824287E-2</v>
      </c>
      <c r="K112" s="2">
        <v>2.1409455842997301E-2</v>
      </c>
      <c r="L112" s="2">
        <v>2.4379625598606899E-2</v>
      </c>
      <c r="M112" s="2">
        <v>2.1048109965635699E-2</v>
      </c>
      <c r="N112" s="2">
        <v>1.8922254216371899E-2</v>
      </c>
    </row>
    <row r="113" spans="1:14" x14ac:dyDescent="0.3">
      <c r="A113" s="8" t="s">
        <v>15</v>
      </c>
      <c r="B113" s="8" t="s">
        <v>90</v>
      </c>
      <c r="C113" s="2">
        <v>7.1778140293637799E-2</v>
      </c>
      <c r="D113" s="2">
        <v>7.6635514018691606E-2</v>
      </c>
      <c r="E113" s="2">
        <v>6.8281938325991207E-2</v>
      </c>
      <c r="F113" s="2">
        <v>7.2499999999999995E-2</v>
      </c>
      <c r="G113" s="2">
        <v>6.5671641791044802E-2</v>
      </c>
      <c r="H113" s="2">
        <v>7.8549848942598199E-2</v>
      </c>
      <c r="I113" s="2">
        <v>9.1152815013404803E-2</v>
      </c>
      <c r="J113" s="2">
        <v>0.12770562770562799</v>
      </c>
      <c r="K113" s="2">
        <v>0.15480427046263301</v>
      </c>
      <c r="L113" s="2">
        <v>0.17777777777777801</v>
      </c>
      <c r="M113" s="2">
        <v>0.17472118959107799</v>
      </c>
      <c r="N113" s="2">
        <v>0.16793893129771001</v>
      </c>
    </row>
    <row r="114" spans="1:14" x14ac:dyDescent="0.3">
      <c r="A114" s="8" t="s">
        <v>15</v>
      </c>
      <c r="B114" s="8" t="s">
        <v>91</v>
      </c>
      <c r="C114" s="2">
        <v>2.61437908496732E-2</v>
      </c>
      <c r="D114" s="2">
        <v>3.17785750896976E-2</v>
      </c>
      <c r="E114" s="2">
        <v>3.2000000000000001E-2</v>
      </c>
      <c r="F114" s="2">
        <v>3.0984507746126901E-2</v>
      </c>
      <c r="G114" s="2">
        <v>2.89073983341499E-2</v>
      </c>
      <c r="H114" s="2">
        <v>3.1654676258992799E-2</v>
      </c>
      <c r="I114" s="2">
        <v>3.3660589060308603E-2</v>
      </c>
      <c r="J114" s="2">
        <v>3.2198712051517898E-2</v>
      </c>
      <c r="K114" s="2">
        <v>3.5682426404995499E-2</v>
      </c>
      <c r="L114" s="2">
        <v>3.8310840226382203E-2</v>
      </c>
      <c r="M114" s="2">
        <v>3.5652920962199297E-2</v>
      </c>
      <c r="N114" s="2">
        <v>3.2496914849856E-2</v>
      </c>
    </row>
    <row r="115" spans="1:14" x14ac:dyDescent="0.3">
      <c r="A115" s="8" t="s">
        <v>15</v>
      </c>
      <c r="B115" s="8" t="s">
        <v>92</v>
      </c>
      <c r="C115" s="2">
        <v>1.46818923327896E-2</v>
      </c>
      <c r="D115" s="2">
        <v>2.2429906542056101E-2</v>
      </c>
      <c r="E115" s="2">
        <v>2.8634361233480201E-2</v>
      </c>
      <c r="F115" s="2">
        <v>2.5000000000000001E-2</v>
      </c>
      <c r="G115" s="2">
        <v>1.7910447761194E-2</v>
      </c>
      <c r="H115" s="2">
        <v>1.51057401812689E-2</v>
      </c>
      <c r="I115" s="2">
        <v>2.14477211796247E-2</v>
      </c>
      <c r="J115" s="2">
        <v>2.8138528138528102E-2</v>
      </c>
      <c r="K115" s="2">
        <v>3.2028469750889701E-2</v>
      </c>
      <c r="L115" s="2">
        <v>3.05555555555556E-2</v>
      </c>
      <c r="M115" s="2">
        <v>3.2218091697645598E-2</v>
      </c>
      <c r="N115" s="2">
        <v>3.4896401308615099E-2</v>
      </c>
    </row>
    <row r="116" spans="1:14" x14ac:dyDescent="0.3">
      <c r="A116" s="8" t="s">
        <v>15</v>
      </c>
      <c r="B116" s="8" t="s">
        <v>93</v>
      </c>
      <c r="C116" s="2">
        <v>0.77777777777777801</v>
      </c>
      <c r="D116" s="2">
        <v>0.76678626345463896</v>
      </c>
      <c r="E116" s="2">
        <v>0.76700000000000002</v>
      </c>
      <c r="F116" s="2">
        <v>0.77161419290354805</v>
      </c>
      <c r="G116" s="2">
        <v>0.77853993140617295</v>
      </c>
      <c r="H116" s="2">
        <v>0.78129496402877696</v>
      </c>
      <c r="I116" s="2">
        <v>0.76998597475455799</v>
      </c>
      <c r="J116" s="2">
        <v>0.76908923643054306</v>
      </c>
      <c r="K116" s="2">
        <v>0.74219446922390697</v>
      </c>
      <c r="L116" s="2">
        <v>0.72094035698737502</v>
      </c>
      <c r="M116" s="2">
        <v>0.72766323024055002</v>
      </c>
      <c r="N116" s="2">
        <v>0.73549979432332402</v>
      </c>
    </row>
    <row r="117" spans="1:14" x14ac:dyDescent="0.3">
      <c r="A117" s="8" t="s">
        <v>15</v>
      </c>
      <c r="B117" s="8" t="s">
        <v>94</v>
      </c>
      <c r="C117" s="2">
        <v>0.110929853181077</v>
      </c>
      <c r="D117" s="2">
        <v>0.123364485981308</v>
      </c>
      <c r="E117" s="2">
        <v>0.14977973568281899</v>
      </c>
      <c r="F117" s="2">
        <v>0.20749999999999999</v>
      </c>
      <c r="G117" s="2">
        <v>0.185074626865672</v>
      </c>
      <c r="H117" s="2">
        <v>0.21148036253776401</v>
      </c>
      <c r="I117" s="2">
        <v>0.20643431635388701</v>
      </c>
      <c r="J117" s="2">
        <v>0.19480519480519501</v>
      </c>
      <c r="K117" s="2">
        <v>0.172597864768683</v>
      </c>
      <c r="L117" s="2">
        <v>0.148611111111111</v>
      </c>
      <c r="M117" s="2">
        <v>0.13630731102850099</v>
      </c>
      <c r="N117" s="2">
        <v>0.105779716466739</v>
      </c>
    </row>
    <row r="118" spans="1:14" x14ac:dyDescent="0.3">
      <c r="A118" s="8" t="s">
        <v>15</v>
      </c>
      <c r="B118" s="8" t="s">
        <v>95</v>
      </c>
      <c r="C118" s="2">
        <v>1.9607843137254902E-2</v>
      </c>
      <c r="D118" s="2">
        <v>2.1527421834956401E-2</v>
      </c>
      <c r="E118" s="2">
        <v>2.35E-2</v>
      </c>
      <c r="F118" s="2">
        <v>2.64867566216892E-2</v>
      </c>
      <c r="G118" s="2">
        <v>2.54777070063694E-2</v>
      </c>
      <c r="H118" s="2">
        <v>2.4460431654676301E-2</v>
      </c>
      <c r="I118" s="2">
        <v>2.7115474520804098E-2</v>
      </c>
      <c r="J118" s="2">
        <v>2.3919043238270501E-2</v>
      </c>
      <c r="K118" s="2">
        <v>3.03300624442462E-2</v>
      </c>
      <c r="L118" s="2">
        <v>2.6556377884196802E-2</v>
      </c>
      <c r="M118" s="2">
        <v>2.23367697594502E-2</v>
      </c>
      <c r="N118" s="2">
        <v>2.01563142739613E-2</v>
      </c>
    </row>
    <row r="119" spans="1:14" x14ac:dyDescent="0.3">
      <c r="A119" s="8" t="s">
        <v>15</v>
      </c>
      <c r="B119" s="8" t="s">
        <v>96</v>
      </c>
      <c r="C119" s="2">
        <v>7.01468189233279E-2</v>
      </c>
      <c r="D119" s="2">
        <v>6.1682242990654203E-2</v>
      </c>
      <c r="E119" s="2">
        <v>7.9295154185022004E-2</v>
      </c>
      <c r="F119" s="2">
        <v>6.25E-2</v>
      </c>
      <c r="G119" s="2">
        <v>8.3582089552238795E-2</v>
      </c>
      <c r="H119" s="2">
        <v>9.6676737160120804E-2</v>
      </c>
      <c r="I119" s="2">
        <v>9.1152815013404803E-2</v>
      </c>
      <c r="J119" s="2">
        <v>9.0909090909090898E-2</v>
      </c>
      <c r="K119" s="2">
        <v>0.13167259786476901</v>
      </c>
      <c r="L119" s="2">
        <v>0.15416666666666701</v>
      </c>
      <c r="M119" s="2">
        <v>0.17472118959107799</v>
      </c>
      <c r="N119" s="2">
        <v>0.19956379498364199</v>
      </c>
    </row>
    <row r="120" spans="1:14" x14ac:dyDescent="0.3">
      <c r="A120" s="8" t="s">
        <v>15</v>
      </c>
      <c r="B120" s="8" t="s">
        <v>97</v>
      </c>
      <c r="C120" s="2">
        <v>6.3725490196078399E-2</v>
      </c>
      <c r="D120" s="2">
        <v>5.7406458226550501E-2</v>
      </c>
      <c r="E120" s="2">
        <v>4.9000000000000002E-2</v>
      </c>
      <c r="F120" s="2">
        <v>4.0479760119939999E-2</v>
      </c>
      <c r="G120" s="2">
        <v>3.7236648701616901E-2</v>
      </c>
      <c r="H120" s="2">
        <v>3.5971223021582698E-2</v>
      </c>
      <c r="I120" s="2">
        <v>3.4128097241701703E-2</v>
      </c>
      <c r="J120" s="2">
        <v>3.4958601655933799E-2</v>
      </c>
      <c r="K120" s="2">
        <v>3.6574487065120398E-2</v>
      </c>
      <c r="L120" s="2">
        <v>3.6569438397910298E-2</v>
      </c>
      <c r="M120" s="2">
        <v>3.2646048109965603E-2</v>
      </c>
      <c r="N120" s="2">
        <v>2.7972027972028E-2</v>
      </c>
    </row>
    <row r="121" spans="1:14" x14ac:dyDescent="0.3">
      <c r="A121" s="8" t="s">
        <v>15</v>
      </c>
      <c r="B121" s="8" t="s">
        <v>98</v>
      </c>
      <c r="C121" s="2">
        <v>0.109298531810767</v>
      </c>
      <c r="D121" s="2">
        <v>9.1588785046729002E-2</v>
      </c>
      <c r="E121" s="2">
        <v>7.4889867841409705E-2</v>
      </c>
      <c r="F121" s="2">
        <v>6.5000000000000002E-2</v>
      </c>
      <c r="G121" s="2">
        <v>3.5820895522388103E-2</v>
      </c>
      <c r="H121" s="2">
        <v>2.4169184290030201E-2</v>
      </c>
      <c r="I121" s="2">
        <v>5.0938337801608599E-2</v>
      </c>
      <c r="J121" s="2">
        <v>4.3290043290043302E-2</v>
      </c>
      <c r="K121" s="2">
        <v>4.0925266903914598E-2</v>
      </c>
      <c r="L121" s="2">
        <v>4.8611111111111098E-2</v>
      </c>
      <c r="M121" s="2">
        <v>5.5762081784386602E-2</v>
      </c>
      <c r="N121" s="2">
        <v>6.4340239912759001E-2</v>
      </c>
    </row>
    <row r="122" spans="1:14" x14ac:dyDescent="0.3">
      <c r="A122" s="8" t="s">
        <v>16</v>
      </c>
      <c r="B122" s="8" t="s">
        <v>87</v>
      </c>
      <c r="C122" s="2">
        <v>0.25</v>
      </c>
      <c r="D122" s="2">
        <v>0.133333333333333</v>
      </c>
      <c r="E122" s="2">
        <v>0.126984126984127</v>
      </c>
      <c r="F122" s="2">
        <v>0.22807017543859601</v>
      </c>
      <c r="G122" s="2">
        <v>0.16923076923076899</v>
      </c>
      <c r="H122" s="2">
        <v>0.15625</v>
      </c>
      <c r="I122" s="2">
        <v>0.22807017543859601</v>
      </c>
      <c r="J122" s="2">
        <v>0.28333333333333299</v>
      </c>
      <c r="K122" s="2">
        <v>0.18333333333333299</v>
      </c>
      <c r="L122" s="2">
        <v>0.225806451612903</v>
      </c>
      <c r="M122" s="2">
        <v>0.13235294117647101</v>
      </c>
      <c r="N122" s="2">
        <v>9.2105263157894704E-2</v>
      </c>
    </row>
    <row r="123" spans="1:14" x14ac:dyDescent="0.3">
      <c r="A123" s="8" t="s">
        <v>16</v>
      </c>
      <c r="B123" s="8" t="s">
        <v>88</v>
      </c>
      <c r="C123" s="2">
        <v>0.38888888888888901</v>
      </c>
      <c r="D123" s="2">
        <v>0.33333333333333298</v>
      </c>
      <c r="E123" s="2">
        <v>0.11111111111111099</v>
      </c>
      <c r="F123" s="2">
        <v>0.5</v>
      </c>
      <c r="G123" s="2">
        <v>0.14285714285714299</v>
      </c>
      <c r="H123" s="2">
        <v>0.33333333333333298</v>
      </c>
      <c r="I123" s="2">
        <v>0.33333333333333298</v>
      </c>
      <c r="J123" s="2">
        <v>0.14285714285714299</v>
      </c>
      <c r="K123" s="2">
        <v>0.31578947368421101</v>
      </c>
      <c r="L123" s="2">
        <v>0.30434782608695699</v>
      </c>
      <c r="M123" s="2">
        <v>0.59090909090909105</v>
      </c>
      <c r="N123" s="2">
        <v>0.52941176470588203</v>
      </c>
    </row>
    <row r="124" spans="1:14" x14ac:dyDescent="0.3">
      <c r="A124" s="8" t="s">
        <v>16</v>
      </c>
      <c r="B124" s="8" t="s">
        <v>89</v>
      </c>
      <c r="C124" s="2">
        <v>1.38888888888889E-2</v>
      </c>
      <c r="D124" s="2">
        <v>3.3333333333333298E-2</v>
      </c>
      <c r="E124" s="2">
        <v>7.9365079365079402E-2</v>
      </c>
      <c r="F124" s="2">
        <v>1.7543859649122799E-2</v>
      </c>
      <c r="G124" s="2">
        <v>0</v>
      </c>
      <c r="H124" s="2">
        <v>0</v>
      </c>
      <c r="I124" s="2">
        <v>0</v>
      </c>
      <c r="J124" s="2">
        <v>0</v>
      </c>
      <c r="K124" s="2">
        <v>0</v>
      </c>
      <c r="L124" s="2">
        <v>0</v>
      </c>
      <c r="M124" s="2">
        <v>1.4705882352941201E-2</v>
      </c>
      <c r="N124" s="2">
        <v>2.6315789473684199E-2</v>
      </c>
    </row>
    <row r="125" spans="1:14" x14ac:dyDescent="0.3">
      <c r="A125" s="8" t="s">
        <v>16</v>
      </c>
      <c r="B125" s="8" t="s">
        <v>90</v>
      </c>
      <c r="C125" s="2">
        <v>0.16666666666666699</v>
      </c>
      <c r="D125" s="2">
        <v>0.22222222222222199</v>
      </c>
      <c r="E125" s="2">
        <v>0</v>
      </c>
      <c r="F125" s="2">
        <v>0</v>
      </c>
      <c r="G125" s="2">
        <v>0.28571428571428598</v>
      </c>
      <c r="H125" s="2">
        <v>0.5</v>
      </c>
      <c r="I125" s="2">
        <v>0.33333333333333298</v>
      </c>
      <c r="J125" s="2">
        <v>0.214285714285714</v>
      </c>
      <c r="K125" s="2">
        <v>0.157894736842105</v>
      </c>
      <c r="L125" s="2">
        <v>0.13043478260869601</v>
      </c>
      <c r="M125" s="2">
        <v>0.18181818181818199</v>
      </c>
      <c r="N125" s="2">
        <v>0.17647058823529399</v>
      </c>
    </row>
    <row r="126" spans="1:14" x14ac:dyDescent="0.3">
      <c r="A126" s="8" t="s">
        <v>16</v>
      </c>
      <c r="B126" s="8" t="s">
        <v>91</v>
      </c>
      <c r="C126" s="2">
        <v>0</v>
      </c>
      <c r="D126" s="2">
        <v>1.6666666666666701E-2</v>
      </c>
      <c r="E126" s="2">
        <v>1.58730158730159E-2</v>
      </c>
      <c r="F126" s="2">
        <v>5.2631578947368397E-2</v>
      </c>
      <c r="G126" s="2">
        <v>4.6153846153846198E-2</v>
      </c>
      <c r="H126" s="2">
        <v>1.5625E-2</v>
      </c>
      <c r="I126" s="2">
        <v>5.2631578947368397E-2</v>
      </c>
      <c r="J126" s="2">
        <v>3.3333333333333298E-2</v>
      </c>
      <c r="K126" s="2">
        <v>1.6666666666666701E-2</v>
      </c>
      <c r="L126" s="2">
        <v>1.6129032258064498E-2</v>
      </c>
      <c r="M126" s="2">
        <v>7.3529411764705899E-2</v>
      </c>
      <c r="N126" s="2">
        <v>6.5789473684210495E-2</v>
      </c>
    </row>
    <row r="127" spans="1:14" x14ac:dyDescent="0.3">
      <c r="A127" s="8" t="s">
        <v>16</v>
      </c>
      <c r="B127" s="8" t="s">
        <v>92</v>
      </c>
      <c r="C127" s="2">
        <v>0</v>
      </c>
      <c r="D127" s="2">
        <v>0</v>
      </c>
      <c r="E127" s="2">
        <v>0</v>
      </c>
      <c r="F127" s="2">
        <v>0</v>
      </c>
      <c r="G127" s="2">
        <v>0</v>
      </c>
      <c r="H127" s="2">
        <v>0</v>
      </c>
      <c r="I127" s="2">
        <v>0</v>
      </c>
      <c r="J127" s="2">
        <v>0</v>
      </c>
      <c r="K127" s="2">
        <v>0.105263157894737</v>
      </c>
      <c r="L127" s="2">
        <v>0.13043478260869601</v>
      </c>
      <c r="M127" s="2">
        <v>4.5454545454545497E-2</v>
      </c>
      <c r="N127" s="2">
        <v>5.8823529411764698E-2</v>
      </c>
    </row>
    <row r="128" spans="1:14" x14ac:dyDescent="0.3">
      <c r="A128" s="8" t="s">
        <v>16</v>
      </c>
      <c r="B128" s="8" t="s">
        <v>93</v>
      </c>
      <c r="C128" s="2">
        <v>0.66666666666666696</v>
      </c>
      <c r="D128" s="2">
        <v>0.7</v>
      </c>
      <c r="E128" s="2">
        <v>0.71428571428571397</v>
      </c>
      <c r="F128" s="2">
        <v>0.68421052631578905</v>
      </c>
      <c r="G128" s="2">
        <v>0.75384615384615405</v>
      </c>
      <c r="H128" s="2">
        <v>0.71875</v>
      </c>
      <c r="I128" s="2">
        <v>0.61403508771929804</v>
      </c>
      <c r="J128" s="2">
        <v>0.63333333333333297</v>
      </c>
      <c r="K128" s="2">
        <v>0.75</v>
      </c>
      <c r="L128" s="2">
        <v>0.67741935483870996</v>
      </c>
      <c r="M128" s="2">
        <v>0.72058823529411797</v>
      </c>
      <c r="N128" s="2">
        <v>0.76315789473684204</v>
      </c>
    </row>
    <row r="129" spans="1:15" x14ac:dyDescent="0.3">
      <c r="A129" s="8" t="s">
        <v>16</v>
      </c>
      <c r="B129" s="8" t="s">
        <v>94</v>
      </c>
      <c r="C129" s="2">
        <v>0.38888888888888901</v>
      </c>
      <c r="D129" s="2">
        <v>0.22222222222222199</v>
      </c>
      <c r="E129" s="2">
        <v>0.55555555555555602</v>
      </c>
      <c r="F129" s="2">
        <v>0.5</v>
      </c>
      <c r="G129" s="2">
        <v>0.57142857142857095</v>
      </c>
      <c r="H129" s="2">
        <v>0.16666666666666699</v>
      </c>
      <c r="I129" s="2">
        <v>0.16666666666666699</v>
      </c>
      <c r="J129" s="2">
        <v>0.35714285714285698</v>
      </c>
      <c r="K129" s="2">
        <v>0.31578947368421101</v>
      </c>
      <c r="L129" s="2">
        <v>0.26086956521739102</v>
      </c>
      <c r="M129" s="2">
        <v>9.0909090909090898E-2</v>
      </c>
      <c r="N129" s="2">
        <v>0.11764705882352899</v>
      </c>
    </row>
    <row r="130" spans="1:15" x14ac:dyDescent="0.3">
      <c r="A130" s="8" t="s">
        <v>16</v>
      </c>
      <c r="B130" s="8" t="s">
        <v>95</v>
      </c>
      <c r="C130" s="2">
        <v>0</v>
      </c>
      <c r="D130" s="2">
        <v>3.3333333333333298E-2</v>
      </c>
      <c r="E130" s="2">
        <v>6.3492063492063502E-2</v>
      </c>
      <c r="F130" s="2">
        <v>1.7543859649122799E-2</v>
      </c>
      <c r="G130" s="2">
        <v>1.5384615384615399E-2</v>
      </c>
      <c r="H130" s="2">
        <v>0</v>
      </c>
      <c r="I130" s="2">
        <v>1.7543859649122799E-2</v>
      </c>
      <c r="J130" s="2">
        <v>1.6666666666666701E-2</v>
      </c>
      <c r="K130" s="2">
        <v>3.3333333333333298E-2</v>
      </c>
      <c r="L130" s="2">
        <v>4.8387096774193498E-2</v>
      </c>
      <c r="M130" s="2">
        <v>2.9411764705882401E-2</v>
      </c>
      <c r="N130" s="2">
        <v>2.6315789473684199E-2</v>
      </c>
    </row>
    <row r="131" spans="1:15" x14ac:dyDescent="0.3">
      <c r="A131" s="8" t="s">
        <v>16</v>
      </c>
      <c r="B131" s="8" t="s">
        <v>96</v>
      </c>
      <c r="C131" s="2">
        <v>5.5555555555555601E-2</v>
      </c>
      <c r="D131" s="2">
        <v>0.22222222222222199</v>
      </c>
      <c r="E131" s="2">
        <v>0.22222222222222199</v>
      </c>
      <c r="F131" s="2">
        <v>0</v>
      </c>
      <c r="G131" s="2">
        <v>0</v>
      </c>
      <c r="H131" s="2">
        <v>0</v>
      </c>
      <c r="I131" s="2">
        <v>0.16666666666666699</v>
      </c>
      <c r="J131" s="2">
        <v>0.214285714285714</v>
      </c>
      <c r="K131" s="2">
        <v>0</v>
      </c>
      <c r="L131" s="2">
        <v>0.13043478260869601</v>
      </c>
      <c r="M131" s="2">
        <v>9.0909090909090898E-2</v>
      </c>
      <c r="N131" s="2">
        <v>5.8823529411764698E-2</v>
      </c>
    </row>
    <row r="132" spans="1:15" x14ac:dyDescent="0.3">
      <c r="A132" s="8" t="s">
        <v>16</v>
      </c>
      <c r="B132" s="8" t="s">
        <v>97</v>
      </c>
      <c r="C132" s="2">
        <v>6.9444444444444406E-2</v>
      </c>
      <c r="D132" s="2">
        <v>8.3333333333333301E-2</v>
      </c>
      <c r="E132" s="2">
        <v>0</v>
      </c>
      <c r="F132" s="2">
        <v>0</v>
      </c>
      <c r="G132" s="2">
        <v>1.5384615384615399E-2</v>
      </c>
      <c r="H132" s="2">
        <v>0.109375</v>
      </c>
      <c r="I132" s="2">
        <v>8.7719298245614002E-2</v>
      </c>
      <c r="J132" s="2">
        <v>3.3333333333333298E-2</v>
      </c>
      <c r="K132" s="2">
        <v>1.6666666666666701E-2</v>
      </c>
      <c r="L132" s="2">
        <v>3.2258064516128997E-2</v>
      </c>
      <c r="M132" s="2">
        <v>2.9411764705882401E-2</v>
      </c>
      <c r="N132" s="2">
        <v>2.6315789473684199E-2</v>
      </c>
    </row>
    <row r="133" spans="1:15" x14ac:dyDescent="0.3">
      <c r="A133" s="8" t="s">
        <v>16</v>
      </c>
      <c r="B133" s="8" t="s">
        <v>98</v>
      </c>
      <c r="C133" s="2">
        <v>0</v>
      </c>
      <c r="D133" s="2">
        <v>0</v>
      </c>
      <c r="E133" s="2">
        <v>0.11111111111111099</v>
      </c>
      <c r="F133" s="2">
        <v>0</v>
      </c>
      <c r="G133" s="2">
        <v>0</v>
      </c>
      <c r="H133" s="2">
        <v>0</v>
      </c>
      <c r="I133" s="2">
        <v>0</v>
      </c>
      <c r="J133" s="2">
        <v>7.1428571428571397E-2</v>
      </c>
      <c r="K133" s="2">
        <v>0.105263157894737</v>
      </c>
      <c r="L133" s="2">
        <v>4.3478260869565202E-2</v>
      </c>
      <c r="M133" s="2">
        <v>0</v>
      </c>
      <c r="N133" s="2">
        <v>5.8823529411764698E-2</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87</v>
      </c>
      <c r="C138" s="2">
        <v>1.2960362890160899E-3</v>
      </c>
      <c r="D138" s="2">
        <v>2.8260166109373298E-2</v>
      </c>
      <c r="E138" s="2">
        <v>2.4861009126193202E-2</v>
      </c>
      <c r="F138" s="2">
        <v>1.48413510747185E-2</v>
      </c>
      <c r="G138" s="2">
        <v>2.4205748865355498E-3</v>
      </c>
      <c r="H138" s="2">
        <v>3.52148103430929E-2</v>
      </c>
      <c r="I138" s="2">
        <v>3.55719700651181E-2</v>
      </c>
      <c r="J138" s="2">
        <v>1.7175035194744299E-2</v>
      </c>
      <c r="K138" s="2">
        <v>7.5382911976379405E-2</v>
      </c>
      <c r="L138" s="2">
        <v>3.5692835692835698E-2</v>
      </c>
      <c r="M138" s="2">
        <v>5.6581890481318897E-2</v>
      </c>
      <c r="N138" s="3">
        <v>0.19699671515720299</v>
      </c>
      <c r="O138" s="3">
        <v>0.33787894681632202</v>
      </c>
    </row>
    <row r="139" spans="1:15" x14ac:dyDescent="0.3">
      <c r="A139" s="8" t="s">
        <v>12</v>
      </c>
      <c r="B139" s="8" t="s">
        <v>88</v>
      </c>
      <c r="C139" s="2">
        <v>-0.16660695091365099</v>
      </c>
      <c r="D139" s="2">
        <v>-0.125537403267412</v>
      </c>
      <c r="E139" s="2">
        <v>-6.0226155358898699E-2</v>
      </c>
      <c r="F139" s="2">
        <v>-7.3240910279884896E-3</v>
      </c>
      <c r="G139" s="2">
        <v>2.3715415019762799E-2</v>
      </c>
      <c r="H139" s="2">
        <v>0.16499356499356499</v>
      </c>
      <c r="I139" s="2">
        <v>0.118647812638091</v>
      </c>
      <c r="J139" s="2">
        <v>0.14359075646849701</v>
      </c>
      <c r="K139" s="2">
        <v>0.13989637305699501</v>
      </c>
      <c r="L139" s="2">
        <v>0.12696969696969701</v>
      </c>
      <c r="M139" s="2">
        <v>0.12436138746975001</v>
      </c>
      <c r="N139" s="3">
        <v>0.65178747777997204</v>
      </c>
      <c r="O139" s="3">
        <v>1.05580137659784</v>
      </c>
    </row>
    <row r="140" spans="1:15" x14ac:dyDescent="0.3">
      <c r="A140" s="8" t="s">
        <v>12</v>
      </c>
      <c r="B140" s="8" t="s">
        <v>89</v>
      </c>
      <c r="C140" s="2">
        <v>5.24064171122995E-2</v>
      </c>
      <c r="D140" s="2">
        <v>4.1666666666666699E-2</v>
      </c>
      <c r="E140" s="2">
        <v>4.9756097560975598E-2</v>
      </c>
      <c r="F140" s="2">
        <v>9.0148698884758405E-2</v>
      </c>
      <c r="G140" s="2">
        <v>2.81329923273657E-2</v>
      </c>
      <c r="H140" s="2">
        <v>6.6334991708125998E-2</v>
      </c>
      <c r="I140" s="2">
        <v>1.63297045101089E-2</v>
      </c>
      <c r="J140" s="2">
        <v>4.8967100229533302E-2</v>
      </c>
      <c r="K140" s="2">
        <v>8.4609773887673198E-2</v>
      </c>
      <c r="L140" s="2">
        <v>6.1197041022192297E-2</v>
      </c>
      <c r="M140" s="2">
        <v>9.6958174904943004E-2</v>
      </c>
      <c r="N140" s="3">
        <v>0.32440703902065798</v>
      </c>
      <c r="O140" s="3">
        <v>0.68878048780487799</v>
      </c>
    </row>
    <row r="141" spans="1:15" x14ac:dyDescent="0.3">
      <c r="A141" s="8" t="s">
        <v>12</v>
      </c>
      <c r="B141" s="8" t="s">
        <v>90</v>
      </c>
      <c r="C141" s="2">
        <v>-9.4668117519042402E-2</v>
      </c>
      <c r="D141" s="2">
        <v>-4.3269230769230803E-2</v>
      </c>
      <c r="E141" s="2">
        <v>6.15577889447236E-2</v>
      </c>
      <c r="F141" s="2">
        <v>0.14556213017751499</v>
      </c>
      <c r="G141" s="2">
        <v>0.19318181818181801</v>
      </c>
      <c r="H141" s="2">
        <v>0.31861471861471902</v>
      </c>
      <c r="I141" s="2">
        <v>0.31582403151674299</v>
      </c>
      <c r="J141" s="2">
        <v>0.270459081836327</v>
      </c>
      <c r="K141" s="2">
        <v>0.19128043990573401</v>
      </c>
      <c r="L141" s="2">
        <v>0.153643257500824</v>
      </c>
      <c r="M141" s="2">
        <v>0.12889396970563</v>
      </c>
      <c r="N141" s="3">
        <v>0.97105788423153705</v>
      </c>
      <c r="O141" s="3">
        <v>3.9623115577889401</v>
      </c>
    </row>
    <row r="142" spans="1:15" x14ac:dyDescent="0.3">
      <c r="A142" s="8" t="s">
        <v>12</v>
      </c>
      <c r="B142" s="8" t="s">
        <v>91</v>
      </c>
      <c r="C142" s="2">
        <v>3.4702549575070803E-2</v>
      </c>
      <c r="D142" s="2">
        <v>4.7227926078028698E-2</v>
      </c>
      <c r="E142" s="2">
        <v>6.7320261437908493E-2</v>
      </c>
      <c r="F142" s="2">
        <v>1.2247397428046499E-2</v>
      </c>
      <c r="G142" s="2">
        <v>-1.39140955837871E-2</v>
      </c>
      <c r="H142" s="2">
        <v>6.8711656441717797E-2</v>
      </c>
      <c r="I142" s="2">
        <v>3.5017221584385798E-2</v>
      </c>
      <c r="J142" s="2">
        <v>1.8857459789240201E-2</v>
      </c>
      <c r="K142" s="2">
        <v>3.2661948829613499E-2</v>
      </c>
      <c r="L142" s="2">
        <v>3.1101739588824499E-2</v>
      </c>
      <c r="M142" s="2">
        <v>5.57259713701432E-2</v>
      </c>
      <c r="N142" s="3">
        <v>0.145313366611204</v>
      </c>
      <c r="O142" s="3">
        <v>0.34967320261437901</v>
      </c>
    </row>
    <row r="143" spans="1:15" x14ac:dyDescent="0.3">
      <c r="A143" s="8" t="s">
        <v>12</v>
      </c>
      <c r="B143" s="8" t="s">
        <v>92</v>
      </c>
      <c r="C143" s="2">
        <v>-0.10160427807486599</v>
      </c>
      <c r="D143" s="2">
        <v>5.9523809523809503E-3</v>
      </c>
      <c r="E143" s="2">
        <v>0.14201183431952699</v>
      </c>
      <c r="F143" s="2">
        <v>4.6632124352331598E-2</v>
      </c>
      <c r="G143" s="2">
        <v>4.9504950495049497E-3</v>
      </c>
      <c r="H143" s="2">
        <v>0.12807881773398999</v>
      </c>
      <c r="I143" s="2">
        <v>0.12663755458515299</v>
      </c>
      <c r="J143" s="2">
        <v>0.162790697674419</v>
      </c>
      <c r="K143" s="2">
        <v>0.17</v>
      </c>
      <c r="L143" s="2">
        <v>0.102564102564103</v>
      </c>
      <c r="M143" s="2">
        <v>0.18346253229974199</v>
      </c>
      <c r="N143" s="3">
        <v>0.775193798449612</v>
      </c>
      <c r="O143" s="3">
        <v>1.7100591715976301</v>
      </c>
    </row>
    <row r="144" spans="1:15" x14ac:dyDescent="0.3">
      <c r="A144" s="8" t="s">
        <v>12</v>
      </c>
      <c r="B144" s="8" t="s">
        <v>93</v>
      </c>
      <c r="C144" s="2">
        <v>8.2909440461409103E-3</v>
      </c>
      <c r="D144" s="2">
        <v>3.4201954397394103E-2</v>
      </c>
      <c r="E144" s="2">
        <v>1.5709621663145799E-2</v>
      </c>
      <c r="F144" s="2">
        <v>1.7773407956436201E-3</v>
      </c>
      <c r="G144" s="2">
        <v>-1.01921407270394E-2</v>
      </c>
      <c r="H144" s="2">
        <v>1.1936997063422401E-2</v>
      </c>
      <c r="I144" s="2">
        <v>-1.2059998492500201E-3</v>
      </c>
      <c r="J144" s="2">
        <v>-1.81118406158026E-3</v>
      </c>
      <c r="K144" s="2">
        <v>-4.5361760036289402E-4</v>
      </c>
      <c r="L144" s="2">
        <v>-1.11943120792678E-2</v>
      </c>
      <c r="M144" s="2">
        <v>-5.3163007725847197E-3</v>
      </c>
      <c r="N144" s="3">
        <v>-1.8677835635046401E-2</v>
      </c>
      <c r="O144" s="3">
        <v>-1.07547532168235E-3</v>
      </c>
    </row>
    <row r="145" spans="1:15" x14ac:dyDescent="0.3">
      <c r="A145" s="8" t="s">
        <v>12</v>
      </c>
      <c r="B145" s="8" t="s">
        <v>94</v>
      </c>
      <c r="C145" s="2">
        <v>-6.7024128686327095E-2</v>
      </c>
      <c r="D145" s="2">
        <v>-2.5862068965517199E-2</v>
      </c>
      <c r="E145" s="2">
        <v>1.0029498525073699E-2</v>
      </c>
      <c r="F145" s="2">
        <v>5.8411214953271E-3</v>
      </c>
      <c r="G145" s="2">
        <v>2.4390243902439001E-2</v>
      </c>
      <c r="H145" s="2">
        <v>2.3809523809523801E-2</v>
      </c>
      <c r="I145" s="2">
        <v>3.7652270210409698E-2</v>
      </c>
      <c r="J145" s="2">
        <v>3.2550693703308403E-2</v>
      </c>
      <c r="K145" s="2">
        <v>4.23772609819121E-2</v>
      </c>
      <c r="L145" s="2">
        <v>9.91571641051066E-3</v>
      </c>
      <c r="M145" s="2">
        <v>2.40549828178694E-2</v>
      </c>
      <c r="N145" s="3">
        <v>0.113127001067236</v>
      </c>
      <c r="O145" s="3">
        <v>0.23067846607669601</v>
      </c>
    </row>
    <row r="146" spans="1:15" x14ac:dyDescent="0.3">
      <c r="A146" s="8" t="s">
        <v>12</v>
      </c>
      <c r="B146" s="8" t="s">
        <v>95</v>
      </c>
      <c r="C146" s="2">
        <v>6.46672914714152E-2</v>
      </c>
      <c r="D146" s="2">
        <v>5.54577464788732E-2</v>
      </c>
      <c r="E146" s="2">
        <v>6.1718098415346097E-2</v>
      </c>
      <c r="F146" s="2">
        <v>7.7769049489395101E-2</v>
      </c>
      <c r="G146" s="2">
        <v>2.1137026239067099E-2</v>
      </c>
      <c r="H146" s="2">
        <v>1.2847965738758E-2</v>
      </c>
      <c r="I146" s="2">
        <v>9.1613812544045093E-3</v>
      </c>
      <c r="J146" s="2">
        <v>5.5865921787709499E-3</v>
      </c>
      <c r="K146" s="2">
        <v>5.4861111111111097E-2</v>
      </c>
      <c r="L146" s="2">
        <v>3.1599736668861102E-2</v>
      </c>
      <c r="M146" s="2">
        <v>7.3388640714741493E-2</v>
      </c>
      <c r="N146" s="3">
        <v>0.17458100558659201</v>
      </c>
      <c r="O146" s="3">
        <v>0.402835696413678</v>
      </c>
    </row>
    <row r="147" spans="1:15" x14ac:dyDescent="0.3">
      <c r="A147" s="8" t="s">
        <v>12</v>
      </c>
      <c r="B147" s="8" t="s">
        <v>96</v>
      </c>
      <c r="C147" s="2">
        <v>-0.105691056910569</v>
      </c>
      <c r="D147" s="2">
        <v>-5.8181818181818203E-2</v>
      </c>
      <c r="E147" s="2">
        <v>5.2123552123552103E-2</v>
      </c>
      <c r="F147" s="2">
        <v>4.0366972477064202E-2</v>
      </c>
      <c r="G147" s="2">
        <v>0.11816578483245101</v>
      </c>
      <c r="H147" s="2">
        <v>0.28864353312302798</v>
      </c>
      <c r="I147" s="2">
        <v>0.26193390452876403</v>
      </c>
      <c r="J147" s="2">
        <v>0.281280310378274</v>
      </c>
      <c r="K147" s="2">
        <v>0.29825889477668399</v>
      </c>
      <c r="L147" s="2">
        <v>0.30437317784256601</v>
      </c>
      <c r="M147" s="2">
        <v>0.19535091640590099</v>
      </c>
      <c r="N147" s="3">
        <v>1.5935984481086301</v>
      </c>
      <c r="O147" s="3">
        <v>4.1621621621621596</v>
      </c>
    </row>
    <row r="148" spans="1:15" x14ac:dyDescent="0.3">
      <c r="A148" s="8" t="s">
        <v>12</v>
      </c>
      <c r="B148" s="8" t="s">
        <v>97</v>
      </c>
      <c r="C148" s="2">
        <v>-2.03272186415469E-2</v>
      </c>
      <c r="D148" s="2">
        <v>-1.9230769230769201E-2</v>
      </c>
      <c r="E148" s="2">
        <v>-8.4623323013415894E-2</v>
      </c>
      <c r="F148" s="2">
        <v>-8.3990980834272796E-2</v>
      </c>
      <c r="G148" s="2">
        <v>-3.3230769230769203E-2</v>
      </c>
      <c r="H148" s="2">
        <v>-6.3653723742839001E-3</v>
      </c>
      <c r="I148" s="2">
        <v>5.7655349135169801E-3</v>
      </c>
      <c r="J148" s="2">
        <v>-1.4012738853503201E-2</v>
      </c>
      <c r="K148" s="2">
        <v>-2.39018087855297E-2</v>
      </c>
      <c r="L148" s="2">
        <v>-8.4712111184645902E-2</v>
      </c>
      <c r="M148" s="2">
        <v>-2.1691973969631202E-2</v>
      </c>
      <c r="N148" s="3">
        <v>-0.138216560509554</v>
      </c>
      <c r="O148" s="3">
        <v>-0.30185758513931898</v>
      </c>
    </row>
    <row r="149" spans="1:15" x14ac:dyDescent="0.3">
      <c r="A149" s="8" t="s">
        <v>12</v>
      </c>
      <c r="B149" s="8" t="s">
        <v>98</v>
      </c>
      <c r="C149" s="2">
        <v>-0.24289099526066399</v>
      </c>
      <c r="D149" s="2">
        <v>-0.22065727699530499</v>
      </c>
      <c r="E149" s="2">
        <v>-0.17871485943775101</v>
      </c>
      <c r="F149" s="2">
        <v>-0.17603911980440101</v>
      </c>
      <c r="G149" s="2">
        <v>-8.0118694362017795E-2</v>
      </c>
      <c r="H149" s="2">
        <v>0.14516129032258099</v>
      </c>
      <c r="I149" s="2">
        <v>0.157746478873239</v>
      </c>
      <c r="J149" s="2">
        <v>0.28710462287104599</v>
      </c>
      <c r="K149" s="2">
        <v>0.24007561436673</v>
      </c>
      <c r="L149" s="2">
        <v>0.16158536585365901</v>
      </c>
      <c r="M149" s="2">
        <v>0.169291338582677</v>
      </c>
      <c r="N149" s="3">
        <v>1.16788321167883</v>
      </c>
      <c r="O149" s="3">
        <v>0.78915662650602403</v>
      </c>
    </row>
    <row r="150" spans="1:15" x14ac:dyDescent="0.3">
      <c r="A150" s="8" t="s">
        <v>13</v>
      </c>
      <c r="B150" s="8" t="s">
        <v>87</v>
      </c>
      <c r="C150" s="2">
        <v>-0.12121212121212099</v>
      </c>
      <c r="D150" s="2">
        <v>-3.4482758620689703E-2</v>
      </c>
      <c r="E150" s="2">
        <v>0.107142857142857</v>
      </c>
      <c r="F150" s="2">
        <v>0.41935483870967699</v>
      </c>
      <c r="G150" s="2">
        <v>0.29545454545454503</v>
      </c>
      <c r="H150" s="2">
        <v>-3.5087719298245598E-2</v>
      </c>
      <c r="I150" s="2">
        <v>0.25454545454545502</v>
      </c>
      <c r="J150" s="2">
        <v>0.34782608695652201</v>
      </c>
      <c r="K150" s="2">
        <v>9.6774193548387094E-2</v>
      </c>
      <c r="L150" s="2">
        <v>-0.10784313725490199</v>
      </c>
      <c r="M150" s="2">
        <v>-0.18681318681318701</v>
      </c>
      <c r="N150" s="3">
        <v>7.2463768115942004E-2</v>
      </c>
      <c r="O150" s="3">
        <v>1.6428571428571399</v>
      </c>
    </row>
    <row r="151" spans="1:15" x14ac:dyDescent="0.3">
      <c r="A151" s="8" t="s">
        <v>13</v>
      </c>
      <c r="B151" s="8" t="s">
        <v>88</v>
      </c>
      <c r="C151" s="2">
        <v>-0.35294117647058798</v>
      </c>
      <c r="D151" s="2">
        <v>-0.25</v>
      </c>
      <c r="E151" s="2">
        <v>-0.33333333333333298</v>
      </c>
      <c r="F151" s="2">
        <v>0.22727272727272699</v>
      </c>
      <c r="G151" s="2">
        <v>-7.4074074074074098E-2</v>
      </c>
      <c r="H151" s="2">
        <v>0</v>
      </c>
      <c r="I151" s="2">
        <v>0.96</v>
      </c>
      <c r="J151" s="2">
        <v>0.57142857142857095</v>
      </c>
      <c r="K151" s="2">
        <v>9.0909090909090898E-2</v>
      </c>
      <c r="L151" s="2">
        <v>0.452380952380952</v>
      </c>
      <c r="M151" s="2">
        <v>-4.0983606557376998E-2</v>
      </c>
      <c r="N151" s="3">
        <v>1.3877551020408201</v>
      </c>
      <c r="O151" s="3">
        <v>2.5454545454545499</v>
      </c>
    </row>
    <row r="152" spans="1:15" x14ac:dyDescent="0.3">
      <c r="A152" s="8" t="s">
        <v>13</v>
      </c>
      <c r="B152" s="8" t="s">
        <v>89</v>
      </c>
      <c r="C152" s="2">
        <v>1.5</v>
      </c>
      <c r="D152" s="2">
        <v>-0.2</v>
      </c>
      <c r="E152" s="2">
        <v>-0.5</v>
      </c>
      <c r="F152" s="2">
        <v>1.5</v>
      </c>
      <c r="G152" s="2">
        <v>0.2</v>
      </c>
      <c r="H152" s="2">
        <v>-0.16666666666666699</v>
      </c>
      <c r="I152" s="2">
        <v>0</v>
      </c>
      <c r="J152" s="2">
        <v>0</v>
      </c>
      <c r="K152" s="2">
        <v>0.6</v>
      </c>
      <c r="L152" s="2">
        <v>0.125</v>
      </c>
      <c r="M152" s="2">
        <v>-0.11111111111111099</v>
      </c>
      <c r="N152" s="3">
        <v>0.6</v>
      </c>
      <c r="O152" s="3">
        <v>1</v>
      </c>
    </row>
    <row r="153" spans="1:15" x14ac:dyDescent="0.3">
      <c r="A153" s="8" t="s">
        <v>13</v>
      </c>
      <c r="B153" s="8" t="s">
        <v>90</v>
      </c>
      <c r="C153" s="2">
        <v>-0.2</v>
      </c>
      <c r="D153" s="2">
        <v>-0.16666666666666699</v>
      </c>
      <c r="E153" s="2">
        <v>-0.2</v>
      </c>
      <c r="F153" s="2">
        <v>0.125</v>
      </c>
      <c r="G153" s="2">
        <v>0.33333333333333298</v>
      </c>
      <c r="H153" s="2">
        <v>0.33333333333333298</v>
      </c>
      <c r="I153" s="2">
        <v>0.6875</v>
      </c>
      <c r="J153" s="2">
        <v>0.66666666666666696</v>
      </c>
      <c r="K153" s="2">
        <v>0.155555555555556</v>
      </c>
      <c r="L153" s="2">
        <v>0.21153846153846201</v>
      </c>
      <c r="M153" s="2">
        <v>9.5238095238095205E-2</v>
      </c>
      <c r="N153" s="3">
        <v>1.55555555555556</v>
      </c>
      <c r="O153" s="3">
        <v>5.9</v>
      </c>
    </row>
    <row r="154" spans="1:15" x14ac:dyDescent="0.3">
      <c r="A154" s="8" t="s">
        <v>13</v>
      </c>
      <c r="B154" s="8" t="s">
        <v>91</v>
      </c>
      <c r="C154" s="2">
        <v>0.25</v>
      </c>
      <c r="D154" s="2">
        <v>-6.6666666666666693E-2</v>
      </c>
      <c r="E154" s="2">
        <v>0.28571428571428598</v>
      </c>
      <c r="F154" s="2">
        <v>0.11111111111111099</v>
      </c>
      <c r="G154" s="2">
        <v>-0.15</v>
      </c>
      <c r="H154" s="2">
        <v>5.8823529411764698E-2</v>
      </c>
      <c r="I154" s="2">
        <v>0.22222222222222199</v>
      </c>
      <c r="J154" s="2">
        <v>-9.0909090909090898E-2</v>
      </c>
      <c r="K154" s="2">
        <v>0</v>
      </c>
      <c r="L154" s="2">
        <v>0.1</v>
      </c>
      <c r="M154" s="2">
        <v>-4.5454545454545497E-2</v>
      </c>
      <c r="N154" s="3">
        <v>-4.5454545454545497E-2</v>
      </c>
      <c r="O154" s="3">
        <v>0.5</v>
      </c>
    </row>
    <row r="155" spans="1:15" x14ac:dyDescent="0.3">
      <c r="A155" s="8" t="s">
        <v>13</v>
      </c>
      <c r="B155" s="8" t="s">
        <v>92</v>
      </c>
      <c r="C155" s="2">
        <v>-0.33333333333333298</v>
      </c>
      <c r="D155" s="2">
        <v>0</v>
      </c>
      <c r="E155" s="2">
        <v>-0.5</v>
      </c>
      <c r="F155" s="2">
        <v>2</v>
      </c>
      <c r="G155" s="2">
        <v>0.33333333333333298</v>
      </c>
      <c r="H155" s="2">
        <v>-0.5</v>
      </c>
      <c r="I155" s="2">
        <v>1</v>
      </c>
      <c r="J155" s="2">
        <v>1.25</v>
      </c>
      <c r="K155" s="2">
        <v>0</v>
      </c>
      <c r="L155" s="2">
        <v>0</v>
      </c>
      <c r="M155" s="2">
        <v>0</v>
      </c>
      <c r="N155" s="3">
        <v>1.25</v>
      </c>
      <c r="O155" s="3">
        <v>3.5</v>
      </c>
    </row>
    <row r="156" spans="1:15" x14ac:dyDescent="0.3">
      <c r="A156" s="8" t="s">
        <v>13</v>
      </c>
      <c r="B156" s="8" t="s">
        <v>93</v>
      </c>
      <c r="C156" s="2">
        <v>1.11809923130678E-2</v>
      </c>
      <c r="D156" s="2">
        <v>4.6302695231513501E-2</v>
      </c>
      <c r="E156" s="2">
        <v>6.6050198150594496E-4</v>
      </c>
      <c r="F156" s="2">
        <v>6.6006600660065997E-4</v>
      </c>
      <c r="G156" s="2">
        <v>6.5963060686015798E-3</v>
      </c>
      <c r="H156" s="2">
        <v>1.3106159895150699E-2</v>
      </c>
      <c r="I156" s="2">
        <v>2.5873221216041398E-2</v>
      </c>
      <c r="J156" s="2">
        <v>-5.6746532156368198E-2</v>
      </c>
      <c r="K156" s="2">
        <v>-2.6737967914438501E-3</v>
      </c>
      <c r="L156" s="2">
        <v>-2.68096514745308E-2</v>
      </c>
      <c r="M156" s="2">
        <v>-6.8870523415977996E-4</v>
      </c>
      <c r="N156" s="3">
        <v>-8.5119798234552305E-2</v>
      </c>
      <c r="O156" s="3">
        <v>-4.1611624834874503E-2</v>
      </c>
    </row>
    <row r="157" spans="1:15" x14ac:dyDescent="0.3">
      <c r="A157" s="8" t="s">
        <v>13</v>
      </c>
      <c r="B157" s="8" t="s">
        <v>94</v>
      </c>
      <c r="C157" s="2">
        <v>-8.7719298245614002E-2</v>
      </c>
      <c r="D157" s="2">
        <v>-0.134615384615385</v>
      </c>
      <c r="E157" s="2">
        <v>2.2222222222222199E-2</v>
      </c>
      <c r="F157" s="2">
        <v>0.30434782608695699</v>
      </c>
      <c r="G157" s="2">
        <v>0.18333333333333299</v>
      </c>
      <c r="H157" s="2">
        <v>-1.4084507042253501E-2</v>
      </c>
      <c r="I157" s="2">
        <v>5.7142857142857099E-2</v>
      </c>
      <c r="J157" s="2">
        <v>0.21621621621621601</v>
      </c>
      <c r="K157" s="2">
        <v>-4.4444444444444398E-2</v>
      </c>
      <c r="L157" s="2">
        <v>1.16279069767442E-2</v>
      </c>
      <c r="M157" s="2">
        <v>-5.7471264367816098E-2</v>
      </c>
      <c r="N157" s="3">
        <v>0.108108108108108</v>
      </c>
      <c r="O157" s="3">
        <v>0.82222222222222197</v>
      </c>
    </row>
    <row r="158" spans="1:15" x14ac:dyDescent="0.3">
      <c r="A158" s="8" t="s">
        <v>13</v>
      </c>
      <c r="B158" s="8" t="s">
        <v>95</v>
      </c>
      <c r="C158" s="2">
        <v>-9.0909090909090898E-2</v>
      </c>
      <c r="D158" s="2">
        <v>-0.05</v>
      </c>
      <c r="E158" s="2">
        <v>-5.2631578947368397E-2</v>
      </c>
      <c r="F158" s="2">
        <v>-0.16666666666666699</v>
      </c>
      <c r="G158" s="2">
        <v>0.2</v>
      </c>
      <c r="H158" s="2">
        <v>-0.27777777777777801</v>
      </c>
      <c r="I158" s="2">
        <v>0</v>
      </c>
      <c r="J158" s="2">
        <v>0.230769230769231</v>
      </c>
      <c r="K158" s="2">
        <v>-0.25</v>
      </c>
      <c r="L158" s="2">
        <v>-0.16666666666666699</v>
      </c>
      <c r="M158" s="2">
        <v>-0.2</v>
      </c>
      <c r="N158" s="3">
        <v>-0.38461538461538503</v>
      </c>
      <c r="O158" s="3">
        <v>-0.57894736842105299</v>
      </c>
    </row>
    <row r="159" spans="1:15" x14ac:dyDescent="0.3">
      <c r="A159" s="8" t="s">
        <v>13</v>
      </c>
      <c r="B159" s="8" t="s">
        <v>96</v>
      </c>
      <c r="C159" s="2">
        <v>0.14285714285714299</v>
      </c>
      <c r="D159" s="2">
        <v>0</v>
      </c>
      <c r="E159" s="2">
        <v>0.125</v>
      </c>
      <c r="F159" s="2">
        <v>0</v>
      </c>
      <c r="G159" s="2">
        <v>0.55555555555555602</v>
      </c>
      <c r="H159" s="2">
        <v>0.42857142857142899</v>
      </c>
      <c r="I159" s="2">
        <v>-0.25</v>
      </c>
      <c r="J159" s="2">
        <v>1</v>
      </c>
      <c r="K159" s="2">
        <v>3.3333333333333298E-2</v>
      </c>
      <c r="L159" s="2">
        <v>0.41935483870967699</v>
      </c>
      <c r="M159" s="2">
        <v>-0.15909090909090901</v>
      </c>
      <c r="N159" s="3">
        <v>1.4666666666666699</v>
      </c>
      <c r="O159" s="3">
        <v>3.625</v>
      </c>
    </row>
    <row r="160" spans="1:15" x14ac:dyDescent="0.3">
      <c r="A160" s="8" t="s">
        <v>13</v>
      </c>
      <c r="B160" s="8" t="s">
        <v>97</v>
      </c>
      <c r="C160" s="2">
        <v>-0.1875</v>
      </c>
      <c r="D160" s="2">
        <v>-0.269230769230769</v>
      </c>
      <c r="E160" s="2">
        <v>-0.23684210526315799</v>
      </c>
      <c r="F160" s="2">
        <v>-0.27586206896551702</v>
      </c>
      <c r="G160" s="2">
        <v>-0.14285714285714299</v>
      </c>
      <c r="H160" s="2">
        <v>-0.11111111111111099</v>
      </c>
      <c r="I160" s="2">
        <v>0</v>
      </c>
      <c r="J160" s="2">
        <v>0.25</v>
      </c>
      <c r="K160" s="2">
        <v>-0.3</v>
      </c>
      <c r="L160" s="2">
        <v>-7.1428571428571397E-2</v>
      </c>
      <c r="M160" s="2">
        <v>-7.69230769230769E-2</v>
      </c>
      <c r="N160" s="3">
        <v>-0.25</v>
      </c>
      <c r="O160" s="3">
        <v>-0.68421052631578905</v>
      </c>
    </row>
    <row r="161" spans="1:15" x14ac:dyDescent="0.3">
      <c r="A161" s="8" t="s">
        <v>13</v>
      </c>
      <c r="B161" s="8" t="s">
        <v>98</v>
      </c>
      <c r="C161" s="2">
        <v>-0.57142857142857095</v>
      </c>
      <c r="D161" s="2">
        <v>-0.33333333333333298</v>
      </c>
      <c r="E161" s="2">
        <v>-0.5</v>
      </c>
      <c r="F161" s="2">
        <v>0</v>
      </c>
      <c r="G161" s="2">
        <v>0</v>
      </c>
      <c r="H161" s="2">
        <v>0.33333333333333298</v>
      </c>
      <c r="I161" s="2">
        <v>-0.25</v>
      </c>
      <c r="J161" s="2">
        <v>1.6666666666666701</v>
      </c>
      <c r="K161" s="2">
        <v>0.375</v>
      </c>
      <c r="L161" s="2">
        <v>-9.0909090909090898E-2</v>
      </c>
      <c r="M161" s="2">
        <v>0.2</v>
      </c>
      <c r="N161" s="3">
        <v>3</v>
      </c>
      <c r="O161" s="3">
        <v>1</v>
      </c>
    </row>
    <row r="162" spans="1:15" x14ac:dyDescent="0.3">
      <c r="A162" s="8" t="s">
        <v>14</v>
      </c>
      <c r="B162" s="8" t="s">
        <v>87</v>
      </c>
      <c r="C162" s="2">
        <v>-3.9370078740157497E-3</v>
      </c>
      <c r="D162" s="2">
        <v>8.6956521739130405E-2</v>
      </c>
      <c r="E162" s="2">
        <v>8.5454545454545394E-2</v>
      </c>
      <c r="F162" s="2">
        <v>4.0201005025125601E-2</v>
      </c>
      <c r="G162" s="2">
        <v>-6.2801932367149801E-2</v>
      </c>
      <c r="H162" s="2">
        <v>5.8419243986254303E-2</v>
      </c>
      <c r="I162" s="2">
        <v>3.5714285714285698E-2</v>
      </c>
      <c r="J162" s="2">
        <v>5.7993730407523501E-2</v>
      </c>
      <c r="K162" s="2">
        <v>3.8518518518518501E-2</v>
      </c>
      <c r="L162" s="2">
        <v>3.9942938659058499E-2</v>
      </c>
      <c r="M162" s="2">
        <v>8.23045267489712E-3</v>
      </c>
      <c r="N162" s="3">
        <v>0.15203761755485901</v>
      </c>
      <c r="O162" s="3">
        <v>0.33636363636363598</v>
      </c>
    </row>
    <row r="163" spans="1:15" x14ac:dyDescent="0.3">
      <c r="A163" s="8" t="s">
        <v>14</v>
      </c>
      <c r="B163" s="8" t="s">
        <v>88</v>
      </c>
      <c r="C163" s="2">
        <v>-0.198547215496368</v>
      </c>
      <c r="D163" s="2">
        <v>-0.193353474320242</v>
      </c>
      <c r="E163" s="2">
        <v>-0.14981273408239701</v>
      </c>
      <c r="F163" s="2">
        <v>-7.4889867841409705E-2</v>
      </c>
      <c r="G163" s="2">
        <v>-0.1</v>
      </c>
      <c r="H163" s="2">
        <v>-2.1164021164021201E-2</v>
      </c>
      <c r="I163" s="2">
        <v>4.86486486486487E-2</v>
      </c>
      <c r="J163" s="2">
        <v>0.268041237113402</v>
      </c>
      <c r="K163" s="2">
        <v>6.0975609756097601E-2</v>
      </c>
      <c r="L163" s="2">
        <v>0.32183908045977</v>
      </c>
      <c r="M163" s="2">
        <v>2.0289855072463801E-2</v>
      </c>
      <c r="N163" s="3">
        <v>0.81443298969072198</v>
      </c>
      <c r="O163" s="3">
        <v>0.31835205992509402</v>
      </c>
    </row>
    <row r="164" spans="1:15" x14ac:dyDescent="0.3">
      <c r="A164" s="8" t="s">
        <v>14</v>
      </c>
      <c r="B164" s="8" t="s">
        <v>89</v>
      </c>
      <c r="C164" s="2">
        <v>0.22857142857142901</v>
      </c>
      <c r="D164" s="2">
        <v>0.116279069767442</v>
      </c>
      <c r="E164" s="2">
        <v>-0.1875</v>
      </c>
      <c r="F164" s="2">
        <v>0.28205128205128199</v>
      </c>
      <c r="G164" s="2">
        <v>-0.18</v>
      </c>
      <c r="H164" s="2">
        <v>7.3170731707317097E-2</v>
      </c>
      <c r="I164" s="2">
        <v>0.15909090909090901</v>
      </c>
      <c r="J164" s="2">
        <v>0</v>
      </c>
      <c r="K164" s="2">
        <v>-5.8823529411764698E-2</v>
      </c>
      <c r="L164" s="2">
        <v>8.3333333333333301E-2</v>
      </c>
      <c r="M164" s="2">
        <v>0.230769230769231</v>
      </c>
      <c r="N164" s="3">
        <v>0.25490196078431399</v>
      </c>
      <c r="O164" s="3">
        <v>0.33333333333333298</v>
      </c>
    </row>
    <row r="165" spans="1:15" x14ac:dyDescent="0.3">
      <c r="A165" s="8" t="s">
        <v>14</v>
      </c>
      <c r="B165" s="8" t="s">
        <v>90</v>
      </c>
      <c r="C165" s="2">
        <v>3.5714285714285698E-2</v>
      </c>
      <c r="D165" s="2">
        <v>-0.114942528735632</v>
      </c>
      <c r="E165" s="2">
        <v>-0.22077922077922099</v>
      </c>
      <c r="F165" s="2">
        <v>-0.2</v>
      </c>
      <c r="G165" s="2">
        <v>0.25</v>
      </c>
      <c r="H165" s="2">
        <v>-1.6666666666666701E-2</v>
      </c>
      <c r="I165" s="2">
        <v>0.355932203389831</v>
      </c>
      <c r="J165" s="2">
        <v>0.27500000000000002</v>
      </c>
      <c r="K165" s="2">
        <v>0.34313725490196101</v>
      </c>
      <c r="L165" s="2">
        <v>0.28467153284671498</v>
      </c>
      <c r="M165" s="2">
        <v>0.14772727272727301</v>
      </c>
      <c r="N165" s="3">
        <v>1.5249999999999999</v>
      </c>
      <c r="O165" s="3">
        <v>1.62337662337662</v>
      </c>
    </row>
    <row r="166" spans="1:15" x14ac:dyDescent="0.3">
      <c r="A166" s="8" t="s">
        <v>14</v>
      </c>
      <c r="B166" s="8" t="s">
        <v>91</v>
      </c>
      <c r="C166" s="2">
        <v>0.189873417721519</v>
      </c>
      <c r="D166" s="2">
        <v>0.23404255319148901</v>
      </c>
      <c r="E166" s="2">
        <v>0.10344827586206901</v>
      </c>
      <c r="F166" s="2">
        <v>-7.8125E-3</v>
      </c>
      <c r="G166" s="2">
        <v>-2.3622047244094498E-2</v>
      </c>
      <c r="H166" s="2">
        <v>0.104838709677419</v>
      </c>
      <c r="I166" s="2">
        <v>-1.4598540145985399E-2</v>
      </c>
      <c r="J166" s="2">
        <v>0.22222222222222199</v>
      </c>
      <c r="K166" s="2">
        <v>9.0909090909090898E-2</v>
      </c>
      <c r="L166" s="2">
        <v>7.7777777777777807E-2</v>
      </c>
      <c r="M166" s="2">
        <v>-7.7319587628865996E-2</v>
      </c>
      <c r="N166" s="3">
        <v>0.32592592592592601</v>
      </c>
      <c r="O166" s="3">
        <v>0.54310344827586199</v>
      </c>
    </row>
    <row r="167" spans="1:15" x14ac:dyDescent="0.3">
      <c r="A167" s="8" t="s">
        <v>14</v>
      </c>
      <c r="B167" s="8" t="s">
        <v>92</v>
      </c>
      <c r="C167" s="2">
        <v>-0.14285714285714299</v>
      </c>
      <c r="D167" s="2">
        <v>0</v>
      </c>
      <c r="E167" s="2">
        <v>0</v>
      </c>
      <c r="F167" s="2">
        <v>-0.16666666666666699</v>
      </c>
      <c r="G167" s="2">
        <v>0</v>
      </c>
      <c r="H167" s="2">
        <v>0.2</v>
      </c>
      <c r="I167" s="2">
        <v>0</v>
      </c>
      <c r="J167" s="2">
        <v>0.33333333333333298</v>
      </c>
      <c r="K167" s="2">
        <v>0.3125</v>
      </c>
      <c r="L167" s="2">
        <v>4.7619047619047603E-2</v>
      </c>
      <c r="M167" s="2">
        <v>9.0909090909090898E-2</v>
      </c>
      <c r="N167" s="3">
        <v>1</v>
      </c>
      <c r="O167" s="3">
        <v>1</v>
      </c>
    </row>
    <row r="168" spans="1:15" x14ac:dyDescent="0.3">
      <c r="A168" s="8" t="s">
        <v>14</v>
      </c>
      <c r="B168" s="8" t="s">
        <v>93</v>
      </c>
      <c r="C168" s="2">
        <v>4.4226044226044203E-2</v>
      </c>
      <c r="D168" s="2">
        <v>2.9281045751634E-2</v>
      </c>
      <c r="E168" s="2">
        <v>9.1440182880365792E-3</v>
      </c>
      <c r="F168" s="2">
        <v>3.0455575132142001E-2</v>
      </c>
      <c r="G168" s="2">
        <v>2.5158768930141701E-2</v>
      </c>
      <c r="H168" s="2">
        <v>-5.0035739814152996E-3</v>
      </c>
      <c r="I168" s="2">
        <v>5.74712643678161E-3</v>
      </c>
      <c r="J168" s="2">
        <v>-1.76190476190476E-2</v>
      </c>
      <c r="K168" s="2">
        <v>1.5511391177896299E-2</v>
      </c>
      <c r="L168" s="2">
        <v>1.26491646778043E-2</v>
      </c>
      <c r="M168" s="2">
        <v>-2.1682771623850999E-2</v>
      </c>
      <c r="N168" s="3">
        <v>-1.16666666666667E-2</v>
      </c>
      <c r="O168" s="3">
        <v>5.4356108712217403E-2</v>
      </c>
    </row>
    <row r="169" spans="1:15" x14ac:dyDescent="0.3">
      <c r="A169" s="8" t="s">
        <v>14</v>
      </c>
      <c r="B169" s="8" t="s">
        <v>94</v>
      </c>
      <c r="C169" s="2">
        <v>1.1695906432748499E-2</v>
      </c>
      <c r="D169" s="2">
        <v>5.2023121387283197E-2</v>
      </c>
      <c r="E169" s="2">
        <v>-4.3956043956044001E-2</v>
      </c>
      <c r="F169" s="2">
        <v>1.72413793103448E-2</v>
      </c>
      <c r="G169" s="2">
        <v>6.7796610169491497E-2</v>
      </c>
      <c r="H169" s="2">
        <v>6.3492063492063502E-2</v>
      </c>
      <c r="I169" s="2">
        <v>2.9850746268656699E-2</v>
      </c>
      <c r="J169" s="2">
        <v>3.3816425120772903E-2</v>
      </c>
      <c r="K169" s="2">
        <v>-0.13084112149532701</v>
      </c>
      <c r="L169" s="2">
        <v>5.3763440860215101E-3</v>
      </c>
      <c r="M169" s="2">
        <v>0</v>
      </c>
      <c r="N169" s="3">
        <v>-9.6618357487922704E-2</v>
      </c>
      <c r="O169" s="3">
        <v>2.74725274725275E-2</v>
      </c>
    </row>
    <row r="170" spans="1:15" x14ac:dyDescent="0.3">
      <c r="A170" s="8" t="s">
        <v>14</v>
      </c>
      <c r="B170" s="8" t="s">
        <v>95</v>
      </c>
      <c r="C170" s="2">
        <v>-0.11111111111111099</v>
      </c>
      <c r="D170" s="2">
        <v>6.25E-2</v>
      </c>
      <c r="E170" s="2">
        <v>2.9411764705882401E-2</v>
      </c>
      <c r="F170" s="2">
        <v>0.157142857142857</v>
      </c>
      <c r="G170" s="2">
        <v>1.2345679012345699E-2</v>
      </c>
      <c r="H170" s="2">
        <v>9.7560975609756101E-2</v>
      </c>
      <c r="I170" s="2">
        <v>-5.5555555555555601E-2</v>
      </c>
      <c r="J170" s="2">
        <v>-0.21176470588235299</v>
      </c>
      <c r="K170" s="2">
        <v>0</v>
      </c>
      <c r="L170" s="2">
        <v>0.29850746268656703</v>
      </c>
      <c r="M170" s="2">
        <v>-8.04597701149425E-2</v>
      </c>
      <c r="N170" s="3">
        <v>-5.8823529411764698E-2</v>
      </c>
      <c r="O170" s="3">
        <v>0.17647058823529399</v>
      </c>
    </row>
    <row r="171" spans="1:15" x14ac:dyDescent="0.3">
      <c r="A171" s="8" t="s">
        <v>14</v>
      </c>
      <c r="B171" s="8" t="s">
        <v>96</v>
      </c>
      <c r="C171" s="2">
        <v>0</v>
      </c>
      <c r="D171" s="2">
        <v>-4.1666666666666699E-2</v>
      </c>
      <c r="E171" s="2">
        <v>-2.1739130434782601E-2</v>
      </c>
      <c r="F171" s="2">
        <v>0.11111111111111099</v>
      </c>
      <c r="G171" s="2">
        <v>-0.18</v>
      </c>
      <c r="H171" s="2">
        <v>2.4390243902439001E-2</v>
      </c>
      <c r="I171" s="2">
        <v>0.42857142857142899</v>
      </c>
      <c r="J171" s="2">
        <v>0.41666666666666702</v>
      </c>
      <c r="K171" s="2">
        <v>-1.1764705882352899E-2</v>
      </c>
      <c r="L171" s="2">
        <v>0.26190476190476197</v>
      </c>
      <c r="M171" s="2">
        <v>-6.6037735849056603E-2</v>
      </c>
      <c r="N171" s="3">
        <v>0.65</v>
      </c>
      <c r="O171" s="3">
        <v>1.15217391304348</v>
      </c>
    </row>
    <row r="172" spans="1:15" x14ac:dyDescent="0.3">
      <c r="A172" s="8" t="s">
        <v>14</v>
      </c>
      <c r="B172" s="8" t="s">
        <v>97</v>
      </c>
      <c r="C172" s="2">
        <v>-0.13592233009708701</v>
      </c>
      <c r="D172" s="2">
        <v>-0.13857677902621701</v>
      </c>
      <c r="E172" s="2">
        <v>-0.20434782608695701</v>
      </c>
      <c r="F172" s="2">
        <v>-0.18032786885245899</v>
      </c>
      <c r="G172" s="2">
        <v>-6.6666666666666693E-2</v>
      </c>
      <c r="H172" s="2">
        <v>0.1</v>
      </c>
      <c r="I172" s="2">
        <v>-5.1948051948052E-2</v>
      </c>
      <c r="J172" s="2">
        <v>-5.4794520547945202E-2</v>
      </c>
      <c r="K172" s="2">
        <v>2.1739130434782601E-2</v>
      </c>
      <c r="L172" s="2">
        <v>-0.120567375886525</v>
      </c>
      <c r="M172" s="2">
        <v>1.6129032258064498E-2</v>
      </c>
      <c r="N172" s="3">
        <v>-0.13698630136986301</v>
      </c>
      <c r="O172" s="3">
        <v>-0.45217391304347798</v>
      </c>
    </row>
    <row r="173" spans="1:15" x14ac:dyDescent="0.3">
      <c r="A173" s="8" t="s">
        <v>14</v>
      </c>
      <c r="B173" s="8" t="s">
        <v>98</v>
      </c>
      <c r="C173" s="2">
        <v>-0.11688311688311701</v>
      </c>
      <c r="D173" s="2">
        <v>-0.14705882352941199</v>
      </c>
      <c r="E173" s="2">
        <v>-0.24137931034482801</v>
      </c>
      <c r="F173" s="2">
        <v>-0.27272727272727298</v>
      </c>
      <c r="G173" s="2">
        <v>-0.375</v>
      </c>
      <c r="H173" s="2">
        <v>0.3</v>
      </c>
      <c r="I173" s="2">
        <v>0.19230769230769201</v>
      </c>
      <c r="J173" s="2">
        <v>0.12903225806451599</v>
      </c>
      <c r="K173" s="2">
        <v>0.14285714285714299</v>
      </c>
      <c r="L173" s="2">
        <v>0.27500000000000002</v>
      </c>
      <c r="M173" s="2">
        <v>-9.8039215686274495E-2</v>
      </c>
      <c r="N173" s="3">
        <v>0.483870967741935</v>
      </c>
      <c r="O173" s="3">
        <v>-0.20689655172413801</v>
      </c>
    </row>
    <row r="174" spans="1:15" x14ac:dyDescent="0.3">
      <c r="A174" s="8" t="s">
        <v>15</v>
      </c>
      <c r="B174" s="8" t="s">
        <v>87</v>
      </c>
      <c r="C174" s="2">
        <v>0.16666666666666699</v>
      </c>
      <c r="D174" s="2">
        <v>5.99078341013825E-2</v>
      </c>
      <c r="E174" s="2">
        <v>0</v>
      </c>
      <c r="F174" s="2">
        <v>2.6086956521739101E-2</v>
      </c>
      <c r="G174" s="2">
        <v>0</v>
      </c>
      <c r="H174" s="2">
        <v>0.101694915254237</v>
      </c>
      <c r="I174" s="2">
        <v>4.2307692307692303E-2</v>
      </c>
      <c r="J174" s="2">
        <v>0.107011070110701</v>
      </c>
      <c r="K174" s="2">
        <v>0.17333333333333301</v>
      </c>
      <c r="L174" s="2">
        <v>6.25E-2</v>
      </c>
      <c r="M174" s="2">
        <v>7.2192513368983996E-2</v>
      </c>
      <c r="N174" s="3">
        <v>0.47970479704796998</v>
      </c>
      <c r="O174" s="3">
        <v>0.74347826086956503</v>
      </c>
    </row>
    <row r="175" spans="1:15" x14ac:dyDescent="0.3">
      <c r="A175" s="8" t="s">
        <v>15</v>
      </c>
      <c r="B175" s="8" t="s">
        <v>88</v>
      </c>
      <c r="C175" s="2">
        <v>-0.12565445026177999</v>
      </c>
      <c r="D175" s="2">
        <v>-0.18562874251497</v>
      </c>
      <c r="E175" s="2">
        <v>-0.16544117647058801</v>
      </c>
      <c r="F175" s="2">
        <v>-9.6916299559471397E-2</v>
      </c>
      <c r="G175" s="2">
        <v>-7.3170731707317097E-2</v>
      </c>
      <c r="H175" s="2">
        <v>5.7894736842105297E-2</v>
      </c>
      <c r="I175" s="2">
        <v>0.18407960199005</v>
      </c>
      <c r="J175" s="2">
        <v>0.105042016806723</v>
      </c>
      <c r="K175" s="2">
        <v>0.20532319391635001</v>
      </c>
      <c r="L175" s="2">
        <v>8.5173501577287106E-2</v>
      </c>
      <c r="M175" s="2">
        <v>0.13953488372093001</v>
      </c>
      <c r="N175" s="3">
        <v>0.64705882352941202</v>
      </c>
      <c r="O175" s="3">
        <v>0.441176470588235</v>
      </c>
    </row>
    <row r="176" spans="1:15" x14ac:dyDescent="0.3">
      <c r="A176" s="8" t="s">
        <v>15</v>
      </c>
      <c r="B176" s="8" t="s">
        <v>89</v>
      </c>
      <c r="C176" s="2">
        <v>4.7619047619047603E-2</v>
      </c>
      <c r="D176" s="2">
        <v>0.22727272727272699</v>
      </c>
      <c r="E176" s="2">
        <v>0.148148148148148</v>
      </c>
      <c r="F176" s="2">
        <v>-6.4516129032258104E-2</v>
      </c>
      <c r="G176" s="2">
        <v>-3.4482758620689703E-2</v>
      </c>
      <c r="H176" s="2">
        <v>3.5714285714285698E-2</v>
      </c>
      <c r="I176" s="2">
        <v>0.13793103448275901</v>
      </c>
      <c r="J176" s="2">
        <v>0.45454545454545497</v>
      </c>
      <c r="K176" s="2">
        <v>0.16666666666666699</v>
      </c>
      <c r="L176" s="2">
        <v>-0.125</v>
      </c>
      <c r="M176" s="2">
        <v>-6.1224489795918401E-2</v>
      </c>
      <c r="N176" s="3">
        <v>0.39393939393939398</v>
      </c>
      <c r="O176" s="3">
        <v>0.70370370370370405</v>
      </c>
    </row>
    <row r="177" spans="1:15" x14ac:dyDescent="0.3">
      <c r="A177" s="8" t="s">
        <v>15</v>
      </c>
      <c r="B177" s="8" t="s">
        <v>90</v>
      </c>
      <c r="C177" s="2">
        <v>-6.8181818181818205E-2</v>
      </c>
      <c r="D177" s="2">
        <v>-0.24390243902438999</v>
      </c>
      <c r="E177" s="2">
        <v>-6.4516129032258104E-2</v>
      </c>
      <c r="F177" s="2">
        <v>-0.24137931034482801</v>
      </c>
      <c r="G177" s="2">
        <v>0.18181818181818199</v>
      </c>
      <c r="H177" s="2">
        <v>0.30769230769230799</v>
      </c>
      <c r="I177" s="2">
        <v>0.73529411764705899</v>
      </c>
      <c r="J177" s="2">
        <v>0.47457627118644102</v>
      </c>
      <c r="K177" s="2">
        <v>0.47126436781609199</v>
      </c>
      <c r="L177" s="2">
        <v>0.1015625</v>
      </c>
      <c r="M177" s="2">
        <v>9.2198581560283696E-2</v>
      </c>
      <c r="N177" s="3">
        <v>1.6101694915254201</v>
      </c>
      <c r="O177" s="3">
        <v>3.9677419354838701</v>
      </c>
    </row>
    <row r="178" spans="1:15" x14ac:dyDescent="0.3">
      <c r="A178" s="8" t="s">
        <v>15</v>
      </c>
      <c r="B178" s="8" t="s">
        <v>91</v>
      </c>
      <c r="C178" s="2">
        <v>0.29166666666666702</v>
      </c>
      <c r="D178" s="2">
        <v>3.2258064516128997E-2</v>
      </c>
      <c r="E178" s="2">
        <v>-3.125E-2</v>
      </c>
      <c r="F178" s="2">
        <v>-4.8387096774193498E-2</v>
      </c>
      <c r="G178" s="2">
        <v>0.11864406779661001</v>
      </c>
      <c r="H178" s="2">
        <v>9.0909090909090898E-2</v>
      </c>
      <c r="I178" s="2">
        <v>-2.7777777777777801E-2</v>
      </c>
      <c r="J178" s="2">
        <v>0.14285714285714299</v>
      </c>
      <c r="K178" s="2">
        <v>0.1</v>
      </c>
      <c r="L178" s="2">
        <v>-5.6818181818181802E-2</v>
      </c>
      <c r="M178" s="2">
        <v>-4.81927710843374E-2</v>
      </c>
      <c r="N178" s="3">
        <v>0.128571428571429</v>
      </c>
      <c r="O178" s="3">
        <v>0.234375</v>
      </c>
    </row>
    <row r="179" spans="1:15" x14ac:dyDescent="0.3">
      <c r="A179" s="8" t="s">
        <v>15</v>
      </c>
      <c r="B179" s="8" t="s">
        <v>92</v>
      </c>
      <c r="C179" s="2">
        <v>0.33333333333333298</v>
      </c>
      <c r="D179" s="2">
        <v>8.3333333333333301E-2</v>
      </c>
      <c r="E179" s="2">
        <v>-0.230769230769231</v>
      </c>
      <c r="F179" s="2">
        <v>-0.4</v>
      </c>
      <c r="G179" s="2">
        <v>-0.16666666666666699</v>
      </c>
      <c r="H179" s="2">
        <v>0.6</v>
      </c>
      <c r="I179" s="2">
        <v>0.625</v>
      </c>
      <c r="J179" s="2">
        <v>0.38461538461538503</v>
      </c>
      <c r="K179" s="2">
        <v>0.22222222222222199</v>
      </c>
      <c r="L179" s="2">
        <v>0.18181818181818199</v>
      </c>
      <c r="M179" s="2">
        <v>0.230769230769231</v>
      </c>
      <c r="N179" s="3">
        <v>1.4615384615384599</v>
      </c>
      <c r="O179" s="3">
        <v>1.4615384615384599</v>
      </c>
    </row>
    <row r="180" spans="1:15" x14ac:dyDescent="0.3">
      <c r="A180" s="8" t="s">
        <v>15</v>
      </c>
      <c r="B180" s="8" t="s">
        <v>93</v>
      </c>
      <c r="C180" s="2">
        <v>4.7619047619047603E-2</v>
      </c>
      <c r="D180" s="2">
        <v>2.5401069518716599E-2</v>
      </c>
      <c r="E180" s="2">
        <v>6.51890482398957E-3</v>
      </c>
      <c r="F180" s="2">
        <v>2.9145077720207298E-2</v>
      </c>
      <c r="G180" s="2">
        <v>2.51730648206419E-2</v>
      </c>
      <c r="H180" s="2">
        <v>1.1049723756906099E-2</v>
      </c>
      <c r="I180" s="2">
        <v>1.51791135397693E-2</v>
      </c>
      <c r="J180" s="2">
        <v>-4.78468899521531E-3</v>
      </c>
      <c r="K180" s="2">
        <v>-4.8076923076923097E-3</v>
      </c>
      <c r="L180" s="2">
        <v>2.2946859903381599E-2</v>
      </c>
      <c r="M180" s="2">
        <v>5.5489964580873699E-2</v>
      </c>
      <c r="N180" s="3">
        <v>6.9377990430621997E-2</v>
      </c>
      <c r="O180" s="3">
        <v>0.16558018252933501</v>
      </c>
    </row>
    <row r="181" spans="1:15" x14ac:dyDescent="0.3">
      <c r="A181" s="8" t="s">
        <v>15</v>
      </c>
      <c r="B181" s="8" t="s">
        <v>94</v>
      </c>
      <c r="C181" s="2">
        <v>-2.9411764705882401E-2</v>
      </c>
      <c r="D181" s="2">
        <v>3.03030303030303E-2</v>
      </c>
      <c r="E181" s="2">
        <v>0.220588235294118</v>
      </c>
      <c r="F181" s="2">
        <v>-0.25301204819277101</v>
      </c>
      <c r="G181" s="2">
        <v>0.12903225806451599</v>
      </c>
      <c r="H181" s="2">
        <v>0.1</v>
      </c>
      <c r="I181" s="2">
        <v>0.168831168831169</v>
      </c>
      <c r="J181" s="2">
        <v>7.7777777777777807E-2</v>
      </c>
      <c r="K181" s="2">
        <v>0.10309278350515499</v>
      </c>
      <c r="L181" s="2">
        <v>2.80373831775701E-2</v>
      </c>
      <c r="M181" s="2">
        <v>-0.118181818181818</v>
      </c>
      <c r="N181" s="3">
        <v>7.7777777777777807E-2</v>
      </c>
      <c r="O181" s="3">
        <v>0.42647058823529399</v>
      </c>
    </row>
    <row r="182" spans="1:15" x14ac:dyDescent="0.3">
      <c r="A182" s="8" t="s">
        <v>15</v>
      </c>
      <c r="B182" s="8" t="s">
        <v>95</v>
      </c>
      <c r="C182" s="2">
        <v>0.16666666666666699</v>
      </c>
      <c r="D182" s="2">
        <v>0.119047619047619</v>
      </c>
      <c r="E182" s="2">
        <v>0.12765957446808501</v>
      </c>
      <c r="F182" s="2">
        <v>-1.88679245283019E-2</v>
      </c>
      <c r="G182" s="2">
        <v>-1.9230769230769201E-2</v>
      </c>
      <c r="H182" s="2">
        <v>0.13725490196078399</v>
      </c>
      <c r="I182" s="2">
        <v>-0.10344827586206901</v>
      </c>
      <c r="J182" s="2">
        <v>0.30769230769230799</v>
      </c>
      <c r="K182" s="2">
        <v>-0.10294117647058799</v>
      </c>
      <c r="L182" s="2">
        <v>-0.14754098360655701</v>
      </c>
      <c r="M182" s="2">
        <v>-5.7692307692307702E-2</v>
      </c>
      <c r="N182" s="3">
        <v>-5.7692307692307702E-2</v>
      </c>
      <c r="O182" s="3">
        <v>4.2553191489361701E-2</v>
      </c>
    </row>
    <row r="183" spans="1:15" x14ac:dyDescent="0.3">
      <c r="A183" s="8" t="s">
        <v>15</v>
      </c>
      <c r="B183" s="8" t="s">
        <v>96</v>
      </c>
      <c r="C183" s="2">
        <v>-0.232558139534884</v>
      </c>
      <c r="D183" s="2">
        <v>9.0909090909090898E-2</v>
      </c>
      <c r="E183" s="2">
        <v>-0.30555555555555602</v>
      </c>
      <c r="F183" s="2">
        <v>0.12</v>
      </c>
      <c r="G183" s="2">
        <v>0.14285714285714299</v>
      </c>
      <c r="H183" s="2">
        <v>6.25E-2</v>
      </c>
      <c r="I183" s="2">
        <v>0.23529411764705899</v>
      </c>
      <c r="J183" s="2">
        <v>0.76190476190476197</v>
      </c>
      <c r="K183" s="2">
        <v>0.5</v>
      </c>
      <c r="L183" s="2">
        <v>0.27027027027027001</v>
      </c>
      <c r="M183" s="2">
        <v>0.29787234042553201</v>
      </c>
      <c r="N183" s="3">
        <v>3.3571428571428599</v>
      </c>
      <c r="O183" s="3">
        <v>4.0833333333333304</v>
      </c>
    </row>
    <row r="184" spans="1:15" x14ac:dyDescent="0.3">
      <c r="A184" s="8" t="s">
        <v>15</v>
      </c>
      <c r="B184" s="8" t="s">
        <v>97</v>
      </c>
      <c r="C184" s="2">
        <v>-4.2735042735042701E-2</v>
      </c>
      <c r="D184" s="2">
        <v>-0.125</v>
      </c>
      <c r="E184" s="2">
        <v>-0.17346938775510201</v>
      </c>
      <c r="F184" s="2">
        <v>-6.1728395061728399E-2</v>
      </c>
      <c r="G184" s="2">
        <v>-1.3157894736842099E-2</v>
      </c>
      <c r="H184" s="2">
        <v>-2.66666666666667E-2</v>
      </c>
      <c r="I184" s="2">
        <v>4.1095890410958902E-2</v>
      </c>
      <c r="J184" s="2">
        <v>7.8947368421052599E-2</v>
      </c>
      <c r="K184" s="2">
        <v>2.4390243902439001E-2</v>
      </c>
      <c r="L184" s="2">
        <v>-9.5238095238095205E-2</v>
      </c>
      <c r="M184" s="2">
        <v>-0.105263157894737</v>
      </c>
      <c r="N184" s="3">
        <v>-0.105263157894737</v>
      </c>
      <c r="O184" s="3">
        <v>-0.30612244897959201</v>
      </c>
    </row>
    <row r="185" spans="1:15" x14ac:dyDescent="0.3">
      <c r="A185" s="8" t="s">
        <v>15</v>
      </c>
      <c r="B185" s="8" t="s">
        <v>98</v>
      </c>
      <c r="C185" s="2">
        <v>-0.26865671641791</v>
      </c>
      <c r="D185" s="2">
        <v>-0.30612244897959201</v>
      </c>
      <c r="E185" s="2">
        <v>-0.23529411764705899</v>
      </c>
      <c r="F185" s="2">
        <v>-0.53846153846153799</v>
      </c>
      <c r="G185" s="2">
        <v>-0.33333333333333298</v>
      </c>
      <c r="H185" s="2">
        <v>1.375</v>
      </c>
      <c r="I185" s="2">
        <v>5.2631578947368397E-2</v>
      </c>
      <c r="J185" s="2">
        <v>0.15</v>
      </c>
      <c r="K185" s="2">
        <v>0.52173913043478304</v>
      </c>
      <c r="L185" s="2">
        <v>0.28571428571428598</v>
      </c>
      <c r="M185" s="2">
        <v>0.31111111111111101</v>
      </c>
      <c r="N185" s="3">
        <v>1.95</v>
      </c>
      <c r="O185" s="3">
        <v>0.73529411764705899</v>
      </c>
    </row>
    <row r="186" spans="1:15" x14ac:dyDescent="0.3">
      <c r="A186" s="8" t="s">
        <v>16</v>
      </c>
      <c r="B186" s="8" t="s">
        <v>87</v>
      </c>
      <c r="C186" s="2">
        <v>-0.55555555555555602</v>
      </c>
      <c r="D186" s="2">
        <v>0</v>
      </c>
      <c r="E186" s="2">
        <v>0.625</v>
      </c>
      <c r="F186" s="2">
        <v>-0.15384615384615399</v>
      </c>
      <c r="G186" s="2">
        <v>-9.0909090909090898E-2</v>
      </c>
      <c r="H186" s="2">
        <v>0.3</v>
      </c>
      <c r="I186" s="2">
        <v>0.30769230769230799</v>
      </c>
      <c r="J186" s="2">
        <v>-0.35294117647058798</v>
      </c>
      <c r="K186" s="2">
        <v>0.27272727272727298</v>
      </c>
      <c r="L186" s="2">
        <v>-0.35714285714285698</v>
      </c>
      <c r="M186" s="2">
        <v>-0.22222222222222199</v>
      </c>
      <c r="N186" s="3">
        <v>-0.58823529411764697</v>
      </c>
      <c r="O186" s="3">
        <v>-0.125</v>
      </c>
    </row>
    <row r="187" spans="1:15" x14ac:dyDescent="0.3">
      <c r="A187" s="8" t="s">
        <v>16</v>
      </c>
      <c r="B187" s="8" t="s">
        <v>88</v>
      </c>
      <c r="C187" s="2">
        <v>-0.57142857142857095</v>
      </c>
      <c r="D187" s="2">
        <v>-0.66666666666666696</v>
      </c>
      <c r="E187" s="2">
        <v>2</v>
      </c>
      <c r="F187" s="2">
        <v>-0.66666666666666696</v>
      </c>
      <c r="G187" s="2">
        <v>1</v>
      </c>
      <c r="H187" s="2">
        <v>1</v>
      </c>
      <c r="I187" s="2">
        <v>-0.5</v>
      </c>
      <c r="J187" s="2">
        <v>2</v>
      </c>
      <c r="K187" s="2">
        <v>0.16666666666666699</v>
      </c>
      <c r="L187" s="2">
        <v>0.85714285714285698</v>
      </c>
      <c r="M187" s="2">
        <v>-0.30769230769230799</v>
      </c>
      <c r="N187" s="3">
        <v>3.5</v>
      </c>
      <c r="O187" s="3">
        <v>8</v>
      </c>
    </row>
    <row r="188" spans="1:15" x14ac:dyDescent="0.3">
      <c r="A188" s="8" t="s">
        <v>16</v>
      </c>
      <c r="B188" s="8" t="s">
        <v>89</v>
      </c>
      <c r="C188" s="2">
        <v>1</v>
      </c>
      <c r="D188" s="2">
        <v>1.5</v>
      </c>
      <c r="E188" s="2">
        <v>-0.8</v>
      </c>
      <c r="F188" s="2">
        <v>-1</v>
      </c>
      <c r="G188" s="2">
        <v>0</v>
      </c>
      <c r="H188" s="2">
        <v>0</v>
      </c>
      <c r="I188" s="2">
        <v>0</v>
      </c>
      <c r="J188" s="2">
        <v>0</v>
      </c>
      <c r="K188" s="2">
        <v>0</v>
      </c>
      <c r="L188" s="2">
        <v>0</v>
      </c>
      <c r="M188" s="2">
        <v>1</v>
      </c>
      <c r="N188" s="3">
        <v>0</v>
      </c>
      <c r="O188" s="3">
        <v>-0.6</v>
      </c>
    </row>
    <row r="189" spans="1:15" x14ac:dyDescent="0.3">
      <c r="A189" s="8" t="s">
        <v>16</v>
      </c>
      <c r="B189" s="8" t="s">
        <v>90</v>
      </c>
      <c r="C189" s="2">
        <v>-0.33333333333333298</v>
      </c>
      <c r="D189" s="2">
        <v>-1</v>
      </c>
      <c r="E189" s="2">
        <v>0</v>
      </c>
      <c r="F189" s="2">
        <v>0</v>
      </c>
      <c r="G189" s="2">
        <v>0.5</v>
      </c>
      <c r="H189" s="2">
        <v>0.33333333333333298</v>
      </c>
      <c r="I189" s="2">
        <v>-0.25</v>
      </c>
      <c r="J189" s="2">
        <v>0</v>
      </c>
      <c r="K189" s="2">
        <v>0</v>
      </c>
      <c r="L189" s="2">
        <v>0.33333333333333298</v>
      </c>
      <c r="M189" s="2">
        <v>-0.25</v>
      </c>
      <c r="N189" s="3">
        <v>0</v>
      </c>
      <c r="O189" s="3">
        <v>0</v>
      </c>
    </row>
    <row r="190" spans="1:15" x14ac:dyDescent="0.3">
      <c r="A190" s="8" t="s">
        <v>16</v>
      </c>
      <c r="B190" s="8" t="s">
        <v>91</v>
      </c>
      <c r="C190" s="2">
        <v>0</v>
      </c>
      <c r="D190" s="2">
        <v>0</v>
      </c>
      <c r="E190" s="2">
        <v>2</v>
      </c>
      <c r="F190" s="2">
        <v>0</v>
      </c>
      <c r="G190" s="2">
        <v>-0.66666666666666696</v>
      </c>
      <c r="H190" s="2">
        <v>2</v>
      </c>
      <c r="I190" s="2">
        <v>-0.33333333333333298</v>
      </c>
      <c r="J190" s="2">
        <v>-0.5</v>
      </c>
      <c r="K190" s="2">
        <v>0</v>
      </c>
      <c r="L190" s="2">
        <v>4</v>
      </c>
      <c r="M190" s="2">
        <v>0</v>
      </c>
      <c r="N190" s="3">
        <v>1.5</v>
      </c>
      <c r="O190" s="3">
        <v>4</v>
      </c>
    </row>
    <row r="191" spans="1:15" x14ac:dyDescent="0.3">
      <c r="A191" s="8" t="s">
        <v>16</v>
      </c>
      <c r="B191" s="8" t="s">
        <v>92</v>
      </c>
      <c r="C191" s="2">
        <v>0</v>
      </c>
      <c r="D191" s="2">
        <v>0</v>
      </c>
      <c r="E191" s="2">
        <v>0</v>
      </c>
      <c r="F191" s="2">
        <v>0</v>
      </c>
      <c r="G191" s="2">
        <v>0</v>
      </c>
      <c r="H191" s="2">
        <v>0</v>
      </c>
      <c r="I191" s="2">
        <v>0</v>
      </c>
      <c r="J191" s="2">
        <v>0</v>
      </c>
      <c r="K191" s="2">
        <v>0.5</v>
      </c>
      <c r="L191" s="2">
        <v>-0.66666666666666696</v>
      </c>
      <c r="M191" s="2">
        <v>0</v>
      </c>
      <c r="N191" s="3">
        <v>0</v>
      </c>
      <c r="O191" s="3">
        <v>0</v>
      </c>
    </row>
    <row r="192" spans="1:15" x14ac:dyDescent="0.3">
      <c r="A192" s="8" t="s">
        <v>16</v>
      </c>
      <c r="B192" s="8" t="s">
        <v>93</v>
      </c>
      <c r="C192" s="2">
        <v>-0.125</v>
      </c>
      <c r="D192" s="2">
        <v>7.1428571428571397E-2</v>
      </c>
      <c r="E192" s="2">
        <v>-0.133333333333333</v>
      </c>
      <c r="F192" s="2">
        <v>0.256410256410256</v>
      </c>
      <c r="G192" s="2">
        <v>-6.1224489795918401E-2</v>
      </c>
      <c r="H192" s="2">
        <v>-0.23913043478260901</v>
      </c>
      <c r="I192" s="2">
        <v>8.5714285714285701E-2</v>
      </c>
      <c r="J192" s="2">
        <v>0.18421052631578899</v>
      </c>
      <c r="K192" s="2">
        <v>-6.6666666666666693E-2</v>
      </c>
      <c r="L192" s="2">
        <v>0.16666666666666699</v>
      </c>
      <c r="M192" s="2">
        <v>0.183673469387755</v>
      </c>
      <c r="N192" s="3">
        <v>0.52631578947368396</v>
      </c>
      <c r="O192" s="3">
        <v>0.28888888888888897</v>
      </c>
    </row>
    <row r="193" spans="1:15" x14ac:dyDescent="0.3">
      <c r="A193" s="8" t="s">
        <v>16</v>
      </c>
      <c r="B193" s="8" t="s">
        <v>94</v>
      </c>
      <c r="C193" s="2">
        <v>-0.71428571428571397</v>
      </c>
      <c r="D193" s="2">
        <v>1.5</v>
      </c>
      <c r="E193" s="2">
        <v>-0.4</v>
      </c>
      <c r="F193" s="2">
        <v>0.33333333333333298</v>
      </c>
      <c r="G193" s="2">
        <v>-0.75</v>
      </c>
      <c r="H193" s="2">
        <v>1</v>
      </c>
      <c r="I193" s="2">
        <v>1.5</v>
      </c>
      <c r="J193" s="2">
        <v>0.2</v>
      </c>
      <c r="K193" s="2">
        <v>0</v>
      </c>
      <c r="L193" s="2">
        <v>-0.66666666666666696</v>
      </c>
      <c r="M193" s="2">
        <v>0</v>
      </c>
      <c r="N193" s="3">
        <v>-0.6</v>
      </c>
      <c r="O193" s="3">
        <v>-0.6</v>
      </c>
    </row>
    <row r="194" spans="1:15" x14ac:dyDescent="0.3">
      <c r="A194" s="8" t="s">
        <v>16</v>
      </c>
      <c r="B194" s="8" t="s">
        <v>95</v>
      </c>
      <c r="C194" s="2">
        <v>0</v>
      </c>
      <c r="D194" s="2">
        <v>1</v>
      </c>
      <c r="E194" s="2">
        <v>-0.75</v>
      </c>
      <c r="F194" s="2">
        <v>0</v>
      </c>
      <c r="G194" s="2">
        <v>-1</v>
      </c>
      <c r="H194" s="2">
        <v>0</v>
      </c>
      <c r="I194" s="2">
        <v>0</v>
      </c>
      <c r="J194" s="2">
        <v>1</v>
      </c>
      <c r="K194" s="2">
        <v>0.5</v>
      </c>
      <c r="L194" s="2">
        <v>-0.33333333333333298</v>
      </c>
      <c r="M194" s="2">
        <v>0</v>
      </c>
      <c r="N194" s="3">
        <v>1</v>
      </c>
      <c r="O194" s="3">
        <v>-0.5</v>
      </c>
    </row>
    <row r="195" spans="1:15" x14ac:dyDescent="0.3">
      <c r="A195" s="8" t="s">
        <v>16</v>
      </c>
      <c r="B195" s="8" t="s">
        <v>96</v>
      </c>
      <c r="C195" s="2">
        <v>1</v>
      </c>
      <c r="D195" s="2">
        <v>0</v>
      </c>
      <c r="E195" s="2">
        <v>-1</v>
      </c>
      <c r="F195" s="2">
        <v>0</v>
      </c>
      <c r="G195" s="2">
        <v>0</v>
      </c>
      <c r="H195" s="2">
        <v>0</v>
      </c>
      <c r="I195" s="2">
        <v>0.5</v>
      </c>
      <c r="J195" s="2">
        <v>-1</v>
      </c>
      <c r="K195" s="2">
        <v>0</v>
      </c>
      <c r="L195" s="2">
        <v>-0.33333333333333298</v>
      </c>
      <c r="M195" s="2">
        <v>-0.5</v>
      </c>
      <c r="N195" s="3">
        <v>-0.66666666666666696</v>
      </c>
      <c r="O195" s="3">
        <v>-0.5</v>
      </c>
    </row>
    <row r="196" spans="1:15" x14ac:dyDescent="0.3">
      <c r="A196" s="8" t="s">
        <v>16</v>
      </c>
      <c r="B196" s="8" t="s">
        <v>97</v>
      </c>
      <c r="C196" s="2">
        <v>0</v>
      </c>
      <c r="D196" s="2">
        <v>-1</v>
      </c>
      <c r="E196" s="2">
        <v>0</v>
      </c>
      <c r="F196" s="2">
        <v>0</v>
      </c>
      <c r="G196" s="2">
        <v>6</v>
      </c>
      <c r="H196" s="2">
        <v>-0.28571428571428598</v>
      </c>
      <c r="I196" s="2">
        <v>-0.6</v>
      </c>
      <c r="J196" s="2">
        <v>-0.5</v>
      </c>
      <c r="K196" s="2">
        <v>1</v>
      </c>
      <c r="L196" s="2">
        <v>0</v>
      </c>
      <c r="M196" s="2">
        <v>0</v>
      </c>
      <c r="N196" s="3">
        <v>0</v>
      </c>
      <c r="O196" s="3">
        <v>0</v>
      </c>
    </row>
    <row r="197" spans="1:15" x14ac:dyDescent="0.3">
      <c r="A197" s="8" t="s">
        <v>16</v>
      </c>
      <c r="B197" s="8" t="s">
        <v>98</v>
      </c>
      <c r="C197" s="2">
        <v>0</v>
      </c>
      <c r="D197" s="2">
        <v>0</v>
      </c>
      <c r="E197" s="2">
        <v>-1</v>
      </c>
      <c r="F197" s="2">
        <v>0</v>
      </c>
      <c r="G197" s="2">
        <v>0</v>
      </c>
      <c r="H197" s="2">
        <v>0</v>
      </c>
      <c r="I197" s="2">
        <v>0</v>
      </c>
      <c r="J197" s="2">
        <v>1</v>
      </c>
      <c r="K197" s="2">
        <v>-0.5</v>
      </c>
      <c r="L197" s="2">
        <v>-1</v>
      </c>
      <c r="M197" s="2">
        <v>0</v>
      </c>
      <c r="N197" s="3">
        <v>0</v>
      </c>
      <c r="O197" s="3">
        <v>0</v>
      </c>
    </row>
    <row r="198" spans="1:15" x14ac:dyDescent="0.3">
      <c r="A198" s="11" t="s">
        <v>17</v>
      </c>
      <c r="B198" s="11" t="s">
        <v>17</v>
      </c>
      <c r="C198" s="3">
        <v>-1.79244647906288E-2</v>
      </c>
      <c r="D198" s="3">
        <v>8.4145944371133308E-3</v>
      </c>
      <c r="E198" s="3">
        <v>6.3390095510009901E-3</v>
      </c>
      <c r="F198" s="3">
        <v>7.3461116271215099E-3</v>
      </c>
      <c r="G198" s="3">
        <v>3.3696563285834E-3</v>
      </c>
      <c r="H198" s="3">
        <v>3.9247464536933403E-2</v>
      </c>
      <c r="I198" s="3">
        <v>3.4437299035369802E-2</v>
      </c>
      <c r="J198" s="3">
        <v>3.5420098846787498E-2</v>
      </c>
      <c r="K198" s="3">
        <v>5.0149352306329803E-2</v>
      </c>
      <c r="L198" s="3">
        <v>3.67628140990824E-2</v>
      </c>
      <c r="M198" s="3">
        <v>4.2269832078749299E-2</v>
      </c>
      <c r="N198" s="3">
        <v>0.17497124739672401</v>
      </c>
      <c r="O198" s="3">
        <v>0.28479657387580298</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100</v>
      </c>
      <c r="B203" s="15"/>
    </row>
    <row r="204" spans="1:15" x14ac:dyDescent="0.3">
      <c r="A204" s="14" t="s">
        <v>186</v>
      </c>
      <c r="B204" s="15"/>
    </row>
    <row r="205" spans="1:15" x14ac:dyDescent="0.3">
      <c r="A205" s="14" t="s">
        <v>43</v>
      </c>
      <c r="B205" s="15"/>
    </row>
    <row r="206" spans="1:15" x14ac:dyDescent="0.3">
      <c r="A206" s="14" t="s">
        <v>44</v>
      </c>
      <c r="B206" s="15"/>
    </row>
    <row r="207" spans="1:15" x14ac:dyDescent="0.3">
      <c r="A207" s="14" t="s">
        <v>45</v>
      </c>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193</v>
      </c>
      <c r="B1" s="15"/>
    </row>
    <row r="2" spans="1:14" ht="15.6" x14ac:dyDescent="0.3">
      <c r="A2" s="12" t="s">
        <v>185</v>
      </c>
      <c r="B2" s="15"/>
    </row>
    <row r="3" spans="1:14" ht="15.6" x14ac:dyDescent="0.3">
      <c r="A3" s="12" t="s">
        <v>33</v>
      </c>
      <c r="B3" s="15"/>
    </row>
    <row r="4" spans="1:14" ht="15.6" x14ac:dyDescent="0.3">
      <c r="A4" s="12" t="s">
        <v>111</v>
      </c>
      <c r="B4" s="15"/>
    </row>
    <row r="5" spans="1:14" x14ac:dyDescent="0.3">
      <c r="A5" s="15"/>
      <c r="B5" s="15"/>
    </row>
    <row r="6" spans="1:14" x14ac:dyDescent="0.3">
      <c r="A6" s="16" t="str">
        <f>HYPERLINK("#'Table of contents'!A62",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101</v>
      </c>
      <c r="C9" s="1">
        <v>554</v>
      </c>
      <c r="D9" s="1">
        <v>572</v>
      </c>
      <c r="E9" s="1">
        <v>575</v>
      </c>
      <c r="F9" s="1">
        <v>591</v>
      </c>
      <c r="G9" s="1">
        <v>651</v>
      </c>
      <c r="H9" s="1">
        <v>727</v>
      </c>
      <c r="I9" s="1">
        <v>816</v>
      </c>
      <c r="J9" s="1">
        <v>935</v>
      </c>
      <c r="K9" s="1">
        <v>1058</v>
      </c>
      <c r="L9" s="1">
        <v>1206</v>
      </c>
      <c r="M9" s="1">
        <v>1409</v>
      </c>
      <c r="N9" s="1">
        <v>1521</v>
      </c>
    </row>
    <row r="10" spans="1:14" x14ac:dyDescent="0.3">
      <c r="A10" s="7" t="s">
        <v>12</v>
      </c>
      <c r="B10" s="7" t="s">
        <v>102</v>
      </c>
      <c r="C10" s="1">
        <v>10916</v>
      </c>
      <c r="D10" s="1">
        <v>11000</v>
      </c>
      <c r="E10" s="1">
        <v>11218</v>
      </c>
      <c r="F10" s="1">
        <v>11496</v>
      </c>
      <c r="G10" s="1">
        <v>11915</v>
      </c>
      <c r="H10" s="1">
        <v>12351</v>
      </c>
      <c r="I10" s="1">
        <v>12941</v>
      </c>
      <c r="J10" s="1">
        <v>13234</v>
      </c>
      <c r="K10" s="1">
        <v>13670</v>
      </c>
      <c r="L10" s="1">
        <v>14266</v>
      </c>
      <c r="M10" s="1">
        <v>15490</v>
      </c>
      <c r="N10" s="1">
        <v>16002</v>
      </c>
    </row>
    <row r="11" spans="1:14" x14ac:dyDescent="0.3">
      <c r="A11" s="7" t="s">
        <v>12</v>
      </c>
      <c r="B11" s="7" t="s">
        <v>103</v>
      </c>
      <c r="C11" s="1">
        <v>3647</v>
      </c>
      <c r="D11" s="1">
        <v>3366</v>
      </c>
      <c r="E11" s="1">
        <v>3251</v>
      </c>
      <c r="F11" s="1">
        <v>3185</v>
      </c>
      <c r="G11" s="1">
        <v>3184</v>
      </c>
      <c r="H11" s="1">
        <v>3134</v>
      </c>
      <c r="I11" s="1">
        <v>3406</v>
      </c>
      <c r="J11" s="1">
        <v>3590</v>
      </c>
      <c r="K11" s="1">
        <v>3820</v>
      </c>
      <c r="L11" s="1">
        <v>4167</v>
      </c>
      <c r="M11" s="1">
        <v>4762</v>
      </c>
      <c r="N11" s="1">
        <v>5297</v>
      </c>
    </row>
    <row r="12" spans="1:14" x14ac:dyDescent="0.3">
      <c r="A12" s="7" t="s">
        <v>12</v>
      </c>
      <c r="B12" s="7" t="s">
        <v>104</v>
      </c>
      <c r="C12" s="1">
        <v>301</v>
      </c>
      <c r="D12" s="1">
        <v>295</v>
      </c>
      <c r="E12" s="1">
        <v>329</v>
      </c>
      <c r="F12" s="1">
        <v>326</v>
      </c>
      <c r="G12" s="1">
        <v>344</v>
      </c>
      <c r="H12" s="1">
        <v>362</v>
      </c>
      <c r="I12" s="1">
        <v>397</v>
      </c>
      <c r="J12" s="1">
        <v>375</v>
      </c>
      <c r="K12" s="1">
        <v>377</v>
      </c>
      <c r="L12" s="1">
        <v>398</v>
      </c>
      <c r="M12" s="1">
        <v>416</v>
      </c>
      <c r="N12" s="1">
        <v>464</v>
      </c>
    </row>
    <row r="13" spans="1:14" x14ac:dyDescent="0.3">
      <c r="A13" s="7" t="s">
        <v>12</v>
      </c>
      <c r="B13" s="7" t="s">
        <v>105</v>
      </c>
      <c r="C13" s="1">
        <v>4042</v>
      </c>
      <c r="D13" s="1">
        <v>4032</v>
      </c>
      <c r="E13" s="1">
        <v>4155</v>
      </c>
      <c r="F13" s="1">
        <v>4466</v>
      </c>
      <c r="G13" s="1">
        <v>4755</v>
      </c>
      <c r="H13" s="1">
        <v>5288</v>
      </c>
      <c r="I13" s="1">
        <v>6089</v>
      </c>
      <c r="J13" s="1">
        <v>6864</v>
      </c>
      <c r="K13" s="1">
        <v>7802</v>
      </c>
      <c r="L13" s="1">
        <v>9166</v>
      </c>
      <c r="M13" s="1">
        <v>10907</v>
      </c>
      <c r="N13" s="1">
        <v>12510</v>
      </c>
    </row>
    <row r="14" spans="1:14" x14ac:dyDescent="0.3">
      <c r="A14" s="7" t="s">
        <v>12</v>
      </c>
      <c r="B14" s="7" t="s">
        <v>106</v>
      </c>
      <c r="C14" s="1">
        <v>568</v>
      </c>
      <c r="D14" s="1">
        <v>555</v>
      </c>
      <c r="E14" s="1">
        <v>568</v>
      </c>
      <c r="F14" s="1">
        <v>561</v>
      </c>
      <c r="G14" s="1">
        <v>566</v>
      </c>
      <c r="H14" s="1">
        <v>562</v>
      </c>
      <c r="I14" s="1">
        <v>593</v>
      </c>
      <c r="J14" s="1">
        <v>598</v>
      </c>
      <c r="K14" s="1">
        <v>628</v>
      </c>
      <c r="L14" s="1">
        <v>692</v>
      </c>
      <c r="M14" s="1">
        <v>726</v>
      </c>
      <c r="N14" s="1">
        <v>776</v>
      </c>
    </row>
    <row r="15" spans="1:14" x14ac:dyDescent="0.3">
      <c r="A15" s="7" t="s">
        <v>12</v>
      </c>
      <c r="B15" s="7" t="s">
        <v>16</v>
      </c>
      <c r="C15" s="1">
        <v>411</v>
      </c>
      <c r="D15" s="1">
        <v>441</v>
      </c>
      <c r="E15" s="1">
        <v>453</v>
      </c>
      <c r="F15" s="1">
        <v>476</v>
      </c>
      <c r="G15" s="1">
        <v>497</v>
      </c>
      <c r="H15" s="1">
        <v>510</v>
      </c>
      <c r="I15" s="1">
        <v>533</v>
      </c>
      <c r="J15" s="1">
        <v>535</v>
      </c>
      <c r="K15" s="1">
        <v>565</v>
      </c>
      <c r="L15" s="1">
        <v>607</v>
      </c>
      <c r="M15" s="1">
        <v>645</v>
      </c>
      <c r="N15" s="1">
        <v>673</v>
      </c>
    </row>
    <row r="16" spans="1:14" x14ac:dyDescent="0.3">
      <c r="A16" s="7" t="s">
        <v>12</v>
      </c>
      <c r="B16" s="7" t="s">
        <v>107</v>
      </c>
      <c r="C16" s="1">
        <v>10647</v>
      </c>
      <c r="D16" s="1">
        <v>11395</v>
      </c>
      <c r="E16" s="1">
        <v>12535</v>
      </c>
      <c r="F16" s="1">
        <v>13367</v>
      </c>
      <c r="G16" s="1">
        <v>14049</v>
      </c>
      <c r="H16" s="1">
        <v>14673</v>
      </c>
      <c r="I16" s="1">
        <v>15753</v>
      </c>
      <c r="J16" s="1">
        <v>16394</v>
      </c>
      <c r="K16" s="1">
        <v>16890</v>
      </c>
      <c r="L16" s="1">
        <v>17502</v>
      </c>
      <c r="M16" s="1">
        <v>19114</v>
      </c>
      <c r="N16" s="1">
        <v>19921</v>
      </c>
    </row>
    <row r="17" spans="1:14" x14ac:dyDescent="0.3">
      <c r="A17" s="7" t="s">
        <v>12</v>
      </c>
      <c r="B17" s="7" t="s">
        <v>108</v>
      </c>
      <c r="C17" s="1">
        <v>4173</v>
      </c>
      <c r="D17" s="1">
        <v>4303</v>
      </c>
      <c r="E17" s="1">
        <v>4626</v>
      </c>
      <c r="F17" s="1">
        <v>4858</v>
      </c>
      <c r="G17" s="1">
        <v>4903</v>
      </c>
      <c r="H17" s="1">
        <v>5003</v>
      </c>
      <c r="I17" s="1">
        <v>5206</v>
      </c>
      <c r="J17" s="1">
        <v>5182</v>
      </c>
      <c r="K17" s="1">
        <v>5338</v>
      </c>
      <c r="L17" s="1">
        <v>5414</v>
      </c>
      <c r="M17" s="1">
        <v>5859</v>
      </c>
      <c r="N17" s="1">
        <v>6055</v>
      </c>
    </row>
    <row r="18" spans="1:14" x14ac:dyDescent="0.3">
      <c r="A18" s="7" t="s">
        <v>12</v>
      </c>
      <c r="B18" s="7" t="s">
        <v>109</v>
      </c>
      <c r="C18" s="1">
        <v>14410</v>
      </c>
      <c r="D18" s="1">
        <v>12624</v>
      </c>
      <c r="E18" s="1">
        <v>11294</v>
      </c>
      <c r="F18" s="1">
        <v>10171</v>
      </c>
      <c r="G18" s="1">
        <v>8956</v>
      </c>
      <c r="H18" s="1">
        <v>7309</v>
      </c>
      <c r="I18" s="1">
        <v>6353</v>
      </c>
      <c r="J18" s="1">
        <v>6203</v>
      </c>
      <c r="K18" s="1">
        <v>5761</v>
      </c>
      <c r="L18" s="1">
        <v>5465</v>
      </c>
      <c r="M18" s="1">
        <v>1733</v>
      </c>
      <c r="N18" s="1">
        <v>795</v>
      </c>
    </row>
    <row r="19" spans="1:14" x14ac:dyDescent="0.3">
      <c r="A19" s="7" t="s">
        <v>13</v>
      </c>
      <c r="B19" s="7" t="s">
        <v>101</v>
      </c>
      <c r="C19" s="1">
        <v>6</v>
      </c>
      <c r="D19" s="1">
        <v>2</v>
      </c>
      <c r="E19" s="1">
        <v>3</v>
      </c>
      <c r="F19" s="1">
        <v>2</v>
      </c>
      <c r="G19" s="1">
        <v>4</v>
      </c>
      <c r="H19" s="1">
        <v>5</v>
      </c>
      <c r="I19" s="1">
        <v>12</v>
      </c>
      <c r="J19" s="1">
        <v>19</v>
      </c>
      <c r="K19" s="1">
        <v>24</v>
      </c>
      <c r="L19" s="1">
        <v>25</v>
      </c>
      <c r="M19" s="1">
        <v>19</v>
      </c>
      <c r="N19" s="1">
        <v>18</v>
      </c>
    </row>
    <row r="20" spans="1:14" x14ac:dyDescent="0.3">
      <c r="A20" s="7" t="s">
        <v>13</v>
      </c>
      <c r="B20" s="7" t="s">
        <v>102</v>
      </c>
      <c r="C20" s="1">
        <v>941</v>
      </c>
      <c r="D20" s="1">
        <v>970</v>
      </c>
      <c r="E20" s="1">
        <v>1013</v>
      </c>
      <c r="F20" s="1">
        <v>1042</v>
      </c>
      <c r="G20" s="1">
        <v>1075</v>
      </c>
      <c r="H20" s="1">
        <v>1107</v>
      </c>
      <c r="I20" s="1">
        <v>1117</v>
      </c>
      <c r="J20" s="1">
        <v>1165</v>
      </c>
      <c r="K20" s="1">
        <v>1121</v>
      </c>
      <c r="L20" s="1">
        <v>1136</v>
      </c>
      <c r="M20" s="1">
        <v>1192</v>
      </c>
      <c r="N20" s="1">
        <v>1199</v>
      </c>
    </row>
    <row r="21" spans="1:14" x14ac:dyDescent="0.3">
      <c r="A21" s="7" t="s">
        <v>13</v>
      </c>
      <c r="B21" s="7" t="s">
        <v>103</v>
      </c>
      <c r="C21" s="1">
        <v>27</v>
      </c>
      <c r="D21" s="1">
        <v>16</v>
      </c>
      <c r="E21" s="1">
        <v>13</v>
      </c>
      <c r="F21" s="1">
        <v>8</v>
      </c>
      <c r="G21" s="1">
        <v>11</v>
      </c>
      <c r="H21" s="1">
        <v>11</v>
      </c>
      <c r="I21" s="1">
        <v>11</v>
      </c>
      <c r="J21" s="1">
        <v>19</v>
      </c>
      <c r="K21" s="1">
        <v>26</v>
      </c>
      <c r="L21" s="1">
        <v>28</v>
      </c>
      <c r="M21" s="1">
        <v>36</v>
      </c>
      <c r="N21" s="1">
        <v>32</v>
      </c>
    </row>
    <row r="22" spans="1:14" x14ac:dyDescent="0.3">
      <c r="A22" s="7" t="s">
        <v>13</v>
      </c>
      <c r="B22" s="7" t="s">
        <v>104</v>
      </c>
      <c r="C22" s="1">
        <v>1</v>
      </c>
      <c r="D22" s="1">
        <v>1</v>
      </c>
      <c r="E22" s="1">
        <v>1</v>
      </c>
      <c r="F22" s="1">
        <v>0</v>
      </c>
      <c r="G22" s="1">
        <v>0</v>
      </c>
      <c r="H22" s="1">
        <v>1</v>
      </c>
      <c r="I22" s="1">
        <v>1</v>
      </c>
      <c r="J22" s="1">
        <v>1</v>
      </c>
      <c r="K22" s="1">
        <v>1</v>
      </c>
      <c r="L22" s="1">
        <v>1</v>
      </c>
      <c r="M22" s="1">
        <v>1</v>
      </c>
      <c r="N22" s="1">
        <v>1</v>
      </c>
    </row>
    <row r="23" spans="1:14" x14ac:dyDescent="0.3">
      <c r="A23" s="7" t="s">
        <v>13</v>
      </c>
      <c r="B23" s="7" t="s">
        <v>105</v>
      </c>
      <c r="C23" s="1">
        <v>36</v>
      </c>
      <c r="D23" s="1">
        <v>28</v>
      </c>
      <c r="E23" s="1">
        <v>30</v>
      </c>
      <c r="F23" s="1">
        <v>29</v>
      </c>
      <c r="G23" s="1">
        <v>32</v>
      </c>
      <c r="H23" s="1">
        <v>52</v>
      </c>
      <c r="I23" s="1">
        <v>51</v>
      </c>
      <c r="J23" s="1">
        <v>65</v>
      </c>
      <c r="K23" s="1">
        <v>108</v>
      </c>
      <c r="L23" s="1">
        <v>122</v>
      </c>
      <c r="M23" s="1">
        <v>156</v>
      </c>
      <c r="N23" s="1">
        <v>154</v>
      </c>
    </row>
    <row r="24" spans="1:14" x14ac:dyDescent="0.3">
      <c r="A24" s="7" t="s">
        <v>13</v>
      </c>
      <c r="B24" s="7" t="s">
        <v>106</v>
      </c>
      <c r="C24" s="1">
        <v>2</v>
      </c>
      <c r="D24" s="1">
        <v>2</v>
      </c>
      <c r="E24" s="1">
        <v>1</v>
      </c>
      <c r="F24" s="1">
        <v>2</v>
      </c>
      <c r="G24" s="1">
        <v>2</v>
      </c>
      <c r="H24" s="1">
        <v>2</v>
      </c>
      <c r="I24" s="1">
        <v>1</v>
      </c>
      <c r="J24" s="1">
        <v>3</v>
      </c>
      <c r="K24" s="1">
        <v>6</v>
      </c>
      <c r="L24" s="1">
        <v>7</v>
      </c>
      <c r="M24" s="1">
        <v>7</v>
      </c>
      <c r="N24" s="1">
        <v>5</v>
      </c>
    </row>
    <row r="25" spans="1:14" x14ac:dyDescent="0.3">
      <c r="A25" s="7" t="s">
        <v>13</v>
      </c>
      <c r="B25" s="7" t="s">
        <v>16</v>
      </c>
      <c r="C25" s="1">
        <v>8</v>
      </c>
      <c r="D25" s="1">
        <v>9</v>
      </c>
      <c r="E25" s="1">
        <v>9</v>
      </c>
      <c r="F25" s="1">
        <v>12</v>
      </c>
      <c r="G25" s="1">
        <v>12</v>
      </c>
      <c r="H25" s="1">
        <v>12</v>
      </c>
      <c r="I25" s="1">
        <v>14</v>
      </c>
      <c r="J25" s="1">
        <v>14</v>
      </c>
      <c r="K25" s="1">
        <v>12</v>
      </c>
      <c r="L25" s="1">
        <v>12</v>
      </c>
      <c r="M25" s="1">
        <v>11</v>
      </c>
      <c r="N25" s="1">
        <v>12</v>
      </c>
    </row>
    <row r="26" spans="1:14" x14ac:dyDescent="0.3">
      <c r="A26" s="7" t="s">
        <v>13</v>
      </c>
      <c r="B26" s="7" t="s">
        <v>107</v>
      </c>
      <c r="C26" s="1">
        <v>229</v>
      </c>
      <c r="D26" s="1">
        <v>231</v>
      </c>
      <c r="E26" s="1">
        <v>262</v>
      </c>
      <c r="F26" s="1">
        <v>274</v>
      </c>
      <c r="G26" s="1">
        <v>281</v>
      </c>
      <c r="H26" s="1">
        <v>307</v>
      </c>
      <c r="I26" s="1">
        <v>332</v>
      </c>
      <c r="J26" s="1">
        <v>356</v>
      </c>
      <c r="K26" s="1">
        <v>379</v>
      </c>
      <c r="L26" s="1">
        <v>378</v>
      </c>
      <c r="M26" s="1">
        <v>372</v>
      </c>
      <c r="N26" s="1">
        <v>361</v>
      </c>
    </row>
    <row r="27" spans="1:14" x14ac:dyDescent="0.3">
      <c r="A27" s="7" t="s">
        <v>13</v>
      </c>
      <c r="B27" s="7" t="s">
        <v>108</v>
      </c>
      <c r="C27" s="1">
        <v>114</v>
      </c>
      <c r="D27" s="1">
        <v>105</v>
      </c>
      <c r="E27" s="1">
        <v>114</v>
      </c>
      <c r="F27" s="1">
        <v>120</v>
      </c>
      <c r="G27" s="1">
        <v>118</v>
      </c>
      <c r="H27" s="1">
        <v>112</v>
      </c>
      <c r="I27" s="1">
        <v>118</v>
      </c>
      <c r="J27" s="1">
        <v>120</v>
      </c>
      <c r="K27" s="1">
        <v>119</v>
      </c>
      <c r="L27" s="1">
        <v>105</v>
      </c>
      <c r="M27" s="1">
        <v>97</v>
      </c>
      <c r="N27" s="1">
        <v>97</v>
      </c>
    </row>
    <row r="28" spans="1:14" x14ac:dyDescent="0.3">
      <c r="A28" s="7" t="s">
        <v>13</v>
      </c>
      <c r="B28" s="7" t="s">
        <v>109</v>
      </c>
      <c r="C28" s="1">
        <v>371</v>
      </c>
      <c r="D28" s="1">
        <v>331</v>
      </c>
      <c r="E28" s="1">
        <v>275</v>
      </c>
      <c r="F28" s="1">
        <v>213</v>
      </c>
      <c r="G28" s="1">
        <v>197</v>
      </c>
      <c r="H28" s="1">
        <v>162</v>
      </c>
      <c r="I28" s="1">
        <v>133</v>
      </c>
      <c r="J28" s="1">
        <v>121</v>
      </c>
      <c r="K28" s="1">
        <v>113</v>
      </c>
      <c r="L28" s="1">
        <v>107</v>
      </c>
      <c r="M28" s="1">
        <v>41</v>
      </c>
      <c r="N28" s="1">
        <v>21</v>
      </c>
    </row>
    <row r="29" spans="1:14" x14ac:dyDescent="0.3">
      <c r="A29" s="7" t="s">
        <v>14</v>
      </c>
      <c r="B29" s="7" t="s">
        <v>101</v>
      </c>
      <c r="C29" s="1">
        <v>62</v>
      </c>
      <c r="D29" s="1">
        <v>54</v>
      </c>
      <c r="E29" s="1">
        <v>59</v>
      </c>
      <c r="F29" s="1">
        <v>71</v>
      </c>
      <c r="G29" s="1">
        <v>69</v>
      </c>
      <c r="H29" s="1">
        <v>79</v>
      </c>
      <c r="I29" s="1">
        <v>100</v>
      </c>
      <c r="J29" s="1">
        <v>105</v>
      </c>
      <c r="K29" s="1">
        <v>98</v>
      </c>
      <c r="L29" s="1">
        <v>106</v>
      </c>
      <c r="M29" s="1">
        <v>126</v>
      </c>
      <c r="N29" s="1">
        <v>138</v>
      </c>
    </row>
    <row r="30" spans="1:14" x14ac:dyDescent="0.3">
      <c r="A30" s="7" t="s">
        <v>14</v>
      </c>
      <c r="B30" s="7" t="s">
        <v>102</v>
      </c>
      <c r="C30" s="1">
        <v>1411</v>
      </c>
      <c r="D30" s="1">
        <v>1455</v>
      </c>
      <c r="E30" s="1">
        <v>1524</v>
      </c>
      <c r="F30" s="1">
        <v>1566</v>
      </c>
      <c r="G30" s="1">
        <v>1622</v>
      </c>
      <c r="H30" s="1">
        <v>1707</v>
      </c>
      <c r="I30" s="1">
        <v>1706</v>
      </c>
      <c r="J30" s="1">
        <v>1701</v>
      </c>
      <c r="K30" s="1">
        <v>1710</v>
      </c>
      <c r="L30" s="1">
        <v>1756</v>
      </c>
      <c r="M30" s="1">
        <v>1883</v>
      </c>
      <c r="N30" s="1">
        <v>1887</v>
      </c>
    </row>
    <row r="31" spans="1:14" x14ac:dyDescent="0.3">
      <c r="A31" s="7" t="s">
        <v>14</v>
      </c>
      <c r="B31" s="7" t="s">
        <v>103</v>
      </c>
      <c r="C31" s="1">
        <v>197</v>
      </c>
      <c r="D31" s="1">
        <v>164</v>
      </c>
      <c r="E31" s="1">
        <v>149</v>
      </c>
      <c r="F31" s="1">
        <v>143</v>
      </c>
      <c r="G31" s="1">
        <v>145</v>
      </c>
      <c r="H31" s="1">
        <v>130</v>
      </c>
      <c r="I31" s="1">
        <v>127</v>
      </c>
      <c r="J31" s="1">
        <v>125</v>
      </c>
      <c r="K31" s="1">
        <v>136</v>
      </c>
      <c r="L31" s="1">
        <v>151</v>
      </c>
      <c r="M31" s="1">
        <v>182</v>
      </c>
      <c r="N31" s="1">
        <v>175</v>
      </c>
    </row>
    <row r="32" spans="1:14" x14ac:dyDescent="0.3">
      <c r="A32" s="7" t="s">
        <v>14</v>
      </c>
      <c r="B32" s="7" t="s">
        <v>104</v>
      </c>
      <c r="C32" s="1">
        <v>10</v>
      </c>
      <c r="D32" s="1">
        <v>8</v>
      </c>
      <c r="E32" s="1">
        <v>8</v>
      </c>
      <c r="F32" s="1">
        <v>5</v>
      </c>
      <c r="G32" s="1">
        <v>8</v>
      </c>
      <c r="H32" s="1">
        <v>11</v>
      </c>
      <c r="I32" s="1">
        <v>8</v>
      </c>
      <c r="J32" s="1">
        <v>10</v>
      </c>
      <c r="K32" s="1">
        <v>12</v>
      </c>
      <c r="L32" s="1">
        <v>12</v>
      </c>
      <c r="M32" s="1">
        <v>13</v>
      </c>
      <c r="N32" s="1">
        <v>10</v>
      </c>
    </row>
    <row r="33" spans="1:14" x14ac:dyDescent="0.3">
      <c r="A33" s="7" t="s">
        <v>14</v>
      </c>
      <c r="B33" s="7" t="s">
        <v>105</v>
      </c>
      <c r="C33" s="1">
        <v>280</v>
      </c>
      <c r="D33" s="1">
        <v>256</v>
      </c>
      <c r="E33" s="1">
        <v>247</v>
      </c>
      <c r="F33" s="1">
        <v>261</v>
      </c>
      <c r="G33" s="1">
        <v>275</v>
      </c>
      <c r="H33" s="1">
        <v>259</v>
      </c>
      <c r="I33" s="1">
        <v>286</v>
      </c>
      <c r="J33" s="1">
        <v>316</v>
      </c>
      <c r="K33" s="1">
        <v>376</v>
      </c>
      <c r="L33" s="1">
        <v>382</v>
      </c>
      <c r="M33" s="1">
        <v>517</v>
      </c>
      <c r="N33" s="1">
        <v>518</v>
      </c>
    </row>
    <row r="34" spans="1:14" x14ac:dyDescent="0.3">
      <c r="A34" s="7" t="s">
        <v>14</v>
      </c>
      <c r="B34" s="7" t="s">
        <v>106</v>
      </c>
      <c r="C34" s="1">
        <v>19</v>
      </c>
      <c r="D34" s="1">
        <v>17</v>
      </c>
      <c r="E34" s="1">
        <v>18</v>
      </c>
      <c r="F34" s="1">
        <v>25</v>
      </c>
      <c r="G34" s="1">
        <v>31</v>
      </c>
      <c r="H34" s="1">
        <v>25</v>
      </c>
      <c r="I34" s="1">
        <v>19</v>
      </c>
      <c r="J34" s="1">
        <v>20</v>
      </c>
      <c r="K34" s="1">
        <v>23</v>
      </c>
      <c r="L34" s="1">
        <v>24</v>
      </c>
      <c r="M34" s="1">
        <v>23</v>
      </c>
      <c r="N34" s="1">
        <v>21</v>
      </c>
    </row>
    <row r="35" spans="1:14" x14ac:dyDescent="0.3">
      <c r="A35" s="7" t="s">
        <v>14</v>
      </c>
      <c r="B35" s="7" t="s">
        <v>16</v>
      </c>
      <c r="C35" s="1">
        <v>31</v>
      </c>
      <c r="D35" s="1">
        <v>29</v>
      </c>
      <c r="E35" s="1">
        <v>35</v>
      </c>
      <c r="F35" s="1">
        <v>42</v>
      </c>
      <c r="G35" s="1">
        <v>45</v>
      </c>
      <c r="H35" s="1">
        <v>49</v>
      </c>
      <c r="I35" s="1">
        <v>54</v>
      </c>
      <c r="J35" s="1">
        <v>57</v>
      </c>
      <c r="K35" s="1">
        <v>59</v>
      </c>
      <c r="L35" s="1">
        <v>54</v>
      </c>
      <c r="M35" s="1">
        <v>63</v>
      </c>
      <c r="N35" s="1">
        <v>64</v>
      </c>
    </row>
    <row r="36" spans="1:14" x14ac:dyDescent="0.3">
      <c r="A36" s="7" t="s">
        <v>14</v>
      </c>
      <c r="B36" s="7" t="s">
        <v>107</v>
      </c>
      <c r="C36" s="1">
        <v>1512</v>
      </c>
      <c r="D36" s="1">
        <v>1678</v>
      </c>
      <c r="E36" s="1">
        <v>1840</v>
      </c>
      <c r="F36" s="1">
        <v>1903</v>
      </c>
      <c r="G36" s="1">
        <v>2063</v>
      </c>
      <c r="H36" s="1">
        <v>2219</v>
      </c>
      <c r="I36" s="1">
        <v>2329</v>
      </c>
      <c r="J36" s="1">
        <v>2430</v>
      </c>
      <c r="K36" s="1">
        <v>2469</v>
      </c>
      <c r="L36" s="1">
        <v>2547</v>
      </c>
      <c r="M36" s="1">
        <v>2797</v>
      </c>
      <c r="N36" s="1">
        <v>2791</v>
      </c>
    </row>
    <row r="37" spans="1:14" x14ac:dyDescent="0.3">
      <c r="A37" s="7" t="s">
        <v>14</v>
      </c>
      <c r="B37" s="7" t="s">
        <v>108</v>
      </c>
      <c r="C37" s="1">
        <v>408</v>
      </c>
      <c r="D37" s="1">
        <v>444</v>
      </c>
      <c r="E37" s="1">
        <v>459</v>
      </c>
      <c r="F37" s="1">
        <v>472</v>
      </c>
      <c r="G37" s="1">
        <v>464</v>
      </c>
      <c r="H37" s="1">
        <v>481</v>
      </c>
      <c r="I37" s="1">
        <v>533</v>
      </c>
      <c r="J37" s="1">
        <v>511</v>
      </c>
      <c r="K37" s="1">
        <v>509</v>
      </c>
      <c r="L37" s="1">
        <v>526</v>
      </c>
      <c r="M37" s="1">
        <v>540</v>
      </c>
      <c r="N37" s="1">
        <v>566</v>
      </c>
    </row>
    <row r="38" spans="1:14" x14ac:dyDescent="0.3">
      <c r="A38" s="7" t="s">
        <v>14</v>
      </c>
      <c r="B38" s="7" t="s">
        <v>109</v>
      </c>
      <c r="C38" s="1">
        <v>1543</v>
      </c>
      <c r="D38" s="1">
        <v>1413</v>
      </c>
      <c r="E38" s="1">
        <v>1252</v>
      </c>
      <c r="F38" s="1">
        <v>1064</v>
      </c>
      <c r="G38" s="1">
        <v>928</v>
      </c>
      <c r="H38" s="1">
        <v>715</v>
      </c>
      <c r="I38" s="1">
        <v>580</v>
      </c>
      <c r="J38" s="1">
        <v>564</v>
      </c>
      <c r="K38" s="1">
        <v>528</v>
      </c>
      <c r="L38" s="1">
        <v>498</v>
      </c>
      <c r="M38" s="1">
        <v>172</v>
      </c>
      <c r="N38" s="1">
        <v>75</v>
      </c>
    </row>
    <row r="39" spans="1:14" x14ac:dyDescent="0.3">
      <c r="A39" s="7" t="s">
        <v>15</v>
      </c>
      <c r="B39" s="7" t="s">
        <v>101</v>
      </c>
      <c r="C39" s="1">
        <v>24</v>
      </c>
      <c r="D39" s="1">
        <v>23</v>
      </c>
      <c r="E39" s="1">
        <v>22</v>
      </c>
      <c r="F39" s="1">
        <v>22</v>
      </c>
      <c r="G39" s="1">
        <v>30</v>
      </c>
      <c r="H39" s="1">
        <v>30</v>
      </c>
      <c r="I39" s="1">
        <v>29</v>
      </c>
      <c r="J39" s="1">
        <v>33</v>
      </c>
      <c r="K39" s="1">
        <v>45</v>
      </c>
      <c r="L39" s="1">
        <v>51</v>
      </c>
      <c r="M39" s="1">
        <v>76</v>
      </c>
      <c r="N39" s="1">
        <v>81</v>
      </c>
    </row>
    <row r="40" spans="1:14" x14ac:dyDescent="0.3">
      <c r="A40" s="7" t="s">
        <v>15</v>
      </c>
      <c r="B40" s="7" t="s">
        <v>102</v>
      </c>
      <c r="C40" s="1">
        <v>559</v>
      </c>
      <c r="D40" s="1">
        <v>568</v>
      </c>
      <c r="E40" s="1">
        <v>587</v>
      </c>
      <c r="F40" s="1">
        <v>616</v>
      </c>
      <c r="G40" s="1">
        <v>582</v>
      </c>
      <c r="H40" s="1">
        <v>627</v>
      </c>
      <c r="I40" s="1">
        <v>662</v>
      </c>
      <c r="J40" s="1">
        <v>663</v>
      </c>
      <c r="K40" s="1">
        <v>717</v>
      </c>
      <c r="L40" s="1">
        <v>780</v>
      </c>
      <c r="M40" s="1">
        <v>798</v>
      </c>
      <c r="N40" s="1">
        <v>841</v>
      </c>
    </row>
    <row r="41" spans="1:14" x14ac:dyDescent="0.3">
      <c r="A41" s="7" t="s">
        <v>15</v>
      </c>
      <c r="B41" s="7" t="s">
        <v>103</v>
      </c>
      <c r="C41" s="1">
        <v>169</v>
      </c>
      <c r="D41" s="1">
        <v>152</v>
      </c>
      <c r="E41" s="1">
        <v>121</v>
      </c>
      <c r="F41" s="1">
        <v>106</v>
      </c>
      <c r="G41" s="1">
        <v>102</v>
      </c>
      <c r="H41" s="1">
        <v>101</v>
      </c>
      <c r="I41" s="1">
        <v>101</v>
      </c>
      <c r="J41" s="1">
        <v>102</v>
      </c>
      <c r="K41" s="1">
        <v>109</v>
      </c>
      <c r="L41" s="1">
        <v>126</v>
      </c>
      <c r="M41" s="1">
        <v>139</v>
      </c>
      <c r="N41" s="1">
        <v>159</v>
      </c>
    </row>
    <row r="42" spans="1:14" x14ac:dyDescent="0.3">
      <c r="A42" s="7" t="s">
        <v>15</v>
      </c>
      <c r="B42" s="7" t="s">
        <v>104</v>
      </c>
      <c r="C42" s="1">
        <v>2</v>
      </c>
      <c r="D42" s="1">
        <v>2</v>
      </c>
      <c r="E42" s="1">
        <v>1</v>
      </c>
      <c r="F42" s="1">
        <v>1</v>
      </c>
      <c r="G42" s="1">
        <v>1</v>
      </c>
      <c r="H42" s="1">
        <v>0</v>
      </c>
      <c r="I42" s="1">
        <v>1</v>
      </c>
      <c r="J42" s="1">
        <v>1</v>
      </c>
      <c r="K42" s="1">
        <v>1</v>
      </c>
      <c r="L42" s="1">
        <v>2</v>
      </c>
      <c r="M42" s="1">
        <v>3</v>
      </c>
      <c r="N42" s="1">
        <v>3</v>
      </c>
    </row>
    <row r="43" spans="1:14" x14ac:dyDescent="0.3">
      <c r="A43" s="7" t="s">
        <v>15</v>
      </c>
      <c r="B43" s="7" t="s">
        <v>105</v>
      </c>
      <c r="C43" s="1">
        <v>205</v>
      </c>
      <c r="D43" s="1">
        <v>209</v>
      </c>
      <c r="E43" s="1">
        <v>226</v>
      </c>
      <c r="F43" s="1">
        <v>212</v>
      </c>
      <c r="G43" s="1">
        <v>204</v>
      </c>
      <c r="H43" s="1">
        <v>213</v>
      </c>
      <c r="I43" s="1">
        <v>242</v>
      </c>
      <c r="J43" s="1">
        <v>289</v>
      </c>
      <c r="K43" s="1">
        <v>342</v>
      </c>
      <c r="L43" s="1">
        <v>446</v>
      </c>
      <c r="M43" s="1">
        <v>501</v>
      </c>
      <c r="N43" s="1">
        <v>574</v>
      </c>
    </row>
    <row r="44" spans="1:14" x14ac:dyDescent="0.3">
      <c r="A44" s="7" t="s">
        <v>15</v>
      </c>
      <c r="B44" s="7" t="s">
        <v>106</v>
      </c>
      <c r="C44" s="1">
        <v>4</v>
      </c>
      <c r="D44" s="1">
        <v>7</v>
      </c>
      <c r="E44" s="1">
        <v>9</v>
      </c>
      <c r="F44" s="1">
        <v>8</v>
      </c>
      <c r="G44" s="1">
        <v>11</v>
      </c>
      <c r="H44" s="1">
        <v>9</v>
      </c>
      <c r="I44" s="1">
        <v>11</v>
      </c>
      <c r="J44" s="1">
        <v>16</v>
      </c>
      <c r="K44" s="1">
        <v>16</v>
      </c>
      <c r="L44" s="1">
        <v>19</v>
      </c>
      <c r="M44" s="1">
        <v>22</v>
      </c>
      <c r="N44" s="1">
        <v>18</v>
      </c>
    </row>
    <row r="45" spans="1:14" x14ac:dyDescent="0.3">
      <c r="A45" s="7" t="s">
        <v>15</v>
      </c>
      <c r="B45" s="7" t="s">
        <v>16</v>
      </c>
      <c r="C45" s="1">
        <v>19</v>
      </c>
      <c r="D45" s="1">
        <v>18</v>
      </c>
      <c r="E45" s="1">
        <v>19</v>
      </c>
      <c r="F45" s="1">
        <v>19</v>
      </c>
      <c r="G45" s="1">
        <v>18</v>
      </c>
      <c r="H45" s="1">
        <v>22</v>
      </c>
      <c r="I45" s="1">
        <v>25</v>
      </c>
      <c r="J45" s="1">
        <v>24</v>
      </c>
      <c r="K45" s="1">
        <v>27</v>
      </c>
      <c r="L45" s="1">
        <v>28</v>
      </c>
      <c r="M45" s="1">
        <v>26</v>
      </c>
      <c r="N45" s="1">
        <v>32</v>
      </c>
    </row>
    <row r="46" spans="1:14" x14ac:dyDescent="0.3">
      <c r="A46" s="7" t="s">
        <v>15</v>
      </c>
      <c r="B46" s="7" t="s">
        <v>107</v>
      </c>
      <c r="C46" s="1">
        <v>595</v>
      </c>
      <c r="D46" s="1">
        <v>663</v>
      </c>
      <c r="E46" s="1">
        <v>694</v>
      </c>
      <c r="F46" s="1">
        <v>721</v>
      </c>
      <c r="G46" s="1">
        <v>806</v>
      </c>
      <c r="H46" s="1">
        <v>863</v>
      </c>
      <c r="I46" s="1">
        <v>926</v>
      </c>
      <c r="J46" s="1">
        <v>968</v>
      </c>
      <c r="K46" s="1">
        <v>995</v>
      </c>
      <c r="L46" s="1">
        <v>1030</v>
      </c>
      <c r="M46" s="1">
        <v>1171</v>
      </c>
      <c r="N46" s="1">
        <v>1286</v>
      </c>
    </row>
    <row r="47" spans="1:14" x14ac:dyDescent="0.3">
      <c r="A47" s="7" t="s">
        <v>15</v>
      </c>
      <c r="B47" s="7" t="s">
        <v>108</v>
      </c>
      <c r="C47" s="1">
        <v>196</v>
      </c>
      <c r="D47" s="1">
        <v>208</v>
      </c>
      <c r="E47" s="1">
        <v>228</v>
      </c>
      <c r="F47" s="1">
        <v>240</v>
      </c>
      <c r="G47" s="1">
        <v>228</v>
      </c>
      <c r="H47" s="1">
        <v>230</v>
      </c>
      <c r="I47" s="1">
        <v>246</v>
      </c>
      <c r="J47" s="1">
        <v>265</v>
      </c>
      <c r="K47" s="1">
        <v>272</v>
      </c>
      <c r="L47" s="1">
        <v>268</v>
      </c>
      <c r="M47" s="1">
        <v>316</v>
      </c>
      <c r="N47" s="1">
        <v>312</v>
      </c>
    </row>
    <row r="48" spans="1:14" x14ac:dyDescent="0.3">
      <c r="A48" s="7" t="s">
        <v>15</v>
      </c>
      <c r="B48" s="7" t="s">
        <v>109</v>
      </c>
      <c r="C48" s="1">
        <v>676</v>
      </c>
      <c r="D48" s="1">
        <v>636</v>
      </c>
      <c r="E48" s="1">
        <v>547</v>
      </c>
      <c r="F48" s="1">
        <v>456</v>
      </c>
      <c r="G48" s="1">
        <v>394</v>
      </c>
      <c r="H48" s="1">
        <v>321</v>
      </c>
      <c r="I48" s="1">
        <v>269</v>
      </c>
      <c r="J48" s="1">
        <v>275</v>
      </c>
      <c r="K48" s="1">
        <v>280</v>
      </c>
      <c r="L48" s="1">
        <v>267</v>
      </c>
      <c r="M48" s="1">
        <v>83</v>
      </c>
      <c r="N48" s="1">
        <v>42</v>
      </c>
    </row>
    <row r="49" spans="1:14" x14ac:dyDescent="0.3">
      <c r="A49" s="7" t="s">
        <v>16</v>
      </c>
      <c r="B49" s="7" t="s">
        <v>101</v>
      </c>
      <c r="C49" s="1">
        <v>0</v>
      </c>
      <c r="D49" s="1">
        <v>0</v>
      </c>
      <c r="E49" s="1">
        <v>0</v>
      </c>
      <c r="F49" s="1">
        <v>0</v>
      </c>
      <c r="G49" s="1">
        <v>1</v>
      </c>
      <c r="H49" s="1">
        <v>2</v>
      </c>
      <c r="I49" s="1">
        <v>2</v>
      </c>
      <c r="J49" s="1">
        <v>2</v>
      </c>
      <c r="K49" s="1">
        <v>2</v>
      </c>
      <c r="L49" s="1">
        <v>1</v>
      </c>
      <c r="M49" s="1">
        <v>4</v>
      </c>
      <c r="N49" s="1">
        <v>5</v>
      </c>
    </row>
    <row r="50" spans="1:14" x14ac:dyDescent="0.3">
      <c r="A50" s="7" t="s">
        <v>16</v>
      </c>
      <c r="B50" s="7" t="s">
        <v>102</v>
      </c>
      <c r="C50" s="1">
        <v>20</v>
      </c>
      <c r="D50" s="1">
        <v>11</v>
      </c>
      <c r="E50" s="1">
        <v>21</v>
      </c>
      <c r="F50" s="1">
        <v>21</v>
      </c>
      <c r="G50" s="1">
        <v>27</v>
      </c>
      <c r="H50" s="1">
        <v>16</v>
      </c>
      <c r="I50" s="1">
        <v>16</v>
      </c>
      <c r="J50" s="1">
        <v>24</v>
      </c>
      <c r="K50" s="1">
        <v>26</v>
      </c>
      <c r="L50" s="1">
        <v>21</v>
      </c>
      <c r="M50" s="1">
        <v>20</v>
      </c>
      <c r="N50" s="1">
        <v>26</v>
      </c>
    </row>
    <row r="51" spans="1:14" x14ac:dyDescent="0.3">
      <c r="A51" s="7" t="s">
        <v>16</v>
      </c>
      <c r="B51" s="7" t="s">
        <v>103</v>
      </c>
      <c r="C51" s="1">
        <v>5</v>
      </c>
      <c r="D51" s="1">
        <v>4</v>
      </c>
      <c r="E51" s="1">
        <v>3</v>
      </c>
      <c r="F51" s="1">
        <v>4</v>
      </c>
      <c r="G51" s="1">
        <v>0</v>
      </c>
      <c r="H51" s="1">
        <v>1</v>
      </c>
      <c r="I51" s="1">
        <v>2</v>
      </c>
      <c r="J51" s="1">
        <v>5</v>
      </c>
      <c r="K51" s="1">
        <v>2</v>
      </c>
      <c r="L51" s="1">
        <v>0</v>
      </c>
      <c r="M51" s="1">
        <v>2</v>
      </c>
      <c r="N51" s="1">
        <v>2</v>
      </c>
    </row>
    <row r="52" spans="1:14" x14ac:dyDescent="0.3">
      <c r="A52" s="7" t="s">
        <v>16</v>
      </c>
      <c r="B52" s="7" t="s">
        <v>104</v>
      </c>
      <c r="C52" s="1">
        <v>1</v>
      </c>
      <c r="D52" s="1">
        <v>0</v>
      </c>
      <c r="E52" s="1">
        <v>1</v>
      </c>
      <c r="F52" s="1">
        <v>1</v>
      </c>
      <c r="G52" s="1">
        <v>0</v>
      </c>
      <c r="H52" s="1">
        <v>0</v>
      </c>
      <c r="I52" s="1">
        <v>0</v>
      </c>
      <c r="J52" s="1">
        <v>0</v>
      </c>
      <c r="K52" s="1">
        <v>0</v>
      </c>
      <c r="L52" s="1">
        <v>0</v>
      </c>
      <c r="M52" s="1">
        <v>0</v>
      </c>
      <c r="N52" s="1">
        <v>0</v>
      </c>
    </row>
    <row r="53" spans="1:14" x14ac:dyDescent="0.3">
      <c r="A53" s="7" t="s">
        <v>16</v>
      </c>
      <c r="B53" s="7" t="s">
        <v>105</v>
      </c>
      <c r="C53" s="1">
        <v>2</v>
      </c>
      <c r="D53" s="1">
        <v>4</v>
      </c>
      <c r="E53" s="1">
        <v>5</v>
      </c>
      <c r="F53" s="1">
        <v>2</v>
      </c>
      <c r="G53" s="1">
        <v>4</v>
      </c>
      <c r="H53" s="1">
        <v>6</v>
      </c>
      <c r="I53" s="1">
        <v>12</v>
      </c>
      <c r="J53" s="1">
        <v>10</v>
      </c>
      <c r="K53" s="1">
        <v>10</v>
      </c>
      <c r="L53" s="1">
        <v>15</v>
      </c>
      <c r="M53" s="1">
        <v>8</v>
      </c>
      <c r="N53" s="1">
        <v>6</v>
      </c>
    </row>
    <row r="54" spans="1:14" x14ac:dyDescent="0.3">
      <c r="A54" s="7" t="s">
        <v>16</v>
      </c>
      <c r="B54" s="7" t="s">
        <v>106</v>
      </c>
      <c r="C54" s="1">
        <v>2</v>
      </c>
      <c r="D54" s="1">
        <v>1</v>
      </c>
      <c r="E54" s="1">
        <v>0</v>
      </c>
      <c r="F54" s="1">
        <v>1</v>
      </c>
      <c r="G54" s="1">
        <v>0</v>
      </c>
      <c r="H54" s="1">
        <v>0</v>
      </c>
      <c r="I54" s="1">
        <v>1</v>
      </c>
      <c r="J54" s="1">
        <v>1</v>
      </c>
      <c r="K54" s="1">
        <v>1</v>
      </c>
      <c r="L54" s="1">
        <v>0</v>
      </c>
      <c r="M54" s="1">
        <v>0</v>
      </c>
      <c r="N54" s="1">
        <v>0</v>
      </c>
    </row>
    <row r="55" spans="1:14" x14ac:dyDescent="0.3">
      <c r="A55" s="7" t="s">
        <v>16</v>
      </c>
      <c r="B55" s="7" t="s">
        <v>16</v>
      </c>
      <c r="C55" s="1">
        <v>1</v>
      </c>
      <c r="D55" s="1">
        <v>0</v>
      </c>
      <c r="E55" s="1">
        <v>0</v>
      </c>
      <c r="F55" s="1">
        <v>0</v>
      </c>
      <c r="G55" s="1">
        <v>1</v>
      </c>
      <c r="H55" s="1">
        <v>2</v>
      </c>
      <c r="I55" s="1">
        <v>0</v>
      </c>
      <c r="J55" s="1">
        <v>1</v>
      </c>
      <c r="K55" s="1">
        <v>2</v>
      </c>
      <c r="L55" s="1">
        <v>1</v>
      </c>
      <c r="M55" s="1">
        <v>2</v>
      </c>
      <c r="N55" s="1">
        <v>3</v>
      </c>
    </row>
    <row r="56" spans="1:14" x14ac:dyDescent="0.3">
      <c r="A56" s="7" t="s">
        <v>16</v>
      </c>
      <c r="B56" s="7" t="s">
        <v>107</v>
      </c>
      <c r="C56" s="1">
        <v>23</v>
      </c>
      <c r="D56" s="1">
        <v>19</v>
      </c>
      <c r="E56" s="1">
        <v>19</v>
      </c>
      <c r="F56" s="1">
        <v>18</v>
      </c>
      <c r="G56" s="1">
        <v>19</v>
      </c>
      <c r="H56" s="1">
        <v>23</v>
      </c>
      <c r="I56" s="1">
        <v>21</v>
      </c>
      <c r="J56" s="1">
        <v>21</v>
      </c>
      <c r="K56" s="1">
        <v>31</v>
      </c>
      <c r="L56" s="1">
        <v>33</v>
      </c>
      <c r="M56" s="1">
        <v>40</v>
      </c>
      <c r="N56" s="1">
        <v>36</v>
      </c>
    </row>
    <row r="57" spans="1:14" x14ac:dyDescent="0.3">
      <c r="A57" s="7" t="s">
        <v>16</v>
      </c>
      <c r="B57" s="7" t="s">
        <v>108</v>
      </c>
      <c r="C57" s="1">
        <v>12</v>
      </c>
      <c r="D57" s="1">
        <v>14</v>
      </c>
      <c r="E57" s="1">
        <v>9</v>
      </c>
      <c r="F57" s="1">
        <v>6</v>
      </c>
      <c r="G57" s="1">
        <v>11</v>
      </c>
      <c r="H57" s="1">
        <v>14</v>
      </c>
      <c r="I57" s="1">
        <v>13</v>
      </c>
      <c r="J57" s="1">
        <v>9</v>
      </c>
      <c r="K57" s="1">
        <v>5</v>
      </c>
      <c r="L57" s="1">
        <v>13</v>
      </c>
      <c r="M57" s="1">
        <v>13</v>
      </c>
      <c r="N57" s="1">
        <v>12</v>
      </c>
    </row>
    <row r="58" spans="1:14" x14ac:dyDescent="0.3">
      <c r="A58" s="7" t="s">
        <v>16</v>
      </c>
      <c r="B58" s="7" t="s">
        <v>109</v>
      </c>
      <c r="C58" s="1">
        <v>24</v>
      </c>
      <c r="D58" s="1">
        <v>16</v>
      </c>
      <c r="E58" s="1">
        <v>14</v>
      </c>
      <c r="F58" s="1">
        <v>10</v>
      </c>
      <c r="G58" s="1">
        <v>9</v>
      </c>
      <c r="H58" s="1">
        <v>6</v>
      </c>
      <c r="I58" s="1">
        <v>2</v>
      </c>
      <c r="J58" s="1">
        <v>1</v>
      </c>
      <c r="K58" s="1">
        <v>0</v>
      </c>
      <c r="L58" s="1">
        <v>1</v>
      </c>
      <c r="M58" s="1">
        <v>1</v>
      </c>
      <c r="N58" s="1">
        <v>3</v>
      </c>
    </row>
    <row r="59" spans="1:14" x14ac:dyDescent="0.3">
      <c r="A59" s="10" t="s">
        <v>17</v>
      </c>
      <c r="B59" s="10" t="s">
        <v>17</v>
      </c>
      <c r="C59" s="5">
        <v>59416</v>
      </c>
      <c r="D59" s="5">
        <v>58351</v>
      </c>
      <c r="E59" s="5">
        <v>58842</v>
      </c>
      <c r="F59" s="5">
        <v>59215</v>
      </c>
      <c r="G59" s="5">
        <v>59650</v>
      </c>
      <c r="H59" s="5">
        <v>59851</v>
      </c>
      <c r="I59" s="5">
        <v>62200</v>
      </c>
      <c r="J59" s="5">
        <v>64342</v>
      </c>
      <c r="K59" s="5">
        <v>66621</v>
      </c>
      <c r="L59" s="5">
        <v>69962</v>
      </c>
      <c r="M59" s="5">
        <v>72534</v>
      </c>
      <c r="N59" s="5">
        <v>75600</v>
      </c>
    </row>
    <row r="60" spans="1:14" x14ac:dyDescent="0.3">
      <c r="A60" s="15"/>
      <c r="B60" s="15"/>
    </row>
    <row r="61" spans="1:14" x14ac:dyDescent="0.3">
      <c r="A61" s="15"/>
      <c r="B61" s="15"/>
    </row>
    <row r="62" spans="1:14" x14ac:dyDescent="0.3">
      <c r="A62" s="15"/>
      <c r="B62" s="15"/>
      <c r="C62" s="20" t="s">
        <v>35</v>
      </c>
      <c r="D62" s="21"/>
      <c r="E62" s="21"/>
      <c r="F62" s="21"/>
      <c r="G62" s="21"/>
      <c r="H62" s="21"/>
      <c r="I62" s="21"/>
      <c r="J62" s="21"/>
      <c r="K62" s="21"/>
      <c r="L62" s="21"/>
      <c r="M62" s="21"/>
      <c r="N62" s="21"/>
    </row>
    <row r="63" spans="1:14" x14ac:dyDescent="0.3">
      <c r="A63" s="9" t="s">
        <v>39</v>
      </c>
      <c r="B63" s="9" t="s">
        <v>39</v>
      </c>
      <c r="C63" s="4" t="s">
        <v>0</v>
      </c>
      <c r="D63" s="4" t="s">
        <v>1</v>
      </c>
      <c r="E63" s="4" t="s">
        <v>2</v>
      </c>
      <c r="F63" s="4" t="s">
        <v>3</v>
      </c>
      <c r="G63" s="4" t="s">
        <v>4</v>
      </c>
      <c r="H63" s="4" t="s">
        <v>5</v>
      </c>
      <c r="I63" s="4" t="s">
        <v>6</v>
      </c>
      <c r="J63" s="4" t="s">
        <v>7</v>
      </c>
      <c r="K63" s="4" t="s">
        <v>8</v>
      </c>
      <c r="L63" s="4" t="s">
        <v>9</v>
      </c>
      <c r="M63" s="4" t="s">
        <v>10</v>
      </c>
      <c r="N63" s="4" t="s">
        <v>11</v>
      </c>
    </row>
    <row r="64" spans="1:14" x14ac:dyDescent="0.3">
      <c r="A64" s="8" t="s">
        <v>12</v>
      </c>
      <c r="B64" s="8" t="s">
        <v>101</v>
      </c>
      <c r="C64" s="2">
        <v>1.1153838410276E-2</v>
      </c>
      <c r="D64" s="2">
        <v>1.1773665685527899E-2</v>
      </c>
      <c r="E64" s="2">
        <v>1.17337360215493E-2</v>
      </c>
      <c r="F64" s="2">
        <v>1.19401175828838E-2</v>
      </c>
      <c r="G64" s="2">
        <v>1.30670413488559E-2</v>
      </c>
      <c r="H64" s="2">
        <v>1.45635930206935E-2</v>
      </c>
      <c r="I64" s="2">
        <v>1.5666097106763699E-2</v>
      </c>
      <c r="J64" s="2">
        <v>1.7343721016508998E-2</v>
      </c>
      <c r="K64" s="2">
        <v>1.8923608005866701E-2</v>
      </c>
      <c r="L64" s="2">
        <v>2.0481293412360099E-2</v>
      </c>
      <c r="M64" s="2">
        <v>2.30752853703673E-2</v>
      </c>
      <c r="N64" s="2">
        <v>2.3760427406504799E-2</v>
      </c>
    </row>
    <row r="65" spans="1:14" x14ac:dyDescent="0.3">
      <c r="A65" s="8" t="s">
        <v>12</v>
      </c>
      <c r="B65" s="8" t="s">
        <v>102</v>
      </c>
      <c r="C65" s="2">
        <v>0.21977490990356199</v>
      </c>
      <c r="D65" s="2">
        <v>0.22641664779861301</v>
      </c>
      <c r="E65" s="2">
        <v>0.22892008815606901</v>
      </c>
      <c r="F65" s="2">
        <v>0.23225650039396301</v>
      </c>
      <c r="G65" s="2">
        <v>0.239160979526295</v>
      </c>
      <c r="H65" s="2">
        <v>0.247420821731205</v>
      </c>
      <c r="I65" s="2">
        <v>0.24844970914047701</v>
      </c>
      <c r="J65" s="2">
        <v>0.24548321276201099</v>
      </c>
      <c r="K65" s="2">
        <v>0.24450446260888201</v>
      </c>
      <c r="L65" s="2">
        <v>0.24227705789446899</v>
      </c>
      <c r="M65" s="2">
        <v>0.25368074548402397</v>
      </c>
      <c r="N65" s="2">
        <v>0.24997656762583201</v>
      </c>
    </row>
    <row r="66" spans="1:14" x14ac:dyDescent="0.3">
      <c r="A66" s="8" t="s">
        <v>12</v>
      </c>
      <c r="B66" s="8" t="s">
        <v>103</v>
      </c>
      <c r="C66" s="2">
        <v>7.3426080653928999E-2</v>
      </c>
      <c r="D66" s="2">
        <v>6.9283494226375503E-2</v>
      </c>
      <c r="E66" s="2">
        <v>6.6341523140968098E-2</v>
      </c>
      <c r="F66" s="2">
        <v>6.4347334181869595E-2</v>
      </c>
      <c r="G66" s="2">
        <v>6.3910076274588501E-2</v>
      </c>
      <c r="H66" s="2">
        <v>6.27817063643102E-2</v>
      </c>
      <c r="I66" s="2">
        <v>6.5390596502006307E-2</v>
      </c>
      <c r="J66" s="2">
        <v>6.6592468929697599E-2</v>
      </c>
      <c r="K66" s="2">
        <v>6.8325314350104596E-2</v>
      </c>
      <c r="L66" s="2">
        <v>7.0767454103901006E-2</v>
      </c>
      <c r="M66" s="2">
        <v>7.7987586184307497E-2</v>
      </c>
      <c r="N66" s="2">
        <v>8.27475239791296E-2</v>
      </c>
    </row>
    <row r="67" spans="1:14" x14ac:dyDescent="0.3">
      <c r="A67" s="8" t="s">
        <v>12</v>
      </c>
      <c r="B67" s="8" t="s">
        <v>104</v>
      </c>
      <c r="C67" s="2">
        <v>6.0601179810344501E-3</v>
      </c>
      <c r="D67" s="2">
        <v>6.0720828273264299E-3</v>
      </c>
      <c r="E67" s="2">
        <v>6.7137376540690602E-3</v>
      </c>
      <c r="F67" s="2">
        <v>6.5862577529951297E-3</v>
      </c>
      <c r="G67" s="2">
        <v>6.9048574869530303E-3</v>
      </c>
      <c r="H67" s="2">
        <v>7.2517478314870097E-3</v>
      </c>
      <c r="I67" s="2">
        <v>7.6218634208151696E-3</v>
      </c>
      <c r="J67" s="2">
        <v>6.9560378408458504E-3</v>
      </c>
      <c r="K67" s="2">
        <v>6.7431003952851997E-3</v>
      </c>
      <c r="L67" s="2">
        <v>6.7591664826860002E-3</v>
      </c>
      <c r="M67" s="2">
        <v>6.8128592718756696E-3</v>
      </c>
      <c r="N67" s="2">
        <v>7.2484144093479504E-3</v>
      </c>
    </row>
    <row r="68" spans="1:14" x14ac:dyDescent="0.3">
      <c r="A68" s="8" t="s">
        <v>12</v>
      </c>
      <c r="B68" s="8" t="s">
        <v>105</v>
      </c>
      <c r="C68" s="2">
        <v>8.1378727173891205E-2</v>
      </c>
      <c r="D68" s="2">
        <v>8.2991993084000598E-2</v>
      </c>
      <c r="E68" s="2">
        <v>8.4788996816586401E-2</v>
      </c>
      <c r="F68" s="2">
        <v>9.0227690567105098E-2</v>
      </c>
      <c r="G68" s="2">
        <v>9.5443596949016496E-2</v>
      </c>
      <c r="H68" s="2">
        <v>0.105931609206915</v>
      </c>
      <c r="I68" s="2">
        <v>0.116900570199858</v>
      </c>
      <c r="J68" s="2">
        <v>0.127323316638843</v>
      </c>
      <c r="K68" s="2">
        <v>0.13954819438730801</v>
      </c>
      <c r="L68" s="2">
        <v>0.15566462306608</v>
      </c>
      <c r="M68" s="2">
        <v>0.17862465403448999</v>
      </c>
      <c r="N68" s="2">
        <v>0.19542600056237699</v>
      </c>
    </row>
    <row r="69" spans="1:14" x14ac:dyDescent="0.3">
      <c r="A69" s="8" t="s">
        <v>12</v>
      </c>
      <c r="B69" s="8" t="s">
        <v>106</v>
      </c>
      <c r="C69" s="2">
        <v>1.14357043628823E-2</v>
      </c>
      <c r="D69" s="2">
        <v>1.14237490480209E-2</v>
      </c>
      <c r="E69" s="2">
        <v>1.15908905395478E-2</v>
      </c>
      <c r="F69" s="2">
        <v>1.13340202436511E-2</v>
      </c>
      <c r="G69" s="2">
        <v>1.1360899237254101E-2</v>
      </c>
      <c r="H69" s="2">
        <v>1.12582383461207E-2</v>
      </c>
      <c r="I69" s="2">
        <v>1.1384798510184899E-2</v>
      </c>
      <c r="J69" s="2">
        <v>1.10925616768689E-2</v>
      </c>
      <c r="K69" s="2">
        <v>1.12325385894936E-2</v>
      </c>
      <c r="L69" s="2">
        <v>1.1752118608087199E-2</v>
      </c>
      <c r="M69" s="2">
        <v>1.18897495946676E-2</v>
      </c>
      <c r="N69" s="2">
        <v>1.2122348236323299E-2</v>
      </c>
    </row>
    <row r="70" spans="1:14" x14ac:dyDescent="0.3">
      <c r="A70" s="8" t="s">
        <v>12</v>
      </c>
      <c r="B70" s="8" t="s">
        <v>16</v>
      </c>
      <c r="C70" s="2">
        <v>8.2747790372264401E-3</v>
      </c>
      <c r="D70" s="2">
        <v>9.0772492435625598E-3</v>
      </c>
      <c r="E70" s="2">
        <v>9.2441433352379396E-3</v>
      </c>
      <c r="F70" s="2">
        <v>9.6167444491585402E-3</v>
      </c>
      <c r="G70" s="2">
        <v>9.9759132878362092E-3</v>
      </c>
      <c r="H70" s="2">
        <v>1.0216550812316001E-2</v>
      </c>
      <c r="I70" s="2">
        <v>1.02328796052758E-2</v>
      </c>
      <c r="J70" s="2">
        <v>9.9239473196067497E-3</v>
      </c>
      <c r="K70" s="2">
        <v>1.01057074889553E-2</v>
      </c>
      <c r="L70" s="2">
        <v>1.0308578027614101E-2</v>
      </c>
      <c r="M70" s="2">
        <v>1.0563207284518801E-2</v>
      </c>
      <c r="N70" s="2">
        <v>1.0513325210110299E-2</v>
      </c>
    </row>
    <row r="71" spans="1:14" x14ac:dyDescent="0.3">
      <c r="A71" s="8" t="s">
        <v>12</v>
      </c>
      <c r="B71" s="8" t="s">
        <v>107</v>
      </c>
      <c r="C71" s="2">
        <v>0.21435905695705601</v>
      </c>
      <c r="D71" s="2">
        <v>0.23454706378774501</v>
      </c>
      <c r="E71" s="2">
        <v>0.25579544526977399</v>
      </c>
      <c r="F71" s="2">
        <v>0.27005677111744097</v>
      </c>
      <c r="G71" s="2">
        <v>0.28199518265756701</v>
      </c>
      <c r="H71" s="2">
        <v>0.293936176606102</v>
      </c>
      <c r="I71" s="2">
        <v>0.30243630848388298</v>
      </c>
      <c r="J71" s="2">
        <v>0.304099424967539</v>
      </c>
      <c r="K71" s="2">
        <v>0.30209805219195501</v>
      </c>
      <c r="L71" s="2">
        <v>0.297233496934599</v>
      </c>
      <c r="M71" s="2">
        <v>0.31303123106401798</v>
      </c>
      <c r="N71" s="2">
        <v>0.31119755053581999</v>
      </c>
    </row>
    <row r="72" spans="1:14" x14ac:dyDescent="0.3">
      <c r="A72" s="8" t="s">
        <v>12</v>
      </c>
      <c r="B72" s="8" t="s">
        <v>108</v>
      </c>
      <c r="C72" s="2">
        <v>8.4016187158992506E-2</v>
      </c>
      <c r="D72" s="2">
        <v>8.8570075952493693E-2</v>
      </c>
      <c r="E72" s="2">
        <v>9.4400457105542401E-2</v>
      </c>
      <c r="F72" s="2">
        <v>9.8147362466412105E-2</v>
      </c>
      <c r="G72" s="2">
        <v>9.8414291449217206E-2</v>
      </c>
      <c r="H72" s="2">
        <v>0.100222360223562</v>
      </c>
      <c r="I72" s="2">
        <v>9.9948163649279095E-2</v>
      </c>
      <c r="J72" s="2">
        <v>9.6123168243368598E-2</v>
      </c>
      <c r="K72" s="2">
        <v>9.5476578010696006E-2</v>
      </c>
      <c r="L72" s="2">
        <v>9.1945043560959894E-2</v>
      </c>
      <c r="M72" s="2">
        <v>9.5953227100768104E-2</v>
      </c>
      <c r="N72" s="2">
        <v>9.4588683725435094E-2</v>
      </c>
    </row>
    <row r="73" spans="1:14" x14ac:dyDescent="0.3">
      <c r="A73" s="8" t="s">
        <v>12</v>
      </c>
      <c r="B73" s="8" t="s">
        <v>109</v>
      </c>
      <c r="C73" s="2">
        <v>0.29012059836115101</v>
      </c>
      <c r="D73" s="2">
        <v>0.25984397834633499</v>
      </c>
      <c r="E73" s="2">
        <v>0.23047098196065599</v>
      </c>
      <c r="F73" s="2">
        <v>0.20548720124452</v>
      </c>
      <c r="G73" s="2">
        <v>0.179767161782417</v>
      </c>
      <c r="H73" s="2">
        <v>0.14641719585728899</v>
      </c>
      <c r="I73" s="2">
        <v>0.12196901338145801</v>
      </c>
      <c r="J73" s="2">
        <v>0.115062140604712</v>
      </c>
      <c r="K73" s="2">
        <v>0.103042443971454</v>
      </c>
      <c r="L73" s="2">
        <v>9.2811167909243694E-2</v>
      </c>
      <c r="M73" s="2">
        <v>2.8381454610962802E-2</v>
      </c>
      <c r="N73" s="2">
        <v>1.2419158309119899E-2</v>
      </c>
    </row>
    <row r="74" spans="1:14" x14ac:dyDescent="0.3">
      <c r="A74" s="8" t="s">
        <v>13</v>
      </c>
      <c r="B74" s="8" t="s">
        <v>101</v>
      </c>
      <c r="C74" s="2">
        <v>3.4582132564841498E-3</v>
      </c>
      <c r="D74" s="2">
        <v>1.1799410029498501E-3</v>
      </c>
      <c r="E74" s="2">
        <v>1.7431725740848301E-3</v>
      </c>
      <c r="F74" s="2">
        <v>1.1750881316098701E-3</v>
      </c>
      <c r="G74" s="2">
        <v>2.3094688221708998E-3</v>
      </c>
      <c r="H74" s="2">
        <v>2.82326369282891E-3</v>
      </c>
      <c r="I74" s="2">
        <v>6.7039106145251404E-3</v>
      </c>
      <c r="J74" s="2">
        <v>1.0090281465746099E-2</v>
      </c>
      <c r="K74" s="2">
        <v>1.25720272393924E-2</v>
      </c>
      <c r="L74" s="2">
        <v>1.3014055179593999E-2</v>
      </c>
      <c r="M74" s="2">
        <v>9.8343685300207005E-3</v>
      </c>
      <c r="N74" s="2">
        <v>9.4736842105263199E-3</v>
      </c>
    </row>
    <row r="75" spans="1:14" x14ac:dyDescent="0.3">
      <c r="A75" s="8" t="s">
        <v>13</v>
      </c>
      <c r="B75" s="8" t="s">
        <v>102</v>
      </c>
      <c r="C75" s="2">
        <v>0.54236311239193102</v>
      </c>
      <c r="D75" s="2">
        <v>0.57227138643067799</v>
      </c>
      <c r="E75" s="2">
        <v>0.588611272515979</v>
      </c>
      <c r="F75" s="2">
        <v>0.612220916568743</v>
      </c>
      <c r="G75" s="2">
        <v>0.62066974595843005</v>
      </c>
      <c r="H75" s="2">
        <v>0.62507058159232098</v>
      </c>
      <c r="I75" s="2">
        <v>0.62402234636871501</v>
      </c>
      <c r="J75" s="2">
        <v>0.61869357408390901</v>
      </c>
      <c r="K75" s="2">
        <v>0.58721843897328396</v>
      </c>
      <c r="L75" s="2">
        <v>0.59135866736075005</v>
      </c>
      <c r="M75" s="2">
        <v>0.61697722567287805</v>
      </c>
      <c r="N75" s="2">
        <v>0.63105263157894698</v>
      </c>
    </row>
    <row r="76" spans="1:14" x14ac:dyDescent="0.3">
      <c r="A76" s="8" t="s">
        <v>13</v>
      </c>
      <c r="B76" s="8" t="s">
        <v>103</v>
      </c>
      <c r="C76" s="2">
        <v>1.5561959654178699E-2</v>
      </c>
      <c r="D76" s="2">
        <v>9.4395280235988199E-3</v>
      </c>
      <c r="E76" s="2">
        <v>7.55374782103428E-3</v>
      </c>
      <c r="F76" s="2">
        <v>4.7003525264394802E-3</v>
      </c>
      <c r="G76" s="2">
        <v>6.3510392609699802E-3</v>
      </c>
      <c r="H76" s="2">
        <v>6.2111801242236003E-3</v>
      </c>
      <c r="I76" s="2">
        <v>6.1452513966480399E-3</v>
      </c>
      <c r="J76" s="2">
        <v>1.0090281465746099E-2</v>
      </c>
      <c r="K76" s="2">
        <v>1.3619696176008399E-2</v>
      </c>
      <c r="L76" s="2">
        <v>1.45757418011452E-2</v>
      </c>
      <c r="M76" s="2">
        <v>1.8633540372670801E-2</v>
      </c>
      <c r="N76" s="2">
        <v>1.6842105263157901E-2</v>
      </c>
    </row>
    <row r="77" spans="1:14" x14ac:dyDescent="0.3">
      <c r="A77" s="8" t="s">
        <v>13</v>
      </c>
      <c r="B77" s="8" t="s">
        <v>104</v>
      </c>
      <c r="C77" s="2">
        <v>5.76368876080692E-4</v>
      </c>
      <c r="D77" s="2">
        <v>5.8997050147492603E-4</v>
      </c>
      <c r="E77" s="2">
        <v>5.8105752469494499E-4</v>
      </c>
      <c r="F77" s="2">
        <v>0</v>
      </c>
      <c r="G77" s="2">
        <v>0</v>
      </c>
      <c r="H77" s="2">
        <v>5.6465273856578201E-4</v>
      </c>
      <c r="I77" s="2">
        <v>5.5865921787709503E-4</v>
      </c>
      <c r="J77" s="2">
        <v>5.3106744556558701E-4</v>
      </c>
      <c r="K77" s="2">
        <v>5.2383446830801502E-4</v>
      </c>
      <c r="L77" s="2">
        <v>5.2056220718375802E-4</v>
      </c>
      <c r="M77" s="2">
        <v>5.1759834368530003E-4</v>
      </c>
      <c r="N77" s="2">
        <v>5.2631578947368398E-4</v>
      </c>
    </row>
    <row r="78" spans="1:14" x14ac:dyDescent="0.3">
      <c r="A78" s="8" t="s">
        <v>13</v>
      </c>
      <c r="B78" s="8" t="s">
        <v>105</v>
      </c>
      <c r="C78" s="2">
        <v>2.0749279538904899E-2</v>
      </c>
      <c r="D78" s="2">
        <v>1.65191740412979E-2</v>
      </c>
      <c r="E78" s="2">
        <v>1.7431725740848301E-2</v>
      </c>
      <c r="F78" s="2">
        <v>1.70387779083431E-2</v>
      </c>
      <c r="G78" s="2">
        <v>1.8475750577367198E-2</v>
      </c>
      <c r="H78" s="2">
        <v>2.9361942405420699E-2</v>
      </c>
      <c r="I78" s="2">
        <v>2.84916201117318E-2</v>
      </c>
      <c r="J78" s="2">
        <v>3.45193839617631E-2</v>
      </c>
      <c r="K78" s="2">
        <v>5.6574122577265601E-2</v>
      </c>
      <c r="L78" s="2">
        <v>6.3508589276418503E-2</v>
      </c>
      <c r="M78" s="2">
        <v>8.0745341614906804E-2</v>
      </c>
      <c r="N78" s="2">
        <v>8.1052631578947404E-2</v>
      </c>
    </row>
    <row r="79" spans="1:14" x14ac:dyDescent="0.3">
      <c r="A79" s="8" t="s">
        <v>13</v>
      </c>
      <c r="B79" s="8" t="s">
        <v>106</v>
      </c>
      <c r="C79" s="2">
        <v>1.1527377521613801E-3</v>
      </c>
      <c r="D79" s="2">
        <v>1.1799410029498501E-3</v>
      </c>
      <c r="E79" s="2">
        <v>5.8105752469494499E-4</v>
      </c>
      <c r="F79" s="2">
        <v>1.1750881316098701E-3</v>
      </c>
      <c r="G79" s="2">
        <v>1.1547344110854499E-3</v>
      </c>
      <c r="H79" s="2">
        <v>1.1293054771315599E-3</v>
      </c>
      <c r="I79" s="2">
        <v>5.5865921787709503E-4</v>
      </c>
      <c r="J79" s="2">
        <v>1.59320233669676E-3</v>
      </c>
      <c r="K79" s="2">
        <v>3.1430068098480899E-3</v>
      </c>
      <c r="L79" s="2">
        <v>3.64393545028631E-3</v>
      </c>
      <c r="M79" s="2">
        <v>3.6231884057971002E-3</v>
      </c>
      <c r="N79" s="2">
        <v>2.6315789473684201E-3</v>
      </c>
    </row>
    <row r="80" spans="1:14" x14ac:dyDescent="0.3">
      <c r="A80" s="8" t="s">
        <v>13</v>
      </c>
      <c r="B80" s="8" t="s">
        <v>16</v>
      </c>
      <c r="C80" s="2">
        <v>4.6109510086455299E-3</v>
      </c>
      <c r="D80" s="2">
        <v>5.3097345132743397E-3</v>
      </c>
      <c r="E80" s="2">
        <v>5.2295177222544996E-3</v>
      </c>
      <c r="F80" s="2">
        <v>7.0505287896592203E-3</v>
      </c>
      <c r="G80" s="2">
        <v>6.9284064665126998E-3</v>
      </c>
      <c r="H80" s="2">
        <v>6.7758328627893797E-3</v>
      </c>
      <c r="I80" s="2">
        <v>7.82122905027933E-3</v>
      </c>
      <c r="J80" s="2">
        <v>7.4349442379182196E-3</v>
      </c>
      <c r="K80" s="2">
        <v>6.2860136196961798E-3</v>
      </c>
      <c r="L80" s="2">
        <v>6.2467464862050997E-3</v>
      </c>
      <c r="M80" s="2">
        <v>5.6935817805383003E-3</v>
      </c>
      <c r="N80" s="2">
        <v>6.3157894736842104E-3</v>
      </c>
    </row>
    <row r="81" spans="1:14" x14ac:dyDescent="0.3">
      <c r="A81" s="8" t="s">
        <v>13</v>
      </c>
      <c r="B81" s="8" t="s">
        <v>107</v>
      </c>
      <c r="C81" s="2">
        <v>0.13198847262247801</v>
      </c>
      <c r="D81" s="2">
        <v>0.136283185840708</v>
      </c>
      <c r="E81" s="2">
        <v>0.15223707147007601</v>
      </c>
      <c r="F81" s="2">
        <v>0.16098707403055201</v>
      </c>
      <c r="G81" s="2">
        <v>0.16224018475750601</v>
      </c>
      <c r="H81" s="2">
        <v>0.17334839073969499</v>
      </c>
      <c r="I81" s="2">
        <v>0.185474860335196</v>
      </c>
      <c r="J81" s="2">
        <v>0.189060010621349</v>
      </c>
      <c r="K81" s="2">
        <v>0.19853326348873801</v>
      </c>
      <c r="L81" s="2">
        <v>0.196772514315461</v>
      </c>
      <c r="M81" s="2">
        <v>0.19254658385093201</v>
      </c>
      <c r="N81" s="2">
        <v>0.19</v>
      </c>
    </row>
    <row r="82" spans="1:14" x14ac:dyDescent="0.3">
      <c r="A82" s="8" t="s">
        <v>13</v>
      </c>
      <c r="B82" s="8" t="s">
        <v>108</v>
      </c>
      <c r="C82" s="2">
        <v>6.5706051873198806E-2</v>
      </c>
      <c r="D82" s="2">
        <v>6.1946902654867297E-2</v>
      </c>
      <c r="E82" s="2">
        <v>6.62405578152237E-2</v>
      </c>
      <c r="F82" s="2">
        <v>7.0505287896592203E-2</v>
      </c>
      <c r="G82" s="2">
        <v>6.8129330254041595E-2</v>
      </c>
      <c r="H82" s="2">
        <v>6.3241106719367599E-2</v>
      </c>
      <c r="I82" s="2">
        <v>6.5921787709497207E-2</v>
      </c>
      <c r="J82" s="2">
        <v>6.3728093467870395E-2</v>
      </c>
      <c r="K82" s="2">
        <v>6.2336301728653697E-2</v>
      </c>
      <c r="L82" s="2">
        <v>5.4659031754294603E-2</v>
      </c>
      <c r="M82" s="2">
        <v>5.0207039337474099E-2</v>
      </c>
      <c r="N82" s="2">
        <v>5.1052631578947398E-2</v>
      </c>
    </row>
    <row r="83" spans="1:14" x14ac:dyDescent="0.3">
      <c r="A83" s="8" t="s">
        <v>13</v>
      </c>
      <c r="B83" s="8" t="s">
        <v>109</v>
      </c>
      <c r="C83" s="2">
        <v>0.21383285302593699</v>
      </c>
      <c r="D83" s="2">
        <v>0.19528023598820099</v>
      </c>
      <c r="E83" s="2">
        <v>0.15979081929111</v>
      </c>
      <c r="F83" s="2">
        <v>0.12514688601645099</v>
      </c>
      <c r="G83" s="2">
        <v>0.113741339491917</v>
      </c>
      <c r="H83" s="2">
        <v>9.1473743647656702E-2</v>
      </c>
      <c r="I83" s="2">
        <v>7.4301675977653595E-2</v>
      </c>
      <c r="J83" s="2">
        <v>6.4259160913436003E-2</v>
      </c>
      <c r="K83" s="2">
        <v>5.9193294918805699E-2</v>
      </c>
      <c r="L83" s="2">
        <v>5.5700156168662203E-2</v>
      </c>
      <c r="M83" s="2">
        <v>2.1221532091097301E-2</v>
      </c>
      <c r="N83" s="2">
        <v>1.1052631578947401E-2</v>
      </c>
    </row>
    <row r="84" spans="1:14" x14ac:dyDescent="0.3">
      <c r="A84" s="8" t="s">
        <v>14</v>
      </c>
      <c r="B84" s="8" t="s">
        <v>101</v>
      </c>
      <c r="C84" s="2">
        <v>1.1328339119313E-2</v>
      </c>
      <c r="D84" s="2">
        <v>9.7861544037694797E-3</v>
      </c>
      <c r="E84" s="2">
        <v>1.05526739402611E-2</v>
      </c>
      <c r="F84" s="2">
        <v>1.27881844380403E-2</v>
      </c>
      <c r="G84" s="2">
        <v>1.2212389380531E-2</v>
      </c>
      <c r="H84" s="2">
        <v>1.3920704845815E-2</v>
      </c>
      <c r="I84" s="2">
        <v>1.7415534656913999E-2</v>
      </c>
      <c r="J84" s="2">
        <v>1.7982531255351899E-2</v>
      </c>
      <c r="K84" s="2">
        <v>1.65540540540541E-2</v>
      </c>
      <c r="L84" s="2">
        <v>1.75033025099075E-2</v>
      </c>
      <c r="M84" s="2">
        <v>1.99493350221659E-2</v>
      </c>
      <c r="N84" s="2">
        <v>2.2097678142514E-2</v>
      </c>
    </row>
    <row r="85" spans="1:14" x14ac:dyDescent="0.3">
      <c r="A85" s="8" t="s">
        <v>14</v>
      </c>
      <c r="B85" s="8" t="s">
        <v>102</v>
      </c>
      <c r="C85" s="2">
        <v>0.25781107253791302</v>
      </c>
      <c r="D85" s="2">
        <v>0.26368249365712199</v>
      </c>
      <c r="E85" s="2">
        <v>0.27258093364335501</v>
      </c>
      <c r="F85" s="2">
        <v>0.28206051873198801</v>
      </c>
      <c r="G85" s="2">
        <v>0.28707964601769898</v>
      </c>
      <c r="H85" s="2">
        <v>0.30079295154184998</v>
      </c>
      <c r="I85" s="2">
        <v>0.29710902124695199</v>
      </c>
      <c r="J85" s="2">
        <v>0.29131700633670099</v>
      </c>
      <c r="K85" s="2">
        <v>0.28885135135135098</v>
      </c>
      <c r="L85" s="2">
        <v>0.28996036988111001</v>
      </c>
      <c r="M85" s="2">
        <v>0.298131728942369</v>
      </c>
      <c r="N85" s="2">
        <v>0.30216172938350699</v>
      </c>
    </row>
    <row r="86" spans="1:14" x14ac:dyDescent="0.3">
      <c r="A86" s="8" t="s">
        <v>14</v>
      </c>
      <c r="B86" s="8" t="s">
        <v>103</v>
      </c>
      <c r="C86" s="2">
        <v>3.5994883975881603E-2</v>
      </c>
      <c r="D86" s="2">
        <v>2.9720913374411E-2</v>
      </c>
      <c r="E86" s="2">
        <v>2.66499731711679E-2</v>
      </c>
      <c r="F86" s="2">
        <v>2.5756484149855902E-2</v>
      </c>
      <c r="G86" s="2">
        <v>2.5663716814159299E-2</v>
      </c>
      <c r="H86" s="2">
        <v>2.2907488986784099E-2</v>
      </c>
      <c r="I86" s="2">
        <v>2.2117729014280701E-2</v>
      </c>
      <c r="J86" s="2">
        <v>2.1407775303990399E-2</v>
      </c>
      <c r="K86" s="2">
        <v>2.2972972972972999E-2</v>
      </c>
      <c r="L86" s="2">
        <v>2.49339498018494E-2</v>
      </c>
      <c r="M86" s="2">
        <v>2.8815706143128599E-2</v>
      </c>
      <c r="N86" s="2">
        <v>2.80224179343475E-2</v>
      </c>
    </row>
    <row r="87" spans="1:14" x14ac:dyDescent="0.3">
      <c r="A87" s="8" t="s">
        <v>14</v>
      </c>
      <c r="B87" s="8" t="s">
        <v>104</v>
      </c>
      <c r="C87" s="2">
        <v>1.82715147085693E-3</v>
      </c>
      <c r="D87" s="2">
        <v>1.4498006524102901E-3</v>
      </c>
      <c r="E87" s="2">
        <v>1.4308710427472699E-3</v>
      </c>
      <c r="F87" s="2">
        <v>9.0057636887608099E-4</v>
      </c>
      <c r="G87" s="2">
        <v>1.41592920353982E-3</v>
      </c>
      <c r="H87" s="2">
        <v>1.9383259911894301E-3</v>
      </c>
      <c r="I87" s="2">
        <v>1.39324277255312E-3</v>
      </c>
      <c r="J87" s="2">
        <v>1.71262202431923E-3</v>
      </c>
      <c r="K87" s="2">
        <v>2.0270270270270302E-3</v>
      </c>
      <c r="L87" s="2">
        <v>1.98150594451783E-3</v>
      </c>
      <c r="M87" s="2">
        <v>2.0582647245091798E-3</v>
      </c>
      <c r="N87" s="2">
        <v>1.6012810248198599E-3</v>
      </c>
    </row>
    <row r="88" spans="1:14" x14ac:dyDescent="0.3">
      <c r="A88" s="8" t="s">
        <v>14</v>
      </c>
      <c r="B88" s="8" t="s">
        <v>105</v>
      </c>
      <c r="C88" s="2">
        <v>5.1160241183994197E-2</v>
      </c>
      <c r="D88" s="2">
        <v>4.63936208771294E-2</v>
      </c>
      <c r="E88" s="2">
        <v>4.4178143444822002E-2</v>
      </c>
      <c r="F88" s="2">
        <v>4.7010086455331397E-2</v>
      </c>
      <c r="G88" s="2">
        <v>4.8672566371681401E-2</v>
      </c>
      <c r="H88" s="2">
        <v>4.5638766519823799E-2</v>
      </c>
      <c r="I88" s="2">
        <v>4.9808429118773902E-2</v>
      </c>
      <c r="J88" s="2">
        <v>5.4118855968487797E-2</v>
      </c>
      <c r="K88" s="2">
        <v>6.3513513513513503E-2</v>
      </c>
      <c r="L88" s="2">
        <v>6.3077939233817701E-2</v>
      </c>
      <c r="M88" s="2">
        <v>8.1855604813172902E-2</v>
      </c>
      <c r="N88" s="2">
        <v>8.2946357085668498E-2</v>
      </c>
    </row>
    <row r="89" spans="1:14" x14ac:dyDescent="0.3">
      <c r="A89" s="8" t="s">
        <v>14</v>
      </c>
      <c r="B89" s="8" t="s">
        <v>106</v>
      </c>
      <c r="C89" s="2">
        <v>3.4715877946281701E-3</v>
      </c>
      <c r="D89" s="2">
        <v>3.0808263863718699E-3</v>
      </c>
      <c r="E89" s="2">
        <v>3.2194598461813598E-3</v>
      </c>
      <c r="F89" s="2">
        <v>4.5028818443804E-3</v>
      </c>
      <c r="G89" s="2">
        <v>5.4867256637168103E-3</v>
      </c>
      <c r="H89" s="2">
        <v>4.4052863436123404E-3</v>
      </c>
      <c r="I89" s="2">
        <v>3.3089515848136498E-3</v>
      </c>
      <c r="J89" s="2">
        <v>3.42524404863847E-3</v>
      </c>
      <c r="K89" s="2">
        <v>3.8851351351351401E-3</v>
      </c>
      <c r="L89" s="2">
        <v>3.9630118890356704E-3</v>
      </c>
      <c r="M89" s="2">
        <v>3.64154528182394E-3</v>
      </c>
      <c r="N89" s="2">
        <v>3.3626901521217E-3</v>
      </c>
    </row>
    <row r="90" spans="1:14" x14ac:dyDescent="0.3">
      <c r="A90" s="8" t="s">
        <v>14</v>
      </c>
      <c r="B90" s="8" t="s">
        <v>16</v>
      </c>
      <c r="C90" s="2">
        <v>5.6641695596565001E-3</v>
      </c>
      <c r="D90" s="2">
        <v>5.2555273649873098E-3</v>
      </c>
      <c r="E90" s="2">
        <v>6.2600608120193203E-3</v>
      </c>
      <c r="F90" s="2">
        <v>7.5648414985590804E-3</v>
      </c>
      <c r="G90" s="2">
        <v>7.9646017699115008E-3</v>
      </c>
      <c r="H90" s="2">
        <v>8.6343612334801798E-3</v>
      </c>
      <c r="I90" s="2">
        <v>9.4043887147335394E-3</v>
      </c>
      <c r="J90" s="2">
        <v>9.7619455386196308E-3</v>
      </c>
      <c r="K90" s="2">
        <v>9.9662162162162202E-3</v>
      </c>
      <c r="L90" s="2">
        <v>8.9167767503302506E-3</v>
      </c>
      <c r="M90" s="2">
        <v>9.9746675110829602E-3</v>
      </c>
      <c r="N90" s="2">
        <v>1.0248198558847101E-2</v>
      </c>
    </row>
    <row r="91" spans="1:14" x14ac:dyDescent="0.3">
      <c r="A91" s="8" t="s">
        <v>14</v>
      </c>
      <c r="B91" s="8" t="s">
        <v>107</v>
      </c>
      <c r="C91" s="2">
        <v>0.276265302393568</v>
      </c>
      <c r="D91" s="2">
        <v>0.30409568684305899</v>
      </c>
      <c r="E91" s="2">
        <v>0.32910033983187298</v>
      </c>
      <c r="F91" s="2">
        <v>0.34275936599423601</v>
      </c>
      <c r="G91" s="2">
        <v>0.36513274336283202</v>
      </c>
      <c r="H91" s="2">
        <v>0.39101321585903098</v>
      </c>
      <c r="I91" s="2">
        <v>0.40560780215952602</v>
      </c>
      <c r="J91" s="2">
        <v>0.41616715190957398</v>
      </c>
      <c r="K91" s="2">
        <v>0.41706081081081098</v>
      </c>
      <c r="L91" s="2">
        <v>0.42057463672390999</v>
      </c>
      <c r="M91" s="2">
        <v>0.44284357188093698</v>
      </c>
      <c r="N91" s="2">
        <v>0.44691753402722201</v>
      </c>
    </row>
    <row r="92" spans="1:14" x14ac:dyDescent="0.3">
      <c r="A92" s="8" t="s">
        <v>14</v>
      </c>
      <c r="B92" s="8" t="s">
        <v>108</v>
      </c>
      <c r="C92" s="2">
        <v>7.4547780010962905E-2</v>
      </c>
      <c r="D92" s="2">
        <v>8.0463936208771306E-2</v>
      </c>
      <c r="E92" s="2">
        <v>8.2096226077624707E-2</v>
      </c>
      <c r="F92" s="2">
        <v>8.5014409221901996E-2</v>
      </c>
      <c r="G92" s="2">
        <v>8.2123893805309697E-2</v>
      </c>
      <c r="H92" s="2">
        <v>8.4757709251101307E-2</v>
      </c>
      <c r="I92" s="2">
        <v>9.2824799721351506E-2</v>
      </c>
      <c r="J92" s="2">
        <v>8.75149854427128E-2</v>
      </c>
      <c r="K92" s="2">
        <v>8.5979729729729698E-2</v>
      </c>
      <c r="L92" s="2">
        <v>8.6856010568031702E-2</v>
      </c>
      <c r="M92" s="2">
        <v>8.5497150094996796E-2</v>
      </c>
      <c r="N92" s="2">
        <v>9.0632506004803798E-2</v>
      </c>
    </row>
    <row r="93" spans="1:14" x14ac:dyDescent="0.3">
      <c r="A93" s="8" t="s">
        <v>14</v>
      </c>
      <c r="B93" s="8" t="s">
        <v>109</v>
      </c>
      <c r="C93" s="2">
        <v>0.28192947195322499</v>
      </c>
      <c r="D93" s="2">
        <v>0.25607104023196797</v>
      </c>
      <c r="E93" s="2">
        <v>0.22393131818994799</v>
      </c>
      <c r="F93" s="2">
        <v>0.19164265129683</v>
      </c>
      <c r="G93" s="2">
        <v>0.16424778761061901</v>
      </c>
      <c r="H93" s="2">
        <v>0.12599118942731299</v>
      </c>
      <c r="I93" s="2">
        <v>0.10101010101010099</v>
      </c>
      <c r="J93" s="2">
        <v>9.6591882171604707E-2</v>
      </c>
      <c r="K93" s="2">
        <v>8.9189189189189194E-2</v>
      </c>
      <c r="L93" s="2">
        <v>8.2232496697490096E-2</v>
      </c>
      <c r="M93" s="2">
        <v>2.7232425585813801E-2</v>
      </c>
      <c r="N93" s="2">
        <v>1.20096076861489E-2</v>
      </c>
    </row>
    <row r="94" spans="1:14" x14ac:dyDescent="0.3">
      <c r="A94" s="8" t="s">
        <v>15</v>
      </c>
      <c r="B94" s="8" t="s">
        <v>101</v>
      </c>
      <c r="C94" s="2">
        <v>9.7999183340138803E-3</v>
      </c>
      <c r="D94" s="2">
        <v>9.2518101367658895E-3</v>
      </c>
      <c r="E94" s="2">
        <v>8.9649551752241201E-3</v>
      </c>
      <c r="F94" s="2">
        <v>9.1628488129945895E-3</v>
      </c>
      <c r="G94" s="2">
        <v>1.26262626262626E-2</v>
      </c>
      <c r="H94" s="2">
        <v>1.24172185430464E-2</v>
      </c>
      <c r="I94" s="2">
        <v>1.1544585987261101E-2</v>
      </c>
      <c r="J94" s="2">
        <v>1.25189681335357E-2</v>
      </c>
      <c r="K94" s="2">
        <v>1.6048502139800299E-2</v>
      </c>
      <c r="L94" s="2">
        <v>1.69042094796155E-2</v>
      </c>
      <c r="M94" s="2">
        <v>2.4242424242424201E-2</v>
      </c>
      <c r="N94" s="2">
        <v>2.4193548387096801E-2</v>
      </c>
    </row>
    <row r="95" spans="1:14" x14ac:dyDescent="0.3">
      <c r="A95" s="8" t="s">
        <v>15</v>
      </c>
      <c r="B95" s="8" t="s">
        <v>102</v>
      </c>
      <c r="C95" s="2">
        <v>0.22825643119640701</v>
      </c>
      <c r="D95" s="2">
        <v>0.228479485116653</v>
      </c>
      <c r="E95" s="2">
        <v>0.23920130399348</v>
      </c>
      <c r="F95" s="2">
        <v>0.25655976676384801</v>
      </c>
      <c r="G95" s="2">
        <v>0.244949494949495</v>
      </c>
      <c r="H95" s="2">
        <v>0.25951986754966899</v>
      </c>
      <c r="I95" s="2">
        <v>0.263535031847134</v>
      </c>
      <c r="J95" s="2">
        <v>0.25151745068285303</v>
      </c>
      <c r="K95" s="2">
        <v>0.25570613409415099</v>
      </c>
      <c r="L95" s="2">
        <v>0.25853496851176699</v>
      </c>
      <c r="M95" s="2">
        <v>0.25454545454545502</v>
      </c>
      <c r="N95" s="2">
        <v>0.25119474313022699</v>
      </c>
    </row>
    <row r="96" spans="1:14" x14ac:dyDescent="0.3">
      <c r="A96" s="8" t="s">
        <v>15</v>
      </c>
      <c r="B96" s="8" t="s">
        <v>103</v>
      </c>
      <c r="C96" s="2">
        <v>6.9007758268681094E-2</v>
      </c>
      <c r="D96" s="2">
        <v>6.1142397425583299E-2</v>
      </c>
      <c r="E96" s="2">
        <v>4.93072534637327E-2</v>
      </c>
      <c r="F96" s="2">
        <v>4.41482715535194E-2</v>
      </c>
      <c r="G96" s="2">
        <v>4.29292929292929E-2</v>
      </c>
      <c r="H96" s="2">
        <v>4.1804635761589402E-2</v>
      </c>
      <c r="I96" s="2">
        <v>4.0207006369426701E-2</v>
      </c>
      <c r="J96" s="2">
        <v>3.8694992412746598E-2</v>
      </c>
      <c r="K96" s="2">
        <v>3.8873038516405098E-2</v>
      </c>
      <c r="L96" s="2">
        <v>4.1763341067285402E-2</v>
      </c>
      <c r="M96" s="2">
        <v>4.43381180223286E-2</v>
      </c>
      <c r="N96" s="2">
        <v>4.7491039426523302E-2</v>
      </c>
    </row>
    <row r="97" spans="1:14" x14ac:dyDescent="0.3">
      <c r="A97" s="8" t="s">
        <v>15</v>
      </c>
      <c r="B97" s="8" t="s">
        <v>104</v>
      </c>
      <c r="C97" s="2">
        <v>8.1665986116782397E-4</v>
      </c>
      <c r="D97" s="2">
        <v>8.0450522928398997E-4</v>
      </c>
      <c r="E97" s="2">
        <v>4.07497962510187E-4</v>
      </c>
      <c r="F97" s="2">
        <v>4.1649312786339E-4</v>
      </c>
      <c r="G97" s="2">
        <v>4.2087542087542102E-4</v>
      </c>
      <c r="H97" s="2">
        <v>0</v>
      </c>
      <c r="I97" s="2">
        <v>3.9808917197452199E-4</v>
      </c>
      <c r="J97" s="2">
        <v>3.79362670713202E-4</v>
      </c>
      <c r="K97" s="2">
        <v>3.5663338088445101E-4</v>
      </c>
      <c r="L97" s="2">
        <v>6.6291017567119705E-4</v>
      </c>
      <c r="M97" s="2">
        <v>9.5693779904306201E-4</v>
      </c>
      <c r="N97" s="2">
        <v>8.96057347670251E-4</v>
      </c>
    </row>
    <row r="98" spans="1:14" x14ac:dyDescent="0.3">
      <c r="A98" s="8" t="s">
        <v>15</v>
      </c>
      <c r="B98" s="8" t="s">
        <v>105</v>
      </c>
      <c r="C98" s="2">
        <v>8.3707635769701902E-2</v>
      </c>
      <c r="D98" s="2">
        <v>8.4070796460176997E-2</v>
      </c>
      <c r="E98" s="2">
        <v>9.2094539527302399E-2</v>
      </c>
      <c r="F98" s="2">
        <v>8.8296543107038702E-2</v>
      </c>
      <c r="G98" s="2">
        <v>8.5858585858585898E-2</v>
      </c>
      <c r="H98" s="2">
        <v>8.8162251655629104E-2</v>
      </c>
      <c r="I98" s="2">
        <v>9.6337579617834401E-2</v>
      </c>
      <c r="J98" s="2">
        <v>0.109635811836115</v>
      </c>
      <c r="K98" s="2">
        <v>0.121968616262482</v>
      </c>
      <c r="L98" s="2">
        <v>0.147828969174677</v>
      </c>
      <c r="M98" s="2">
        <v>0.15980861244019101</v>
      </c>
      <c r="N98" s="2">
        <v>0.17144563918757499</v>
      </c>
    </row>
    <row r="99" spans="1:14" x14ac:dyDescent="0.3">
      <c r="A99" s="8" t="s">
        <v>15</v>
      </c>
      <c r="B99" s="8" t="s">
        <v>106</v>
      </c>
      <c r="C99" s="2">
        <v>1.6333197223356501E-3</v>
      </c>
      <c r="D99" s="2">
        <v>2.8157683024939702E-3</v>
      </c>
      <c r="E99" s="2">
        <v>3.6674816625916901E-3</v>
      </c>
      <c r="F99" s="2">
        <v>3.33194502290712E-3</v>
      </c>
      <c r="G99" s="2">
        <v>4.6296296296296302E-3</v>
      </c>
      <c r="H99" s="2">
        <v>3.7251655629139098E-3</v>
      </c>
      <c r="I99" s="2">
        <v>4.3789808917197503E-3</v>
      </c>
      <c r="J99" s="2">
        <v>6.0698027314112302E-3</v>
      </c>
      <c r="K99" s="2">
        <v>5.7061340941512101E-3</v>
      </c>
      <c r="L99" s="2">
        <v>6.2976466688763697E-3</v>
      </c>
      <c r="M99" s="2">
        <v>7.0175438596491203E-3</v>
      </c>
      <c r="N99" s="2">
        <v>5.3763440860215101E-3</v>
      </c>
    </row>
    <row r="100" spans="1:14" x14ac:dyDescent="0.3">
      <c r="A100" s="8" t="s">
        <v>15</v>
      </c>
      <c r="B100" s="8" t="s">
        <v>16</v>
      </c>
      <c r="C100" s="2">
        <v>7.7582686810943203E-3</v>
      </c>
      <c r="D100" s="2">
        <v>7.2405470635559096E-3</v>
      </c>
      <c r="E100" s="2">
        <v>7.7424612876935599E-3</v>
      </c>
      <c r="F100" s="2">
        <v>7.9133694294044096E-3</v>
      </c>
      <c r="G100" s="2">
        <v>7.5757575757575803E-3</v>
      </c>
      <c r="H100" s="2">
        <v>9.1059602649006602E-3</v>
      </c>
      <c r="I100" s="2">
        <v>9.9522292993630603E-3</v>
      </c>
      <c r="J100" s="2">
        <v>9.1047040971168405E-3</v>
      </c>
      <c r="K100" s="2">
        <v>9.6291012838801704E-3</v>
      </c>
      <c r="L100" s="2">
        <v>9.2807424593967496E-3</v>
      </c>
      <c r="M100" s="2">
        <v>8.2934609250398701E-3</v>
      </c>
      <c r="N100" s="2">
        <v>9.5579450418160107E-3</v>
      </c>
    </row>
    <row r="101" spans="1:14" x14ac:dyDescent="0.3">
      <c r="A101" s="8" t="s">
        <v>15</v>
      </c>
      <c r="B101" s="8" t="s">
        <v>107</v>
      </c>
      <c r="C101" s="2">
        <v>0.24295630869742799</v>
      </c>
      <c r="D101" s="2">
        <v>0.26669348350764299</v>
      </c>
      <c r="E101" s="2">
        <v>0.28280358598207</v>
      </c>
      <c r="F101" s="2">
        <v>0.30029154518950402</v>
      </c>
      <c r="G101" s="2">
        <v>0.33922558922558899</v>
      </c>
      <c r="H101" s="2">
        <v>0.357201986754967</v>
      </c>
      <c r="I101" s="2">
        <v>0.36863057324840798</v>
      </c>
      <c r="J101" s="2">
        <v>0.36722306525037901</v>
      </c>
      <c r="K101" s="2">
        <v>0.35485021398002897</v>
      </c>
      <c r="L101" s="2">
        <v>0.34139874047066598</v>
      </c>
      <c r="M101" s="2">
        <v>0.37352472089314198</v>
      </c>
      <c r="N101" s="2">
        <v>0.38410991636798097</v>
      </c>
    </row>
    <row r="102" spans="1:14" x14ac:dyDescent="0.3">
      <c r="A102" s="8" t="s">
        <v>15</v>
      </c>
      <c r="B102" s="8" t="s">
        <v>108</v>
      </c>
      <c r="C102" s="2">
        <v>8.00326663944467E-2</v>
      </c>
      <c r="D102" s="2">
        <v>8.3668543845535001E-2</v>
      </c>
      <c r="E102" s="2">
        <v>9.2909535452322695E-2</v>
      </c>
      <c r="F102" s="2">
        <v>9.9958350687213704E-2</v>
      </c>
      <c r="G102" s="2">
        <v>9.5959595959595995E-2</v>
      </c>
      <c r="H102" s="2">
        <v>9.5198675496688701E-2</v>
      </c>
      <c r="I102" s="2">
        <v>9.7929936305732504E-2</v>
      </c>
      <c r="J102" s="2">
        <v>0.100531107738998</v>
      </c>
      <c r="K102" s="2">
        <v>9.7004279600570606E-2</v>
      </c>
      <c r="L102" s="2">
        <v>8.8829963539940299E-2</v>
      </c>
      <c r="M102" s="2">
        <v>0.100797448165869</v>
      </c>
      <c r="N102" s="2">
        <v>9.3189964157706098E-2</v>
      </c>
    </row>
    <row r="103" spans="1:14" x14ac:dyDescent="0.3">
      <c r="A103" s="8" t="s">
        <v>15</v>
      </c>
      <c r="B103" s="8" t="s">
        <v>109</v>
      </c>
      <c r="C103" s="2">
        <v>0.27603103307472399</v>
      </c>
      <c r="D103" s="2">
        <v>0.25583266291230899</v>
      </c>
      <c r="E103" s="2">
        <v>0.22290138549307301</v>
      </c>
      <c r="F103" s="2">
        <v>0.18992086630570601</v>
      </c>
      <c r="G103" s="2">
        <v>0.16582491582491601</v>
      </c>
      <c r="H103" s="2">
        <v>0.132864238410596</v>
      </c>
      <c r="I103" s="2">
        <v>0.107085987261147</v>
      </c>
      <c r="J103" s="2">
        <v>0.10432473444613</v>
      </c>
      <c r="K103" s="2">
        <v>9.98573466476462E-2</v>
      </c>
      <c r="L103" s="2">
        <v>8.8498508452104704E-2</v>
      </c>
      <c r="M103" s="2">
        <v>2.64752791068581E-2</v>
      </c>
      <c r="N103" s="2">
        <v>1.2544802867383501E-2</v>
      </c>
    </row>
    <row r="104" spans="1:14" x14ac:dyDescent="0.3">
      <c r="A104" s="8" t="s">
        <v>16</v>
      </c>
      <c r="B104" s="8" t="s">
        <v>101</v>
      </c>
      <c r="C104" s="2">
        <v>0</v>
      </c>
      <c r="D104" s="2">
        <v>0</v>
      </c>
      <c r="E104" s="2">
        <v>0</v>
      </c>
      <c r="F104" s="2">
        <v>0</v>
      </c>
      <c r="G104" s="2">
        <v>1.38888888888889E-2</v>
      </c>
      <c r="H104" s="2">
        <v>2.8571428571428598E-2</v>
      </c>
      <c r="I104" s="2">
        <v>2.8985507246376802E-2</v>
      </c>
      <c r="J104" s="2">
        <v>2.7027027027027001E-2</v>
      </c>
      <c r="K104" s="2">
        <v>2.53164556962025E-2</v>
      </c>
      <c r="L104" s="2">
        <v>1.1764705882352899E-2</v>
      </c>
      <c r="M104" s="2">
        <v>4.4444444444444398E-2</v>
      </c>
      <c r="N104" s="2">
        <v>5.3763440860215103E-2</v>
      </c>
    </row>
    <row r="105" spans="1:14" x14ac:dyDescent="0.3">
      <c r="A105" s="8" t="s">
        <v>16</v>
      </c>
      <c r="B105" s="8" t="s">
        <v>102</v>
      </c>
      <c r="C105" s="2">
        <v>0.22222222222222199</v>
      </c>
      <c r="D105" s="2">
        <v>0.15942028985507201</v>
      </c>
      <c r="E105" s="2">
        <v>0.29166666666666702</v>
      </c>
      <c r="F105" s="2">
        <v>0.33333333333333298</v>
      </c>
      <c r="G105" s="2">
        <v>0.375</v>
      </c>
      <c r="H105" s="2">
        <v>0.22857142857142901</v>
      </c>
      <c r="I105" s="2">
        <v>0.231884057971014</v>
      </c>
      <c r="J105" s="2">
        <v>0.32432432432432401</v>
      </c>
      <c r="K105" s="2">
        <v>0.329113924050633</v>
      </c>
      <c r="L105" s="2">
        <v>0.247058823529412</v>
      </c>
      <c r="M105" s="2">
        <v>0.22222222222222199</v>
      </c>
      <c r="N105" s="2">
        <v>0.27956989247311798</v>
      </c>
    </row>
    <row r="106" spans="1:14" x14ac:dyDescent="0.3">
      <c r="A106" s="8" t="s">
        <v>16</v>
      </c>
      <c r="B106" s="8" t="s">
        <v>103</v>
      </c>
      <c r="C106" s="2">
        <v>5.5555555555555601E-2</v>
      </c>
      <c r="D106" s="2">
        <v>5.7971014492753603E-2</v>
      </c>
      <c r="E106" s="2">
        <v>4.1666666666666699E-2</v>
      </c>
      <c r="F106" s="2">
        <v>6.3492063492063502E-2</v>
      </c>
      <c r="G106" s="2">
        <v>0</v>
      </c>
      <c r="H106" s="2">
        <v>1.4285714285714299E-2</v>
      </c>
      <c r="I106" s="2">
        <v>2.8985507246376802E-2</v>
      </c>
      <c r="J106" s="2">
        <v>6.7567567567567599E-2</v>
      </c>
      <c r="K106" s="2">
        <v>2.53164556962025E-2</v>
      </c>
      <c r="L106" s="2">
        <v>0</v>
      </c>
      <c r="M106" s="2">
        <v>2.2222222222222199E-2</v>
      </c>
      <c r="N106" s="2">
        <v>2.1505376344085999E-2</v>
      </c>
    </row>
    <row r="107" spans="1:14" x14ac:dyDescent="0.3">
      <c r="A107" s="8" t="s">
        <v>16</v>
      </c>
      <c r="B107" s="8" t="s">
        <v>104</v>
      </c>
      <c r="C107" s="2">
        <v>1.1111111111111099E-2</v>
      </c>
      <c r="D107" s="2">
        <v>0</v>
      </c>
      <c r="E107" s="2">
        <v>1.38888888888889E-2</v>
      </c>
      <c r="F107" s="2">
        <v>1.58730158730159E-2</v>
      </c>
      <c r="G107" s="2">
        <v>0</v>
      </c>
      <c r="H107" s="2">
        <v>0</v>
      </c>
      <c r="I107" s="2">
        <v>0</v>
      </c>
      <c r="J107" s="2">
        <v>0</v>
      </c>
      <c r="K107" s="2">
        <v>0</v>
      </c>
      <c r="L107" s="2">
        <v>0</v>
      </c>
      <c r="M107" s="2">
        <v>0</v>
      </c>
      <c r="N107" s="2">
        <v>0</v>
      </c>
    </row>
    <row r="108" spans="1:14" x14ac:dyDescent="0.3">
      <c r="A108" s="8" t="s">
        <v>16</v>
      </c>
      <c r="B108" s="8" t="s">
        <v>105</v>
      </c>
      <c r="C108" s="2">
        <v>2.2222222222222199E-2</v>
      </c>
      <c r="D108" s="2">
        <v>5.7971014492753603E-2</v>
      </c>
      <c r="E108" s="2">
        <v>6.9444444444444406E-2</v>
      </c>
      <c r="F108" s="2">
        <v>3.1746031746031703E-2</v>
      </c>
      <c r="G108" s="2">
        <v>5.5555555555555601E-2</v>
      </c>
      <c r="H108" s="2">
        <v>8.5714285714285701E-2</v>
      </c>
      <c r="I108" s="2">
        <v>0.173913043478261</v>
      </c>
      <c r="J108" s="2">
        <v>0.135135135135135</v>
      </c>
      <c r="K108" s="2">
        <v>0.126582278481013</v>
      </c>
      <c r="L108" s="2">
        <v>0.17647058823529399</v>
      </c>
      <c r="M108" s="2">
        <v>8.8888888888888906E-2</v>
      </c>
      <c r="N108" s="2">
        <v>6.4516129032258104E-2</v>
      </c>
    </row>
    <row r="109" spans="1:14" x14ac:dyDescent="0.3">
      <c r="A109" s="8" t="s">
        <v>16</v>
      </c>
      <c r="B109" s="8" t="s">
        <v>106</v>
      </c>
      <c r="C109" s="2">
        <v>2.2222222222222199E-2</v>
      </c>
      <c r="D109" s="2">
        <v>1.4492753623188401E-2</v>
      </c>
      <c r="E109" s="2">
        <v>0</v>
      </c>
      <c r="F109" s="2">
        <v>1.58730158730159E-2</v>
      </c>
      <c r="G109" s="2">
        <v>0</v>
      </c>
      <c r="H109" s="2">
        <v>0</v>
      </c>
      <c r="I109" s="2">
        <v>1.4492753623188401E-2</v>
      </c>
      <c r="J109" s="2">
        <v>1.35135135135135E-2</v>
      </c>
      <c r="K109" s="2">
        <v>1.26582278481013E-2</v>
      </c>
      <c r="L109" s="2">
        <v>0</v>
      </c>
      <c r="M109" s="2">
        <v>0</v>
      </c>
      <c r="N109" s="2">
        <v>0</v>
      </c>
    </row>
    <row r="110" spans="1:14" x14ac:dyDescent="0.3">
      <c r="A110" s="8" t="s">
        <v>16</v>
      </c>
      <c r="B110" s="8" t="s">
        <v>16</v>
      </c>
      <c r="C110" s="2">
        <v>1.1111111111111099E-2</v>
      </c>
      <c r="D110" s="2">
        <v>0</v>
      </c>
      <c r="E110" s="2">
        <v>0</v>
      </c>
      <c r="F110" s="2">
        <v>0</v>
      </c>
      <c r="G110" s="2">
        <v>1.38888888888889E-2</v>
      </c>
      <c r="H110" s="2">
        <v>2.8571428571428598E-2</v>
      </c>
      <c r="I110" s="2">
        <v>0</v>
      </c>
      <c r="J110" s="2">
        <v>1.35135135135135E-2</v>
      </c>
      <c r="K110" s="2">
        <v>2.53164556962025E-2</v>
      </c>
      <c r="L110" s="2">
        <v>1.1764705882352899E-2</v>
      </c>
      <c r="M110" s="2">
        <v>2.2222222222222199E-2</v>
      </c>
      <c r="N110" s="2">
        <v>3.2258064516128997E-2</v>
      </c>
    </row>
    <row r="111" spans="1:14" x14ac:dyDescent="0.3">
      <c r="A111" s="8" t="s">
        <v>16</v>
      </c>
      <c r="B111" s="8" t="s">
        <v>107</v>
      </c>
      <c r="C111" s="2">
        <v>0.25555555555555598</v>
      </c>
      <c r="D111" s="2">
        <v>0.27536231884057999</v>
      </c>
      <c r="E111" s="2">
        <v>0.26388888888888901</v>
      </c>
      <c r="F111" s="2">
        <v>0.28571428571428598</v>
      </c>
      <c r="G111" s="2">
        <v>0.26388888888888901</v>
      </c>
      <c r="H111" s="2">
        <v>0.32857142857142901</v>
      </c>
      <c r="I111" s="2">
        <v>0.30434782608695699</v>
      </c>
      <c r="J111" s="2">
        <v>0.28378378378378399</v>
      </c>
      <c r="K111" s="2">
        <v>0.392405063291139</v>
      </c>
      <c r="L111" s="2">
        <v>0.38823529411764701</v>
      </c>
      <c r="M111" s="2">
        <v>0.44444444444444398</v>
      </c>
      <c r="N111" s="2">
        <v>0.38709677419354799</v>
      </c>
    </row>
    <row r="112" spans="1:14" x14ac:dyDescent="0.3">
      <c r="A112" s="8" t="s">
        <v>16</v>
      </c>
      <c r="B112" s="8" t="s">
        <v>108</v>
      </c>
      <c r="C112" s="2">
        <v>0.133333333333333</v>
      </c>
      <c r="D112" s="2">
        <v>0.202898550724638</v>
      </c>
      <c r="E112" s="2">
        <v>0.125</v>
      </c>
      <c r="F112" s="2">
        <v>9.5238095238095205E-2</v>
      </c>
      <c r="G112" s="2">
        <v>0.15277777777777801</v>
      </c>
      <c r="H112" s="2">
        <v>0.2</v>
      </c>
      <c r="I112" s="2">
        <v>0.188405797101449</v>
      </c>
      <c r="J112" s="2">
        <v>0.121621621621622</v>
      </c>
      <c r="K112" s="2">
        <v>6.3291139240506306E-2</v>
      </c>
      <c r="L112" s="2">
        <v>0.152941176470588</v>
      </c>
      <c r="M112" s="2">
        <v>0.14444444444444399</v>
      </c>
      <c r="N112" s="2">
        <v>0.12903225806451599</v>
      </c>
    </row>
    <row r="113" spans="1:15" x14ac:dyDescent="0.3">
      <c r="A113" s="8" t="s">
        <v>16</v>
      </c>
      <c r="B113" s="8" t="s">
        <v>109</v>
      </c>
      <c r="C113" s="2">
        <v>0.266666666666667</v>
      </c>
      <c r="D113" s="2">
        <v>0.231884057971014</v>
      </c>
      <c r="E113" s="2">
        <v>0.194444444444444</v>
      </c>
      <c r="F113" s="2">
        <v>0.158730158730159</v>
      </c>
      <c r="G113" s="2">
        <v>0.125</v>
      </c>
      <c r="H113" s="2">
        <v>8.5714285714285701E-2</v>
      </c>
      <c r="I113" s="2">
        <v>2.8985507246376802E-2</v>
      </c>
      <c r="J113" s="2">
        <v>1.35135135135135E-2</v>
      </c>
      <c r="K113" s="2">
        <v>0</v>
      </c>
      <c r="L113" s="2">
        <v>1.1764705882352899E-2</v>
      </c>
      <c r="M113" s="2">
        <v>1.1111111111111099E-2</v>
      </c>
      <c r="N113" s="2">
        <v>3.2258064516128997E-2</v>
      </c>
    </row>
    <row r="114" spans="1:15" x14ac:dyDescent="0.3">
      <c r="A114" s="15"/>
      <c r="B114" s="15"/>
    </row>
    <row r="115" spans="1:15" x14ac:dyDescent="0.3">
      <c r="A115" s="15"/>
      <c r="B115" s="15"/>
    </row>
    <row r="116" spans="1:15" x14ac:dyDescent="0.3">
      <c r="A116" s="15"/>
      <c r="B116" s="13"/>
      <c r="C116" s="20" t="s">
        <v>36</v>
      </c>
      <c r="D116" s="20"/>
      <c r="E116" s="20"/>
      <c r="F116" s="20"/>
      <c r="G116" s="20"/>
      <c r="H116" s="20"/>
      <c r="I116" s="20"/>
      <c r="J116" s="20"/>
      <c r="K116" s="20"/>
      <c r="L116" s="20"/>
      <c r="M116" s="20"/>
      <c r="N116" s="6" t="s">
        <v>37</v>
      </c>
      <c r="O116" s="6" t="s">
        <v>38</v>
      </c>
    </row>
    <row r="117" spans="1:15" x14ac:dyDescent="0.3">
      <c r="A117" s="9" t="s">
        <v>39</v>
      </c>
      <c r="B117" s="9" t="s">
        <v>39</v>
      </c>
      <c r="C117" s="4" t="s">
        <v>18</v>
      </c>
      <c r="D117" s="4" t="s">
        <v>19</v>
      </c>
      <c r="E117" s="4" t="s">
        <v>20</v>
      </c>
      <c r="F117" s="4" t="s">
        <v>21</v>
      </c>
      <c r="G117" s="4" t="s">
        <v>22</v>
      </c>
      <c r="H117" s="4" t="s">
        <v>23</v>
      </c>
      <c r="I117" s="4" t="s">
        <v>24</v>
      </c>
      <c r="J117" s="4" t="s">
        <v>25</v>
      </c>
      <c r="K117" s="4" t="s">
        <v>26</v>
      </c>
      <c r="L117" s="4" t="s">
        <v>27</v>
      </c>
      <c r="M117" s="4" t="s">
        <v>28</v>
      </c>
      <c r="N117" s="4" t="s">
        <v>29</v>
      </c>
      <c r="O117" s="4" t="s">
        <v>30</v>
      </c>
    </row>
    <row r="118" spans="1:15" x14ac:dyDescent="0.3">
      <c r="A118" s="8" t="s">
        <v>12</v>
      </c>
      <c r="B118" s="8" t="s">
        <v>101</v>
      </c>
      <c r="C118" s="2">
        <v>3.2490974729241902E-2</v>
      </c>
      <c r="D118" s="2">
        <v>5.2447552447552398E-3</v>
      </c>
      <c r="E118" s="2">
        <v>2.7826086956521699E-2</v>
      </c>
      <c r="F118" s="2">
        <v>0.101522842639594</v>
      </c>
      <c r="G118" s="2">
        <v>0.116743471582181</v>
      </c>
      <c r="H118" s="2">
        <v>0.12242090784044</v>
      </c>
      <c r="I118" s="2">
        <v>0.14583333333333301</v>
      </c>
      <c r="J118" s="2">
        <v>0.131550802139037</v>
      </c>
      <c r="K118" s="2">
        <v>0.13988657844990501</v>
      </c>
      <c r="L118" s="2">
        <v>0.16832504145937</v>
      </c>
      <c r="M118" s="2">
        <v>7.9488999290276793E-2</v>
      </c>
      <c r="N118" s="3">
        <v>0.62673796791443803</v>
      </c>
      <c r="O118" s="3">
        <v>1.64521739130435</v>
      </c>
    </row>
    <row r="119" spans="1:15" x14ac:dyDescent="0.3">
      <c r="A119" s="8" t="s">
        <v>12</v>
      </c>
      <c r="B119" s="8" t="s">
        <v>102</v>
      </c>
      <c r="C119" s="2">
        <v>7.6951264199340398E-3</v>
      </c>
      <c r="D119" s="2">
        <v>1.9818181818181801E-2</v>
      </c>
      <c r="E119" s="2">
        <v>2.4781600998395398E-2</v>
      </c>
      <c r="F119" s="2">
        <v>3.6447459986082099E-2</v>
      </c>
      <c r="G119" s="2">
        <v>3.65925304238355E-2</v>
      </c>
      <c r="H119" s="2">
        <v>4.7769411383693602E-2</v>
      </c>
      <c r="I119" s="2">
        <v>2.2641217834788702E-2</v>
      </c>
      <c r="J119" s="2">
        <v>3.2945443554480897E-2</v>
      </c>
      <c r="K119" s="2">
        <v>4.35991221653255E-2</v>
      </c>
      <c r="L119" s="2">
        <v>8.5798401794476398E-2</v>
      </c>
      <c r="M119" s="2">
        <v>3.3053582956746298E-2</v>
      </c>
      <c r="N119" s="3">
        <v>0.209158228804594</v>
      </c>
      <c r="O119" s="3">
        <v>0.42645747905152398</v>
      </c>
    </row>
    <row r="120" spans="1:15" x14ac:dyDescent="0.3">
      <c r="A120" s="8" t="s">
        <v>12</v>
      </c>
      <c r="B120" s="8" t="s">
        <v>103</v>
      </c>
      <c r="C120" s="2">
        <v>-7.7049629832739205E-2</v>
      </c>
      <c r="D120" s="2">
        <v>-3.4165181224004797E-2</v>
      </c>
      <c r="E120" s="2">
        <v>-2.03014457090126E-2</v>
      </c>
      <c r="F120" s="2">
        <v>-3.1397174254317101E-4</v>
      </c>
      <c r="G120" s="2">
        <v>-1.5703517587939701E-2</v>
      </c>
      <c r="H120" s="2">
        <v>8.6790044671346503E-2</v>
      </c>
      <c r="I120" s="2">
        <v>5.4022313564298298E-2</v>
      </c>
      <c r="J120" s="2">
        <v>6.4066852367687999E-2</v>
      </c>
      <c r="K120" s="2">
        <v>9.0837696335078502E-2</v>
      </c>
      <c r="L120" s="2">
        <v>0.142788576913847</v>
      </c>
      <c r="M120" s="2">
        <v>0.11234775304493901</v>
      </c>
      <c r="N120" s="3">
        <v>0.475487465181058</v>
      </c>
      <c r="O120" s="3">
        <v>0.62934481697939104</v>
      </c>
    </row>
    <row r="121" spans="1:15" x14ac:dyDescent="0.3">
      <c r="A121" s="8" t="s">
        <v>12</v>
      </c>
      <c r="B121" s="8" t="s">
        <v>104</v>
      </c>
      <c r="C121" s="2">
        <v>-1.9933554817275701E-2</v>
      </c>
      <c r="D121" s="2">
        <v>0.115254237288136</v>
      </c>
      <c r="E121" s="2">
        <v>-9.11854103343465E-3</v>
      </c>
      <c r="F121" s="2">
        <v>5.5214723926380403E-2</v>
      </c>
      <c r="G121" s="2">
        <v>5.2325581395348798E-2</v>
      </c>
      <c r="H121" s="2">
        <v>9.6685082872928194E-2</v>
      </c>
      <c r="I121" s="2">
        <v>-5.5415617128463497E-2</v>
      </c>
      <c r="J121" s="2">
        <v>5.3333333333333297E-3</v>
      </c>
      <c r="K121" s="2">
        <v>5.5702917771883298E-2</v>
      </c>
      <c r="L121" s="2">
        <v>4.5226130653266298E-2</v>
      </c>
      <c r="M121" s="2">
        <v>0.115384615384615</v>
      </c>
      <c r="N121" s="3">
        <v>0.23733333333333301</v>
      </c>
      <c r="O121" s="3">
        <v>0.41033434650455902</v>
      </c>
    </row>
    <row r="122" spans="1:15" x14ac:dyDescent="0.3">
      <c r="A122" s="8" t="s">
        <v>12</v>
      </c>
      <c r="B122" s="8" t="s">
        <v>105</v>
      </c>
      <c r="C122" s="2">
        <v>-2.4740227610093998E-3</v>
      </c>
      <c r="D122" s="2">
        <v>3.0505952380952401E-2</v>
      </c>
      <c r="E122" s="2">
        <v>7.4849578820697996E-2</v>
      </c>
      <c r="F122" s="2">
        <v>6.4711150918047494E-2</v>
      </c>
      <c r="G122" s="2">
        <v>0.112092534174553</v>
      </c>
      <c r="H122" s="2">
        <v>0.151475037821483</v>
      </c>
      <c r="I122" s="2">
        <v>0.127278699293809</v>
      </c>
      <c r="J122" s="2">
        <v>0.13665501165501201</v>
      </c>
      <c r="K122" s="2">
        <v>0.174826967444245</v>
      </c>
      <c r="L122" s="2">
        <v>0.189941086624482</v>
      </c>
      <c r="M122" s="2">
        <v>0.14696983588521101</v>
      </c>
      <c r="N122" s="3">
        <v>0.82255244755244805</v>
      </c>
      <c r="O122" s="3">
        <v>2.0108303249097501</v>
      </c>
    </row>
    <row r="123" spans="1:15" x14ac:dyDescent="0.3">
      <c r="A123" s="8" t="s">
        <v>12</v>
      </c>
      <c r="B123" s="8" t="s">
        <v>106</v>
      </c>
      <c r="C123" s="2">
        <v>-2.2887323943662E-2</v>
      </c>
      <c r="D123" s="2">
        <v>2.3423423423423399E-2</v>
      </c>
      <c r="E123" s="2">
        <v>-1.2323943661971801E-2</v>
      </c>
      <c r="F123" s="2">
        <v>8.9126559714794995E-3</v>
      </c>
      <c r="G123" s="2">
        <v>-7.0671378091872799E-3</v>
      </c>
      <c r="H123" s="2">
        <v>5.51601423487545E-2</v>
      </c>
      <c r="I123" s="2">
        <v>8.4317032040472206E-3</v>
      </c>
      <c r="J123" s="2">
        <v>5.0167224080267601E-2</v>
      </c>
      <c r="K123" s="2">
        <v>0.101910828025478</v>
      </c>
      <c r="L123" s="2">
        <v>4.9132947976878602E-2</v>
      </c>
      <c r="M123" s="2">
        <v>6.8870523415978005E-2</v>
      </c>
      <c r="N123" s="3">
        <v>0.29765886287625398</v>
      </c>
      <c r="O123" s="3">
        <v>0.36619718309859201</v>
      </c>
    </row>
    <row r="124" spans="1:15" x14ac:dyDescent="0.3">
      <c r="A124" s="8" t="s">
        <v>12</v>
      </c>
      <c r="B124" s="8" t="s">
        <v>16</v>
      </c>
      <c r="C124" s="2">
        <v>7.2992700729927001E-2</v>
      </c>
      <c r="D124" s="2">
        <v>2.7210884353741499E-2</v>
      </c>
      <c r="E124" s="2">
        <v>5.0772626931567297E-2</v>
      </c>
      <c r="F124" s="2">
        <v>4.4117647058823498E-2</v>
      </c>
      <c r="G124" s="2">
        <v>2.6156941649899401E-2</v>
      </c>
      <c r="H124" s="2">
        <v>4.5098039215686302E-2</v>
      </c>
      <c r="I124" s="2">
        <v>3.7523452157598499E-3</v>
      </c>
      <c r="J124" s="2">
        <v>5.60747663551402E-2</v>
      </c>
      <c r="K124" s="2">
        <v>7.4336283185840707E-2</v>
      </c>
      <c r="L124" s="2">
        <v>6.2602965403624394E-2</v>
      </c>
      <c r="M124" s="2">
        <v>4.3410852713178301E-2</v>
      </c>
      <c r="N124" s="3">
        <v>0.25794392523364501</v>
      </c>
      <c r="O124" s="3">
        <v>0.48565121412803502</v>
      </c>
    </row>
    <row r="125" spans="1:15" x14ac:dyDescent="0.3">
      <c r="A125" s="8" t="s">
        <v>12</v>
      </c>
      <c r="B125" s="8" t="s">
        <v>107</v>
      </c>
      <c r="C125" s="2">
        <v>7.0254531792993305E-2</v>
      </c>
      <c r="D125" s="2">
        <v>0.10004387889425199</v>
      </c>
      <c r="E125" s="2">
        <v>6.6374152373354603E-2</v>
      </c>
      <c r="F125" s="2">
        <v>5.10211715418568E-2</v>
      </c>
      <c r="G125" s="2">
        <v>4.4415972667093698E-2</v>
      </c>
      <c r="H125" s="2">
        <v>7.3604579840523404E-2</v>
      </c>
      <c r="I125" s="2">
        <v>4.06906620961087E-2</v>
      </c>
      <c r="J125" s="2">
        <v>3.0254971330974701E-2</v>
      </c>
      <c r="K125" s="2">
        <v>3.6234458259325003E-2</v>
      </c>
      <c r="L125" s="2">
        <v>9.2103759570334801E-2</v>
      </c>
      <c r="M125" s="2">
        <v>4.2220362038296502E-2</v>
      </c>
      <c r="N125" s="3">
        <v>0.21513968525070101</v>
      </c>
      <c r="O125" s="3">
        <v>0.58923015556442004</v>
      </c>
    </row>
    <row r="126" spans="1:15" x14ac:dyDescent="0.3">
      <c r="A126" s="8" t="s">
        <v>12</v>
      </c>
      <c r="B126" s="8" t="s">
        <v>108</v>
      </c>
      <c r="C126" s="2">
        <v>3.1152647975077899E-2</v>
      </c>
      <c r="D126" s="2">
        <v>7.5063908900766904E-2</v>
      </c>
      <c r="E126" s="2">
        <v>5.0151318633808901E-2</v>
      </c>
      <c r="F126" s="2">
        <v>9.2630712227254001E-3</v>
      </c>
      <c r="G126" s="2">
        <v>2.0395676116663299E-2</v>
      </c>
      <c r="H126" s="2">
        <v>4.0575654607235702E-2</v>
      </c>
      <c r="I126" s="2">
        <v>-4.6100653092585502E-3</v>
      </c>
      <c r="J126" s="2">
        <v>3.01042068699344E-2</v>
      </c>
      <c r="K126" s="2">
        <v>1.4237542150618201E-2</v>
      </c>
      <c r="L126" s="2">
        <v>8.2194311045437798E-2</v>
      </c>
      <c r="M126" s="2">
        <v>3.3452807646355998E-2</v>
      </c>
      <c r="N126" s="3">
        <v>0.16846777306059399</v>
      </c>
      <c r="O126" s="3">
        <v>0.30890618244703799</v>
      </c>
    </row>
    <row r="127" spans="1:15" x14ac:dyDescent="0.3">
      <c r="A127" s="8" t="s">
        <v>12</v>
      </c>
      <c r="B127" s="8" t="s">
        <v>109</v>
      </c>
      <c r="C127" s="2">
        <v>-0.123941707147814</v>
      </c>
      <c r="D127" s="2">
        <v>-0.105354879594423</v>
      </c>
      <c r="E127" s="2">
        <v>-9.9433327430494101E-2</v>
      </c>
      <c r="F127" s="2">
        <v>-0.11945728050339199</v>
      </c>
      <c r="G127" s="2">
        <v>-0.18389906208128601</v>
      </c>
      <c r="H127" s="2">
        <v>-0.1307976467369</v>
      </c>
      <c r="I127" s="2">
        <v>-2.3610892491736198E-2</v>
      </c>
      <c r="J127" s="2">
        <v>-7.1255843946477507E-2</v>
      </c>
      <c r="K127" s="2">
        <v>-5.1379968755424402E-2</v>
      </c>
      <c r="L127" s="2">
        <v>-0.68289112534309204</v>
      </c>
      <c r="M127" s="2">
        <v>-0.54125793421811896</v>
      </c>
      <c r="N127" s="3">
        <v>-0.87183620828631303</v>
      </c>
      <c r="O127" s="3">
        <v>-0.92960864175668501</v>
      </c>
    </row>
    <row r="128" spans="1:15" x14ac:dyDescent="0.3">
      <c r="A128" s="8" t="s">
        <v>13</v>
      </c>
      <c r="B128" s="8" t="s">
        <v>101</v>
      </c>
      <c r="C128" s="2">
        <v>-0.66666666666666696</v>
      </c>
      <c r="D128" s="2">
        <v>0.5</v>
      </c>
      <c r="E128" s="2">
        <v>-0.33333333333333298</v>
      </c>
      <c r="F128" s="2">
        <v>1</v>
      </c>
      <c r="G128" s="2">
        <v>0.25</v>
      </c>
      <c r="H128" s="2">
        <v>1.4</v>
      </c>
      <c r="I128" s="2">
        <v>0.58333333333333304</v>
      </c>
      <c r="J128" s="2">
        <v>0.26315789473684198</v>
      </c>
      <c r="K128" s="2">
        <v>4.1666666666666699E-2</v>
      </c>
      <c r="L128" s="2">
        <v>-0.24</v>
      </c>
      <c r="M128" s="2">
        <v>-5.2631578947368397E-2</v>
      </c>
      <c r="N128" s="3">
        <v>-5.2631578947368397E-2</v>
      </c>
      <c r="O128" s="3">
        <v>5</v>
      </c>
    </row>
    <row r="129" spans="1:15" x14ac:dyDescent="0.3">
      <c r="A129" s="8" t="s">
        <v>13</v>
      </c>
      <c r="B129" s="8" t="s">
        <v>102</v>
      </c>
      <c r="C129" s="2">
        <v>3.0818278427205099E-2</v>
      </c>
      <c r="D129" s="2">
        <v>4.4329896907216497E-2</v>
      </c>
      <c r="E129" s="2">
        <v>2.8627838104639699E-2</v>
      </c>
      <c r="F129" s="2">
        <v>3.1669865642994198E-2</v>
      </c>
      <c r="G129" s="2">
        <v>2.9767441860465101E-2</v>
      </c>
      <c r="H129" s="2">
        <v>9.0334236675700102E-3</v>
      </c>
      <c r="I129" s="2">
        <v>4.2972247090420801E-2</v>
      </c>
      <c r="J129" s="2">
        <v>-3.7768240343347602E-2</v>
      </c>
      <c r="K129" s="2">
        <v>1.33809099018733E-2</v>
      </c>
      <c r="L129" s="2">
        <v>4.92957746478873E-2</v>
      </c>
      <c r="M129" s="2">
        <v>5.8724832214765103E-3</v>
      </c>
      <c r="N129" s="3">
        <v>2.9184549356223201E-2</v>
      </c>
      <c r="O129" s="3">
        <v>0.18361303060217199</v>
      </c>
    </row>
    <row r="130" spans="1:15" x14ac:dyDescent="0.3">
      <c r="A130" s="8" t="s">
        <v>13</v>
      </c>
      <c r="B130" s="8" t="s">
        <v>103</v>
      </c>
      <c r="C130" s="2">
        <v>-0.407407407407407</v>
      </c>
      <c r="D130" s="2">
        <v>-0.1875</v>
      </c>
      <c r="E130" s="2">
        <v>-0.38461538461538503</v>
      </c>
      <c r="F130" s="2">
        <v>0.375</v>
      </c>
      <c r="G130" s="2">
        <v>0</v>
      </c>
      <c r="H130" s="2">
        <v>0</v>
      </c>
      <c r="I130" s="2">
        <v>0.72727272727272696</v>
      </c>
      <c r="J130" s="2">
        <v>0.36842105263157898</v>
      </c>
      <c r="K130" s="2">
        <v>7.69230769230769E-2</v>
      </c>
      <c r="L130" s="2">
        <v>0.28571428571428598</v>
      </c>
      <c r="M130" s="2">
        <v>-0.11111111111111099</v>
      </c>
      <c r="N130" s="3">
        <v>0.68421052631578905</v>
      </c>
      <c r="O130" s="3">
        <v>1.4615384615384599</v>
      </c>
    </row>
    <row r="131" spans="1:15" x14ac:dyDescent="0.3">
      <c r="A131" s="8" t="s">
        <v>13</v>
      </c>
      <c r="B131" s="8" t="s">
        <v>104</v>
      </c>
      <c r="C131" s="2">
        <v>0</v>
      </c>
      <c r="D131" s="2">
        <v>0</v>
      </c>
      <c r="E131" s="2">
        <v>-1</v>
      </c>
      <c r="F131" s="2">
        <v>0</v>
      </c>
      <c r="G131" s="2">
        <v>0</v>
      </c>
      <c r="H131" s="2">
        <v>0</v>
      </c>
      <c r="I131" s="2">
        <v>0</v>
      </c>
      <c r="J131" s="2">
        <v>0</v>
      </c>
      <c r="K131" s="2">
        <v>0</v>
      </c>
      <c r="L131" s="2">
        <v>0</v>
      </c>
      <c r="M131" s="2">
        <v>0</v>
      </c>
      <c r="N131" s="3">
        <v>0</v>
      </c>
      <c r="O131" s="3">
        <v>0</v>
      </c>
    </row>
    <row r="132" spans="1:15" x14ac:dyDescent="0.3">
      <c r="A132" s="8" t="s">
        <v>13</v>
      </c>
      <c r="B132" s="8" t="s">
        <v>105</v>
      </c>
      <c r="C132" s="2">
        <v>-0.22222222222222199</v>
      </c>
      <c r="D132" s="2">
        <v>7.1428571428571397E-2</v>
      </c>
      <c r="E132" s="2">
        <v>-3.3333333333333298E-2</v>
      </c>
      <c r="F132" s="2">
        <v>0.10344827586206901</v>
      </c>
      <c r="G132" s="2">
        <v>0.625</v>
      </c>
      <c r="H132" s="2">
        <v>-1.9230769230769201E-2</v>
      </c>
      <c r="I132" s="2">
        <v>0.27450980392156898</v>
      </c>
      <c r="J132" s="2">
        <v>0.66153846153846196</v>
      </c>
      <c r="K132" s="2">
        <v>0.12962962962963001</v>
      </c>
      <c r="L132" s="2">
        <v>0.27868852459016402</v>
      </c>
      <c r="M132" s="2">
        <v>-1.2820512820512799E-2</v>
      </c>
      <c r="N132" s="3">
        <v>1.3692307692307699</v>
      </c>
      <c r="O132" s="3">
        <v>4.1333333333333302</v>
      </c>
    </row>
    <row r="133" spans="1:15" x14ac:dyDescent="0.3">
      <c r="A133" s="8" t="s">
        <v>13</v>
      </c>
      <c r="B133" s="8" t="s">
        <v>106</v>
      </c>
      <c r="C133" s="2">
        <v>0</v>
      </c>
      <c r="D133" s="2">
        <v>-0.5</v>
      </c>
      <c r="E133" s="2">
        <v>1</v>
      </c>
      <c r="F133" s="2">
        <v>0</v>
      </c>
      <c r="G133" s="2">
        <v>0</v>
      </c>
      <c r="H133" s="2">
        <v>-0.5</v>
      </c>
      <c r="I133" s="2">
        <v>2</v>
      </c>
      <c r="J133" s="2">
        <v>1</v>
      </c>
      <c r="K133" s="2">
        <v>0.16666666666666699</v>
      </c>
      <c r="L133" s="2">
        <v>0</v>
      </c>
      <c r="M133" s="2">
        <v>-0.28571428571428598</v>
      </c>
      <c r="N133" s="3">
        <v>0.66666666666666696</v>
      </c>
      <c r="O133" s="3">
        <v>4</v>
      </c>
    </row>
    <row r="134" spans="1:15" x14ac:dyDescent="0.3">
      <c r="A134" s="8" t="s">
        <v>13</v>
      </c>
      <c r="B134" s="8" t="s">
        <v>16</v>
      </c>
      <c r="C134" s="2">
        <v>0.125</v>
      </c>
      <c r="D134" s="2">
        <v>0</v>
      </c>
      <c r="E134" s="2">
        <v>0.33333333333333298</v>
      </c>
      <c r="F134" s="2">
        <v>0</v>
      </c>
      <c r="G134" s="2">
        <v>0</v>
      </c>
      <c r="H134" s="2">
        <v>0.16666666666666699</v>
      </c>
      <c r="I134" s="2">
        <v>0</v>
      </c>
      <c r="J134" s="2">
        <v>-0.14285714285714299</v>
      </c>
      <c r="K134" s="2">
        <v>0</v>
      </c>
      <c r="L134" s="2">
        <v>-8.3333333333333301E-2</v>
      </c>
      <c r="M134" s="2">
        <v>9.0909090909090898E-2</v>
      </c>
      <c r="N134" s="3">
        <v>-0.14285714285714299</v>
      </c>
      <c r="O134" s="3">
        <v>0.33333333333333298</v>
      </c>
    </row>
    <row r="135" spans="1:15" x14ac:dyDescent="0.3">
      <c r="A135" s="8" t="s">
        <v>13</v>
      </c>
      <c r="B135" s="8" t="s">
        <v>107</v>
      </c>
      <c r="C135" s="2">
        <v>8.7336244541484694E-3</v>
      </c>
      <c r="D135" s="2">
        <v>0.13419913419913401</v>
      </c>
      <c r="E135" s="2">
        <v>4.58015267175573E-2</v>
      </c>
      <c r="F135" s="2">
        <v>2.5547445255474501E-2</v>
      </c>
      <c r="G135" s="2">
        <v>9.2526690391459096E-2</v>
      </c>
      <c r="H135" s="2">
        <v>8.1433224755700306E-2</v>
      </c>
      <c r="I135" s="2">
        <v>7.2289156626505993E-2</v>
      </c>
      <c r="J135" s="2">
        <v>6.4606741573033699E-2</v>
      </c>
      <c r="K135" s="2">
        <v>-2.6385224274406301E-3</v>
      </c>
      <c r="L135" s="2">
        <v>-1.58730158730159E-2</v>
      </c>
      <c r="M135" s="2">
        <v>-2.9569892473118298E-2</v>
      </c>
      <c r="N135" s="3">
        <v>1.40449438202247E-2</v>
      </c>
      <c r="O135" s="3">
        <v>0.37786259541984701</v>
      </c>
    </row>
    <row r="136" spans="1:15" x14ac:dyDescent="0.3">
      <c r="A136" s="8" t="s">
        <v>13</v>
      </c>
      <c r="B136" s="8" t="s">
        <v>108</v>
      </c>
      <c r="C136" s="2">
        <v>-7.8947368421052599E-2</v>
      </c>
      <c r="D136" s="2">
        <v>8.5714285714285701E-2</v>
      </c>
      <c r="E136" s="2">
        <v>5.2631578947368397E-2</v>
      </c>
      <c r="F136" s="2">
        <v>-1.6666666666666701E-2</v>
      </c>
      <c r="G136" s="2">
        <v>-5.0847457627118599E-2</v>
      </c>
      <c r="H136" s="2">
        <v>5.3571428571428603E-2</v>
      </c>
      <c r="I136" s="2">
        <v>1.6949152542372899E-2</v>
      </c>
      <c r="J136" s="2">
        <v>-8.3333333333333297E-3</v>
      </c>
      <c r="K136" s="2">
        <v>-0.11764705882352899</v>
      </c>
      <c r="L136" s="2">
        <v>-7.6190476190476197E-2</v>
      </c>
      <c r="M136" s="2">
        <v>0</v>
      </c>
      <c r="N136" s="3">
        <v>-0.19166666666666701</v>
      </c>
      <c r="O136" s="3">
        <v>-0.14912280701754399</v>
      </c>
    </row>
    <row r="137" spans="1:15" x14ac:dyDescent="0.3">
      <c r="A137" s="8" t="s">
        <v>13</v>
      </c>
      <c r="B137" s="8" t="s">
        <v>109</v>
      </c>
      <c r="C137" s="2">
        <v>-0.107816711590297</v>
      </c>
      <c r="D137" s="2">
        <v>-0.16918429003021099</v>
      </c>
      <c r="E137" s="2">
        <v>-0.22545454545454499</v>
      </c>
      <c r="F137" s="2">
        <v>-7.5117370892018795E-2</v>
      </c>
      <c r="G137" s="2">
        <v>-0.17766497461928901</v>
      </c>
      <c r="H137" s="2">
        <v>-0.179012345679012</v>
      </c>
      <c r="I137" s="2">
        <v>-9.0225563909774403E-2</v>
      </c>
      <c r="J137" s="2">
        <v>-6.6115702479338803E-2</v>
      </c>
      <c r="K137" s="2">
        <v>-5.3097345132743397E-2</v>
      </c>
      <c r="L137" s="2">
        <v>-0.61682242990654201</v>
      </c>
      <c r="M137" s="2">
        <v>-0.48780487804877998</v>
      </c>
      <c r="N137" s="3">
        <v>-0.826446280991736</v>
      </c>
      <c r="O137" s="3">
        <v>-0.92363636363636403</v>
      </c>
    </row>
    <row r="138" spans="1:15" x14ac:dyDescent="0.3">
      <c r="A138" s="8" t="s">
        <v>14</v>
      </c>
      <c r="B138" s="8" t="s">
        <v>101</v>
      </c>
      <c r="C138" s="2">
        <v>-0.12903225806451599</v>
      </c>
      <c r="D138" s="2">
        <v>9.2592592592592601E-2</v>
      </c>
      <c r="E138" s="2">
        <v>0.20338983050847501</v>
      </c>
      <c r="F138" s="2">
        <v>-2.8169014084507001E-2</v>
      </c>
      <c r="G138" s="2">
        <v>0.14492753623188401</v>
      </c>
      <c r="H138" s="2">
        <v>0.265822784810127</v>
      </c>
      <c r="I138" s="2">
        <v>0.05</v>
      </c>
      <c r="J138" s="2">
        <v>-6.6666666666666693E-2</v>
      </c>
      <c r="K138" s="2">
        <v>8.1632653061224497E-2</v>
      </c>
      <c r="L138" s="2">
        <v>0.18867924528301899</v>
      </c>
      <c r="M138" s="2">
        <v>9.5238095238095205E-2</v>
      </c>
      <c r="N138" s="3">
        <v>0.314285714285714</v>
      </c>
      <c r="O138" s="3">
        <v>1.3389830508474601</v>
      </c>
    </row>
    <row r="139" spans="1:15" x14ac:dyDescent="0.3">
      <c r="A139" s="8" t="s">
        <v>14</v>
      </c>
      <c r="B139" s="8" t="s">
        <v>102</v>
      </c>
      <c r="C139" s="2">
        <v>3.11835577604536E-2</v>
      </c>
      <c r="D139" s="2">
        <v>4.7422680412371097E-2</v>
      </c>
      <c r="E139" s="2">
        <v>2.7559055118110201E-2</v>
      </c>
      <c r="F139" s="2">
        <v>3.5759897828863303E-2</v>
      </c>
      <c r="G139" s="2">
        <v>5.2404438964241698E-2</v>
      </c>
      <c r="H139" s="2">
        <v>-5.8582308142940799E-4</v>
      </c>
      <c r="I139" s="2">
        <v>-2.9308323563892102E-3</v>
      </c>
      <c r="J139" s="2">
        <v>5.2910052910052898E-3</v>
      </c>
      <c r="K139" s="2">
        <v>2.6900584795321598E-2</v>
      </c>
      <c r="L139" s="2">
        <v>7.2323462414578599E-2</v>
      </c>
      <c r="M139" s="2">
        <v>2.1242697822623502E-3</v>
      </c>
      <c r="N139" s="3">
        <v>0.10934744268077599</v>
      </c>
      <c r="O139" s="3">
        <v>0.238188976377953</v>
      </c>
    </row>
    <row r="140" spans="1:15" x14ac:dyDescent="0.3">
      <c r="A140" s="8" t="s">
        <v>14</v>
      </c>
      <c r="B140" s="8" t="s">
        <v>103</v>
      </c>
      <c r="C140" s="2">
        <v>-0.16751269035533001</v>
      </c>
      <c r="D140" s="2">
        <v>-9.1463414634146298E-2</v>
      </c>
      <c r="E140" s="2">
        <v>-4.0268456375838903E-2</v>
      </c>
      <c r="F140" s="2">
        <v>1.3986013986014E-2</v>
      </c>
      <c r="G140" s="2">
        <v>-0.10344827586206901</v>
      </c>
      <c r="H140" s="2">
        <v>-2.3076923076923099E-2</v>
      </c>
      <c r="I140" s="2">
        <v>-1.5748031496062999E-2</v>
      </c>
      <c r="J140" s="2">
        <v>8.7999999999999995E-2</v>
      </c>
      <c r="K140" s="2">
        <v>0.110294117647059</v>
      </c>
      <c r="L140" s="2">
        <v>0.205298013245033</v>
      </c>
      <c r="M140" s="2">
        <v>-3.8461538461538498E-2</v>
      </c>
      <c r="N140" s="3">
        <v>0.4</v>
      </c>
      <c r="O140" s="3">
        <v>0.17449664429530201</v>
      </c>
    </row>
    <row r="141" spans="1:15" x14ac:dyDescent="0.3">
      <c r="A141" s="8" t="s">
        <v>14</v>
      </c>
      <c r="B141" s="8" t="s">
        <v>104</v>
      </c>
      <c r="C141" s="2">
        <v>-0.2</v>
      </c>
      <c r="D141" s="2">
        <v>0</v>
      </c>
      <c r="E141" s="2">
        <v>-0.375</v>
      </c>
      <c r="F141" s="2">
        <v>0.6</v>
      </c>
      <c r="G141" s="2">
        <v>0.375</v>
      </c>
      <c r="H141" s="2">
        <v>-0.27272727272727298</v>
      </c>
      <c r="I141" s="2">
        <v>0.25</v>
      </c>
      <c r="J141" s="2">
        <v>0.2</v>
      </c>
      <c r="K141" s="2">
        <v>0</v>
      </c>
      <c r="L141" s="2">
        <v>8.3333333333333301E-2</v>
      </c>
      <c r="M141" s="2">
        <v>-0.230769230769231</v>
      </c>
      <c r="N141" s="3">
        <v>0</v>
      </c>
      <c r="O141" s="3">
        <v>0.25</v>
      </c>
    </row>
    <row r="142" spans="1:15" x14ac:dyDescent="0.3">
      <c r="A142" s="8" t="s">
        <v>14</v>
      </c>
      <c r="B142" s="8" t="s">
        <v>105</v>
      </c>
      <c r="C142" s="2">
        <v>-8.5714285714285701E-2</v>
      </c>
      <c r="D142" s="2">
        <v>-3.515625E-2</v>
      </c>
      <c r="E142" s="2">
        <v>5.6680161943319797E-2</v>
      </c>
      <c r="F142" s="2">
        <v>5.3639846743295E-2</v>
      </c>
      <c r="G142" s="2">
        <v>-5.8181818181818203E-2</v>
      </c>
      <c r="H142" s="2">
        <v>0.104247104247104</v>
      </c>
      <c r="I142" s="2">
        <v>0.10489510489510501</v>
      </c>
      <c r="J142" s="2">
        <v>0.189873417721519</v>
      </c>
      <c r="K142" s="2">
        <v>1.5957446808510599E-2</v>
      </c>
      <c r="L142" s="2">
        <v>0.353403141361257</v>
      </c>
      <c r="M142" s="2">
        <v>1.93423597678917E-3</v>
      </c>
      <c r="N142" s="3">
        <v>0.639240506329114</v>
      </c>
      <c r="O142" s="3">
        <v>1.09716599190283</v>
      </c>
    </row>
    <row r="143" spans="1:15" x14ac:dyDescent="0.3">
      <c r="A143" s="8" t="s">
        <v>14</v>
      </c>
      <c r="B143" s="8" t="s">
        <v>106</v>
      </c>
      <c r="C143" s="2">
        <v>-0.105263157894737</v>
      </c>
      <c r="D143" s="2">
        <v>5.8823529411764698E-2</v>
      </c>
      <c r="E143" s="2">
        <v>0.38888888888888901</v>
      </c>
      <c r="F143" s="2">
        <v>0.24</v>
      </c>
      <c r="G143" s="2">
        <v>-0.19354838709677399</v>
      </c>
      <c r="H143" s="2">
        <v>-0.24</v>
      </c>
      <c r="I143" s="2">
        <v>5.2631578947368397E-2</v>
      </c>
      <c r="J143" s="2">
        <v>0.15</v>
      </c>
      <c r="K143" s="2">
        <v>4.3478260869565202E-2</v>
      </c>
      <c r="L143" s="2">
        <v>-4.1666666666666699E-2</v>
      </c>
      <c r="M143" s="2">
        <v>-8.6956521739130405E-2</v>
      </c>
      <c r="N143" s="3">
        <v>0.05</v>
      </c>
      <c r="O143" s="3">
        <v>0.16666666666666699</v>
      </c>
    </row>
    <row r="144" spans="1:15" x14ac:dyDescent="0.3">
      <c r="A144" s="8" t="s">
        <v>14</v>
      </c>
      <c r="B144" s="8" t="s">
        <v>16</v>
      </c>
      <c r="C144" s="2">
        <v>-6.4516129032258104E-2</v>
      </c>
      <c r="D144" s="2">
        <v>0.20689655172413801</v>
      </c>
      <c r="E144" s="2">
        <v>0.2</v>
      </c>
      <c r="F144" s="2">
        <v>7.1428571428571397E-2</v>
      </c>
      <c r="G144" s="2">
        <v>8.8888888888888906E-2</v>
      </c>
      <c r="H144" s="2">
        <v>0.102040816326531</v>
      </c>
      <c r="I144" s="2">
        <v>5.5555555555555601E-2</v>
      </c>
      <c r="J144" s="2">
        <v>3.5087719298245598E-2</v>
      </c>
      <c r="K144" s="2">
        <v>-8.4745762711864403E-2</v>
      </c>
      <c r="L144" s="2">
        <v>0.16666666666666699</v>
      </c>
      <c r="M144" s="2">
        <v>1.58730158730159E-2</v>
      </c>
      <c r="N144" s="3">
        <v>0.12280701754386</v>
      </c>
      <c r="O144" s="3">
        <v>0.82857142857142896</v>
      </c>
    </row>
    <row r="145" spans="1:15" x14ac:dyDescent="0.3">
      <c r="A145" s="8" t="s">
        <v>14</v>
      </c>
      <c r="B145" s="8" t="s">
        <v>107</v>
      </c>
      <c r="C145" s="2">
        <v>0.10978835978836</v>
      </c>
      <c r="D145" s="2">
        <v>9.6543504171632905E-2</v>
      </c>
      <c r="E145" s="2">
        <v>3.4239130434782598E-2</v>
      </c>
      <c r="F145" s="2">
        <v>8.4077771939043602E-2</v>
      </c>
      <c r="G145" s="2">
        <v>7.5618031992244303E-2</v>
      </c>
      <c r="H145" s="2">
        <v>4.9571879224876103E-2</v>
      </c>
      <c r="I145" s="2">
        <v>4.3366251610133098E-2</v>
      </c>
      <c r="J145" s="2">
        <v>1.6049382716049401E-2</v>
      </c>
      <c r="K145" s="2">
        <v>3.1591737545564998E-2</v>
      </c>
      <c r="L145" s="2">
        <v>9.8154691794267807E-2</v>
      </c>
      <c r="M145" s="2">
        <v>-2.1451555237754702E-3</v>
      </c>
      <c r="N145" s="3">
        <v>0.148559670781893</v>
      </c>
      <c r="O145" s="3">
        <v>0.51684782608695701</v>
      </c>
    </row>
    <row r="146" spans="1:15" x14ac:dyDescent="0.3">
      <c r="A146" s="8" t="s">
        <v>14</v>
      </c>
      <c r="B146" s="8" t="s">
        <v>108</v>
      </c>
      <c r="C146" s="2">
        <v>8.8235294117647106E-2</v>
      </c>
      <c r="D146" s="2">
        <v>3.37837837837838E-2</v>
      </c>
      <c r="E146" s="2">
        <v>2.8322440087146E-2</v>
      </c>
      <c r="F146" s="2">
        <v>-1.6949152542372899E-2</v>
      </c>
      <c r="G146" s="2">
        <v>3.6637931034482797E-2</v>
      </c>
      <c r="H146" s="2">
        <v>0.108108108108108</v>
      </c>
      <c r="I146" s="2">
        <v>-4.1275797373358299E-2</v>
      </c>
      <c r="J146" s="2">
        <v>-3.9138943248532296E-3</v>
      </c>
      <c r="K146" s="2">
        <v>3.3398821218074699E-2</v>
      </c>
      <c r="L146" s="2">
        <v>2.6615969581748999E-2</v>
      </c>
      <c r="M146" s="2">
        <v>4.81481481481481E-2</v>
      </c>
      <c r="N146" s="3">
        <v>0.107632093933464</v>
      </c>
      <c r="O146" s="3">
        <v>0.233115468409586</v>
      </c>
    </row>
    <row r="147" spans="1:15" x14ac:dyDescent="0.3">
      <c r="A147" s="8" t="s">
        <v>14</v>
      </c>
      <c r="B147" s="8" t="s">
        <v>109</v>
      </c>
      <c r="C147" s="2">
        <v>-8.4251458198315005E-2</v>
      </c>
      <c r="D147" s="2">
        <v>-0.113941967445152</v>
      </c>
      <c r="E147" s="2">
        <v>-0.150159744408946</v>
      </c>
      <c r="F147" s="2">
        <v>-0.12781954887218</v>
      </c>
      <c r="G147" s="2">
        <v>-0.229525862068966</v>
      </c>
      <c r="H147" s="2">
        <v>-0.188811188811189</v>
      </c>
      <c r="I147" s="2">
        <v>-2.7586206896551699E-2</v>
      </c>
      <c r="J147" s="2">
        <v>-6.3829787234042507E-2</v>
      </c>
      <c r="K147" s="2">
        <v>-5.6818181818181802E-2</v>
      </c>
      <c r="L147" s="2">
        <v>-0.65461847389558203</v>
      </c>
      <c r="M147" s="2">
        <v>-0.56395348837209303</v>
      </c>
      <c r="N147" s="3">
        <v>-0.86702127659574502</v>
      </c>
      <c r="O147" s="3">
        <v>-0.94009584664536705</v>
      </c>
    </row>
    <row r="148" spans="1:15" x14ac:dyDescent="0.3">
      <c r="A148" s="8" t="s">
        <v>15</v>
      </c>
      <c r="B148" s="8" t="s">
        <v>101</v>
      </c>
      <c r="C148" s="2">
        <v>-4.1666666666666699E-2</v>
      </c>
      <c r="D148" s="2">
        <v>-4.3478260869565202E-2</v>
      </c>
      <c r="E148" s="2">
        <v>0</v>
      </c>
      <c r="F148" s="2">
        <v>0.36363636363636398</v>
      </c>
      <c r="G148" s="2">
        <v>0</v>
      </c>
      <c r="H148" s="2">
        <v>-3.3333333333333298E-2</v>
      </c>
      <c r="I148" s="2">
        <v>0.13793103448275901</v>
      </c>
      <c r="J148" s="2">
        <v>0.36363636363636398</v>
      </c>
      <c r="K148" s="2">
        <v>0.133333333333333</v>
      </c>
      <c r="L148" s="2">
        <v>0.49019607843137297</v>
      </c>
      <c r="M148" s="2">
        <v>6.5789473684210495E-2</v>
      </c>
      <c r="N148" s="3">
        <v>1.4545454545454499</v>
      </c>
      <c r="O148" s="3">
        <v>2.6818181818181799</v>
      </c>
    </row>
    <row r="149" spans="1:15" x14ac:dyDescent="0.3">
      <c r="A149" s="8" t="s">
        <v>15</v>
      </c>
      <c r="B149" s="8" t="s">
        <v>102</v>
      </c>
      <c r="C149" s="2">
        <v>1.6100178890876601E-2</v>
      </c>
      <c r="D149" s="2">
        <v>3.3450704225352103E-2</v>
      </c>
      <c r="E149" s="2">
        <v>4.9403747870528099E-2</v>
      </c>
      <c r="F149" s="2">
        <v>-5.5194805194805199E-2</v>
      </c>
      <c r="G149" s="2">
        <v>7.7319587628865996E-2</v>
      </c>
      <c r="H149" s="2">
        <v>5.58213716108453E-2</v>
      </c>
      <c r="I149" s="2">
        <v>1.51057401812689E-3</v>
      </c>
      <c r="J149" s="2">
        <v>8.1447963800904993E-2</v>
      </c>
      <c r="K149" s="2">
        <v>8.78661087866109E-2</v>
      </c>
      <c r="L149" s="2">
        <v>2.3076923076923099E-2</v>
      </c>
      <c r="M149" s="2">
        <v>5.3884711779448598E-2</v>
      </c>
      <c r="N149" s="3">
        <v>0.26847662141779799</v>
      </c>
      <c r="O149" s="3">
        <v>0.432708688245315</v>
      </c>
    </row>
    <row r="150" spans="1:15" x14ac:dyDescent="0.3">
      <c r="A150" s="8" t="s">
        <v>15</v>
      </c>
      <c r="B150" s="8" t="s">
        <v>103</v>
      </c>
      <c r="C150" s="2">
        <v>-0.100591715976331</v>
      </c>
      <c r="D150" s="2">
        <v>-0.20394736842105299</v>
      </c>
      <c r="E150" s="2">
        <v>-0.12396694214876</v>
      </c>
      <c r="F150" s="2">
        <v>-3.77358490566038E-2</v>
      </c>
      <c r="G150" s="2">
        <v>-9.8039215686274508E-3</v>
      </c>
      <c r="H150" s="2">
        <v>0</v>
      </c>
      <c r="I150" s="2">
        <v>9.9009900990098994E-3</v>
      </c>
      <c r="J150" s="2">
        <v>6.8627450980392204E-2</v>
      </c>
      <c r="K150" s="2">
        <v>0.155963302752294</v>
      </c>
      <c r="L150" s="2">
        <v>0.103174603174603</v>
      </c>
      <c r="M150" s="2">
        <v>0.14388489208633101</v>
      </c>
      <c r="N150" s="3">
        <v>0.55882352941176505</v>
      </c>
      <c r="O150" s="3">
        <v>0.31404958677686001</v>
      </c>
    </row>
    <row r="151" spans="1:15" x14ac:dyDescent="0.3">
      <c r="A151" s="8" t="s">
        <v>15</v>
      </c>
      <c r="B151" s="8" t="s">
        <v>104</v>
      </c>
      <c r="C151" s="2">
        <v>0</v>
      </c>
      <c r="D151" s="2">
        <v>-0.5</v>
      </c>
      <c r="E151" s="2">
        <v>0</v>
      </c>
      <c r="F151" s="2">
        <v>0</v>
      </c>
      <c r="G151" s="2">
        <v>-1</v>
      </c>
      <c r="H151" s="2">
        <v>0</v>
      </c>
      <c r="I151" s="2">
        <v>0</v>
      </c>
      <c r="J151" s="2">
        <v>0</v>
      </c>
      <c r="K151" s="2">
        <v>1</v>
      </c>
      <c r="L151" s="2">
        <v>0.5</v>
      </c>
      <c r="M151" s="2">
        <v>0</v>
      </c>
      <c r="N151" s="3">
        <v>2</v>
      </c>
      <c r="O151" s="3">
        <v>2</v>
      </c>
    </row>
    <row r="152" spans="1:15" x14ac:dyDescent="0.3">
      <c r="A152" s="8" t="s">
        <v>15</v>
      </c>
      <c r="B152" s="8" t="s">
        <v>105</v>
      </c>
      <c r="C152" s="2">
        <v>1.9512195121951199E-2</v>
      </c>
      <c r="D152" s="2">
        <v>8.1339712918660295E-2</v>
      </c>
      <c r="E152" s="2">
        <v>-6.1946902654867297E-2</v>
      </c>
      <c r="F152" s="2">
        <v>-3.77358490566038E-2</v>
      </c>
      <c r="G152" s="2">
        <v>4.4117647058823498E-2</v>
      </c>
      <c r="H152" s="2">
        <v>0.136150234741784</v>
      </c>
      <c r="I152" s="2">
        <v>0.19421487603305801</v>
      </c>
      <c r="J152" s="2">
        <v>0.18339100346020801</v>
      </c>
      <c r="K152" s="2">
        <v>0.30409356725146203</v>
      </c>
      <c r="L152" s="2">
        <v>0.123318385650224</v>
      </c>
      <c r="M152" s="2">
        <v>0.145708582834331</v>
      </c>
      <c r="N152" s="3">
        <v>0.98615916955017302</v>
      </c>
      <c r="O152" s="3">
        <v>1.5398230088495599</v>
      </c>
    </row>
    <row r="153" spans="1:15" x14ac:dyDescent="0.3">
      <c r="A153" s="8" t="s">
        <v>15</v>
      </c>
      <c r="B153" s="8" t="s">
        <v>106</v>
      </c>
      <c r="C153" s="2">
        <v>0.75</v>
      </c>
      <c r="D153" s="2">
        <v>0.28571428571428598</v>
      </c>
      <c r="E153" s="2">
        <v>-0.11111111111111099</v>
      </c>
      <c r="F153" s="2">
        <v>0.375</v>
      </c>
      <c r="G153" s="2">
        <v>-0.18181818181818199</v>
      </c>
      <c r="H153" s="2">
        <v>0.22222222222222199</v>
      </c>
      <c r="I153" s="2">
        <v>0.45454545454545497</v>
      </c>
      <c r="J153" s="2">
        <v>0</v>
      </c>
      <c r="K153" s="2">
        <v>0.1875</v>
      </c>
      <c r="L153" s="2">
        <v>0.157894736842105</v>
      </c>
      <c r="M153" s="2">
        <v>-0.18181818181818199</v>
      </c>
      <c r="N153" s="3">
        <v>0.125</v>
      </c>
      <c r="O153" s="3">
        <v>1</v>
      </c>
    </row>
    <row r="154" spans="1:15" x14ac:dyDescent="0.3">
      <c r="A154" s="8" t="s">
        <v>15</v>
      </c>
      <c r="B154" s="8" t="s">
        <v>16</v>
      </c>
      <c r="C154" s="2">
        <v>-5.2631578947368397E-2</v>
      </c>
      <c r="D154" s="2">
        <v>5.5555555555555601E-2</v>
      </c>
      <c r="E154" s="2">
        <v>0</v>
      </c>
      <c r="F154" s="2">
        <v>-5.2631578947368397E-2</v>
      </c>
      <c r="G154" s="2">
        <v>0.22222222222222199</v>
      </c>
      <c r="H154" s="2">
        <v>0.13636363636363599</v>
      </c>
      <c r="I154" s="2">
        <v>-0.04</v>
      </c>
      <c r="J154" s="2">
        <v>0.125</v>
      </c>
      <c r="K154" s="2">
        <v>3.7037037037037E-2</v>
      </c>
      <c r="L154" s="2">
        <v>-7.1428571428571397E-2</v>
      </c>
      <c r="M154" s="2">
        <v>0.230769230769231</v>
      </c>
      <c r="N154" s="3">
        <v>0.33333333333333298</v>
      </c>
      <c r="O154" s="3">
        <v>0.68421052631578905</v>
      </c>
    </row>
    <row r="155" spans="1:15" x14ac:dyDescent="0.3">
      <c r="A155" s="8" t="s">
        <v>15</v>
      </c>
      <c r="B155" s="8" t="s">
        <v>107</v>
      </c>
      <c r="C155" s="2">
        <v>0.114285714285714</v>
      </c>
      <c r="D155" s="2">
        <v>4.67571644042232E-2</v>
      </c>
      <c r="E155" s="2">
        <v>3.8904899135446702E-2</v>
      </c>
      <c r="F155" s="2">
        <v>0.117891816920943</v>
      </c>
      <c r="G155" s="2">
        <v>7.0719602977667495E-2</v>
      </c>
      <c r="H155" s="2">
        <v>7.3001158748551606E-2</v>
      </c>
      <c r="I155" s="2">
        <v>4.5356371490280802E-2</v>
      </c>
      <c r="J155" s="2">
        <v>2.7892561983471099E-2</v>
      </c>
      <c r="K155" s="2">
        <v>3.5175879396984903E-2</v>
      </c>
      <c r="L155" s="2">
        <v>0.13689320388349499</v>
      </c>
      <c r="M155" s="2">
        <v>9.8206660973526899E-2</v>
      </c>
      <c r="N155" s="3">
        <v>0.328512396694215</v>
      </c>
      <c r="O155" s="3">
        <v>0.85302593659942405</v>
      </c>
    </row>
    <row r="156" spans="1:15" x14ac:dyDescent="0.3">
      <c r="A156" s="8" t="s">
        <v>15</v>
      </c>
      <c r="B156" s="8" t="s">
        <v>108</v>
      </c>
      <c r="C156" s="2">
        <v>6.1224489795918401E-2</v>
      </c>
      <c r="D156" s="2">
        <v>9.6153846153846201E-2</v>
      </c>
      <c r="E156" s="2">
        <v>5.2631578947368397E-2</v>
      </c>
      <c r="F156" s="2">
        <v>-0.05</v>
      </c>
      <c r="G156" s="2">
        <v>8.7719298245613996E-3</v>
      </c>
      <c r="H156" s="2">
        <v>6.9565217391304293E-2</v>
      </c>
      <c r="I156" s="2">
        <v>7.7235772357723595E-2</v>
      </c>
      <c r="J156" s="2">
        <v>2.6415094339622601E-2</v>
      </c>
      <c r="K156" s="2">
        <v>-1.4705882352941201E-2</v>
      </c>
      <c r="L156" s="2">
        <v>0.17910447761194001</v>
      </c>
      <c r="M156" s="2">
        <v>-1.26582278481013E-2</v>
      </c>
      <c r="N156" s="3">
        <v>0.177358490566038</v>
      </c>
      <c r="O156" s="3">
        <v>0.36842105263157898</v>
      </c>
    </row>
    <row r="157" spans="1:15" x14ac:dyDescent="0.3">
      <c r="A157" s="8" t="s">
        <v>15</v>
      </c>
      <c r="B157" s="8" t="s">
        <v>109</v>
      </c>
      <c r="C157" s="2">
        <v>-5.9171597633136098E-2</v>
      </c>
      <c r="D157" s="2">
        <v>-0.13993710691823899</v>
      </c>
      <c r="E157" s="2">
        <v>-0.16636197440584999</v>
      </c>
      <c r="F157" s="2">
        <v>-0.13596491228070201</v>
      </c>
      <c r="G157" s="2">
        <v>-0.18527918781725899</v>
      </c>
      <c r="H157" s="2">
        <v>-0.161993769470405</v>
      </c>
      <c r="I157" s="2">
        <v>2.2304832713754601E-2</v>
      </c>
      <c r="J157" s="2">
        <v>1.8181818181818198E-2</v>
      </c>
      <c r="K157" s="2">
        <v>-4.6428571428571402E-2</v>
      </c>
      <c r="L157" s="2">
        <v>-0.68913857677902601</v>
      </c>
      <c r="M157" s="2">
        <v>-0.49397590361445798</v>
      </c>
      <c r="N157" s="3">
        <v>-0.84727272727272696</v>
      </c>
      <c r="O157" s="3">
        <v>-0.92321755027422303</v>
      </c>
    </row>
    <row r="158" spans="1:15" x14ac:dyDescent="0.3">
      <c r="A158" s="8" t="s">
        <v>16</v>
      </c>
      <c r="B158" s="8" t="s">
        <v>101</v>
      </c>
      <c r="C158" s="2">
        <v>0</v>
      </c>
      <c r="D158" s="2">
        <v>0</v>
      </c>
      <c r="E158" s="2">
        <v>0</v>
      </c>
      <c r="F158" s="2">
        <v>0</v>
      </c>
      <c r="G158" s="2">
        <v>1</v>
      </c>
      <c r="H158" s="2">
        <v>0</v>
      </c>
      <c r="I158" s="2">
        <v>0</v>
      </c>
      <c r="J158" s="2">
        <v>0</v>
      </c>
      <c r="K158" s="2">
        <v>-0.5</v>
      </c>
      <c r="L158" s="2">
        <v>3</v>
      </c>
      <c r="M158" s="2">
        <v>0.25</v>
      </c>
      <c r="N158" s="3">
        <v>1.5</v>
      </c>
      <c r="O158" s="3">
        <v>0</v>
      </c>
    </row>
    <row r="159" spans="1:15" x14ac:dyDescent="0.3">
      <c r="A159" s="8" t="s">
        <v>16</v>
      </c>
      <c r="B159" s="8" t="s">
        <v>102</v>
      </c>
      <c r="C159" s="2">
        <v>-0.45</v>
      </c>
      <c r="D159" s="2">
        <v>0.90909090909090895</v>
      </c>
      <c r="E159" s="2">
        <v>0</v>
      </c>
      <c r="F159" s="2">
        <v>0.28571428571428598</v>
      </c>
      <c r="G159" s="2">
        <v>-0.407407407407407</v>
      </c>
      <c r="H159" s="2">
        <v>0</v>
      </c>
      <c r="I159" s="2">
        <v>0.5</v>
      </c>
      <c r="J159" s="2">
        <v>8.3333333333333301E-2</v>
      </c>
      <c r="K159" s="2">
        <v>-0.19230769230769201</v>
      </c>
      <c r="L159" s="2">
        <v>-4.7619047619047603E-2</v>
      </c>
      <c r="M159" s="2">
        <v>0.3</v>
      </c>
      <c r="N159" s="3">
        <v>8.3333333333333301E-2</v>
      </c>
      <c r="O159" s="3">
        <v>0.238095238095238</v>
      </c>
    </row>
    <row r="160" spans="1:15" x14ac:dyDescent="0.3">
      <c r="A160" s="8" t="s">
        <v>16</v>
      </c>
      <c r="B160" s="8" t="s">
        <v>103</v>
      </c>
      <c r="C160" s="2">
        <v>-0.2</v>
      </c>
      <c r="D160" s="2">
        <v>-0.25</v>
      </c>
      <c r="E160" s="2">
        <v>0.33333333333333298</v>
      </c>
      <c r="F160" s="2">
        <v>-1</v>
      </c>
      <c r="G160" s="2">
        <v>0</v>
      </c>
      <c r="H160" s="2">
        <v>1</v>
      </c>
      <c r="I160" s="2">
        <v>1.5</v>
      </c>
      <c r="J160" s="2">
        <v>-0.6</v>
      </c>
      <c r="K160" s="2">
        <v>-1</v>
      </c>
      <c r="L160" s="2">
        <v>0</v>
      </c>
      <c r="M160" s="2">
        <v>0</v>
      </c>
      <c r="N160" s="3">
        <v>-0.6</v>
      </c>
      <c r="O160" s="3">
        <v>-0.33333333333333298</v>
      </c>
    </row>
    <row r="161" spans="1:15" x14ac:dyDescent="0.3">
      <c r="A161" s="8" t="s">
        <v>16</v>
      </c>
      <c r="B161" s="8" t="s">
        <v>104</v>
      </c>
      <c r="C161" s="2">
        <v>-1</v>
      </c>
      <c r="D161" s="2">
        <v>0</v>
      </c>
      <c r="E161" s="2">
        <v>0</v>
      </c>
      <c r="F161" s="2">
        <v>-1</v>
      </c>
      <c r="G161" s="2">
        <v>0</v>
      </c>
      <c r="H161" s="2">
        <v>0</v>
      </c>
      <c r="I161" s="2">
        <v>0</v>
      </c>
      <c r="J161" s="2">
        <v>0</v>
      </c>
      <c r="K161" s="2">
        <v>0</v>
      </c>
      <c r="L161" s="2">
        <v>0</v>
      </c>
      <c r="M161" s="2">
        <v>0</v>
      </c>
      <c r="N161" s="3">
        <v>0</v>
      </c>
      <c r="O161" s="3">
        <v>-1</v>
      </c>
    </row>
    <row r="162" spans="1:15" x14ac:dyDescent="0.3">
      <c r="A162" s="8" t="s">
        <v>16</v>
      </c>
      <c r="B162" s="8" t="s">
        <v>105</v>
      </c>
      <c r="C162" s="2">
        <v>1</v>
      </c>
      <c r="D162" s="2">
        <v>0.25</v>
      </c>
      <c r="E162" s="2">
        <v>-0.6</v>
      </c>
      <c r="F162" s="2">
        <v>1</v>
      </c>
      <c r="G162" s="2">
        <v>0.5</v>
      </c>
      <c r="H162" s="2">
        <v>1</v>
      </c>
      <c r="I162" s="2">
        <v>-0.16666666666666699</v>
      </c>
      <c r="J162" s="2">
        <v>0</v>
      </c>
      <c r="K162" s="2">
        <v>0.5</v>
      </c>
      <c r="L162" s="2">
        <v>-0.46666666666666701</v>
      </c>
      <c r="M162" s="2">
        <v>-0.25</v>
      </c>
      <c r="N162" s="3">
        <v>-0.4</v>
      </c>
      <c r="O162" s="3">
        <v>0.2</v>
      </c>
    </row>
    <row r="163" spans="1:15" x14ac:dyDescent="0.3">
      <c r="A163" s="8" t="s">
        <v>16</v>
      </c>
      <c r="B163" s="8" t="s">
        <v>106</v>
      </c>
      <c r="C163" s="2">
        <v>-0.5</v>
      </c>
      <c r="D163" s="2">
        <v>-1</v>
      </c>
      <c r="E163" s="2">
        <v>0</v>
      </c>
      <c r="F163" s="2">
        <v>-1</v>
      </c>
      <c r="G163" s="2">
        <v>0</v>
      </c>
      <c r="H163" s="2">
        <v>0</v>
      </c>
      <c r="I163" s="2">
        <v>0</v>
      </c>
      <c r="J163" s="2">
        <v>0</v>
      </c>
      <c r="K163" s="2">
        <v>-1</v>
      </c>
      <c r="L163" s="2">
        <v>0</v>
      </c>
      <c r="M163" s="2">
        <v>0</v>
      </c>
      <c r="N163" s="3">
        <v>-1</v>
      </c>
      <c r="O163" s="3">
        <v>0</v>
      </c>
    </row>
    <row r="164" spans="1:15" x14ac:dyDescent="0.3">
      <c r="A164" s="8" t="s">
        <v>16</v>
      </c>
      <c r="B164" s="8" t="s">
        <v>16</v>
      </c>
      <c r="C164" s="2">
        <v>-1</v>
      </c>
      <c r="D164" s="2">
        <v>0</v>
      </c>
      <c r="E164" s="2">
        <v>0</v>
      </c>
      <c r="F164" s="2">
        <v>0</v>
      </c>
      <c r="G164" s="2">
        <v>1</v>
      </c>
      <c r="H164" s="2">
        <v>-1</v>
      </c>
      <c r="I164" s="2">
        <v>0</v>
      </c>
      <c r="J164" s="2">
        <v>1</v>
      </c>
      <c r="K164" s="2">
        <v>-0.5</v>
      </c>
      <c r="L164" s="2">
        <v>1</v>
      </c>
      <c r="M164" s="2">
        <v>0.5</v>
      </c>
      <c r="N164" s="3">
        <v>2</v>
      </c>
      <c r="O164" s="3">
        <v>0</v>
      </c>
    </row>
    <row r="165" spans="1:15" x14ac:dyDescent="0.3">
      <c r="A165" s="8" t="s">
        <v>16</v>
      </c>
      <c r="B165" s="8" t="s">
        <v>107</v>
      </c>
      <c r="C165" s="2">
        <v>-0.173913043478261</v>
      </c>
      <c r="D165" s="2">
        <v>0</v>
      </c>
      <c r="E165" s="2">
        <v>-5.2631578947368397E-2</v>
      </c>
      <c r="F165" s="2">
        <v>5.5555555555555601E-2</v>
      </c>
      <c r="G165" s="2">
        <v>0.21052631578947401</v>
      </c>
      <c r="H165" s="2">
        <v>-8.6956521739130405E-2</v>
      </c>
      <c r="I165" s="2">
        <v>0</v>
      </c>
      <c r="J165" s="2">
        <v>0.476190476190476</v>
      </c>
      <c r="K165" s="2">
        <v>6.4516129032258104E-2</v>
      </c>
      <c r="L165" s="2">
        <v>0.21212121212121199</v>
      </c>
      <c r="M165" s="2">
        <v>-0.1</v>
      </c>
      <c r="N165" s="3">
        <v>0.71428571428571397</v>
      </c>
      <c r="O165" s="3">
        <v>0.89473684210526305</v>
      </c>
    </row>
    <row r="166" spans="1:15" x14ac:dyDescent="0.3">
      <c r="A166" s="8" t="s">
        <v>16</v>
      </c>
      <c r="B166" s="8" t="s">
        <v>108</v>
      </c>
      <c r="C166" s="2">
        <v>0.16666666666666699</v>
      </c>
      <c r="D166" s="2">
        <v>-0.35714285714285698</v>
      </c>
      <c r="E166" s="2">
        <v>-0.33333333333333298</v>
      </c>
      <c r="F166" s="2">
        <v>0.83333333333333304</v>
      </c>
      <c r="G166" s="2">
        <v>0.27272727272727298</v>
      </c>
      <c r="H166" s="2">
        <v>-7.1428571428571397E-2</v>
      </c>
      <c r="I166" s="2">
        <v>-0.30769230769230799</v>
      </c>
      <c r="J166" s="2">
        <v>-0.44444444444444398</v>
      </c>
      <c r="K166" s="2">
        <v>1.6</v>
      </c>
      <c r="L166" s="2">
        <v>0</v>
      </c>
      <c r="M166" s="2">
        <v>-7.69230769230769E-2</v>
      </c>
      <c r="N166" s="3">
        <v>0.33333333333333298</v>
      </c>
      <c r="O166" s="3">
        <v>0.33333333333333298</v>
      </c>
    </row>
    <row r="167" spans="1:15" x14ac:dyDescent="0.3">
      <c r="A167" s="8" t="s">
        <v>16</v>
      </c>
      <c r="B167" s="8" t="s">
        <v>109</v>
      </c>
      <c r="C167" s="2">
        <v>-0.33333333333333298</v>
      </c>
      <c r="D167" s="2">
        <v>-0.125</v>
      </c>
      <c r="E167" s="2">
        <v>-0.28571428571428598</v>
      </c>
      <c r="F167" s="2">
        <v>-0.1</v>
      </c>
      <c r="G167" s="2">
        <v>-0.33333333333333298</v>
      </c>
      <c r="H167" s="2">
        <v>-0.66666666666666696</v>
      </c>
      <c r="I167" s="2">
        <v>-0.5</v>
      </c>
      <c r="J167" s="2">
        <v>-1</v>
      </c>
      <c r="K167" s="2">
        <v>0</v>
      </c>
      <c r="L167" s="2">
        <v>0</v>
      </c>
      <c r="M167" s="2">
        <v>2</v>
      </c>
      <c r="N167" s="3">
        <v>2</v>
      </c>
      <c r="O167" s="3">
        <v>-0.78571428571428603</v>
      </c>
    </row>
    <row r="168" spans="1:15" x14ac:dyDescent="0.3">
      <c r="A168" s="11" t="s">
        <v>17</v>
      </c>
      <c r="B168" s="11" t="s">
        <v>17</v>
      </c>
      <c r="C168" s="3">
        <v>-1.79244647906288E-2</v>
      </c>
      <c r="D168" s="3">
        <v>8.4145944371133308E-3</v>
      </c>
      <c r="E168" s="3">
        <v>6.3390095510009901E-3</v>
      </c>
      <c r="F168" s="3">
        <v>7.3461116271215099E-3</v>
      </c>
      <c r="G168" s="3">
        <v>3.3696563285834E-3</v>
      </c>
      <c r="H168" s="3">
        <v>3.9247464536933403E-2</v>
      </c>
      <c r="I168" s="3">
        <v>3.4437299035369802E-2</v>
      </c>
      <c r="J168" s="3">
        <v>3.5420098846787498E-2</v>
      </c>
      <c r="K168" s="3">
        <v>5.0149352306329803E-2</v>
      </c>
      <c r="L168" s="3">
        <v>3.67628140990824E-2</v>
      </c>
      <c r="M168" s="3">
        <v>4.2269832078749299E-2</v>
      </c>
      <c r="N168" s="3">
        <v>0.17497124739672401</v>
      </c>
      <c r="O168" s="3">
        <v>0.28479657387580298</v>
      </c>
    </row>
    <row r="169" spans="1:15" x14ac:dyDescent="0.3">
      <c r="A169" s="15"/>
      <c r="B169" s="15"/>
    </row>
    <row r="170" spans="1:15" x14ac:dyDescent="0.3">
      <c r="A170" s="13" t="s">
        <v>40</v>
      </c>
      <c r="B170" s="15"/>
    </row>
    <row r="171" spans="1:15" x14ac:dyDescent="0.3">
      <c r="A171" s="14" t="s">
        <v>41</v>
      </c>
      <c r="B171" s="15"/>
    </row>
    <row r="172" spans="1:15" x14ac:dyDescent="0.3">
      <c r="A172" s="14" t="s">
        <v>42</v>
      </c>
      <c r="B172" s="15"/>
    </row>
    <row r="173" spans="1:15" x14ac:dyDescent="0.3">
      <c r="A173" s="14" t="s">
        <v>112</v>
      </c>
      <c r="B173" s="15"/>
    </row>
    <row r="174" spans="1:15" x14ac:dyDescent="0.3">
      <c r="A174" s="14" t="s">
        <v>186</v>
      </c>
      <c r="B174" s="15"/>
    </row>
    <row r="175" spans="1:15" x14ac:dyDescent="0.3">
      <c r="A175" s="14" t="s">
        <v>43</v>
      </c>
      <c r="B175" s="15"/>
    </row>
    <row r="176" spans="1:15" x14ac:dyDescent="0.3">
      <c r="A176" s="14" t="s">
        <v>44</v>
      </c>
      <c r="B176" s="15"/>
    </row>
    <row r="177" spans="1:2" x14ac:dyDescent="0.3">
      <c r="A177" s="14" t="s">
        <v>45</v>
      </c>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62:N62"/>
    <mergeCell ref="C116:M11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194</v>
      </c>
      <c r="B1" s="15"/>
    </row>
    <row r="2" spans="1:14" ht="15.6" x14ac:dyDescent="0.3">
      <c r="A2" s="12" t="s">
        <v>185</v>
      </c>
      <c r="B2" s="15"/>
    </row>
    <row r="3" spans="1:14" ht="15.6" x14ac:dyDescent="0.3">
      <c r="A3" s="12" t="s">
        <v>33</v>
      </c>
      <c r="B3" s="15"/>
    </row>
    <row r="4" spans="1:14" ht="15.6" x14ac:dyDescent="0.3">
      <c r="A4" s="12" t="s">
        <v>117</v>
      </c>
      <c r="B4" s="15"/>
    </row>
    <row r="5" spans="1:14" x14ac:dyDescent="0.3">
      <c r="A5" s="15"/>
      <c r="B5" s="15"/>
    </row>
    <row r="6" spans="1:14" x14ac:dyDescent="0.3">
      <c r="A6" s="16" t="str">
        <f>HYPERLINK("#'Table of contents'!A63",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113</v>
      </c>
      <c r="C9" s="1">
        <v>217</v>
      </c>
      <c r="D9" s="1">
        <v>226</v>
      </c>
      <c r="E9" s="1">
        <v>237</v>
      </c>
      <c r="F9" s="1">
        <v>289</v>
      </c>
      <c r="G9" s="1">
        <v>335</v>
      </c>
      <c r="H9" s="1">
        <v>367</v>
      </c>
      <c r="I9" s="1">
        <v>423</v>
      </c>
      <c r="J9" s="1">
        <v>525</v>
      </c>
      <c r="K9" s="1">
        <v>664</v>
      </c>
      <c r="L9" s="1">
        <v>791</v>
      </c>
      <c r="M9" s="1">
        <v>995</v>
      </c>
      <c r="N9" s="1">
        <v>1170</v>
      </c>
    </row>
    <row r="10" spans="1:14" x14ac:dyDescent="0.3">
      <c r="A10" s="7" t="s">
        <v>12</v>
      </c>
      <c r="B10" s="7" t="s">
        <v>114</v>
      </c>
      <c r="C10" s="1">
        <v>29483</v>
      </c>
      <c r="D10" s="1">
        <v>30049</v>
      </c>
      <c r="E10" s="1">
        <v>31402</v>
      </c>
      <c r="F10" s="1">
        <v>32645</v>
      </c>
      <c r="G10" s="1">
        <v>34070</v>
      </c>
      <c r="H10" s="1">
        <v>35757</v>
      </c>
      <c r="I10" s="1">
        <v>38571</v>
      </c>
      <c r="J10" s="1">
        <v>40373</v>
      </c>
      <c r="K10" s="1">
        <v>42459</v>
      </c>
      <c r="L10" s="1">
        <v>45456</v>
      </c>
      <c r="M10" s="1">
        <v>50346</v>
      </c>
      <c r="N10" s="1">
        <v>53599</v>
      </c>
    </row>
    <row r="11" spans="1:14" x14ac:dyDescent="0.3">
      <c r="A11" s="7" t="s">
        <v>12</v>
      </c>
      <c r="B11" s="7" t="s">
        <v>115</v>
      </c>
      <c r="C11" s="1">
        <v>816</v>
      </c>
      <c r="D11" s="1">
        <v>820</v>
      </c>
      <c r="E11" s="1">
        <v>916</v>
      </c>
      <c r="F11" s="1">
        <v>963</v>
      </c>
      <c r="G11" s="1">
        <v>998</v>
      </c>
      <c r="H11" s="1">
        <v>1023</v>
      </c>
      <c r="I11" s="1">
        <v>1102</v>
      </c>
      <c r="J11" s="1">
        <v>1159</v>
      </c>
      <c r="K11" s="1">
        <v>1240</v>
      </c>
      <c r="L11" s="1">
        <v>1261</v>
      </c>
      <c r="M11" s="1">
        <v>1322</v>
      </c>
      <c r="N11" s="1">
        <v>1354</v>
      </c>
    </row>
    <row r="12" spans="1:14" x14ac:dyDescent="0.3">
      <c r="A12" s="7" t="s">
        <v>12</v>
      </c>
      <c r="B12" s="7" t="s">
        <v>16</v>
      </c>
      <c r="C12" s="1">
        <v>103</v>
      </c>
      <c r="D12" s="1">
        <v>116</v>
      </c>
      <c r="E12" s="1">
        <v>117</v>
      </c>
      <c r="F12" s="1">
        <v>110</v>
      </c>
      <c r="G12" s="1">
        <v>104</v>
      </c>
      <c r="H12" s="1">
        <v>101</v>
      </c>
      <c r="I12" s="1">
        <v>105</v>
      </c>
      <c r="J12" s="1">
        <v>118</v>
      </c>
      <c r="K12" s="1">
        <v>138</v>
      </c>
      <c r="L12" s="1">
        <v>150</v>
      </c>
      <c r="M12" s="1">
        <v>192</v>
      </c>
      <c r="N12" s="1">
        <v>234</v>
      </c>
    </row>
    <row r="13" spans="1:14" x14ac:dyDescent="0.3">
      <c r="A13" s="7" t="s">
        <v>12</v>
      </c>
      <c r="B13" s="7" t="s">
        <v>108</v>
      </c>
      <c r="C13" s="1">
        <v>4639</v>
      </c>
      <c r="D13" s="1">
        <v>4748</v>
      </c>
      <c r="E13" s="1">
        <v>5038</v>
      </c>
      <c r="F13" s="1">
        <v>5319</v>
      </c>
      <c r="G13" s="1">
        <v>5357</v>
      </c>
      <c r="H13" s="1">
        <v>5362</v>
      </c>
      <c r="I13" s="1">
        <v>5533</v>
      </c>
      <c r="J13" s="1">
        <v>5532</v>
      </c>
      <c r="K13" s="1">
        <v>5646</v>
      </c>
      <c r="L13" s="1">
        <v>5760</v>
      </c>
      <c r="M13" s="1">
        <v>6473</v>
      </c>
      <c r="N13" s="1">
        <v>6862</v>
      </c>
    </row>
    <row r="14" spans="1:14" x14ac:dyDescent="0.3">
      <c r="A14" s="7" t="s">
        <v>12</v>
      </c>
      <c r="B14" s="7" t="s">
        <v>109</v>
      </c>
      <c r="C14" s="1">
        <v>14411</v>
      </c>
      <c r="D14" s="1">
        <v>12624</v>
      </c>
      <c r="E14" s="1">
        <v>11294</v>
      </c>
      <c r="F14" s="1">
        <v>10171</v>
      </c>
      <c r="G14" s="1">
        <v>8956</v>
      </c>
      <c r="H14" s="1">
        <v>7309</v>
      </c>
      <c r="I14" s="1">
        <v>6353</v>
      </c>
      <c r="J14" s="1">
        <v>6203</v>
      </c>
      <c r="K14" s="1">
        <v>5762</v>
      </c>
      <c r="L14" s="1">
        <v>5465</v>
      </c>
      <c r="M14" s="1">
        <v>1733</v>
      </c>
      <c r="N14" s="1">
        <v>795</v>
      </c>
    </row>
    <row r="15" spans="1:14" x14ac:dyDescent="0.3">
      <c r="A15" s="7" t="s">
        <v>13</v>
      </c>
      <c r="B15" s="7" t="s">
        <v>113</v>
      </c>
      <c r="C15" s="1">
        <v>6</v>
      </c>
      <c r="D15" s="1">
        <v>5</v>
      </c>
      <c r="E15" s="1">
        <v>5</v>
      </c>
      <c r="F15" s="1">
        <v>7</v>
      </c>
      <c r="G15" s="1">
        <v>8</v>
      </c>
      <c r="H15" s="1">
        <v>8</v>
      </c>
      <c r="I15" s="1">
        <v>6</v>
      </c>
      <c r="J15" s="1">
        <v>9</v>
      </c>
      <c r="K15" s="1">
        <v>7</v>
      </c>
      <c r="L15" s="1">
        <v>10</v>
      </c>
      <c r="M15" s="1">
        <v>16</v>
      </c>
      <c r="N15" s="1">
        <v>17</v>
      </c>
    </row>
    <row r="16" spans="1:14" x14ac:dyDescent="0.3">
      <c r="A16" s="7" t="s">
        <v>13</v>
      </c>
      <c r="B16" s="7" t="s">
        <v>114</v>
      </c>
      <c r="C16" s="1">
        <v>1198</v>
      </c>
      <c r="D16" s="1">
        <v>1211</v>
      </c>
      <c r="E16" s="1">
        <v>1276</v>
      </c>
      <c r="F16" s="1">
        <v>1316</v>
      </c>
      <c r="G16" s="1">
        <v>1358</v>
      </c>
      <c r="H16" s="1">
        <v>1424</v>
      </c>
      <c r="I16" s="1">
        <v>1473</v>
      </c>
      <c r="J16" s="1">
        <v>1574</v>
      </c>
      <c r="K16" s="1">
        <v>1598</v>
      </c>
      <c r="L16" s="1">
        <v>1612</v>
      </c>
      <c r="M16" s="1">
        <v>1688</v>
      </c>
      <c r="N16" s="1">
        <v>1675</v>
      </c>
    </row>
    <row r="17" spans="1:14" x14ac:dyDescent="0.3">
      <c r="A17" s="7" t="s">
        <v>13</v>
      </c>
      <c r="B17" s="7" t="s">
        <v>115</v>
      </c>
      <c r="C17" s="1">
        <v>40</v>
      </c>
      <c r="D17" s="1">
        <v>45</v>
      </c>
      <c r="E17" s="1">
        <v>53</v>
      </c>
      <c r="F17" s="1">
        <v>48</v>
      </c>
      <c r="G17" s="1">
        <v>51</v>
      </c>
      <c r="H17" s="1">
        <v>59</v>
      </c>
      <c r="I17" s="1">
        <v>50</v>
      </c>
      <c r="J17" s="1">
        <v>53</v>
      </c>
      <c r="K17" s="1">
        <v>56</v>
      </c>
      <c r="L17" s="1">
        <v>63</v>
      </c>
      <c r="M17" s="1">
        <v>58</v>
      </c>
      <c r="N17" s="1">
        <v>65</v>
      </c>
    </row>
    <row r="18" spans="1:14" x14ac:dyDescent="0.3">
      <c r="A18" s="7" t="s">
        <v>13</v>
      </c>
      <c r="B18" s="7" t="s">
        <v>16</v>
      </c>
      <c r="C18" s="1">
        <v>0</v>
      </c>
      <c r="D18" s="1">
        <v>0</v>
      </c>
      <c r="E18" s="1">
        <v>1</v>
      </c>
      <c r="F18" s="1">
        <v>2</v>
      </c>
      <c r="G18" s="1">
        <v>4</v>
      </c>
      <c r="H18" s="1">
        <v>4</v>
      </c>
      <c r="I18" s="1">
        <v>4</v>
      </c>
      <c r="J18" s="1">
        <v>5</v>
      </c>
      <c r="K18" s="1">
        <v>8</v>
      </c>
      <c r="L18" s="1">
        <v>8</v>
      </c>
      <c r="M18" s="1">
        <v>8</v>
      </c>
      <c r="N18" s="1">
        <v>10</v>
      </c>
    </row>
    <row r="19" spans="1:14" x14ac:dyDescent="0.3">
      <c r="A19" s="7" t="s">
        <v>13</v>
      </c>
      <c r="B19" s="7" t="s">
        <v>108</v>
      </c>
      <c r="C19" s="1">
        <v>120</v>
      </c>
      <c r="D19" s="1">
        <v>103</v>
      </c>
      <c r="E19" s="1">
        <v>111</v>
      </c>
      <c r="F19" s="1">
        <v>116</v>
      </c>
      <c r="G19" s="1">
        <v>114</v>
      </c>
      <c r="H19" s="1">
        <v>114</v>
      </c>
      <c r="I19" s="1">
        <v>124</v>
      </c>
      <c r="J19" s="1">
        <v>121</v>
      </c>
      <c r="K19" s="1">
        <v>127</v>
      </c>
      <c r="L19" s="1">
        <v>121</v>
      </c>
      <c r="M19" s="1">
        <v>121</v>
      </c>
      <c r="N19" s="1">
        <v>112</v>
      </c>
    </row>
    <row r="20" spans="1:14" x14ac:dyDescent="0.3">
      <c r="A20" s="7" t="s">
        <v>13</v>
      </c>
      <c r="B20" s="7" t="s">
        <v>109</v>
      </c>
      <c r="C20" s="1">
        <v>371</v>
      </c>
      <c r="D20" s="1">
        <v>331</v>
      </c>
      <c r="E20" s="1">
        <v>275</v>
      </c>
      <c r="F20" s="1">
        <v>213</v>
      </c>
      <c r="G20" s="1">
        <v>197</v>
      </c>
      <c r="H20" s="1">
        <v>162</v>
      </c>
      <c r="I20" s="1">
        <v>133</v>
      </c>
      <c r="J20" s="1">
        <v>121</v>
      </c>
      <c r="K20" s="1">
        <v>113</v>
      </c>
      <c r="L20" s="1">
        <v>107</v>
      </c>
      <c r="M20" s="1">
        <v>41</v>
      </c>
      <c r="N20" s="1">
        <v>21</v>
      </c>
    </row>
    <row r="21" spans="1:14" x14ac:dyDescent="0.3">
      <c r="A21" s="7" t="s">
        <v>14</v>
      </c>
      <c r="B21" s="7" t="s">
        <v>113</v>
      </c>
      <c r="C21" s="1">
        <v>33</v>
      </c>
      <c r="D21" s="1">
        <v>33</v>
      </c>
      <c r="E21" s="1">
        <v>42</v>
      </c>
      <c r="F21" s="1">
        <v>49</v>
      </c>
      <c r="G21" s="1">
        <v>49</v>
      </c>
      <c r="H21" s="1">
        <v>56</v>
      </c>
      <c r="I21" s="1">
        <v>75</v>
      </c>
      <c r="J21" s="1">
        <v>89</v>
      </c>
      <c r="K21" s="1">
        <v>111</v>
      </c>
      <c r="L21" s="1">
        <v>141</v>
      </c>
      <c r="M21" s="1">
        <v>166</v>
      </c>
      <c r="N21" s="1">
        <v>206</v>
      </c>
    </row>
    <row r="22" spans="1:14" x14ac:dyDescent="0.3">
      <c r="A22" s="7" t="s">
        <v>14</v>
      </c>
      <c r="B22" s="7" t="s">
        <v>114</v>
      </c>
      <c r="C22" s="1">
        <v>3325</v>
      </c>
      <c r="D22" s="1">
        <v>3468</v>
      </c>
      <c r="E22" s="1">
        <v>3618</v>
      </c>
      <c r="F22" s="1">
        <v>3713</v>
      </c>
      <c r="G22" s="1">
        <v>3932</v>
      </c>
      <c r="H22" s="1">
        <v>4135</v>
      </c>
      <c r="I22" s="1">
        <v>4223</v>
      </c>
      <c r="J22" s="1">
        <v>4345</v>
      </c>
      <c r="K22" s="1">
        <v>4462</v>
      </c>
      <c r="L22" s="1">
        <v>4598</v>
      </c>
      <c r="M22" s="1">
        <v>5083</v>
      </c>
      <c r="N22" s="1">
        <v>5019</v>
      </c>
    </row>
    <row r="23" spans="1:14" x14ac:dyDescent="0.3">
      <c r="A23" s="7" t="s">
        <v>14</v>
      </c>
      <c r="B23" s="7" t="s">
        <v>115</v>
      </c>
      <c r="C23" s="1">
        <v>108</v>
      </c>
      <c r="D23" s="1">
        <v>127</v>
      </c>
      <c r="E23" s="1">
        <v>155</v>
      </c>
      <c r="F23" s="1">
        <v>171</v>
      </c>
      <c r="G23" s="1">
        <v>185</v>
      </c>
      <c r="H23" s="1">
        <v>196</v>
      </c>
      <c r="I23" s="1">
        <v>207</v>
      </c>
      <c r="J23" s="1">
        <v>203</v>
      </c>
      <c r="K23" s="1">
        <v>195</v>
      </c>
      <c r="L23" s="1">
        <v>188</v>
      </c>
      <c r="M23" s="1">
        <v>213</v>
      </c>
      <c r="N23" s="1">
        <v>209</v>
      </c>
    </row>
    <row r="24" spans="1:14" x14ac:dyDescent="0.3">
      <c r="A24" s="7" t="s">
        <v>14</v>
      </c>
      <c r="B24" s="7" t="s">
        <v>16</v>
      </c>
      <c r="C24" s="1">
        <v>9</v>
      </c>
      <c r="D24" s="1">
        <v>4</v>
      </c>
      <c r="E24" s="1">
        <v>5</v>
      </c>
      <c r="F24" s="1">
        <v>12</v>
      </c>
      <c r="G24" s="1">
        <v>13</v>
      </c>
      <c r="H24" s="1">
        <v>14</v>
      </c>
      <c r="I24" s="1">
        <v>20</v>
      </c>
      <c r="J24" s="1">
        <v>17</v>
      </c>
      <c r="K24" s="1">
        <v>19</v>
      </c>
      <c r="L24" s="1">
        <v>24</v>
      </c>
      <c r="M24" s="1">
        <v>26</v>
      </c>
      <c r="N24" s="1">
        <v>33</v>
      </c>
    </row>
    <row r="25" spans="1:14" x14ac:dyDescent="0.3">
      <c r="A25" s="7" t="s">
        <v>14</v>
      </c>
      <c r="B25" s="7" t="s">
        <v>108</v>
      </c>
      <c r="C25" s="1">
        <v>455</v>
      </c>
      <c r="D25" s="1">
        <v>473</v>
      </c>
      <c r="E25" s="1">
        <v>519</v>
      </c>
      <c r="F25" s="1">
        <v>543</v>
      </c>
      <c r="G25" s="1">
        <v>543</v>
      </c>
      <c r="H25" s="1">
        <v>559</v>
      </c>
      <c r="I25" s="1">
        <v>637</v>
      </c>
      <c r="J25" s="1">
        <v>621</v>
      </c>
      <c r="K25" s="1">
        <v>605</v>
      </c>
      <c r="L25" s="1">
        <v>607</v>
      </c>
      <c r="M25" s="1">
        <v>656</v>
      </c>
      <c r="N25" s="1">
        <v>703</v>
      </c>
    </row>
    <row r="26" spans="1:14" x14ac:dyDescent="0.3">
      <c r="A26" s="7" t="s">
        <v>14</v>
      </c>
      <c r="B26" s="7" t="s">
        <v>109</v>
      </c>
      <c r="C26" s="1">
        <v>1543</v>
      </c>
      <c r="D26" s="1">
        <v>1413</v>
      </c>
      <c r="E26" s="1">
        <v>1252</v>
      </c>
      <c r="F26" s="1">
        <v>1064</v>
      </c>
      <c r="G26" s="1">
        <v>928</v>
      </c>
      <c r="H26" s="1">
        <v>715</v>
      </c>
      <c r="I26" s="1">
        <v>580</v>
      </c>
      <c r="J26" s="1">
        <v>564</v>
      </c>
      <c r="K26" s="1">
        <v>528</v>
      </c>
      <c r="L26" s="1">
        <v>498</v>
      </c>
      <c r="M26" s="1">
        <v>172</v>
      </c>
      <c r="N26" s="1">
        <v>75</v>
      </c>
    </row>
    <row r="27" spans="1:14" x14ac:dyDescent="0.3">
      <c r="A27" s="7" t="s">
        <v>15</v>
      </c>
      <c r="B27" s="7" t="s">
        <v>113</v>
      </c>
      <c r="C27" s="1">
        <v>9</v>
      </c>
      <c r="D27" s="1">
        <v>11</v>
      </c>
      <c r="E27" s="1">
        <v>12</v>
      </c>
      <c r="F27" s="1">
        <v>13</v>
      </c>
      <c r="G27" s="1">
        <v>20</v>
      </c>
      <c r="H27" s="1">
        <v>22</v>
      </c>
      <c r="I27" s="1">
        <v>29</v>
      </c>
      <c r="J27" s="1">
        <v>33</v>
      </c>
      <c r="K27" s="1">
        <v>37</v>
      </c>
      <c r="L27" s="1">
        <v>42</v>
      </c>
      <c r="M27" s="1">
        <v>63</v>
      </c>
      <c r="N27" s="1">
        <v>90</v>
      </c>
    </row>
    <row r="28" spans="1:14" x14ac:dyDescent="0.3">
      <c r="A28" s="7" t="s">
        <v>15</v>
      </c>
      <c r="B28" s="7" t="s">
        <v>114</v>
      </c>
      <c r="C28" s="1">
        <v>1506</v>
      </c>
      <c r="D28" s="1">
        <v>1573</v>
      </c>
      <c r="E28" s="1">
        <v>1615</v>
      </c>
      <c r="F28" s="1">
        <v>1648</v>
      </c>
      <c r="G28" s="1">
        <v>1674</v>
      </c>
      <c r="H28" s="1">
        <v>1767</v>
      </c>
      <c r="I28" s="1">
        <v>1894</v>
      </c>
      <c r="J28" s="1">
        <v>1985</v>
      </c>
      <c r="K28" s="1">
        <v>2143</v>
      </c>
      <c r="L28" s="1">
        <v>2356</v>
      </c>
      <c r="M28" s="1">
        <v>2568</v>
      </c>
      <c r="N28" s="1">
        <v>2785</v>
      </c>
    </row>
    <row r="29" spans="1:14" x14ac:dyDescent="0.3">
      <c r="A29" s="7" t="s">
        <v>15</v>
      </c>
      <c r="B29" s="7" t="s">
        <v>115</v>
      </c>
      <c r="C29" s="1">
        <v>34</v>
      </c>
      <c r="D29" s="1">
        <v>36</v>
      </c>
      <c r="E29" s="1">
        <v>38</v>
      </c>
      <c r="F29" s="1">
        <v>33</v>
      </c>
      <c r="G29" s="1">
        <v>34</v>
      </c>
      <c r="H29" s="1">
        <v>39</v>
      </c>
      <c r="I29" s="1">
        <v>42</v>
      </c>
      <c r="J29" s="1">
        <v>48</v>
      </c>
      <c r="K29" s="1">
        <v>45</v>
      </c>
      <c r="L29" s="1">
        <v>55</v>
      </c>
      <c r="M29" s="1">
        <v>69</v>
      </c>
      <c r="N29" s="1">
        <v>73</v>
      </c>
    </row>
    <row r="30" spans="1:14" x14ac:dyDescent="0.3">
      <c r="A30" s="7" t="s">
        <v>15</v>
      </c>
      <c r="B30" s="7" t="s">
        <v>16</v>
      </c>
      <c r="C30" s="1">
        <v>1</v>
      </c>
      <c r="D30" s="1">
        <v>4</v>
      </c>
      <c r="E30" s="1">
        <v>6</v>
      </c>
      <c r="F30" s="1">
        <v>7</v>
      </c>
      <c r="G30" s="1">
        <v>6</v>
      </c>
      <c r="H30" s="1">
        <v>5</v>
      </c>
      <c r="I30" s="1">
        <v>6</v>
      </c>
      <c r="J30" s="1">
        <v>8</v>
      </c>
      <c r="K30" s="1">
        <v>7</v>
      </c>
      <c r="L30" s="1">
        <v>9</v>
      </c>
      <c r="M30" s="1">
        <v>10</v>
      </c>
      <c r="N30" s="1">
        <v>12</v>
      </c>
    </row>
    <row r="31" spans="1:14" x14ac:dyDescent="0.3">
      <c r="A31" s="7" t="s">
        <v>15</v>
      </c>
      <c r="B31" s="7" t="s">
        <v>108</v>
      </c>
      <c r="C31" s="1">
        <v>223</v>
      </c>
      <c r="D31" s="1">
        <v>226</v>
      </c>
      <c r="E31" s="1">
        <v>236</v>
      </c>
      <c r="F31" s="1">
        <v>244</v>
      </c>
      <c r="G31" s="1">
        <v>248</v>
      </c>
      <c r="H31" s="1">
        <v>262</v>
      </c>
      <c r="I31" s="1">
        <v>271</v>
      </c>
      <c r="J31" s="1">
        <v>286</v>
      </c>
      <c r="K31" s="1">
        <v>292</v>
      </c>
      <c r="L31" s="1">
        <v>287</v>
      </c>
      <c r="M31" s="1">
        <v>342</v>
      </c>
      <c r="N31" s="1">
        <v>346</v>
      </c>
    </row>
    <row r="32" spans="1:14" x14ac:dyDescent="0.3">
      <c r="A32" s="7" t="s">
        <v>15</v>
      </c>
      <c r="B32" s="7" t="s">
        <v>109</v>
      </c>
      <c r="C32" s="1">
        <v>676</v>
      </c>
      <c r="D32" s="1">
        <v>636</v>
      </c>
      <c r="E32" s="1">
        <v>547</v>
      </c>
      <c r="F32" s="1">
        <v>456</v>
      </c>
      <c r="G32" s="1">
        <v>394</v>
      </c>
      <c r="H32" s="1">
        <v>321</v>
      </c>
      <c r="I32" s="1">
        <v>270</v>
      </c>
      <c r="J32" s="1">
        <v>276</v>
      </c>
      <c r="K32" s="1">
        <v>280</v>
      </c>
      <c r="L32" s="1">
        <v>268</v>
      </c>
      <c r="M32" s="1">
        <v>83</v>
      </c>
      <c r="N32" s="1">
        <v>42</v>
      </c>
    </row>
    <row r="33" spans="1:14" x14ac:dyDescent="0.3">
      <c r="A33" s="7" t="s">
        <v>16</v>
      </c>
      <c r="B33" s="7" t="s">
        <v>113</v>
      </c>
      <c r="C33" s="1">
        <v>0</v>
      </c>
      <c r="D33" s="1">
        <v>0</v>
      </c>
      <c r="E33" s="1">
        <v>0</v>
      </c>
      <c r="F33" s="1">
        <v>1</v>
      </c>
      <c r="G33" s="1">
        <v>3</v>
      </c>
      <c r="H33" s="1">
        <v>1</v>
      </c>
      <c r="I33" s="1">
        <v>0</v>
      </c>
      <c r="J33" s="1">
        <v>3</v>
      </c>
      <c r="K33" s="1">
        <v>3</v>
      </c>
      <c r="L33" s="1">
        <v>3</v>
      </c>
      <c r="M33" s="1">
        <v>4</v>
      </c>
      <c r="N33" s="1">
        <v>2</v>
      </c>
    </row>
    <row r="34" spans="1:14" x14ac:dyDescent="0.3">
      <c r="A34" s="7" t="s">
        <v>16</v>
      </c>
      <c r="B34" s="7" t="s">
        <v>114</v>
      </c>
      <c r="C34" s="1">
        <v>51</v>
      </c>
      <c r="D34" s="1">
        <v>37</v>
      </c>
      <c r="E34" s="1">
        <v>48</v>
      </c>
      <c r="F34" s="1">
        <v>44</v>
      </c>
      <c r="G34" s="1">
        <v>43</v>
      </c>
      <c r="H34" s="1">
        <v>45</v>
      </c>
      <c r="I34" s="1">
        <v>53</v>
      </c>
      <c r="J34" s="1">
        <v>60</v>
      </c>
      <c r="K34" s="1">
        <v>66</v>
      </c>
      <c r="L34" s="1">
        <v>65</v>
      </c>
      <c r="M34" s="1">
        <v>72</v>
      </c>
      <c r="N34" s="1">
        <v>74</v>
      </c>
    </row>
    <row r="35" spans="1:14" x14ac:dyDescent="0.3">
      <c r="A35" s="7" t="s">
        <v>16</v>
      </c>
      <c r="B35" s="7" t="s">
        <v>115</v>
      </c>
      <c r="C35" s="1">
        <v>2</v>
      </c>
      <c r="D35" s="1">
        <v>1</v>
      </c>
      <c r="E35" s="1">
        <v>2</v>
      </c>
      <c r="F35" s="1">
        <v>1</v>
      </c>
      <c r="G35" s="1">
        <v>3</v>
      </c>
      <c r="H35" s="1">
        <v>2</v>
      </c>
      <c r="I35" s="1">
        <v>1</v>
      </c>
      <c r="J35" s="1">
        <v>3</v>
      </c>
      <c r="K35" s="1">
        <v>3</v>
      </c>
      <c r="L35" s="1">
        <v>2</v>
      </c>
      <c r="M35" s="1">
        <v>3</v>
      </c>
      <c r="N35" s="1">
        <v>3</v>
      </c>
    </row>
    <row r="36" spans="1:14" x14ac:dyDescent="0.3">
      <c r="A36" s="7" t="s">
        <v>16</v>
      </c>
      <c r="B36" s="7" t="s">
        <v>16</v>
      </c>
      <c r="C36" s="1">
        <v>0</v>
      </c>
      <c r="D36" s="1">
        <v>0</v>
      </c>
      <c r="E36" s="1">
        <v>0</v>
      </c>
      <c r="F36" s="1">
        <v>1</v>
      </c>
      <c r="G36" s="1">
        <v>1</v>
      </c>
      <c r="H36" s="1">
        <v>0</v>
      </c>
      <c r="I36" s="1">
        <v>0</v>
      </c>
      <c r="J36" s="1">
        <v>0</v>
      </c>
      <c r="K36" s="1">
        <v>0</v>
      </c>
      <c r="L36" s="1">
        <v>0</v>
      </c>
      <c r="M36" s="1">
        <v>0</v>
      </c>
      <c r="N36" s="1">
        <v>2</v>
      </c>
    </row>
    <row r="37" spans="1:14" x14ac:dyDescent="0.3">
      <c r="A37" s="7" t="s">
        <v>16</v>
      </c>
      <c r="B37" s="7" t="s">
        <v>108</v>
      </c>
      <c r="C37" s="1">
        <v>13</v>
      </c>
      <c r="D37" s="1">
        <v>15</v>
      </c>
      <c r="E37" s="1">
        <v>8</v>
      </c>
      <c r="F37" s="1">
        <v>6</v>
      </c>
      <c r="G37" s="1">
        <v>13</v>
      </c>
      <c r="H37" s="1">
        <v>16</v>
      </c>
      <c r="I37" s="1">
        <v>13</v>
      </c>
      <c r="J37" s="1">
        <v>7</v>
      </c>
      <c r="K37" s="1">
        <v>7</v>
      </c>
      <c r="L37" s="1">
        <v>14</v>
      </c>
      <c r="M37" s="1">
        <v>10</v>
      </c>
      <c r="N37" s="1">
        <v>9</v>
      </c>
    </row>
    <row r="38" spans="1:14" x14ac:dyDescent="0.3">
      <c r="A38" s="7" t="s">
        <v>16</v>
      </c>
      <c r="B38" s="7" t="s">
        <v>109</v>
      </c>
      <c r="C38" s="1">
        <v>24</v>
      </c>
      <c r="D38" s="1">
        <v>16</v>
      </c>
      <c r="E38" s="1">
        <v>14</v>
      </c>
      <c r="F38" s="1">
        <v>10</v>
      </c>
      <c r="G38" s="1">
        <v>9</v>
      </c>
      <c r="H38" s="1">
        <v>6</v>
      </c>
      <c r="I38" s="1">
        <v>2</v>
      </c>
      <c r="J38" s="1">
        <v>1</v>
      </c>
      <c r="K38" s="1">
        <v>0</v>
      </c>
      <c r="L38" s="1">
        <v>1</v>
      </c>
      <c r="M38" s="1">
        <v>1</v>
      </c>
      <c r="N38" s="1">
        <v>3</v>
      </c>
    </row>
    <row r="39" spans="1:14" x14ac:dyDescent="0.3">
      <c r="A39" s="10" t="s">
        <v>17</v>
      </c>
      <c r="B39" s="10" t="s">
        <v>17</v>
      </c>
      <c r="C39" s="5">
        <v>59416</v>
      </c>
      <c r="D39" s="5">
        <v>58351</v>
      </c>
      <c r="E39" s="5">
        <v>58842</v>
      </c>
      <c r="F39" s="5">
        <v>59215</v>
      </c>
      <c r="G39" s="5">
        <v>59650</v>
      </c>
      <c r="H39" s="5">
        <v>59851</v>
      </c>
      <c r="I39" s="5">
        <v>62200</v>
      </c>
      <c r="J39" s="5">
        <v>64342</v>
      </c>
      <c r="K39" s="5">
        <v>66621</v>
      </c>
      <c r="L39" s="5">
        <v>69962</v>
      </c>
      <c r="M39" s="5">
        <v>72534</v>
      </c>
      <c r="N39" s="5">
        <v>75600</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113</v>
      </c>
      <c r="C44" s="2">
        <v>4.36892226539693E-3</v>
      </c>
      <c r="D44" s="2">
        <v>4.6518329456805901E-3</v>
      </c>
      <c r="E44" s="2">
        <v>4.83633989062117E-3</v>
      </c>
      <c r="F44" s="2">
        <v>5.8387377012748204E-3</v>
      </c>
      <c r="G44" s="2">
        <v>6.7242071457246097E-3</v>
      </c>
      <c r="H44" s="2">
        <v>7.3519100943528499E-3</v>
      </c>
      <c r="I44" s="2">
        <v>8.1210282796091195E-3</v>
      </c>
      <c r="J44" s="2">
        <v>9.7384529771841997E-3</v>
      </c>
      <c r="K44" s="2">
        <v>1.18764420755156E-2</v>
      </c>
      <c r="L44" s="2">
        <v>1.34334188135795E-2</v>
      </c>
      <c r="M44" s="2">
        <v>1.62951802296065E-2</v>
      </c>
      <c r="N44" s="2">
        <v>1.8277251851157601E-2</v>
      </c>
    </row>
    <row r="45" spans="1:14" x14ac:dyDescent="0.3">
      <c r="A45" s="8" t="s">
        <v>12</v>
      </c>
      <c r="B45" s="8" t="s">
        <v>114</v>
      </c>
      <c r="C45" s="2">
        <v>0.59358956290644105</v>
      </c>
      <c r="D45" s="2">
        <v>0.618508531790956</v>
      </c>
      <c r="E45" s="2">
        <v>0.64080483225859097</v>
      </c>
      <c r="F45" s="2">
        <v>0.659534921308362</v>
      </c>
      <c r="G45" s="2">
        <v>0.68386190285026105</v>
      </c>
      <c r="H45" s="2">
        <v>0.71630040665878703</v>
      </c>
      <c r="I45" s="2">
        <v>0.74051106802081101</v>
      </c>
      <c r="J45" s="2">
        <v>0.74889630866258605</v>
      </c>
      <c r="K45" s="2">
        <v>0.75943050313902905</v>
      </c>
      <c r="L45" s="2">
        <v>0.77197153677631902</v>
      </c>
      <c r="M45" s="2">
        <v>0.82451974255252902</v>
      </c>
      <c r="N45" s="2">
        <v>0.83730121535914004</v>
      </c>
    </row>
    <row r="46" spans="1:14" x14ac:dyDescent="0.3">
      <c r="A46" s="8" t="s">
        <v>12</v>
      </c>
      <c r="B46" s="8" t="s">
        <v>115</v>
      </c>
      <c r="C46" s="2">
        <v>1.6428758380478799E-2</v>
      </c>
      <c r="D46" s="2">
        <v>1.6878331926805702E-2</v>
      </c>
      <c r="E46" s="2">
        <v>1.86923516447637E-2</v>
      </c>
      <c r="F46" s="2">
        <v>1.9455724589369099E-2</v>
      </c>
      <c r="G46" s="2">
        <v>2.0032115616218399E-2</v>
      </c>
      <c r="H46" s="2">
        <v>2.0493198982351399E-2</v>
      </c>
      <c r="I46" s="2">
        <v>2.1156910553496999E-2</v>
      </c>
      <c r="J46" s="2">
        <v>2.14987942867743E-2</v>
      </c>
      <c r="K46" s="2">
        <v>2.21788978518664E-2</v>
      </c>
      <c r="L46" s="2">
        <v>2.1415349082078001E-2</v>
      </c>
      <c r="M46" s="2">
        <v>2.1650480666874101E-2</v>
      </c>
      <c r="N46" s="2">
        <v>2.11516230824507E-2</v>
      </c>
    </row>
    <row r="47" spans="1:14" x14ac:dyDescent="0.3">
      <c r="A47" s="8" t="s">
        <v>12</v>
      </c>
      <c r="B47" s="8" t="s">
        <v>16</v>
      </c>
      <c r="C47" s="2">
        <v>2.0737280798888598E-3</v>
      </c>
      <c r="D47" s="2">
        <v>2.3876664676944601E-3</v>
      </c>
      <c r="E47" s="2">
        <v>2.3875601991674099E-3</v>
      </c>
      <c r="F47" s="2">
        <v>2.2223569105198301E-3</v>
      </c>
      <c r="G47" s="2">
        <v>2.0875150541951001E-3</v>
      </c>
      <c r="H47" s="2">
        <v>2.02327770989002E-3</v>
      </c>
      <c r="I47" s="2">
        <v>2.0158580835909199E-3</v>
      </c>
      <c r="J47" s="2">
        <v>2.1888332405861602E-3</v>
      </c>
      <c r="K47" s="2">
        <v>2.4682966964173899E-3</v>
      </c>
      <c r="L47" s="2">
        <v>2.5474245537761299E-3</v>
      </c>
      <c r="M47" s="2">
        <v>3.14439658701954E-3</v>
      </c>
      <c r="N47" s="2">
        <v>3.6554503702315101E-3</v>
      </c>
    </row>
    <row r="48" spans="1:14" x14ac:dyDescent="0.3">
      <c r="A48" s="8" t="s">
        <v>12</v>
      </c>
      <c r="B48" s="8" t="s">
        <v>108</v>
      </c>
      <c r="C48" s="2">
        <v>9.3398296724315003E-2</v>
      </c>
      <c r="D48" s="2">
        <v>9.7729658522528504E-2</v>
      </c>
      <c r="E48" s="2">
        <v>0.10280793404620001</v>
      </c>
      <c r="F48" s="2">
        <v>0.10746105824595401</v>
      </c>
      <c r="G48" s="2">
        <v>0.107527097551184</v>
      </c>
      <c r="H48" s="2">
        <v>0.10741401069733</v>
      </c>
      <c r="I48" s="2">
        <v>0.106226121681034</v>
      </c>
      <c r="J48" s="2">
        <v>0.10261547022815801</v>
      </c>
      <c r="K48" s="2">
        <v>0.100985530057772</v>
      </c>
      <c r="L48" s="2">
        <v>9.7821102865003506E-2</v>
      </c>
      <c r="M48" s="2">
        <v>0.106008745353008</v>
      </c>
      <c r="N48" s="2">
        <v>0.10719530102789999</v>
      </c>
    </row>
    <row r="49" spans="1:14" x14ac:dyDescent="0.3">
      <c r="A49" s="8" t="s">
        <v>12</v>
      </c>
      <c r="B49" s="8" t="s">
        <v>109</v>
      </c>
      <c r="C49" s="2">
        <v>0.29014073164347998</v>
      </c>
      <c r="D49" s="2">
        <v>0.25984397834633499</v>
      </c>
      <c r="E49" s="2">
        <v>0.23047098196065599</v>
      </c>
      <c r="F49" s="2">
        <v>0.20548720124452</v>
      </c>
      <c r="G49" s="2">
        <v>0.179767161782417</v>
      </c>
      <c r="H49" s="2">
        <v>0.14641719585728899</v>
      </c>
      <c r="I49" s="2">
        <v>0.12196901338145801</v>
      </c>
      <c r="J49" s="2">
        <v>0.115062140604712</v>
      </c>
      <c r="K49" s="2">
        <v>0.103060330179399</v>
      </c>
      <c r="L49" s="2">
        <v>9.2811167909243694E-2</v>
      </c>
      <c r="M49" s="2">
        <v>2.8381454610962802E-2</v>
      </c>
      <c r="N49" s="2">
        <v>1.2419158309119899E-2</v>
      </c>
    </row>
    <row r="50" spans="1:14" x14ac:dyDescent="0.3">
      <c r="A50" s="8" t="s">
        <v>13</v>
      </c>
      <c r="B50" s="8" t="s">
        <v>113</v>
      </c>
      <c r="C50" s="2">
        <v>3.4582132564841498E-3</v>
      </c>
      <c r="D50" s="2">
        <v>2.9498525073746299E-3</v>
      </c>
      <c r="E50" s="2">
        <v>2.9052876234747201E-3</v>
      </c>
      <c r="F50" s="2">
        <v>4.1128084606345504E-3</v>
      </c>
      <c r="G50" s="2">
        <v>4.6189376443417996E-3</v>
      </c>
      <c r="H50" s="2">
        <v>4.5172219085262604E-3</v>
      </c>
      <c r="I50" s="2">
        <v>3.3519553072625702E-3</v>
      </c>
      <c r="J50" s="2">
        <v>4.7796070100902801E-3</v>
      </c>
      <c r="K50" s="2">
        <v>3.6668412781560998E-3</v>
      </c>
      <c r="L50" s="2">
        <v>5.2056220718375802E-3</v>
      </c>
      <c r="M50" s="2">
        <v>8.2815734989648004E-3</v>
      </c>
      <c r="N50" s="2">
        <v>8.9473684210526292E-3</v>
      </c>
    </row>
    <row r="51" spans="1:14" x14ac:dyDescent="0.3">
      <c r="A51" s="8" t="s">
        <v>13</v>
      </c>
      <c r="B51" s="8" t="s">
        <v>114</v>
      </c>
      <c r="C51" s="2">
        <v>0.69048991354466904</v>
      </c>
      <c r="D51" s="2">
        <v>0.71445427728613597</v>
      </c>
      <c r="E51" s="2">
        <v>0.74142940151074999</v>
      </c>
      <c r="F51" s="2">
        <v>0.77320799059929501</v>
      </c>
      <c r="G51" s="2">
        <v>0.784064665127021</v>
      </c>
      <c r="H51" s="2">
        <v>0.80406549971767405</v>
      </c>
      <c r="I51" s="2">
        <v>0.82290502793296105</v>
      </c>
      <c r="J51" s="2">
        <v>0.83590015932023398</v>
      </c>
      <c r="K51" s="2">
        <v>0.83708748035620695</v>
      </c>
      <c r="L51" s="2">
        <v>0.83914627798021901</v>
      </c>
      <c r="M51" s="2">
        <v>0.87370600414078703</v>
      </c>
      <c r="N51" s="2">
        <v>0.88157894736842102</v>
      </c>
    </row>
    <row r="52" spans="1:14" x14ac:dyDescent="0.3">
      <c r="A52" s="8" t="s">
        <v>13</v>
      </c>
      <c r="B52" s="8" t="s">
        <v>115</v>
      </c>
      <c r="C52" s="2">
        <v>2.3054755043227699E-2</v>
      </c>
      <c r="D52" s="2">
        <v>2.6548672566371698E-2</v>
      </c>
      <c r="E52" s="2">
        <v>3.0796048808832101E-2</v>
      </c>
      <c r="F52" s="2">
        <v>2.8202115158636899E-2</v>
      </c>
      <c r="G52" s="2">
        <v>2.9445727482678999E-2</v>
      </c>
      <c r="H52" s="2">
        <v>3.3314511575381102E-2</v>
      </c>
      <c r="I52" s="2">
        <v>2.7932960893854698E-2</v>
      </c>
      <c r="J52" s="2">
        <v>2.8146574614976098E-2</v>
      </c>
      <c r="K52" s="2">
        <v>2.9334730225248799E-2</v>
      </c>
      <c r="L52" s="2">
        <v>3.2795419052576803E-2</v>
      </c>
      <c r="M52" s="2">
        <v>3.0020703933747402E-2</v>
      </c>
      <c r="N52" s="2">
        <v>3.4210526315789497E-2</v>
      </c>
    </row>
    <row r="53" spans="1:14" x14ac:dyDescent="0.3">
      <c r="A53" s="8" t="s">
        <v>13</v>
      </c>
      <c r="B53" s="8" t="s">
        <v>16</v>
      </c>
      <c r="C53" s="2">
        <v>0</v>
      </c>
      <c r="D53" s="2">
        <v>0</v>
      </c>
      <c r="E53" s="2">
        <v>5.8105752469494499E-4</v>
      </c>
      <c r="F53" s="2">
        <v>1.1750881316098701E-3</v>
      </c>
      <c r="G53" s="2">
        <v>2.3094688221708998E-3</v>
      </c>
      <c r="H53" s="2">
        <v>2.2586109542631302E-3</v>
      </c>
      <c r="I53" s="2">
        <v>2.2346368715083801E-3</v>
      </c>
      <c r="J53" s="2">
        <v>2.6553372278279299E-3</v>
      </c>
      <c r="K53" s="2">
        <v>4.1906757464641202E-3</v>
      </c>
      <c r="L53" s="2">
        <v>4.1644976574700702E-3</v>
      </c>
      <c r="M53" s="2">
        <v>4.1407867494824002E-3</v>
      </c>
      <c r="N53" s="2">
        <v>5.2631578947368403E-3</v>
      </c>
    </row>
    <row r="54" spans="1:14" x14ac:dyDescent="0.3">
      <c r="A54" s="8" t="s">
        <v>13</v>
      </c>
      <c r="B54" s="8" t="s">
        <v>108</v>
      </c>
      <c r="C54" s="2">
        <v>6.9164265129683003E-2</v>
      </c>
      <c r="D54" s="2">
        <v>6.0766961651917403E-2</v>
      </c>
      <c r="E54" s="2">
        <v>6.4497385241138905E-2</v>
      </c>
      <c r="F54" s="2">
        <v>6.8155111633372498E-2</v>
      </c>
      <c r="G54" s="2">
        <v>6.5819861431870699E-2</v>
      </c>
      <c r="H54" s="2">
        <v>6.4370412196499194E-2</v>
      </c>
      <c r="I54" s="2">
        <v>6.9273743016759801E-2</v>
      </c>
      <c r="J54" s="2">
        <v>6.4259160913436003E-2</v>
      </c>
      <c r="K54" s="2">
        <v>6.6526977475117904E-2</v>
      </c>
      <c r="L54" s="2">
        <v>6.29880270692348E-2</v>
      </c>
      <c r="M54" s="2">
        <v>6.26293995859213E-2</v>
      </c>
      <c r="N54" s="2">
        <v>5.8947368421052602E-2</v>
      </c>
    </row>
    <row r="55" spans="1:14" x14ac:dyDescent="0.3">
      <c r="A55" s="8" t="s">
        <v>13</v>
      </c>
      <c r="B55" s="8" t="s">
        <v>109</v>
      </c>
      <c r="C55" s="2">
        <v>0.21383285302593699</v>
      </c>
      <c r="D55" s="2">
        <v>0.19528023598820099</v>
      </c>
      <c r="E55" s="2">
        <v>0.15979081929111</v>
      </c>
      <c r="F55" s="2">
        <v>0.12514688601645099</v>
      </c>
      <c r="G55" s="2">
        <v>0.113741339491917</v>
      </c>
      <c r="H55" s="2">
        <v>9.1473743647656702E-2</v>
      </c>
      <c r="I55" s="2">
        <v>7.4301675977653595E-2</v>
      </c>
      <c r="J55" s="2">
        <v>6.4259160913436003E-2</v>
      </c>
      <c r="K55" s="2">
        <v>5.9193294918805699E-2</v>
      </c>
      <c r="L55" s="2">
        <v>5.5700156168662203E-2</v>
      </c>
      <c r="M55" s="2">
        <v>2.1221532091097301E-2</v>
      </c>
      <c r="N55" s="2">
        <v>1.1052631578947401E-2</v>
      </c>
    </row>
    <row r="56" spans="1:14" x14ac:dyDescent="0.3">
      <c r="A56" s="8" t="s">
        <v>14</v>
      </c>
      <c r="B56" s="8" t="s">
        <v>113</v>
      </c>
      <c r="C56" s="2">
        <v>6.02959985382788E-3</v>
      </c>
      <c r="D56" s="2">
        <v>5.98042769119246E-3</v>
      </c>
      <c r="E56" s="2">
        <v>7.51207297442318E-3</v>
      </c>
      <c r="F56" s="2">
        <v>8.8256484149855895E-3</v>
      </c>
      <c r="G56" s="2">
        <v>8.6725663716814196E-3</v>
      </c>
      <c r="H56" s="2">
        <v>9.86784140969163E-3</v>
      </c>
      <c r="I56" s="2">
        <v>1.3061650992685501E-2</v>
      </c>
      <c r="J56" s="2">
        <v>1.52423360164412E-2</v>
      </c>
      <c r="K56" s="2">
        <v>1.8749999999999999E-2</v>
      </c>
      <c r="L56" s="2">
        <v>2.3282694848084502E-2</v>
      </c>
      <c r="M56" s="2">
        <v>2.6282457251425001E-2</v>
      </c>
      <c r="N56" s="2">
        <v>3.2986389111288997E-2</v>
      </c>
    </row>
    <row r="57" spans="1:14" x14ac:dyDescent="0.3">
      <c r="A57" s="8" t="s">
        <v>14</v>
      </c>
      <c r="B57" s="8" t="s">
        <v>114</v>
      </c>
      <c r="C57" s="2">
        <v>0.60752786405993098</v>
      </c>
      <c r="D57" s="2">
        <v>0.62848858281986197</v>
      </c>
      <c r="E57" s="2">
        <v>0.647111429082454</v>
      </c>
      <c r="F57" s="2">
        <v>0.66876801152737797</v>
      </c>
      <c r="G57" s="2">
        <v>0.69592920353982302</v>
      </c>
      <c r="H57" s="2">
        <v>0.72863436123348002</v>
      </c>
      <c r="I57" s="2">
        <v>0.73545802856147702</v>
      </c>
      <c r="J57" s="2">
        <v>0.74413426956670703</v>
      </c>
      <c r="K57" s="2">
        <v>0.75371621621621598</v>
      </c>
      <c r="L57" s="2">
        <v>0.75924702774108299</v>
      </c>
      <c r="M57" s="2">
        <v>0.80478150728309095</v>
      </c>
      <c r="N57" s="2">
        <v>0.80368294635708604</v>
      </c>
    </row>
    <row r="58" spans="1:14" x14ac:dyDescent="0.3">
      <c r="A58" s="8" t="s">
        <v>14</v>
      </c>
      <c r="B58" s="8" t="s">
        <v>115</v>
      </c>
      <c r="C58" s="2">
        <v>1.9733235885254899E-2</v>
      </c>
      <c r="D58" s="2">
        <v>2.30155853570134E-2</v>
      </c>
      <c r="E58" s="2">
        <v>2.77231264532284E-2</v>
      </c>
      <c r="F58" s="2">
        <v>3.0799711815562E-2</v>
      </c>
      <c r="G58" s="2">
        <v>3.27433628318584E-2</v>
      </c>
      <c r="H58" s="2">
        <v>3.4537444933920698E-2</v>
      </c>
      <c r="I58" s="2">
        <v>3.6050156739811899E-2</v>
      </c>
      <c r="J58" s="2">
        <v>3.47662270936804E-2</v>
      </c>
      <c r="K58" s="2">
        <v>3.29391891891892E-2</v>
      </c>
      <c r="L58" s="2">
        <v>3.1043593130779399E-2</v>
      </c>
      <c r="M58" s="2">
        <v>3.3723875870804297E-2</v>
      </c>
      <c r="N58" s="2">
        <v>3.3466773418735003E-2</v>
      </c>
    </row>
    <row r="59" spans="1:14" x14ac:dyDescent="0.3">
      <c r="A59" s="8" t="s">
        <v>14</v>
      </c>
      <c r="B59" s="8" t="s">
        <v>16</v>
      </c>
      <c r="C59" s="2">
        <v>1.6444363237712401E-3</v>
      </c>
      <c r="D59" s="2">
        <v>7.2490032620514699E-4</v>
      </c>
      <c r="E59" s="2">
        <v>8.9429440171704495E-4</v>
      </c>
      <c r="F59" s="2">
        <v>2.1613832853025899E-3</v>
      </c>
      <c r="G59" s="2">
        <v>2.30088495575221E-3</v>
      </c>
      <c r="H59" s="2">
        <v>2.4669603524229101E-3</v>
      </c>
      <c r="I59" s="2">
        <v>3.48310693138279E-3</v>
      </c>
      <c r="J59" s="2">
        <v>2.9114574413426999E-3</v>
      </c>
      <c r="K59" s="2">
        <v>3.2094594594594601E-3</v>
      </c>
      <c r="L59" s="2">
        <v>3.9630118890356704E-3</v>
      </c>
      <c r="M59" s="2">
        <v>4.1165294490183701E-3</v>
      </c>
      <c r="N59" s="2">
        <v>5.2842273819055201E-3</v>
      </c>
    </row>
    <row r="60" spans="1:14" x14ac:dyDescent="0.3">
      <c r="A60" s="8" t="s">
        <v>14</v>
      </c>
      <c r="B60" s="8" t="s">
        <v>108</v>
      </c>
      <c r="C60" s="2">
        <v>8.3135391923990498E-2</v>
      </c>
      <c r="D60" s="2">
        <v>8.5719463573758606E-2</v>
      </c>
      <c r="E60" s="2">
        <v>9.2827758898229307E-2</v>
      </c>
      <c r="F60" s="2">
        <v>9.78025936599424E-2</v>
      </c>
      <c r="G60" s="2">
        <v>9.6106194690265503E-2</v>
      </c>
      <c r="H60" s="2">
        <v>9.8502202643171805E-2</v>
      </c>
      <c r="I60" s="2">
        <v>0.110936955764542</v>
      </c>
      <c r="J60" s="2">
        <v>0.106353827710224</v>
      </c>
      <c r="K60" s="2">
        <v>0.102195945945946</v>
      </c>
      <c r="L60" s="2">
        <v>0.10023117569352701</v>
      </c>
      <c r="M60" s="2">
        <v>0.103863204559848</v>
      </c>
      <c r="N60" s="2">
        <v>0.112570056044836</v>
      </c>
    </row>
    <row r="61" spans="1:14" x14ac:dyDescent="0.3">
      <c r="A61" s="8" t="s">
        <v>14</v>
      </c>
      <c r="B61" s="8" t="s">
        <v>109</v>
      </c>
      <c r="C61" s="2">
        <v>0.28192947195322499</v>
      </c>
      <c r="D61" s="2">
        <v>0.25607104023196797</v>
      </c>
      <c r="E61" s="2">
        <v>0.22393131818994799</v>
      </c>
      <c r="F61" s="2">
        <v>0.19164265129683</v>
      </c>
      <c r="G61" s="2">
        <v>0.16424778761061901</v>
      </c>
      <c r="H61" s="2">
        <v>0.12599118942731299</v>
      </c>
      <c r="I61" s="2">
        <v>0.10101010101010099</v>
      </c>
      <c r="J61" s="2">
        <v>9.6591882171604707E-2</v>
      </c>
      <c r="K61" s="2">
        <v>8.9189189189189194E-2</v>
      </c>
      <c r="L61" s="2">
        <v>8.2232496697490096E-2</v>
      </c>
      <c r="M61" s="2">
        <v>2.7232425585813801E-2</v>
      </c>
      <c r="N61" s="2">
        <v>1.20096076861489E-2</v>
      </c>
    </row>
    <row r="62" spans="1:14" x14ac:dyDescent="0.3">
      <c r="A62" s="8" t="s">
        <v>15</v>
      </c>
      <c r="B62" s="8" t="s">
        <v>113</v>
      </c>
      <c r="C62" s="2">
        <v>3.6749693752552099E-3</v>
      </c>
      <c r="D62" s="2">
        <v>4.4247787610619503E-3</v>
      </c>
      <c r="E62" s="2">
        <v>4.8899755501222502E-3</v>
      </c>
      <c r="F62" s="2">
        <v>5.4144106622240704E-3</v>
      </c>
      <c r="G62" s="2">
        <v>8.4175084175084208E-3</v>
      </c>
      <c r="H62" s="2">
        <v>9.1059602649006602E-3</v>
      </c>
      <c r="I62" s="2">
        <v>1.1544585987261101E-2</v>
      </c>
      <c r="J62" s="2">
        <v>1.25189681335357E-2</v>
      </c>
      <c r="K62" s="2">
        <v>1.31954350927247E-2</v>
      </c>
      <c r="L62" s="2">
        <v>1.3921113689095099E-2</v>
      </c>
      <c r="M62" s="2">
        <v>2.0095693779904299E-2</v>
      </c>
      <c r="N62" s="2">
        <v>2.68817204301075E-2</v>
      </c>
    </row>
    <row r="63" spans="1:14" x14ac:dyDescent="0.3">
      <c r="A63" s="8" t="s">
        <v>15</v>
      </c>
      <c r="B63" s="8" t="s">
        <v>114</v>
      </c>
      <c r="C63" s="2">
        <v>0.61494487545937104</v>
      </c>
      <c r="D63" s="2">
        <v>0.63274336283185795</v>
      </c>
      <c r="E63" s="2">
        <v>0.65810920945395301</v>
      </c>
      <c r="F63" s="2">
        <v>0.68638067471886699</v>
      </c>
      <c r="G63" s="2">
        <v>0.70454545454545503</v>
      </c>
      <c r="H63" s="2">
        <v>0.73137417218542999</v>
      </c>
      <c r="I63" s="2">
        <v>0.75398089171974503</v>
      </c>
      <c r="J63" s="2">
        <v>0.75303490136570606</v>
      </c>
      <c r="K63" s="2">
        <v>0.76426533523537798</v>
      </c>
      <c r="L63" s="2">
        <v>0.78090818694066999</v>
      </c>
      <c r="M63" s="2">
        <v>0.81913875598086106</v>
      </c>
      <c r="N63" s="2">
        <v>0.83183990442055</v>
      </c>
    </row>
    <row r="64" spans="1:14" x14ac:dyDescent="0.3">
      <c r="A64" s="8" t="s">
        <v>15</v>
      </c>
      <c r="B64" s="8" t="s">
        <v>115</v>
      </c>
      <c r="C64" s="2">
        <v>1.3883217639853E-2</v>
      </c>
      <c r="D64" s="2">
        <v>1.44810941271118E-2</v>
      </c>
      <c r="E64" s="2">
        <v>1.5484922575387101E-2</v>
      </c>
      <c r="F64" s="2">
        <v>1.37442732194919E-2</v>
      </c>
      <c r="G64" s="2">
        <v>1.43097643097643E-2</v>
      </c>
      <c r="H64" s="2">
        <v>1.6142384105960299E-2</v>
      </c>
      <c r="I64" s="2">
        <v>1.6719745222929901E-2</v>
      </c>
      <c r="J64" s="2">
        <v>1.8209408194233698E-2</v>
      </c>
      <c r="K64" s="2">
        <v>1.6048502139800299E-2</v>
      </c>
      <c r="L64" s="2">
        <v>1.8230029830957901E-2</v>
      </c>
      <c r="M64" s="2">
        <v>2.2009569377990399E-2</v>
      </c>
      <c r="N64" s="2">
        <v>2.1804062126642799E-2</v>
      </c>
    </row>
    <row r="65" spans="1:15" x14ac:dyDescent="0.3">
      <c r="A65" s="8" t="s">
        <v>15</v>
      </c>
      <c r="B65" s="8" t="s">
        <v>16</v>
      </c>
      <c r="C65" s="2">
        <v>4.0832993058391198E-4</v>
      </c>
      <c r="D65" s="2">
        <v>1.6090104585679799E-3</v>
      </c>
      <c r="E65" s="2">
        <v>2.4449877750611199E-3</v>
      </c>
      <c r="F65" s="2">
        <v>2.91545189504373E-3</v>
      </c>
      <c r="G65" s="2">
        <v>2.5252525252525298E-3</v>
      </c>
      <c r="H65" s="2">
        <v>2.0695364238410602E-3</v>
      </c>
      <c r="I65" s="2">
        <v>2.3885350318471302E-3</v>
      </c>
      <c r="J65" s="2">
        <v>3.0349013657056099E-3</v>
      </c>
      <c r="K65" s="2">
        <v>2.4964336661911601E-3</v>
      </c>
      <c r="L65" s="2">
        <v>2.9830957905203799E-3</v>
      </c>
      <c r="M65" s="2">
        <v>3.1897926634768701E-3</v>
      </c>
      <c r="N65" s="2">
        <v>3.5842293906810001E-3</v>
      </c>
    </row>
    <row r="66" spans="1:15" x14ac:dyDescent="0.3">
      <c r="A66" s="8" t="s">
        <v>15</v>
      </c>
      <c r="B66" s="8" t="s">
        <v>108</v>
      </c>
      <c r="C66" s="2">
        <v>9.1057574520212306E-2</v>
      </c>
      <c r="D66" s="2">
        <v>9.0909090909090898E-2</v>
      </c>
      <c r="E66" s="2">
        <v>9.6169519152404195E-2</v>
      </c>
      <c r="F66" s="2">
        <v>0.101624323198667</v>
      </c>
      <c r="G66" s="2">
        <v>0.104377104377104</v>
      </c>
      <c r="H66" s="2">
        <v>0.10844370860927199</v>
      </c>
      <c r="I66" s="2">
        <v>0.107882165605096</v>
      </c>
      <c r="J66" s="2">
        <v>0.108497723823976</v>
      </c>
      <c r="K66" s="2">
        <v>0.10413694721826</v>
      </c>
      <c r="L66" s="2">
        <v>9.5127610208816701E-2</v>
      </c>
      <c r="M66" s="2">
        <v>0.109090909090909</v>
      </c>
      <c r="N66" s="2">
        <v>0.103345280764636</v>
      </c>
    </row>
    <row r="67" spans="1:15" x14ac:dyDescent="0.3">
      <c r="A67" s="8" t="s">
        <v>15</v>
      </c>
      <c r="B67" s="8" t="s">
        <v>109</v>
      </c>
      <c r="C67" s="2">
        <v>0.27603103307472399</v>
      </c>
      <c r="D67" s="2">
        <v>0.25583266291230899</v>
      </c>
      <c r="E67" s="2">
        <v>0.22290138549307301</v>
      </c>
      <c r="F67" s="2">
        <v>0.18992086630570601</v>
      </c>
      <c r="G67" s="2">
        <v>0.16582491582491601</v>
      </c>
      <c r="H67" s="2">
        <v>0.132864238410596</v>
      </c>
      <c r="I67" s="2">
        <v>0.107484076433121</v>
      </c>
      <c r="J67" s="2">
        <v>0.104704097116844</v>
      </c>
      <c r="K67" s="2">
        <v>9.98573466476462E-2</v>
      </c>
      <c r="L67" s="2">
        <v>8.8829963539940299E-2</v>
      </c>
      <c r="M67" s="2">
        <v>2.64752791068581E-2</v>
      </c>
      <c r="N67" s="2">
        <v>1.2544802867383501E-2</v>
      </c>
    </row>
    <row r="68" spans="1:15" x14ac:dyDescent="0.3">
      <c r="A68" s="8" t="s">
        <v>16</v>
      </c>
      <c r="B68" s="8" t="s">
        <v>113</v>
      </c>
      <c r="C68" s="2">
        <v>0</v>
      </c>
      <c r="D68" s="2">
        <v>0</v>
      </c>
      <c r="E68" s="2">
        <v>0</v>
      </c>
      <c r="F68" s="2">
        <v>1.58730158730159E-2</v>
      </c>
      <c r="G68" s="2">
        <v>4.1666666666666699E-2</v>
      </c>
      <c r="H68" s="2">
        <v>1.4285714285714299E-2</v>
      </c>
      <c r="I68" s="2">
        <v>0</v>
      </c>
      <c r="J68" s="2">
        <v>4.0540540540540501E-2</v>
      </c>
      <c r="K68" s="2">
        <v>3.7974683544303799E-2</v>
      </c>
      <c r="L68" s="2">
        <v>3.5294117647058802E-2</v>
      </c>
      <c r="M68" s="2">
        <v>4.4444444444444398E-2</v>
      </c>
      <c r="N68" s="2">
        <v>2.1505376344085999E-2</v>
      </c>
    </row>
    <row r="69" spans="1:15" x14ac:dyDescent="0.3">
      <c r="A69" s="8" t="s">
        <v>16</v>
      </c>
      <c r="B69" s="8" t="s">
        <v>114</v>
      </c>
      <c r="C69" s="2">
        <v>0.56666666666666698</v>
      </c>
      <c r="D69" s="2">
        <v>0.53623188405797095</v>
      </c>
      <c r="E69" s="2">
        <v>0.66666666666666696</v>
      </c>
      <c r="F69" s="2">
        <v>0.69841269841269804</v>
      </c>
      <c r="G69" s="2">
        <v>0.59722222222222199</v>
      </c>
      <c r="H69" s="2">
        <v>0.64285714285714302</v>
      </c>
      <c r="I69" s="2">
        <v>0.76811594202898503</v>
      </c>
      <c r="J69" s="2">
        <v>0.81081081081081097</v>
      </c>
      <c r="K69" s="2">
        <v>0.835443037974684</v>
      </c>
      <c r="L69" s="2">
        <v>0.76470588235294101</v>
      </c>
      <c r="M69" s="2">
        <v>0.8</v>
      </c>
      <c r="N69" s="2">
        <v>0.79569892473118298</v>
      </c>
    </row>
    <row r="70" spans="1:15" x14ac:dyDescent="0.3">
      <c r="A70" s="8" t="s">
        <v>16</v>
      </c>
      <c r="B70" s="8" t="s">
        <v>115</v>
      </c>
      <c r="C70" s="2">
        <v>2.2222222222222199E-2</v>
      </c>
      <c r="D70" s="2">
        <v>1.4492753623188401E-2</v>
      </c>
      <c r="E70" s="2">
        <v>2.7777777777777801E-2</v>
      </c>
      <c r="F70" s="2">
        <v>1.58730158730159E-2</v>
      </c>
      <c r="G70" s="2">
        <v>4.1666666666666699E-2</v>
      </c>
      <c r="H70" s="2">
        <v>2.8571428571428598E-2</v>
      </c>
      <c r="I70" s="2">
        <v>1.4492753623188401E-2</v>
      </c>
      <c r="J70" s="2">
        <v>4.0540540540540501E-2</v>
      </c>
      <c r="K70" s="2">
        <v>3.7974683544303799E-2</v>
      </c>
      <c r="L70" s="2">
        <v>2.3529411764705899E-2</v>
      </c>
      <c r="M70" s="2">
        <v>3.3333333333333298E-2</v>
      </c>
      <c r="N70" s="2">
        <v>3.2258064516128997E-2</v>
      </c>
    </row>
    <row r="71" spans="1:15" x14ac:dyDescent="0.3">
      <c r="A71" s="8" t="s">
        <v>16</v>
      </c>
      <c r="B71" s="8" t="s">
        <v>16</v>
      </c>
      <c r="C71" s="2">
        <v>0</v>
      </c>
      <c r="D71" s="2">
        <v>0</v>
      </c>
      <c r="E71" s="2">
        <v>0</v>
      </c>
      <c r="F71" s="2">
        <v>1.58730158730159E-2</v>
      </c>
      <c r="G71" s="2">
        <v>1.38888888888889E-2</v>
      </c>
      <c r="H71" s="2">
        <v>0</v>
      </c>
      <c r="I71" s="2">
        <v>0</v>
      </c>
      <c r="J71" s="2">
        <v>0</v>
      </c>
      <c r="K71" s="2">
        <v>0</v>
      </c>
      <c r="L71" s="2">
        <v>0</v>
      </c>
      <c r="M71" s="2">
        <v>0</v>
      </c>
      <c r="N71" s="2">
        <v>2.1505376344085999E-2</v>
      </c>
    </row>
    <row r="72" spans="1:15" x14ac:dyDescent="0.3">
      <c r="A72" s="8" t="s">
        <v>16</v>
      </c>
      <c r="B72" s="8" t="s">
        <v>108</v>
      </c>
      <c r="C72" s="2">
        <v>0.14444444444444399</v>
      </c>
      <c r="D72" s="2">
        <v>0.217391304347826</v>
      </c>
      <c r="E72" s="2">
        <v>0.11111111111111099</v>
      </c>
      <c r="F72" s="2">
        <v>9.5238095238095205E-2</v>
      </c>
      <c r="G72" s="2">
        <v>0.180555555555556</v>
      </c>
      <c r="H72" s="2">
        <v>0.22857142857142901</v>
      </c>
      <c r="I72" s="2">
        <v>0.188405797101449</v>
      </c>
      <c r="J72" s="2">
        <v>9.45945945945946E-2</v>
      </c>
      <c r="K72" s="2">
        <v>8.8607594936708903E-2</v>
      </c>
      <c r="L72" s="2">
        <v>0.16470588235294101</v>
      </c>
      <c r="M72" s="2">
        <v>0.11111111111111099</v>
      </c>
      <c r="N72" s="2">
        <v>9.6774193548387094E-2</v>
      </c>
    </row>
    <row r="73" spans="1:15" x14ac:dyDescent="0.3">
      <c r="A73" s="8" t="s">
        <v>16</v>
      </c>
      <c r="B73" s="8" t="s">
        <v>109</v>
      </c>
      <c r="C73" s="2">
        <v>0.266666666666667</v>
      </c>
      <c r="D73" s="2">
        <v>0.231884057971014</v>
      </c>
      <c r="E73" s="2">
        <v>0.194444444444444</v>
      </c>
      <c r="F73" s="2">
        <v>0.158730158730159</v>
      </c>
      <c r="G73" s="2">
        <v>0.125</v>
      </c>
      <c r="H73" s="2">
        <v>8.5714285714285701E-2</v>
      </c>
      <c r="I73" s="2">
        <v>2.8985507246376802E-2</v>
      </c>
      <c r="J73" s="2">
        <v>1.35135135135135E-2</v>
      </c>
      <c r="K73" s="2">
        <v>0</v>
      </c>
      <c r="L73" s="2">
        <v>1.1764705882352899E-2</v>
      </c>
      <c r="M73" s="2">
        <v>1.1111111111111099E-2</v>
      </c>
      <c r="N73" s="2">
        <v>3.2258064516128997E-2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113</v>
      </c>
      <c r="C78" s="2">
        <v>4.1474654377880199E-2</v>
      </c>
      <c r="D78" s="2">
        <v>4.8672566371681401E-2</v>
      </c>
      <c r="E78" s="2">
        <v>0.21940928270042201</v>
      </c>
      <c r="F78" s="2">
        <v>0.15916955017300999</v>
      </c>
      <c r="G78" s="2">
        <v>9.5522388059701493E-2</v>
      </c>
      <c r="H78" s="2">
        <v>0.15258855585831099</v>
      </c>
      <c r="I78" s="2">
        <v>0.24113475177304999</v>
      </c>
      <c r="J78" s="2">
        <v>0.26476190476190498</v>
      </c>
      <c r="K78" s="2">
        <v>0.19126506024096401</v>
      </c>
      <c r="L78" s="2">
        <v>0.25790139064475298</v>
      </c>
      <c r="M78" s="2">
        <v>0.175879396984925</v>
      </c>
      <c r="N78" s="3">
        <v>1.22857142857143</v>
      </c>
      <c r="O78" s="3">
        <v>3.9367088607594898</v>
      </c>
    </row>
    <row r="79" spans="1:15" x14ac:dyDescent="0.3">
      <c r="A79" s="8" t="s">
        <v>12</v>
      </c>
      <c r="B79" s="8" t="s">
        <v>114</v>
      </c>
      <c r="C79" s="2">
        <v>1.9197503646169001E-2</v>
      </c>
      <c r="D79" s="2">
        <v>4.5026456787247503E-2</v>
      </c>
      <c r="E79" s="2">
        <v>3.9583466021272502E-2</v>
      </c>
      <c r="F79" s="2">
        <v>4.3651401439730397E-2</v>
      </c>
      <c r="G79" s="2">
        <v>4.9515702964484903E-2</v>
      </c>
      <c r="H79" s="2">
        <v>7.8697877338702898E-2</v>
      </c>
      <c r="I79" s="2">
        <v>4.6719037618936497E-2</v>
      </c>
      <c r="J79" s="2">
        <v>5.1668194090109698E-2</v>
      </c>
      <c r="K79" s="2">
        <v>7.0585741538896393E-2</v>
      </c>
      <c r="L79" s="2">
        <v>0.10757655755015801</v>
      </c>
      <c r="M79" s="2">
        <v>6.4612878878163096E-2</v>
      </c>
      <c r="N79" s="3">
        <v>0.32759517499318902</v>
      </c>
      <c r="O79" s="3">
        <v>0.70686580472581395</v>
      </c>
    </row>
    <row r="80" spans="1:15" x14ac:dyDescent="0.3">
      <c r="A80" s="8" t="s">
        <v>12</v>
      </c>
      <c r="B80" s="8" t="s">
        <v>115</v>
      </c>
      <c r="C80" s="2">
        <v>4.9019607843137298E-3</v>
      </c>
      <c r="D80" s="2">
        <v>0.117073170731707</v>
      </c>
      <c r="E80" s="2">
        <v>5.13100436681223E-2</v>
      </c>
      <c r="F80" s="2">
        <v>3.6344755970924202E-2</v>
      </c>
      <c r="G80" s="2">
        <v>2.5050100200400799E-2</v>
      </c>
      <c r="H80" s="2">
        <v>7.7223851417399805E-2</v>
      </c>
      <c r="I80" s="2">
        <v>5.1724137931034503E-2</v>
      </c>
      <c r="J80" s="2">
        <v>6.9887834339948204E-2</v>
      </c>
      <c r="K80" s="2">
        <v>1.6935483870967698E-2</v>
      </c>
      <c r="L80" s="2">
        <v>4.8374306106264899E-2</v>
      </c>
      <c r="M80" s="2">
        <v>2.4205748865355502E-2</v>
      </c>
      <c r="N80" s="3">
        <v>0.168248490077653</v>
      </c>
      <c r="O80" s="3">
        <v>0.47816593886462899</v>
      </c>
    </row>
    <row r="81" spans="1:15" x14ac:dyDescent="0.3">
      <c r="A81" s="8" t="s">
        <v>12</v>
      </c>
      <c r="B81" s="8" t="s">
        <v>16</v>
      </c>
      <c r="C81" s="2">
        <v>0.12621359223301001</v>
      </c>
      <c r="D81" s="2">
        <v>8.6206896551724102E-3</v>
      </c>
      <c r="E81" s="2">
        <v>-5.9829059829059797E-2</v>
      </c>
      <c r="F81" s="2">
        <v>-5.4545454545454501E-2</v>
      </c>
      <c r="G81" s="2">
        <v>-2.8846153846153799E-2</v>
      </c>
      <c r="H81" s="2">
        <v>3.9603960396039598E-2</v>
      </c>
      <c r="I81" s="2">
        <v>0.12380952380952399</v>
      </c>
      <c r="J81" s="2">
        <v>0.169491525423729</v>
      </c>
      <c r="K81" s="2">
        <v>8.6956521739130405E-2</v>
      </c>
      <c r="L81" s="2">
        <v>0.28000000000000003</v>
      </c>
      <c r="M81" s="2">
        <v>0.21875</v>
      </c>
      <c r="N81" s="3">
        <v>0.98305084745762705</v>
      </c>
      <c r="O81" s="3">
        <v>1</v>
      </c>
    </row>
    <row r="82" spans="1:15" x14ac:dyDescent="0.3">
      <c r="A82" s="8" t="s">
        <v>12</v>
      </c>
      <c r="B82" s="8" t="s">
        <v>108</v>
      </c>
      <c r="C82" s="2">
        <v>2.3496443198965301E-2</v>
      </c>
      <c r="D82" s="2">
        <v>6.1078348778433003E-2</v>
      </c>
      <c r="E82" s="2">
        <v>5.5776101627629998E-2</v>
      </c>
      <c r="F82" s="2">
        <v>7.1442000376010497E-3</v>
      </c>
      <c r="G82" s="2">
        <v>9.3335822288594399E-4</v>
      </c>
      <c r="H82" s="2">
        <v>3.18910854158896E-2</v>
      </c>
      <c r="I82" s="2">
        <v>-1.80733779143322E-4</v>
      </c>
      <c r="J82" s="2">
        <v>2.0607375271149701E-2</v>
      </c>
      <c r="K82" s="2">
        <v>2.01912858660999E-2</v>
      </c>
      <c r="L82" s="2">
        <v>0.123784722222222</v>
      </c>
      <c r="M82" s="2">
        <v>6.0095782481075201E-2</v>
      </c>
      <c r="N82" s="3">
        <v>0.24041937816341299</v>
      </c>
      <c r="O82" s="3">
        <v>0.36204843191742803</v>
      </c>
    </row>
    <row r="83" spans="1:15" x14ac:dyDescent="0.3">
      <c r="A83" s="8" t="s">
        <v>12</v>
      </c>
      <c r="B83" s="8" t="s">
        <v>109</v>
      </c>
      <c r="C83" s="2">
        <v>-0.124002498091735</v>
      </c>
      <c r="D83" s="2">
        <v>-0.105354879594423</v>
      </c>
      <c r="E83" s="2">
        <v>-9.9433327430494101E-2</v>
      </c>
      <c r="F83" s="2">
        <v>-0.11945728050339199</v>
      </c>
      <c r="G83" s="2">
        <v>-0.18389906208128601</v>
      </c>
      <c r="H83" s="2">
        <v>-0.1307976467369</v>
      </c>
      <c r="I83" s="2">
        <v>-2.3610892491736198E-2</v>
      </c>
      <c r="J83" s="2">
        <v>-7.1094631629856506E-2</v>
      </c>
      <c r="K83" s="2">
        <v>-5.1544602568552603E-2</v>
      </c>
      <c r="L83" s="2">
        <v>-0.68289112534309204</v>
      </c>
      <c r="M83" s="2">
        <v>-0.54125793421811896</v>
      </c>
      <c r="N83" s="3">
        <v>-0.87183620828631303</v>
      </c>
      <c r="O83" s="3">
        <v>-0.92960864175668501</v>
      </c>
    </row>
    <row r="84" spans="1:15" x14ac:dyDescent="0.3">
      <c r="A84" s="8" t="s">
        <v>13</v>
      </c>
      <c r="B84" s="8" t="s">
        <v>113</v>
      </c>
      <c r="C84" s="2">
        <v>-0.16666666666666699</v>
      </c>
      <c r="D84" s="2">
        <v>0</v>
      </c>
      <c r="E84" s="2">
        <v>0.4</v>
      </c>
      <c r="F84" s="2">
        <v>0.14285714285714299</v>
      </c>
      <c r="G84" s="2">
        <v>0</v>
      </c>
      <c r="H84" s="2">
        <v>-0.25</v>
      </c>
      <c r="I84" s="2">
        <v>0.5</v>
      </c>
      <c r="J84" s="2">
        <v>-0.22222222222222199</v>
      </c>
      <c r="K84" s="2">
        <v>0.42857142857142899</v>
      </c>
      <c r="L84" s="2">
        <v>0.6</v>
      </c>
      <c r="M84" s="2">
        <v>6.25E-2</v>
      </c>
      <c r="N84" s="3">
        <v>0.88888888888888895</v>
      </c>
      <c r="O84" s="3">
        <v>2.4</v>
      </c>
    </row>
    <row r="85" spans="1:15" x14ac:dyDescent="0.3">
      <c r="A85" s="8" t="s">
        <v>13</v>
      </c>
      <c r="B85" s="8" t="s">
        <v>114</v>
      </c>
      <c r="C85" s="2">
        <v>1.08514190317195E-2</v>
      </c>
      <c r="D85" s="2">
        <v>5.3674649050371601E-2</v>
      </c>
      <c r="E85" s="2">
        <v>3.1347962382445103E-2</v>
      </c>
      <c r="F85" s="2">
        <v>3.1914893617021302E-2</v>
      </c>
      <c r="G85" s="2">
        <v>4.8600883652430003E-2</v>
      </c>
      <c r="H85" s="2">
        <v>3.4410112359550597E-2</v>
      </c>
      <c r="I85" s="2">
        <v>6.8567549219280405E-2</v>
      </c>
      <c r="J85" s="2">
        <v>1.52477763659466E-2</v>
      </c>
      <c r="K85" s="2">
        <v>8.7609511889862306E-3</v>
      </c>
      <c r="L85" s="2">
        <v>4.7146401985111698E-2</v>
      </c>
      <c r="M85" s="2">
        <v>-7.7014218009478696E-3</v>
      </c>
      <c r="N85" s="3">
        <v>6.4167725540025394E-2</v>
      </c>
      <c r="O85" s="3">
        <v>0.31269592476489</v>
      </c>
    </row>
    <row r="86" spans="1:15" x14ac:dyDescent="0.3">
      <c r="A86" s="8" t="s">
        <v>13</v>
      </c>
      <c r="B86" s="8" t="s">
        <v>115</v>
      </c>
      <c r="C86" s="2">
        <v>0.125</v>
      </c>
      <c r="D86" s="2">
        <v>0.17777777777777801</v>
      </c>
      <c r="E86" s="2">
        <v>-9.4339622641509399E-2</v>
      </c>
      <c r="F86" s="2">
        <v>6.25E-2</v>
      </c>
      <c r="G86" s="2">
        <v>0.15686274509803899</v>
      </c>
      <c r="H86" s="2">
        <v>-0.152542372881356</v>
      </c>
      <c r="I86" s="2">
        <v>0.06</v>
      </c>
      <c r="J86" s="2">
        <v>5.6603773584905703E-2</v>
      </c>
      <c r="K86" s="2">
        <v>0.125</v>
      </c>
      <c r="L86" s="2">
        <v>-7.9365079365079402E-2</v>
      </c>
      <c r="M86" s="2">
        <v>0.12068965517241401</v>
      </c>
      <c r="N86" s="3">
        <v>0.22641509433962301</v>
      </c>
      <c r="O86" s="3">
        <v>0.22641509433962301</v>
      </c>
    </row>
    <row r="87" spans="1:15" x14ac:dyDescent="0.3">
      <c r="A87" s="8" t="s">
        <v>13</v>
      </c>
      <c r="B87" s="8" t="s">
        <v>16</v>
      </c>
      <c r="C87" s="2">
        <v>0</v>
      </c>
      <c r="D87" s="2">
        <v>0</v>
      </c>
      <c r="E87" s="2">
        <v>1</v>
      </c>
      <c r="F87" s="2">
        <v>1</v>
      </c>
      <c r="G87" s="2">
        <v>0</v>
      </c>
      <c r="H87" s="2">
        <v>0</v>
      </c>
      <c r="I87" s="2">
        <v>0.25</v>
      </c>
      <c r="J87" s="2">
        <v>0.6</v>
      </c>
      <c r="K87" s="2">
        <v>0</v>
      </c>
      <c r="L87" s="2">
        <v>0</v>
      </c>
      <c r="M87" s="2">
        <v>0.25</v>
      </c>
      <c r="N87" s="3">
        <v>1</v>
      </c>
      <c r="O87" s="3">
        <v>9</v>
      </c>
    </row>
    <row r="88" spans="1:15" x14ac:dyDescent="0.3">
      <c r="A88" s="8" t="s">
        <v>13</v>
      </c>
      <c r="B88" s="8" t="s">
        <v>108</v>
      </c>
      <c r="C88" s="2">
        <v>-0.141666666666667</v>
      </c>
      <c r="D88" s="2">
        <v>7.7669902912621394E-2</v>
      </c>
      <c r="E88" s="2">
        <v>4.5045045045045001E-2</v>
      </c>
      <c r="F88" s="2">
        <v>-1.72413793103448E-2</v>
      </c>
      <c r="G88" s="2">
        <v>0</v>
      </c>
      <c r="H88" s="2">
        <v>8.7719298245614002E-2</v>
      </c>
      <c r="I88" s="2">
        <v>-2.4193548387096801E-2</v>
      </c>
      <c r="J88" s="2">
        <v>4.9586776859504099E-2</v>
      </c>
      <c r="K88" s="2">
        <v>-4.7244094488188997E-2</v>
      </c>
      <c r="L88" s="2">
        <v>0</v>
      </c>
      <c r="M88" s="2">
        <v>-7.43801652892562E-2</v>
      </c>
      <c r="N88" s="3">
        <v>-7.43801652892562E-2</v>
      </c>
      <c r="O88" s="3">
        <v>9.0090090090090107E-3</v>
      </c>
    </row>
    <row r="89" spans="1:15" x14ac:dyDescent="0.3">
      <c r="A89" s="8" t="s">
        <v>13</v>
      </c>
      <c r="B89" s="8" t="s">
        <v>109</v>
      </c>
      <c r="C89" s="2">
        <v>-0.107816711590297</v>
      </c>
      <c r="D89" s="2">
        <v>-0.16918429003021099</v>
      </c>
      <c r="E89" s="2">
        <v>-0.22545454545454499</v>
      </c>
      <c r="F89" s="2">
        <v>-7.5117370892018795E-2</v>
      </c>
      <c r="G89" s="2">
        <v>-0.17766497461928901</v>
      </c>
      <c r="H89" s="2">
        <v>-0.179012345679012</v>
      </c>
      <c r="I89" s="2">
        <v>-9.0225563909774403E-2</v>
      </c>
      <c r="J89" s="2">
        <v>-6.6115702479338803E-2</v>
      </c>
      <c r="K89" s="2">
        <v>-5.3097345132743397E-2</v>
      </c>
      <c r="L89" s="2">
        <v>-0.61682242990654201</v>
      </c>
      <c r="M89" s="2">
        <v>-0.48780487804877998</v>
      </c>
      <c r="N89" s="3">
        <v>-0.826446280991736</v>
      </c>
      <c r="O89" s="3">
        <v>-0.92363636363636403</v>
      </c>
    </row>
    <row r="90" spans="1:15" x14ac:dyDescent="0.3">
      <c r="A90" s="8" t="s">
        <v>14</v>
      </c>
      <c r="B90" s="8" t="s">
        <v>113</v>
      </c>
      <c r="C90" s="2">
        <v>0</v>
      </c>
      <c r="D90" s="2">
        <v>0.27272727272727298</v>
      </c>
      <c r="E90" s="2">
        <v>0.16666666666666699</v>
      </c>
      <c r="F90" s="2">
        <v>0</v>
      </c>
      <c r="G90" s="2">
        <v>0.14285714285714299</v>
      </c>
      <c r="H90" s="2">
        <v>0.33928571428571402</v>
      </c>
      <c r="I90" s="2">
        <v>0.18666666666666701</v>
      </c>
      <c r="J90" s="2">
        <v>0.24719101123595499</v>
      </c>
      <c r="K90" s="2">
        <v>0.27027027027027001</v>
      </c>
      <c r="L90" s="2">
        <v>0.17730496453900699</v>
      </c>
      <c r="M90" s="2">
        <v>0.240963855421687</v>
      </c>
      <c r="N90" s="3">
        <v>1.31460674157303</v>
      </c>
      <c r="O90" s="3">
        <v>3.9047619047619002</v>
      </c>
    </row>
    <row r="91" spans="1:15" x14ac:dyDescent="0.3">
      <c r="A91" s="8" t="s">
        <v>14</v>
      </c>
      <c r="B91" s="8" t="s">
        <v>114</v>
      </c>
      <c r="C91" s="2">
        <v>4.3007518796992501E-2</v>
      </c>
      <c r="D91" s="2">
        <v>4.3252595155709297E-2</v>
      </c>
      <c r="E91" s="2">
        <v>2.62576008844666E-2</v>
      </c>
      <c r="F91" s="2">
        <v>5.8981955292216497E-2</v>
      </c>
      <c r="G91" s="2">
        <v>5.16276703967447E-2</v>
      </c>
      <c r="H91" s="2">
        <v>2.1281741233373602E-2</v>
      </c>
      <c r="I91" s="2">
        <v>2.8889415107743299E-2</v>
      </c>
      <c r="J91" s="2">
        <v>2.6927502876869999E-2</v>
      </c>
      <c r="K91" s="2">
        <v>3.04796055580457E-2</v>
      </c>
      <c r="L91" s="2">
        <v>0.105480643758156</v>
      </c>
      <c r="M91" s="2">
        <v>-1.2590989573086801E-2</v>
      </c>
      <c r="N91" s="3">
        <v>0.15512082853855</v>
      </c>
      <c r="O91" s="3">
        <v>0.38723051409618597</v>
      </c>
    </row>
    <row r="92" spans="1:15" x14ac:dyDescent="0.3">
      <c r="A92" s="8" t="s">
        <v>14</v>
      </c>
      <c r="B92" s="8" t="s">
        <v>115</v>
      </c>
      <c r="C92" s="2">
        <v>0.17592592592592601</v>
      </c>
      <c r="D92" s="2">
        <v>0.220472440944882</v>
      </c>
      <c r="E92" s="2">
        <v>0.103225806451613</v>
      </c>
      <c r="F92" s="2">
        <v>8.1871345029239803E-2</v>
      </c>
      <c r="G92" s="2">
        <v>5.9459459459459497E-2</v>
      </c>
      <c r="H92" s="2">
        <v>5.6122448979591802E-2</v>
      </c>
      <c r="I92" s="2">
        <v>-1.9323671497584499E-2</v>
      </c>
      <c r="J92" s="2">
        <v>-3.9408866995073899E-2</v>
      </c>
      <c r="K92" s="2">
        <v>-3.5897435897435902E-2</v>
      </c>
      <c r="L92" s="2">
        <v>0.13297872340425501</v>
      </c>
      <c r="M92" s="2">
        <v>-1.8779342723004699E-2</v>
      </c>
      <c r="N92" s="3">
        <v>2.95566502463054E-2</v>
      </c>
      <c r="O92" s="3">
        <v>0.34838709677419399</v>
      </c>
    </row>
    <row r="93" spans="1:15" x14ac:dyDescent="0.3">
      <c r="A93" s="8" t="s">
        <v>14</v>
      </c>
      <c r="B93" s="8" t="s">
        <v>16</v>
      </c>
      <c r="C93" s="2">
        <v>-0.55555555555555602</v>
      </c>
      <c r="D93" s="2">
        <v>0.25</v>
      </c>
      <c r="E93" s="2">
        <v>1.4</v>
      </c>
      <c r="F93" s="2">
        <v>8.3333333333333301E-2</v>
      </c>
      <c r="G93" s="2">
        <v>7.69230769230769E-2</v>
      </c>
      <c r="H93" s="2">
        <v>0.42857142857142899</v>
      </c>
      <c r="I93" s="2">
        <v>-0.15</v>
      </c>
      <c r="J93" s="2">
        <v>0.11764705882352899</v>
      </c>
      <c r="K93" s="2">
        <v>0.26315789473684198</v>
      </c>
      <c r="L93" s="2">
        <v>8.3333333333333301E-2</v>
      </c>
      <c r="M93" s="2">
        <v>0.269230769230769</v>
      </c>
      <c r="N93" s="3">
        <v>0.94117647058823495</v>
      </c>
      <c r="O93" s="3">
        <v>5.6</v>
      </c>
    </row>
    <row r="94" spans="1:15" x14ac:dyDescent="0.3">
      <c r="A94" s="8" t="s">
        <v>14</v>
      </c>
      <c r="B94" s="8" t="s">
        <v>108</v>
      </c>
      <c r="C94" s="2">
        <v>3.95604395604396E-2</v>
      </c>
      <c r="D94" s="2">
        <v>9.7251585623678694E-2</v>
      </c>
      <c r="E94" s="2">
        <v>4.6242774566474E-2</v>
      </c>
      <c r="F94" s="2">
        <v>0</v>
      </c>
      <c r="G94" s="2">
        <v>2.94659300184162E-2</v>
      </c>
      <c r="H94" s="2">
        <v>0.13953488372093001</v>
      </c>
      <c r="I94" s="2">
        <v>-2.5117739403453701E-2</v>
      </c>
      <c r="J94" s="2">
        <v>-2.5764895330112701E-2</v>
      </c>
      <c r="K94" s="2">
        <v>3.3057851239669399E-3</v>
      </c>
      <c r="L94" s="2">
        <v>8.0724876441515603E-2</v>
      </c>
      <c r="M94" s="2">
        <v>7.1646341463414601E-2</v>
      </c>
      <c r="N94" s="3">
        <v>0.13204508856682801</v>
      </c>
      <c r="O94" s="3">
        <v>0.35452793834296698</v>
      </c>
    </row>
    <row r="95" spans="1:15" x14ac:dyDescent="0.3">
      <c r="A95" s="8" t="s">
        <v>14</v>
      </c>
      <c r="B95" s="8" t="s">
        <v>109</v>
      </c>
      <c r="C95" s="2">
        <v>-8.4251458198315005E-2</v>
      </c>
      <c r="D95" s="2">
        <v>-0.113941967445152</v>
      </c>
      <c r="E95" s="2">
        <v>-0.150159744408946</v>
      </c>
      <c r="F95" s="2">
        <v>-0.12781954887218</v>
      </c>
      <c r="G95" s="2">
        <v>-0.229525862068966</v>
      </c>
      <c r="H95" s="2">
        <v>-0.188811188811189</v>
      </c>
      <c r="I95" s="2">
        <v>-2.7586206896551699E-2</v>
      </c>
      <c r="J95" s="2">
        <v>-6.3829787234042507E-2</v>
      </c>
      <c r="K95" s="2">
        <v>-5.6818181818181802E-2</v>
      </c>
      <c r="L95" s="2">
        <v>-0.65461847389558203</v>
      </c>
      <c r="M95" s="2">
        <v>-0.56395348837209303</v>
      </c>
      <c r="N95" s="3">
        <v>-0.86702127659574502</v>
      </c>
      <c r="O95" s="3">
        <v>-0.94009584664536705</v>
      </c>
    </row>
    <row r="96" spans="1:15" x14ac:dyDescent="0.3">
      <c r="A96" s="8" t="s">
        <v>15</v>
      </c>
      <c r="B96" s="8" t="s">
        <v>113</v>
      </c>
      <c r="C96" s="2">
        <v>0.22222222222222199</v>
      </c>
      <c r="D96" s="2">
        <v>9.0909090909090898E-2</v>
      </c>
      <c r="E96" s="2">
        <v>8.3333333333333301E-2</v>
      </c>
      <c r="F96" s="2">
        <v>0.53846153846153799</v>
      </c>
      <c r="G96" s="2">
        <v>0.1</v>
      </c>
      <c r="H96" s="2">
        <v>0.31818181818181801</v>
      </c>
      <c r="I96" s="2">
        <v>0.13793103448275901</v>
      </c>
      <c r="J96" s="2">
        <v>0.12121212121212099</v>
      </c>
      <c r="K96" s="2">
        <v>0.135135135135135</v>
      </c>
      <c r="L96" s="2">
        <v>0.5</v>
      </c>
      <c r="M96" s="2">
        <v>0.42857142857142899</v>
      </c>
      <c r="N96" s="3">
        <v>1.72727272727273</v>
      </c>
      <c r="O96" s="3">
        <v>6.5</v>
      </c>
    </row>
    <row r="97" spans="1:15" x14ac:dyDescent="0.3">
      <c r="A97" s="8" t="s">
        <v>15</v>
      </c>
      <c r="B97" s="8" t="s">
        <v>114</v>
      </c>
      <c r="C97" s="2">
        <v>4.4488711819389098E-2</v>
      </c>
      <c r="D97" s="2">
        <v>2.6700572155117602E-2</v>
      </c>
      <c r="E97" s="2">
        <v>2.04334365325077E-2</v>
      </c>
      <c r="F97" s="2">
        <v>1.57766990291262E-2</v>
      </c>
      <c r="G97" s="2">
        <v>5.5555555555555601E-2</v>
      </c>
      <c r="H97" s="2">
        <v>7.1873231465761203E-2</v>
      </c>
      <c r="I97" s="2">
        <v>4.8046462513199599E-2</v>
      </c>
      <c r="J97" s="2">
        <v>7.9596977329974797E-2</v>
      </c>
      <c r="K97" s="2">
        <v>9.93933737750817E-2</v>
      </c>
      <c r="L97" s="2">
        <v>8.9983022071307303E-2</v>
      </c>
      <c r="M97" s="2">
        <v>8.4501557632398694E-2</v>
      </c>
      <c r="N97" s="3">
        <v>0.40302267002518899</v>
      </c>
      <c r="O97" s="3">
        <v>0.72445820433436503</v>
      </c>
    </row>
    <row r="98" spans="1:15" x14ac:dyDescent="0.3">
      <c r="A98" s="8" t="s">
        <v>15</v>
      </c>
      <c r="B98" s="8" t="s">
        <v>115</v>
      </c>
      <c r="C98" s="2">
        <v>5.8823529411764698E-2</v>
      </c>
      <c r="D98" s="2">
        <v>5.5555555555555601E-2</v>
      </c>
      <c r="E98" s="2">
        <v>-0.13157894736842099</v>
      </c>
      <c r="F98" s="2">
        <v>3.03030303030303E-2</v>
      </c>
      <c r="G98" s="2">
        <v>0.14705882352941199</v>
      </c>
      <c r="H98" s="2">
        <v>7.69230769230769E-2</v>
      </c>
      <c r="I98" s="2">
        <v>0.14285714285714299</v>
      </c>
      <c r="J98" s="2">
        <v>-6.25E-2</v>
      </c>
      <c r="K98" s="2">
        <v>0.22222222222222199</v>
      </c>
      <c r="L98" s="2">
        <v>0.25454545454545502</v>
      </c>
      <c r="M98" s="2">
        <v>5.7971014492753603E-2</v>
      </c>
      <c r="N98" s="3">
        <v>0.52083333333333304</v>
      </c>
      <c r="O98" s="3">
        <v>0.92105263157894701</v>
      </c>
    </row>
    <row r="99" spans="1:15" x14ac:dyDescent="0.3">
      <c r="A99" s="8" t="s">
        <v>15</v>
      </c>
      <c r="B99" s="8" t="s">
        <v>16</v>
      </c>
      <c r="C99" s="2">
        <v>3</v>
      </c>
      <c r="D99" s="2">
        <v>0.5</v>
      </c>
      <c r="E99" s="2">
        <v>0.16666666666666699</v>
      </c>
      <c r="F99" s="2">
        <v>-0.14285714285714299</v>
      </c>
      <c r="G99" s="2">
        <v>-0.16666666666666699</v>
      </c>
      <c r="H99" s="2">
        <v>0.2</v>
      </c>
      <c r="I99" s="2">
        <v>0.33333333333333298</v>
      </c>
      <c r="J99" s="2">
        <v>-0.125</v>
      </c>
      <c r="K99" s="2">
        <v>0.28571428571428598</v>
      </c>
      <c r="L99" s="2">
        <v>0.11111111111111099</v>
      </c>
      <c r="M99" s="2">
        <v>0.2</v>
      </c>
      <c r="N99" s="3">
        <v>0.5</v>
      </c>
      <c r="O99" s="3">
        <v>1</v>
      </c>
    </row>
    <row r="100" spans="1:15" x14ac:dyDescent="0.3">
      <c r="A100" s="8" t="s">
        <v>15</v>
      </c>
      <c r="B100" s="8" t="s">
        <v>108</v>
      </c>
      <c r="C100" s="2">
        <v>1.34529147982063E-2</v>
      </c>
      <c r="D100" s="2">
        <v>4.4247787610619503E-2</v>
      </c>
      <c r="E100" s="2">
        <v>3.3898305084745797E-2</v>
      </c>
      <c r="F100" s="2">
        <v>1.63934426229508E-2</v>
      </c>
      <c r="G100" s="2">
        <v>5.6451612903225798E-2</v>
      </c>
      <c r="H100" s="2">
        <v>3.4351145038167899E-2</v>
      </c>
      <c r="I100" s="2">
        <v>5.5350553505535097E-2</v>
      </c>
      <c r="J100" s="2">
        <v>2.0979020979021001E-2</v>
      </c>
      <c r="K100" s="2">
        <v>-1.71232876712329E-2</v>
      </c>
      <c r="L100" s="2">
        <v>0.191637630662021</v>
      </c>
      <c r="M100" s="2">
        <v>1.1695906432748499E-2</v>
      </c>
      <c r="N100" s="3">
        <v>0.20979020979021001</v>
      </c>
      <c r="O100" s="3">
        <v>0.46610169491525399</v>
      </c>
    </row>
    <row r="101" spans="1:15" x14ac:dyDescent="0.3">
      <c r="A101" s="8" t="s">
        <v>15</v>
      </c>
      <c r="B101" s="8" t="s">
        <v>109</v>
      </c>
      <c r="C101" s="2">
        <v>-5.9171597633136098E-2</v>
      </c>
      <c r="D101" s="2">
        <v>-0.13993710691823899</v>
      </c>
      <c r="E101" s="2">
        <v>-0.16636197440584999</v>
      </c>
      <c r="F101" s="2">
        <v>-0.13596491228070201</v>
      </c>
      <c r="G101" s="2">
        <v>-0.18527918781725899</v>
      </c>
      <c r="H101" s="2">
        <v>-0.15887850467289699</v>
      </c>
      <c r="I101" s="2">
        <v>2.2222222222222199E-2</v>
      </c>
      <c r="J101" s="2">
        <v>1.4492753623188401E-2</v>
      </c>
      <c r="K101" s="2">
        <v>-4.2857142857142899E-2</v>
      </c>
      <c r="L101" s="2">
        <v>-0.69029850746268695</v>
      </c>
      <c r="M101" s="2">
        <v>-0.49397590361445798</v>
      </c>
      <c r="N101" s="3">
        <v>-0.84782608695652195</v>
      </c>
      <c r="O101" s="3">
        <v>-0.92321755027422303</v>
      </c>
    </row>
    <row r="102" spans="1:15" x14ac:dyDescent="0.3">
      <c r="A102" s="8" t="s">
        <v>16</v>
      </c>
      <c r="B102" s="8" t="s">
        <v>113</v>
      </c>
      <c r="C102" s="2">
        <v>0</v>
      </c>
      <c r="D102" s="2">
        <v>0</v>
      </c>
      <c r="E102" s="2">
        <v>0</v>
      </c>
      <c r="F102" s="2">
        <v>2</v>
      </c>
      <c r="G102" s="2">
        <v>-0.66666666666666696</v>
      </c>
      <c r="H102" s="2">
        <v>-1</v>
      </c>
      <c r="I102" s="2">
        <v>0</v>
      </c>
      <c r="J102" s="2">
        <v>0</v>
      </c>
      <c r="K102" s="2">
        <v>0</v>
      </c>
      <c r="L102" s="2">
        <v>0.33333333333333298</v>
      </c>
      <c r="M102" s="2">
        <v>-0.5</v>
      </c>
      <c r="N102" s="3">
        <v>-0.33333333333333298</v>
      </c>
      <c r="O102" s="3">
        <v>0</v>
      </c>
    </row>
    <row r="103" spans="1:15" x14ac:dyDescent="0.3">
      <c r="A103" s="8" t="s">
        <v>16</v>
      </c>
      <c r="B103" s="8" t="s">
        <v>114</v>
      </c>
      <c r="C103" s="2">
        <v>-0.27450980392156898</v>
      </c>
      <c r="D103" s="2">
        <v>0.29729729729729698</v>
      </c>
      <c r="E103" s="2">
        <v>-8.3333333333333301E-2</v>
      </c>
      <c r="F103" s="2">
        <v>-2.27272727272727E-2</v>
      </c>
      <c r="G103" s="2">
        <v>4.6511627906976702E-2</v>
      </c>
      <c r="H103" s="2">
        <v>0.17777777777777801</v>
      </c>
      <c r="I103" s="2">
        <v>0.13207547169811301</v>
      </c>
      <c r="J103" s="2">
        <v>0.1</v>
      </c>
      <c r="K103" s="2">
        <v>-1.5151515151515201E-2</v>
      </c>
      <c r="L103" s="2">
        <v>0.107692307692308</v>
      </c>
      <c r="M103" s="2">
        <v>2.7777777777777801E-2</v>
      </c>
      <c r="N103" s="3">
        <v>0.233333333333333</v>
      </c>
      <c r="O103" s="3">
        <v>0.54166666666666696</v>
      </c>
    </row>
    <row r="104" spans="1:15" x14ac:dyDescent="0.3">
      <c r="A104" s="8" t="s">
        <v>16</v>
      </c>
      <c r="B104" s="8" t="s">
        <v>115</v>
      </c>
      <c r="C104" s="2">
        <v>-0.5</v>
      </c>
      <c r="D104" s="2">
        <v>1</v>
      </c>
      <c r="E104" s="2">
        <v>-0.5</v>
      </c>
      <c r="F104" s="2">
        <v>2</v>
      </c>
      <c r="G104" s="2">
        <v>-0.33333333333333298</v>
      </c>
      <c r="H104" s="2">
        <v>-0.5</v>
      </c>
      <c r="I104" s="2">
        <v>2</v>
      </c>
      <c r="J104" s="2">
        <v>0</v>
      </c>
      <c r="K104" s="2">
        <v>-0.33333333333333298</v>
      </c>
      <c r="L104" s="2">
        <v>0.5</v>
      </c>
      <c r="M104" s="2">
        <v>0</v>
      </c>
      <c r="N104" s="3">
        <v>0</v>
      </c>
      <c r="O104" s="3">
        <v>0.5</v>
      </c>
    </row>
    <row r="105" spans="1:15" x14ac:dyDescent="0.3">
      <c r="A105" s="8" t="s">
        <v>16</v>
      </c>
      <c r="B105" s="8" t="s">
        <v>16</v>
      </c>
      <c r="C105" s="2">
        <v>0</v>
      </c>
      <c r="D105" s="2">
        <v>0</v>
      </c>
      <c r="E105" s="2">
        <v>0</v>
      </c>
      <c r="F105" s="2">
        <v>0</v>
      </c>
      <c r="G105" s="2">
        <v>-1</v>
      </c>
      <c r="H105" s="2">
        <v>0</v>
      </c>
      <c r="I105" s="2">
        <v>0</v>
      </c>
      <c r="J105" s="2">
        <v>0</v>
      </c>
      <c r="K105" s="2">
        <v>0</v>
      </c>
      <c r="L105" s="2">
        <v>0</v>
      </c>
      <c r="M105" s="2">
        <v>0</v>
      </c>
      <c r="N105" s="3">
        <v>0</v>
      </c>
      <c r="O105" s="3">
        <v>0</v>
      </c>
    </row>
    <row r="106" spans="1:15" x14ac:dyDescent="0.3">
      <c r="A106" s="8" t="s">
        <v>16</v>
      </c>
      <c r="B106" s="8" t="s">
        <v>108</v>
      </c>
      <c r="C106" s="2">
        <v>0.15384615384615399</v>
      </c>
      <c r="D106" s="2">
        <v>-0.46666666666666701</v>
      </c>
      <c r="E106" s="2">
        <v>-0.25</v>
      </c>
      <c r="F106" s="2">
        <v>1.1666666666666701</v>
      </c>
      <c r="G106" s="2">
        <v>0.230769230769231</v>
      </c>
      <c r="H106" s="2">
        <v>-0.1875</v>
      </c>
      <c r="I106" s="2">
        <v>-0.46153846153846201</v>
      </c>
      <c r="J106" s="2">
        <v>0</v>
      </c>
      <c r="K106" s="2">
        <v>1</v>
      </c>
      <c r="L106" s="2">
        <v>-0.28571428571428598</v>
      </c>
      <c r="M106" s="2">
        <v>-0.1</v>
      </c>
      <c r="N106" s="3">
        <v>0.28571428571428598</v>
      </c>
      <c r="O106" s="3">
        <v>0.125</v>
      </c>
    </row>
    <row r="107" spans="1:15" x14ac:dyDescent="0.3">
      <c r="A107" s="8" t="s">
        <v>16</v>
      </c>
      <c r="B107" s="8" t="s">
        <v>109</v>
      </c>
      <c r="C107" s="2">
        <v>-0.33333333333333298</v>
      </c>
      <c r="D107" s="2">
        <v>-0.125</v>
      </c>
      <c r="E107" s="2">
        <v>-0.28571428571428598</v>
      </c>
      <c r="F107" s="2">
        <v>-0.1</v>
      </c>
      <c r="G107" s="2">
        <v>-0.33333333333333298</v>
      </c>
      <c r="H107" s="2">
        <v>-0.66666666666666696</v>
      </c>
      <c r="I107" s="2">
        <v>-0.5</v>
      </c>
      <c r="J107" s="2">
        <v>-1</v>
      </c>
      <c r="K107" s="2">
        <v>0</v>
      </c>
      <c r="L107" s="2">
        <v>0</v>
      </c>
      <c r="M107" s="2">
        <v>2</v>
      </c>
      <c r="N107" s="3">
        <v>2</v>
      </c>
      <c r="O107" s="3">
        <v>-0.78571428571428603</v>
      </c>
    </row>
    <row r="108" spans="1:15" x14ac:dyDescent="0.3">
      <c r="A108" s="11" t="s">
        <v>17</v>
      </c>
      <c r="B108" s="11" t="s">
        <v>17</v>
      </c>
      <c r="C108" s="3">
        <v>-1.79244647906288E-2</v>
      </c>
      <c r="D108" s="3">
        <v>8.4145944371133308E-3</v>
      </c>
      <c r="E108" s="3">
        <v>6.3390095510009901E-3</v>
      </c>
      <c r="F108" s="3">
        <v>7.3461116271215099E-3</v>
      </c>
      <c r="G108" s="3">
        <v>3.3696563285834E-3</v>
      </c>
      <c r="H108" s="3">
        <v>3.9247464536933403E-2</v>
      </c>
      <c r="I108" s="3">
        <v>3.4437299035369802E-2</v>
      </c>
      <c r="J108" s="3">
        <v>3.5420098846787498E-2</v>
      </c>
      <c r="K108" s="3">
        <v>5.0149352306329803E-2</v>
      </c>
      <c r="L108" s="3">
        <v>3.67628140990824E-2</v>
      </c>
      <c r="M108" s="3">
        <v>4.2269832078749299E-2</v>
      </c>
      <c r="N108" s="3">
        <v>0.17497124739672401</v>
      </c>
      <c r="O108" s="3">
        <v>0.28479657387580298</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118</v>
      </c>
      <c r="B113" s="15"/>
    </row>
    <row r="114" spans="1:2" x14ac:dyDescent="0.3">
      <c r="A114" s="14" t="s">
        <v>186</v>
      </c>
      <c r="B114" s="15"/>
    </row>
    <row r="115" spans="1:2" x14ac:dyDescent="0.3">
      <c r="A115" s="14" t="s">
        <v>43</v>
      </c>
      <c r="B115" s="15"/>
    </row>
    <row r="116" spans="1:2" x14ac:dyDescent="0.3">
      <c r="A116" s="14" t="s">
        <v>44</v>
      </c>
      <c r="B116" s="15"/>
    </row>
    <row r="117" spans="1:2" x14ac:dyDescent="0.3">
      <c r="A117" s="14" t="s">
        <v>45</v>
      </c>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195</v>
      </c>
      <c r="B1" s="15"/>
    </row>
    <row r="2" spans="1:5" ht="15.6" x14ac:dyDescent="0.3">
      <c r="A2" s="12" t="s">
        <v>185</v>
      </c>
      <c r="B2" s="15"/>
    </row>
    <row r="3" spans="1:5" ht="15.6" x14ac:dyDescent="0.3">
      <c r="A3" s="12" t="s">
        <v>33</v>
      </c>
      <c r="B3" s="15"/>
    </row>
    <row r="4" spans="1:5" ht="15.6" x14ac:dyDescent="0.3">
      <c r="A4" s="12" t="s">
        <v>122</v>
      </c>
      <c r="B4" s="15"/>
    </row>
    <row r="5" spans="1:5" ht="15.6" x14ac:dyDescent="0.3">
      <c r="A5" s="12"/>
      <c r="B5" s="15"/>
    </row>
    <row r="6" spans="1:5" x14ac:dyDescent="0.3">
      <c r="A6" s="16" t="str">
        <f>HYPERLINK("#'Table of contents'!A64",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12</v>
      </c>
      <c r="B9" s="7" t="s">
        <v>119</v>
      </c>
      <c r="C9" s="1">
        <v>3452</v>
      </c>
      <c r="D9" s="1">
        <v>5088</v>
      </c>
      <c r="E9" s="1">
        <v>5617</v>
      </c>
    </row>
    <row r="10" spans="1:5" x14ac:dyDescent="0.3">
      <c r="A10" s="7" t="s">
        <v>12</v>
      </c>
      <c r="B10" s="7" t="s">
        <v>120</v>
      </c>
      <c r="C10" s="1">
        <v>55431</v>
      </c>
      <c r="D10" s="1">
        <v>55973</v>
      </c>
      <c r="E10" s="1">
        <v>58397</v>
      </c>
    </row>
    <row r="11" spans="1:5" x14ac:dyDescent="0.3">
      <c r="A11" s="7" t="s">
        <v>13</v>
      </c>
      <c r="B11" s="7" t="s">
        <v>119</v>
      </c>
      <c r="C11" s="1">
        <v>118</v>
      </c>
      <c r="D11" s="1">
        <v>150</v>
      </c>
      <c r="E11" s="1">
        <v>150</v>
      </c>
    </row>
    <row r="12" spans="1:5" x14ac:dyDescent="0.3">
      <c r="A12" s="7" t="s">
        <v>13</v>
      </c>
      <c r="B12" s="7" t="s">
        <v>120</v>
      </c>
      <c r="C12" s="1">
        <v>1803</v>
      </c>
      <c r="D12" s="1">
        <v>1782</v>
      </c>
      <c r="E12" s="1">
        <v>1750</v>
      </c>
    </row>
    <row r="13" spans="1:5" x14ac:dyDescent="0.3">
      <c r="A13" s="7" t="s">
        <v>14</v>
      </c>
      <c r="B13" s="7" t="s">
        <v>119</v>
      </c>
      <c r="C13" s="1">
        <v>384</v>
      </c>
      <c r="D13" s="1">
        <v>585</v>
      </c>
      <c r="E13" s="1">
        <v>629</v>
      </c>
    </row>
    <row r="14" spans="1:5" x14ac:dyDescent="0.3">
      <c r="A14" s="7" t="s">
        <v>14</v>
      </c>
      <c r="B14" s="7" t="s">
        <v>120</v>
      </c>
      <c r="C14" s="1">
        <v>5672</v>
      </c>
      <c r="D14" s="1">
        <v>5731</v>
      </c>
      <c r="E14" s="1">
        <v>5616</v>
      </c>
    </row>
    <row r="15" spans="1:5" x14ac:dyDescent="0.3">
      <c r="A15" s="7" t="s">
        <v>15</v>
      </c>
      <c r="B15" s="7" t="s">
        <v>119</v>
      </c>
      <c r="C15" s="1">
        <v>185</v>
      </c>
      <c r="D15" s="1">
        <v>285</v>
      </c>
      <c r="E15" s="1">
        <v>310</v>
      </c>
    </row>
    <row r="16" spans="1:5" x14ac:dyDescent="0.3">
      <c r="A16" s="7" t="s">
        <v>15</v>
      </c>
      <c r="B16" s="7" t="s">
        <v>120</v>
      </c>
      <c r="C16" s="1">
        <v>2832</v>
      </c>
      <c r="D16" s="1">
        <v>2850</v>
      </c>
      <c r="E16" s="1">
        <v>3038</v>
      </c>
    </row>
    <row r="17" spans="1:5" x14ac:dyDescent="0.3">
      <c r="A17" s="7" t="s">
        <v>16</v>
      </c>
      <c r="B17" s="7" t="s">
        <v>119</v>
      </c>
      <c r="C17" s="1">
        <v>7</v>
      </c>
      <c r="D17" s="1">
        <v>12</v>
      </c>
      <c r="E17" s="1">
        <v>11</v>
      </c>
    </row>
    <row r="18" spans="1:5" x14ac:dyDescent="0.3">
      <c r="A18" s="7" t="s">
        <v>16</v>
      </c>
      <c r="B18" s="7" t="s">
        <v>120</v>
      </c>
      <c r="C18" s="1">
        <v>78</v>
      </c>
      <c r="D18" s="1">
        <v>78</v>
      </c>
      <c r="E18" s="1">
        <v>82</v>
      </c>
    </row>
    <row r="19" spans="1:5" x14ac:dyDescent="0.3">
      <c r="A19" s="10" t="s">
        <v>17</v>
      </c>
      <c r="B19" s="10" t="s">
        <v>17</v>
      </c>
      <c r="C19" s="5">
        <v>69962</v>
      </c>
      <c r="D19" s="5">
        <v>72534</v>
      </c>
      <c r="E19" s="5">
        <v>75600</v>
      </c>
    </row>
    <row r="20" spans="1:5" x14ac:dyDescent="0.3">
      <c r="A20" s="15"/>
      <c r="B20" s="15"/>
    </row>
    <row r="21" spans="1:5" x14ac:dyDescent="0.3">
      <c r="A21" s="15"/>
      <c r="B21" s="15"/>
    </row>
    <row r="22" spans="1:5" x14ac:dyDescent="0.3">
      <c r="A22" s="15"/>
      <c r="B22" s="15"/>
      <c r="C22" s="20" t="s">
        <v>35</v>
      </c>
      <c r="D22" s="21"/>
      <c r="E22" s="21"/>
    </row>
    <row r="23" spans="1:5" x14ac:dyDescent="0.3">
      <c r="A23" s="9" t="s">
        <v>39</v>
      </c>
      <c r="B23" s="9" t="s">
        <v>39</v>
      </c>
      <c r="C23" s="4" t="s">
        <v>9</v>
      </c>
      <c r="D23" s="4" t="s">
        <v>10</v>
      </c>
      <c r="E23" s="4" t="s">
        <v>11</v>
      </c>
    </row>
    <row r="24" spans="1:5" x14ac:dyDescent="0.3">
      <c r="A24" s="8" t="s">
        <v>12</v>
      </c>
      <c r="B24" s="8" t="s">
        <v>119</v>
      </c>
      <c r="C24" s="2">
        <v>5.8624730397568103E-2</v>
      </c>
      <c r="D24" s="2">
        <v>8.3326509556017794E-2</v>
      </c>
      <c r="E24" s="2">
        <v>8.7746430468335093E-2</v>
      </c>
    </row>
    <row r="25" spans="1:5" x14ac:dyDescent="0.3">
      <c r="A25" s="8" t="s">
        <v>12</v>
      </c>
      <c r="B25" s="8" t="s">
        <v>120</v>
      </c>
      <c r="C25" s="2">
        <v>0.94137526960243201</v>
      </c>
      <c r="D25" s="2">
        <v>0.91667349044398205</v>
      </c>
      <c r="E25" s="2">
        <v>0.91225356953166503</v>
      </c>
    </row>
    <row r="26" spans="1:5" x14ac:dyDescent="0.3">
      <c r="A26" s="8" t="s">
        <v>13</v>
      </c>
      <c r="B26" s="8" t="s">
        <v>119</v>
      </c>
      <c r="C26" s="2">
        <v>6.1426340447683497E-2</v>
      </c>
      <c r="D26" s="2">
        <v>7.7639751552794997E-2</v>
      </c>
      <c r="E26" s="2">
        <v>7.8947368421052599E-2</v>
      </c>
    </row>
    <row r="27" spans="1:5" x14ac:dyDescent="0.3">
      <c r="A27" s="8" t="s">
        <v>13</v>
      </c>
      <c r="B27" s="8" t="s">
        <v>120</v>
      </c>
      <c r="C27" s="2">
        <v>0.93857365955231697</v>
      </c>
      <c r="D27" s="2">
        <v>0.92236024844720499</v>
      </c>
      <c r="E27" s="2">
        <v>0.92105263157894701</v>
      </c>
    </row>
    <row r="28" spans="1:5" x14ac:dyDescent="0.3">
      <c r="A28" s="8" t="s">
        <v>14</v>
      </c>
      <c r="B28" s="8" t="s">
        <v>119</v>
      </c>
      <c r="C28" s="2">
        <v>6.3408190224570699E-2</v>
      </c>
      <c r="D28" s="2">
        <v>9.2621912602913206E-2</v>
      </c>
      <c r="E28" s="2">
        <v>0.100720576461169</v>
      </c>
    </row>
    <row r="29" spans="1:5" x14ac:dyDescent="0.3">
      <c r="A29" s="8" t="s">
        <v>14</v>
      </c>
      <c r="B29" s="8" t="s">
        <v>120</v>
      </c>
      <c r="C29" s="2">
        <v>0.936591809775429</v>
      </c>
      <c r="D29" s="2">
        <v>0.90737808739708703</v>
      </c>
      <c r="E29" s="2">
        <v>0.89927942353883095</v>
      </c>
    </row>
    <row r="30" spans="1:5" x14ac:dyDescent="0.3">
      <c r="A30" s="8" t="s">
        <v>15</v>
      </c>
      <c r="B30" s="8" t="s">
        <v>119</v>
      </c>
      <c r="C30" s="2">
        <v>6.1319191249585701E-2</v>
      </c>
      <c r="D30" s="2">
        <v>9.0909090909090898E-2</v>
      </c>
      <c r="E30" s="2">
        <v>9.2592592592592601E-2</v>
      </c>
    </row>
    <row r="31" spans="1:5" x14ac:dyDescent="0.3">
      <c r="A31" s="8" t="s">
        <v>15</v>
      </c>
      <c r="B31" s="8" t="s">
        <v>120</v>
      </c>
      <c r="C31" s="2">
        <v>0.93868080875041404</v>
      </c>
      <c r="D31" s="2">
        <v>0.90909090909090895</v>
      </c>
      <c r="E31" s="2">
        <v>0.907407407407407</v>
      </c>
    </row>
    <row r="32" spans="1:5" x14ac:dyDescent="0.3">
      <c r="A32" s="8" t="s">
        <v>16</v>
      </c>
      <c r="B32" s="8" t="s">
        <v>119</v>
      </c>
      <c r="C32" s="2">
        <v>8.2352941176470601E-2</v>
      </c>
      <c r="D32" s="2">
        <v>0.133333333333333</v>
      </c>
      <c r="E32" s="2">
        <v>0.118279569892473</v>
      </c>
    </row>
    <row r="33" spans="1:5" x14ac:dyDescent="0.3">
      <c r="A33" s="8" t="s">
        <v>16</v>
      </c>
      <c r="B33" s="8" t="s">
        <v>120</v>
      </c>
      <c r="C33" s="2">
        <v>0.91764705882352904</v>
      </c>
      <c r="D33" s="2">
        <v>0.86666666666666703</v>
      </c>
      <c r="E33" s="2">
        <v>0.88172043010752699</v>
      </c>
    </row>
    <row r="34" spans="1:5" x14ac:dyDescent="0.3">
      <c r="A34" s="15"/>
      <c r="B34" s="15"/>
    </row>
    <row r="35" spans="1:5" x14ac:dyDescent="0.3">
      <c r="A35" s="13" t="s">
        <v>40</v>
      </c>
      <c r="B35" s="15"/>
    </row>
    <row r="36" spans="1:5" x14ac:dyDescent="0.3">
      <c r="A36" s="14" t="s">
        <v>41</v>
      </c>
      <c r="B36" s="15"/>
    </row>
    <row r="37" spans="1:5" x14ac:dyDescent="0.3">
      <c r="A37" s="14" t="s">
        <v>42</v>
      </c>
      <c r="B37" s="15"/>
    </row>
    <row r="38" spans="1:5" x14ac:dyDescent="0.3">
      <c r="A38" s="14" t="s">
        <v>123</v>
      </c>
      <c r="B38" s="15"/>
    </row>
    <row r="39" spans="1:5" x14ac:dyDescent="0.3">
      <c r="A39" s="14" t="s">
        <v>186</v>
      </c>
      <c r="B39" s="15"/>
    </row>
    <row r="40" spans="1:5" x14ac:dyDescent="0.3">
      <c r="A40" s="14" t="s">
        <v>43</v>
      </c>
      <c r="B40" s="15"/>
    </row>
    <row r="41" spans="1:5" x14ac:dyDescent="0.3">
      <c r="A41" s="14" t="s">
        <v>44</v>
      </c>
      <c r="B41" s="15"/>
    </row>
    <row r="42" spans="1:5" x14ac:dyDescent="0.3">
      <c r="A42" s="14" t="s">
        <v>45</v>
      </c>
      <c r="B42" s="15"/>
    </row>
    <row r="43" spans="1:5" x14ac:dyDescent="0.3">
      <c r="A43" s="15"/>
      <c r="B43" s="15"/>
    </row>
    <row r="44" spans="1:5" x14ac:dyDescent="0.3">
      <c r="A44" s="15"/>
      <c r="B44" s="15"/>
    </row>
    <row r="45" spans="1:5" x14ac:dyDescent="0.3">
      <c r="A45" s="15"/>
      <c r="B45" s="15"/>
    </row>
    <row r="46" spans="1:5" x14ac:dyDescent="0.3">
      <c r="A46" s="15"/>
      <c r="B46" s="15"/>
    </row>
    <row r="47" spans="1:5" x14ac:dyDescent="0.3">
      <c r="A47" s="15"/>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2:E2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203</v>
      </c>
    </row>
    <row r="2" spans="1:13" ht="15.6" x14ac:dyDescent="0.3">
      <c r="A2" s="12" t="s">
        <v>32</v>
      </c>
    </row>
    <row r="3" spans="1:13" ht="15.6" x14ac:dyDescent="0.3">
      <c r="A3" s="12" t="s">
        <v>204</v>
      </c>
    </row>
    <row r="4" spans="1:13" x14ac:dyDescent="0.3">
      <c r="A4" s="15"/>
    </row>
    <row r="5" spans="1:13" x14ac:dyDescent="0.3">
      <c r="A5" s="15"/>
    </row>
    <row r="6" spans="1:13" x14ac:dyDescent="0.3">
      <c r="A6" s="16" t="str">
        <f>HYPERLINK("#'Table of contents'!A65",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196</v>
      </c>
      <c r="B9" s="1">
        <v>18996</v>
      </c>
      <c r="C9" s="1">
        <v>19613</v>
      </c>
      <c r="D9" s="1">
        <v>20031</v>
      </c>
      <c r="E9" s="1">
        <v>20106</v>
      </c>
      <c r="F9" s="1">
        <v>20692</v>
      </c>
      <c r="G9" s="1">
        <v>20987</v>
      </c>
      <c r="H9" s="1">
        <v>21726</v>
      </c>
      <c r="I9" s="1">
        <v>22306</v>
      </c>
      <c r="J9" s="1">
        <v>22340</v>
      </c>
      <c r="K9" s="1">
        <v>23781</v>
      </c>
      <c r="L9" s="1">
        <v>25777</v>
      </c>
      <c r="M9" s="1">
        <v>27261</v>
      </c>
    </row>
    <row r="10" spans="1:13" x14ac:dyDescent="0.3">
      <c r="A10" s="7" t="s">
        <v>197</v>
      </c>
      <c r="B10" s="1">
        <v>41249</v>
      </c>
      <c r="C10" s="1">
        <v>42939</v>
      </c>
      <c r="D10" s="1">
        <v>44402</v>
      </c>
      <c r="E10" s="1">
        <v>45943</v>
      </c>
      <c r="F10" s="1">
        <v>47447</v>
      </c>
      <c r="G10" s="1">
        <v>48837</v>
      </c>
      <c r="H10" s="1">
        <v>50634</v>
      </c>
      <c r="I10" s="1">
        <v>52234</v>
      </c>
      <c r="J10" s="1">
        <v>51378</v>
      </c>
      <c r="K10" s="1">
        <v>53531</v>
      </c>
      <c r="L10" s="1">
        <v>57081</v>
      </c>
      <c r="M10" s="1">
        <v>60117</v>
      </c>
    </row>
    <row r="11" spans="1:13" x14ac:dyDescent="0.3">
      <c r="A11" s="7" t="s">
        <v>198</v>
      </c>
      <c r="B11" s="1">
        <v>31652</v>
      </c>
      <c r="C11" s="1">
        <v>32422</v>
      </c>
      <c r="D11" s="1">
        <v>33297</v>
      </c>
      <c r="E11" s="1">
        <v>34680</v>
      </c>
      <c r="F11" s="1">
        <v>35152</v>
      </c>
      <c r="G11" s="1">
        <v>35661</v>
      </c>
      <c r="H11" s="1">
        <v>36988</v>
      </c>
      <c r="I11" s="1">
        <v>38887</v>
      </c>
      <c r="J11" s="1">
        <v>38508</v>
      </c>
      <c r="K11" s="1">
        <v>40187</v>
      </c>
      <c r="L11" s="1">
        <v>42619</v>
      </c>
      <c r="M11" s="1">
        <v>45611</v>
      </c>
    </row>
    <row r="12" spans="1:13" x14ac:dyDescent="0.3">
      <c r="A12" s="7" t="s">
        <v>199</v>
      </c>
      <c r="B12" s="1">
        <v>27989</v>
      </c>
      <c r="C12" s="1">
        <v>28953</v>
      </c>
      <c r="D12" s="1">
        <v>29160</v>
      </c>
      <c r="E12" s="1">
        <v>29310</v>
      </c>
      <c r="F12" s="1">
        <v>29882</v>
      </c>
      <c r="G12" s="1">
        <v>30599</v>
      </c>
      <c r="H12" s="1">
        <v>31688</v>
      </c>
      <c r="I12" s="1">
        <v>32915</v>
      </c>
      <c r="J12" s="1">
        <v>32775</v>
      </c>
      <c r="K12" s="1">
        <v>34963</v>
      </c>
      <c r="L12" s="1">
        <v>37410</v>
      </c>
      <c r="M12" s="1">
        <v>39722</v>
      </c>
    </row>
    <row r="13" spans="1:13" x14ac:dyDescent="0.3">
      <c r="A13" s="7" t="s">
        <v>200</v>
      </c>
      <c r="B13" s="1">
        <v>24048</v>
      </c>
      <c r="C13" s="1">
        <v>24330</v>
      </c>
      <c r="D13" s="1">
        <v>25061</v>
      </c>
      <c r="E13" s="1">
        <v>26057</v>
      </c>
      <c r="F13" s="1">
        <v>27310</v>
      </c>
      <c r="G13" s="1">
        <v>29081</v>
      </c>
      <c r="H13" s="1">
        <v>30399</v>
      </c>
      <c r="I13" s="1">
        <v>31868</v>
      </c>
      <c r="J13" s="1">
        <v>31643</v>
      </c>
      <c r="K13" s="1">
        <v>34008</v>
      </c>
      <c r="L13" s="1">
        <v>37005</v>
      </c>
      <c r="M13" s="1">
        <v>39824</v>
      </c>
    </row>
    <row r="14" spans="1:13" x14ac:dyDescent="0.3">
      <c r="A14" s="7" t="s">
        <v>201</v>
      </c>
      <c r="B14" s="1">
        <v>28949</v>
      </c>
      <c r="C14" s="1">
        <v>29510</v>
      </c>
      <c r="D14" s="1">
        <v>30232</v>
      </c>
      <c r="E14" s="1">
        <v>30693</v>
      </c>
      <c r="F14" s="1">
        <v>31483</v>
      </c>
      <c r="G14" s="1">
        <v>32298</v>
      </c>
      <c r="H14" s="1">
        <v>33120</v>
      </c>
      <c r="I14" s="1">
        <v>34263</v>
      </c>
      <c r="J14" s="1">
        <v>34096</v>
      </c>
      <c r="K14" s="1">
        <v>35553</v>
      </c>
      <c r="L14" s="1">
        <v>37839</v>
      </c>
      <c r="M14" s="1">
        <v>40138</v>
      </c>
    </row>
    <row r="15" spans="1:13" x14ac:dyDescent="0.3">
      <c r="A15" s="7" t="s">
        <v>202</v>
      </c>
      <c r="B15" s="1">
        <v>18155</v>
      </c>
      <c r="C15" s="1">
        <v>18434</v>
      </c>
      <c r="D15" s="1">
        <v>18915</v>
      </c>
      <c r="E15" s="1">
        <v>19951</v>
      </c>
      <c r="F15" s="1">
        <v>20358</v>
      </c>
      <c r="G15" s="1">
        <v>21015</v>
      </c>
      <c r="H15" s="1">
        <v>21646</v>
      </c>
      <c r="I15" s="1">
        <v>22544</v>
      </c>
      <c r="J15" s="1">
        <v>21969</v>
      </c>
      <c r="K15" s="1">
        <v>23232</v>
      </c>
      <c r="L15" s="1">
        <v>24658</v>
      </c>
      <c r="M15" s="1">
        <v>25856</v>
      </c>
    </row>
    <row r="16" spans="1:13" x14ac:dyDescent="0.3">
      <c r="A16" s="10" t="s">
        <v>17</v>
      </c>
      <c r="B16" s="5">
        <v>191038</v>
      </c>
      <c r="C16" s="5">
        <v>196201</v>
      </c>
      <c r="D16" s="5">
        <v>201098</v>
      </c>
      <c r="E16" s="5">
        <v>206740</v>
      </c>
      <c r="F16" s="5">
        <v>212324</v>
      </c>
      <c r="G16" s="5">
        <v>218478</v>
      </c>
      <c r="H16" s="5">
        <v>226201</v>
      </c>
      <c r="I16" s="5">
        <v>235017</v>
      </c>
      <c r="J16" s="5">
        <v>232709</v>
      </c>
      <c r="K16" s="5">
        <v>245255</v>
      </c>
      <c r="L16" s="5">
        <v>262389</v>
      </c>
      <c r="M16" s="5">
        <v>278529</v>
      </c>
    </row>
    <row r="17" spans="1:14" x14ac:dyDescent="0.3">
      <c r="A17" s="15"/>
    </row>
    <row r="18" spans="1:14" x14ac:dyDescent="0.3">
      <c r="A18" s="15"/>
    </row>
    <row r="19" spans="1:14" x14ac:dyDescent="0.3">
      <c r="A19" s="15"/>
      <c r="B19" s="20" t="s">
        <v>35</v>
      </c>
      <c r="C19" s="21"/>
      <c r="D19" s="21"/>
      <c r="E19" s="21"/>
      <c r="F19" s="21"/>
      <c r="G19" s="21"/>
      <c r="H19" s="21"/>
      <c r="I19" s="21"/>
      <c r="J19" s="21"/>
      <c r="K19" s="21"/>
      <c r="L19" s="21"/>
      <c r="M19" s="21"/>
    </row>
    <row r="20" spans="1:14" x14ac:dyDescent="0.3">
      <c r="A20" s="9" t="s">
        <v>39</v>
      </c>
      <c r="B20" s="4" t="s">
        <v>0</v>
      </c>
      <c r="C20" s="4" t="s">
        <v>1</v>
      </c>
      <c r="D20" s="4" t="s">
        <v>2</v>
      </c>
      <c r="E20" s="4" t="s">
        <v>3</v>
      </c>
      <c r="F20" s="4" t="s">
        <v>4</v>
      </c>
      <c r="G20" s="4" t="s">
        <v>5</v>
      </c>
      <c r="H20" s="4" t="s">
        <v>6</v>
      </c>
      <c r="I20" s="4" t="s">
        <v>7</v>
      </c>
      <c r="J20" s="4" t="s">
        <v>8</v>
      </c>
      <c r="K20" s="4" t="s">
        <v>9</v>
      </c>
      <c r="L20" s="4" t="s">
        <v>10</v>
      </c>
      <c r="M20" s="4" t="s">
        <v>11</v>
      </c>
    </row>
    <row r="21" spans="1:14" x14ac:dyDescent="0.3">
      <c r="A21" s="8" t="s">
        <v>196</v>
      </c>
      <c r="B21" s="2">
        <v>9.9435714360493699E-2</v>
      </c>
      <c r="C21" s="2">
        <v>9.9963812620730799E-2</v>
      </c>
      <c r="D21" s="2">
        <v>9.9608151249639496E-2</v>
      </c>
      <c r="E21" s="2">
        <v>9.7252587791428896E-2</v>
      </c>
      <c r="F21" s="2">
        <v>9.7454833179480393E-2</v>
      </c>
      <c r="G21" s="2">
        <v>9.6060015196038004E-2</v>
      </c>
      <c r="H21" s="2">
        <v>9.60473207457085E-2</v>
      </c>
      <c r="I21" s="2">
        <v>9.4912282941233994E-2</v>
      </c>
      <c r="J21" s="2">
        <v>9.5999724978406503E-2</v>
      </c>
      <c r="K21" s="2">
        <v>9.6964384008480994E-2</v>
      </c>
      <c r="L21" s="2">
        <v>9.8239636570130601E-2</v>
      </c>
      <c r="M21" s="2">
        <v>9.7874907101235406E-2</v>
      </c>
    </row>
    <row r="22" spans="1:14" x14ac:dyDescent="0.3">
      <c r="A22" s="8" t="s">
        <v>197</v>
      </c>
      <c r="B22" s="2">
        <v>0.21592039280143199</v>
      </c>
      <c r="C22" s="2">
        <v>0.21885209555506899</v>
      </c>
      <c r="D22" s="2">
        <v>0.220797819968374</v>
      </c>
      <c r="E22" s="2">
        <v>0.222225984328142</v>
      </c>
      <c r="F22" s="2">
        <v>0.22346508166764001</v>
      </c>
      <c r="G22" s="2">
        <v>0.22353280421827401</v>
      </c>
      <c r="H22" s="2">
        <v>0.223845164256568</v>
      </c>
      <c r="I22" s="2">
        <v>0.22225626231293899</v>
      </c>
      <c r="J22" s="2">
        <v>0.22078217860074201</v>
      </c>
      <c r="K22" s="2">
        <v>0.218266702004037</v>
      </c>
      <c r="L22" s="2">
        <v>0.21754341835976401</v>
      </c>
      <c r="M22" s="2">
        <v>0.21583748909449299</v>
      </c>
    </row>
    <row r="23" spans="1:14" x14ac:dyDescent="0.3">
      <c r="A23" s="8" t="s">
        <v>198</v>
      </c>
      <c r="B23" s="2">
        <v>0.16568431411551601</v>
      </c>
      <c r="C23" s="2">
        <v>0.16524890291079</v>
      </c>
      <c r="D23" s="2">
        <v>0.165575987826831</v>
      </c>
      <c r="E23" s="2">
        <v>0.167746928509239</v>
      </c>
      <c r="F23" s="2">
        <v>0.16555829769597399</v>
      </c>
      <c r="G23" s="2">
        <v>0.16322467250707201</v>
      </c>
      <c r="H23" s="2">
        <v>0.16351828683339201</v>
      </c>
      <c r="I23" s="2">
        <v>0.165464625963228</v>
      </c>
      <c r="J23" s="2">
        <v>0.165477055034399</v>
      </c>
      <c r="K23" s="2">
        <v>0.16385802532058499</v>
      </c>
      <c r="L23" s="2">
        <v>0.16242677856160101</v>
      </c>
      <c r="M23" s="2">
        <v>0.16375673628239801</v>
      </c>
    </row>
    <row r="24" spans="1:14" x14ac:dyDescent="0.3">
      <c r="A24" s="8" t="s">
        <v>199</v>
      </c>
      <c r="B24" s="2">
        <v>0.146510118405762</v>
      </c>
      <c r="C24" s="2">
        <v>0.14756805520868899</v>
      </c>
      <c r="D24" s="2">
        <v>0.145003928432903</v>
      </c>
      <c r="E24" s="2">
        <v>0.14177227435426101</v>
      </c>
      <c r="F24" s="2">
        <v>0.14073774043442999</v>
      </c>
      <c r="G24" s="2">
        <v>0.14005529160830801</v>
      </c>
      <c r="H24" s="2">
        <v>0.14008779802034499</v>
      </c>
      <c r="I24" s="2">
        <v>0.14005369824310601</v>
      </c>
      <c r="J24" s="2">
        <v>0.14084113635484699</v>
      </c>
      <c r="K24" s="2">
        <v>0.14255774601944901</v>
      </c>
      <c r="L24" s="2">
        <v>0.14257457439145699</v>
      </c>
      <c r="M24" s="2">
        <v>0.14261351600731001</v>
      </c>
    </row>
    <row r="25" spans="1:14" x14ac:dyDescent="0.3">
      <c r="A25" s="8" t="s">
        <v>200</v>
      </c>
      <c r="B25" s="2">
        <v>0.12588071483160401</v>
      </c>
      <c r="C25" s="2">
        <v>0.124005484171844</v>
      </c>
      <c r="D25" s="2">
        <v>0.12462083163432799</v>
      </c>
      <c r="E25" s="2">
        <v>0.12603753506820201</v>
      </c>
      <c r="F25" s="2">
        <v>0.128624178142838</v>
      </c>
      <c r="G25" s="2">
        <v>0.133107223610615</v>
      </c>
      <c r="H25" s="2">
        <v>0.13438932630713399</v>
      </c>
      <c r="I25" s="2">
        <v>0.135598701370539</v>
      </c>
      <c r="J25" s="2">
        <v>0.13597669191995199</v>
      </c>
      <c r="K25" s="2">
        <v>0.13866383967707099</v>
      </c>
      <c r="L25" s="2">
        <v>0.141031064564444</v>
      </c>
      <c r="M25" s="2">
        <v>0.14297972563000599</v>
      </c>
    </row>
    <row r="26" spans="1:14" x14ac:dyDescent="0.3">
      <c r="A26" s="8" t="s">
        <v>201</v>
      </c>
      <c r="B26" s="2">
        <v>0.151535296642553</v>
      </c>
      <c r="C26" s="2">
        <v>0.15040698059642901</v>
      </c>
      <c r="D26" s="2">
        <v>0.15033466270176701</v>
      </c>
      <c r="E26" s="2">
        <v>0.148461836122666</v>
      </c>
      <c r="F26" s="2">
        <v>0.14827810327612501</v>
      </c>
      <c r="G26" s="2">
        <v>0.14783181830664899</v>
      </c>
      <c r="H26" s="2">
        <v>0.14641845084681299</v>
      </c>
      <c r="I26" s="2">
        <v>0.145789453528894</v>
      </c>
      <c r="J26" s="2">
        <v>0.14651775393302399</v>
      </c>
      <c r="K26" s="2">
        <v>0.14496340543515901</v>
      </c>
      <c r="L26" s="2">
        <v>0.14420955146747799</v>
      </c>
      <c r="M26" s="2">
        <v>0.144107076821444</v>
      </c>
    </row>
    <row r="27" spans="1:14" x14ac:dyDescent="0.3">
      <c r="A27" s="8" t="s">
        <v>202</v>
      </c>
      <c r="B27" s="2">
        <v>9.5033448842638604E-2</v>
      </c>
      <c r="C27" s="2">
        <v>9.3954668936447799E-2</v>
      </c>
      <c r="D27" s="2">
        <v>9.4058618186158002E-2</v>
      </c>
      <c r="E27" s="2">
        <v>9.6502853826061705E-2</v>
      </c>
      <c r="F27" s="2">
        <v>9.5881765603511596E-2</v>
      </c>
      <c r="G27" s="2">
        <v>9.6188174553044195E-2</v>
      </c>
      <c r="H27" s="2">
        <v>9.5693652990039804E-2</v>
      </c>
      <c r="I27" s="2">
        <v>9.5924975640060098E-2</v>
      </c>
      <c r="J27" s="2">
        <v>9.4405459178630802E-2</v>
      </c>
      <c r="K27" s="2">
        <v>9.4725897535218401E-2</v>
      </c>
      <c r="L27" s="2">
        <v>9.3974976085125506E-2</v>
      </c>
      <c r="M27" s="2">
        <v>9.2830549063113693E-2</v>
      </c>
    </row>
    <row r="28" spans="1:14" x14ac:dyDescent="0.3">
      <c r="A28" s="15"/>
    </row>
    <row r="29" spans="1:14" x14ac:dyDescent="0.3">
      <c r="A29" s="15"/>
    </row>
    <row r="30" spans="1:14" x14ac:dyDescent="0.3">
      <c r="A30" s="15"/>
      <c r="B30" s="20" t="s">
        <v>36</v>
      </c>
      <c r="C30" s="20"/>
      <c r="D30" s="20"/>
      <c r="E30" s="20"/>
      <c r="F30" s="20"/>
      <c r="G30" s="20"/>
      <c r="H30" s="20"/>
      <c r="I30" s="20"/>
      <c r="J30" s="20"/>
      <c r="K30" s="20"/>
      <c r="L30" s="20"/>
      <c r="M30" s="6" t="s">
        <v>37</v>
      </c>
      <c r="N30" s="6" t="s">
        <v>38</v>
      </c>
    </row>
    <row r="31" spans="1:14" x14ac:dyDescent="0.3">
      <c r="A31" s="9" t="s">
        <v>39</v>
      </c>
      <c r="B31" s="4" t="s">
        <v>18</v>
      </c>
      <c r="C31" s="4" t="s">
        <v>19</v>
      </c>
      <c r="D31" s="4" t="s">
        <v>20</v>
      </c>
      <c r="E31" s="4" t="s">
        <v>21</v>
      </c>
      <c r="F31" s="4" t="s">
        <v>22</v>
      </c>
      <c r="G31" s="4" t="s">
        <v>23</v>
      </c>
      <c r="H31" s="4" t="s">
        <v>24</v>
      </c>
      <c r="I31" s="4" t="s">
        <v>25</v>
      </c>
      <c r="J31" s="4" t="s">
        <v>26</v>
      </c>
      <c r="K31" s="4" t="s">
        <v>27</v>
      </c>
      <c r="L31" s="4" t="s">
        <v>28</v>
      </c>
      <c r="M31" s="4" t="s">
        <v>29</v>
      </c>
      <c r="N31" s="4" t="s">
        <v>30</v>
      </c>
    </row>
    <row r="32" spans="1:14" x14ac:dyDescent="0.3">
      <c r="A32" s="8" t="s">
        <v>196</v>
      </c>
      <c r="B32" s="2">
        <v>3.24805222152032E-2</v>
      </c>
      <c r="C32" s="2">
        <v>2.1312394840157001E-2</v>
      </c>
      <c r="D32" s="2">
        <v>3.7441964954320799E-3</v>
      </c>
      <c r="E32" s="2">
        <v>2.9145528697901098E-2</v>
      </c>
      <c r="F32" s="2">
        <v>1.42567175720085E-2</v>
      </c>
      <c r="G32" s="2">
        <v>3.5212274265021201E-2</v>
      </c>
      <c r="H32" s="2">
        <v>2.6696124459173302E-2</v>
      </c>
      <c r="I32" s="2">
        <v>1.5242535640634801E-3</v>
      </c>
      <c r="J32" s="2">
        <v>6.4503133393016998E-2</v>
      </c>
      <c r="K32" s="2">
        <v>8.3932551196333194E-2</v>
      </c>
      <c r="L32" s="2">
        <v>5.7570702564301503E-2</v>
      </c>
      <c r="M32" s="3">
        <v>0.22213754146866299</v>
      </c>
      <c r="N32" s="3">
        <v>0.36094054215965299</v>
      </c>
    </row>
    <row r="33" spans="1:14" x14ac:dyDescent="0.3">
      <c r="A33" s="8" t="s">
        <v>197</v>
      </c>
      <c r="B33" s="2">
        <v>4.0970690198550298E-2</v>
      </c>
      <c r="C33" s="2">
        <v>3.40715899299006E-2</v>
      </c>
      <c r="D33" s="2">
        <v>3.47056438899149E-2</v>
      </c>
      <c r="E33" s="2">
        <v>3.2736216616241903E-2</v>
      </c>
      <c r="F33" s="2">
        <v>2.9295845891204899E-2</v>
      </c>
      <c r="G33" s="2">
        <v>3.6795871982308499E-2</v>
      </c>
      <c r="H33" s="2">
        <v>3.1599320614606803E-2</v>
      </c>
      <c r="I33" s="2">
        <v>-1.6387793391277699E-2</v>
      </c>
      <c r="J33" s="2">
        <v>4.1905095566195601E-2</v>
      </c>
      <c r="K33" s="2">
        <v>6.6316713679923797E-2</v>
      </c>
      <c r="L33" s="2">
        <v>5.3187575550533502E-2</v>
      </c>
      <c r="M33" s="3">
        <v>0.150917027223647</v>
      </c>
      <c r="N33" s="3">
        <v>0.35392549885140301</v>
      </c>
    </row>
    <row r="34" spans="1:14" x14ac:dyDescent="0.3">
      <c r="A34" s="8" t="s">
        <v>198</v>
      </c>
      <c r="B34" s="2">
        <v>2.4327056742069999E-2</v>
      </c>
      <c r="C34" s="2">
        <v>2.6987847757695398E-2</v>
      </c>
      <c r="D34" s="2">
        <v>4.15352734480584E-2</v>
      </c>
      <c r="E34" s="2">
        <v>1.36101499423299E-2</v>
      </c>
      <c r="F34" s="2">
        <v>1.44799726900319E-2</v>
      </c>
      <c r="G34" s="2">
        <v>3.7211519587224101E-2</v>
      </c>
      <c r="H34" s="2">
        <v>5.1340975451497801E-2</v>
      </c>
      <c r="I34" s="2">
        <v>-9.7461876719726406E-3</v>
      </c>
      <c r="J34" s="2">
        <v>4.3601329593850602E-2</v>
      </c>
      <c r="K34" s="2">
        <v>6.0517082638664198E-2</v>
      </c>
      <c r="L34" s="2">
        <v>7.0203430394894295E-2</v>
      </c>
      <c r="M34" s="3">
        <v>0.172911255689562</v>
      </c>
      <c r="N34" s="3">
        <v>0.36982310718683398</v>
      </c>
    </row>
    <row r="35" spans="1:14" x14ac:dyDescent="0.3">
      <c r="A35" s="8" t="s">
        <v>199</v>
      </c>
      <c r="B35" s="2">
        <v>3.4442102254457103E-2</v>
      </c>
      <c r="C35" s="2">
        <v>7.1495181846440801E-3</v>
      </c>
      <c r="D35" s="2">
        <v>5.1440329218106996E-3</v>
      </c>
      <c r="E35" s="2">
        <v>1.9515523712043702E-2</v>
      </c>
      <c r="F35" s="2">
        <v>2.3994377886352999E-2</v>
      </c>
      <c r="G35" s="2">
        <v>3.5589398346351199E-2</v>
      </c>
      <c r="H35" s="2">
        <v>3.87212825044181E-2</v>
      </c>
      <c r="I35" s="2">
        <v>-4.2533799179705302E-3</v>
      </c>
      <c r="J35" s="2">
        <v>6.6758199847444702E-2</v>
      </c>
      <c r="K35" s="2">
        <v>6.9988273317507094E-2</v>
      </c>
      <c r="L35" s="2">
        <v>6.1801657310879402E-2</v>
      </c>
      <c r="M35" s="3">
        <v>0.20680540786875301</v>
      </c>
      <c r="N35" s="3">
        <v>0.36220850480109701</v>
      </c>
    </row>
    <row r="36" spans="1:14" x14ac:dyDescent="0.3">
      <c r="A36" s="8" t="s">
        <v>200</v>
      </c>
      <c r="B36" s="2">
        <v>1.17265469061876E-2</v>
      </c>
      <c r="C36" s="2">
        <v>3.00452116728319E-2</v>
      </c>
      <c r="D36" s="2">
        <v>3.9743027014085601E-2</v>
      </c>
      <c r="E36" s="2">
        <v>4.8086886441263403E-2</v>
      </c>
      <c r="F36" s="2">
        <v>6.4848041010618807E-2</v>
      </c>
      <c r="G36" s="2">
        <v>4.5321687699872798E-2</v>
      </c>
      <c r="H36" s="2">
        <v>4.8323958024934999E-2</v>
      </c>
      <c r="I36" s="2">
        <v>-7.0603740429270702E-3</v>
      </c>
      <c r="J36" s="2">
        <v>7.4740068893594205E-2</v>
      </c>
      <c r="K36" s="2">
        <v>8.8126323218066294E-2</v>
      </c>
      <c r="L36" s="2">
        <v>7.6178894743953507E-2</v>
      </c>
      <c r="M36" s="3">
        <v>0.24965482615790099</v>
      </c>
      <c r="N36" s="3">
        <v>0.58908263836239605</v>
      </c>
    </row>
    <row r="37" spans="1:14" x14ac:dyDescent="0.3">
      <c r="A37" s="8" t="s">
        <v>201</v>
      </c>
      <c r="B37" s="2">
        <v>1.9378907734291299E-2</v>
      </c>
      <c r="C37" s="2">
        <v>2.4466282616062401E-2</v>
      </c>
      <c r="D37" s="2">
        <v>1.52487430537179E-2</v>
      </c>
      <c r="E37" s="2">
        <v>2.57387677972176E-2</v>
      </c>
      <c r="F37" s="2">
        <v>2.5886986627703799E-2</v>
      </c>
      <c r="G37" s="2">
        <v>2.5450492290544299E-2</v>
      </c>
      <c r="H37" s="2">
        <v>3.45108695652174E-2</v>
      </c>
      <c r="I37" s="2">
        <v>-4.8740623996731203E-3</v>
      </c>
      <c r="J37" s="2">
        <v>4.2732285312060102E-2</v>
      </c>
      <c r="K37" s="2">
        <v>6.4298371445447602E-2</v>
      </c>
      <c r="L37" s="2">
        <v>6.0757419593541098E-2</v>
      </c>
      <c r="M37" s="3">
        <v>0.17146776406035699</v>
      </c>
      <c r="N37" s="3">
        <v>0.32766604921936998</v>
      </c>
    </row>
    <row r="38" spans="1:14" x14ac:dyDescent="0.3">
      <c r="A38" s="8" t="s">
        <v>202</v>
      </c>
      <c r="B38" s="2">
        <v>1.5367667309281199E-2</v>
      </c>
      <c r="C38" s="2">
        <v>2.6093088857545799E-2</v>
      </c>
      <c r="D38" s="2">
        <v>5.4771345492994998E-2</v>
      </c>
      <c r="E38" s="2">
        <v>2.03999799508797E-2</v>
      </c>
      <c r="F38" s="2">
        <v>3.2272325375773701E-2</v>
      </c>
      <c r="G38" s="2">
        <v>3.00261717820604E-2</v>
      </c>
      <c r="H38" s="2">
        <v>4.1485724845237E-2</v>
      </c>
      <c r="I38" s="2">
        <v>-2.5505677785663601E-2</v>
      </c>
      <c r="J38" s="2">
        <v>5.7490099685921101E-2</v>
      </c>
      <c r="K38" s="2">
        <v>6.1380853994490399E-2</v>
      </c>
      <c r="L38" s="2">
        <v>4.8584637845729597E-2</v>
      </c>
      <c r="M38" s="3">
        <v>0.146912704045422</v>
      </c>
      <c r="N38" s="3">
        <v>0.366957441184245</v>
      </c>
    </row>
    <row r="39" spans="1:14" x14ac:dyDescent="0.3">
      <c r="A39" s="11" t="s">
        <v>17</v>
      </c>
      <c r="B39" s="3">
        <v>2.7026036704739399E-2</v>
      </c>
      <c r="C39" s="3">
        <v>2.4959098067797801E-2</v>
      </c>
      <c r="D39" s="3">
        <v>2.8055972709823102E-2</v>
      </c>
      <c r="E39" s="3">
        <v>2.7009770726516402E-2</v>
      </c>
      <c r="F39" s="3">
        <v>2.8984005576383299E-2</v>
      </c>
      <c r="G39" s="3">
        <v>3.5349096934245101E-2</v>
      </c>
      <c r="H39" s="3">
        <v>3.8974186674683102E-2</v>
      </c>
      <c r="I39" s="3">
        <v>-9.8205661718088495E-3</v>
      </c>
      <c r="J39" s="3">
        <v>5.3912826749287698E-2</v>
      </c>
      <c r="K39" s="3">
        <v>6.9861980387759703E-2</v>
      </c>
      <c r="L39" s="3">
        <v>6.1511724957982197E-2</v>
      </c>
      <c r="M39" s="3">
        <v>0.185144053408902</v>
      </c>
      <c r="N39" s="3">
        <v>0.38504112422798797</v>
      </c>
    </row>
    <row r="40" spans="1:14" x14ac:dyDescent="0.3">
      <c r="A40" s="15"/>
    </row>
    <row r="41" spans="1:14" x14ac:dyDescent="0.3">
      <c r="A41" s="13" t="s">
        <v>40</v>
      </c>
    </row>
    <row r="42" spans="1:14" x14ac:dyDescent="0.3">
      <c r="A42" s="14" t="s">
        <v>41</v>
      </c>
    </row>
    <row r="43" spans="1:14" x14ac:dyDescent="0.3">
      <c r="A43" s="14" t="s">
        <v>42</v>
      </c>
    </row>
    <row r="44" spans="1:14" x14ac:dyDescent="0.3">
      <c r="A44" s="14" t="s">
        <v>45</v>
      </c>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9:M19"/>
    <mergeCell ref="B30:L3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205</v>
      </c>
      <c r="B1" s="15"/>
    </row>
    <row r="2" spans="1:14" ht="15.6" x14ac:dyDescent="0.3">
      <c r="A2" s="12" t="s">
        <v>32</v>
      </c>
      <c r="B2" s="15"/>
    </row>
    <row r="3" spans="1:14" ht="15.6" x14ac:dyDescent="0.3">
      <c r="A3" s="12" t="s">
        <v>204</v>
      </c>
      <c r="B3" s="15"/>
    </row>
    <row r="4" spans="1:14" ht="15.6" x14ac:dyDescent="0.3">
      <c r="A4" s="12" t="s">
        <v>53</v>
      </c>
      <c r="B4" s="15"/>
    </row>
    <row r="5" spans="1:14" x14ac:dyDescent="0.3">
      <c r="A5" s="15"/>
      <c r="B5" s="15"/>
    </row>
    <row r="6" spans="1:14" x14ac:dyDescent="0.3">
      <c r="A6" s="16" t="str">
        <f>HYPERLINK("#'Table of contents'!A66",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46</v>
      </c>
      <c r="C9" s="1">
        <v>2567</v>
      </c>
      <c r="D9" s="1">
        <v>2677</v>
      </c>
      <c r="E9" s="1">
        <v>2722</v>
      </c>
      <c r="F9" s="1">
        <v>2810</v>
      </c>
      <c r="G9" s="1">
        <v>2827</v>
      </c>
      <c r="H9" s="1">
        <v>2661</v>
      </c>
      <c r="I9" s="1">
        <v>2857</v>
      </c>
      <c r="J9" s="1">
        <v>3016</v>
      </c>
      <c r="K9" s="1">
        <v>3026</v>
      </c>
      <c r="L9" s="1">
        <v>3187</v>
      </c>
      <c r="M9" s="1">
        <v>3395</v>
      </c>
      <c r="N9" s="1">
        <v>3778</v>
      </c>
    </row>
    <row r="10" spans="1:14" x14ac:dyDescent="0.3">
      <c r="A10" s="7" t="s">
        <v>196</v>
      </c>
      <c r="B10" s="7" t="s">
        <v>47</v>
      </c>
      <c r="C10" s="1">
        <v>5597</v>
      </c>
      <c r="D10" s="1">
        <v>5712</v>
      </c>
      <c r="E10" s="1">
        <v>5766</v>
      </c>
      <c r="F10" s="1">
        <v>5689</v>
      </c>
      <c r="G10" s="1">
        <v>5838</v>
      </c>
      <c r="H10" s="1">
        <v>5837</v>
      </c>
      <c r="I10" s="1">
        <v>5995</v>
      </c>
      <c r="J10" s="1">
        <v>6123</v>
      </c>
      <c r="K10" s="1">
        <v>6529</v>
      </c>
      <c r="L10" s="1">
        <v>7020</v>
      </c>
      <c r="M10" s="1">
        <v>7583</v>
      </c>
      <c r="N10" s="1">
        <v>8092</v>
      </c>
    </row>
    <row r="11" spans="1:14" x14ac:dyDescent="0.3">
      <c r="A11" s="7" t="s">
        <v>196</v>
      </c>
      <c r="B11" s="7" t="s">
        <v>48</v>
      </c>
      <c r="C11" s="1">
        <v>4884</v>
      </c>
      <c r="D11" s="1">
        <v>5098</v>
      </c>
      <c r="E11" s="1">
        <v>5272</v>
      </c>
      <c r="F11" s="1">
        <v>5338</v>
      </c>
      <c r="G11" s="1">
        <v>5540</v>
      </c>
      <c r="H11" s="1">
        <v>5683</v>
      </c>
      <c r="I11" s="1">
        <v>5911</v>
      </c>
      <c r="J11" s="1">
        <v>5982</v>
      </c>
      <c r="K11" s="1">
        <v>5972</v>
      </c>
      <c r="L11" s="1">
        <v>6275</v>
      </c>
      <c r="M11" s="1">
        <v>6707</v>
      </c>
      <c r="N11" s="1">
        <v>6896</v>
      </c>
    </row>
    <row r="12" spans="1:14" x14ac:dyDescent="0.3">
      <c r="A12" s="7" t="s">
        <v>196</v>
      </c>
      <c r="B12" s="7" t="s">
        <v>49</v>
      </c>
      <c r="C12" s="1">
        <v>3659</v>
      </c>
      <c r="D12" s="1">
        <v>3735</v>
      </c>
      <c r="E12" s="1">
        <v>3859</v>
      </c>
      <c r="F12" s="1">
        <v>3889</v>
      </c>
      <c r="G12" s="1">
        <v>3956</v>
      </c>
      <c r="H12" s="1">
        <v>4132</v>
      </c>
      <c r="I12" s="1">
        <v>4156</v>
      </c>
      <c r="J12" s="1">
        <v>4206</v>
      </c>
      <c r="K12" s="1">
        <v>4265</v>
      </c>
      <c r="L12" s="1">
        <v>4449</v>
      </c>
      <c r="M12" s="1">
        <v>4774</v>
      </c>
      <c r="N12" s="1">
        <v>4982</v>
      </c>
    </row>
    <row r="13" spans="1:14" x14ac:dyDescent="0.3">
      <c r="A13" s="7" t="s">
        <v>196</v>
      </c>
      <c r="B13" s="7" t="s">
        <v>50</v>
      </c>
      <c r="C13" s="1">
        <v>1759</v>
      </c>
      <c r="D13" s="1">
        <v>1831</v>
      </c>
      <c r="E13" s="1">
        <v>1809</v>
      </c>
      <c r="F13" s="1">
        <v>1781</v>
      </c>
      <c r="G13" s="1">
        <v>1895</v>
      </c>
      <c r="H13" s="1">
        <v>1958</v>
      </c>
      <c r="I13" s="1">
        <v>2029</v>
      </c>
      <c r="J13" s="1">
        <v>2129</v>
      </c>
      <c r="K13" s="1">
        <v>1936</v>
      </c>
      <c r="L13" s="1">
        <v>2152</v>
      </c>
      <c r="M13" s="1">
        <v>2437</v>
      </c>
      <c r="N13" s="1">
        <v>2573</v>
      </c>
    </row>
    <row r="14" spans="1:14" x14ac:dyDescent="0.3">
      <c r="A14" s="7" t="s">
        <v>196</v>
      </c>
      <c r="B14" s="7" t="s">
        <v>51</v>
      </c>
      <c r="C14" s="1">
        <v>530</v>
      </c>
      <c r="D14" s="1">
        <v>560</v>
      </c>
      <c r="E14" s="1">
        <v>603</v>
      </c>
      <c r="F14" s="1">
        <v>599</v>
      </c>
      <c r="G14" s="1">
        <v>636</v>
      </c>
      <c r="H14" s="1">
        <v>716</v>
      </c>
      <c r="I14" s="1">
        <v>778</v>
      </c>
      <c r="J14" s="1">
        <v>850</v>
      </c>
      <c r="K14" s="1">
        <v>612</v>
      </c>
      <c r="L14" s="1">
        <v>698</v>
      </c>
      <c r="M14" s="1">
        <v>881</v>
      </c>
      <c r="N14" s="1">
        <v>940</v>
      </c>
    </row>
    <row r="15" spans="1:14" x14ac:dyDescent="0.3">
      <c r="A15" s="7" t="s">
        <v>197</v>
      </c>
      <c r="B15" s="7" t="s">
        <v>46</v>
      </c>
      <c r="C15" s="1">
        <v>5760</v>
      </c>
      <c r="D15" s="1">
        <v>6082</v>
      </c>
      <c r="E15" s="1">
        <v>6320</v>
      </c>
      <c r="F15" s="1">
        <v>6534</v>
      </c>
      <c r="G15" s="1">
        <v>6536</v>
      </c>
      <c r="H15" s="1">
        <v>6669</v>
      </c>
      <c r="I15" s="1">
        <v>6659</v>
      </c>
      <c r="J15" s="1">
        <v>6804</v>
      </c>
      <c r="K15" s="1">
        <v>7000</v>
      </c>
      <c r="L15" s="1">
        <v>7340</v>
      </c>
      <c r="M15" s="1">
        <v>7724</v>
      </c>
      <c r="N15" s="1">
        <v>8019</v>
      </c>
    </row>
    <row r="16" spans="1:14" x14ac:dyDescent="0.3">
      <c r="A16" s="7" t="s">
        <v>197</v>
      </c>
      <c r="B16" s="7" t="s">
        <v>47</v>
      </c>
      <c r="C16" s="1">
        <v>14535</v>
      </c>
      <c r="D16" s="1">
        <v>15045</v>
      </c>
      <c r="E16" s="1">
        <v>15475</v>
      </c>
      <c r="F16" s="1">
        <v>15928</v>
      </c>
      <c r="G16" s="1">
        <v>16453</v>
      </c>
      <c r="H16" s="1">
        <v>16856</v>
      </c>
      <c r="I16" s="1">
        <v>17588</v>
      </c>
      <c r="J16" s="1">
        <v>18071</v>
      </c>
      <c r="K16" s="1">
        <v>18139</v>
      </c>
      <c r="L16" s="1">
        <v>18810</v>
      </c>
      <c r="M16" s="1">
        <v>19817</v>
      </c>
      <c r="N16" s="1">
        <v>21115</v>
      </c>
    </row>
    <row r="17" spans="1:14" x14ac:dyDescent="0.3">
      <c r="A17" s="7" t="s">
        <v>197</v>
      </c>
      <c r="B17" s="7" t="s">
        <v>48</v>
      </c>
      <c r="C17" s="1">
        <v>9617</v>
      </c>
      <c r="D17" s="1">
        <v>10038</v>
      </c>
      <c r="E17" s="1">
        <v>10400</v>
      </c>
      <c r="F17" s="1">
        <v>10797</v>
      </c>
      <c r="G17" s="1">
        <v>11291</v>
      </c>
      <c r="H17" s="1">
        <v>11663</v>
      </c>
      <c r="I17" s="1">
        <v>12152</v>
      </c>
      <c r="J17" s="1">
        <v>12646</v>
      </c>
      <c r="K17" s="1">
        <v>12468</v>
      </c>
      <c r="L17" s="1">
        <v>12936</v>
      </c>
      <c r="M17" s="1">
        <v>13698</v>
      </c>
      <c r="N17" s="1">
        <v>14350</v>
      </c>
    </row>
    <row r="18" spans="1:14" x14ac:dyDescent="0.3">
      <c r="A18" s="7" t="s">
        <v>197</v>
      </c>
      <c r="B18" s="7" t="s">
        <v>49</v>
      </c>
      <c r="C18" s="1">
        <v>6028</v>
      </c>
      <c r="D18" s="1">
        <v>6373</v>
      </c>
      <c r="E18" s="1">
        <v>6715</v>
      </c>
      <c r="F18" s="1">
        <v>7007</v>
      </c>
      <c r="G18" s="1">
        <v>7324</v>
      </c>
      <c r="H18" s="1">
        <v>7614</v>
      </c>
      <c r="I18" s="1">
        <v>7855</v>
      </c>
      <c r="J18" s="1">
        <v>8115</v>
      </c>
      <c r="K18" s="1">
        <v>8009</v>
      </c>
      <c r="L18" s="1">
        <v>8295</v>
      </c>
      <c r="M18" s="1">
        <v>8845</v>
      </c>
      <c r="N18" s="1">
        <v>9224</v>
      </c>
    </row>
    <row r="19" spans="1:14" x14ac:dyDescent="0.3">
      <c r="A19" s="7" t="s">
        <v>197</v>
      </c>
      <c r="B19" s="7" t="s">
        <v>50</v>
      </c>
      <c r="C19" s="1">
        <v>3776</v>
      </c>
      <c r="D19" s="1">
        <v>3841</v>
      </c>
      <c r="E19" s="1">
        <v>3844</v>
      </c>
      <c r="F19" s="1">
        <v>3931</v>
      </c>
      <c r="G19" s="1">
        <v>4004</v>
      </c>
      <c r="H19" s="1">
        <v>4077</v>
      </c>
      <c r="I19" s="1">
        <v>4197</v>
      </c>
      <c r="J19" s="1">
        <v>4313</v>
      </c>
      <c r="K19" s="1">
        <v>3988</v>
      </c>
      <c r="L19" s="1">
        <v>4188</v>
      </c>
      <c r="M19" s="1">
        <v>4642</v>
      </c>
      <c r="N19" s="1">
        <v>4939</v>
      </c>
    </row>
    <row r="20" spans="1:14" x14ac:dyDescent="0.3">
      <c r="A20" s="7" t="s">
        <v>197</v>
      </c>
      <c r="B20" s="7" t="s">
        <v>51</v>
      </c>
      <c r="C20" s="1">
        <v>1533</v>
      </c>
      <c r="D20" s="1">
        <v>1560</v>
      </c>
      <c r="E20" s="1">
        <v>1648</v>
      </c>
      <c r="F20" s="1">
        <v>1746</v>
      </c>
      <c r="G20" s="1">
        <v>1839</v>
      </c>
      <c r="H20" s="1">
        <v>1958</v>
      </c>
      <c r="I20" s="1">
        <v>2183</v>
      </c>
      <c r="J20" s="1">
        <v>2285</v>
      </c>
      <c r="K20" s="1">
        <v>1774</v>
      </c>
      <c r="L20" s="1">
        <v>1962</v>
      </c>
      <c r="M20" s="1">
        <v>2355</v>
      </c>
      <c r="N20" s="1">
        <v>2470</v>
      </c>
    </row>
    <row r="21" spans="1:14" x14ac:dyDescent="0.3">
      <c r="A21" s="7" t="s">
        <v>198</v>
      </c>
      <c r="B21" s="7" t="s">
        <v>46</v>
      </c>
      <c r="C21" s="1">
        <v>4854</v>
      </c>
      <c r="D21" s="1">
        <v>5023</v>
      </c>
      <c r="E21" s="1">
        <v>5173</v>
      </c>
      <c r="F21" s="1">
        <v>5234</v>
      </c>
      <c r="G21" s="1">
        <v>5036</v>
      </c>
      <c r="H21" s="1">
        <v>4933</v>
      </c>
      <c r="I21" s="1">
        <v>5078</v>
      </c>
      <c r="J21" s="1">
        <v>5242</v>
      </c>
      <c r="K21" s="1">
        <v>5373</v>
      </c>
      <c r="L21" s="1">
        <v>5409</v>
      </c>
      <c r="M21" s="1">
        <v>5950</v>
      </c>
      <c r="N21" s="1">
        <v>6725</v>
      </c>
    </row>
    <row r="22" spans="1:14" x14ac:dyDescent="0.3">
      <c r="A22" s="7" t="s">
        <v>198</v>
      </c>
      <c r="B22" s="7" t="s">
        <v>47</v>
      </c>
      <c r="C22" s="1">
        <v>9845</v>
      </c>
      <c r="D22" s="1">
        <v>9934</v>
      </c>
      <c r="E22" s="1">
        <v>10027</v>
      </c>
      <c r="F22" s="1">
        <v>10408</v>
      </c>
      <c r="G22" s="1">
        <v>10334</v>
      </c>
      <c r="H22" s="1">
        <v>10288</v>
      </c>
      <c r="I22" s="1">
        <v>10599</v>
      </c>
      <c r="J22" s="1">
        <v>11351</v>
      </c>
      <c r="K22" s="1">
        <v>11753</v>
      </c>
      <c r="L22" s="1">
        <v>12351</v>
      </c>
      <c r="M22" s="1">
        <v>13149</v>
      </c>
      <c r="N22" s="1">
        <v>14302</v>
      </c>
    </row>
    <row r="23" spans="1:14" x14ac:dyDescent="0.3">
      <c r="A23" s="7" t="s">
        <v>198</v>
      </c>
      <c r="B23" s="7" t="s">
        <v>48</v>
      </c>
      <c r="C23" s="1">
        <v>8020</v>
      </c>
      <c r="D23" s="1">
        <v>8219</v>
      </c>
      <c r="E23" s="1">
        <v>8543</v>
      </c>
      <c r="F23" s="1">
        <v>8971</v>
      </c>
      <c r="G23" s="1">
        <v>9363</v>
      </c>
      <c r="H23" s="1">
        <v>9735</v>
      </c>
      <c r="I23" s="1">
        <v>10183</v>
      </c>
      <c r="J23" s="1">
        <v>10649</v>
      </c>
      <c r="K23" s="1">
        <v>10506</v>
      </c>
      <c r="L23" s="1">
        <v>10938</v>
      </c>
      <c r="M23" s="1">
        <v>11157</v>
      </c>
      <c r="N23" s="1">
        <v>11613</v>
      </c>
    </row>
    <row r="24" spans="1:14" x14ac:dyDescent="0.3">
      <c r="A24" s="7" t="s">
        <v>198</v>
      </c>
      <c r="B24" s="7" t="s">
        <v>49</v>
      </c>
      <c r="C24" s="1">
        <v>5659</v>
      </c>
      <c r="D24" s="1">
        <v>5882</v>
      </c>
      <c r="E24" s="1">
        <v>6135</v>
      </c>
      <c r="F24" s="1">
        <v>6432</v>
      </c>
      <c r="G24" s="1">
        <v>6645</v>
      </c>
      <c r="H24" s="1">
        <v>6803</v>
      </c>
      <c r="I24" s="1">
        <v>7011</v>
      </c>
      <c r="J24" s="1">
        <v>7257</v>
      </c>
      <c r="K24" s="1">
        <v>7078</v>
      </c>
      <c r="L24" s="1">
        <v>7276</v>
      </c>
      <c r="M24" s="1">
        <v>7544</v>
      </c>
      <c r="N24" s="1">
        <v>7844</v>
      </c>
    </row>
    <row r="25" spans="1:14" x14ac:dyDescent="0.3">
      <c r="A25" s="7" t="s">
        <v>198</v>
      </c>
      <c r="B25" s="7" t="s">
        <v>50</v>
      </c>
      <c r="C25" s="1">
        <v>2527</v>
      </c>
      <c r="D25" s="1">
        <v>2598</v>
      </c>
      <c r="E25" s="1">
        <v>2638</v>
      </c>
      <c r="F25" s="1">
        <v>2774</v>
      </c>
      <c r="G25" s="1">
        <v>2829</v>
      </c>
      <c r="H25" s="1">
        <v>2909</v>
      </c>
      <c r="I25" s="1">
        <v>3055</v>
      </c>
      <c r="J25" s="1">
        <v>3229</v>
      </c>
      <c r="K25" s="1">
        <v>2918</v>
      </c>
      <c r="L25" s="1">
        <v>3244</v>
      </c>
      <c r="M25" s="1">
        <v>3675</v>
      </c>
      <c r="N25" s="1">
        <v>3908</v>
      </c>
    </row>
    <row r="26" spans="1:14" x14ac:dyDescent="0.3">
      <c r="A26" s="7" t="s">
        <v>198</v>
      </c>
      <c r="B26" s="7" t="s">
        <v>51</v>
      </c>
      <c r="C26" s="1">
        <v>747</v>
      </c>
      <c r="D26" s="1">
        <v>766</v>
      </c>
      <c r="E26" s="1">
        <v>781</v>
      </c>
      <c r="F26" s="1">
        <v>861</v>
      </c>
      <c r="G26" s="1">
        <v>945</v>
      </c>
      <c r="H26" s="1">
        <v>993</v>
      </c>
      <c r="I26" s="1">
        <v>1062</v>
      </c>
      <c r="J26" s="1">
        <v>1159</v>
      </c>
      <c r="K26" s="1">
        <v>880</v>
      </c>
      <c r="L26" s="1">
        <v>969</v>
      </c>
      <c r="M26" s="1">
        <v>1144</v>
      </c>
      <c r="N26" s="1">
        <v>1219</v>
      </c>
    </row>
    <row r="27" spans="1:14" x14ac:dyDescent="0.3">
      <c r="A27" s="7" t="s">
        <v>199</v>
      </c>
      <c r="B27" s="7" t="s">
        <v>46</v>
      </c>
      <c r="C27" s="1">
        <v>4561</v>
      </c>
      <c r="D27" s="1">
        <v>4803</v>
      </c>
      <c r="E27" s="1">
        <v>4811</v>
      </c>
      <c r="F27" s="1">
        <v>4801</v>
      </c>
      <c r="G27" s="1">
        <v>4787</v>
      </c>
      <c r="H27" s="1">
        <v>4779</v>
      </c>
      <c r="I27" s="1">
        <v>4946</v>
      </c>
      <c r="J27" s="1">
        <v>5219</v>
      </c>
      <c r="K27" s="1">
        <v>5250</v>
      </c>
      <c r="L27" s="1">
        <v>5386</v>
      </c>
      <c r="M27" s="1">
        <v>5693</v>
      </c>
      <c r="N27" s="1">
        <v>6038</v>
      </c>
    </row>
    <row r="28" spans="1:14" x14ac:dyDescent="0.3">
      <c r="A28" s="7" t="s">
        <v>199</v>
      </c>
      <c r="B28" s="7" t="s">
        <v>47</v>
      </c>
      <c r="C28" s="1">
        <v>8706</v>
      </c>
      <c r="D28" s="1">
        <v>8866</v>
      </c>
      <c r="E28" s="1">
        <v>8789</v>
      </c>
      <c r="F28" s="1">
        <v>8657</v>
      </c>
      <c r="G28" s="1">
        <v>8729</v>
      </c>
      <c r="H28" s="1">
        <v>8974</v>
      </c>
      <c r="I28" s="1">
        <v>9364</v>
      </c>
      <c r="J28" s="1">
        <v>9803</v>
      </c>
      <c r="K28" s="1">
        <v>10322</v>
      </c>
      <c r="L28" s="1">
        <v>11365</v>
      </c>
      <c r="M28" s="1">
        <v>12320</v>
      </c>
      <c r="N28" s="1">
        <v>13332</v>
      </c>
    </row>
    <row r="29" spans="1:14" x14ac:dyDescent="0.3">
      <c r="A29" s="7" t="s">
        <v>199</v>
      </c>
      <c r="B29" s="7" t="s">
        <v>48</v>
      </c>
      <c r="C29" s="1">
        <v>6902</v>
      </c>
      <c r="D29" s="1">
        <v>7142</v>
      </c>
      <c r="E29" s="1">
        <v>7308</v>
      </c>
      <c r="F29" s="1">
        <v>7406</v>
      </c>
      <c r="G29" s="1">
        <v>7651</v>
      </c>
      <c r="H29" s="1">
        <v>7902</v>
      </c>
      <c r="I29" s="1">
        <v>8151</v>
      </c>
      <c r="J29" s="1">
        <v>8405</v>
      </c>
      <c r="K29" s="1">
        <v>8371</v>
      </c>
      <c r="L29" s="1">
        <v>8755</v>
      </c>
      <c r="M29" s="1">
        <v>9125</v>
      </c>
      <c r="N29" s="1">
        <v>9535</v>
      </c>
    </row>
    <row r="30" spans="1:14" x14ac:dyDescent="0.3">
      <c r="A30" s="7" t="s">
        <v>199</v>
      </c>
      <c r="B30" s="7" t="s">
        <v>49</v>
      </c>
      <c r="C30" s="1">
        <v>5157</v>
      </c>
      <c r="D30" s="1">
        <v>5340</v>
      </c>
      <c r="E30" s="1">
        <v>5435</v>
      </c>
      <c r="F30" s="1">
        <v>5551</v>
      </c>
      <c r="G30" s="1">
        <v>5707</v>
      </c>
      <c r="H30" s="1">
        <v>5764</v>
      </c>
      <c r="I30" s="1">
        <v>5813</v>
      </c>
      <c r="J30" s="1">
        <v>5961</v>
      </c>
      <c r="K30" s="1">
        <v>5823</v>
      </c>
      <c r="L30" s="1">
        <v>6145</v>
      </c>
      <c r="M30" s="1">
        <v>6421</v>
      </c>
      <c r="N30" s="1">
        <v>6703</v>
      </c>
    </row>
    <row r="31" spans="1:14" x14ac:dyDescent="0.3">
      <c r="A31" s="7" t="s">
        <v>199</v>
      </c>
      <c r="B31" s="7" t="s">
        <v>50</v>
      </c>
      <c r="C31" s="1">
        <v>2074</v>
      </c>
      <c r="D31" s="1">
        <v>2182</v>
      </c>
      <c r="E31" s="1">
        <v>2180</v>
      </c>
      <c r="F31" s="1">
        <v>2237</v>
      </c>
      <c r="G31" s="1">
        <v>2309</v>
      </c>
      <c r="H31" s="1">
        <v>2440</v>
      </c>
      <c r="I31" s="1">
        <v>2626</v>
      </c>
      <c r="J31" s="1">
        <v>2673</v>
      </c>
      <c r="K31" s="1">
        <v>2382</v>
      </c>
      <c r="L31" s="1">
        <v>2613</v>
      </c>
      <c r="M31" s="1">
        <v>2975</v>
      </c>
      <c r="N31" s="1">
        <v>3146</v>
      </c>
    </row>
    <row r="32" spans="1:14" x14ac:dyDescent="0.3">
      <c r="A32" s="7" t="s">
        <v>199</v>
      </c>
      <c r="B32" s="7" t="s">
        <v>51</v>
      </c>
      <c r="C32" s="1">
        <v>589</v>
      </c>
      <c r="D32" s="1">
        <v>620</v>
      </c>
      <c r="E32" s="1">
        <v>637</v>
      </c>
      <c r="F32" s="1">
        <v>658</v>
      </c>
      <c r="G32" s="1">
        <v>699</v>
      </c>
      <c r="H32" s="1">
        <v>740</v>
      </c>
      <c r="I32" s="1">
        <v>788</v>
      </c>
      <c r="J32" s="1">
        <v>854</v>
      </c>
      <c r="K32" s="1">
        <v>627</v>
      </c>
      <c r="L32" s="1">
        <v>699</v>
      </c>
      <c r="M32" s="1">
        <v>876</v>
      </c>
      <c r="N32" s="1">
        <v>968</v>
      </c>
    </row>
    <row r="33" spans="1:14" x14ac:dyDescent="0.3">
      <c r="A33" s="7" t="s">
        <v>200</v>
      </c>
      <c r="B33" s="7" t="s">
        <v>46</v>
      </c>
      <c r="C33" s="1">
        <v>4021</v>
      </c>
      <c r="D33" s="1">
        <v>4201</v>
      </c>
      <c r="E33" s="1">
        <v>4332</v>
      </c>
      <c r="F33" s="1">
        <v>4423</v>
      </c>
      <c r="G33" s="1">
        <v>4573</v>
      </c>
      <c r="H33" s="1">
        <v>4895</v>
      </c>
      <c r="I33" s="1">
        <v>5003</v>
      </c>
      <c r="J33" s="1">
        <v>5094</v>
      </c>
      <c r="K33" s="1">
        <v>5084</v>
      </c>
      <c r="L33" s="1">
        <v>5457</v>
      </c>
      <c r="M33" s="1">
        <v>5744</v>
      </c>
      <c r="N33" s="1">
        <v>6146</v>
      </c>
    </row>
    <row r="34" spans="1:14" x14ac:dyDescent="0.3">
      <c r="A34" s="7" t="s">
        <v>200</v>
      </c>
      <c r="B34" s="7" t="s">
        <v>47</v>
      </c>
      <c r="C34" s="1">
        <v>7421</v>
      </c>
      <c r="D34" s="1">
        <v>7326</v>
      </c>
      <c r="E34" s="1">
        <v>7484</v>
      </c>
      <c r="F34" s="1">
        <v>7790</v>
      </c>
      <c r="G34" s="1">
        <v>8370</v>
      </c>
      <c r="H34" s="1">
        <v>9156</v>
      </c>
      <c r="I34" s="1">
        <v>9674</v>
      </c>
      <c r="J34" s="1">
        <v>10346</v>
      </c>
      <c r="K34" s="1">
        <v>10520</v>
      </c>
      <c r="L34" s="1">
        <v>11623</v>
      </c>
      <c r="M34" s="1">
        <v>13038</v>
      </c>
      <c r="N34" s="1">
        <v>14544</v>
      </c>
    </row>
    <row r="35" spans="1:14" x14ac:dyDescent="0.3">
      <c r="A35" s="7" t="s">
        <v>200</v>
      </c>
      <c r="B35" s="7" t="s">
        <v>48</v>
      </c>
      <c r="C35" s="1">
        <v>5886</v>
      </c>
      <c r="D35" s="1">
        <v>6014</v>
      </c>
      <c r="E35" s="1">
        <v>6219</v>
      </c>
      <c r="F35" s="1">
        <v>6550</v>
      </c>
      <c r="G35" s="1">
        <v>6853</v>
      </c>
      <c r="H35" s="1">
        <v>7197</v>
      </c>
      <c r="I35" s="1">
        <v>7565</v>
      </c>
      <c r="J35" s="1">
        <v>7934</v>
      </c>
      <c r="K35" s="1">
        <v>8134</v>
      </c>
      <c r="L35" s="1">
        <v>8548</v>
      </c>
      <c r="M35" s="1">
        <v>9022</v>
      </c>
      <c r="N35" s="1">
        <v>9470</v>
      </c>
    </row>
    <row r="36" spans="1:14" x14ac:dyDescent="0.3">
      <c r="A36" s="7" t="s">
        <v>200</v>
      </c>
      <c r="B36" s="7" t="s">
        <v>49</v>
      </c>
      <c r="C36" s="1">
        <v>4109</v>
      </c>
      <c r="D36" s="1">
        <v>4198</v>
      </c>
      <c r="E36" s="1">
        <v>4381</v>
      </c>
      <c r="F36" s="1">
        <v>4564</v>
      </c>
      <c r="G36" s="1">
        <v>4676</v>
      </c>
      <c r="H36" s="1">
        <v>4897</v>
      </c>
      <c r="I36" s="1">
        <v>5040</v>
      </c>
      <c r="J36" s="1">
        <v>5236</v>
      </c>
      <c r="K36" s="1">
        <v>5154</v>
      </c>
      <c r="L36" s="1">
        <v>5398</v>
      </c>
      <c r="M36" s="1">
        <v>5730</v>
      </c>
      <c r="N36" s="1">
        <v>5964</v>
      </c>
    </row>
    <row r="37" spans="1:14" x14ac:dyDescent="0.3">
      <c r="A37" s="7" t="s">
        <v>200</v>
      </c>
      <c r="B37" s="7" t="s">
        <v>50</v>
      </c>
      <c r="C37" s="1">
        <v>2004</v>
      </c>
      <c r="D37" s="1">
        <v>1974</v>
      </c>
      <c r="E37" s="1">
        <v>2003</v>
      </c>
      <c r="F37" s="1">
        <v>2054</v>
      </c>
      <c r="G37" s="1">
        <v>2124</v>
      </c>
      <c r="H37" s="1">
        <v>2147</v>
      </c>
      <c r="I37" s="1">
        <v>2273</v>
      </c>
      <c r="J37" s="1">
        <v>2350</v>
      </c>
      <c r="K37" s="1">
        <v>2103</v>
      </c>
      <c r="L37" s="1">
        <v>2283</v>
      </c>
      <c r="M37" s="1">
        <v>2596</v>
      </c>
      <c r="N37" s="1">
        <v>2785</v>
      </c>
    </row>
    <row r="38" spans="1:14" x14ac:dyDescent="0.3">
      <c r="A38" s="7" t="s">
        <v>200</v>
      </c>
      <c r="B38" s="7" t="s">
        <v>51</v>
      </c>
      <c r="C38" s="1">
        <v>607</v>
      </c>
      <c r="D38" s="1">
        <v>617</v>
      </c>
      <c r="E38" s="1">
        <v>642</v>
      </c>
      <c r="F38" s="1">
        <v>676</v>
      </c>
      <c r="G38" s="1">
        <v>714</v>
      </c>
      <c r="H38" s="1">
        <v>789</v>
      </c>
      <c r="I38" s="1">
        <v>844</v>
      </c>
      <c r="J38" s="1">
        <v>908</v>
      </c>
      <c r="K38" s="1">
        <v>648</v>
      </c>
      <c r="L38" s="1">
        <v>699</v>
      </c>
      <c r="M38" s="1">
        <v>875</v>
      </c>
      <c r="N38" s="1">
        <v>915</v>
      </c>
    </row>
    <row r="39" spans="1:14" x14ac:dyDescent="0.3">
      <c r="A39" s="7" t="s">
        <v>201</v>
      </c>
      <c r="B39" s="7" t="s">
        <v>46</v>
      </c>
      <c r="C39" s="1">
        <v>4133</v>
      </c>
      <c r="D39" s="1">
        <v>4222</v>
      </c>
      <c r="E39" s="1">
        <v>4317</v>
      </c>
      <c r="F39" s="1">
        <v>4302</v>
      </c>
      <c r="G39" s="1">
        <v>4310</v>
      </c>
      <c r="H39" s="1">
        <v>4283</v>
      </c>
      <c r="I39" s="1">
        <v>4285</v>
      </c>
      <c r="J39" s="1">
        <v>4358</v>
      </c>
      <c r="K39" s="1">
        <v>4353</v>
      </c>
      <c r="L39" s="1">
        <v>4464</v>
      </c>
      <c r="M39" s="1">
        <v>4712</v>
      </c>
      <c r="N39" s="1">
        <v>5234</v>
      </c>
    </row>
    <row r="40" spans="1:14" x14ac:dyDescent="0.3">
      <c r="A40" s="7" t="s">
        <v>201</v>
      </c>
      <c r="B40" s="7" t="s">
        <v>47</v>
      </c>
      <c r="C40" s="1">
        <v>8529</v>
      </c>
      <c r="D40" s="1">
        <v>8593</v>
      </c>
      <c r="E40" s="1">
        <v>8736</v>
      </c>
      <c r="F40" s="1">
        <v>8944</v>
      </c>
      <c r="G40" s="1">
        <v>9144</v>
      </c>
      <c r="H40" s="1">
        <v>9330</v>
      </c>
      <c r="I40" s="1">
        <v>9525</v>
      </c>
      <c r="J40" s="1">
        <v>9907</v>
      </c>
      <c r="K40" s="1">
        <v>10311</v>
      </c>
      <c r="L40" s="1">
        <v>10850</v>
      </c>
      <c r="M40" s="1">
        <v>11407</v>
      </c>
      <c r="N40" s="1">
        <v>12171</v>
      </c>
    </row>
    <row r="41" spans="1:14" x14ac:dyDescent="0.3">
      <c r="A41" s="7" t="s">
        <v>201</v>
      </c>
      <c r="B41" s="7" t="s">
        <v>48</v>
      </c>
      <c r="C41" s="1">
        <v>7323</v>
      </c>
      <c r="D41" s="1">
        <v>7484</v>
      </c>
      <c r="E41" s="1">
        <v>7700</v>
      </c>
      <c r="F41" s="1">
        <v>7799</v>
      </c>
      <c r="G41" s="1">
        <v>8085</v>
      </c>
      <c r="H41" s="1">
        <v>8371</v>
      </c>
      <c r="I41" s="1">
        <v>8641</v>
      </c>
      <c r="J41" s="1">
        <v>8973</v>
      </c>
      <c r="K41" s="1">
        <v>9115</v>
      </c>
      <c r="L41" s="1">
        <v>9402</v>
      </c>
      <c r="M41" s="1">
        <v>9813</v>
      </c>
      <c r="N41" s="1">
        <v>10262</v>
      </c>
    </row>
    <row r="42" spans="1:14" x14ac:dyDescent="0.3">
      <c r="A42" s="7" t="s">
        <v>201</v>
      </c>
      <c r="B42" s="7" t="s">
        <v>49</v>
      </c>
      <c r="C42" s="1">
        <v>5423</v>
      </c>
      <c r="D42" s="1">
        <v>5594</v>
      </c>
      <c r="E42" s="1">
        <v>5770</v>
      </c>
      <c r="F42" s="1">
        <v>5917</v>
      </c>
      <c r="G42" s="1">
        <v>6083</v>
      </c>
      <c r="H42" s="1">
        <v>6249</v>
      </c>
      <c r="I42" s="1">
        <v>6390</v>
      </c>
      <c r="J42" s="1">
        <v>6527</v>
      </c>
      <c r="K42" s="1">
        <v>6464</v>
      </c>
      <c r="L42" s="1">
        <v>6671</v>
      </c>
      <c r="M42" s="1">
        <v>7056</v>
      </c>
      <c r="N42" s="1">
        <v>7315</v>
      </c>
    </row>
    <row r="43" spans="1:14" x14ac:dyDescent="0.3">
      <c r="A43" s="7" t="s">
        <v>201</v>
      </c>
      <c r="B43" s="7" t="s">
        <v>50</v>
      </c>
      <c r="C43" s="1">
        <v>2662</v>
      </c>
      <c r="D43" s="1">
        <v>2722</v>
      </c>
      <c r="E43" s="1">
        <v>2769</v>
      </c>
      <c r="F43" s="1">
        <v>2791</v>
      </c>
      <c r="G43" s="1">
        <v>2849</v>
      </c>
      <c r="H43" s="1">
        <v>2959</v>
      </c>
      <c r="I43" s="1">
        <v>3080</v>
      </c>
      <c r="J43" s="1">
        <v>3208</v>
      </c>
      <c r="K43" s="1">
        <v>2943</v>
      </c>
      <c r="L43" s="1">
        <v>3166</v>
      </c>
      <c r="M43" s="1">
        <v>3602</v>
      </c>
      <c r="N43" s="1">
        <v>3831</v>
      </c>
    </row>
    <row r="44" spans="1:14" x14ac:dyDescent="0.3">
      <c r="A44" s="7" t="s">
        <v>201</v>
      </c>
      <c r="B44" s="7" t="s">
        <v>51</v>
      </c>
      <c r="C44" s="1">
        <v>879</v>
      </c>
      <c r="D44" s="1">
        <v>895</v>
      </c>
      <c r="E44" s="1">
        <v>940</v>
      </c>
      <c r="F44" s="1">
        <v>940</v>
      </c>
      <c r="G44" s="1">
        <v>1012</v>
      </c>
      <c r="H44" s="1">
        <v>1106</v>
      </c>
      <c r="I44" s="1">
        <v>1199</v>
      </c>
      <c r="J44" s="1">
        <v>1290</v>
      </c>
      <c r="K44" s="1">
        <v>910</v>
      </c>
      <c r="L44" s="1">
        <v>1000</v>
      </c>
      <c r="M44" s="1">
        <v>1249</v>
      </c>
      <c r="N44" s="1">
        <v>1325</v>
      </c>
    </row>
    <row r="45" spans="1:14" x14ac:dyDescent="0.3">
      <c r="A45" s="7" t="s">
        <v>202</v>
      </c>
      <c r="B45" s="7" t="s">
        <v>46</v>
      </c>
      <c r="C45" s="1">
        <v>2771</v>
      </c>
      <c r="D45" s="1">
        <v>2856</v>
      </c>
      <c r="E45" s="1">
        <v>2965</v>
      </c>
      <c r="F45" s="1">
        <v>3044</v>
      </c>
      <c r="G45" s="1">
        <v>3005</v>
      </c>
      <c r="H45" s="1">
        <v>2995</v>
      </c>
      <c r="I45" s="1">
        <v>2927</v>
      </c>
      <c r="J45" s="1">
        <v>3098</v>
      </c>
      <c r="K45" s="1">
        <v>3197</v>
      </c>
      <c r="L45" s="1">
        <v>3344</v>
      </c>
      <c r="M45" s="1">
        <v>3507</v>
      </c>
      <c r="N45" s="1">
        <v>3634</v>
      </c>
    </row>
    <row r="46" spans="1:14" x14ac:dyDescent="0.3">
      <c r="A46" s="7" t="s">
        <v>202</v>
      </c>
      <c r="B46" s="7" t="s">
        <v>47</v>
      </c>
      <c r="C46" s="1">
        <v>5165</v>
      </c>
      <c r="D46" s="1">
        <v>5165</v>
      </c>
      <c r="E46" s="1">
        <v>5314</v>
      </c>
      <c r="F46" s="1">
        <v>5724</v>
      </c>
      <c r="G46" s="1">
        <v>5870</v>
      </c>
      <c r="H46" s="1">
        <v>6181</v>
      </c>
      <c r="I46" s="1">
        <v>6557</v>
      </c>
      <c r="J46" s="1">
        <v>6846</v>
      </c>
      <c r="K46" s="1">
        <v>6754</v>
      </c>
      <c r="L46" s="1">
        <v>7290</v>
      </c>
      <c r="M46" s="1">
        <v>7917</v>
      </c>
      <c r="N46" s="1">
        <v>8479</v>
      </c>
    </row>
    <row r="47" spans="1:14" x14ac:dyDescent="0.3">
      <c r="A47" s="7" t="s">
        <v>202</v>
      </c>
      <c r="B47" s="7" t="s">
        <v>48</v>
      </c>
      <c r="C47" s="1">
        <v>4769</v>
      </c>
      <c r="D47" s="1">
        <v>4846</v>
      </c>
      <c r="E47" s="1">
        <v>4882</v>
      </c>
      <c r="F47" s="1">
        <v>5037</v>
      </c>
      <c r="G47" s="1">
        <v>5135</v>
      </c>
      <c r="H47" s="1">
        <v>5235</v>
      </c>
      <c r="I47" s="1">
        <v>5390</v>
      </c>
      <c r="J47" s="1">
        <v>5590</v>
      </c>
      <c r="K47" s="1">
        <v>5559</v>
      </c>
      <c r="L47" s="1">
        <v>5696</v>
      </c>
      <c r="M47" s="1">
        <v>5898</v>
      </c>
      <c r="N47" s="1">
        <v>6131</v>
      </c>
    </row>
    <row r="48" spans="1:14" x14ac:dyDescent="0.3">
      <c r="A48" s="7" t="s">
        <v>202</v>
      </c>
      <c r="B48" s="7" t="s">
        <v>49</v>
      </c>
      <c r="C48" s="1">
        <v>3624</v>
      </c>
      <c r="D48" s="1">
        <v>3700</v>
      </c>
      <c r="E48" s="1">
        <v>3806</v>
      </c>
      <c r="F48" s="1">
        <v>3988</v>
      </c>
      <c r="G48" s="1">
        <v>4107</v>
      </c>
      <c r="H48" s="1">
        <v>4230</v>
      </c>
      <c r="I48" s="1">
        <v>4268</v>
      </c>
      <c r="J48" s="1">
        <v>4317</v>
      </c>
      <c r="K48" s="1">
        <v>4241</v>
      </c>
      <c r="L48" s="1">
        <v>4423</v>
      </c>
      <c r="M48" s="1">
        <v>4528</v>
      </c>
      <c r="N48" s="1">
        <v>4692</v>
      </c>
    </row>
    <row r="49" spans="1:14" x14ac:dyDescent="0.3">
      <c r="A49" s="7" t="s">
        <v>202</v>
      </c>
      <c r="B49" s="7" t="s">
        <v>50</v>
      </c>
      <c r="C49" s="1">
        <v>1407</v>
      </c>
      <c r="D49" s="1">
        <v>1434</v>
      </c>
      <c r="E49" s="1">
        <v>1505</v>
      </c>
      <c r="F49" s="1">
        <v>1679</v>
      </c>
      <c r="G49" s="1">
        <v>1743</v>
      </c>
      <c r="H49" s="1">
        <v>1847</v>
      </c>
      <c r="I49" s="1">
        <v>1934</v>
      </c>
      <c r="J49" s="1">
        <v>2070</v>
      </c>
      <c r="K49" s="1">
        <v>1806</v>
      </c>
      <c r="L49" s="1">
        <v>2002</v>
      </c>
      <c r="M49" s="1">
        <v>2184</v>
      </c>
      <c r="N49" s="1">
        <v>2254</v>
      </c>
    </row>
    <row r="50" spans="1:14" x14ac:dyDescent="0.3">
      <c r="A50" s="7" t="s">
        <v>202</v>
      </c>
      <c r="B50" s="7" t="s">
        <v>51</v>
      </c>
      <c r="C50" s="1">
        <v>419</v>
      </c>
      <c r="D50" s="1">
        <v>433</v>
      </c>
      <c r="E50" s="1">
        <v>443</v>
      </c>
      <c r="F50" s="1">
        <v>479</v>
      </c>
      <c r="G50" s="1">
        <v>498</v>
      </c>
      <c r="H50" s="1">
        <v>527</v>
      </c>
      <c r="I50" s="1">
        <v>570</v>
      </c>
      <c r="J50" s="1">
        <v>623</v>
      </c>
      <c r="K50" s="1">
        <v>412</v>
      </c>
      <c r="L50" s="1">
        <v>477</v>
      </c>
      <c r="M50" s="1">
        <v>624</v>
      </c>
      <c r="N50" s="1">
        <v>666</v>
      </c>
    </row>
    <row r="51" spans="1:14" x14ac:dyDescent="0.3">
      <c r="A51" s="10" t="s">
        <v>17</v>
      </c>
      <c r="B51" s="10" t="s">
        <v>17</v>
      </c>
      <c r="C51" s="5">
        <v>191038</v>
      </c>
      <c r="D51" s="5">
        <v>196201</v>
      </c>
      <c r="E51" s="5">
        <v>201098</v>
      </c>
      <c r="F51" s="5">
        <v>206740</v>
      </c>
      <c r="G51" s="5">
        <v>212324</v>
      </c>
      <c r="H51" s="5">
        <v>218478</v>
      </c>
      <c r="I51" s="5">
        <v>226201</v>
      </c>
      <c r="J51" s="5">
        <v>235017</v>
      </c>
      <c r="K51" s="5">
        <v>232709</v>
      </c>
      <c r="L51" s="5">
        <v>245255</v>
      </c>
      <c r="M51" s="5">
        <v>262389</v>
      </c>
      <c r="N51" s="5">
        <v>278529</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46</v>
      </c>
      <c r="C56" s="2">
        <v>0.13513371236049701</v>
      </c>
      <c r="D56" s="2">
        <v>0.136491102839953</v>
      </c>
      <c r="E56" s="2">
        <v>0.13588937147421501</v>
      </c>
      <c r="F56" s="2">
        <v>0.139759275838058</v>
      </c>
      <c r="G56" s="2">
        <v>0.13662284941040001</v>
      </c>
      <c r="H56" s="2">
        <v>0.12679277648067899</v>
      </c>
      <c r="I56" s="2">
        <v>0.131501426861825</v>
      </c>
      <c r="J56" s="2">
        <v>0.135210257329866</v>
      </c>
      <c r="K56" s="2">
        <v>0.13545210384959699</v>
      </c>
      <c r="L56" s="2">
        <v>0.13401454943021701</v>
      </c>
      <c r="M56" s="2">
        <v>0.13170656011172799</v>
      </c>
      <c r="N56" s="2">
        <v>0.13858625875793301</v>
      </c>
    </row>
    <row r="57" spans="1:14" x14ac:dyDescent="0.3">
      <c r="A57" s="8" t="s">
        <v>196</v>
      </c>
      <c r="B57" s="8" t="s">
        <v>47</v>
      </c>
      <c r="C57" s="2">
        <v>0.29464097704780001</v>
      </c>
      <c r="D57" s="2">
        <v>0.29123540508846202</v>
      </c>
      <c r="E57" s="2">
        <v>0.28785382656881803</v>
      </c>
      <c r="F57" s="2">
        <v>0.28295036307569899</v>
      </c>
      <c r="G57" s="2">
        <v>0.28213802435724</v>
      </c>
      <c r="H57" s="2">
        <v>0.27812455329489699</v>
      </c>
      <c r="I57" s="2">
        <v>0.27593666574611098</v>
      </c>
      <c r="J57" s="2">
        <v>0.27450013449296201</v>
      </c>
      <c r="K57" s="2">
        <v>0.292256042972247</v>
      </c>
      <c r="L57" s="2">
        <v>0.295193641983096</v>
      </c>
      <c r="M57" s="2">
        <v>0.294176979477829</v>
      </c>
      <c r="N57" s="2">
        <v>0.29683430541799599</v>
      </c>
    </row>
    <row r="58" spans="1:14" x14ac:dyDescent="0.3">
      <c r="A58" s="8" t="s">
        <v>196</v>
      </c>
      <c r="B58" s="8" t="s">
        <v>48</v>
      </c>
      <c r="C58" s="2">
        <v>0.25710675931775101</v>
      </c>
      <c r="D58" s="2">
        <v>0.259929638505073</v>
      </c>
      <c r="E58" s="2">
        <v>0.26319205231890602</v>
      </c>
      <c r="F58" s="2">
        <v>0.26549288769521501</v>
      </c>
      <c r="G58" s="2">
        <v>0.26773632321670199</v>
      </c>
      <c r="H58" s="2">
        <v>0.27078667746700302</v>
      </c>
      <c r="I58" s="2">
        <v>0.27207033047960999</v>
      </c>
      <c r="J58" s="2">
        <v>0.26817896530081597</v>
      </c>
      <c r="K58" s="2">
        <v>0.26732318710832598</v>
      </c>
      <c r="L58" s="2">
        <v>0.26386611160169898</v>
      </c>
      <c r="M58" s="2">
        <v>0.260193195484346</v>
      </c>
      <c r="N58" s="2">
        <v>0.25296210703936001</v>
      </c>
    </row>
    <row r="59" spans="1:14" x14ac:dyDescent="0.3">
      <c r="A59" s="8" t="s">
        <v>196</v>
      </c>
      <c r="B59" s="8" t="s">
        <v>49</v>
      </c>
      <c r="C59" s="2">
        <v>0.192619498841861</v>
      </c>
      <c r="D59" s="2">
        <v>0.190434915617193</v>
      </c>
      <c r="E59" s="2">
        <v>0.19265139034496501</v>
      </c>
      <c r="F59" s="2">
        <v>0.19342484830398901</v>
      </c>
      <c r="G59" s="2">
        <v>0.19118499903344299</v>
      </c>
      <c r="H59" s="2">
        <v>0.19688378520036201</v>
      </c>
      <c r="I59" s="2">
        <v>0.19129154009021401</v>
      </c>
      <c r="J59" s="2">
        <v>0.18855913207208799</v>
      </c>
      <c r="K59" s="2">
        <v>0.19091316025067101</v>
      </c>
      <c r="L59" s="2">
        <v>0.18708212438501301</v>
      </c>
      <c r="M59" s="2">
        <v>0.18520386390968699</v>
      </c>
      <c r="N59" s="2">
        <v>0.18275191665749599</v>
      </c>
    </row>
    <row r="60" spans="1:14" x14ac:dyDescent="0.3">
      <c r="A60" s="8" t="s">
        <v>196</v>
      </c>
      <c r="B60" s="8" t="s">
        <v>50</v>
      </c>
      <c r="C60" s="2">
        <v>9.2598441777216295E-2</v>
      </c>
      <c r="D60" s="2">
        <v>9.3356447254372102E-2</v>
      </c>
      <c r="E60" s="2">
        <v>9.0310019469821798E-2</v>
      </c>
      <c r="F60" s="2">
        <v>8.8580523226897398E-2</v>
      </c>
      <c r="G60" s="2">
        <v>9.15812874540885E-2</v>
      </c>
      <c r="H60" s="2">
        <v>9.3295849811788206E-2</v>
      </c>
      <c r="I60" s="2">
        <v>9.3390407806314996E-2</v>
      </c>
      <c r="J60" s="2">
        <v>9.5445171702680895E-2</v>
      </c>
      <c r="K60" s="2">
        <v>8.6660698299015196E-2</v>
      </c>
      <c r="L60" s="2">
        <v>9.0492409907068694E-2</v>
      </c>
      <c r="M60" s="2">
        <v>9.4541645653101594E-2</v>
      </c>
      <c r="N60" s="2">
        <v>9.4383918418253193E-2</v>
      </c>
    </row>
    <row r="61" spans="1:14" x14ac:dyDescent="0.3">
      <c r="A61" s="8" t="s">
        <v>196</v>
      </c>
      <c r="B61" s="8" t="s">
        <v>51</v>
      </c>
      <c r="C61" s="2">
        <v>2.7900610654874699E-2</v>
      </c>
      <c r="D61" s="2">
        <v>2.85524906949472E-2</v>
      </c>
      <c r="E61" s="2">
        <v>3.01033398232739E-2</v>
      </c>
      <c r="F61" s="2">
        <v>2.97921018601413E-2</v>
      </c>
      <c r="G61" s="2">
        <v>3.0736516528126801E-2</v>
      </c>
      <c r="H61" s="2">
        <v>3.41163577452709E-2</v>
      </c>
      <c r="I61" s="2">
        <v>3.5809629015925597E-2</v>
      </c>
      <c r="J61" s="2">
        <v>3.8106339101586999E-2</v>
      </c>
      <c r="K61" s="2">
        <v>2.73948075201432E-2</v>
      </c>
      <c r="L61" s="2">
        <v>2.9351162692906101E-2</v>
      </c>
      <c r="M61" s="2">
        <v>3.4177755363308401E-2</v>
      </c>
      <c r="N61" s="2">
        <v>3.4481493708961503E-2</v>
      </c>
    </row>
    <row r="62" spans="1:14" x14ac:dyDescent="0.3">
      <c r="A62" s="8" t="s">
        <v>197</v>
      </c>
      <c r="B62" s="8" t="s">
        <v>46</v>
      </c>
      <c r="C62" s="2">
        <v>0.13963974884239599</v>
      </c>
      <c r="D62" s="2">
        <v>0.14164279559374901</v>
      </c>
      <c r="E62" s="2">
        <v>0.14233593081392701</v>
      </c>
      <c r="F62" s="2">
        <v>0.142219707028274</v>
      </c>
      <c r="G62" s="2">
        <v>0.13775370413303301</v>
      </c>
      <c r="H62" s="2">
        <v>0.13655629952699799</v>
      </c>
      <c r="I62" s="2">
        <v>0.131512422482917</v>
      </c>
      <c r="J62" s="2">
        <v>0.13025998391852101</v>
      </c>
      <c r="K62" s="2">
        <v>0.136245085445132</v>
      </c>
      <c r="L62" s="2">
        <v>0.13711681081989899</v>
      </c>
      <c r="M62" s="2">
        <v>0.13531648008969699</v>
      </c>
      <c r="N62" s="2">
        <v>0.133389889715056</v>
      </c>
    </row>
    <row r="63" spans="1:14" x14ac:dyDescent="0.3">
      <c r="A63" s="8" t="s">
        <v>197</v>
      </c>
      <c r="B63" s="8" t="s">
        <v>47</v>
      </c>
      <c r="C63" s="2">
        <v>0.35237217871948401</v>
      </c>
      <c r="D63" s="2">
        <v>0.35038077272409701</v>
      </c>
      <c r="E63" s="2">
        <v>0.34852033692175999</v>
      </c>
      <c r="F63" s="2">
        <v>0.34669046427094402</v>
      </c>
      <c r="G63" s="2">
        <v>0.3467658650705</v>
      </c>
      <c r="H63" s="2">
        <v>0.34514814587300602</v>
      </c>
      <c r="I63" s="2">
        <v>0.34735553185606499</v>
      </c>
      <c r="J63" s="2">
        <v>0.34596239996936901</v>
      </c>
      <c r="K63" s="2">
        <v>0.35304994355560698</v>
      </c>
      <c r="L63" s="2">
        <v>0.35138517868151198</v>
      </c>
      <c r="M63" s="2">
        <v>0.34717331511360999</v>
      </c>
      <c r="N63" s="2">
        <v>0.35123176472545198</v>
      </c>
    </row>
    <row r="64" spans="1:14" x14ac:dyDescent="0.3">
      <c r="A64" s="8" t="s">
        <v>197</v>
      </c>
      <c r="B64" s="8" t="s">
        <v>48</v>
      </c>
      <c r="C64" s="2">
        <v>0.233145045940508</v>
      </c>
      <c r="D64" s="2">
        <v>0.23377349262907801</v>
      </c>
      <c r="E64" s="2">
        <v>0.23422368361785501</v>
      </c>
      <c r="F64" s="2">
        <v>0.235008597610082</v>
      </c>
      <c r="G64" s="2">
        <v>0.23797078845870101</v>
      </c>
      <c r="H64" s="2">
        <v>0.23881483301595099</v>
      </c>
      <c r="I64" s="2">
        <v>0.239996840067939</v>
      </c>
      <c r="J64" s="2">
        <v>0.24210284489030101</v>
      </c>
      <c r="K64" s="2">
        <v>0.24267196076141501</v>
      </c>
      <c r="L64" s="2">
        <v>0.241654368496759</v>
      </c>
      <c r="M64" s="2">
        <v>0.23997477269143799</v>
      </c>
      <c r="N64" s="2">
        <v>0.23870119932797701</v>
      </c>
    </row>
    <row r="65" spans="1:14" x14ac:dyDescent="0.3">
      <c r="A65" s="8" t="s">
        <v>197</v>
      </c>
      <c r="B65" s="8" t="s">
        <v>49</v>
      </c>
      <c r="C65" s="2">
        <v>0.14613687604548001</v>
      </c>
      <c r="D65" s="2">
        <v>0.14841985141712699</v>
      </c>
      <c r="E65" s="2">
        <v>0.151231926489798</v>
      </c>
      <c r="F65" s="2">
        <v>0.15251507302527001</v>
      </c>
      <c r="G65" s="2">
        <v>0.15436170885409001</v>
      </c>
      <c r="H65" s="2">
        <v>0.155906382455925</v>
      </c>
      <c r="I65" s="2">
        <v>0.155132914642335</v>
      </c>
      <c r="J65" s="2">
        <v>0.15535857870352601</v>
      </c>
      <c r="K65" s="2">
        <v>0.15588384133286601</v>
      </c>
      <c r="L65" s="2">
        <v>0.154956940838019</v>
      </c>
      <c r="M65" s="2">
        <v>0.15495523904626801</v>
      </c>
      <c r="N65" s="2">
        <v>0.153434136766638</v>
      </c>
    </row>
    <row r="66" spans="1:14" x14ac:dyDescent="0.3">
      <c r="A66" s="8" t="s">
        <v>197</v>
      </c>
      <c r="B66" s="8" t="s">
        <v>50</v>
      </c>
      <c r="C66" s="2">
        <v>9.1541613130015298E-2</v>
      </c>
      <c r="D66" s="2">
        <v>8.9452479098255697E-2</v>
      </c>
      <c r="E66" s="2">
        <v>8.6572676906445697E-2</v>
      </c>
      <c r="F66" s="2">
        <v>8.5562544892584302E-2</v>
      </c>
      <c r="G66" s="2">
        <v>8.4388897085168696E-2</v>
      </c>
      <c r="H66" s="2">
        <v>8.3481786350512899E-2</v>
      </c>
      <c r="I66" s="2">
        <v>8.2888967887190398E-2</v>
      </c>
      <c r="J66" s="2">
        <v>8.25707393651645E-2</v>
      </c>
      <c r="K66" s="2">
        <v>7.7620771536455302E-2</v>
      </c>
      <c r="L66" s="2">
        <v>7.8235041377893194E-2</v>
      </c>
      <c r="M66" s="2">
        <v>8.1323032182337399E-2</v>
      </c>
      <c r="N66" s="2">
        <v>8.2156461566611799E-2</v>
      </c>
    </row>
    <row r="67" spans="1:14" x14ac:dyDescent="0.3">
      <c r="A67" s="8" t="s">
        <v>197</v>
      </c>
      <c r="B67" s="8" t="s">
        <v>51</v>
      </c>
      <c r="C67" s="2">
        <v>3.71645373221169E-2</v>
      </c>
      <c r="D67" s="2">
        <v>3.6330608537693002E-2</v>
      </c>
      <c r="E67" s="2">
        <v>3.7115445250213999E-2</v>
      </c>
      <c r="F67" s="2">
        <v>3.8003613172844598E-2</v>
      </c>
      <c r="G67" s="2">
        <v>3.87590363985078E-2</v>
      </c>
      <c r="H67" s="2">
        <v>4.00925527776071E-2</v>
      </c>
      <c r="I67" s="2">
        <v>4.3113323063554101E-2</v>
      </c>
      <c r="J67" s="2">
        <v>4.3745453153118702E-2</v>
      </c>
      <c r="K67" s="2">
        <v>3.4528397368523499E-2</v>
      </c>
      <c r="L67" s="2">
        <v>3.6651659785918403E-2</v>
      </c>
      <c r="M67" s="2">
        <v>4.1257160876648998E-2</v>
      </c>
      <c r="N67" s="2">
        <v>4.1086547898264998E-2</v>
      </c>
    </row>
    <row r="68" spans="1:14" x14ac:dyDescent="0.3">
      <c r="A68" s="8" t="s">
        <v>198</v>
      </c>
      <c r="B68" s="8" t="s">
        <v>46</v>
      </c>
      <c r="C68" s="2">
        <v>0.15335523821559499</v>
      </c>
      <c r="D68" s="2">
        <v>0.15492566775646199</v>
      </c>
      <c r="E68" s="2">
        <v>0.15535934168243401</v>
      </c>
      <c r="F68" s="2">
        <v>0.15092272202998799</v>
      </c>
      <c r="G68" s="2">
        <v>0.14326354119253501</v>
      </c>
      <c r="H68" s="2">
        <v>0.138330388940299</v>
      </c>
      <c r="I68" s="2">
        <v>0.13728776900616399</v>
      </c>
      <c r="J68" s="2">
        <v>0.134800833183326</v>
      </c>
      <c r="K68" s="2">
        <v>0.13952944842630099</v>
      </c>
      <c r="L68" s="2">
        <v>0.13459576479956201</v>
      </c>
      <c r="M68" s="2">
        <v>0.13960909453530099</v>
      </c>
      <c r="N68" s="2">
        <v>0.14744250290500099</v>
      </c>
    </row>
    <row r="69" spans="1:14" x14ac:dyDescent="0.3">
      <c r="A69" s="8" t="s">
        <v>198</v>
      </c>
      <c r="B69" s="8" t="s">
        <v>47</v>
      </c>
      <c r="C69" s="2">
        <v>0.31103879691646702</v>
      </c>
      <c r="D69" s="2">
        <v>0.306396890999938</v>
      </c>
      <c r="E69" s="2">
        <v>0.30113824068234402</v>
      </c>
      <c r="F69" s="2">
        <v>0.30011534025374897</v>
      </c>
      <c r="G69" s="2">
        <v>0.29398042785616801</v>
      </c>
      <c r="H69" s="2">
        <v>0.28849443369507299</v>
      </c>
      <c r="I69" s="2">
        <v>0.28655239537147198</v>
      </c>
      <c r="J69" s="2">
        <v>0.29189703499884301</v>
      </c>
      <c r="K69" s="2">
        <v>0.30520930715695399</v>
      </c>
      <c r="L69" s="2">
        <v>0.30733819394331502</v>
      </c>
      <c r="M69" s="2">
        <v>0.30852436706633202</v>
      </c>
      <c r="N69" s="2">
        <v>0.31356471026726002</v>
      </c>
    </row>
    <row r="70" spans="1:14" x14ac:dyDescent="0.3">
      <c r="A70" s="8" t="s">
        <v>198</v>
      </c>
      <c r="B70" s="8" t="s">
        <v>48</v>
      </c>
      <c r="C70" s="2">
        <v>0.25338051307974202</v>
      </c>
      <c r="D70" s="2">
        <v>0.25350070939485497</v>
      </c>
      <c r="E70" s="2">
        <v>0.256569660930414</v>
      </c>
      <c r="F70" s="2">
        <v>0.25867935409457898</v>
      </c>
      <c r="G70" s="2">
        <v>0.26635753299954501</v>
      </c>
      <c r="H70" s="2">
        <v>0.27298729704719399</v>
      </c>
      <c r="I70" s="2">
        <v>0.275305504487942</v>
      </c>
      <c r="J70" s="2">
        <v>0.27384472960115203</v>
      </c>
      <c r="K70" s="2">
        <v>0.27282642567778098</v>
      </c>
      <c r="L70" s="2">
        <v>0.27217756986090003</v>
      </c>
      <c r="M70" s="2">
        <v>0.26178465003871498</v>
      </c>
      <c r="N70" s="2">
        <v>0.25460963364100803</v>
      </c>
    </row>
    <row r="71" spans="1:14" x14ac:dyDescent="0.3">
      <c r="A71" s="8" t="s">
        <v>198</v>
      </c>
      <c r="B71" s="8" t="s">
        <v>49</v>
      </c>
      <c r="C71" s="2">
        <v>0.178788070264122</v>
      </c>
      <c r="D71" s="2">
        <v>0.18142002344087299</v>
      </c>
      <c r="E71" s="2">
        <v>0.184250833408415</v>
      </c>
      <c r="F71" s="2">
        <v>0.185467128027682</v>
      </c>
      <c r="G71" s="2">
        <v>0.18903618570778299</v>
      </c>
      <c r="H71" s="2">
        <v>0.19076862679117201</v>
      </c>
      <c r="I71" s="2">
        <v>0.18954796150102701</v>
      </c>
      <c r="J71" s="2">
        <v>0.18661763571373499</v>
      </c>
      <c r="K71" s="2">
        <v>0.183805962397424</v>
      </c>
      <c r="L71" s="2">
        <v>0.18105357453903001</v>
      </c>
      <c r="M71" s="2">
        <v>0.177010253642742</v>
      </c>
      <c r="N71" s="2">
        <v>0.17197605840696301</v>
      </c>
    </row>
    <row r="72" spans="1:14" x14ac:dyDescent="0.3">
      <c r="A72" s="8" t="s">
        <v>198</v>
      </c>
      <c r="B72" s="8" t="s">
        <v>50</v>
      </c>
      <c r="C72" s="2">
        <v>7.9836977126247904E-2</v>
      </c>
      <c r="D72" s="2">
        <v>8.0130775399420207E-2</v>
      </c>
      <c r="E72" s="2">
        <v>7.9226356728834393E-2</v>
      </c>
      <c r="F72" s="2">
        <v>7.9988465974625098E-2</v>
      </c>
      <c r="G72" s="2">
        <v>8.0479062357760603E-2</v>
      </c>
      <c r="H72" s="2">
        <v>8.1573707972294698E-2</v>
      </c>
      <c r="I72" s="2">
        <v>8.2594354925921903E-2</v>
      </c>
      <c r="J72" s="2">
        <v>8.3035461722426498E-2</v>
      </c>
      <c r="K72" s="2">
        <v>7.5776462033863096E-2</v>
      </c>
      <c r="L72" s="2">
        <v>8.0722621743349807E-2</v>
      </c>
      <c r="M72" s="2">
        <v>8.6229146624744804E-2</v>
      </c>
      <c r="N72" s="2">
        <v>8.5681085703010196E-2</v>
      </c>
    </row>
    <row r="73" spans="1:14" x14ac:dyDescent="0.3">
      <c r="A73" s="8" t="s">
        <v>198</v>
      </c>
      <c r="B73" s="8" t="s">
        <v>51</v>
      </c>
      <c r="C73" s="2">
        <v>2.3600404397826399E-2</v>
      </c>
      <c r="D73" s="2">
        <v>2.3625933008451099E-2</v>
      </c>
      <c r="E73" s="2">
        <v>2.3455566567558601E-2</v>
      </c>
      <c r="F73" s="2">
        <v>2.48269896193772E-2</v>
      </c>
      <c r="G73" s="2">
        <v>2.68832498862085E-2</v>
      </c>
      <c r="H73" s="2">
        <v>2.78455455539665E-2</v>
      </c>
      <c r="I73" s="2">
        <v>2.8712014707472699E-2</v>
      </c>
      <c r="J73" s="2">
        <v>2.9804304780517901E-2</v>
      </c>
      <c r="K73" s="2">
        <v>2.2852394307676299E-2</v>
      </c>
      <c r="L73" s="2">
        <v>2.4112275113842799E-2</v>
      </c>
      <c r="M73" s="2">
        <v>2.6842488092165499E-2</v>
      </c>
      <c r="N73" s="2">
        <v>2.67260090767578E-2</v>
      </c>
    </row>
    <row r="74" spans="1:14" x14ac:dyDescent="0.3">
      <c r="A74" s="8" t="s">
        <v>199</v>
      </c>
      <c r="B74" s="8" t="s">
        <v>46</v>
      </c>
      <c r="C74" s="2">
        <v>0.16295687591553801</v>
      </c>
      <c r="D74" s="2">
        <v>0.16588954512485801</v>
      </c>
      <c r="E74" s="2">
        <v>0.16498628257887499</v>
      </c>
      <c r="F74" s="2">
        <v>0.163800750597066</v>
      </c>
      <c r="G74" s="2">
        <v>0.16019677397764501</v>
      </c>
      <c r="H74" s="2">
        <v>0.15618157456126</v>
      </c>
      <c r="I74" s="2">
        <v>0.156084322140874</v>
      </c>
      <c r="J74" s="2">
        <v>0.15855992708491601</v>
      </c>
      <c r="K74" s="2">
        <v>0.16018306636155599</v>
      </c>
      <c r="L74" s="2">
        <v>0.154048565626519</v>
      </c>
      <c r="M74" s="2">
        <v>0.15217856188185</v>
      </c>
      <c r="N74" s="2">
        <v>0.15200644479129999</v>
      </c>
    </row>
    <row r="75" spans="1:14" x14ac:dyDescent="0.3">
      <c r="A75" s="8" t="s">
        <v>199</v>
      </c>
      <c r="B75" s="8" t="s">
        <v>47</v>
      </c>
      <c r="C75" s="2">
        <v>0.31105076994533598</v>
      </c>
      <c r="D75" s="2">
        <v>0.306220426207992</v>
      </c>
      <c r="E75" s="2">
        <v>0.301406035665295</v>
      </c>
      <c r="F75" s="2">
        <v>0.29535994541112198</v>
      </c>
      <c r="G75" s="2">
        <v>0.29211565490931002</v>
      </c>
      <c r="H75" s="2">
        <v>0.29327755809013401</v>
      </c>
      <c r="I75" s="2">
        <v>0.295506185306741</v>
      </c>
      <c r="J75" s="2">
        <v>0.29782773811332203</v>
      </c>
      <c r="K75" s="2">
        <v>0.31493516399694899</v>
      </c>
      <c r="L75" s="2">
        <v>0.32505791837084902</v>
      </c>
      <c r="M75" s="2">
        <v>0.32932371023790402</v>
      </c>
      <c r="N75" s="2">
        <v>0.33563264689592698</v>
      </c>
    </row>
    <row r="76" spans="1:14" x14ac:dyDescent="0.3">
      <c r="A76" s="8" t="s">
        <v>199</v>
      </c>
      <c r="B76" s="8" t="s">
        <v>48</v>
      </c>
      <c r="C76" s="2">
        <v>0.24659687734467101</v>
      </c>
      <c r="D76" s="2">
        <v>0.246675646737816</v>
      </c>
      <c r="E76" s="2">
        <v>0.250617283950617</v>
      </c>
      <c r="F76" s="2">
        <v>0.25267826680313898</v>
      </c>
      <c r="G76" s="2">
        <v>0.25604042567431901</v>
      </c>
      <c r="H76" s="2">
        <v>0.25824373345534202</v>
      </c>
      <c r="I76" s="2">
        <v>0.25722671042666001</v>
      </c>
      <c r="J76" s="2">
        <v>0.25535470150387402</v>
      </c>
      <c r="K76" s="2">
        <v>0.25540808543096899</v>
      </c>
      <c r="L76" s="2">
        <v>0.25040757372079098</v>
      </c>
      <c r="M76" s="2">
        <v>0.243918738305266</v>
      </c>
      <c r="N76" s="2">
        <v>0.240043300941544</v>
      </c>
    </row>
    <row r="77" spans="1:14" x14ac:dyDescent="0.3">
      <c r="A77" s="8" t="s">
        <v>199</v>
      </c>
      <c r="B77" s="8" t="s">
        <v>49</v>
      </c>
      <c r="C77" s="2">
        <v>0.184250955732609</v>
      </c>
      <c r="D77" s="2">
        <v>0.18443684592270199</v>
      </c>
      <c r="E77" s="2">
        <v>0.18638545953360799</v>
      </c>
      <c r="F77" s="2">
        <v>0.189389286932787</v>
      </c>
      <c r="G77" s="2">
        <v>0.19098453918747099</v>
      </c>
      <c r="H77" s="2">
        <v>0.18837216902513201</v>
      </c>
      <c r="I77" s="2">
        <v>0.18344483716233301</v>
      </c>
      <c r="J77" s="2">
        <v>0.181102840650159</v>
      </c>
      <c r="K77" s="2">
        <v>0.17766590389015999</v>
      </c>
      <c r="L77" s="2">
        <v>0.17575722907073199</v>
      </c>
      <c r="M77" s="2">
        <v>0.171638599304999</v>
      </c>
      <c r="N77" s="2">
        <v>0.168747797190474</v>
      </c>
    </row>
    <row r="78" spans="1:14" x14ac:dyDescent="0.3">
      <c r="A78" s="8" t="s">
        <v>199</v>
      </c>
      <c r="B78" s="8" t="s">
        <v>50</v>
      </c>
      <c r="C78" s="2">
        <v>7.4100539497659795E-2</v>
      </c>
      <c r="D78" s="2">
        <v>7.5363520187890706E-2</v>
      </c>
      <c r="E78" s="2">
        <v>7.4759945130315503E-2</v>
      </c>
      <c r="F78" s="2">
        <v>7.6322074377345603E-2</v>
      </c>
      <c r="G78" s="2">
        <v>7.7270597684224604E-2</v>
      </c>
      <c r="H78" s="2">
        <v>7.9741168012026506E-2</v>
      </c>
      <c r="I78" s="2">
        <v>8.2870487250694305E-2</v>
      </c>
      <c r="J78" s="2">
        <v>8.1209175148108798E-2</v>
      </c>
      <c r="K78" s="2">
        <v>7.2677345537757398E-2</v>
      </c>
      <c r="L78" s="2">
        <v>7.4736149643909303E-2</v>
      </c>
      <c r="M78" s="2">
        <v>7.9524191392675803E-2</v>
      </c>
      <c r="N78" s="2">
        <v>7.92004430794018E-2</v>
      </c>
    </row>
    <row r="79" spans="1:14" x14ac:dyDescent="0.3">
      <c r="A79" s="8" t="s">
        <v>199</v>
      </c>
      <c r="B79" s="8" t="s">
        <v>51</v>
      </c>
      <c r="C79" s="2">
        <v>2.1043981564185899E-2</v>
      </c>
      <c r="D79" s="2">
        <v>2.1414015818740698E-2</v>
      </c>
      <c r="E79" s="2">
        <v>2.18449931412894E-2</v>
      </c>
      <c r="F79" s="2">
        <v>2.2449675878539702E-2</v>
      </c>
      <c r="G79" s="2">
        <v>2.33920085670303E-2</v>
      </c>
      <c r="H79" s="2">
        <v>2.4183796856106402E-2</v>
      </c>
      <c r="I79" s="2">
        <v>2.4867457712698798E-2</v>
      </c>
      <c r="J79" s="2">
        <v>2.59456174996202E-2</v>
      </c>
      <c r="K79" s="2">
        <v>1.9130434782608698E-2</v>
      </c>
      <c r="L79" s="2">
        <v>1.9992563567199601E-2</v>
      </c>
      <c r="M79" s="2">
        <v>2.3416198877305502E-2</v>
      </c>
      <c r="N79" s="2">
        <v>2.43693671013544E-2</v>
      </c>
    </row>
    <row r="80" spans="1:14" x14ac:dyDescent="0.3">
      <c r="A80" s="8" t="s">
        <v>200</v>
      </c>
      <c r="B80" s="8" t="s">
        <v>46</v>
      </c>
      <c r="C80" s="2">
        <v>0.167207252162342</v>
      </c>
      <c r="D80" s="2">
        <v>0.17266748869708201</v>
      </c>
      <c r="E80" s="2">
        <v>0.17285822592873401</v>
      </c>
      <c r="F80" s="2">
        <v>0.169743255171355</v>
      </c>
      <c r="G80" s="2">
        <v>0.16744782131087499</v>
      </c>
      <c r="H80" s="2">
        <v>0.168322960008253</v>
      </c>
      <c r="I80" s="2">
        <v>0.16457778216388699</v>
      </c>
      <c r="J80" s="2">
        <v>0.15984686833186901</v>
      </c>
      <c r="K80" s="2">
        <v>0.16066744619663101</v>
      </c>
      <c r="L80" s="2">
        <v>0.16046224417784</v>
      </c>
      <c r="M80" s="2">
        <v>0.15522226726118099</v>
      </c>
      <c r="N80" s="2">
        <v>0.15432904781036599</v>
      </c>
    </row>
    <row r="81" spans="1:14" x14ac:dyDescent="0.3">
      <c r="A81" s="8" t="s">
        <v>200</v>
      </c>
      <c r="B81" s="8" t="s">
        <v>47</v>
      </c>
      <c r="C81" s="2">
        <v>0.30859115103127099</v>
      </c>
      <c r="D81" s="2">
        <v>0.30110974106041899</v>
      </c>
      <c r="E81" s="2">
        <v>0.29863133953154303</v>
      </c>
      <c r="F81" s="2">
        <v>0.29895997236826999</v>
      </c>
      <c r="G81" s="2">
        <v>0.30648114243866698</v>
      </c>
      <c r="H81" s="2">
        <v>0.31484474399092199</v>
      </c>
      <c r="I81" s="2">
        <v>0.31823415243922498</v>
      </c>
      <c r="J81" s="2">
        <v>0.32465168821388202</v>
      </c>
      <c r="K81" s="2">
        <v>0.33245899567044801</v>
      </c>
      <c r="L81" s="2">
        <v>0.34177252411197401</v>
      </c>
      <c r="M81" s="2">
        <v>0.35233076611268699</v>
      </c>
      <c r="N81" s="2">
        <v>0.36520691040578501</v>
      </c>
    </row>
    <row r="82" spans="1:14" x14ac:dyDescent="0.3">
      <c r="A82" s="8" t="s">
        <v>200</v>
      </c>
      <c r="B82" s="8" t="s">
        <v>48</v>
      </c>
      <c r="C82" s="2">
        <v>0.244760479041916</v>
      </c>
      <c r="D82" s="2">
        <v>0.24718454582819599</v>
      </c>
      <c r="E82" s="2">
        <v>0.24815450301264899</v>
      </c>
      <c r="F82" s="2">
        <v>0.25137199217100997</v>
      </c>
      <c r="G82" s="2">
        <v>0.25093372391065499</v>
      </c>
      <c r="H82" s="2">
        <v>0.247481173274647</v>
      </c>
      <c r="I82" s="2">
        <v>0.24885687029178599</v>
      </c>
      <c r="J82" s="2">
        <v>0.24896447847370401</v>
      </c>
      <c r="K82" s="2">
        <v>0.25705527288815799</v>
      </c>
      <c r="L82" s="2">
        <v>0.25135262291225602</v>
      </c>
      <c r="M82" s="2">
        <v>0.24380489123091501</v>
      </c>
      <c r="N82" s="2">
        <v>0.23779630373644001</v>
      </c>
    </row>
    <row r="83" spans="1:14" x14ac:dyDescent="0.3">
      <c r="A83" s="8" t="s">
        <v>200</v>
      </c>
      <c r="B83" s="8" t="s">
        <v>49</v>
      </c>
      <c r="C83" s="2">
        <v>0.17086660013306701</v>
      </c>
      <c r="D83" s="2">
        <v>0.17254418413481301</v>
      </c>
      <c r="E83" s="2">
        <v>0.17481345516938701</v>
      </c>
      <c r="F83" s="2">
        <v>0.175154469048624</v>
      </c>
      <c r="G83" s="2">
        <v>0.17121933357744401</v>
      </c>
      <c r="H83" s="2">
        <v>0.168391733434201</v>
      </c>
      <c r="I83" s="2">
        <v>0.16579492746471899</v>
      </c>
      <c r="J83" s="2">
        <v>0.16430274883896101</v>
      </c>
      <c r="K83" s="2">
        <v>0.16287962582561699</v>
      </c>
      <c r="L83" s="2">
        <v>0.15872735826864301</v>
      </c>
      <c r="M83" s="2">
        <v>0.154843940008107</v>
      </c>
      <c r="N83" s="2">
        <v>0.149758939333065</v>
      </c>
    </row>
    <row r="84" spans="1:14" x14ac:dyDescent="0.3">
      <c r="A84" s="8" t="s">
        <v>200</v>
      </c>
      <c r="B84" s="8" t="s">
        <v>50</v>
      </c>
      <c r="C84" s="2">
        <v>8.3333333333333301E-2</v>
      </c>
      <c r="D84" s="2">
        <v>8.1134401972872999E-2</v>
      </c>
      <c r="E84" s="2">
        <v>7.9924983041379002E-2</v>
      </c>
      <c r="F84" s="2">
        <v>7.8827186552557896E-2</v>
      </c>
      <c r="G84" s="2">
        <v>7.7773709264005897E-2</v>
      </c>
      <c r="H84" s="2">
        <v>7.3828272755407306E-2</v>
      </c>
      <c r="I84" s="2">
        <v>7.4772196453830694E-2</v>
      </c>
      <c r="J84" s="2">
        <v>7.3741684448349401E-2</v>
      </c>
      <c r="K84" s="2">
        <v>6.6460196567961302E-2</v>
      </c>
      <c r="L84" s="2">
        <v>6.7131263232180702E-2</v>
      </c>
      <c r="M84" s="2">
        <v>7.0152682069990493E-2</v>
      </c>
      <c r="N84" s="2">
        <v>6.9932703897147494E-2</v>
      </c>
    </row>
    <row r="85" spans="1:14" x14ac:dyDescent="0.3">
      <c r="A85" s="8" t="s">
        <v>200</v>
      </c>
      <c r="B85" s="8" t="s">
        <v>51</v>
      </c>
      <c r="C85" s="2">
        <v>2.5241184298070499E-2</v>
      </c>
      <c r="D85" s="2">
        <v>2.5359638306617301E-2</v>
      </c>
      <c r="E85" s="2">
        <v>2.56174933163082E-2</v>
      </c>
      <c r="F85" s="2">
        <v>2.5943124688183598E-2</v>
      </c>
      <c r="G85" s="2">
        <v>2.6144269498352302E-2</v>
      </c>
      <c r="H85" s="2">
        <v>2.7131116536570299E-2</v>
      </c>
      <c r="I85" s="2">
        <v>2.7764071186552199E-2</v>
      </c>
      <c r="J85" s="2">
        <v>2.84925316932346E-2</v>
      </c>
      <c r="K85" s="2">
        <v>2.0478462851183502E-2</v>
      </c>
      <c r="L85" s="2">
        <v>2.0553987297106599E-2</v>
      </c>
      <c r="M85" s="2">
        <v>2.36454533171193E-2</v>
      </c>
      <c r="N85" s="2">
        <v>2.2976094817195699E-2</v>
      </c>
    </row>
    <row r="86" spans="1:14" x14ac:dyDescent="0.3">
      <c r="A86" s="8" t="s">
        <v>201</v>
      </c>
      <c r="B86" s="8" t="s">
        <v>46</v>
      </c>
      <c r="C86" s="2">
        <v>0.142768316694877</v>
      </c>
      <c r="D86" s="2">
        <v>0.143070145713318</v>
      </c>
      <c r="E86" s="2">
        <v>0.14279571315162701</v>
      </c>
      <c r="F86" s="2">
        <v>0.14016225197927901</v>
      </c>
      <c r="G86" s="2">
        <v>0.136899278975955</v>
      </c>
      <c r="H86" s="2">
        <v>0.132608830268128</v>
      </c>
      <c r="I86" s="2">
        <v>0.12937801932367099</v>
      </c>
      <c r="J86" s="2">
        <v>0.127192598429793</v>
      </c>
      <c r="K86" s="2">
        <v>0.12766893477240701</v>
      </c>
      <c r="L86" s="2">
        <v>0.12555902455488999</v>
      </c>
      <c r="M86" s="2">
        <v>0.124527603795026</v>
      </c>
      <c r="N86" s="2">
        <v>0.13040011958742301</v>
      </c>
    </row>
    <row r="87" spans="1:14" x14ac:dyDescent="0.3">
      <c r="A87" s="8" t="s">
        <v>201</v>
      </c>
      <c r="B87" s="8" t="s">
        <v>47</v>
      </c>
      <c r="C87" s="2">
        <v>0.29462157587481402</v>
      </c>
      <c r="D87" s="2">
        <v>0.29118942731277497</v>
      </c>
      <c r="E87" s="2">
        <v>0.28896533474464098</v>
      </c>
      <c r="F87" s="2">
        <v>0.29140194832698002</v>
      </c>
      <c r="G87" s="2">
        <v>0.29044246101070398</v>
      </c>
      <c r="H87" s="2">
        <v>0.28887237599851401</v>
      </c>
      <c r="I87" s="2">
        <v>0.28759057971014501</v>
      </c>
      <c r="J87" s="2">
        <v>0.28914572570995001</v>
      </c>
      <c r="K87" s="2">
        <v>0.30241083998122897</v>
      </c>
      <c r="L87" s="2">
        <v>0.30517818468202401</v>
      </c>
      <c r="M87" s="2">
        <v>0.30146145511244998</v>
      </c>
      <c r="N87" s="2">
        <v>0.30322886043151098</v>
      </c>
    </row>
    <row r="88" spans="1:14" x14ac:dyDescent="0.3">
      <c r="A88" s="8" t="s">
        <v>201</v>
      </c>
      <c r="B88" s="8" t="s">
        <v>48</v>
      </c>
      <c r="C88" s="2">
        <v>0.25296210577222</v>
      </c>
      <c r="D88" s="2">
        <v>0.25360894611995899</v>
      </c>
      <c r="E88" s="2">
        <v>0.25469700979095</v>
      </c>
      <c r="F88" s="2">
        <v>0.25409702538037998</v>
      </c>
      <c r="G88" s="2">
        <v>0.25680525998157699</v>
      </c>
      <c r="H88" s="2">
        <v>0.25918013499287901</v>
      </c>
      <c r="I88" s="2">
        <v>0.26089975845410601</v>
      </c>
      <c r="J88" s="2">
        <v>0.26188599947465202</v>
      </c>
      <c r="K88" s="2">
        <v>0.26733341154387602</v>
      </c>
      <c r="L88" s="2">
        <v>0.26445025736224798</v>
      </c>
      <c r="M88" s="2">
        <v>0.25933560612066903</v>
      </c>
      <c r="N88" s="2">
        <v>0.25566794558772199</v>
      </c>
    </row>
    <row r="89" spans="1:14" x14ac:dyDescent="0.3">
      <c r="A89" s="8" t="s">
        <v>201</v>
      </c>
      <c r="B89" s="8" t="s">
        <v>49</v>
      </c>
      <c r="C89" s="2">
        <v>0.187329441431483</v>
      </c>
      <c r="D89" s="2">
        <v>0.18956286004744199</v>
      </c>
      <c r="E89" s="2">
        <v>0.190857369674517</v>
      </c>
      <c r="F89" s="2">
        <v>0.192780112729287</v>
      </c>
      <c r="G89" s="2">
        <v>0.19321538608137701</v>
      </c>
      <c r="H89" s="2">
        <v>0.193479472413153</v>
      </c>
      <c r="I89" s="2">
        <v>0.19293478260869601</v>
      </c>
      <c r="J89" s="2">
        <v>0.19049703762075701</v>
      </c>
      <c r="K89" s="2">
        <v>0.18958235570154899</v>
      </c>
      <c r="L89" s="2">
        <v>0.187635361291593</v>
      </c>
      <c r="M89" s="2">
        <v>0.18647427257591401</v>
      </c>
      <c r="N89" s="2">
        <v>0.18224625043599599</v>
      </c>
    </row>
    <row r="90" spans="1:14" x14ac:dyDescent="0.3">
      <c r="A90" s="8" t="s">
        <v>201</v>
      </c>
      <c r="B90" s="8" t="s">
        <v>50</v>
      </c>
      <c r="C90" s="2">
        <v>9.1954817092127494E-2</v>
      </c>
      <c r="D90" s="2">
        <v>9.2239918671636695E-2</v>
      </c>
      <c r="E90" s="2">
        <v>9.1591690923524705E-2</v>
      </c>
      <c r="F90" s="2">
        <v>9.0932785977258707E-2</v>
      </c>
      <c r="G90" s="2">
        <v>9.0493282088746296E-2</v>
      </c>
      <c r="H90" s="2">
        <v>9.1615579912068895E-2</v>
      </c>
      <c r="I90" s="2">
        <v>9.2995169082125601E-2</v>
      </c>
      <c r="J90" s="2">
        <v>9.3628695677552998E-2</v>
      </c>
      <c r="K90" s="2">
        <v>8.6315110276865295E-2</v>
      </c>
      <c r="L90" s="2">
        <v>8.9050150479565701E-2</v>
      </c>
      <c r="M90" s="2">
        <v>9.5192790507148697E-2</v>
      </c>
      <c r="N90" s="2">
        <v>9.5445712292590607E-2</v>
      </c>
    </row>
    <row r="91" spans="1:14" x14ac:dyDescent="0.3">
      <c r="A91" s="8" t="s">
        <v>201</v>
      </c>
      <c r="B91" s="8" t="s">
        <v>51</v>
      </c>
      <c r="C91" s="2">
        <v>3.03637431344779E-2</v>
      </c>
      <c r="D91" s="2">
        <v>3.03287021348695E-2</v>
      </c>
      <c r="E91" s="2">
        <v>3.1092881714739399E-2</v>
      </c>
      <c r="F91" s="2">
        <v>3.06258756068159E-2</v>
      </c>
      <c r="G91" s="2">
        <v>3.2144331861639598E-2</v>
      </c>
      <c r="H91" s="2">
        <v>3.42436064152579E-2</v>
      </c>
      <c r="I91" s="2">
        <v>3.6201690821256002E-2</v>
      </c>
      <c r="J91" s="2">
        <v>3.7649943087295301E-2</v>
      </c>
      <c r="K91" s="2">
        <v>2.6689347724073199E-2</v>
      </c>
      <c r="L91" s="2">
        <v>2.8127021629679599E-2</v>
      </c>
      <c r="M91" s="2">
        <v>3.3008271888791997E-2</v>
      </c>
      <c r="N91" s="2">
        <v>3.30111116647566E-2</v>
      </c>
    </row>
    <row r="92" spans="1:14" x14ac:dyDescent="0.3">
      <c r="A92" s="8" t="s">
        <v>202</v>
      </c>
      <c r="B92" s="8" t="s">
        <v>46</v>
      </c>
      <c r="C92" s="2">
        <v>0.15263012944092499</v>
      </c>
      <c r="D92" s="2">
        <v>0.154931105565802</v>
      </c>
      <c r="E92" s="2">
        <v>0.15675389902194001</v>
      </c>
      <c r="F92" s="2">
        <v>0.15257380582426899</v>
      </c>
      <c r="G92" s="2">
        <v>0.14760782002161299</v>
      </c>
      <c r="H92" s="2">
        <v>0.14251724958363099</v>
      </c>
      <c r="I92" s="2">
        <v>0.13522128799778199</v>
      </c>
      <c r="J92" s="2">
        <v>0.13742015613910599</v>
      </c>
      <c r="K92" s="2">
        <v>0.14552323728890701</v>
      </c>
      <c r="L92" s="2">
        <v>0.14393939393939401</v>
      </c>
      <c r="M92" s="2">
        <v>0.14222564684889299</v>
      </c>
      <c r="N92" s="2">
        <v>0.14054764851485099</v>
      </c>
    </row>
    <row r="93" spans="1:14" x14ac:dyDescent="0.3">
      <c r="A93" s="8" t="s">
        <v>202</v>
      </c>
      <c r="B93" s="8" t="s">
        <v>47</v>
      </c>
      <c r="C93" s="2">
        <v>0.28449462957862798</v>
      </c>
      <c r="D93" s="2">
        <v>0.28018878159921901</v>
      </c>
      <c r="E93" s="2">
        <v>0.28094105207507297</v>
      </c>
      <c r="F93" s="2">
        <v>0.28690291213473001</v>
      </c>
      <c r="G93" s="2">
        <v>0.28833873661459902</v>
      </c>
      <c r="H93" s="2">
        <v>0.294123245300975</v>
      </c>
      <c r="I93" s="2">
        <v>0.30291970802919699</v>
      </c>
      <c r="J93" s="2">
        <v>0.30367281760113601</v>
      </c>
      <c r="K93" s="2">
        <v>0.30743320132914598</v>
      </c>
      <c r="L93" s="2">
        <v>0.31379132231404999</v>
      </c>
      <c r="M93" s="2">
        <v>0.32107226863492599</v>
      </c>
      <c r="N93" s="2">
        <v>0.32793162128712899</v>
      </c>
    </row>
    <row r="94" spans="1:14" x14ac:dyDescent="0.3">
      <c r="A94" s="8" t="s">
        <v>202</v>
      </c>
      <c r="B94" s="8" t="s">
        <v>48</v>
      </c>
      <c r="C94" s="2">
        <v>0.26268245662352002</v>
      </c>
      <c r="D94" s="2">
        <v>0.26288380167082598</v>
      </c>
      <c r="E94" s="2">
        <v>0.25810203542162302</v>
      </c>
      <c r="F94" s="2">
        <v>0.25246854794245899</v>
      </c>
      <c r="G94" s="2">
        <v>0.25223499361430401</v>
      </c>
      <c r="H94" s="2">
        <v>0.249107780157031</v>
      </c>
      <c r="I94" s="2">
        <v>0.249006744895131</v>
      </c>
      <c r="J94" s="2">
        <v>0.24795954577714699</v>
      </c>
      <c r="K94" s="2">
        <v>0.25303837225180897</v>
      </c>
      <c r="L94" s="2">
        <v>0.24517906336088199</v>
      </c>
      <c r="M94" s="2">
        <v>0.23919214859274901</v>
      </c>
      <c r="N94" s="2">
        <v>0.23712097772277199</v>
      </c>
    </row>
    <row r="95" spans="1:14" x14ac:dyDescent="0.3">
      <c r="A95" s="8" t="s">
        <v>202</v>
      </c>
      <c r="B95" s="8" t="s">
        <v>49</v>
      </c>
      <c r="C95" s="2">
        <v>0.199614431286147</v>
      </c>
      <c r="D95" s="2">
        <v>0.20071606813496801</v>
      </c>
      <c r="E95" s="2">
        <v>0.20121596616442</v>
      </c>
      <c r="F95" s="2">
        <v>0.19988972983810299</v>
      </c>
      <c r="G95" s="2">
        <v>0.201738874152667</v>
      </c>
      <c r="H95" s="2">
        <v>0.20128479657387599</v>
      </c>
      <c r="I95" s="2">
        <v>0.197172687794512</v>
      </c>
      <c r="J95" s="2">
        <v>0.19149219304471299</v>
      </c>
      <c r="K95" s="2">
        <v>0.19304474486776799</v>
      </c>
      <c r="L95" s="2">
        <v>0.19038395316804399</v>
      </c>
      <c r="M95" s="2">
        <v>0.183632086949469</v>
      </c>
      <c r="N95" s="2">
        <v>0.18146658415841599</v>
      </c>
    </row>
    <row r="96" spans="1:14" x14ac:dyDescent="0.3">
      <c r="A96" s="8" t="s">
        <v>202</v>
      </c>
      <c r="B96" s="8" t="s">
        <v>50</v>
      </c>
      <c r="C96" s="2">
        <v>7.7499311484439504E-2</v>
      </c>
      <c r="D96" s="2">
        <v>7.7791038298795703E-2</v>
      </c>
      <c r="E96" s="2">
        <v>7.9566481628337293E-2</v>
      </c>
      <c r="F96" s="2">
        <v>8.4156182647486297E-2</v>
      </c>
      <c r="G96" s="2">
        <v>8.5617447686413203E-2</v>
      </c>
      <c r="H96" s="2">
        <v>8.7889602664763297E-2</v>
      </c>
      <c r="I96" s="2">
        <v>8.9346761526379007E-2</v>
      </c>
      <c r="J96" s="2">
        <v>9.1820440028388906E-2</v>
      </c>
      <c r="K96" s="2">
        <v>8.2206745869179296E-2</v>
      </c>
      <c r="L96" s="2">
        <v>8.6174242424242403E-2</v>
      </c>
      <c r="M96" s="2">
        <v>8.8571660313083E-2</v>
      </c>
      <c r="N96" s="2">
        <v>8.7175123762376197E-2</v>
      </c>
    </row>
    <row r="97" spans="1:15" x14ac:dyDescent="0.3">
      <c r="A97" s="8" t="s">
        <v>202</v>
      </c>
      <c r="B97" s="8" t="s">
        <v>51</v>
      </c>
      <c r="C97" s="2">
        <v>2.3079041586339801E-2</v>
      </c>
      <c r="D97" s="2">
        <v>2.3489204730389499E-2</v>
      </c>
      <c r="E97" s="2">
        <v>2.3420565688606901E-2</v>
      </c>
      <c r="F97" s="2">
        <v>2.4008821612951699E-2</v>
      </c>
      <c r="G97" s="2">
        <v>2.4462127910403801E-2</v>
      </c>
      <c r="H97" s="2">
        <v>2.5077325719724E-2</v>
      </c>
      <c r="I97" s="2">
        <v>2.6332809756999E-2</v>
      </c>
      <c r="J97" s="2">
        <v>2.7634847409510301E-2</v>
      </c>
      <c r="K97" s="2">
        <v>1.87536983931904E-2</v>
      </c>
      <c r="L97" s="2">
        <v>2.05320247933884E-2</v>
      </c>
      <c r="M97" s="2">
        <v>2.5306188660880899E-2</v>
      </c>
      <c r="N97" s="2">
        <v>2.5758044554455399E-2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46</v>
      </c>
      <c r="C102" s="2">
        <v>4.2851577717179602E-2</v>
      </c>
      <c r="D102" s="2">
        <v>1.6809861785580901E-2</v>
      </c>
      <c r="E102" s="2">
        <v>3.2329169728141101E-2</v>
      </c>
      <c r="F102" s="2">
        <v>6.0498220640569401E-3</v>
      </c>
      <c r="G102" s="2">
        <v>-5.8719490626105403E-2</v>
      </c>
      <c r="H102" s="2">
        <v>7.3656520105223597E-2</v>
      </c>
      <c r="I102" s="2">
        <v>5.5652782639132002E-2</v>
      </c>
      <c r="J102" s="2">
        <v>3.3156498673740098E-3</v>
      </c>
      <c r="K102" s="2">
        <v>5.3205551883674797E-2</v>
      </c>
      <c r="L102" s="2">
        <v>6.5265139629745797E-2</v>
      </c>
      <c r="M102" s="2">
        <v>0.112812960235641</v>
      </c>
      <c r="N102" s="3">
        <v>0.25265251989389897</v>
      </c>
      <c r="O102" s="3">
        <v>0.38795003673769302</v>
      </c>
    </row>
    <row r="103" spans="1:15" x14ac:dyDescent="0.3">
      <c r="A103" s="8" t="s">
        <v>196</v>
      </c>
      <c r="B103" s="8" t="s">
        <v>47</v>
      </c>
      <c r="C103" s="2">
        <v>2.0546721457923901E-2</v>
      </c>
      <c r="D103" s="2">
        <v>9.4537815126050397E-3</v>
      </c>
      <c r="E103" s="2">
        <v>-1.33541449878599E-2</v>
      </c>
      <c r="F103" s="2">
        <v>2.6190894709087701E-2</v>
      </c>
      <c r="G103" s="2">
        <v>-1.7129153819801299E-4</v>
      </c>
      <c r="H103" s="2">
        <v>2.7068699674490299E-2</v>
      </c>
      <c r="I103" s="2">
        <v>2.1351125938281899E-2</v>
      </c>
      <c r="J103" s="2">
        <v>6.6307365670423002E-2</v>
      </c>
      <c r="K103" s="2">
        <v>7.5202940725991693E-2</v>
      </c>
      <c r="L103" s="2">
        <v>8.0199430199430197E-2</v>
      </c>
      <c r="M103" s="2">
        <v>6.7123829618884301E-2</v>
      </c>
      <c r="N103" s="3">
        <v>0.32157439163808599</v>
      </c>
      <c r="O103" s="3">
        <v>0.40339923690600099</v>
      </c>
    </row>
    <row r="104" spans="1:15" x14ac:dyDescent="0.3">
      <c r="A104" s="8" t="s">
        <v>196</v>
      </c>
      <c r="B104" s="8" t="s">
        <v>48</v>
      </c>
      <c r="C104" s="2">
        <v>4.3816543816543797E-2</v>
      </c>
      <c r="D104" s="2">
        <v>3.4131031777167503E-2</v>
      </c>
      <c r="E104" s="2">
        <v>1.25189681335357E-2</v>
      </c>
      <c r="F104" s="2">
        <v>3.78418883476958E-2</v>
      </c>
      <c r="G104" s="2">
        <v>2.5812274368231001E-2</v>
      </c>
      <c r="H104" s="2">
        <v>4.0119655111736797E-2</v>
      </c>
      <c r="I104" s="2">
        <v>1.2011503975638599E-2</v>
      </c>
      <c r="J104" s="2">
        <v>-1.6716817118020699E-3</v>
      </c>
      <c r="K104" s="2">
        <v>5.0736771600803802E-2</v>
      </c>
      <c r="L104" s="2">
        <v>6.8844621513944201E-2</v>
      </c>
      <c r="M104" s="2">
        <v>2.8179513940658998E-2</v>
      </c>
      <c r="N104" s="3">
        <v>0.15279170845870901</v>
      </c>
      <c r="O104" s="3">
        <v>0.30804248861911998</v>
      </c>
    </row>
    <row r="105" spans="1:15" x14ac:dyDescent="0.3">
      <c r="A105" s="8" t="s">
        <v>196</v>
      </c>
      <c r="B105" s="8" t="s">
        <v>49</v>
      </c>
      <c r="C105" s="2">
        <v>2.0770702377698801E-2</v>
      </c>
      <c r="D105" s="2">
        <v>3.3199464524765701E-2</v>
      </c>
      <c r="E105" s="2">
        <v>7.7740347240217696E-3</v>
      </c>
      <c r="F105" s="2">
        <v>1.7228079197737198E-2</v>
      </c>
      <c r="G105" s="2">
        <v>4.4489383215369098E-2</v>
      </c>
      <c r="H105" s="2">
        <v>5.80832526621491E-3</v>
      </c>
      <c r="I105" s="2">
        <v>1.20307988450433E-2</v>
      </c>
      <c r="J105" s="2">
        <v>1.40275796481217E-2</v>
      </c>
      <c r="K105" s="2">
        <v>4.31418522860492E-2</v>
      </c>
      <c r="L105" s="2">
        <v>7.3050123623286098E-2</v>
      </c>
      <c r="M105" s="2">
        <v>4.3569333891914502E-2</v>
      </c>
      <c r="N105" s="3">
        <v>0.184498335710889</v>
      </c>
      <c r="O105" s="3">
        <v>0.29100803316921497</v>
      </c>
    </row>
    <row r="106" spans="1:15" x14ac:dyDescent="0.3">
      <c r="A106" s="8" t="s">
        <v>196</v>
      </c>
      <c r="B106" s="8" t="s">
        <v>50</v>
      </c>
      <c r="C106" s="2">
        <v>4.0932347924957403E-2</v>
      </c>
      <c r="D106" s="2">
        <v>-1.20152921900601E-2</v>
      </c>
      <c r="E106" s="2">
        <v>-1.54781647318961E-2</v>
      </c>
      <c r="F106" s="2">
        <v>6.4008983717012899E-2</v>
      </c>
      <c r="G106" s="2">
        <v>3.3245382585751999E-2</v>
      </c>
      <c r="H106" s="2">
        <v>3.6261491317671098E-2</v>
      </c>
      <c r="I106" s="2">
        <v>4.9285362247412499E-2</v>
      </c>
      <c r="J106" s="2">
        <v>-9.0652888680131494E-2</v>
      </c>
      <c r="K106" s="2">
        <v>0.111570247933884</v>
      </c>
      <c r="L106" s="2">
        <v>0.13243494423791799</v>
      </c>
      <c r="M106" s="2">
        <v>5.5806319244973299E-2</v>
      </c>
      <c r="N106" s="3">
        <v>0.208548614372945</v>
      </c>
      <c r="O106" s="3">
        <v>0.42233278054173601</v>
      </c>
    </row>
    <row r="107" spans="1:15" x14ac:dyDescent="0.3">
      <c r="A107" s="8" t="s">
        <v>196</v>
      </c>
      <c r="B107" s="8" t="s">
        <v>51</v>
      </c>
      <c r="C107" s="2">
        <v>5.6603773584905703E-2</v>
      </c>
      <c r="D107" s="2">
        <v>7.6785714285714304E-2</v>
      </c>
      <c r="E107" s="2">
        <v>-6.6334991708126003E-3</v>
      </c>
      <c r="F107" s="2">
        <v>6.1769616026711202E-2</v>
      </c>
      <c r="G107" s="2">
        <v>0.12578616352201299</v>
      </c>
      <c r="H107" s="2">
        <v>8.6592178770949699E-2</v>
      </c>
      <c r="I107" s="2">
        <v>9.2544987146529603E-2</v>
      </c>
      <c r="J107" s="2">
        <v>-0.28000000000000003</v>
      </c>
      <c r="K107" s="2">
        <v>0.14052287581699299</v>
      </c>
      <c r="L107" s="2">
        <v>0.26217765042979901</v>
      </c>
      <c r="M107" s="2">
        <v>6.6969353007945501E-2</v>
      </c>
      <c r="N107" s="3">
        <v>0.105882352941176</v>
      </c>
      <c r="O107" s="3">
        <v>0.55887230514096198</v>
      </c>
    </row>
    <row r="108" spans="1:15" x14ac:dyDescent="0.3">
      <c r="A108" s="8" t="s">
        <v>197</v>
      </c>
      <c r="B108" s="8" t="s">
        <v>46</v>
      </c>
      <c r="C108" s="2">
        <v>5.5902777777777801E-2</v>
      </c>
      <c r="D108" s="2">
        <v>3.9131864518250598E-2</v>
      </c>
      <c r="E108" s="2">
        <v>3.38607594936709E-2</v>
      </c>
      <c r="F108" s="2">
        <v>3.06091215182124E-4</v>
      </c>
      <c r="G108" s="2">
        <v>2.0348837209302299E-2</v>
      </c>
      <c r="H108" s="2">
        <v>-1.49947518368571E-3</v>
      </c>
      <c r="I108" s="2">
        <v>2.1775041297492099E-2</v>
      </c>
      <c r="J108" s="2">
        <v>2.8806584362139901E-2</v>
      </c>
      <c r="K108" s="2">
        <v>4.8571428571428599E-2</v>
      </c>
      <c r="L108" s="2">
        <v>5.2316076294277897E-2</v>
      </c>
      <c r="M108" s="2">
        <v>3.81926462972553E-2</v>
      </c>
      <c r="N108" s="3">
        <v>0.17857142857142899</v>
      </c>
      <c r="O108" s="3">
        <v>0.26882911392405101</v>
      </c>
    </row>
    <row r="109" spans="1:15" x14ac:dyDescent="0.3">
      <c r="A109" s="8" t="s">
        <v>197</v>
      </c>
      <c r="B109" s="8" t="s">
        <v>47</v>
      </c>
      <c r="C109" s="2">
        <v>3.5087719298245598E-2</v>
      </c>
      <c r="D109" s="2">
        <v>2.8580923894981701E-2</v>
      </c>
      <c r="E109" s="2">
        <v>2.9273021001615499E-2</v>
      </c>
      <c r="F109" s="2">
        <v>3.2960823706680097E-2</v>
      </c>
      <c r="G109" s="2">
        <v>2.4494013249863202E-2</v>
      </c>
      <c r="H109" s="2">
        <v>4.34266729947793E-2</v>
      </c>
      <c r="I109" s="2">
        <v>2.7461905844894201E-2</v>
      </c>
      <c r="J109" s="2">
        <v>3.7629350893697098E-3</v>
      </c>
      <c r="K109" s="2">
        <v>3.6992116434202499E-2</v>
      </c>
      <c r="L109" s="2">
        <v>5.3535353535353498E-2</v>
      </c>
      <c r="M109" s="2">
        <v>6.54993187667154E-2</v>
      </c>
      <c r="N109" s="3">
        <v>0.16844668253001999</v>
      </c>
      <c r="O109" s="3">
        <v>0.364458804523425</v>
      </c>
    </row>
    <row r="110" spans="1:15" x14ac:dyDescent="0.3">
      <c r="A110" s="8" t="s">
        <v>197</v>
      </c>
      <c r="B110" s="8" t="s">
        <v>48</v>
      </c>
      <c r="C110" s="2">
        <v>4.3776645523552003E-2</v>
      </c>
      <c r="D110" s="2">
        <v>3.6062960749153203E-2</v>
      </c>
      <c r="E110" s="2">
        <v>3.81730769230769E-2</v>
      </c>
      <c r="F110" s="2">
        <v>4.5753450032416397E-2</v>
      </c>
      <c r="G110" s="2">
        <v>3.2946594632893497E-2</v>
      </c>
      <c r="H110" s="2">
        <v>4.1927462916916701E-2</v>
      </c>
      <c r="I110" s="2">
        <v>4.0651744568795299E-2</v>
      </c>
      <c r="J110" s="2">
        <v>-1.4075597026727799E-2</v>
      </c>
      <c r="K110" s="2">
        <v>3.7536092396535103E-2</v>
      </c>
      <c r="L110" s="2">
        <v>5.8905380333951797E-2</v>
      </c>
      <c r="M110" s="2">
        <v>4.75981895167178E-2</v>
      </c>
      <c r="N110" s="3">
        <v>0.134746164795192</v>
      </c>
      <c r="O110" s="3">
        <v>0.37980769230769201</v>
      </c>
    </row>
    <row r="111" spans="1:15" x14ac:dyDescent="0.3">
      <c r="A111" s="8" t="s">
        <v>197</v>
      </c>
      <c r="B111" s="8" t="s">
        <v>49</v>
      </c>
      <c r="C111" s="2">
        <v>5.7232913072329097E-2</v>
      </c>
      <c r="D111" s="2">
        <v>5.36638945551546E-2</v>
      </c>
      <c r="E111" s="2">
        <v>4.34847356664185E-2</v>
      </c>
      <c r="F111" s="2">
        <v>4.5240473811902403E-2</v>
      </c>
      <c r="G111" s="2">
        <v>3.9595849262697998E-2</v>
      </c>
      <c r="H111" s="2">
        <v>3.1652219595481999E-2</v>
      </c>
      <c r="I111" s="2">
        <v>3.3099936346276303E-2</v>
      </c>
      <c r="J111" s="2">
        <v>-1.30622304374615E-2</v>
      </c>
      <c r="K111" s="2">
        <v>3.5709826445249102E-2</v>
      </c>
      <c r="L111" s="2">
        <v>6.63050030138638E-2</v>
      </c>
      <c r="M111" s="2">
        <v>4.2849067269643902E-2</v>
      </c>
      <c r="N111" s="3">
        <v>0.13666050523721501</v>
      </c>
      <c r="O111" s="3">
        <v>0.373641102010424</v>
      </c>
    </row>
    <row r="112" spans="1:15" x14ac:dyDescent="0.3">
      <c r="A112" s="8" t="s">
        <v>197</v>
      </c>
      <c r="B112" s="8" t="s">
        <v>50</v>
      </c>
      <c r="C112" s="2">
        <v>1.7213983050847498E-2</v>
      </c>
      <c r="D112" s="2">
        <v>7.81046602447279E-4</v>
      </c>
      <c r="E112" s="2">
        <v>2.2632674297606702E-2</v>
      </c>
      <c r="F112" s="2">
        <v>1.8570338336301201E-2</v>
      </c>
      <c r="G112" s="2">
        <v>1.8231768231768201E-2</v>
      </c>
      <c r="H112" s="2">
        <v>2.9433406916850601E-2</v>
      </c>
      <c r="I112" s="2">
        <v>2.7638789611627398E-2</v>
      </c>
      <c r="J112" s="2">
        <v>-7.5353582193368907E-2</v>
      </c>
      <c r="K112" s="2">
        <v>5.0150451354062202E-2</v>
      </c>
      <c r="L112" s="2">
        <v>0.108404966571156</v>
      </c>
      <c r="M112" s="2">
        <v>6.3981042654028403E-2</v>
      </c>
      <c r="N112" s="3">
        <v>0.145142592163227</v>
      </c>
      <c r="O112" s="3">
        <v>0.28485952133194598</v>
      </c>
    </row>
    <row r="113" spans="1:15" x14ac:dyDescent="0.3">
      <c r="A113" s="8" t="s">
        <v>197</v>
      </c>
      <c r="B113" s="8" t="s">
        <v>51</v>
      </c>
      <c r="C113" s="2">
        <v>1.7612524461839502E-2</v>
      </c>
      <c r="D113" s="2">
        <v>5.6410256410256397E-2</v>
      </c>
      <c r="E113" s="2">
        <v>5.9466019417475702E-2</v>
      </c>
      <c r="F113" s="2">
        <v>5.3264604810996603E-2</v>
      </c>
      <c r="G113" s="2">
        <v>6.4709081022294695E-2</v>
      </c>
      <c r="H113" s="2">
        <v>0.11491317671093</v>
      </c>
      <c r="I113" s="2">
        <v>4.6724690792487401E-2</v>
      </c>
      <c r="J113" s="2">
        <v>-0.22363238512035</v>
      </c>
      <c r="K113" s="2">
        <v>0.10597519729425001</v>
      </c>
      <c r="L113" s="2">
        <v>0.20030581039755399</v>
      </c>
      <c r="M113" s="2">
        <v>4.8832271762208099E-2</v>
      </c>
      <c r="N113" s="3">
        <v>8.0962800875273494E-2</v>
      </c>
      <c r="O113" s="3">
        <v>0.49878640776699001</v>
      </c>
    </row>
    <row r="114" spans="1:15" x14ac:dyDescent="0.3">
      <c r="A114" s="8" t="s">
        <v>198</v>
      </c>
      <c r="B114" s="8" t="s">
        <v>46</v>
      </c>
      <c r="C114" s="2">
        <v>3.4816646065100897E-2</v>
      </c>
      <c r="D114" s="2">
        <v>2.98626318932909E-2</v>
      </c>
      <c r="E114" s="2">
        <v>1.17919969070172E-2</v>
      </c>
      <c r="F114" s="2">
        <v>-3.7829575850210198E-2</v>
      </c>
      <c r="G114" s="2">
        <v>-2.04527402700556E-2</v>
      </c>
      <c r="H114" s="2">
        <v>2.93938779647273E-2</v>
      </c>
      <c r="I114" s="2">
        <v>3.2296179598267E-2</v>
      </c>
      <c r="J114" s="2">
        <v>2.49904616558565E-2</v>
      </c>
      <c r="K114" s="2">
        <v>6.7001675041875996E-3</v>
      </c>
      <c r="L114" s="2">
        <v>0.10001848770567601</v>
      </c>
      <c r="M114" s="2">
        <v>0.130252100840336</v>
      </c>
      <c r="N114" s="3">
        <v>0.28290728729492598</v>
      </c>
      <c r="O114" s="3">
        <v>0.30001933114247098</v>
      </c>
    </row>
    <row r="115" spans="1:15" x14ac:dyDescent="0.3">
      <c r="A115" s="8" t="s">
        <v>198</v>
      </c>
      <c r="B115" s="8" t="s">
        <v>47</v>
      </c>
      <c r="C115" s="2">
        <v>9.0401218892838999E-3</v>
      </c>
      <c r="D115" s="2">
        <v>9.3617877994765508E-3</v>
      </c>
      <c r="E115" s="2">
        <v>3.7997407001097001E-2</v>
      </c>
      <c r="F115" s="2">
        <v>-7.1099154496541096E-3</v>
      </c>
      <c r="G115" s="2">
        <v>-4.4513257209212297E-3</v>
      </c>
      <c r="H115" s="2">
        <v>3.0229393468118201E-2</v>
      </c>
      <c r="I115" s="2">
        <v>7.0950089631097293E-2</v>
      </c>
      <c r="J115" s="2">
        <v>3.5415381904678002E-2</v>
      </c>
      <c r="K115" s="2">
        <v>5.0880626223092001E-2</v>
      </c>
      <c r="L115" s="2">
        <v>6.4610153024046602E-2</v>
      </c>
      <c r="M115" s="2">
        <v>8.7687276598980901E-2</v>
      </c>
      <c r="N115" s="3">
        <v>0.25997709452911599</v>
      </c>
      <c r="O115" s="3">
        <v>0.42634885808317502</v>
      </c>
    </row>
    <row r="116" spans="1:15" x14ac:dyDescent="0.3">
      <c r="A116" s="8" t="s">
        <v>198</v>
      </c>
      <c r="B116" s="8" t="s">
        <v>48</v>
      </c>
      <c r="C116" s="2">
        <v>2.4812967581047399E-2</v>
      </c>
      <c r="D116" s="2">
        <v>3.9420854118505898E-2</v>
      </c>
      <c r="E116" s="2">
        <v>5.00994966639354E-2</v>
      </c>
      <c r="F116" s="2">
        <v>4.3696354921413397E-2</v>
      </c>
      <c r="G116" s="2">
        <v>3.97308554950336E-2</v>
      </c>
      <c r="H116" s="2">
        <v>4.6019517205957899E-2</v>
      </c>
      <c r="I116" s="2">
        <v>4.5762545418835301E-2</v>
      </c>
      <c r="J116" s="2">
        <v>-1.3428490938116299E-2</v>
      </c>
      <c r="K116" s="2">
        <v>4.1119360365505397E-2</v>
      </c>
      <c r="L116" s="2">
        <v>2.0021941854086699E-2</v>
      </c>
      <c r="M116" s="2">
        <v>4.0871201936004298E-2</v>
      </c>
      <c r="N116" s="3">
        <v>9.0524931918489995E-2</v>
      </c>
      <c r="O116" s="3">
        <v>0.35935853915486399</v>
      </c>
    </row>
    <row r="117" spans="1:15" x14ac:dyDescent="0.3">
      <c r="A117" s="8" t="s">
        <v>198</v>
      </c>
      <c r="B117" s="8" t="s">
        <v>49</v>
      </c>
      <c r="C117" s="2">
        <v>3.9406255522177101E-2</v>
      </c>
      <c r="D117" s="2">
        <v>4.3012580754845299E-2</v>
      </c>
      <c r="E117" s="2">
        <v>4.8410757946210303E-2</v>
      </c>
      <c r="F117" s="2">
        <v>3.3115671641791002E-2</v>
      </c>
      <c r="G117" s="2">
        <v>2.37772761474793E-2</v>
      </c>
      <c r="H117" s="2">
        <v>3.0574746435396101E-2</v>
      </c>
      <c r="I117" s="2">
        <v>3.5087719298245598E-2</v>
      </c>
      <c r="J117" s="2">
        <v>-2.46658398787378E-2</v>
      </c>
      <c r="K117" s="2">
        <v>2.7974003955919799E-2</v>
      </c>
      <c r="L117" s="2">
        <v>3.6833424958768603E-2</v>
      </c>
      <c r="M117" s="2">
        <v>3.9766702014846202E-2</v>
      </c>
      <c r="N117" s="3">
        <v>8.0887419043682005E-2</v>
      </c>
      <c r="O117" s="3">
        <v>0.27856560717196399</v>
      </c>
    </row>
    <row r="118" spans="1:15" x14ac:dyDescent="0.3">
      <c r="A118" s="8" t="s">
        <v>198</v>
      </c>
      <c r="B118" s="8" t="s">
        <v>50</v>
      </c>
      <c r="C118" s="2">
        <v>2.8096557182429802E-2</v>
      </c>
      <c r="D118" s="2">
        <v>1.5396458814472699E-2</v>
      </c>
      <c r="E118" s="2">
        <v>5.1554207733131199E-2</v>
      </c>
      <c r="F118" s="2">
        <v>1.9826964671953901E-2</v>
      </c>
      <c r="G118" s="2">
        <v>2.8278543655001799E-2</v>
      </c>
      <c r="H118" s="2">
        <v>5.0189068408387799E-2</v>
      </c>
      <c r="I118" s="2">
        <v>5.6955810147299502E-2</v>
      </c>
      <c r="J118" s="2">
        <v>-9.6314648497987002E-2</v>
      </c>
      <c r="K118" s="2">
        <v>0.11172035640849901</v>
      </c>
      <c r="L118" s="2">
        <v>0.13286066584463599</v>
      </c>
      <c r="M118" s="2">
        <v>6.3401360544217703E-2</v>
      </c>
      <c r="N118" s="3">
        <v>0.21028182099721299</v>
      </c>
      <c r="O118" s="3">
        <v>0.48142532221379802</v>
      </c>
    </row>
    <row r="119" spans="1:15" x14ac:dyDescent="0.3">
      <c r="A119" s="8" t="s">
        <v>198</v>
      </c>
      <c r="B119" s="8" t="s">
        <v>51</v>
      </c>
      <c r="C119" s="2">
        <v>2.5435073627844699E-2</v>
      </c>
      <c r="D119" s="2">
        <v>1.95822454308094E-2</v>
      </c>
      <c r="E119" s="2">
        <v>0.102432778489117</v>
      </c>
      <c r="F119" s="2">
        <v>9.7560975609756101E-2</v>
      </c>
      <c r="G119" s="2">
        <v>5.0793650793650801E-2</v>
      </c>
      <c r="H119" s="2">
        <v>6.9486404833836904E-2</v>
      </c>
      <c r="I119" s="2">
        <v>9.1337099811676106E-2</v>
      </c>
      <c r="J119" s="2">
        <v>-0.24072476272648799</v>
      </c>
      <c r="K119" s="2">
        <v>0.101136363636364</v>
      </c>
      <c r="L119" s="2">
        <v>0.18059855521155799</v>
      </c>
      <c r="M119" s="2">
        <v>6.5559440559440602E-2</v>
      </c>
      <c r="N119" s="3">
        <v>5.17687661777394E-2</v>
      </c>
      <c r="O119" s="3">
        <v>0.56081946222791301</v>
      </c>
    </row>
    <row r="120" spans="1:15" x14ac:dyDescent="0.3">
      <c r="A120" s="8" t="s">
        <v>199</v>
      </c>
      <c r="B120" s="8" t="s">
        <v>46</v>
      </c>
      <c r="C120" s="2">
        <v>5.3058539793904798E-2</v>
      </c>
      <c r="D120" s="2">
        <v>1.66562565063502E-3</v>
      </c>
      <c r="E120" s="2">
        <v>-2.07856994387861E-3</v>
      </c>
      <c r="F120" s="2">
        <v>-2.9160591543428501E-3</v>
      </c>
      <c r="G120" s="2">
        <v>-1.6711928138709001E-3</v>
      </c>
      <c r="H120" s="2">
        <v>3.4944549068842902E-2</v>
      </c>
      <c r="I120" s="2">
        <v>5.5196118075212297E-2</v>
      </c>
      <c r="J120" s="2">
        <v>5.9398352174746096E-3</v>
      </c>
      <c r="K120" s="2">
        <v>2.5904761904761899E-2</v>
      </c>
      <c r="L120" s="2">
        <v>5.6999628666914201E-2</v>
      </c>
      <c r="M120" s="2">
        <v>6.0600737748111699E-2</v>
      </c>
      <c r="N120" s="3">
        <v>0.15692661429392599</v>
      </c>
      <c r="O120" s="3">
        <v>0.25504053211390598</v>
      </c>
    </row>
    <row r="121" spans="1:15" x14ac:dyDescent="0.3">
      <c r="A121" s="8" t="s">
        <v>199</v>
      </c>
      <c r="B121" s="8" t="s">
        <v>47</v>
      </c>
      <c r="C121" s="2">
        <v>1.83781300252699E-2</v>
      </c>
      <c r="D121" s="2">
        <v>-8.6848635235731997E-3</v>
      </c>
      <c r="E121" s="2">
        <v>-1.50187734668335E-2</v>
      </c>
      <c r="F121" s="2">
        <v>8.31696892687998E-3</v>
      </c>
      <c r="G121" s="2">
        <v>2.80673616680032E-2</v>
      </c>
      <c r="H121" s="2">
        <v>4.3458881212391401E-2</v>
      </c>
      <c r="I121" s="2">
        <v>4.6881674498077702E-2</v>
      </c>
      <c r="J121" s="2">
        <v>5.2942976639804101E-2</v>
      </c>
      <c r="K121" s="2">
        <v>0.10104630885487299</v>
      </c>
      <c r="L121" s="2">
        <v>8.4029916410030797E-2</v>
      </c>
      <c r="M121" s="2">
        <v>8.2142857142857101E-2</v>
      </c>
      <c r="N121" s="3">
        <v>0.35999183923288802</v>
      </c>
      <c r="O121" s="3">
        <v>0.51689612015018804</v>
      </c>
    </row>
    <row r="122" spans="1:15" x14ac:dyDescent="0.3">
      <c r="A122" s="8" t="s">
        <v>199</v>
      </c>
      <c r="B122" s="8" t="s">
        <v>48</v>
      </c>
      <c r="C122" s="2">
        <v>3.4772529701535798E-2</v>
      </c>
      <c r="D122" s="2">
        <v>2.3242789134696198E-2</v>
      </c>
      <c r="E122" s="2">
        <v>1.34099616858238E-2</v>
      </c>
      <c r="F122" s="2">
        <v>3.3081285444234401E-2</v>
      </c>
      <c r="G122" s="2">
        <v>3.2806169128218501E-2</v>
      </c>
      <c r="H122" s="2">
        <v>3.1511009870918802E-2</v>
      </c>
      <c r="I122" s="2">
        <v>3.1161820635504801E-2</v>
      </c>
      <c r="J122" s="2">
        <v>-4.0452111838191604E-3</v>
      </c>
      <c r="K122" s="2">
        <v>4.5872655596702901E-2</v>
      </c>
      <c r="L122" s="2">
        <v>4.22615648201028E-2</v>
      </c>
      <c r="M122" s="2">
        <v>4.49315068493151E-2</v>
      </c>
      <c r="N122" s="3">
        <v>0.13444378346222499</v>
      </c>
      <c r="O122" s="3">
        <v>0.30473453749315799</v>
      </c>
    </row>
    <row r="123" spans="1:15" x14ac:dyDescent="0.3">
      <c r="A123" s="8" t="s">
        <v>199</v>
      </c>
      <c r="B123" s="8" t="s">
        <v>49</v>
      </c>
      <c r="C123" s="2">
        <v>3.5485747527632297E-2</v>
      </c>
      <c r="D123" s="2">
        <v>1.7790262172284601E-2</v>
      </c>
      <c r="E123" s="2">
        <v>2.1343146274148999E-2</v>
      </c>
      <c r="F123" s="2">
        <v>2.8103044496487099E-2</v>
      </c>
      <c r="G123" s="2">
        <v>9.9877343613106705E-3</v>
      </c>
      <c r="H123" s="2">
        <v>8.5010409437890396E-3</v>
      </c>
      <c r="I123" s="2">
        <v>2.5460175468776901E-2</v>
      </c>
      <c r="J123" s="2">
        <v>-2.31504781077E-2</v>
      </c>
      <c r="K123" s="2">
        <v>5.5297956379872899E-2</v>
      </c>
      <c r="L123" s="2">
        <v>4.4914564686737199E-2</v>
      </c>
      <c r="M123" s="2">
        <v>4.3918392773711297E-2</v>
      </c>
      <c r="N123" s="3">
        <v>0.12447575910082199</v>
      </c>
      <c r="O123" s="3">
        <v>0.23330266789328399</v>
      </c>
    </row>
    <row r="124" spans="1:15" x14ac:dyDescent="0.3">
      <c r="A124" s="8" t="s">
        <v>199</v>
      </c>
      <c r="B124" s="8" t="s">
        <v>50</v>
      </c>
      <c r="C124" s="2">
        <v>5.20732883317261E-2</v>
      </c>
      <c r="D124" s="2">
        <v>-9.1659028414298801E-4</v>
      </c>
      <c r="E124" s="2">
        <v>2.61467889908257E-2</v>
      </c>
      <c r="F124" s="2">
        <v>3.2185963343764001E-2</v>
      </c>
      <c r="G124" s="2">
        <v>5.67345171069727E-2</v>
      </c>
      <c r="H124" s="2">
        <v>7.6229508196721293E-2</v>
      </c>
      <c r="I124" s="2">
        <v>1.7897943640517899E-2</v>
      </c>
      <c r="J124" s="2">
        <v>-0.108866442199776</v>
      </c>
      <c r="K124" s="2">
        <v>9.6977329974811094E-2</v>
      </c>
      <c r="L124" s="2">
        <v>0.138538078836586</v>
      </c>
      <c r="M124" s="2">
        <v>5.7478991596638697E-2</v>
      </c>
      <c r="N124" s="3">
        <v>0.17695473251028801</v>
      </c>
      <c r="O124" s="3">
        <v>0.44311926605504598</v>
      </c>
    </row>
    <row r="125" spans="1:15" x14ac:dyDescent="0.3">
      <c r="A125" s="8" t="s">
        <v>199</v>
      </c>
      <c r="B125" s="8" t="s">
        <v>51</v>
      </c>
      <c r="C125" s="2">
        <v>5.2631578947368397E-2</v>
      </c>
      <c r="D125" s="2">
        <v>2.7419354838709699E-2</v>
      </c>
      <c r="E125" s="2">
        <v>3.2967032967033003E-2</v>
      </c>
      <c r="F125" s="2">
        <v>6.2310030395136801E-2</v>
      </c>
      <c r="G125" s="2">
        <v>5.8655221745350497E-2</v>
      </c>
      <c r="H125" s="2">
        <v>6.4864864864864896E-2</v>
      </c>
      <c r="I125" s="2">
        <v>8.3756345177665004E-2</v>
      </c>
      <c r="J125" s="2">
        <v>-0.26580796252927402</v>
      </c>
      <c r="K125" s="2">
        <v>0.11483253588516699</v>
      </c>
      <c r="L125" s="2">
        <v>0.25321888412017202</v>
      </c>
      <c r="M125" s="2">
        <v>0.105022831050228</v>
      </c>
      <c r="N125" s="3">
        <v>0.13348946135831399</v>
      </c>
      <c r="O125" s="3">
        <v>0.51962323390894805</v>
      </c>
    </row>
    <row r="126" spans="1:15" x14ac:dyDescent="0.3">
      <c r="A126" s="8" t="s">
        <v>200</v>
      </c>
      <c r="B126" s="8" t="s">
        <v>46</v>
      </c>
      <c r="C126" s="2">
        <v>4.4764983834866899E-2</v>
      </c>
      <c r="D126" s="2">
        <v>3.1183051654368001E-2</v>
      </c>
      <c r="E126" s="2">
        <v>2.10064635272392E-2</v>
      </c>
      <c r="F126" s="2">
        <v>3.3913633280578802E-2</v>
      </c>
      <c r="G126" s="2">
        <v>7.0413295429696002E-2</v>
      </c>
      <c r="H126" s="2">
        <v>2.20633299284985E-2</v>
      </c>
      <c r="I126" s="2">
        <v>1.81890865480712E-2</v>
      </c>
      <c r="J126" s="2">
        <v>-1.96309383588536E-3</v>
      </c>
      <c r="K126" s="2">
        <v>7.3367427222659307E-2</v>
      </c>
      <c r="L126" s="2">
        <v>5.25929998167491E-2</v>
      </c>
      <c r="M126" s="2">
        <v>6.9986072423398299E-2</v>
      </c>
      <c r="N126" s="3">
        <v>0.206517471535139</v>
      </c>
      <c r="O126" s="3">
        <v>0.41874422899353603</v>
      </c>
    </row>
    <row r="127" spans="1:15" x14ac:dyDescent="0.3">
      <c r="A127" s="8" t="s">
        <v>200</v>
      </c>
      <c r="B127" s="8" t="s">
        <v>47</v>
      </c>
      <c r="C127" s="2">
        <v>-1.28015092305619E-2</v>
      </c>
      <c r="D127" s="2">
        <v>2.1567021567021599E-2</v>
      </c>
      <c r="E127" s="2">
        <v>4.0887226082308901E-2</v>
      </c>
      <c r="F127" s="2">
        <v>7.4454428754813895E-2</v>
      </c>
      <c r="G127" s="2">
        <v>9.3906810035842295E-2</v>
      </c>
      <c r="H127" s="2">
        <v>5.6574923547400603E-2</v>
      </c>
      <c r="I127" s="2">
        <v>6.9464544138929094E-2</v>
      </c>
      <c r="J127" s="2">
        <v>1.6818093949352401E-2</v>
      </c>
      <c r="K127" s="2">
        <v>0.10484790874524701</v>
      </c>
      <c r="L127" s="2">
        <v>0.121741374860191</v>
      </c>
      <c r="M127" s="2">
        <v>0.11550851357570199</v>
      </c>
      <c r="N127" s="3">
        <v>0.40576068045621499</v>
      </c>
      <c r="O127" s="3">
        <v>0.94334580438268301</v>
      </c>
    </row>
    <row r="128" spans="1:15" x14ac:dyDescent="0.3">
      <c r="A128" s="8" t="s">
        <v>200</v>
      </c>
      <c r="B128" s="8" t="s">
        <v>48</v>
      </c>
      <c r="C128" s="2">
        <v>2.1746517159361201E-2</v>
      </c>
      <c r="D128" s="2">
        <v>3.4087130029930197E-2</v>
      </c>
      <c r="E128" s="2">
        <v>5.3223990995336902E-2</v>
      </c>
      <c r="F128" s="2">
        <v>4.6259541984732797E-2</v>
      </c>
      <c r="G128" s="2">
        <v>5.01969940172187E-2</v>
      </c>
      <c r="H128" s="2">
        <v>5.1132416284562998E-2</v>
      </c>
      <c r="I128" s="2">
        <v>4.8777263714474599E-2</v>
      </c>
      <c r="J128" s="2">
        <v>2.5207965717166599E-2</v>
      </c>
      <c r="K128" s="2">
        <v>5.0897467420703203E-2</v>
      </c>
      <c r="L128" s="2">
        <v>5.5451567618156297E-2</v>
      </c>
      <c r="M128" s="2">
        <v>4.9656395477721098E-2</v>
      </c>
      <c r="N128" s="3">
        <v>0.19359717670783999</v>
      </c>
      <c r="O128" s="3">
        <v>0.52275285415661699</v>
      </c>
    </row>
    <row r="129" spans="1:15" x14ac:dyDescent="0.3">
      <c r="A129" s="8" t="s">
        <v>200</v>
      </c>
      <c r="B129" s="8" t="s">
        <v>49</v>
      </c>
      <c r="C129" s="2">
        <v>2.1659771233876898E-2</v>
      </c>
      <c r="D129" s="2">
        <v>4.3592186755597902E-2</v>
      </c>
      <c r="E129" s="2">
        <v>4.1771285094727197E-2</v>
      </c>
      <c r="F129" s="2">
        <v>2.4539877300613501E-2</v>
      </c>
      <c r="G129" s="2">
        <v>4.7262617621899101E-2</v>
      </c>
      <c r="H129" s="2">
        <v>2.9201551970594201E-2</v>
      </c>
      <c r="I129" s="2">
        <v>3.8888888888888903E-2</v>
      </c>
      <c r="J129" s="2">
        <v>-1.56608097784568E-2</v>
      </c>
      <c r="K129" s="2">
        <v>4.7341870391928602E-2</v>
      </c>
      <c r="L129" s="2">
        <v>6.1504260837347197E-2</v>
      </c>
      <c r="M129" s="2">
        <v>4.0837696335078499E-2</v>
      </c>
      <c r="N129" s="3">
        <v>0.13903743315507999</v>
      </c>
      <c r="O129" s="3">
        <v>0.36133302898881497</v>
      </c>
    </row>
    <row r="130" spans="1:15" x14ac:dyDescent="0.3">
      <c r="A130" s="8" t="s">
        <v>200</v>
      </c>
      <c r="B130" s="8" t="s">
        <v>50</v>
      </c>
      <c r="C130" s="2">
        <v>-1.49700598802395E-2</v>
      </c>
      <c r="D130" s="2">
        <v>1.46909827760892E-2</v>
      </c>
      <c r="E130" s="2">
        <v>2.5461807289066399E-2</v>
      </c>
      <c r="F130" s="2">
        <v>3.4079844206426499E-2</v>
      </c>
      <c r="G130" s="2">
        <v>1.08286252354049E-2</v>
      </c>
      <c r="H130" s="2">
        <v>5.8686539357242697E-2</v>
      </c>
      <c r="I130" s="2">
        <v>3.38759348878135E-2</v>
      </c>
      <c r="J130" s="2">
        <v>-0.105106382978723</v>
      </c>
      <c r="K130" s="2">
        <v>8.5592011412268201E-2</v>
      </c>
      <c r="L130" s="2">
        <v>0.13710030661410399</v>
      </c>
      <c r="M130" s="2">
        <v>7.2804314329738107E-2</v>
      </c>
      <c r="N130" s="3">
        <v>0.18510638297872301</v>
      </c>
      <c r="O130" s="3">
        <v>0.39041437843235099</v>
      </c>
    </row>
    <row r="131" spans="1:15" x14ac:dyDescent="0.3">
      <c r="A131" s="8" t="s">
        <v>200</v>
      </c>
      <c r="B131" s="8" t="s">
        <v>51</v>
      </c>
      <c r="C131" s="2">
        <v>1.6474464579901201E-2</v>
      </c>
      <c r="D131" s="2">
        <v>4.0518638573743902E-2</v>
      </c>
      <c r="E131" s="2">
        <v>5.2959501557632398E-2</v>
      </c>
      <c r="F131" s="2">
        <v>5.6213017751479299E-2</v>
      </c>
      <c r="G131" s="2">
        <v>0.105042016806723</v>
      </c>
      <c r="H131" s="2">
        <v>6.9708491761723695E-2</v>
      </c>
      <c r="I131" s="2">
        <v>7.5829383886255902E-2</v>
      </c>
      <c r="J131" s="2">
        <v>-0.28634361233480199</v>
      </c>
      <c r="K131" s="2">
        <v>7.8703703703703706E-2</v>
      </c>
      <c r="L131" s="2">
        <v>0.25178826895565098</v>
      </c>
      <c r="M131" s="2">
        <v>4.57142857142857E-2</v>
      </c>
      <c r="N131" s="3">
        <v>7.7092511013215903E-3</v>
      </c>
      <c r="O131" s="3">
        <v>0.42523364485981302</v>
      </c>
    </row>
    <row r="132" spans="1:15" x14ac:dyDescent="0.3">
      <c r="A132" s="8" t="s">
        <v>201</v>
      </c>
      <c r="B132" s="8" t="s">
        <v>46</v>
      </c>
      <c r="C132" s="2">
        <v>2.15339946769901E-2</v>
      </c>
      <c r="D132" s="2">
        <v>2.2501184272856498E-2</v>
      </c>
      <c r="E132" s="2">
        <v>-3.4746351633078501E-3</v>
      </c>
      <c r="F132" s="2">
        <v>1.8596001859600201E-3</v>
      </c>
      <c r="G132" s="2">
        <v>-6.2645011600928101E-3</v>
      </c>
      <c r="H132" s="2">
        <v>4.66962409526033E-4</v>
      </c>
      <c r="I132" s="2">
        <v>1.70361726954492E-2</v>
      </c>
      <c r="J132" s="2">
        <v>-1.1473152822395599E-3</v>
      </c>
      <c r="K132" s="2">
        <v>2.5499655410062001E-2</v>
      </c>
      <c r="L132" s="2">
        <v>5.5555555555555601E-2</v>
      </c>
      <c r="M132" s="2">
        <v>0.110780984719864</v>
      </c>
      <c r="N132" s="3">
        <v>0.201009637448371</v>
      </c>
      <c r="O132" s="3">
        <v>0.21241602965022</v>
      </c>
    </row>
    <row r="133" spans="1:15" x14ac:dyDescent="0.3">
      <c r="A133" s="8" t="s">
        <v>201</v>
      </c>
      <c r="B133" s="8" t="s">
        <v>47</v>
      </c>
      <c r="C133" s="2">
        <v>7.5038105287841498E-3</v>
      </c>
      <c r="D133" s="2">
        <v>1.66414523449319E-2</v>
      </c>
      <c r="E133" s="2">
        <v>2.3809523809523801E-2</v>
      </c>
      <c r="F133" s="2">
        <v>2.23613595706619E-2</v>
      </c>
      <c r="G133" s="2">
        <v>2.0341207349081399E-2</v>
      </c>
      <c r="H133" s="2">
        <v>2.0900321543408401E-2</v>
      </c>
      <c r="I133" s="2">
        <v>4.0104986876640401E-2</v>
      </c>
      <c r="J133" s="2">
        <v>4.0779246997072797E-2</v>
      </c>
      <c r="K133" s="2">
        <v>5.2274270196877103E-2</v>
      </c>
      <c r="L133" s="2">
        <v>5.1336405529953902E-2</v>
      </c>
      <c r="M133" s="2">
        <v>6.6976417988954207E-2</v>
      </c>
      <c r="N133" s="3">
        <v>0.228525285151913</v>
      </c>
      <c r="O133" s="3">
        <v>0.393200549450549</v>
      </c>
    </row>
    <row r="134" spans="1:15" x14ac:dyDescent="0.3">
      <c r="A134" s="8" t="s">
        <v>201</v>
      </c>
      <c r="B134" s="8" t="s">
        <v>48</v>
      </c>
      <c r="C134" s="2">
        <v>2.19855250580363E-2</v>
      </c>
      <c r="D134" s="2">
        <v>2.8861571352218101E-2</v>
      </c>
      <c r="E134" s="2">
        <v>1.28571428571429E-2</v>
      </c>
      <c r="F134" s="2">
        <v>3.6671368124118503E-2</v>
      </c>
      <c r="G134" s="2">
        <v>3.53741496598639E-2</v>
      </c>
      <c r="H134" s="2">
        <v>3.2254210966431697E-2</v>
      </c>
      <c r="I134" s="2">
        <v>3.8421478995486598E-2</v>
      </c>
      <c r="J134" s="2">
        <v>1.5825253538393001E-2</v>
      </c>
      <c r="K134" s="2">
        <v>3.1486560614371897E-2</v>
      </c>
      <c r="L134" s="2">
        <v>4.3714103382259097E-2</v>
      </c>
      <c r="M134" s="2">
        <v>4.57556302863548E-2</v>
      </c>
      <c r="N134" s="3">
        <v>0.14365318176752501</v>
      </c>
      <c r="O134" s="3">
        <v>0.33272727272727298</v>
      </c>
    </row>
    <row r="135" spans="1:15" x14ac:dyDescent="0.3">
      <c r="A135" s="8" t="s">
        <v>201</v>
      </c>
      <c r="B135" s="8" t="s">
        <v>49</v>
      </c>
      <c r="C135" s="2">
        <v>3.1532362161165402E-2</v>
      </c>
      <c r="D135" s="2">
        <v>3.14622810153736E-2</v>
      </c>
      <c r="E135" s="2">
        <v>2.54766031195841E-2</v>
      </c>
      <c r="F135" s="2">
        <v>2.8054757478451899E-2</v>
      </c>
      <c r="G135" s="2">
        <v>2.7289166529672899E-2</v>
      </c>
      <c r="H135" s="2">
        <v>2.2563610177628399E-2</v>
      </c>
      <c r="I135" s="2">
        <v>2.14397496087637E-2</v>
      </c>
      <c r="J135" s="2">
        <v>-9.6522138808028193E-3</v>
      </c>
      <c r="K135" s="2">
        <v>3.2023514851485101E-2</v>
      </c>
      <c r="L135" s="2">
        <v>5.7712486883525697E-2</v>
      </c>
      <c r="M135" s="2">
        <v>3.6706349206349201E-2</v>
      </c>
      <c r="N135" s="3">
        <v>0.120729278382105</v>
      </c>
      <c r="O135" s="3">
        <v>0.26776429809358798</v>
      </c>
    </row>
    <row r="136" spans="1:15" x14ac:dyDescent="0.3">
      <c r="A136" s="8" t="s">
        <v>201</v>
      </c>
      <c r="B136" s="8" t="s">
        <v>50</v>
      </c>
      <c r="C136" s="2">
        <v>2.2539444027047301E-2</v>
      </c>
      <c r="D136" s="2">
        <v>1.7266715650257201E-2</v>
      </c>
      <c r="E136" s="2">
        <v>7.9451065366558295E-3</v>
      </c>
      <c r="F136" s="2">
        <v>2.0781082049444601E-2</v>
      </c>
      <c r="G136" s="2">
        <v>3.8610038610038602E-2</v>
      </c>
      <c r="H136" s="2">
        <v>4.08921933085502E-2</v>
      </c>
      <c r="I136" s="2">
        <v>4.15584415584416E-2</v>
      </c>
      <c r="J136" s="2">
        <v>-8.2605985037406501E-2</v>
      </c>
      <c r="K136" s="2">
        <v>7.5773020727149198E-2</v>
      </c>
      <c r="L136" s="2">
        <v>0.137713202779533</v>
      </c>
      <c r="M136" s="2">
        <v>6.3575791227096098E-2</v>
      </c>
      <c r="N136" s="3">
        <v>0.19420199501246899</v>
      </c>
      <c r="O136" s="3">
        <v>0.38353196099675002</v>
      </c>
    </row>
    <row r="137" spans="1:15" x14ac:dyDescent="0.3">
      <c r="A137" s="8" t="s">
        <v>201</v>
      </c>
      <c r="B137" s="8" t="s">
        <v>51</v>
      </c>
      <c r="C137" s="2">
        <v>1.82025028441411E-2</v>
      </c>
      <c r="D137" s="2">
        <v>5.0279329608938501E-2</v>
      </c>
      <c r="E137" s="2">
        <v>0</v>
      </c>
      <c r="F137" s="2">
        <v>7.6595744680851105E-2</v>
      </c>
      <c r="G137" s="2">
        <v>9.2885375494071207E-2</v>
      </c>
      <c r="H137" s="2">
        <v>8.4086799276672702E-2</v>
      </c>
      <c r="I137" s="2">
        <v>7.5896580483736403E-2</v>
      </c>
      <c r="J137" s="2">
        <v>-0.29457364341085301</v>
      </c>
      <c r="K137" s="2">
        <v>9.8901098901098897E-2</v>
      </c>
      <c r="L137" s="2">
        <v>0.249</v>
      </c>
      <c r="M137" s="2">
        <v>6.0848678943154502E-2</v>
      </c>
      <c r="N137" s="3">
        <v>2.7131782945736399E-2</v>
      </c>
      <c r="O137" s="3">
        <v>0.409574468085106</v>
      </c>
    </row>
    <row r="138" spans="1:15" x14ac:dyDescent="0.3">
      <c r="A138" s="8" t="s">
        <v>202</v>
      </c>
      <c r="B138" s="8" t="s">
        <v>46</v>
      </c>
      <c r="C138" s="2">
        <v>3.0674846625766899E-2</v>
      </c>
      <c r="D138" s="2">
        <v>3.8165266106442601E-2</v>
      </c>
      <c r="E138" s="2">
        <v>2.6644182124789199E-2</v>
      </c>
      <c r="F138" s="2">
        <v>-1.28120893561104E-2</v>
      </c>
      <c r="G138" s="2">
        <v>-3.3277870216306201E-3</v>
      </c>
      <c r="H138" s="2">
        <v>-2.2704507512520899E-2</v>
      </c>
      <c r="I138" s="2">
        <v>5.84215920737957E-2</v>
      </c>
      <c r="J138" s="2">
        <v>3.1956100710135597E-2</v>
      </c>
      <c r="K138" s="2">
        <v>4.5980606818892697E-2</v>
      </c>
      <c r="L138" s="2">
        <v>4.8744019138755999E-2</v>
      </c>
      <c r="M138" s="2">
        <v>3.6213287710293703E-2</v>
      </c>
      <c r="N138" s="3">
        <v>0.17301484828921901</v>
      </c>
      <c r="O138" s="3">
        <v>0.22563237774030401</v>
      </c>
    </row>
    <row r="139" spans="1:15" x14ac:dyDescent="0.3">
      <c r="A139" s="8" t="s">
        <v>202</v>
      </c>
      <c r="B139" s="8" t="s">
        <v>47</v>
      </c>
      <c r="C139" s="2">
        <v>0</v>
      </c>
      <c r="D139" s="2">
        <v>2.8848015488867399E-2</v>
      </c>
      <c r="E139" s="2">
        <v>7.7154685735792206E-2</v>
      </c>
      <c r="F139" s="2">
        <v>2.55066387141859E-2</v>
      </c>
      <c r="G139" s="2">
        <v>5.2981260647359502E-2</v>
      </c>
      <c r="H139" s="2">
        <v>6.0831580650380197E-2</v>
      </c>
      <c r="I139" s="2">
        <v>4.4075034314473099E-2</v>
      </c>
      <c r="J139" s="2">
        <v>-1.3438504236050201E-2</v>
      </c>
      <c r="K139" s="2">
        <v>7.93603790346461E-2</v>
      </c>
      <c r="L139" s="2">
        <v>8.6008230452674903E-2</v>
      </c>
      <c r="M139" s="2">
        <v>7.0986484779588202E-2</v>
      </c>
      <c r="N139" s="3">
        <v>0.238533450189892</v>
      </c>
      <c r="O139" s="3">
        <v>0.59559653744825003</v>
      </c>
    </row>
    <row r="140" spans="1:15" x14ac:dyDescent="0.3">
      <c r="A140" s="8" t="s">
        <v>202</v>
      </c>
      <c r="B140" s="8" t="s">
        <v>48</v>
      </c>
      <c r="C140" s="2">
        <v>1.6145942545607E-2</v>
      </c>
      <c r="D140" s="2">
        <v>7.42880726372266E-3</v>
      </c>
      <c r="E140" s="2">
        <v>3.1749283080704599E-2</v>
      </c>
      <c r="F140" s="2">
        <v>1.94560254119516E-2</v>
      </c>
      <c r="G140" s="2">
        <v>1.9474196689386599E-2</v>
      </c>
      <c r="H140" s="2">
        <v>2.9608404966571199E-2</v>
      </c>
      <c r="I140" s="2">
        <v>3.7105751391465699E-2</v>
      </c>
      <c r="J140" s="2">
        <v>-5.54561717352415E-3</v>
      </c>
      <c r="K140" s="2">
        <v>2.4644720273430499E-2</v>
      </c>
      <c r="L140" s="2">
        <v>3.5463483146067398E-2</v>
      </c>
      <c r="M140" s="2">
        <v>3.9504916920990202E-2</v>
      </c>
      <c r="N140" s="3">
        <v>9.6779964221824694E-2</v>
      </c>
      <c r="O140" s="3">
        <v>0.25583777140516201</v>
      </c>
    </row>
    <row r="141" spans="1:15" x14ac:dyDescent="0.3">
      <c r="A141" s="8" t="s">
        <v>202</v>
      </c>
      <c r="B141" s="8" t="s">
        <v>49</v>
      </c>
      <c r="C141" s="2">
        <v>2.0971302428256101E-2</v>
      </c>
      <c r="D141" s="2">
        <v>2.8648648648648599E-2</v>
      </c>
      <c r="E141" s="2">
        <v>4.7819232790331102E-2</v>
      </c>
      <c r="F141" s="2">
        <v>2.9839518555667001E-2</v>
      </c>
      <c r="G141" s="2">
        <v>2.9948867786705601E-2</v>
      </c>
      <c r="H141" s="2">
        <v>8.9834515366430303E-3</v>
      </c>
      <c r="I141" s="2">
        <v>1.1480787253983099E-2</v>
      </c>
      <c r="J141" s="2">
        <v>-1.7604818160759799E-2</v>
      </c>
      <c r="K141" s="2">
        <v>4.2914406979486001E-2</v>
      </c>
      <c r="L141" s="2">
        <v>2.3739543296405201E-2</v>
      </c>
      <c r="M141" s="2">
        <v>3.6219081272084799E-2</v>
      </c>
      <c r="N141" s="3">
        <v>8.6865879082696301E-2</v>
      </c>
      <c r="O141" s="3">
        <v>0.23279033105622701</v>
      </c>
    </row>
    <row r="142" spans="1:15" x14ac:dyDescent="0.3">
      <c r="A142" s="8" t="s">
        <v>202</v>
      </c>
      <c r="B142" s="8" t="s">
        <v>50</v>
      </c>
      <c r="C142" s="2">
        <v>1.91897654584222E-2</v>
      </c>
      <c r="D142" s="2">
        <v>4.9511854951185499E-2</v>
      </c>
      <c r="E142" s="2">
        <v>0.115614617940199</v>
      </c>
      <c r="F142" s="2">
        <v>3.8117927337701002E-2</v>
      </c>
      <c r="G142" s="2">
        <v>5.9667240390131999E-2</v>
      </c>
      <c r="H142" s="2">
        <v>4.7103410936654003E-2</v>
      </c>
      <c r="I142" s="2">
        <v>7.0320579110651496E-2</v>
      </c>
      <c r="J142" s="2">
        <v>-0.12753623188405799</v>
      </c>
      <c r="K142" s="2">
        <v>0.108527131782946</v>
      </c>
      <c r="L142" s="2">
        <v>9.0909090909090898E-2</v>
      </c>
      <c r="M142" s="2">
        <v>3.2051282051282E-2</v>
      </c>
      <c r="N142" s="3">
        <v>8.8888888888888906E-2</v>
      </c>
      <c r="O142" s="3">
        <v>0.497674418604651</v>
      </c>
    </row>
    <row r="143" spans="1:15" x14ac:dyDescent="0.3">
      <c r="A143" s="8" t="s">
        <v>202</v>
      </c>
      <c r="B143" s="8" t="s">
        <v>51</v>
      </c>
      <c r="C143" s="2">
        <v>3.3412887828162298E-2</v>
      </c>
      <c r="D143" s="2">
        <v>2.3094688221709E-2</v>
      </c>
      <c r="E143" s="2">
        <v>8.1264108352144496E-2</v>
      </c>
      <c r="F143" s="2">
        <v>3.9665970772442598E-2</v>
      </c>
      <c r="G143" s="2">
        <v>5.8232931726907598E-2</v>
      </c>
      <c r="H143" s="2">
        <v>8.1593927893738094E-2</v>
      </c>
      <c r="I143" s="2">
        <v>9.2982456140350903E-2</v>
      </c>
      <c r="J143" s="2">
        <v>-0.33868378812199001</v>
      </c>
      <c r="K143" s="2">
        <v>0.15776699029126201</v>
      </c>
      <c r="L143" s="2">
        <v>0.30817610062893103</v>
      </c>
      <c r="M143" s="2">
        <v>6.7307692307692304E-2</v>
      </c>
      <c r="N143" s="3">
        <v>6.9020866773675804E-2</v>
      </c>
      <c r="O143" s="3">
        <v>0.50338600451467297</v>
      </c>
    </row>
    <row r="144" spans="1:15" x14ac:dyDescent="0.3">
      <c r="A144" s="11" t="s">
        <v>17</v>
      </c>
      <c r="B144" s="11" t="s">
        <v>17</v>
      </c>
      <c r="C144" s="3">
        <v>2.7026036704739399E-2</v>
      </c>
      <c r="D144" s="3">
        <v>2.4959098067797801E-2</v>
      </c>
      <c r="E144" s="3">
        <v>2.8055972709823102E-2</v>
      </c>
      <c r="F144" s="3">
        <v>2.7009770726516402E-2</v>
      </c>
      <c r="G144" s="3">
        <v>2.8984005576383299E-2</v>
      </c>
      <c r="H144" s="3">
        <v>3.5349096934245101E-2</v>
      </c>
      <c r="I144" s="3">
        <v>3.8974186674683102E-2</v>
      </c>
      <c r="J144" s="3">
        <v>-9.8205661718088495E-3</v>
      </c>
      <c r="K144" s="3">
        <v>5.3912826749287698E-2</v>
      </c>
      <c r="L144" s="3">
        <v>6.9861980387759703E-2</v>
      </c>
      <c r="M144" s="3">
        <v>6.1511724957982197E-2</v>
      </c>
      <c r="N144" s="3">
        <v>0.185144053408902</v>
      </c>
      <c r="O144" s="3">
        <v>0.38504112422798797</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45</v>
      </c>
      <c r="B149" s="15"/>
    </row>
    <row r="150" spans="1:2" x14ac:dyDescent="0.3">
      <c r="A150" s="14" t="s">
        <v>54</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206</v>
      </c>
      <c r="B1" s="15"/>
    </row>
    <row r="2" spans="1:14" ht="15.6" x14ac:dyDescent="0.3">
      <c r="A2" s="12" t="s">
        <v>32</v>
      </c>
      <c r="B2" s="15"/>
    </row>
    <row r="3" spans="1:14" ht="15.6" x14ac:dyDescent="0.3">
      <c r="A3" s="12" t="s">
        <v>204</v>
      </c>
      <c r="B3" s="15"/>
    </row>
    <row r="4" spans="1:14" ht="15.6" x14ac:dyDescent="0.3">
      <c r="A4" s="12" t="s">
        <v>58</v>
      </c>
      <c r="B4" s="15"/>
    </row>
    <row r="5" spans="1:14" x14ac:dyDescent="0.3">
      <c r="A5" s="15"/>
      <c r="B5" s="15"/>
    </row>
    <row r="6" spans="1:14" x14ac:dyDescent="0.3">
      <c r="A6" s="16" t="str">
        <f>HYPERLINK("#'Table of contents'!A67",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55</v>
      </c>
      <c r="C9" s="1">
        <v>8033</v>
      </c>
      <c r="D9" s="1">
        <v>8423</v>
      </c>
      <c r="E9" s="1">
        <v>8754</v>
      </c>
      <c r="F9" s="1">
        <v>8921</v>
      </c>
      <c r="G9" s="1">
        <v>9238</v>
      </c>
      <c r="H9" s="1">
        <v>9270</v>
      </c>
      <c r="I9" s="1">
        <v>9648</v>
      </c>
      <c r="J9" s="1">
        <v>9873</v>
      </c>
      <c r="K9" s="1">
        <v>10194</v>
      </c>
      <c r="L9" s="1">
        <v>10993</v>
      </c>
      <c r="M9" s="1">
        <v>11992</v>
      </c>
      <c r="N9" s="1">
        <v>12840</v>
      </c>
    </row>
    <row r="10" spans="1:14" x14ac:dyDescent="0.3">
      <c r="A10" s="7" t="s">
        <v>196</v>
      </c>
      <c r="B10" s="7" t="s">
        <v>56</v>
      </c>
      <c r="C10" s="1">
        <v>10963</v>
      </c>
      <c r="D10" s="1">
        <v>11190</v>
      </c>
      <c r="E10" s="1">
        <v>11277</v>
      </c>
      <c r="F10" s="1">
        <v>11185</v>
      </c>
      <c r="G10" s="1">
        <v>11454</v>
      </c>
      <c r="H10" s="1">
        <v>11717</v>
      </c>
      <c r="I10" s="1">
        <v>12078</v>
      </c>
      <c r="J10" s="1">
        <v>12433</v>
      </c>
      <c r="K10" s="1">
        <v>12146</v>
      </c>
      <c r="L10" s="1">
        <v>12788</v>
      </c>
      <c r="M10" s="1">
        <v>13785</v>
      </c>
      <c r="N10" s="1">
        <v>14421</v>
      </c>
    </row>
    <row r="11" spans="1:14" x14ac:dyDescent="0.3">
      <c r="A11" s="7" t="s">
        <v>197</v>
      </c>
      <c r="B11" s="7" t="s">
        <v>55</v>
      </c>
      <c r="C11" s="1">
        <v>19752</v>
      </c>
      <c r="D11" s="1">
        <v>20810</v>
      </c>
      <c r="E11" s="1">
        <v>21846</v>
      </c>
      <c r="F11" s="1">
        <v>22808</v>
      </c>
      <c r="G11" s="1">
        <v>23841</v>
      </c>
      <c r="H11" s="1">
        <v>24715</v>
      </c>
      <c r="I11" s="1">
        <v>25733</v>
      </c>
      <c r="J11" s="1">
        <v>26689</v>
      </c>
      <c r="K11" s="1">
        <v>26761</v>
      </c>
      <c r="L11" s="1">
        <v>27933</v>
      </c>
      <c r="M11" s="1">
        <v>29773</v>
      </c>
      <c r="N11" s="1">
        <v>31583</v>
      </c>
    </row>
    <row r="12" spans="1:14" x14ac:dyDescent="0.3">
      <c r="A12" s="7" t="s">
        <v>197</v>
      </c>
      <c r="B12" s="7" t="s">
        <v>56</v>
      </c>
      <c r="C12" s="1">
        <v>21497</v>
      </c>
      <c r="D12" s="1">
        <v>22129</v>
      </c>
      <c r="E12" s="1">
        <v>22556</v>
      </c>
      <c r="F12" s="1">
        <v>23135</v>
      </c>
      <c r="G12" s="1">
        <v>23606</v>
      </c>
      <c r="H12" s="1">
        <v>24122</v>
      </c>
      <c r="I12" s="1">
        <v>24901</v>
      </c>
      <c r="J12" s="1">
        <v>25545</v>
      </c>
      <c r="K12" s="1">
        <v>24617</v>
      </c>
      <c r="L12" s="1">
        <v>25598</v>
      </c>
      <c r="M12" s="1">
        <v>27308</v>
      </c>
      <c r="N12" s="1">
        <v>28534</v>
      </c>
    </row>
    <row r="13" spans="1:14" x14ac:dyDescent="0.3">
      <c r="A13" s="7" t="s">
        <v>198</v>
      </c>
      <c r="B13" s="7" t="s">
        <v>55</v>
      </c>
      <c r="C13" s="1">
        <v>12920</v>
      </c>
      <c r="D13" s="1">
        <v>13379</v>
      </c>
      <c r="E13" s="1">
        <v>13885</v>
      </c>
      <c r="F13" s="1">
        <v>14653</v>
      </c>
      <c r="G13" s="1">
        <v>14860</v>
      </c>
      <c r="H13" s="1">
        <v>15131</v>
      </c>
      <c r="I13" s="1">
        <v>15843</v>
      </c>
      <c r="J13" s="1">
        <v>16908</v>
      </c>
      <c r="K13" s="1">
        <v>16870</v>
      </c>
      <c r="L13" s="1">
        <v>17773</v>
      </c>
      <c r="M13" s="1">
        <v>18865</v>
      </c>
      <c r="N13" s="1">
        <v>20444</v>
      </c>
    </row>
    <row r="14" spans="1:14" x14ac:dyDescent="0.3">
      <c r="A14" s="7" t="s">
        <v>198</v>
      </c>
      <c r="B14" s="7" t="s">
        <v>56</v>
      </c>
      <c r="C14" s="1">
        <v>18732</v>
      </c>
      <c r="D14" s="1">
        <v>19043</v>
      </c>
      <c r="E14" s="1">
        <v>19412</v>
      </c>
      <c r="F14" s="1">
        <v>20027</v>
      </c>
      <c r="G14" s="1">
        <v>20292</v>
      </c>
      <c r="H14" s="1">
        <v>20530</v>
      </c>
      <c r="I14" s="1">
        <v>21145</v>
      </c>
      <c r="J14" s="1">
        <v>21979</v>
      </c>
      <c r="K14" s="1">
        <v>21638</v>
      </c>
      <c r="L14" s="1">
        <v>22414</v>
      </c>
      <c r="M14" s="1">
        <v>23754</v>
      </c>
      <c r="N14" s="1">
        <v>25167</v>
      </c>
    </row>
    <row r="15" spans="1:14" x14ac:dyDescent="0.3">
      <c r="A15" s="7" t="s">
        <v>199</v>
      </c>
      <c r="B15" s="7" t="s">
        <v>55</v>
      </c>
      <c r="C15" s="1">
        <v>11907</v>
      </c>
      <c r="D15" s="1">
        <v>12571</v>
      </c>
      <c r="E15" s="1">
        <v>12803</v>
      </c>
      <c r="F15" s="1">
        <v>12991</v>
      </c>
      <c r="G15" s="1">
        <v>13357</v>
      </c>
      <c r="H15" s="1">
        <v>13775</v>
      </c>
      <c r="I15" s="1">
        <v>14358</v>
      </c>
      <c r="J15" s="1">
        <v>15066</v>
      </c>
      <c r="K15" s="1">
        <v>15196</v>
      </c>
      <c r="L15" s="1">
        <v>16362</v>
      </c>
      <c r="M15" s="1">
        <v>17641</v>
      </c>
      <c r="N15" s="1">
        <v>18895</v>
      </c>
    </row>
    <row r="16" spans="1:14" x14ac:dyDescent="0.3">
      <c r="A16" s="7" t="s">
        <v>199</v>
      </c>
      <c r="B16" s="7" t="s">
        <v>56</v>
      </c>
      <c r="C16" s="1">
        <v>16082</v>
      </c>
      <c r="D16" s="1">
        <v>16382</v>
      </c>
      <c r="E16" s="1">
        <v>16357</v>
      </c>
      <c r="F16" s="1">
        <v>16319</v>
      </c>
      <c r="G16" s="1">
        <v>16525</v>
      </c>
      <c r="H16" s="1">
        <v>16824</v>
      </c>
      <c r="I16" s="1">
        <v>17330</v>
      </c>
      <c r="J16" s="1">
        <v>17849</v>
      </c>
      <c r="K16" s="1">
        <v>17579</v>
      </c>
      <c r="L16" s="1">
        <v>18601</v>
      </c>
      <c r="M16" s="1">
        <v>19769</v>
      </c>
      <c r="N16" s="1">
        <v>20827</v>
      </c>
    </row>
    <row r="17" spans="1:14" x14ac:dyDescent="0.3">
      <c r="A17" s="7" t="s">
        <v>200</v>
      </c>
      <c r="B17" s="7" t="s">
        <v>55</v>
      </c>
      <c r="C17" s="1">
        <v>9967</v>
      </c>
      <c r="D17" s="1">
        <v>10188</v>
      </c>
      <c r="E17" s="1">
        <v>10533</v>
      </c>
      <c r="F17" s="1">
        <v>11062</v>
      </c>
      <c r="G17" s="1">
        <v>11889</v>
      </c>
      <c r="H17" s="1">
        <v>12978</v>
      </c>
      <c r="I17" s="1">
        <v>13725</v>
      </c>
      <c r="J17" s="1">
        <v>14460</v>
      </c>
      <c r="K17" s="1">
        <v>14380</v>
      </c>
      <c r="L17" s="1">
        <v>15631</v>
      </c>
      <c r="M17" s="1">
        <v>17240</v>
      </c>
      <c r="N17" s="1">
        <v>18758</v>
      </c>
    </row>
    <row r="18" spans="1:14" x14ac:dyDescent="0.3">
      <c r="A18" s="7" t="s">
        <v>200</v>
      </c>
      <c r="B18" s="7" t="s">
        <v>56</v>
      </c>
      <c r="C18" s="1">
        <v>14081</v>
      </c>
      <c r="D18" s="1">
        <v>14142</v>
      </c>
      <c r="E18" s="1">
        <v>14528</v>
      </c>
      <c r="F18" s="1">
        <v>14995</v>
      </c>
      <c r="G18" s="1">
        <v>15421</v>
      </c>
      <c r="H18" s="1">
        <v>16103</v>
      </c>
      <c r="I18" s="1">
        <v>16674</v>
      </c>
      <c r="J18" s="1">
        <v>17408</v>
      </c>
      <c r="K18" s="1">
        <v>17263</v>
      </c>
      <c r="L18" s="1">
        <v>18377</v>
      </c>
      <c r="M18" s="1">
        <v>19765</v>
      </c>
      <c r="N18" s="1">
        <v>21066</v>
      </c>
    </row>
    <row r="19" spans="1:14" x14ac:dyDescent="0.3">
      <c r="A19" s="7" t="s">
        <v>201</v>
      </c>
      <c r="B19" s="7" t="s">
        <v>55</v>
      </c>
      <c r="C19" s="1">
        <v>13173</v>
      </c>
      <c r="D19" s="1">
        <v>13634</v>
      </c>
      <c r="E19" s="1">
        <v>14149</v>
      </c>
      <c r="F19" s="1">
        <v>14504</v>
      </c>
      <c r="G19" s="1">
        <v>15025</v>
      </c>
      <c r="H19" s="1">
        <v>15555</v>
      </c>
      <c r="I19" s="1">
        <v>16018</v>
      </c>
      <c r="J19" s="1">
        <v>16597</v>
      </c>
      <c r="K19" s="1">
        <v>16968</v>
      </c>
      <c r="L19" s="1">
        <v>17743</v>
      </c>
      <c r="M19" s="1">
        <v>18963</v>
      </c>
      <c r="N19" s="1">
        <v>20293</v>
      </c>
    </row>
    <row r="20" spans="1:14" x14ac:dyDescent="0.3">
      <c r="A20" s="7" t="s">
        <v>201</v>
      </c>
      <c r="B20" s="7" t="s">
        <v>56</v>
      </c>
      <c r="C20" s="1">
        <v>15776</v>
      </c>
      <c r="D20" s="1">
        <v>15876</v>
      </c>
      <c r="E20" s="1">
        <v>16083</v>
      </c>
      <c r="F20" s="1">
        <v>16189</v>
      </c>
      <c r="G20" s="1">
        <v>16458</v>
      </c>
      <c r="H20" s="1">
        <v>16743</v>
      </c>
      <c r="I20" s="1">
        <v>17102</v>
      </c>
      <c r="J20" s="1">
        <v>17666</v>
      </c>
      <c r="K20" s="1">
        <v>17128</v>
      </c>
      <c r="L20" s="1">
        <v>17810</v>
      </c>
      <c r="M20" s="1">
        <v>18876</v>
      </c>
      <c r="N20" s="1">
        <v>19845</v>
      </c>
    </row>
    <row r="21" spans="1:14" x14ac:dyDescent="0.3">
      <c r="A21" s="7" t="s">
        <v>202</v>
      </c>
      <c r="B21" s="7" t="s">
        <v>55</v>
      </c>
      <c r="C21" s="1">
        <v>8313</v>
      </c>
      <c r="D21" s="1">
        <v>8633</v>
      </c>
      <c r="E21" s="1">
        <v>8957</v>
      </c>
      <c r="F21" s="1">
        <v>9688</v>
      </c>
      <c r="G21" s="1">
        <v>9991</v>
      </c>
      <c r="H21" s="1">
        <v>10394</v>
      </c>
      <c r="I21" s="1">
        <v>10776</v>
      </c>
      <c r="J21" s="1">
        <v>11297</v>
      </c>
      <c r="K21" s="1">
        <v>11079</v>
      </c>
      <c r="L21" s="1">
        <v>11829</v>
      </c>
      <c r="M21" s="1">
        <v>12639</v>
      </c>
      <c r="N21" s="1">
        <v>13317</v>
      </c>
    </row>
    <row r="22" spans="1:14" x14ac:dyDescent="0.3">
      <c r="A22" s="7" t="s">
        <v>202</v>
      </c>
      <c r="B22" s="7" t="s">
        <v>56</v>
      </c>
      <c r="C22" s="1">
        <v>9842</v>
      </c>
      <c r="D22" s="1">
        <v>9801</v>
      </c>
      <c r="E22" s="1">
        <v>9958</v>
      </c>
      <c r="F22" s="1">
        <v>10263</v>
      </c>
      <c r="G22" s="1">
        <v>10367</v>
      </c>
      <c r="H22" s="1">
        <v>10621</v>
      </c>
      <c r="I22" s="1">
        <v>10870</v>
      </c>
      <c r="J22" s="1">
        <v>11247</v>
      </c>
      <c r="K22" s="1">
        <v>10890</v>
      </c>
      <c r="L22" s="1">
        <v>11403</v>
      </c>
      <c r="M22" s="1">
        <v>12019</v>
      </c>
      <c r="N22" s="1">
        <v>12539</v>
      </c>
    </row>
    <row r="23" spans="1:14" x14ac:dyDescent="0.3">
      <c r="A23" s="10" t="s">
        <v>17</v>
      </c>
      <c r="B23" s="10" t="s">
        <v>17</v>
      </c>
      <c r="C23" s="5">
        <v>191038</v>
      </c>
      <c r="D23" s="5">
        <v>196201</v>
      </c>
      <c r="E23" s="5">
        <v>201098</v>
      </c>
      <c r="F23" s="5">
        <v>206740</v>
      </c>
      <c r="G23" s="5">
        <v>212324</v>
      </c>
      <c r="H23" s="5">
        <v>218478</v>
      </c>
      <c r="I23" s="5">
        <v>226201</v>
      </c>
      <c r="J23" s="5">
        <v>235017</v>
      </c>
      <c r="K23" s="5">
        <v>232709</v>
      </c>
      <c r="L23" s="5">
        <v>245255</v>
      </c>
      <c r="M23" s="5">
        <v>262389</v>
      </c>
      <c r="N23" s="5">
        <v>278529</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55</v>
      </c>
      <c r="C28" s="2">
        <v>0.42287850073699701</v>
      </c>
      <c r="D28" s="2">
        <v>0.42946005200632198</v>
      </c>
      <c r="E28" s="2">
        <v>0.43702261494683198</v>
      </c>
      <c r="F28" s="2">
        <v>0.44369839848801401</v>
      </c>
      <c r="G28" s="2">
        <v>0.44645273535666002</v>
      </c>
      <c r="H28" s="2">
        <v>0.44170200600371701</v>
      </c>
      <c r="I28" s="2">
        <v>0.44407622203811098</v>
      </c>
      <c r="J28" s="2">
        <v>0.44261633641172798</v>
      </c>
      <c r="K28" s="2">
        <v>0.45631154879140601</v>
      </c>
      <c r="L28" s="2">
        <v>0.46225978722509597</v>
      </c>
      <c r="M28" s="2">
        <v>0.46522093339023202</v>
      </c>
      <c r="N28" s="2">
        <v>0.47100253108836798</v>
      </c>
    </row>
    <row r="29" spans="1:14" x14ac:dyDescent="0.3">
      <c r="A29" s="8" t="s">
        <v>196</v>
      </c>
      <c r="B29" s="8" t="s">
        <v>56</v>
      </c>
      <c r="C29" s="2">
        <v>0.57712149926300305</v>
      </c>
      <c r="D29" s="2">
        <v>0.57053994799367802</v>
      </c>
      <c r="E29" s="2">
        <v>0.56297738505316797</v>
      </c>
      <c r="F29" s="2">
        <v>0.55630160151198604</v>
      </c>
      <c r="G29" s="2">
        <v>0.55354726464334003</v>
      </c>
      <c r="H29" s="2">
        <v>0.55829799399628299</v>
      </c>
      <c r="I29" s="2">
        <v>0.55592377796188897</v>
      </c>
      <c r="J29" s="2">
        <v>0.55738366358827196</v>
      </c>
      <c r="K29" s="2">
        <v>0.54368845120859399</v>
      </c>
      <c r="L29" s="2">
        <v>0.53774021277490403</v>
      </c>
      <c r="M29" s="2">
        <v>0.53477906660976804</v>
      </c>
      <c r="N29" s="2">
        <v>0.52899746891163202</v>
      </c>
    </row>
    <row r="30" spans="1:14" x14ac:dyDescent="0.3">
      <c r="A30" s="8" t="s">
        <v>197</v>
      </c>
      <c r="B30" s="8" t="s">
        <v>55</v>
      </c>
      <c r="C30" s="2">
        <v>0.47884797207204999</v>
      </c>
      <c r="D30" s="2">
        <v>0.484641002352174</v>
      </c>
      <c r="E30" s="2">
        <v>0.49200486464573701</v>
      </c>
      <c r="F30" s="2">
        <v>0.496441242409072</v>
      </c>
      <c r="G30" s="2">
        <v>0.50247644740447195</v>
      </c>
      <c r="H30" s="2">
        <v>0.50607121649568998</v>
      </c>
      <c r="I30" s="2">
        <v>0.50821582335979798</v>
      </c>
      <c r="J30" s="2">
        <v>0.51095072175211598</v>
      </c>
      <c r="K30" s="2">
        <v>0.52086496165674001</v>
      </c>
      <c r="L30" s="2">
        <v>0.521809792456707</v>
      </c>
      <c r="M30" s="2">
        <v>0.52159212347366002</v>
      </c>
      <c r="N30" s="2">
        <v>0.52535888351048798</v>
      </c>
    </row>
    <row r="31" spans="1:14" x14ac:dyDescent="0.3">
      <c r="A31" s="8" t="s">
        <v>197</v>
      </c>
      <c r="B31" s="8" t="s">
        <v>56</v>
      </c>
      <c r="C31" s="2">
        <v>0.52115202792795001</v>
      </c>
      <c r="D31" s="2">
        <v>0.515358997647826</v>
      </c>
      <c r="E31" s="2">
        <v>0.50799513535426299</v>
      </c>
      <c r="F31" s="2">
        <v>0.50355875759092805</v>
      </c>
      <c r="G31" s="2">
        <v>0.497523552595528</v>
      </c>
      <c r="H31" s="2">
        <v>0.49392878350431002</v>
      </c>
      <c r="I31" s="2">
        <v>0.49178417664020202</v>
      </c>
      <c r="J31" s="2">
        <v>0.48904927824788502</v>
      </c>
      <c r="K31" s="2">
        <v>0.47913503834325999</v>
      </c>
      <c r="L31" s="2">
        <v>0.478190207543293</v>
      </c>
      <c r="M31" s="2">
        <v>0.47840787652633998</v>
      </c>
      <c r="N31" s="2">
        <v>0.47464111648951202</v>
      </c>
    </row>
    <row r="32" spans="1:14" x14ac:dyDescent="0.3">
      <c r="A32" s="8" t="s">
        <v>198</v>
      </c>
      <c r="B32" s="8" t="s">
        <v>55</v>
      </c>
      <c r="C32" s="2">
        <v>0.40818905598382399</v>
      </c>
      <c r="D32" s="2">
        <v>0.412651903028808</v>
      </c>
      <c r="E32" s="2">
        <v>0.41700453494308798</v>
      </c>
      <c r="F32" s="2">
        <v>0.42252018454440599</v>
      </c>
      <c r="G32" s="2">
        <v>0.42273554847519301</v>
      </c>
      <c r="H32" s="2">
        <v>0.42430105717730898</v>
      </c>
      <c r="I32" s="2">
        <v>0.42832810641289099</v>
      </c>
      <c r="J32" s="2">
        <v>0.43479826162985102</v>
      </c>
      <c r="K32" s="2">
        <v>0.438090786330113</v>
      </c>
      <c r="L32" s="2">
        <v>0.44225744643790299</v>
      </c>
      <c r="M32" s="2">
        <v>0.44264295267369003</v>
      </c>
      <c r="N32" s="2">
        <v>0.44822520883120298</v>
      </c>
    </row>
    <row r="33" spans="1:15" x14ac:dyDescent="0.3">
      <c r="A33" s="8" t="s">
        <v>198</v>
      </c>
      <c r="B33" s="8" t="s">
        <v>56</v>
      </c>
      <c r="C33" s="2">
        <v>0.59181094401617595</v>
      </c>
      <c r="D33" s="2">
        <v>0.58734809697119195</v>
      </c>
      <c r="E33" s="2">
        <v>0.58299546505691202</v>
      </c>
      <c r="F33" s="2">
        <v>0.57747981545559401</v>
      </c>
      <c r="G33" s="2">
        <v>0.57726445152480699</v>
      </c>
      <c r="H33" s="2">
        <v>0.57569894282269096</v>
      </c>
      <c r="I33" s="2">
        <v>0.57167189358710901</v>
      </c>
      <c r="J33" s="2">
        <v>0.56520173837014898</v>
      </c>
      <c r="K33" s="2">
        <v>0.561909213669887</v>
      </c>
      <c r="L33" s="2">
        <v>0.55774255356209701</v>
      </c>
      <c r="M33" s="2">
        <v>0.55735704732630997</v>
      </c>
      <c r="N33" s="2">
        <v>0.55177479116879702</v>
      </c>
    </row>
    <row r="34" spans="1:15" x14ac:dyDescent="0.3">
      <c r="A34" s="8" t="s">
        <v>199</v>
      </c>
      <c r="B34" s="8" t="s">
        <v>55</v>
      </c>
      <c r="C34" s="2">
        <v>0.42541712815749</v>
      </c>
      <c r="D34" s="2">
        <v>0.43418644009256402</v>
      </c>
      <c r="E34" s="2">
        <v>0.43906035665294901</v>
      </c>
      <c r="F34" s="2">
        <v>0.443227567383146</v>
      </c>
      <c r="G34" s="2">
        <v>0.44699149989960502</v>
      </c>
      <c r="H34" s="2">
        <v>0.450178110395765</v>
      </c>
      <c r="I34" s="2">
        <v>0.45310527644534199</v>
      </c>
      <c r="J34" s="2">
        <v>0.45772444174388599</v>
      </c>
      <c r="K34" s="2">
        <v>0.46364607170099198</v>
      </c>
      <c r="L34" s="2">
        <v>0.46798043646140203</v>
      </c>
      <c r="M34" s="2">
        <v>0.47155840684309003</v>
      </c>
      <c r="N34" s="2">
        <v>0.475680982830673</v>
      </c>
    </row>
    <row r="35" spans="1:15" x14ac:dyDescent="0.3">
      <c r="A35" s="8" t="s">
        <v>199</v>
      </c>
      <c r="B35" s="8" t="s">
        <v>56</v>
      </c>
      <c r="C35" s="2">
        <v>0.57458287184251</v>
      </c>
      <c r="D35" s="2">
        <v>0.56581355990743598</v>
      </c>
      <c r="E35" s="2">
        <v>0.56093964334705104</v>
      </c>
      <c r="F35" s="2">
        <v>0.55677243261685405</v>
      </c>
      <c r="G35" s="2">
        <v>0.55300850010039504</v>
      </c>
      <c r="H35" s="2">
        <v>0.54982188960423495</v>
      </c>
      <c r="I35" s="2">
        <v>0.54689472355465796</v>
      </c>
      <c r="J35" s="2">
        <v>0.54227555825611395</v>
      </c>
      <c r="K35" s="2">
        <v>0.53635392829900796</v>
      </c>
      <c r="L35" s="2">
        <v>0.53201956353859803</v>
      </c>
      <c r="M35" s="2">
        <v>0.52844159315690997</v>
      </c>
      <c r="N35" s="2">
        <v>0.52431901716932705</v>
      </c>
    </row>
    <row r="36" spans="1:15" x14ac:dyDescent="0.3">
      <c r="A36" s="8" t="s">
        <v>200</v>
      </c>
      <c r="B36" s="8" t="s">
        <v>55</v>
      </c>
      <c r="C36" s="2">
        <v>0.41446274118429799</v>
      </c>
      <c r="D36" s="2">
        <v>0.41874229346485797</v>
      </c>
      <c r="E36" s="2">
        <v>0.42029448146522502</v>
      </c>
      <c r="F36" s="2">
        <v>0.42453083624361998</v>
      </c>
      <c r="G36" s="2">
        <v>0.435335042109118</v>
      </c>
      <c r="H36" s="2">
        <v>0.44627076097795798</v>
      </c>
      <c r="I36" s="2">
        <v>0.45149511497088701</v>
      </c>
      <c r="J36" s="2">
        <v>0.45374670515878002</v>
      </c>
      <c r="K36" s="2">
        <v>0.45444490092595502</v>
      </c>
      <c r="L36" s="2">
        <v>0.45962714655375198</v>
      </c>
      <c r="M36" s="2">
        <v>0.46588298878529899</v>
      </c>
      <c r="N36" s="2">
        <v>0.47102249899558102</v>
      </c>
    </row>
    <row r="37" spans="1:15" x14ac:dyDescent="0.3">
      <c r="A37" s="8" t="s">
        <v>200</v>
      </c>
      <c r="B37" s="8" t="s">
        <v>56</v>
      </c>
      <c r="C37" s="2">
        <v>0.58553725881570196</v>
      </c>
      <c r="D37" s="2">
        <v>0.58125770653514197</v>
      </c>
      <c r="E37" s="2">
        <v>0.57970551853477503</v>
      </c>
      <c r="F37" s="2">
        <v>0.57546916375638002</v>
      </c>
      <c r="G37" s="2">
        <v>0.564664957890882</v>
      </c>
      <c r="H37" s="2">
        <v>0.55372923902204196</v>
      </c>
      <c r="I37" s="2">
        <v>0.54850488502911299</v>
      </c>
      <c r="J37" s="2">
        <v>0.54625329484121998</v>
      </c>
      <c r="K37" s="2">
        <v>0.54555509907404498</v>
      </c>
      <c r="L37" s="2">
        <v>0.54037285344624797</v>
      </c>
      <c r="M37" s="2">
        <v>0.53411701121470101</v>
      </c>
      <c r="N37" s="2">
        <v>0.52897750100441898</v>
      </c>
    </row>
    <row r="38" spans="1:15" x14ac:dyDescent="0.3">
      <c r="A38" s="8" t="s">
        <v>201</v>
      </c>
      <c r="B38" s="8" t="s">
        <v>55</v>
      </c>
      <c r="C38" s="2">
        <v>0.455041624926595</v>
      </c>
      <c r="D38" s="2">
        <v>0.46201287699085097</v>
      </c>
      <c r="E38" s="2">
        <v>0.46801402487430499</v>
      </c>
      <c r="F38" s="2">
        <v>0.47255074446942302</v>
      </c>
      <c r="G38" s="2">
        <v>0.47724168598926398</v>
      </c>
      <c r="H38" s="2">
        <v>0.481608768344789</v>
      </c>
      <c r="I38" s="2">
        <v>0.48363526570048299</v>
      </c>
      <c r="J38" s="2">
        <v>0.48440008172080701</v>
      </c>
      <c r="K38" s="2">
        <v>0.49765368371656499</v>
      </c>
      <c r="L38" s="2">
        <v>0.49905774477540599</v>
      </c>
      <c r="M38" s="2">
        <v>0.50114960754776805</v>
      </c>
      <c r="N38" s="2">
        <v>0.50558074642483397</v>
      </c>
    </row>
    <row r="39" spans="1:15" x14ac:dyDescent="0.3">
      <c r="A39" s="8" t="s">
        <v>201</v>
      </c>
      <c r="B39" s="8" t="s">
        <v>56</v>
      </c>
      <c r="C39" s="2">
        <v>0.54495837507340505</v>
      </c>
      <c r="D39" s="2">
        <v>0.53798712300914897</v>
      </c>
      <c r="E39" s="2">
        <v>0.53198597512569501</v>
      </c>
      <c r="F39" s="2">
        <v>0.52744925553057698</v>
      </c>
      <c r="G39" s="2">
        <v>0.52275831401073602</v>
      </c>
      <c r="H39" s="2">
        <v>0.51839123165521095</v>
      </c>
      <c r="I39" s="2">
        <v>0.51636473429951701</v>
      </c>
      <c r="J39" s="2">
        <v>0.51559991827919305</v>
      </c>
      <c r="K39" s="2">
        <v>0.50234631628343496</v>
      </c>
      <c r="L39" s="2">
        <v>0.50094225522459401</v>
      </c>
      <c r="M39" s="2">
        <v>0.49885039245223201</v>
      </c>
      <c r="N39" s="2">
        <v>0.49441925357516597</v>
      </c>
    </row>
    <row r="40" spans="1:15" x14ac:dyDescent="0.3">
      <c r="A40" s="8" t="s">
        <v>202</v>
      </c>
      <c r="B40" s="8" t="s">
        <v>55</v>
      </c>
      <c r="C40" s="2">
        <v>0.45789038832277601</v>
      </c>
      <c r="D40" s="2">
        <v>0.46831940978626502</v>
      </c>
      <c r="E40" s="2">
        <v>0.47353951890034401</v>
      </c>
      <c r="F40" s="2">
        <v>0.48558969475214298</v>
      </c>
      <c r="G40" s="2">
        <v>0.490765301110129</v>
      </c>
      <c r="H40" s="2">
        <v>0.494599095883892</v>
      </c>
      <c r="I40" s="2">
        <v>0.49782869814284397</v>
      </c>
      <c r="J40" s="2">
        <v>0.50110894251242</v>
      </c>
      <c r="K40" s="2">
        <v>0.50430151577222404</v>
      </c>
      <c r="L40" s="2">
        <v>0.50916838842975198</v>
      </c>
      <c r="M40" s="2">
        <v>0.51257198475139898</v>
      </c>
      <c r="N40" s="2">
        <v>0.51504486386138604</v>
      </c>
    </row>
    <row r="41" spans="1:15" x14ac:dyDescent="0.3">
      <c r="A41" s="8" t="s">
        <v>202</v>
      </c>
      <c r="B41" s="8" t="s">
        <v>56</v>
      </c>
      <c r="C41" s="2">
        <v>0.54210961167722405</v>
      </c>
      <c r="D41" s="2">
        <v>0.53168059021373504</v>
      </c>
      <c r="E41" s="2">
        <v>0.52646048109965604</v>
      </c>
      <c r="F41" s="2">
        <v>0.51441030524785702</v>
      </c>
      <c r="G41" s="2">
        <v>0.50923469888987105</v>
      </c>
      <c r="H41" s="2">
        <v>0.50540090411610705</v>
      </c>
      <c r="I41" s="2">
        <v>0.50217130185715597</v>
      </c>
      <c r="J41" s="2">
        <v>0.49889105748758</v>
      </c>
      <c r="K41" s="2">
        <v>0.49569848422777602</v>
      </c>
      <c r="L41" s="2">
        <v>0.49083161157024802</v>
      </c>
      <c r="M41" s="2">
        <v>0.48742801524860102</v>
      </c>
      <c r="N41" s="2">
        <v>0.48495513613861402</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55</v>
      </c>
      <c r="C46" s="2">
        <v>4.8549732354039601E-2</v>
      </c>
      <c r="D46" s="2">
        <v>3.9297162531164699E-2</v>
      </c>
      <c r="E46" s="2">
        <v>1.90769933744574E-2</v>
      </c>
      <c r="F46" s="2">
        <v>3.5534132944737097E-2</v>
      </c>
      <c r="G46" s="2">
        <v>3.4639532366313101E-3</v>
      </c>
      <c r="H46" s="2">
        <v>4.0776699029126201E-2</v>
      </c>
      <c r="I46" s="2">
        <v>2.3320895522388099E-2</v>
      </c>
      <c r="J46" s="2">
        <v>3.2512914007900302E-2</v>
      </c>
      <c r="K46" s="2">
        <v>7.8379438885619004E-2</v>
      </c>
      <c r="L46" s="2">
        <v>9.0876012007641199E-2</v>
      </c>
      <c r="M46" s="2">
        <v>7.0713809206137401E-2</v>
      </c>
      <c r="N46" s="3">
        <v>0.30051656031601298</v>
      </c>
      <c r="O46" s="3">
        <v>0.46675805346127502</v>
      </c>
    </row>
    <row r="47" spans="1:15" x14ac:dyDescent="0.3">
      <c r="A47" s="8" t="s">
        <v>196</v>
      </c>
      <c r="B47" s="8" t="s">
        <v>56</v>
      </c>
      <c r="C47" s="2">
        <v>2.07060111283408E-2</v>
      </c>
      <c r="D47" s="2">
        <v>7.77479892761394E-3</v>
      </c>
      <c r="E47" s="2">
        <v>-8.1581981023321794E-3</v>
      </c>
      <c r="F47" s="2">
        <v>2.40500670540903E-2</v>
      </c>
      <c r="G47" s="2">
        <v>2.29614108608346E-2</v>
      </c>
      <c r="H47" s="2">
        <v>3.0809934283519701E-2</v>
      </c>
      <c r="I47" s="2">
        <v>2.93922834906441E-2</v>
      </c>
      <c r="J47" s="2">
        <v>-2.30837287862945E-2</v>
      </c>
      <c r="K47" s="2">
        <v>5.28569076239091E-2</v>
      </c>
      <c r="L47" s="2">
        <v>7.7963715983734694E-2</v>
      </c>
      <c r="M47" s="2">
        <v>4.6137105549510303E-2</v>
      </c>
      <c r="N47" s="3">
        <v>0.159897048178235</v>
      </c>
      <c r="O47" s="3">
        <v>0.27879755254056898</v>
      </c>
    </row>
    <row r="48" spans="1:15" x14ac:dyDescent="0.3">
      <c r="A48" s="8" t="s">
        <v>197</v>
      </c>
      <c r="B48" s="8" t="s">
        <v>55</v>
      </c>
      <c r="C48" s="2">
        <v>5.3564196030781698E-2</v>
      </c>
      <c r="D48" s="2">
        <v>4.9783757808745797E-2</v>
      </c>
      <c r="E48" s="2">
        <v>4.4035521376911101E-2</v>
      </c>
      <c r="F48" s="2">
        <v>4.5291125920729598E-2</v>
      </c>
      <c r="G48" s="2">
        <v>3.6659536093284699E-2</v>
      </c>
      <c r="H48" s="2">
        <v>4.1189560995346999E-2</v>
      </c>
      <c r="I48" s="2">
        <v>3.7150740294563403E-2</v>
      </c>
      <c r="J48" s="2">
        <v>2.6977406422121499E-3</v>
      </c>
      <c r="K48" s="2">
        <v>4.3795074922461798E-2</v>
      </c>
      <c r="L48" s="2">
        <v>6.5871907779329095E-2</v>
      </c>
      <c r="M48" s="2">
        <v>6.0793336244248097E-2</v>
      </c>
      <c r="N48" s="3">
        <v>0.183371426430365</v>
      </c>
      <c r="O48" s="3">
        <v>0.44571088528792502</v>
      </c>
    </row>
    <row r="49" spans="1:15" x14ac:dyDescent="0.3">
      <c r="A49" s="8" t="s">
        <v>197</v>
      </c>
      <c r="B49" s="8" t="s">
        <v>56</v>
      </c>
      <c r="C49" s="2">
        <v>2.9399451086198101E-2</v>
      </c>
      <c r="D49" s="2">
        <v>1.9295946495548801E-2</v>
      </c>
      <c r="E49" s="2">
        <v>2.56694449370456E-2</v>
      </c>
      <c r="F49" s="2">
        <v>2.0358763777825799E-2</v>
      </c>
      <c r="G49" s="2">
        <v>2.18588494450563E-2</v>
      </c>
      <c r="H49" s="2">
        <v>3.2294171295912402E-2</v>
      </c>
      <c r="I49" s="2">
        <v>2.58624151640496E-2</v>
      </c>
      <c r="J49" s="2">
        <v>-3.6328048541788997E-2</v>
      </c>
      <c r="K49" s="2">
        <v>3.9850509810293699E-2</v>
      </c>
      <c r="L49" s="2">
        <v>6.6802093913587005E-2</v>
      </c>
      <c r="M49" s="2">
        <v>4.4895268785703803E-2</v>
      </c>
      <c r="N49" s="3">
        <v>0.117009199451948</v>
      </c>
      <c r="O49" s="3">
        <v>0.26502926050718201</v>
      </c>
    </row>
    <row r="50" spans="1:15" x14ac:dyDescent="0.3">
      <c r="A50" s="8" t="s">
        <v>198</v>
      </c>
      <c r="B50" s="8" t="s">
        <v>55</v>
      </c>
      <c r="C50" s="2">
        <v>3.5526315789473698E-2</v>
      </c>
      <c r="D50" s="2">
        <v>3.7820464907691198E-2</v>
      </c>
      <c r="E50" s="2">
        <v>5.5311487216420603E-2</v>
      </c>
      <c r="F50" s="2">
        <v>1.41267999727018E-2</v>
      </c>
      <c r="G50" s="2">
        <v>1.8236877523553199E-2</v>
      </c>
      <c r="H50" s="2">
        <v>4.7055713435992297E-2</v>
      </c>
      <c r="I50" s="2">
        <v>6.7222117023291006E-2</v>
      </c>
      <c r="J50" s="2">
        <v>-2.2474568251715202E-3</v>
      </c>
      <c r="K50" s="2">
        <v>5.3526970954356802E-2</v>
      </c>
      <c r="L50" s="2">
        <v>6.1441512406459203E-2</v>
      </c>
      <c r="M50" s="2">
        <v>8.3699973495891894E-2</v>
      </c>
      <c r="N50" s="3">
        <v>0.209131771942276</v>
      </c>
      <c r="O50" s="3">
        <v>0.47238026647461301</v>
      </c>
    </row>
    <row r="51" spans="1:15" x14ac:dyDescent="0.3">
      <c r="A51" s="8" t="s">
        <v>198</v>
      </c>
      <c r="B51" s="8" t="s">
        <v>56</v>
      </c>
      <c r="C51" s="2">
        <v>1.6602605167627599E-2</v>
      </c>
      <c r="D51" s="2">
        <v>1.9377198970750398E-2</v>
      </c>
      <c r="E51" s="2">
        <v>3.1681434164434398E-2</v>
      </c>
      <c r="F51" s="2">
        <v>1.3232136615569001E-2</v>
      </c>
      <c r="G51" s="2">
        <v>1.1728760102503399E-2</v>
      </c>
      <c r="H51" s="2">
        <v>2.9956161714564101E-2</v>
      </c>
      <c r="I51" s="2">
        <v>3.9441948451170501E-2</v>
      </c>
      <c r="J51" s="2">
        <v>-1.55148095909732E-2</v>
      </c>
      <c r="K51" s="2">
        <v>3.5862833903318202E-2</v>
      </c>
      <c r="L51" s="2">
        <v>5.97840635317212E-2</v>
      </c>
      <c r="M51" s="2">
        <v>5.9484718363222999E-2</v>
      </c>
      <c r="N51" s="3">
        <v>0.14504754538423001</v>
      </c>
      <c r="O51" s="3">
        <v>0.29646610344117003</v>
      </c>
    </row>
    <row r="52" spans="1:15" x14ac:dyDescent="0.3">
      <c r="A52" s="8" t="s">
        <v>199</v>
      </c>
      <c r="B52" s="8" t="s">
        <v>55</v>
      </c>
      <c r="C52" s="2">
        <v>5.5765516082976398E-2</v>
      </c>
      <c r="D52" s="2">
        <v>1.8455174608225301E-2</v>
      </c>
      <c r="E52" s="2">
        <v>1.4684058423806901E-2</v>
      </c>
      <c r="F52" s="2">
        <v>2.81733507813101E-2</v>
      </c>
      <c r="G52" s="2">
        <v>3.1294452347083897E-2</v>
      </c>
      <c r="H52" s="2">
        <v>4.2323049001814897E-2</v>
      </c>
      <c r="I52" s="2">
        <v>4.9310488926034297E-2</v>
      </c>
      <c r="J52" s="2">
        <v>8.6287003849727893E-3</v>
      </c>
      <c r="K52" s="2">
        <v>7.6730718610160606E-2</v>
      </c>
      <c r="L52" s="2">
        <v>7.8168928003911495E-2</v>
      </c>
      <c r="M52" s="2">
        <v>7.1084405645938403E-2</v>
      </c>
      <c r="N52" s="3">
        <v>0.254148413646622</v>
      </c>
      <c r="O52" s="3">
        <v>0.47582597828633899</v>
      </c>
    </row>
    <row r="53" spans="1:15" x14ac:dyDescent="0.3">
      <c r="A53" s="8" t="s">
        <v>199</v>
      </c>
      <c r="B53" s="8" t="s">
        <v>56</v>
      </c>
      <c r="C53" s="2">
        <v>1.8654396219375698E-2</v>
      </c>
      <c r="D53" s="2">
        <v>-1.5260651935050701E-3</v>
      </c>
      <c r="E53" s="2">
        <v>-2.3231643944488598E-3</v>
      </c>
      <c r="F53" s="2">
        <v>1.26233225075066E-2</v>
      </c>
      <c r="G53" s="2">
        <v>1.8093797276853299E-2</v>
      </c>
      <c r="H53" s="2">
        <v>3.0076081787922E-2</v>
      </c>
      <c r="I53" s="2">
        <v>2.9948066935949199E-2</v>
      </c>
      <c r="J53" s="2">
        <v>-1.51268978654266E-2</v>
      </c>
      <c r="K53" s="2">
        <v>5.8137550486375797E-2</v>
      </c>
      <c r="L53" s="2">
        <v>6.2792322993387495E-2</v>
      </c>
      <c r="M53" s="2">
        <v>5.3518134452931403E-2</v>
      </c>
      <c r="N53" s="3">
        <v>0.16684408090089101</v>
      </c>
      <c r="O53" s="3">
        <v>0.273277495873326</v>
      </c>
    </row>
    <row r="54" spans="1:15" x14ac:dyDescent="0.3">
      <c r="A54" s="8" t="s">
        <v>200</v>
      </c>
      <c r="B54" s="8" t="s">
        <v>55</v>
      </c>
      <c r="C54" s="2">
        <v>2.2173171465837301E-2</v>
      </c>
      <c r="D54" s="2">
        <v>3.3863368669022398E-2</v>
      </c>
      <c r="E54" s="2">
        <v>5.0223108326212899E-2</v>
      </c>
      <c r="F54" s="2">
        <v>7.4760441149882506E-2</v>
      </c>
      <c r="G54" s="2">
        <v>9.1597274791824404E-2</v>
      </c>
      <c r="H54" s="2">
        <v>5.7558945908460502E-2</v>
      </c>
      <c r="I54" s="2">
        <v>5.3551912568306E-2</v>
      </c>
      <c r="J54" s="2">
        <v>-5.5325034578146597E-3</v>
      </c>
      <c r="K54" s="2">
        <v>8.6995827538247597E-2</v>
      </c>
      <c r="L54" s="2">
        <v>0.10293647239460001</v>
      </c>
      <c r="M54" s="2">
        <v>8.8051044083526694E-2</v>
      </c>
      <c r="N54" s="3">
        <v>0.297233748271093</v>
      </c>
      <c r="O54" s="3">
        <v>0.78087914174499196</v>
      </c>
    </row>
    <row r="55" spans="1:15" x14ac:dyDescent="0.3">
      <c r="A55" s="8" t="s">
        <v>200</v>
      </c>
      <c r="B55" s="8" t="s">
        <v>56</v>
      </c>
      <c r="C55" s="2">
        <v>4.3320786875932103E-3</v>
      </c>
      <c r="D55" s="2">
        <v>2.72945835101117E-2</v>
      </c>
      <c r="E55" s="2">
        <v>3.2144823788546301E-2</v>
      </c>
      <c r="F55" s="2">
        <v>2.84094698232744E-2</v>
      </c>
      <c r="G55" s="2">
        <v>4.4225406912651602E-2</v>
      </c>
      <c r="H55" s="2">
        <v>3.5459231199155401E-2</v>
      </c>
      <c r="I55" s="2">
        <v>4.4020630922394097E-2</v>
      </c>
      <c r="J55" s="2">
        <v>-8.3295036764705899E-3</v>
      </c>
      <c r="K55" s="2">
        <v>6.4531078028152694E-2</v>
      </c>
      <c r="L55" s="2">
        <v>7.5529194101322306E-2</v>
      </c>
      <c r="M55" s="2">
        <v>6.5823425246648096E-2</v>
      </c>
      <c r="N55" s="3">
        <v>0.21013327205882401</v>
      </c>
      <c r="O55" s="3">
        <v>0.45002753303964799</v>
      </c>
    </row>
    <row r="56" spans="1:15" x14ac:dyDescent="0.3">
      <c r="A56" s="8" t="s">
        <v>201</v>
      </c>
      <c r="B56" s="8" t="s">
        <v>55</v>
      </c>
      <c r="C56" s="2">
        <v>3.4995824793137502E-2</v>
      </c>
      <c r="D56" s="2">
        <v>3.7773214023764101E-2</v>
      </c>
      <c r="E56" s="2">
        <v>2.5090112375432901E-2</v>
      </c>
      <c r="F56" s="2">
        <v>3.5921125206839502E-2</v>
      </c>
      <c r="G56" s="2">
        <v>3.5274542429284503E-2</v>
      </c>
      <c r="H56" s="2">
        <v>2.97653487624558E-2</v>
      </c>
      <c r="I56" s="2">
        <v>3.6146834810837802E-2</v>
      </c>
      <c r="J56" s="2">
        <v>2.23534373681991E-2</v>
      </c>
      <c r="K56" s="2">
        <v>4.5674210278170702E-2</v>
      </c>
      <c r="L56" s="2">
        <v>6.8759510792988796E-2</v>
      </c>
      <c r="M56" s="2">
        <v>7.0136581764488698E-2</v>
      </c>
      <c r="N56" s="3">
        <v>0.22269084774356801</v>
      </c>
      <c r="O56" s="3">
        <v>0.43423563502721002</v>
      </c>
    </row>
    <row r="57" spans="1:15" x14ac:dyDescent="0.3">
      <c r="A57" s="8" t="s">
        <v>201</v>
      </c>
      <c r="B57" s="8" t="s">
        <v>56</v>
      </c>
      <c r="C57" s="2">
        <v>6.3387423935091303E-3</v>
      </c>
      <c r="D57" s="2">
        <v>1.30385487528345E-2</v>
      </c>
      <c r="E57" s="2">
        <v>6.5908101722315501E-3</v>
      </c>
      <c r="F57" s="2">
        <v>1.6616220890728301E-2</v>
      </c>
      <c r="G57" s="2">
        <v>1.73168064163325E-2</v>
      </c>
      <c r="H57" s="2">
        <v>2.1441796571701598E-2</v>
      </c>
      <c r="I57" s="2">
        <v>3.2978598994269699E-2</v>
      </c>
      <c r="J57" s="2">
        <v>-3.0453979395448898E-2</v>
      </c>
      <c r="K57" s="2">
        <v>3.9817842129845897E-2</v>
      </c>
      <c r="L57" s="2">
        <v>5.9854014598540103E-2</v>
      </c>
      <c r="M57" s="2">
        <v>5.1335028607755899E-2</v>
      </c>
      <c r="N57" s="3">
        <v>0.123344277142534</v>
      </c>
      <c r="O57" s="3">
        <v>0.233911583659765</v>
      </c>
    </row>
    <row r="58" spans="1:15" x14ac:dyDescent="0.3">
      <c r="A58" s="8" t="s">
        <v>202</v>
      </c>
      <c r="B58" s="8" t="s">
        <v>55</v>
      </c>
      <c r="C58" s="2">
        <v>3.84939251774329E-2</v>
      </c>
      <c r="D58" s="2">
        <v>3.7530406579404603E-2</v>
      </c>
      <c r="E58" s="2">
        <v>8.1612146924193399E-2</v>
      </c>
      <c r="F58" s="2">
        <v>3.1275805119735801E-2</v>
      </c>
      <c r="G58" s="2">
        <v>4.0336302672405198E-2</v>
      </c>
      <c r="H58" s="2">
        <v>3.6751972291706798E-2</v>
      </c>
      <c r="I58" s="2">
        <v>4.8348181143281398E-2</v>
      </c>
      <c r="J58" s="2">
        <v>-1.92971585376649E-2</v>
      </c>
      <c r="K58" s="2">
        <v>6.7695640400758206E-2</v>
      </c>
      <c r="L58" s="2">
        <v>6.8475779863048397E-2</v>
      </c>
      <c r="M58" s="2">
        <v>5.3643484452883902E-2</v>
      </c>
      <c r="N58" s="3">
        <v>0.17880853323891299</v>
      </c>
      <c r="O58" s="3">
        <v>0.48677012392542102</v>
      </c>
    </row>
    <row r="59" spans="1:15" x14ac:dyDescent="0.3">
      <c r="A59" s="8" t="s">
        <v>202</v>
      </c>
      <c r="B59" s="8" t="s">
        <v>56</v>
      </c>
      <c r="C59" s="2">
        <v>-4.1658199552936396E-3</v>
      </c>
      <c r="D59" s="2">
        <v>1.6018773594531199E-2</v>
      </c>
      <c r="E59" s="2">
        <v>3.0628640289214699E-2</v>
      </c>
      <c r="F59" s="2">
        <v>1.0133489233167699E-2</v>
      </c>
      <c r="G59" s="2">
        <v>2.45008199093277E-2</v>
      </c>
      <c r="H59" s="2">
        <v>2.3444120139346599E-2</v>
      </c>
      <c r="I59" s="2">
        <v>3.46826126954922E-2</v>
      </c>
      <c r="J59" s="2">
        <v>-3.1741797812750099E-2</v>
      </c>
      <c r="K59" s="2">
        <v>4.7107438016528898E-2</v>
      </c>
      <c r="L59" s="2">
        <v>5.4020871700429698E-2</v>
      </c>
      <c r="M59" s="2">
        <v>4.3264830684749199E-2</v>
      </c>
      <c r="N59" s="3">
        <v>0.114875077798524</v>
      </c>
      <c r="O59" s="3">
        <v>0.25918859208676398</v>
      </c>
    </row>
    <row r="60" spans="1:15" x14ac:dyDescent="0.3">
      <c r="A60" s="11" t="s">
        <v>17</v>
      </c>
      <c r="B60" s="11" t="s">
        <v>17</v>
      </c>
      <c r="C60" s="3">
        <v>2.7026036704739399E-2</v>
      </c>
      <c r="D60" s="3">
        <v>2.4959098067797801E-2</v>
      </c>
      <c r="E60" s="3">
        <v>2.8055972709823102E-2</v>
      </c>
      <c r="F60" s="3">
        <v>2.7009770726516402E-2</v>
      </c>
      <c r="G60" s="3">
        <v>2.8984005576383299E-2</v>
      </c>
      <c r="H60" s="3">
        <v>3.5349096934245101E-2</v>
      </c>
      <c r="I60" s="3">
        <v>3.8974186674683102E-2</v>
      </c>
      <c r="J60" s="3">
        <v>-9.8205661718088495E-3</v>
      </c>
      <c r="K60" s="3">
        <v>5.3912826749287698E-2</v>
      </c>
      <c r="L60" s="3">
        <v>6.9861980387759703E-2</v>
      </c>
      <c r="M60" s="3">
        <v>6.1511724957982197E-2</v>
      </c>
      <c r="N60" s="3">
        <v>0.185144053408902</v>
      </c>
      <c r="O60" s="3">
        <v>0.38504112422798797</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45</v>
      </c>
      <c r="B65" s="15"/>
    </row>
    <row r="66" spans="1:2" x14ac:dyDescent="0.3">
      <c r="A66" s="14" t="s">
        <v>59</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207</v>
      </c>
      <c r="B1" s="15"/>
    </row>
    <row r="2" spans="1:14" ht="15.6" x14ac:dyDescent="0.3">
      <c r="A2" s="12" t="s">
        <v>32</v>
      </c>
      <c r="B2" s="15"/>
    </row>
    <row r="3" spans="1:14" ht="15.6" x14ac:dyDescent="0.3">
      <c r="A3" s="12" t="s">
        <v>204</v>
      </c>
      <c r="B3" s="15"/>
    </row>
    <row r="4" spans="1:14" ht="15.6" x14ac:dyDescent="0.3">
      <c r="A4" s="12" t="s">
        <v>58</v>
      </c>
      <c r="B4" s="15"/>
    </row>
    <row r="5" spans="1:14" ht="15.6" x14ac:dyDescent="0.3">
      <c r="A5" s="12" t="s">
        <v>53</v>
      </c>
      <c r="B5" s="15"/>
    </row>
    <row r="6" spans="1:14" x14ac:dyDescent="0.3">
      <c r="A6" s="16" t="str">
        <f>HYPERLINK("#'Table of contents'!A68",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60</v>
      </c>
      <c r="C9" s="1">
        <v>1501</v>
      </c>
      <c r="D9" s="1">
        <v>1549</v>
      </c>
      <c r="E9" s="1">
        <v>1567</v>
      </c>
      <c r="F9" s="1">
        <v>1624</v>
      </c>
      <c r="G9" s="1">
        <v>1582</v>
      </c>
      <c r="H9" s="1">
        <v>1454</v>
      </c>
      <c r="I9" s="1">
        <v>1514</v>
      </c>
      <c r="J9" s="1">
        <v>1587</v>
      </c>
      <c r="K9" s="1">
        <v>1597</v>
      </c>
      <c r="L9" s="1">
        <v>1696</v>
      </c>
      <c r="M9" s="1">
        <v>1829</v>
      </c>
      <c r="N9" s="1">
        <v>2087</v>
      </c>
    </row>
    <row r="10" spans="1:14" x14ac:dyDescent="0.3">
      <c r="A10" s="7" t="s">
        <v>196</v>
      </c>
      <c r="B10" s="7" t="s">
        <v>61</v>
      </c>
      <c r="C10" s="1">
        <v>2799</v>
      </c>
      <c r="D10" s="1">
        <v>2907</v>
      </c>
      <c r="E10" s="1">
        <v>3005</v>
      </c>
      <c r="F10" s="1">
        <v>3005</v>
      </c>
      <c r="G10" s="1">
        <v>3167</v>
      </c>
      <c r="H10" s="1">
        <v>3143</v>
      </c>
      <c r="I10" s="1">
        <v>3208</v>
      </c>
      <c r="J10" s="1">
        <v>3227</v>
      </c>
      <c r="K10" s="1">
        <v>3458</v>
      </c>
      <c r="L10" s="1">
        <v>3725</v>
      </c>
      <c r="M10" s="1">
        <v>3995</v>
      </c>
      <c r="N10" s="1">
        <v>4199</v>
      </c>
    </row>
    <row r="11" spans="1:14" x14ac:dyDescent="0.3">
      <c r="A11" s="7" t="s">
        <v>196</v>
      </c>
      <c r="B11" s="7" t="s">
        <v>62</v>
      </c>
      <c r="C11" s="1">
        <v>2059</v>
      </c>
      <c r="D11" s="1">
        <v>2179</v>
      </c>
      <c r="E11" s="1">
        <v>2300</v>
      </c>
      <c r="F11" s="1">
        <v>2379</v>
      </c>
      <c r="G11" s="1">
        <v>2454</v>
      </c>
      <c r="H11" s="1">
        <v>2506</v>
      </c>
      <c r="I11" s="1">
        <v>2658</v>
      </c>
      <c r="J11" s="1">
        <v>2713</v>
      </c>
      <c r="K11" s="1">
        <v>2811</v>
      </c>
      <c r="L11" s="1">
        <v>3024</v>
      </c>
      <c r="M11" s="1">
        <v>3297</v>
      </c>
      <c r="N11" s="1">
        <v>3483</v>
      </c>
    </row>
    <row r="12" spans="1:14" x14ac:dyDescent="0.3">
      <c r="A12" s="7" t="s">
        <v>196</v>
      </c>
      <c r="B12" s="7" t="s">
        <v>63</v>
      </c>
      <c r="C12" s="1">
        <v>1194</v>
      </c>
      <c r="D12" s="1">
        <v>1266</v>
      </c>
      <c r="E12" s="1">
        <v>1342</v>
      </c>
      <c r="F12" s="1">
        <v>1377</v>
      </c>
      <c r="G12" s="1">
        <v>1447</v>
      </c>
      <c r="H12" s="1">
        <v>1551</v>
      </c>
      <c r="I12" s="1">
        <v>1592</v>
      </c>
      <c r="J12" s="1">
        <v>1629</v>
      </c>
      <c r="K12" s="1">
        <v>1699</v>
      </c>
      <c r="L12" s="1">
        <v>1823</v>
      </c>
      <c r="M12" s="1">
        <v>2019</v>
      </c>
      <c r="N12" s="1">
        <v>2125</v>
      </c>
    </row>
    <row r="13" spans="1:14" x14ac:dyDescent="0.3">
      <c r="A13" s="7" t="s">
        <v>196</v>
      </c>
      <c r="B13" s="7" t="s">
        <v>64</v>
      </c>
      <c r="C13" s="1">
        <v>384</v>
      </c>
      <c r="D13" s="1">
        <v>416</v>
      </c>
      <c r="E13" s="1">
        <v>416</v>
      </c>
      <c r="F13" s="1">
        <v>408</v>
      </c>
      <c r="G13" s="1">
        <v>460</v>
      </c>
      <c r="H13" s="1">
        <v>474</v>
      </c>
      <c r="I13" s="1">
        <v>522</v>
      </c>
      <c r="J13" s="1">
        <v>562</v>
      </c>
      <c r="K13" s="1">
        <v>504</v>
      </c>
      <c r="L13" s="1">
        <v>584</v>
      </c>
      <c r="M13" s="1">
        <v>685</v>
      </c>
      <c r="N13" s="1">
        <v>758</v>
      </c>
    </row>
    <row r="14" spans="1:14" x14ac:dyDescent="0.3">
      <c r="A14" s="7" t="s">
        <v>196</v>
      </c>
      <c r="B14" s="7" t="s">
        <v>65</v>
      </c>
      <c r="C14" s="1">
        <v>96</v>
      </c>
      <c r="D14" s="1">
        <v>106</v>
      </c>
      <c r="E14" s="1">
        <v>124</v>
      </c>
      <c r="F14" s="1">
        <v>128</v>
      </c>
      <c r="G14" s="1">
        <v>128</v>
      </c>
      <c r="H14" s="1">
        <v>142</v>
      </c>
      <c r="I14" s="1">
        <v>154</v>
      </c>
      <c r="J14" s="1">
        <v>155</v>
      </c>
      <c r="K14" s="1">
        <v>125</v>
      </c>
      <c r="L14" s="1">
        <v>141</v>
      </c>
      <c r="M14" s="1">
        <v>167</v>
      </c>
      <c r="N14" s="1">
        <v>188</v>
      </c>
    </row>
    <row r="15" spans="1:14" x14ac:dyDescent="0.3">
      <c r="A15" s="7" t="s">
        <v>196</v>
      </c>
      <c r="B15" s="7" t="s">
        <v>66</v>
      </c>
      <c r="C15" s="1">
        <v>1066</v>
      </c>
      <c r="D15" s="1">
        <v>1128</v>
      </c>
      <c r="E15" s="1">
        <v>1155</v>
      </c>
      <c r="F15" s="1">
        <v>1186</v>
      </c>
      <c r="G15" s="1">
        <v>1245</v>
      </c>
      <c r="H15" s="1">
        <v>1207</v>
      </c>
      <c r="I15" s="1">
        <v>1343</v>
      </c>
      <c r="J15" s="1">
        <v>1429</v>
      </c>
      <c r="K15" s="1">
        <v>1429</v>
      </c>
      <c r="L15" s="1">
        <v>1491</v>
      </c>
      <c r="M15" s="1">
        <v>1566</v>
      </c>
      <c r="N15" s="1">
        <v>1691</v>
      </c>
    </row>
    <row r="16" spans="1:14" x14ac:dyDescent="0.3">
      <c r="A16" s="7" t="s">
        <v>196</v>
      </c>
      <c r="B16" s="7" t="s">
        <v>67</v>
      </c>
      <c r="C16" s="1">
        <v>2798</v>
      </c>
      <c r="D16" s="1">
        <v>2805</v>
      </c>
      <c r="E16" s="1">
        <v>2761</v>
      </c>
      <c r="F16" s="1">
        <v>2684</v>
      </c>
      <c r="G16" s="1">
        <v>2671</v>
      </c>
      <c r="H16" s="1">
        <v>2694</v>
      </c>
      <c r="I16" s="1">
        <v>2787</v>
      </c>
      <c r="J16" s="1">
        <v>2896</v>
      </c>
      <c r="K16" s="1">
        <v>3071</v>
      </c>
      <c r="L16" s="1">
        <v>3295</v>
      </c>
      <c r="M16" s="1">
        <v>3588</v>
      </c>
      <c r="N16" s="1">
        <v>3893</v>
      </c>
    </row>
    <row r="17" spans="1:14" x14ac:dyDescent="0.3">
      <c r="A17" s="7" t="s">
        <v>196</v>
      </c>
      <c r="B17" s="7" t="s">
        <v>68</v>
      </c>
      <c r="C17" s="1">
        <v>2825</v>
      </c>
      <c r="D17" s="1">
        <v>2919</v>
      </c>
      <c r="E17" s="1">
        <v>2972</v>
      </c>
      <c r="F17" s="1">
        <v>2959</v>
      </c>
      <c r="G17" s="1">
        <v>3086</v>
      </c>
      <c r="H17" s="1">
        <v>3177</v>
      </c>
      <c r="I17" s="1">
        <v>3253</v>
      </c>
      <c r="J17" s="1">
        <v>3269</v>
      </c>
      <c r="K17" s="1">
        <v>3161</v>
      </c>
      <c r="L17" s="1">
        <v>3251</v>
      </c>
      <c r="M17" s="1">
        <v>3410</v>
      </c>
      <c r="N17" s="1">
        <v>3413</v>
      </c>
    </row>
    <row r="18" spans="1:14" x14ac:dyDescent="0.3">
      <c r="A18" s="7" t="s">
        <v>196</v>
      </c>
      <c r="B18" s="7" t="s">
        <v>69</v>
      </c>
      <c r="C18" s="1">
        <v>2465</v>
      </c>
      <c r="D18" s="1">
        <v>2469</v>
      </c>
      <c r="E18" s="1">
        <v>2517</v>
      </c>
      <c r="F18" s="1">
        <v>2512</v>
      </c>
      <c r="G18" s="1">
        <v>2509</v>
      </c>
      <c r="H18" s="1">
        <v>2581</v>
      </c>
      <c r="I18" s="1">
        <v>2564</v>
      </c>
      <c r="J18" s="1">
        <v>2577</v>
      </c>
      <c r="K18" s="1">
        <v>2566</v>
      </c>
      <c r="L18" s="1">
        <v>2626</v>
      </c>
      <c r="M18" s="1">
        <v>2755</v>
      </c>
      <c r="N18" s="1">
        <v>2857</v>
      </c>
    </row>
    <row r="19" spans="1:14" x14ac:dyDescent="0.3">
      <c r="A19" s="7" t="s">
        <v>196</v>
      </c>
      <c r="B19" s="7" t="s">
        <v>70</v>
      </c>
      <c r="C19" s="1">
        <v>1375</v>
      </c>
      <c r="D19" s="1">
        <v>1415</v>
      </c>
      <c r="E19" s="1">
        <v>1393</v>
      </c>
      <c r="F19" s="1">
        <v>1373</v>
      </c>
      <c r="G19" s="1">
        <v>1435</v>
      </c>
      <c r="H19" s="1">
        <v>1484</v>
      </c>
      <c r="I19" s="1">
        <v>1507</v>
      </c>
      <c r="J19" s="1">
        <v>1567</v>
      </c>
      <c r="K19" s="1">
        <v>1432</v>
      </c>
      <c r="L19" s="1">
        <v>1568</v>
      </c>
      <c r="M19" s="1">
        <v>1752</v>
      </c>
      <c r="N19" s="1">
        <v>1815</v>
      </c>
    </row>
    <row r="20" spans="1:14" x14ac:dyDescent="0.3">
      <c r="A20" s="7" t="s">
        <v>196</v>
      </c>
      <c r="B20" s="7" t="s">
        <v>71</v>
      </c>
      <c r="C20" s="1">
        <v>434</v>
      </c>
      <c r="D20" s="1">
        <v>454</v>
      </c>
      <c r="E20" s="1">
        <v>479</v>
      </c>
      <c r="F20" s="1">
        <v>471</v>
      </c>
      <c r="G20" s="1">
        <v>508</v>
      </c>
      <c r="H20" s="1">
        <v>574</v>
      </c>
      <c r="I20" s="1">
        <v>624</v>
      </c>
      <c r="J20" s="1">
        <v>695</v>
      </c>
      <c r="K20" s="1">
        <v>487</v>
      </c>
      <c r="L20" s="1">
        <v>557</v>
      </c>
      <c r="M20" s="1">
        <v>714</v>
      </c>
      <c r="N20" s="1">
        <v>752</v>
      </c>
    </row>
    <row r="21" spans="1:14" x14ac:dyDescent="0.3">
      <c r="A21" s="7" t="s">
        <v>197</v>
      </c>
      <c r="B21" s="7" t="s">
        <v>60</v>
      </c>
      <c r="C21" s="1">
        <v>3699</v>
      </c>
      <c r="D21" s="1">
        <v>3808</v>
      </c>
      <c r="E21" s="1">
        <v>3940</v>
      </c>
      <c r="F21" s="1">
        <v>3935</v>
      </c>
      <c r="G21" s="1">
        <v>3977</v>
      </c>
      <c r="H21" s="1">
        <v>4002</v>
      </c>
      <c r="I21" s="1">
        <v>3962</v>
      </c>
      <c r="J21" s="1">
        <v>3994</v>
      </c>
      <c r="K21" s="1">
        <v>4066</v>
      </c>
      <c r="L21" s="1">
        <v>4233</v>
      </c>
      <c r="M21" s="1">
        <v>4545</v>
      </c>
      <c r="N21" s="1">
        <v>4818</v>
      </c>
    </row>
    <row r="22" spans="1:14" x14ac:dyDescent="0.3">
      <c r="A22" s="7" t="s">
        <v>197</v>
      </c>
      <c r="B22" s="7" t="s">
        <v>61</v>
      </c>
      <c r="C22" s="1">
        <v>7834</v>
      </c>
      <c r="D22" s="1">
        <v>8333</v>
      </c>
      <c r="E22" s="1">
        <v>8782</v>
      </c>
      <c r="F22" s="1">
        <v>9270</v>
      </c>
      <c r="G22" s="1">
        <v>9686</v>
      </c>
      <c r="H22" s="1">
        <v>9994</v>
      </c>
      <c r="I22" s="1">
        <v>10436</v>
      </c>
      <c r="J22" s="1">
        <v>10745</v>
      </c>
      <c r="K22" s="1">
        <v>10846</v>
      </c>
      <c r="L22" s="1">
        <v>11121</v>
      </c>
      <c r="M22" s="1">
        <v>11513</v>
      </c>
      <c r="N22" s="1">
        <v>12116</v>
      </c>
    </row>
    <row r="23" spans="1:14" x14ac:dyDescent="0.3">
      <c r="A23" s="7" t="s">
        <v>197</v>
      </c>
      <c r="B23" s="7" t="s">
        <v>62</v>
      </c>
      <c r="C23" s="1">
        <v>4405</v>
      </c>
      <c r="D23" s="1">
        <v>4623</v>
      </c>
      <c r="E23" s="1">
        <v>4845</v>
      </c>
      <c r="F23" s="1">
        <v>5073</v>
      </c>
      <c r="G23" s="1">
        <v>5418</v>
      </c>
      <c r="H23" s="1">
        <v>5709</v>
      </c>
      <c r="I23" s="1">
        <v>6005</v>
      </c>
      <c r="J23" s="1">
        <v>6323</v>
      </c>
      <c r="K23" s="1">
        <v>6410</v>
      </c>
      <c r="L23" s="1">
        <v>6765</v>
      </c>
      <c r="M23" s="1">
        <v>7284</v>
      </c>
      <c r="N23" s="1">
        <v>7821</v>
      </c>
    </row>
    <row r="24" spans="1:14" x14ac:dyDescent="0.3">
      <c r="A24" s="7" t="s">
        <v>197</v>
      </c>
      <c r="B24" s="7" t="s">
        <v>63</v>
      </c>
      <c r="C24" s="1">
        <v>2297</v>
      </c>
      <c r="D24" s="1">
        <v>2503</v>
      </c>
      <c r="E24" s="1">
        <v>2676</v>
      </c>
      <c r="F24" s="1">
        <v>2837</v>
      </c>
      <c r="G24" s="1">
        <v>3015</v>
      </c>
      <c r="H24" s="1">
        <v>3171</v>
      </c>
      <c r="I24" s="1">
        <v>3368</v>
      </c>
      <c r="J24" s="1">
        <v>3555</v>
      </c>
      <c r="K24" s="1">
        <v>3598</v>
      </c>
      <c r="L24" s="1">
        <v>3798</v>
      </c>
      <c r="M24" s="1">
        <v>4088</v>
      </c>
      <c r="N24" s="1">
        <v>4315</v>
      </c>
    </row>
    <row r="25" spans="1:14" x14ac:dyDescent="0.3">
      <c r="A25" s="7" t="s">
        <v>197</v>
      </c>
      <c r="B25" s="7" t="s">
        <v>64</v>
      </c>
      <c r="C25" s="1">
        <v>1154</v>
      </c>
      <c r="D25" s="1">
        <v>1175</v>
      </c>
      <c r="E25" s="1">
        <v>1201</v>
      </c>
      <c r="F25" s="1">
        <v>1262</v>
      </c>
      <c r="G25" s="1">
        <v>1287</v>
      </c>
      <c r="H25" s="1">
        <v>1358</v>
      </c>
      <c r="I25" s="1">
        <v>1412</v>
      </c>
      <c r="J25" s="1">
        <v>1488</v>
      </c>
      <c r="K25" s="1">
        <v>1395</v>
      </c>
      <c r="L25" s="1">
        <v>1499</v>
      </c>
      <c r="M25" s="1">
        <v>1694</v>
      </c>
      <c r="N25" s="1">
        <v>1844</v>
      </c>
    </row>
    <row r="26" spans="1:14" x14ac:dyDescent="0.3">
      <c r="A26" s="7" t="s">
        <v>197</v>
      </c>
      <c r="B26" s="7" t="s">
        <v>65</v>
      </c>
      <c r="C26" s="1">
        <v>363</v>
      </c>
      <c r="D26" s="1">
        <v>368</v>
      </c>
      <c r="E26" s="1">
        <v>402</v>
      </c>
      <c r="F26" s="1">
        <v>431</v>
      </c>
      <c r="G26" s="1">
        <v>458</v>
      </c>
      <c r="H26" s="1">
        <v>481</v>
      </c>
      <c r="I26" s="1">
        <v>550</v>
      </c>
      <c r="J26" s="1">
        <v>584</v>
      </c>
      <c r="K26" s="1">
        <v>446</v>
      </c>
      <c r="L26" s="1">
        <v>517</v>
      </c>
      <c r="M26" s="1">
        <v>649</v>
      </c>
      <c r="N26" s="1">
        <v>669</v>
      </c>
    </row>
    <row r="27" spans="1:14" x14ac:dyDescent="0.3">
      <c r="A27" s="7" t="s">
        <v>197</v>
      </c>
      <c r="B27" s="7" t="s">
        <v>66</v>
      </c>
      <c r="C27" s="1">
        <v>2061</v>
      </c>
      <c r="D27" s="1">
        <v>2274</v>
      </c>
      <c r="E27" s="1">
        <v>2380</v>
      </c>
      <c r="F27" s="1">
        <v>2599</v>
      </c>
      <c r="G27" s="1">
        <v>2559</v>
      </c>
      <c r="H27" s="1">
        <v>2667</v>
      </c>
      <c r="I27" s="1">
        <v>2697</v>
      </c>
      <c r="J27" s="1">
        <v>2810</v>
      </c>
      <c r="K27" s="1">
        <v>2934</v>
      </c>
      <c r="L27" s="1">
        <v>3107</v>
      </c>
      <c r="M27" s="1">
        <v>3179</v>
      </c>
      <c r="N27" s="1">
        <v>3201</v>
      </c>
    </row>
    <row r="28" spans="1:14" x14ac:dyDescent="0.3">
      <c r="A28" s="7" t="s">
        <v>197</v>
      </c>
      <c r="B28" s="7" t="s">
        <v>67</v>
      </c>
      <c r="C28" s="1">
        <v>6701</v>
      </c>
      <c r="D28" s="1">
        <v>6712</v>
      </c>
      <c r="E28" s="1">
        <v>6693</v>
      </c>
      <c r="F28" s="1">
        <v>6658</v>
      </c>
      <c r="G28" s="1">
        <v>6767</v>
      </c>
      <c r="H28" s="1">
        <v>6862</v>
      </c>
      <c r="I28" s="1">
        <v>7152</v>
      </c>
      <c r="J28" s="1">
        <v>7326</v>
      </c>
      <c r="K28" s="1">
        <v>7293</v>
      </c>
      <c r="L28" s="1">
        <v>7689</v>
      </c>
      <c r="M28" s="1">
        <v>8304</v>
      </c>
      <c r="N28" s="1">
        <v>8999</v>
      </c>
    </row>
    <row r="29" spans="1:14" x14ac:dyDescent="0.3">
      <c r="A29" s="7" t="s">
        <v>197</v>
      </c>
      <c r="B29" s="7" t="s">
        <v>68</v>
      </c>
      <c r="C29" s="1">
        <v>5212</v>
      </c>
      <c r="D29" s="1">
        <v>5415</v>
      </c>
      <c r="E29" s="1">
        <v>5555</v>
      </c>
      <c r="F29" s="1">
        <v>5724</v>
      </c>
      <c r="G29" s="1">
        <v>5873</v>
      </c>
      <c r="H29" s="1">
        <v>5954</v>
      </c>
      <c r="I29" s="1">
        <v>6147</v>
      </c>
      <c r="J29" s="1">
        <v>6323</v>
      </c>
      <c r="K29" s="1">
        <v>6058</v>
      </c>
      <c r="L29" s="1">
        <v>6171</v>
      </c>
      <c r="M29" s="1">
        <v>6414</v>
      </c>
      <c r="N29" s="1">
        <v>6529</v>
      </c>
    </row>
    <row r="30" spans="1:14" x14ac:dyDescent="0.3">
      <c r="A30" s="7" t="s">
        <v>197</v>
      </c>
      <c r="B30" s="7" t="s">
        <v>69</v>
      </c>
      <c r="C30" s="1">
        <v>3731</v>
      </c>
      <c r="D30" s="1">
        <v>3870</v>
      </c>
      <c r="E30" s="1">
        <v>4039</v>
      </c>
      <c r="F30" s="1">
        <v>4170</v>
      </c>
      <c r="G30" s="1">
        <v>4309</v>
      </c>
      <c r="H30" s="1">
        <v>4443</v>
      </c>
      <c r="I30" s="1">
        <v>4487</v>
      </c>
      <c r="J30" s="1">
        <v>4560</v>
      </c>
      <c r="K30" s="1">
        <v>4411</v>
      </c>
      <c r="L30" s="1">
        <v>4497</v>
      </c>
      <c r="M30" s="1">
        <v>4757</v>
      </c>
      <c r="N30" s="1">
        <v>4909</v>
      </c>
    </row>
    <row r="31" spans="1:14" x14ac:dyDescent="0.3">
      <c r="A31" s="7" t="s">
        <v>197</v>
      </c>
      <c r="B31" s="7" t="s">
        <v>70</v>
      </c>
      <c r="C31" s="1">
        <v>2622</v>
      </c>
      <c r="D31" s="1">
        <v>2666</v>
      </c>
      <c r="E31" s="1">
        <v>2643</v>
      </c>
      <c r="F31" s="1">
        <v>2669</v>
      </c>
      <c r="G31" s="1">
        <v>2717</v>
      </c>
      <c r="H31" s="1">
        <v>2719</v>
      </c>
      <c r="I31" s="1">
        <v>2785</v>
      </c>
      <c r="J31" s="1">
        <v>2825</v>
      </c>
      <c r="K31" s="1">
        <v>2593</v>
      </c>
      <c r="L31" s="1">
        <v>2689</v>
      </c>
      <c r="M31" s="1">
        <v>2948</v>
      </c>
      <c r="N31" s="1">
        <v>3095</v>
      </c>
    </row>
    <row r="32" spans="1:14" x14ac:dyDescent="0.3">
      <c r="A32" s="7" t="s">
        <v>197</v>
      </c>
      <c r="B32" s="7" t="s">
        <v>71</v>
      </c>
      <c r="C32" s="1">
        <v>1170</v>
      </c>
      <c r="D32" s="1">
        <v>1192</v>
      </c>
      <c r="E32" s="1">
        <v>1246</v>
      </c>
      <c r="F32" s="1">
        <v>1315</v>
      </c>
      <c r="G32" s="1">
        <v>1381</v>
      </c>
      <c r="H32" s="1">
        <v>1477</v>
      </c>
      <c r="I32" s="1">
        <v>1633</v>
      </c>
      <c r="J32" s="1">
        <v>1701</v>
      </c>
      <c r="K32" s="1">
        <v>1328</v>
      </c>
      <c r="L32" s="1">
        <v>1445</v>
      </c>
      <c r="M32" s="1">
        <v>1706</v>
      </c>
      <c r="N32" s="1">
        <v>1801</v>
      </c>
    </row>
    <row r="33" spans="1:14" x14ac:dyDescent="0.3">
      <c r="A33" s="7" t="s">
        <v>198</v>
      </c>
      <c r="B33" s="7" t="s">
        <v>60</v>
      </c>
      <c r="C33" s="1">
        <v>2861</v>
      </c>
      <c r="D33" s="1">
        <v>2925</v>
      </c>
      <c r="E33" s="1">
        <v>2957</v>
      </c>
      <c r="F33" s="1">
        <v>2927</v>
      </c>
      <c r="G33" s="1">
        <v>2762</v>
      </c>
      <c r="H33" s="1">
        <v>2656</v>
      </c>
      <c r="I33" s="1">
        <v>2707</v>
      </c>
      <c r="J33" s="1">
        <v>2812</v>
      </c>
      <c r="K33" s="1">
        <v>2835</v>
      </c>
      <c r="L33" s="1">
        <v>2894</v>
      </c>
      <c r="M33" s="1">
        <v>3209</v>
      </c>
      <c r="N33" s="1">
        <v>3633</v>
      </c>
    </row>
    <row r="34" spans="1:14" x14ac:dyDescent="0.3">
      <c r="A34" s="7" t="s">
        <v>198</v>
      </c>
      <c r="B34" s="7" t="s">
        <v>61</v>
      </c>
      <c r="C34" s="1">
        <v>4602</v>
      </c>
      <c r="D34" s="1">
        <v>4753</v>
      </c>
      <c r="E34" s="1">
        <v>4927</v>
      </c>
      <c r="F34" s="1">
        <v>5303</v>
      </c>
      <c r="G34" s="1">
        <v>5308</v>
      </c>
      <c r="H34" s="1">
        <v>5315</v>
      </c>
      <c r="I34" s="1">
        <v>5558</v>
      </c>
      <c r="J34" s="1">
        <v>5924</v>
      </c>
      <c r="K34" s="1">
        <v>6065</v>
      </c>
      <c r="L34" s="1">
        <v>6353</v>
      </c>
      <c r="M34" s="1">
        <v>6585</v>
      </c>
      <c r="N34" s="1">
        <v>7135</v>
      </c>
    </row>
    <row r="35" spans="1:14" x14ac:dyDescent="0.3">
      <c r="A35" s="7" t="s">
        <v>198</v>
      </c>
      <c r="B35" s="7" t="s">
        <v>62</v>
      </c>
      <c r="C35" s="1">
        <v>3139</v>
      </c>
      <c r="D35" s="1">
        <v>3238</v>
      </c>
      <c r="E35" s="1">
        <v>3372</v>
      </c>
      <c r="F35" s="1">
        <v>3560</v>
      </c>
      <c r="G35" s="1">
        <v>3738</v>
      </c>
      <c r="H35" s="1">
        <v>3928</v>
      </c>
      <c r="I35" s="1">
        <v>4175</v>
      </c>
      <c r="J35" s="1">
        <v>4524</v>
      </c>
      <c r="K35" s="1">
        <v>4554</v>
      </c>
      <c r="L35" s="1">
        <v>4842</v>
      </c>
      <c r="M35" s="1">
        <v>5021</v>
      </c>
      <c r="N35" s="1">
        <v>5352</v>
      </c>
    </row>
    <row r="36" spans="1:14" x14ac:dyDescent="0.3">
      <c r="A36" s="7" t="s">
        <v>198</v>
      </c>
      <c r="B36" s="7" t="s">
        <v>63</v>
      </c>
      <c r="C36" s="1">
        <v>1685</v>
      </c>
      <c r="D36" s="1">
        <v>1788</v>
      </c>
      <c r="E36" s="1">
        <v>1944</v>
      </c>
      <c r="F36" s="1">
        <v>2090</v>
      </c>
      <c r="G36" s="1">
        <v>2241</v>
      </c>
      <c r="H36" s="1">
        <v>2376</v>
      </c>
      <c r="I36" s="1">
        <v>2489</v>
      </c>
      <c r="J36" s="1">
        <v>2650</v>
      </c>
      <c r="K36" s="1">
        <v>2576</v>
      </c>
      <c r="L36" s="1">
        <v>2721</v>
      </c>
      <c r="M36" s="1">
        <v>2895</v>
      </c>
      <c r="N36" s="1">
        <v>3057</v>
      </c>
    </row>
    <row r="37" spans="1:14" x14ac:dyDescent="0.3">
      <c r="A37" s="7" t="s">
        <v>198</v>
      </c>
      <c r="B37" s="7" t="s">
        <v>64</v>
      </c>
      <c r="C37" s="1">
        <v>500</v>
      </c>
      <c r="D37" s="1">
        <v>536</v>
      </c>
      <c r="E37" s="1">
        <v>548</v>
      </c>
      <c r="F37" s="1">
        <v>622</v>
      </c>
      <c r="G37" s="1">
        <v>644</v>
      </c>
      <c r="H37" s="1">
        <v>675</v>
      </c>
      <c r="I37" s="1">
        <v>728</v>
      </c>
      <c r="J37" s="1">
        <v>787</v>
      </c>
      <c r="K37" s="1">
        <v>684</v>
      </c>
      <c r="L37" s="1">
        <v>795</v>
      </c>
      <c r="M37" s="1">
        <v>938</v>
      </c>
      <c r="N37" s="1">
        <v>1036</v>
      </c>
    </row>
    <row r="38" spans="1:14" x14ac:dyDescent="0.3">
      <c r="A38" s="7" t="s">
        <v>198</v>
      </c>
      <c r="B38" s="7" t="s">
        <v>65</v>
      </c>
      <c r="C38" s="1">
        <v>133</v>
      </c>
      <c r="D38" s="1">
        <v>139</v>
      </c>
      <c r="E38" s="1">
        <v>137</v>
      </c>
      <c r="F38" s="1">
        <v>151</v>
      </c>
      <c r="G38" s="1">
        <v>167</v>
      </c>
      <c r="H38" s="1">
        <v>181</v>
      </c>
      <c r="I38" s="1">
        <v>186</v>
      </c>
      <c r="J38" s="1">
        <v>211</v>
      </c>
      <c r="K38" s="1">
        <v>156</v>
      </c>
      <c r="L38" s="1">
        <v>168</v>
      </c>
      <c r="M38" s="1">
        <v>217</v>
      </c>
      <c r="N38" s="1">
        <v>231</v>
      </c>
    </row>
    <row r="39" spans="1:14" x14ac:dyDescent="0.3">
      <c r="A39" s="7" t="s">
        <v>198</v>
      </c>
      <c r="B39" s="7" t="s">
        <v>66</v>
      </c>
      <c r="C39" s="1">
        <v>1993</v>
      </c>
      <c r="D39" s="1">
        <v>2098</v>
      </c>
      <c r="E39" s="1">
        <v>2216</v>
      </c>
      <c r="F39" s="1">
        <v>2307</v>
      </c>
      <c r="G39" s="1">
        <v>2274</v>
      </c>
      <c r="H39" s="1">
        <v>2277</v>
      </c>
      <c r="I39" s="1">
        <v>2371</v>
      </c>
      <c r="J39" s="1">
        <v>2430</v>
      </c>
      <c r="K39" s="1">
        <v>2538</v>
      </c>
      <c r="L39" s="1">
        <v>2515</v>
      </c>
      <c r="M39" s="1">
        <v>2741</v>
      </c>
      <c r="N39" s="1">
        <v>3092</v>
      </c>
    </row>
    <row r="40" spans="1:14" x14ac:dyDescent="0.3">
      <c r="A40" s="7" t="s">
        <v>198</v>
      </c>
      <c r="B40" s="7" t="s">
        <v>67</v>
      </c>
      <c r="C40" s="1">
        <v>5243</v>
      </c>
      <c r="D40" s="1">
        <v>5181</v>
      </c>
      <c r="E40" s="1">
        <v>5100</v>
      </c>
      <c r="F40" s="1">
        <v>5105</v>
      </c>
      <c r="G40" s="1">
        <v>5026</v>
      </c>
      <c r="H40" s="1">
        <v>4973</v>
      </c>
      <c r="I40" s="1">
        <v>5041</v>
      </c>
      <c r="J40" s="1">
        <v>5427</v>
      </c>
      <c r="K40" s="1">
        <v>5688</v>
      </c>
      <c r="L40" s="1">
        <v>5998</v>
      </c>
      <c r="M40" s="1">
        <v>6564</v>
      </c>
      <c r="N40" s="1">
        <v>7167</v>
      </c>
    </row>
    <row r="41" spans="1:14" x14ac:dyDescent="0.3">
      <c r="A41" s="7" t="s">
        <v>198</v>
      </c>
      <c r="B41" s="7" t="s">
        <v>68</v>
      </c>
      <c r="C41" s="1">
        <v>4881</v>
      </c>
      <c r="D41" s="1">
        <v>4981</v>
      </c>
      <c r="E41" s="1">
        <v>5171</v>
      </c>
      <c r="F41" s="1">
        <v>5411</v>
      </c>
      <c r="G41" s="1">
        <v>5625</v>
      </c>
      <c r="H41" s="1">
        <v>5807</v>
      </c>
      <c r="I41" s="1">
        <v>6008</v>
      </c>
      <c r="J41" s="1">
        <v>6125</v>
      </c>
      <c r="K41" s="1">
        <v>5952</v>
      </c>
      <c r="L41" s="1">
        <v>6096</v>
      </c>
      <c r="M41" s="1">
        <v>6136</v>
      </c>
      <c r="N41" s="1">
        <v>6261</v>
      </c>
    </row>
    <row r="42" spans="1:14" x14ac:dyDescent="0.3">
      <c r="A42" s="7" t="s">
        <v>198</v>
      </c>
      <c r="B42" s="7" t="s">
        <v>69</v>
      </c>
      <c r="C42" s="1">
        <v>3974</v>
      </c>
      <c r="D42" s="1">
        <v>4094</v>
      </c>
      <c r="E42" s="1">
        <v>4191</v>
      </c>
      <c r="F42" s="1">
        <v>4342</v>
      </c>
      <c r="G42" s="1">
        <v>4404</v>
      </c>
      <c r="H42" s="1">
        <v>4427</v>
      </c>
      <c r="I42" s="1">
        <v>4522</v>
      </c>
      <c r="J42" s="1">
        <v>4607</v>
      </c>
      <c r="K42" s="1">
        <v>4502</v>
      </c>
      <c r="L42" s="1">
        <v>4555</v>
      </c>
      <c r="M42" s="1">
        <v>4649</v>
      </c>
      <c r="N42" s="1">
        <v>4787</v>
      </c>
    </row>
    <row r="43" spans="1:14" x14ac:dyDescent="0.3">
      <c r="A43" s="7" t="s">
        <v>198</v>
      </c>
      <c r="B43" s="7" t="s">
        <v>70</v>
      </c>
      <c r="C43" s="1">
        <v>2027</v>
      </c>
      <c r="D43" s="1">
        <v>2062</v>
      </c>
      <c r="E43" s="1">
        <v>2090</v>
      </c>
      <c r="F43" s="1">
        <v>2152</v>
      </c>
      <c r="G43" s="1">
        <v>2185</v>
      </c>
      <c r="H43" s="1">
        <v>2234</v>
      </c>
      <c r="I43" s="1">
        <v>2327</v>
      </c>
      <c r="J43" s="1">
        <v>2442</v>
      </c>
      <c r="K43" s="1">
        <v>2234</v>
      </c>
      <c r="L43" s="1">
        <v>2449</v>
      </c>
      <c r="M43" s="1">
        <v>2737</v>
      </c>
      <c r="N43" s="1">
        <v>2872</v>
      </c>
    </row>
    <row r="44" spans="1:14" x14ac:dyDescent="0.3">
      <c r="A44" s="7" t="s">
        <v>198</v>
      </c>
      <c r="B44" s="7" t="s">
        <v>71</v>
      </c>
      <c r="C44" s="1">
        <v>614</v>
      </c>
      <c r="D44" s="1">
        <v>627</v>
      </c>
      <c r="E44" s="1">
        <v>644</v>
      </c>
      <c r="F44" s="1">
        <v>710</v>
      </c>
      <c r="G44" s="1">
        <v>778</v>
      </c>
      <c r="H44" s="1">
        <v>812</v>
      </c>
      <c r="I44" s="1">
        <v>876</v>
      </c>
      <c r="J44" s="1">
        <v>948</v>
      </c>
      <c r="K44" s="1">
        <v>724</v>
      </c>
      <c r="L44" s="1">
        <v>801</v>
      </c>
      <c r="M44" s="1">
        <v>927</v>
      </c>
      <c r="N44" s="1">
        <v>988</v>
      </c>
    </row>
    <row r="45" spans="1:14" x14ac:dyDescent="0.3">
      <c r="A45" s="7" t="s">
        <v>199</v>
      </c>
      <c r="B45" s="7" t="s">
        <v>60</v>
      </c>
      <c r="C45" s="1">
        <v>2694</v>
      </c>
      <c r="D45" s="1">
        <v>2832</v>
      </c>
      <c r="E45" s="1">
        <v>2745</v>
      </c>
      <c r="F45" s="1">
        <v>2713</v>
      </c>
      <c r="G45" s="1">
        <v>2666</v>
      </c>
      <c r="H45" s="1">
        <v>2628</v>
      </c>
      <c r="I45" s="1">
        <v>2645</v>
      </c>
      <c r="J45" s="1">
        <v>2796</v>
      </c>
      <c r="K45" s="1">
        <v>2880</v>
      </c>
      <c r="L45" s="1">
        <v>2947</v>
      </c>
      <c r="M45" s="1">
        <v>3105</v>
      </c>
      <c r="N45" s="1">
        <v>3350</v>
      </c>
    </row>
    <row r="46" spans="1:14" x14ac:dyDescent="0.3">
      <c r="A46" s="7" t="s">
        <v>199</v>
      </c>
      <c r="B46" s="7" t="s">
        <v>61</v>
      </c>
      <c r="C46" s="1">
        <v>4232</v>
      </c>
      <c r="D46" s="1">
        <v>4451</v>
      </c>
      <c r="E46" s="1">
        <v>4530</v>
      </c>
      <c r="F46" s="1">
        <v>4554</v>
      </c>
      <c r="G46" s="1">
        <v>4670</v>
      </c>
      <c r="H46" s="1">
        <v>4854</v>
      </c>
      <c r="I46" s="1">
        <v>5072</v>
      </c>
      <c r="J46" s="1">
        <v>5330</v>
      </c>
      <c r="K46" s="1">
        <v>5465</v>
      </c>
      <c r="L46" s="1">
        <v>5962</v>
      </c>
      <c r="M46" s="1">
        <v>6440</v>
      </c>
      <c r="N46" s="1">
        <v>6941</v>
      </c>
    </row>
    <row r="47" spans="1:14" x14ac:dyDescent="0.3">
      <c r="A47" s="7" t="s">
        <v>199</v>
      </c>
      <c r="B47" s="7" t="s">
        <v>62</v>
      </c>
      <c r="C47" s="1">
        <v>2809</v>
      </c>
      <c r="D47" s="1">
        <v>2943</v>
      </c>
      <c r="E47" s="1">
        <v>3089</v>
      </c>
      <c r="F47" s="1">
        <v>3165</v>
      </c>
      <c r="G47" s="1">
        <v>3293</v>
      </c>
      <c r="H47" s="1">
        <v>3423</v>
      </c>
      <c r="I47" s="1">
        <v>3621</v>
      </c>
      <c r="J47" s="1">
        <v>3775</v>
      </c>
      <c r="K47" s="1">
        <v>3846</v>
      </c>
      <c r="L47" s="1">
        <v>4133</v>
      </c>
      <c r="M47" s="1">
        <v>4429</v>
      </c>
      <c r="N47" s="1">
        <v>4690</v>
      </c>
    </row>
    <row r="48" spans="1:14" x14ac:dyDescent="0.3">
      <c r="A48" s="7" t="s">
        <v>199</v>
      </c>
      <c r="B48" s="7" t="s">
        <v>63</v>
      </c>
      <c r="C48" s="1">
        <v>1639</v>
      </c>
      <c r="D48" s="1">
        <v>1765</v>
      </c>
      <c r="E48" s="1">
        <v>1842</v>
      </c>
      <c r="F48" s="1">
        <v>1925</v>
      </c>
      <c r="G48" s="1">
        <v>2039</v>
      </c>
      <c r="H48" s="1">
        <v>2125</v>
      </c>
      <c r="I48" s="1">
        <v>2188</v>
      </c>
      <c r="J48" s="1">
        <v>2287</v>
      </c>
      <c r="K48" s="1">
        <v>2282</v>
      </c>
      <c r="L48" s="1">
        <v>2493</v>
      </c>
      <c r="M48" s="1">
        <v>2648</v>
      </c>
      <c r="N48" s="1">
        <v>2788</v>
      </c>
    </row>
    <row r="49" spans="1:14" x14ac:dyDescent="0.3">
      <c r="A49" s="7" t="s">
        <v>199</v>
      </c>
      <c r="B49" s="7" t="s">
        <v>64</v>
      </c>
      <c r="C49" s="1">
        <v>436</v>
      </c>
      <c r="D49" s="1">
        <v>470</v>
      </c>
      <c r="E49" s="1">
        <v>489</v>
      </c>
      <c r="F49" s="1">
        <v>525</v>
      </c>
      <c r="G49" s="1">
        <v>577</v>
      </c>
      <c r="H49" s="1">
        <v>622</v>
      </c>
      <c r="I49" s="1">
        <v>694</v>
      </c>
      <c r="J49" s="1">
        <v>719</v>
      </c>
      <c r="K49" s="1">
        <v>604</v>
      </c>
      <c r="L49" s="1">
        <v>691</v>
      </c>
      <c r="M49" s="1">
        <v>841</v>
      </c>
      <c r="N49" s="1">
        <v>914</v>
      </c>
    </row>
    <row r="50" spans="1:14" x14ac:dyDescent="0.3">
      <c r="A50" s="7" t="s">
        <v>199</v>
      </c>
      <c r="B50" s="7" t="s">
        <v>65</v>
      </c>
      <c r="C50" s="1">
        <v>97</v>
      </c>
      <c r="D50" s="1">
        <v>110</v>
      </c>
      <c r="E50" s="1">
        <v>108</v>
      </c>
      <c r="F50" s="1">
        <v>109</v>
      </c>
      <c r="G50" s="1">
        <v>112</v>
      </c>
      <c r="H50" s="1">
        <v>123</v>
      </c>
      <c r="I50" s="1">
        <v>138</v>
      </c>
      <c r="J50" s="1">
        <v>159</v>
      </c>
      <c r="K50" s="1">
        <v>119</v>
      </c>
      <c r="L50" s="1">
        <v>136</v>
      </c>
      <c r="M50" s="1">
        <v>178</v>
      </c>
      <c r="N50" s="1">
        <v>212</v>
      </c>
    </row>
    <row r="51" spans="1:14" x14ac:dyDescent="0.3">
      <c r="A51" s="7" t="s">
        <v>199</v>
      </c>
      <c r="B51" s="7" t="s">
        <v>66</v>
      </c>
      <c r="C51" s="1">
        <v>1867</v>
      </c>
      <c r="D51" s="1">
        <v>1971</v>
      </c>
      <c r="E51" s="1">
        <v>2066</v>
      </c>
      <c r="F51" s="1">
        <v>2088</v>
      </c>
      <c r="G51" s="1">
        <v>2121</v>
      </c>
      <c r="H51" s="1">
        <v>2151</v>
      </c>
      <c r="I51" s="1">
        <v>2301</v>
      </c>
      <c r="J51" s="1">
        <v>2423</v>
      </c>
      <c r="K51" s="1">
        <v>2370</v>
      </c>
      <c r="L51" s="1">
        <v>2439</v>
      </c>
      <c r="M51" s="1">
        <v>2588</v>
      </c>
      <c r="N51" s="1">
        <v>2688</v>
      </c>
    </row>
    <row r="52" spans="1:14" x14ac:dyDescent="0.3">
      <c r="A52" s="7" t="s">
        <v>199</v>
      </c>
      <c r="B52" s="7" t="s">
        <v>67</v>
      </c>
      <c r="C52" s="1">
        <v>4474</v>
      </c>
      <c r="D52" s="1">
        <v>4415</v>
      </c>
      <c r="E52" s="1">
        <v>4259</v>
      </c>
      <c r="F52" s="1">
        <v>4103</v>
      </c>
      <c r="G52" s="1">
        <v>4059</v>
      </c>
      <c r="H52" s="1">
        <v>4120</v>
      </c>
      <c r="I52" s="1">
        <v>4292</v>
      </c>
      <c r="J52" s="1">
        <v>4473</v>
      </c>
      <c r="K52" s="1">
        <v>4857</v>
      </c>
      <c r="L52" s="1">
        <v>5403</v>
      </c>
      <c r="M52" s="1">
        <v>5880</v>
      </c>
      <c r="N52" s="1">
        <v>6391</v>
      </c>
    </row>
    <row r="53" spans="1:14" x14ac:dyDescent="0.3">
      <c r="A53" s="7" t="s">
        <v>199</v>
      </c>
      <c r="B53" s="7" t="s">
        <v>68</v>
      </c>
      <c r="C53" s="1">
        <v>4093</v>
      </c>
      <c r="D53" s="1">
        <v>4199</v>
      </c>
      <c r="E53" s="1">
        <v>4219</v>
      </c>
      <c r="F53" s="1">
        <v>4241</v>
      </c>
      <c r="G53" s="1">
        <v>4358</v>
      </c>
      <c r="H53" s="1">
        <v>4479</v>
      </c>
      <c r="I53" s="1">
        <v>4530</v>
      </c>
      <c r="J53" s="1">
        <v>4630</v>
      </c>
      <c r="K53" s="1">
        <v>4525</v>
      </c>
      <c r="L53" s="1">
        <v>4622</v>
      </c>
      <c r="M53" s="1">
        <v>4696</v>
      </c>
      <c r="N53" s="1">
        <v>4845</v>
      </c>
    </row>
    <row r="54" spans="1:14" x14ac:dyDescent="0.3">
      <c r="A54" s="7" t="s">
        <v>199</v>
      </c>
      <c r="B54" s="7" t="s">
        <v>69</v>
      </c>
      <c r="C54" s="1">
        <v>3518</v>
      </c>
      <c r="D54" s="1">
        <v>3575</v>
      </c>
      <c r="E54" s="1">
        <v>3593</v>
      </c>
      <c r="F54" s="1">
        <v>3626</v>
      </c>
      <c r="G54" s="1">
        <v>3668</v>
      </c>
      <c r="H54" s="1">
        <v>3639</v>
      </c>
      <c r="I54" s="1">
        <v>3625</v>
      </c>
      <c r="J54" s="1">
        <v>3674</v>
      </c>
      <c r="K54" s="1">
        <v>3541</v>
      </c>
      <c r="L54" s="1">
        <v>3652</v>
      </c>
      <c r="M54" s="1">
        <v>3773</v>
      </c>
      <c r="N54" s="1">
        <v>3915</v>
      </c>
    </row>
    <row r="55" spans="1:14" x14ac:dyDescent="0.3">
      <c r="A55" s="7" t="s">
        <v>199</v>
      </c>
      <c r="B55" s="7" t="s">
        <v>70</v>
      </c>
      <c r="C55" s="1">
        <v>1638</v>
      </c>
      <c r="D55" s="1">
        <v>1712</v>
      </c>
      <c r="E55" s="1">
        <v>1691</v>
      </c>
      <c r="F55" s="1">
        <v>1712</v>
      </c>
      <c r="G55" s="1">
        <v>1732</v>
      </c>
      <c r="H55" s="1">
        <v>1818</v>
      </c>
      <c r="I55" s="1">
        <v>1932</v>
      </c>
      <c r="J55" s="1">
        <v>1954</v>
      </c>
      <c r="K55" s="1">
        <v>1778</v>
      </c>
      <c r="L55" s="1">
        <v>1922</v>
      </c>
      <c r="M55" s="1">
        <v>2134</v>
      </c>
      <c r="N55" s="1">
        <v>2232</v>
      </c>
    </row>
    <row r="56" spans="1:14" x14ac:dyDescent="0.3">
      <c r="A56" s="7" t="s">
        <v>199</v>
      </c>
      <c r="B56" s="7" t="s">
        <v>71</v>
      </c>
      <c r="C56" s="1">
        <v>492</v>
      </c>
      <c r="D56" s="1">
        <v>510</v>
      </c>
      <c r="E56" s="1">
        <v>529</v>
      </c>
      <c r="F56" s="1">
        <v>549</v>
      </c>
      <c r="G56" s="1">
        <v>587</v>
      </c>
      <c r="H56" s="1">
        <v>617</v>
      </c>
      <c r="I56" s="1">
        <v>650</v>
      </c>
      <c r="J56" s="1">
        <v>695</v>
      </c>
      <c r="K56" s="1">
        <v>508</v>
      </c>
      <c r="L56" s="1">
        <v>563</v>
      </c>
      <c r="M56" s="1">
        <v>698</v>
      </c>
      <c r="N56" s="1">
        <v>756</v>
      </c>
    </row>
    <row r="57" spans="1:14" x14ac:dyDescent="0.3">
      <c r="A57" s="7" t="s">
        <v>200</v>
      </c>
      <c r="B57" s="7" t="s">
        <v>60</v>
      </c>
      <c r="C57" s="1">
        <v>2400</v>
      </c>
      <c r="D57" s="1">
        <v>2407</v>
      </c>
      <c r="E57" s="1">
        <v>2406</v>
      </c>
      <c r="F57" s="1">
        <v>2419</v>
      </c>
      <c r="G57" s="1">
        <v>2504</v>
      </c>
      <c r="H57" s="1">
        <v>2669</v>
      </c>
      <c r="I57" s="1">
        <v>2772</v>
      </c>
      <c r="J57" s="1">
        <v>2793</v>
      </c>
      <c r="K57" s="1">
        <v>2777</v>
      </c>
      <c r="L57" s="1">
        <v>3028</v>
      </c>
      <c r="M57" s="1">
        <v>3161</v>
      </c>
      <c r="N57" s="1">
        <v>3519</v>
      </c>
    </row>
    <row r="58" spans="1:14" x14ac:dyDescent="0.3">
      <c r="A58" s="7" t="s">
        <v>200</v>
      </c>
      <c r="B58" s="7" t="s">
        <v>61</v>
      </c>
      <c r="C58" s="1">
        <v>3520</v>
      </c>
      <c r="D58" s="1">
        <v>3605</v>
      </c>
      <c r="E58" s="1">
        <v>3770</v>
      </c>
      <c r="F58" s="1">
        <v>4015</v>
      </c>
      <c r="G58" s="1">
        <v>4502</v>
      </c>
      <c r="H58" s="1">
        <v>5085</v>
      </c>
      <c r="I58" s="1">
        <v>5375</v>
      </c>
      <c r="J58" s="1">
        <v>5659</v>
      </c>
      <c r="K58" s="1">
        <v>5574</v>
      </c>
      <c r="L58" s="1">
        <v>6058</v>
      </c>
      <c r="M58" s="1">
        <v>6885</v>
      </c>
      <c r="N58" s="1">
        <v>7547</v>
      </c>
    </row>
    <row r="59" spans="1:14" x14ac:dyDescent="0.3">
      <c r="A59" s="7" t="s">
        <v>200</v>
      </c>
      <c r="B59" s="7" t="s">
        <v>62</v>
      </c>
      <c r="C59" s="1">
        <v>2265</v>
      </c>
      <c r="D59" s="1">
        <v>2335</v>
      </c>
      <c r="E59" s="1">
        <v>2417</v>
      </c>
      <c r="F59" s="1">
        <v>2578</v>
      </c>
      <c r="G59" s="1">
        <v>2695</v>
      </c>
      <c r="H59" s="1">
        <v>2915</v>
      </c>
      <c r="I59" s="1">
        <v>3137</v>
      </c>
      <c r="J59" s="1">
        <v>3410</v>
      </c>
      <c r="K59" s="1">
        <v>3565</v>
      </c>
      <c r="L59" s="1">
        <v>3882</v>
      </c>
      <c r="M59" s="1">
        <v>4222</v>
      </c>
      <c r="N59" s="1">
        <v>4502</v>
      </c>
    </row>
    <row r="60" spans="1:14" x14ac:dyDescent="0.3">
      <c r="A60" s="7" t="s">
        <v>200</v>
      </c>
      <c r="B60" s="7" t="s">
        <v>63</v>
      </c>
      <c r="C60" s="1">
        <v>1252</v>
      </c>
      <c r="D60" s="1">
        <v>1292</v>
      </c>
      <c r="E60" s="1">
        <v>1382</v>
      </c>
      <c r="F60" s="1">
        <v>1472</v>
      </c>
      <c r="G60" s="1">
        <v>1570</v>
      </c>
      <c r="H60" s="1">
        <v>1676</v>
      </c>
      <c r="I60" s="1">
        <v>1750</v>
      </c>
      <c r="J60" s="1">
        <v>1856</v>
      </c>
      <c r="K60" s="1">
        <v>1847</v>
      </c>
      <c r="L60" s="1">
        <v>1970</v>
      </c>
      <c r="M60" s="1">
        <v>2123</v>
      </c>
      <c r="N60" s="1">
        <v>2270</v>
      </c>
    </row>
    <row r="61" spans="1:14" x14ac:dyDescent="0.3">
      <c r="A61" s="7" t="s">
        <v>200</v>
      </c>
      <c r="B61" s="7" t="s">
        <v>64</v>
      </c>
      <c r="C61" s="1">
        <v>431</v>
      </c>
      <c r="D61" s="1">
        <v>443</v>
      </c>
      <c r="E61" s="1">
        <v>447</v>
      </c>
      <c r="F61" s="1">
        <v>459</v>
      </c>
      <c r="G61" s="1">
        <v>481</v>
      </c>
      <c r="H61" s="1">
        <v>498</v>
      </c>
      <c r="I61" s="1">
        <v>537</v>
      </c>
      <c r="J61" s="1">
        <v>579</v>
      </c>
      <c r="K61" s="1">
        <v>497</v>
      </c>
      <c r="L61" s="1">
        <v>563</v>
      </c>
      <c r="M61" s="1">
        <v>687</v>
      </c>
      <c r="N61" s="1">
        <v>745</v>
      </c>
    </row>
    <row r="62" spans="1:14" x14ac:dyDescent="0.3">
      <c r="A62" s="7" t="s">
        <v>200</v>
      </c>
      <c r="B62" s="7" t="s">
        <v>65</v>
      </c>
      <c r="C62" s="1">
        <v>99</v>
      </c>
      <c r="D62" s="1">
        <v>106</v>
      </c>
      <c r="E62" s="1">
        <v>111</v>
      </c>
      <c r="F62" s="1">
        <v>119</v>
      </c>
      <c r="G62" s="1">
        <v>137</v>
      </c>
      <c r="H62" s="1">
        <v>135</v>
      </c>
      <c r="I62" s="1">
        <v>154</v>
      </c>
      <c r="J62" s="1">
        <v>163</v>
      </c>
      <c r="K62" s="1">
        <v>120</v>
      </c>
      <c r="L62" s="1">
        <v>130</v>
      </c>
      <c r="M62" s="1">
        <v>162</v>
      </c>
      <c r="N62" s="1">
        <v>175</v>
      </c>
    </row>
    <row r="63" spans="1:14" x14ac:dyDescent="0.3">
      <c r="A63" s="7" t="s">
        <v>200</v>
      </c>
      <c r="B63" s="7" t="s">
        <v>66</v>
      </c>
      <c r="C63" s="1">
        <v>1621</v>
      </c>
      <c r="D63" s="1">
        <v>1794</v>
      </c>
      <c r="E63" s="1">
        <v>1926</v>
      </c>
      <c r="F63" s="1">
        <v>2004</v>
      </c>
      <c r="G63" s="1">
        <v>2069</v>
      </c>
      <c r="H63" s="1">
        <v>2226</v>
      </c>
      <c r="I63" s="1">
        <v>2231</v>
      </c>
      <c r="J63" s="1">
        <v>2301</v>
      </c>
      <c r="K63" s="1">
        <v>2307</v>
      </c>
      <c r="L63" s="1">
        <v>2429</v>
      </c>
      <c r="M63" s="1">
        <v>2583</v>
      </c>
      <c r="N63" s="1">
        <v>2627</v>
      </c>
    </row>
    <row r="64" spans="1:14" x14ac:dyDescent="0.3">
      <c r="A64" s="7" t="s">
        <v>200</v>
      </c>
      <c r="B64" s="7" t="s">
        <v>67</v>
      </c>
      <c r="C64" s="1">
        <v>3901</v>
      </c>
      <c r="D64" s="1">
        <v>3721</v>
      </c>
      <c r="E64" s="1">
        <v>3714</v>
      </c>
      <c r="F64" s="1">
        <v>3775</v>
      </c>
      <c r="G64" s="1">
        <v>3868</v>
      </c>
      <c r="H64" s="1">
        <v>4071</v>
      </c>
      <c r="I64" s="1">
        <v>4299</v>
      </c>
      <c r="J64" s="1">
        <v>4687</v>
      </c>
      <c r="K64" s="1">
        <v>4946</v>
      </c>
      <c r="L64" s="1">
        <v>5565</v>
      </c>
      <c r="M64" s="1">
        <v>6153</v>
      </c>
      <c r="N64" s="1">
        <v>6997</v>
      </c>
    </row>
    <row r="65" spans="1:14" x14ac:dyDescent="0.3">
      <c r="A65" s="7" t="s">
        <v>200</v>
      </c>
      <c r="B65" s="7" t="s">
        <v>68</v>
      </c>
      <c r="C65" s="1">
        <v>3621</v>
      </c>
      <c r="D65" s="1">
        <v>3679</v>
      </c>
      <c r="E65" s="1">
        <v>3802</v>
      </c>
      <c r="F65" s="1">
        <v>3972</v>
      </c>
      <c r="G65" s="1">
        <v>4158</v>
      </c>
      <c r="H65" s="1">
        <v>4282</v>
      </c>
      <c r="I65" s="1">
        <v>4428</v>
      </c>
      <c r="J65" s="1">
        <v>4524</v>
      </c>
      <c r="K65" s="1">
        <v>4569</v>
      </c>
      <c r="L65" s="1">
        <v>4666</v>
      </c>
      <c r="M65" s="1">
        <v>4800</v>
      </c>
      <c r="N65" s="1">
        <v>4968</v>
      </c>
    </row>
    <row r="66" spans="1:14" x14ac:dyDescent="0.3">
      <c r="A66" s="7" t="s">
        <v>200</v>
      </c>
      <c r="B66" s="7" t="s">
        <v>69</v>
      </c>
      <c r="C66" s="1">
        <v>2857</v>
      </c>
      <c r="D66" s="1">
        <v>2906</v>
      </c>
      <c r="E66" s="1">
        <v>2999</v>
      </c>
      <c r="F66" s="1">
        <v>3092</v>
      </c>
      <c r="G66" s="1">
        <v>3106</v>
      </c>
      <c r="H66" s="1">
        <v>3221</v>
      </c>
      <c r="I66" s="1">
        <v>3290</v>
      </c>
      <c r="J66" s="1">
        <v>3380</v>
      </c>
      <c r="K66" s="1">
        <v>3307</v>
      </c>
      <c r="L66" s="1">
        <v>3428</v>
      </c>
      <c r="M66" s="1">
        <v>3607</v>
      </c>
      <c r="N66" s="1">
        <v>3694</v>
      </c>
    </row>
    <row r="67" spans="1:14" x14ac:dyDescent="0.3">
      <c r="A67" s="7" t="s">
        <v>200</v>
      </c>
      <c r="B67" s="7" t="s">
        <v>70</v>
      </c>
      <c r="C67" s="1">
        <v>1573</v>
      </c>
      <c r="D67" s="1">
        <v>1531</v>
      </c>
      <c r="E67" s="1">
        <v>1556</v>
      </c>
      <c r="F67" s="1">
        <v>1595</v>
      </c>
      <c r="G67" s="1">
        <v>1643</v>
      </c>
      <c r="H67" s="1">
        <v>1649</v>
      </c>
      <c r="I67" s="1">
        <v>1736</v>
      </c>
      <c r="J67" s="1">
        <v>1771</v>
      </c>
      <c r="K67" s="1">
        <v>1606</v>
      </c>
      <c r="L67" s="1">
        <v>1720</v>
      </c>
      <c r="M67" s="1">
        <v>1909</v>
      </c>
      <c r="N67" s="1">
        <v>2040</v>
      </c>
    </row>
    <row r="68" spans="1:14" x14ac:dyDescent="0.3">
      <c r="A68" s="7" t="s">
        <v>200</v>
      </c>
      <c r="B68" s="7" t="s">
        <v>71</v>
      </c>
      <c r="C68" s="1">
        <v>508</v>
      </c>
      <c r="D68" s="1">
        <v>511</v>
      </c>
      <c r="E68" s="1">
        <v>531</v>
      </c>
      <c r="F68" s="1">
        <v>557</v>
      </c>
      <c r="G68" s="1">
        <v>577</v>
      </c>
      <c r="H68" s="1">
        <v>654</v>
      </c>
      <c r="I68" s="1">
        <v>690</v>
      </c>
      <c r="J68" s="1">
        <v>745</v>
      </c>
      <c r="K68" s="1">
        <v>528</v>
      </c>
      <c r="L68" s="1">
        <v>569</v>
      </c>
      <c r="M68" s="1">
        <v>713</v>
      </c>
      <c r="N68" s="1">
        <v>740</v>
      </c>
    </row>
    <row r="69" spans="1:14" x14ac:dyDescent="0.3">
      <c r="A69" s="7" t="s">
        <v>201</v>
      </c>
      <c r="B69" s="7" t="s">
        <v>60</v>
      </c>
      <c r="C69" s="1">
        <v>2590</v>
      </c>
      <c r="D69" s="1">
        <v>2598</v>
      </c>
      <c r="E69" s="1">
        <v>2584</v>
      </c>
      <c r="F69" s="1">
        <v>2530</v>
      </c>
      <c r="G69" s="1">
        <v>2505</v>
      </c>
      <c r="H69" s="1">
        <v>2463</v>
      </c>
      <c r="I69" s="1">
        <v>2419</v>
      </c>
      <c r="J69" s="1">
        <v>2400</v>
      </c>
      <c r="K69" s="1">
        <v>2463</v>
      </c>
      <c r="L69" s="1">
        <v>2518</v>
      </c>
      <c r="M69" s="1">
        <v>2670</v>
      </c>
      <c r="N69" s="1">
        <v>3014</v>
      </c>
    </row>
    <row r="70" spans="1:14" x14ac:dyDescent="0.3">
      <c r="A70" s="7" t="s">
        <v>201</v>
      </c>
      <c r="B70" s="7" t="s">
        <v>61</v>
      </c>
      <c r="C70" s="1">
        <v>4464</v>
      </c>
      <c r="D70" s="1">
        <v>4605</v>
      </c>
      <c r="E70" s="1">
        <v>4797</v>
      </c>
      <c r="F70" s="1">
        <v>4964</v>
      </c>
      <c r="G70" s="1">
        <v>5160</v>
      </c>
      <c r="H70" s="1">
        <v>5325</v>
      </c>
      <c r="I70" s="1">
        <v>5463</v>
      </c>
      <c r="J70" s="1">
        <v>5658</v>
      </c>
      <c r="K70" s="1">
        <v>5922</v>
      </c>
      <c r="L70" s="1">
        <v>6175</v>
      </c>
      <c r="M70" s="1">
        <v>6414</v>
      </c>
      <c r="N70" s="1">
        <v>6739</v>
      </c>
    </row>
    <row r="71" spans="1:14" x14ac:dyDescent="0.3">
      <c r="A71" s="7" t="s">
        <v>201</v>
      </c>
      <c r="B71" s="7" t="s">
        <v>62</v>
      </c>
      <c r="C71" s="1">
        <v>3277</v>
      </c>
      <c r="D71" s="1">
        <v>3430</v>
      </c>
      <c r="E71" s="1">
        <v>3606</v>
      </c>
      <c r="F71" s="1">
        <v>3692</v>
      </c>
      <c r="G71" s="1">
        <v>3885</v>
      </c>
      <c r="H71" s="1">
        <v>4086</v>
      </c>
      <c r="I71" s="1">
        <v>4310</v>
      </c>
      <c r="J71" s="1">
        <v>4521</v>
      </c>
      <c r="K71" s="1">
        <v>4708</v>
      </c>
      <c r="L71" s="1">
        <v>4930</v>
      </c>
      <c r="M71" s="1">
        <v>5219</v>
      </c>
      <c r="N71" s="1">
        <v>5552</v>
      </c>
    </row>
    <row r="72" spans="1:14" x14ac:dyDescent="0.3">
      <c r="A72" s="7" t="s">
        <v>201</v>
      </c>
      <c r="B72" s="7" t="s">
        <v>63</v>
      </c>
      <c r="C72" s="1">
        <v>2010</v>
      </c>
      <c r="D72" s="1">
        <v>2121</v>
      </c>
      <c r="E72" s="1">
        <v>2236</v>
      </c>
      <c r="F72" s="1">
        <v>2363</v>
      </c>
      <c r="G72" s="1">
        <v>2472</v>
      </c>
      <c r="H72" s="1">
        <v>2591</v>
      </c>
      <c r="I72" s="1">
        <v>2682</v>
      </c>
      <c r="J72" s="1">
        <v>2781</v>
      </c>
      <c r="K72" s="1">
        <v>2805</v>
      </c>
      <c r="L72" s="1">
        <v>2927</v>
      </c>
      <c r="M72" s="1">
        <v>3182</v>
      </c>
      <c r="N72" s="1">
        <v>3347</v>
      </c>
    </row>
    <row r="73" spans="1:14" x14ac:dyDescent="0.3">
      <c r="A73" s="7" t="s">
        <v>201</v>
      </c>
      <c r="B73" s="7" t="s">
        <v>64</v>
      </c>
      <c r="C73" s="1">
        <v>656</v>
      </c>
      <c r="D73" s="1">
        <v>707</v>
      </c>
      <c r="E73" s="1">
        <v>749</v>
      </c>
      <c r="F73" s="1">
        <v>768</v>
      </c>
      <c r="G73" s="1">
        <v>796</v>
      </c>
      <c r="H73" s="1">
        <v>861</v>
      </c>
      <c r="I73" s="1">
        <v>894</v>
      </c>
      <c r="J73" s="1">
        <v>954</v>
      </c>
      <c r="K73" s="1">
        <v>859</v>
      </c>
      <c r="L73" s="1">
        <v>959</v>
      </c>
      <c r="M73" s="1">
        <v>1166</v>
      </c>
      <c r="N73" s="1">
        <v>1298</v>
      </c>
    </row>
    <row r="74" spans="1:14" x14ac:dyDescent="0.3">
      <c r="A74" s="7" t="s">
        <v>201</v>
      </c>
      <c r="B74" s="7" t="s">
        <v>65</v>
      </c>
      <c r="C74" s="1">
        <v>176</v>
      </c>
      <c r="D74" s="1">
        <v>173</v>
      </c>
      <c r="E74" s="1">
        <v>177</v>
      </c>
      <c r="F74" s="1">
        <v>187</v>
      </c>
      <c r="G74" s="1">
        <v>207</v>
      </c>
      <c r="H74" s="1">
        <v>229</v>
      </c>
      <c r="I74" s="1">
        <v>250</v>
      </c>
      <c r="J74" s="1">
        <v>283</v>
      </c>
      <c r="K74" s="1">
        <v>211</v>
      </c>
      <c r="L74" s="1">
        <v>234</v>
      </c>
      <c r="M74" s="1">
        <v>312</v>
      </c>
      <c r="N74" s="1">
        <v>343</v>
      </c>
    </row>
    <row r="75" spans="1:14" x14ac:dyDescent="0.3">
      <c r="A75" s="7" t="s">
        <v>201</v>
      </c>
      <c r="B75" s="7" t="s">
        <v>66</v>
      </c>
      <c r="C75" s="1">
        <v>1543</v>
      </c>
      <c r="D75" s="1">
        <v>1624</v>
      </c>
      <c r="E75" s="1">
        <v>1733</v>
      </c>
      <c r="F75" s="1">
        <v>1772</v>
      </c>
      <c r="G75" s="1">
        <v>1805</v>
      </c>
      <c r="H75" s="1">
        <v>1820</v>
      </c>
      <c r="I75" s="1">
        <v>1866</v>
      </c>
      <c r="J75" s="1">
        <v>1958</v>
      </c>
      <c r="K75" s="1">
        <v>1890</v>
      </c>
      <c r="L75" s="1">
        <v>1946</v>
      </c>
      <c r="M75" s="1">
        <v>2042</v>
      </c>
      <c r="N75" s="1">
        <v>2220</v>
      </c>
    </row>
    <row r="76" spans="1:14" x14ac:dyDescent="0.3">
      <c r="A76" s="7" t="s">
        <v>201</v>
      </c>
      <c r="B76" s="7" t="s">
        <v>67</v>
      </c>
      <c r="C76" s="1">
        <v>4065</v>
      </c>
      <c r="D76" s="1">
        <v>3988</v>
      </c>
      <c r="E76" s="1">
        <v>3939</v>
      </c>
      <c r="F76" s="1">
        <v>3980</v>
      </c>
      <c r="G76" s="1">
        <v>3984</v>
      </c>
      <c r="H76" s="1">
        <v>4005</v>
      </c>
      <c r="I76" s="1">
        <v>4062</v>
      </c>
      <c r="J76" s="1">
        <v>4249</v>
      </c>
      <c r="K76" s="1">
        <v>4389</v>
      </c>
      <c r="L76" s="1">
        <v>4675</v>
      </c>
      <c r="M76" s="1">
        <v>4993</v>
      </c>
      <c r="N76" s="1">
        <v>5432</v>
      </c>
    </row>
    <row r="77" spans="1:14" x14ac:dyDescent="0.3">
      <c r="A77" s="7" t="s">
        <v>201</v>
      </c>
      <c r="B77" s="7" t="s">
        <v>68</v>
      </c>
      <c r="C77" s="1">
        <v>4046</v>
      </c>
      <c r="D77" s="1">
        <v>4054</v>
      </c>
      <c r="E77" s="1">
        <v>4094</v>
      </c>
      <c r="F77" s="1">
        <v>4107</v>
      </c>
      <c r="G77" s="1">
        <v>4200</v>
      </c>
      <c r="H77" s="1">
        <v>4285</v>
      </c>
      <c r="I77" s="1">
        <v>4331</v>
      </c>
      <c r="J77" s="1">
        <v>4452</v>
      </c>
      <c r="K77" s="1">
        <v>4407</v>
      </c>
      <c r="L77" s="1">
        <v>4472</v>
      </c>
      <c r="M77" s="1">
        <v>4594</v>
      </c>
      <c r="N77" s="1">
        <v>4710</v>
      </c>
    </row>
    <row r="78" spans="1:14" x14ac:dyDescent="0.3">
      <c r="A78" s="7" t="s">
        <v>201</v>
      </c>
      <c r="B78" s="7" t="s">
        <v>69</v>
      </c>
      <c r="C78" s="1">
        <v>3413</v>
      </c>
      <c r="D78" s="1">
        <v>3473</v>
      </c>
      <c r="E78" s="1">
        <v>3534</v>
      </c>
      <c r="F78" s="1">
        <v>3554</v>
      </c>
      <c r="G78" s="1">
        <v>3611</v>
      </c>
      <c r="H78" s="1">
        <v>3658</v>
      </c>
      <c r="I78" s="1">
        <v>3708</v>
      </c>
      <c r="J78" s="1">
        <v>3746</v>
      </c>
      <c r="K78" s="1">
        <v>3659</v>
      </c>
      <c r="L78" s="1">
        <v>3744</v>
      </c>
      <c r="M78" s="1">
        <v>3874</v>
      </c>
      <c r="N78" s="1">
        <v>3968</v>
      </c>
    </row>
    <row r="79" spans="1:14" x14ac:dyDescent="0.3">
      <c r="A79" s="7" t="s">
        <v>201</v>
      </c>
      <c r="B79" s="7" t="s">
        <v>70</v>
      </c>
      <c r="C79" s="1">
        <v>2006</v>
      </c>
      <c r="D79" s="1">
        <v>2015</v>
      </c>
      <c r="E79" s="1">
        <v>2020</v>
      </c>
      <c r="F79" s="1">
        <v>2023</v>
      </c>
      <c r="G79" s="1">
        <v>2053</v>
      </c>
      <c r="H79" s="1">
        <v>2098</v>
      </c>
      <c r="I79" s="1">
        <v>2186</v>
      </c>
      <c r="J79" s="1">
        <v>2254</v>
      </c>
      <c r="K79" s="1">
        <v>2084</v>
      </c>
      <c r="L79" s="1">
        <v>2207</v>
      </c>
      <c r="M79" s="1">
        <v>2436</v>
      </c>
      <c r="N79" s="1">
        <v>2533</v>
      </c>
    </row>
    <row r="80" spans="1:14" x14ac:dyDescent="0.3">
      <c r="A80" s="7" t="s">
        <v>201</v>
      </c>
      <c r="B80" s="7" t="s">
        <v>71</v>
      </c>
      <c r="C80" s="1">
        <v>703</v>
      </c>
      <c r="D80" s="1">
        <v>722</v>
      </c>
      <c r="E80" s="1">
        <v>763</v>
      </c>
      <c r="F80" s="1">
        <v>753</v>
      </c>
      <c r="G80" s="1">
        <v>805</v>
      </c>
      <c r="H80" s="1">
        <v>877</v>
      </c>
      <c r="I80" s="1">
        <v>949</v>
      </c>
      <c r="J80" s="1">
        <v>1007</v>
      </c>
      <c r="K80" s="1">
        <v>699</v>
      </c>
      <c r="L80" s="1">
        <v>766</v>
      </c>
      <c r="M80" s="1">
        <v>937</v>
      </c>
      <c r="N80" s="1">
        <v>982</v>
      </c>
    </row>
    <row r="81" spans="1:14" x14ac:dyDescent="0.3">
      <c r="A81" s="7" t="s">
        <v>202</v>
      </c>
      <c r="B81" s="7" t="s">
        <v>60</v>
      </c>
      <c r="C81" s="1">
        <v>1752</v>
      </c>
      <c r="D81" s="1">
        <v>1823</v>
      </c>
      <c r="E81" s="1">
        <v>1858</v>
      </c>
      <c r="F81" s="1">
        <v>1936</v>
      </c>
      <c r="G81" s="1">
        <v>1858</v>
      </c>
      <c r="H81" s="1">
        <v>1830</v>
      </c>
      <c r="I81" s="1">
        <v>1743</v>
      </c>
      <c r="J81" s="1">
        <v>1821</v>
      </c>
      <c r="K81" s="1">
        <v>1826</v>
      </c>
      <c r="L81" s="1">
        <v>1954</v>
      </c>
      <c r="M81" s="1">
        <v>2095</v>
      </c>
      <c r="N81" s="1">
        <v>2190</v>
      </c>
    </row>
    <row r="82" spans="1:14" x14ac:dyDescent="0.3">
      <c r="A82" s="7" t="s">
        <v>202</v>
      </c>
      <c r="B82" s="7" t="s">
        <v>61</v>
      </c>
      <c r="C82" s="1">
        <v>2701</v>
      </c>
      <c r="D82" s="1">
        <v>2817</v>
      </c>
      <c r="E82" s="1">
        <v>2915</v>
      </c>
      <c r="F82" s="1">
        <v>3248</v>
      </c>
      <c r="G82" s="1">
        <v>3419</v>
      </c>
      <c r="H82" s="1">
        <v>3620</v>
      </c>
      <c r="I82" s="1">
        <v>3851</v>
      </c>
      <c r="J82" s="1">
        <v>4011</v>
      </c>
      <c r="K82" s="1">
        <v>3903</v>
      </c>
      <c r="L82" s="1">
        <v>4197</v>
      </c>
      <c r="M82" s="1">
        <v>4485</v>
      </c>
      <c r="N82" s="1">
        <v>4736</v>
      </c>
    </row>
    <row r="83" spans="1:14" x14ac:dyDescent="0.3">
      <c r="A83" s="7" t="s">
        <v>202</v>
      </c>
      <c r="B83" s="7" t="s">
        <v>62</v>
      </c>
      <c r="C83" s="1">
        <v>2160</v>
      </c>
      <c r="D83" s="1">
        <v>2227</v>
      </c>
      <c r="E83" s="1">
        <v>2302</v>
      </c>
      <c r="F83" s="1">
        <v>2395</v>
      </c>
      <c r="G83" s="1">
        <v>2474</v>
      </c>
      <c r="H83" s="1">
        <v>2603</v>
      </c>
      <c r="I83" s="1">
        <v>2706</v>
      </c>
      <c r="J83" s="1">
        <v>2821</v>
      </c>
      <c r="K83" s="1">
        <v>2843</v>
      </c>
      <c r="L83" s="1">
        <v>2937</v>
      </c>
      <c r="M83" s="1">
        <v>3086</v>
      </c>
      <c r="N83" s="1">
        <v>3271</v>
      </c>
    </row>
    <row r="84" spans="1:14" x14ac:dyDescent="0.3">
      <c r="A84" s="7" t="s">
        <v>202</v>
      </c>
      <c r="B84" s="7" t="s">
        <v>63</v>
      </c>
      <c r="C84" s="1">
        <v>1318</v>
      </c>
      <c r="D84" s="1">
        <v>1369</v>
      </c>
      <c r="E84" s="1">
        <v>1442</v>
      </c>
      <c r="F84" s="1">
        <v>1575</v>
      </c>
      <c r="G84" s="1">
        <v>1675</v>
      </c>
      <c r="H84" s="1">
        <v>1733</v>
      </c>
      <c r="I84" s="1">
        <v>1805</v>
      </c>
      <c r="J84" s="1">
        <v>1872</v>
      </c>
      <c r="K84" s="1">
        <v>1867</v>
      </c>
      <c r="L84" s="1">
        <v>1995</v>
      </c>
      <c r="M84" s="1">
        <v>2107</v>
      </c>
      <c r="N84" s="1">
        <v>2203</v>
      </c>
    </row>
    <row r="85" spans="1:14" x14ac:dyDescent="0.3">
      <c r="A85" s="7" t="s">
        <v>202</v>
      </c>
      <c r="B85" s="7" t="s">
        <v>64</v>
      </c>
      <c r="C85" s="1">
        <v>317</v>
      </c>
      <c r="D85" s="1">
        <v>328</v>
      </c>
      <c r="E85" s="1">
        <v>370</v>
      </c>
      <c r="F85" s="1">
        <v>452</v>
      </c>
      <c r="G85" s="1">
        <v>485</v>
      </c>
      <c r="H85" s="1">
        <v>521</v>
      </c>
      <c r="I85" s="1">
        <v>575</v>
      </c>
      <c r="J85" s="1">
        <v>651</v>
      </c>
      <c r="K85" s="1">
        <v>561</v>
      </c>
      <c r="L85" s="1">
        <v>645</v>
      </c>
      <c r="M85" s="1">
        <v>722</v>
      </c>
      <c r="N85" s="1">
        <v>764</v>
      </c>
    </row>
    <row r="86" spans="1:14" x14ac:dyDescent="0.3">
      <c r="A86" s="7" t="s">
        <v>202</v>
      </c>
      <c r="B86" s="7" t="s">
        <v>65</v>
      </c>
      <c r="C86" s="1">
        <v>65</v>
      </c>
      <c r="D86" s="1">
        <v>69</v>
      </c>
      <c r="E86" s="1">
        <v>70</v>
      </c>
      <c r="F86" s="1">
        <v>82</v>
      </c>
      <c r="G86" s="1">
        <v>80</v>
      </c>
      <c r="H86" s="1">
        <v>87</v>
      </c>
      <c r="I86" s="1">
        <v>96</v>
      </c>
      <c r="J86" s="1">
        <v>121</v>
      </c>
      <c r="K86" s="1">
        <v>79</v>
      </c>
      <c r="L86" s="1">
        <v>101</v>
      </c>
      <c r="M86" s="1">
        <v>144</v>
      </c>
      <c r="N86" s="1">
        <v>153</v>
      </c>
    </row>
    <row r="87" spans="1:14" x14ac:dyDescent="0.3">
      <c r="A87" s="7" t="s">
        <v>202</v>
      </c>
      <c r="B87" s="7" t="s">
        <v>66</v>
      </c>
      <c r="C87" s="1">
        <v>1019</v>
      </c>
      <c r="D87" s="1">
        <v>1033</v>
      </c>
      <c r="E87" s="1">
        <v>1107</v>
      </c>
      <c r="F87" s="1">
        <v>1108</v>
      </c>
      <c r="G87" s="1">
        <v>1147</v>
      </c>
      <c r="H87" s="1">
        <v>1165</v>
      </c>
      <c r="I87" s="1">
        <v>1184</v>
      </c>
      <c r="J87" s="1">
        <v>1277</v>
      </c>
      <c r="K87" s="1">
        <v>1371</v>
      </c>
      <c r="L87" s="1">
        <v>1390</v>
      </c>
      <c r="M87" s="1">
        <v>1412</v>
      </c>
      <c r="N87" s="1">
        <v>1444</v>
      </c>
    </row>
    <row r="88" spans="1:14" x14ac:dyDescent="0.3">
      <c r="A88" s="7" t="s">
        <v>202</v>
      </c>
      <c r="B88" s="7" t="s">
        <v>67</v>
      </c>
      <c r="C88" s="1">
        <v>2464</v>
      </c>
      <c r="D88" s="1">
        <v>2348</v>
      </c>
      <c r="E88" s="1">
        <v>2399</v>
      </c>
      <c r="F88" s="1">
        <v>2476</v>
      </c>
      <c r="G88" s="1">
        <v>2451</v>
      </c>
      <c r="H88" s="1">
        <v>2561</v>
      </c>
      <c r="I88" s="1">
        <v>2706</v>
      </c>
      <c r="J88" s="1">
        <v>2835</v>
      </c>
      <c r="K88" s="1">
        <v>2851</v>
      </c>
      <c r="L88" s="1">
        <v>3093</v>
      </c>
      <c r="M88" s="1">
        <v>3432</v>
      </c>
      <c r="N88" s="1">
        <v>3743</v>
      </c>
    </row>
    <row r="89" spans="1:14" x14ac:dyDescent="0.3">
      <c r="A89" s="7" t="s">
        <v>202</v>
      </c>
      <c r="B89" s="7" t="s">
        <v>68</v>
      </c>
      <c r="C89" s="1">
        <v>2609</v>
      </c>
      <c r="D89" s="1">
        <v>2619</v>
      </c>
      <c r="E89" s="1">
        <v>2580</v>
      </c>
      <c r="F89" s="1">
        <v>2642</v>
      </c>
      <c r="G89" s="1">
        <v>2661</v>
      </c>
      <c r="H89" s="1">
        <v>2632</v>
      </c>
      <c r="I89" s="1">
        <v>2684</v>
      </c>
      <c r="J89" s="1">
        <v>2769</v>
      </c>
      <c r="K89" s="1">
        <v>2716</v>
      </c>
      <c r="L89" s="1">
        <v>2759</v>
      </c>
      <c r="M89" s="1">
        <v>2812</v>
      </c>
      <c r="N89" s="1">
        <v>2860</v>
      </c>
    </row>
    <row r="90" spans="1:14" x14ac:dyDescent="0.3">
      <c r="A90" s="7" t="s">
        <v>202</v>
      </c>
      <c r="B90" s="7" t="s">
        <v>69</v>
      </c>
      <c r="C90" s="1">
        <v>2306</v>
      </c>
      <c r="D90" s="1">
        <v>2331</v>
      </c>
      <c r="E90" s="1">
        <v>2364</v>
      </c>
      <c r="F90" s="1">
        <v>2413</v>
      </c>
      <c r="G90" s="1">
        <v>2432</v>
      </c>
      <c r="H90" s="1">
        <v>2497</v>
      </c>
      <c r="I90" s="1">
        <v>2463</v>
      </c>
      <c r="J90" s="1">
        <v>2445</v>
      </c>
      <c r="K90" s="1">
        <v>2374</v>
      </c>
      <c r="L90" s="1">
        <v>2428</v>
      </c>
      <c r="M90" s="1">
        <v>2421</v>
      </c>
      <c r="N90" s="1">
        <v>2489</v>
      </c>
    </row>
    <row r="91" spans="1:14" x14ac:dyDescent="0.3">
      <c r="A91" s="7" t="s">
        <v>202</v>
      </c>
      <c r="B91" s="7" t="s">
        <v>70</v>
      </c>
      <c r="C91" s="1">
        <v>1090</v>
      </c>
      <c r="D91" s="1">
        <v>1106</v>
      </c>
      <c r="E91" s="1">
        <v>1135</v>
      </c>
      <c r="F91" s="1">
        <v>1227</v>
      </c>
      <c r="G91" s="1">
        <v>1258</v>
      </c>
      <c r="H91" s="1">
        <v>1326</v>
      </c>
      <c r="I91" s="1">
        <v>1359</v>
      </c>
      <c r="J91" s="1">
        <v>1419</v>
      </c>
      <c r="K91" s="1">
        <v>1245</v>
      </c>
      <c r="L91" s="1">
        <v>1357</v>
      </c>
      <c r="M91" s="1">
        <v>1462</v>
      </c>
      <c r="N91" s="1">
        <v>1490</v>
      </c>
    </row>
    <row r="92" spans="1:14" x14ac:dyDescent="0.3">
      <c r="A92" s="7" t="s">
        <v>202</v>
      </c>
      <c r="B92" s="7" t="s">
        <v>71</v>
      </c>
      <c r="C92" s="1">
        <v>354</v>
      </c>
      <c r="D92" s="1">
        <v>364</v>
      </c>
      <c r="E92" s="1">
        <v>373</v>
      </c>
      <c r="F92" s="1">
        <v>397</v>
      </c>
      <c r="G92" s="1">
        <v>418</v>
      </c>
      <c r="H92" s="1">
        <v>440</v>
      </c>
      <c r="I92" s="1">
        <v>474</v>
      </c>
      <c r="J92" s="1">
        <v>502</v>
      </c>
      <c r="K92" s="1">
        <v>333</v>
      </c>
      <c r="L92" s="1">
        <v>376</v>
      </c>
      <c r="M92" s="1">
        <v>480</v>
      </c>
      <c r="N92" s="1">
        <v>513</v>
      </c>
    </row>
    <row r="93" spans="1:14" x14ac:dyDescent="0.3">
      <c r="A93" s="10" t="s">
        <v>17</v>
      </c>
      <c r="B93" s="10" t="s">
        <v>17</v>
      </c>
      <c r="C93" s="5">
        <v>191038</v>
      </c>
      <c r="D93" s="5">
        <v>196201</v>
      </c>
      <c r="E93" s="5">
        <v>201098</v>
      </c>
      <c r="F93" s="5">
        <v>206740</v>
      </c>
      <c r="G93" s="5">
        <v>212324</v>
      </c>
      <c r="H93" s="5">
        <v>218478</v>
      </c>
      <c r="I93" s="5">
        <v>226201</v>
      </c>
      <c r="J93" s="5">
        <v>235017</v>
      </c>
      <c r="K93" s="5">
        <v>232709</v>
      </c>
      <c r="L93" s="5">
        <v>245255</v>
      </c>
      <c r="M93" s="5">
        <v>262389</v>
      </c>
      <c r="N93" s="5">
        <v>278529</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60</v>
      </c>
      <c r="C98" s="2">
        <v>0.58472925594078695</v>
      </c>
      <c r="D98" s="2">
        <v>0.57863279790810596</v>
      </c>
      <c r="E98" s="2">
        <v>0.57567964731814802</v>
      </c>
      <c r="F98" s="2">
        <v>0.577935943060498</v>
      </c>
      <c r="G98" s="2">
        <v>0.55960382030420897</v>
      </c>
      <c r="H98" s="2">
        <v>0.54641112363773003</v>
      </c>
      <c r="I98" s="2">
        <v>0.52992649632481603</v>
      </c>
      <c r="J98" s="2">
        <v>0.52619363395225505</v>
      </c>
      <c r="K98" s="2">
        <v>0.52775941837409102</v>
      </c>
      <c r="L98" s="2">
        <v>0.53216190775023497</v>
      </c>
      <c r="M98" s="2">
        <v>0.53873343151693698</v>
      </c>
      <c r="N98" s="2">
        <v>0.55240868184224501</v>
      </c>
    </row>
    <row r="99" spans="1:14" x14ac:dyDescent="0.3">
      <c r="A99" s="8" t="s">
        <v>196</v>
      </c>
      <c r="B99" s="8" t="s">
        <v>61</v>
      </c>
      <c r="C99" s="2">
        <v>0.50008933357155605</v>
      </c>
      <c r="D99" s="2">
        <v>0.50892857142857095</v>
      </c>
      <c r="E99" s="2">
        <v>0.52115851543531</v>
      </c>
      <c r="F99" s="2">
        <v>0.52821233960274205</v>
      </c>
      <c r="G99" s="2">
        <v>0.542480301473107</v>
      </c>
      <c r="H99" s="2">
        <v>0.53846153846153799</v>
      </c>
      <c r="I99" s="2">
        <v>0.53511259382818999</v>
      </c>
      <c r="J99" s="2">
        <v>0.52702923403560298</v>
      </c>
      <c r="K99" s="2">
        <v>0.52963700413539605</v>
      </c>
      <c r="L99" s="2">
        <v>0.53062678062678104</v>
      </c>
      <c r="M99" s="2">
        <v>0.52683634445470096</v>
      </c>
      <c r="N99" s="2">
        <v>0.51890756302521002</v>
      </c>
    </row>
    <row r="100" spans="1:14" x14ac:dyDescent="0.3">
      <c r="A100" s="8" t="s">
        <v>196</v>
      </c>
      <c r="B100" s="8" t="s">
        <v>62</v>
      </c>
      <c r="C100" s="2">
        <v>0.42158067158067197</v>
      </c>
      <c r="D100" s="2">
        <v>0.427422518634759</v>
      </c>
      <c r="E100" s="2">
        <v>0.436267071320182</v>
      </c>
      <c r="F100" s="2">
        <v>0.44567253653053601</v>
      </c>
      <c r="G100" s="2">
        <v>0.442960288808664</v>
      </c>
      <c r="H100" s="2">
        <v>0.44096427942987898</v>
      </c>
      <c r="I100" s="2">
        <v>0.44967010658095102</v>
      </c>
      <c r="J100" s="2">
        <v>0.45352724841190201</v>
      </c>
      <c r="K100" s="2">
        <v>0.47069658405894199</v>
      </c>
      <c r="L100" s="2">
        <v>0.48191235059761001</v>
      </c>
      <c r="M100" s="2">
        <v>0.49157596540927401</v>
      </c>
      <c r="N100" s="2">
        <v>0.50507540603248302</v>
      </c>
    </row>
    <row r="101" spans="1:14" x14ac:dyDescent="0.3">
      <c r="A101" s="8" t="s">
        <v>196</v>
      </c>
      <c r="B101" s="8" t="s">
        <v>63</v>
      </c>
      <c r="C101" s="2">
        <v>0.32631866630226802</v>
      </c>
      <c r="D101" s="2">
        <v>0.33895582329317298</v>
      </c>
      <c r="E101" s="2">
        <v>0.34775848665457398</v>
      </c>
      <c r="F101" s="2">
        <v>0.35407559784006198</v>
      </c>
      <c r="G101" s="2">
        <v>0.36577350859454</v>
      </c>
      <c r="H101" s="2">
        <v>0.37536302032913799</v>
      </c>
      <c r="I101" s="2">
        <v>0.383060635226179</v>
      </c>
      <c r="J101" s="2">
        <v>0.38730385164051401</v>
      </c>
      <c r="K101" s="2">
        <v>0.39835873388042198</v>
      </c>
      <c r="L101" s="2">
        <v>0.409755001123848</v>
      </c>
      <c r="M101" s="2">
        <v>0.42291579388353601</v>
      </c>
      <c r="N101" s="2">
        <v>0.42653552790044202</v>
      </c>
    </row>
    <row r="102" spans="1:14" x14ac:dyDescent="0.3">
      <c r="A102" s="8" t="s">
        <v>196</v>
      </c>
      <c r="B102" s="8" t="s">
        <v>64</v>
      </c>
      <c r="C102" s="2">
        <v>0.218305855599773</v>
      </c>
      <c r="D102" s="2">
        <v>0.227198252321136</v>
      </c>
      <c r="E102" s="2">
        <v>0.22996130458816999</v>
      </c>
      <c r="F102" s="2">
        <v>0.229084783829309</v>
      </c>
      <c r="G102" s="2">
        <v>0.24274406332453799</v>
      </c>
      <c r="H102" s="2">
        <v>0.24208375893769199</v>
      </c>
      <c r="I102" s="2">
        <v>0.25726959093149299</v>
      </c>
      <c r="J102" s="2">
        <v>0.26397369657115999</v>
      </c>
      <c r="K102" s="2">
        <v>0.26033057851239699</v>
      </c>
      <c r="L102" s="2">
        <v>0.27137546468401502</v>
      </c>
      <c r="M102" s="2">
        <v>0.281083299138285</v>
      </c>
      <c r="N102" s="2">
        <v>0.29459774582199799</v>
      </c>
    </row>
    <row r="103" spans="1:14" x14ac:dyDescent="0.3">
      <c r="A103" s="8" t="s">
        <v>196</v>
      </c>
      <c r="B103" s="8" t="s">
        <v>65</v>
      </c>
      <c r="C103" s="2">
        <v>0.18113207547169799</v>
      </c>
      <c r="D103" s="2">
        <v>0.189285714285714</v>
      </c>
      <c r="E103" s="2">
        <v>0.205638474295191</v>
      </c>
      <c r="F103" s="2">
        <v>0.21368948247078501</v>
      </c>
      <c r="G103" s="2">
        <v>0.20125786163522</v>
      </c>
      <c r="H103" s="2">
        <v>0.19832402234636901</v>
      </c>
      <c r="I103" s="2">
        <v>0.197943444730077</v>
      </c>
      <c r="J103" s="2">
        <v>0.182352941176471</v>
      </c>
      <c r="K103" s="2">
        <v>0.204248366013072</v>
      </c>
      <c r="L103" s="2">
        <v>0.20200573065902599</v>
      </c>
      <c r="M103" s="2">
        <v>0.18955732122588001</v>
      </c>
      <c r="N103" s="2">
        <v>0.2</v>
      </c>
    </row>
    <row r="104" spans="1:14" x14ac:dyDescent="0.3">
      <c r="A104" s="8" t="s">
        <v>196</v>
      </c>
      <c r="B104" s="8" t="s">
        <v>66</v>
      </c>
      <c r="C104" s="2">
        <v>0.41527074405921299</v>
      </c>
      <c r="D104" s="2">
        <v>0.42136720209189399</v>
      </c>
      <c r="E104" s="2">
        <v>0.42432035268185198</v>
      </c>
      <c r="F104" s="2">
        <v>0.422064056939502</v>
      </c>
      <c r="G104" s="2">
        <v>0.44039617969579098</v>
      </c>
      <c r="H104" s="2">
        <v>0.45358887636227002</v>
      </c>
      <c r="I104" s="2">
        <v>0.47007350367518402</v>
      </c>
      <c r="J104" s="2">
        <v>0.47380636604774501</v>
      </c>
      <c r="K104" s="2">
        <v>0.47224058162590898</v>
      </c>
      <c r="L104" s="2">
        <v>0.46783809224976503</v>
      </c>
      <c r="M104" s="2">
        <v>0.46126656848306302</v>
      </c>
      <c r="N104" s="2">
        <v>0.44759131815775499</v>
      </c>
    </row>
    <row r="105" spans="1:14" x14ac:dyDescent="0.3">
      <c r="A105" s="8" t="s">
        <v>196</v>
      </c>
      <c r="B105" s="8" t="s">
        <v>67</v>
      </c>
      <c r="C105" s="2">
        <v>0.49991066642844401</v>
      </c>
      <c r="D105" s="2">
        <v>0.49107142857142899</v>
      </c>
      <c r="E105" s="2">
        <v>0.47884148456469</v>
      </c>
      <c r="F105" s="2">
        <v>0.471787660397258</v>
      </c>
      <c r="G105" s="2">
        <v>0.457519698526893</v>
      </c>
      <c r="H105" s="2">
        <v>0.46153846153846201</v>
      </c>
      <c r="I105" s="2">
        <v>0.46488740617181001</v>
      </c>
      <c r="J105" s="2">
        <v>0.47297076596439702</v>
      </c>
      <c r="K105" s="2">
        <v>0.47036299586460401</v>
      </c>
      <c r="L105" s="2">
        <v>0.46937321937321902</v>
      </c>
      <c r="M105" s="2">
        <v>0.47316365554529899</v>
      </c>
      <c r="N105" s="2">
        <v>0.48109243697478998</v>
      </c>
    </row>
    <row r="106" spans="1:14" x14ac:dyDescent="0.3">
      <c r="A106" s="8" t="s">
        <v>196</v>
      </c>
      <c r="B106" s="8" t="s">
        <v>68</v>
      </c>
      <c r="C106" s="2">
        <v>0.57841932841932797</v>
      </c>
      <c r="D106" s="2">
        <v>0.572577481365241</v>
      </c>
      <c r="E106" s="2">
        <v>0.56373292867981795</v>
      </c>
      <c r="F106" s="2">
        <v>0.55432746346946404</v>
      </c>
      <c r="G106" s="2">
        <v>0.557039711191336</v>
      </c>
      <c r="H106" s="2">
        <v>0.55903572057012096</v>
      </c>
      <c r="I106" s="2">
        <v>0.55032989341904903</v>
      </c>
      <c r="J106" s="2">
        <v>0.54647275158809805</v>
      </c>
      <c r="K106" s="2">
        <v>0.52930341594105801</v>
      </c>
      <c r="L106" s="2">
        <v>0.51808764940239005</v>
      </c>
      <c r="M106" s="2">
        <v>0.50842403459072605</v>
      </c>
      <c r="N106" s="2">
        <v>0.49492459396751698</v>
      </c>
    </row>
    <row r="107" spans="1:14" x14ac:dyDescent="0.3">
      <c r="A107" s="8" t="s">
        <v>196</v>
      </c>
      <c r="B107" s="8" t="s">
        <v>69</v>
      </c>
      <c r="C107" s="2">
        <v>0.67368133369773198</v>
      </c>
      <c r="D107" s="2">
        <v>0.66104417670682702</v>
      </c>
      <c r="E107" s="2">
        <v>0.65224151334542602</v>
      </c>
      <c r="F107" s="2">
        <v>0.64592440215993796</v>
      </c>
      <c r="G107" s="2">
        <v>0.63422649140545995</v>
      </c>
      <c r="H107" s="2">
        <v>0.62463697967086196</v>
      </c>
      <c r="I107" s="2">
        <v>0.61693936477382105</v>
      </c>
      <c r="J107" s="2">
        <v>0.61269614835948605</v>
      </c>
      <c r="K107" s="2">
        <v>0.60164126611957802</v>
      </c>
      <c r="L107" s="2">
        <v>0.590244998876152</v>
      </c>
      <c r="M107" s="2">
        <v>0.57708420611646405</v>
      </c>
      <c r="N107" s="2">
        <v>0.57346447209955798</v>
      </c>
    </row>
    <row r="108" spans="1:14" x14ac:dyDescent="0.3">
      <c r="A108" s="8" t="s">
        <v>196</v>
      </c>
      <c r="B108" s="8" t="s">
        <v>70</v>
      </c>
      <c r="C108" s="2">
        <v>0.781694144400227</v>
      </c>
      <c r="D108" s="2">
        <v>0.772801747678864</v>
      </c>
      <c r="E108" s="2">
        <v>0.77003869541183001</v>
      </c>
      <c r="F108" s="2">
        <v>0.77091521617069103</v>
      </c>
      <c r="G108" s="2">
        <v>0.75725593667546198</v>
      </c>
      <c r="H108" s="2">
        <v>0.75791624106230804</v>
      </c>
      <c r="I108" s="2">
        <v>0.74273040906850696</v>
      </c>
      <c r="J108" s="2">
        <v>0.73602630342884001</v>
      </c>
      <c r="K108" s="2">
        <v>0.73966942148760295</v>
      </c>
      <c r="L108" s="2">
        <v>0.72862453531598503</v>
      </c>
      <c r="M108" s="2">
        <v>0.718916700861715</v>
      </c>
      <c r="N108" s="2">
        <v>0.70540225417800195</v>
      </c>
    </row>
    <row r="109" spans="1:14" x14ac:dyDescent="0.3">
      <c r="A109" s="8" t="s">
        <v>196</v>
      </c>
      <c r="B109" s="8" t="s">
        <v>71</v>
      </c>
      <c r="C109" s="2">
        <v>0.81886792452830204</v>
      </c>
      <c r="D109" s="2">
        <v>0.81071428571428605</v>
      </c>
      <c r="E109" s="2">
        <v>0.794361525704809</v>
      </c>
      <c r="F109" s="2">
        <v>0.78631051752921499</v>
      </c>
      <c r="G109" s="2">
        <v>0.79874213836478003</v>
      </c>
      <c r="H109" s="2">
        <v>0.80167597765363097</v>
      </c>
      <c r="I109" s="2">
        <v>0.80205655526992303</v>
      </c>
      <c r="J109" s="2">
        <v>0.81764705882352895</v>
      </c>
      <c r="K109" s="2">
        <v>0.79575163398692805</v>
      </c>
      <c r="L109" s="2">
        <v>0.79799426934097395</v>
      </c>
      <c r="M109" s="2">
        <v>0.81044267877412002</v>
      </c>
      <c r="N109" s="2">
        <v>0.8</v>
      </c>
    </row>
    <row r="110" spans="1:14" x14ac:dyDescent="0.3">
      <c r="A110" s="8" t="s">
        <v>197</v>
      </c>
      <c r="B110" s="8" t="s">
        <v>60</v>
      </c>
      <c r="C110" s="2">
        <v>0.64218750000000002</v>
      </c>
      <c r="D110" s="2">
        <v>0.62610983229200901</v>
      </c>
      <c r="E110" s="2">
        <v>0.623417721518987</v>
      </c>
      <c r="F110" s="2">
        <v>0.60223446587082996</v>
      </c>
      <c r="G110" s="2">
        <v>0.60847613219094199</v>
      </c>
      <c r="H110" s="2">
        <v>0.60008996851102103</v>
      </c>
      <c r="I110" s="2">
        <v>0.59498423186664695</v>
      </c>
      <c r="J110" s="2">
        <v>0.58700764256319804</v>
      </c>
      <c r="K110" s="2">
        <v>0.58085714285714296</v>
      </c>
      <c r="L110" s="2">
        <v>0.57670299727520402</v>
      </c>
      <c r="M110" s="2">
        <v>0.58842568617296698</v>
      </c>
      <c r="N110" s="2">
        <v>0.60082304526748997</v>
      </c>
    </row>
    <row r="111" spans="1:14" x14ac:dyDescent="0.3">
      <c r="A111" s="8" t="s">
        <v>197</v>
      </c>
      <c r="B111" s="8" t="s">
        <v>61</v>
      </c>
      <c r="C111" s="2">
        <v>0.53897488820089401</v>
      </c>
      <c r="D111" s="2">
        <v>0.55387171817879699</v>
      </c>
      <c r="E111" s="2">
        <v>0.567495961227787</v>
      </c>
      <c r="F111" s="2">
        <v>0.58199397287795096</v>
      </c>
      <c r="G111" s="2">
        <v>0.58870722664559605</v>
      </c>
      <c r="H111" s="2">
        <v>0.59290460370194598</v>
      </c>
      <c r="I111" s="2">
        <v>0.59335910848305695</v>
      </c>
      <c r="J111" s="2">
        <v>0.59459908140114004</v>
      </c>
      <c r="K111" s="2">
        <v>0.597938144329897</v>
      </c>
      <c r="L111" s="2">
        <v>0.59122807017543899</v>
      </c>
      <c r="M111" s="2">
        <v>0.58096583741232299</v>
      </c>
      <c r="N111" s="2">
        <v>0.57381008761543895</v>
      </c>
    </row>
    <row r="112" spans="1:14" x14ac:dyDescent="0.3">
      <c r="A112" s="8" t="s">
        <v>197</v>
      </c>
      <c r="B112" s="8" t="s">
        <v>62</v>
      </c>
      <c r="C112" s="2">
        <v>0.45804304876780699</v>
      </c>
      <c r="D112" s="2">
        <v>0.46054991034070503</v>
      </c>
      <c r="E112" s="2">
        <v>0.46586538461538501</v>
      </c>
      <c r="F112" s="2">
        <v>0.46985273687135298</v>
      </c>
      <c r="G112" s="2">
        <v>0.47985120892746402</v>
      </c>
      <c r="H112" s="2">
        <v>0.48949669896253101</v>
      </c>
      <c r="I112" s="2">
        <v>0.49415734035549702</v>
      </c>
      <c r="J112" s="2">
        <v>0.5</v>
      </c>
      <c r="K112" s="2">
        <v>0.51411613731151795</v>
      </c>
      <c r="L112" s="2">
        <v>0.52295918367346905</v>
      </c>
      <c r="M112" s="2">
        <v>0.53175646079719696</v>
      </c>
      <c r="N112" s="2">
        <v>0.54501742160278699</v>
      </c>
    </row>
    <row r="113" spans="1:14" x14ac:dyDescent="0.3">
      <c r="A113" s="8" t="s">
        <v>197</v>
      </c>
      <c r="B113" s="8" t="s">
        <v>63</v>
      </c>
      <c r="C113" s="2">
        <v>0.38105507631055102</v>
      </c>
      <c r="D113" s="2">
        <v>0.392750666875883</v>
      </c>
      <c r="E113" s="2">
        <v>0.398510796723753</v>
      </c>
      <c r="F113" s="2">
        <v>0.404880833452262</v>
      </c>
      <c r="G113" s="2">
        <v>0.41166029492080802</v>
      </c>
      <c r="H113" s="2">
        <v>0.41646966115051198</v>
      </c>
      <c r="I113" s="2">
        <v>0.428771483131763</v>
      </c>
      <c r="J113" s="2">
        <v>0.43807763401109101</v>
      </c>
      <c r="K113" s="2">
        <v>0.44924459982519699</v>
      </c>
      <c r="L113" s="2">
        <v>0.457866184448463</v>
      </c>
      <c r="M113" s="2">
        <v>0.462182023742227</v>
      </c>
      <c r="N113" s="2">
        <v>0.46780138768430202</v>
      </c>
    </row>
    <row r="114" spans="1:14" x14ac:dyDescent="0.3">
      <c r="A114" s="8" t="s">
        <v>197</v>
      </c>
      <c r="B114" s="8" t="s">
        <v>64</v>
      </c>
      <c r="C114" s="2">
        <v>0.30561440677966101</v>
      </c>
      <c r="D114" s="2">
        <v>0.30590991929185102</v>
      </c>
      <c r="E114" s="2">
        <v>0.31243496357960499</v>
      </c>
      <c r="F114" s="2">
        <v>0.32103790384126202</v>
      </c>
      <c r="G114" s="2">
        <v>0.32142857142857101</v>
      </c>
      <c r="H114" s="2">
        <v>0.33308805494235999</v>
      </c>
      <c r="I114" s="2">
        <v>0.33643078389325698</v>
      </c>
      <c r="J114" s="2">
        <v>0.34500347785764002</v>
      </c>
      <c r="K114" s="2">
        <v>0.349799398194584</v>
      </c>
      <c r="L114" s="2">
        <v>0.35792741165233999</v>
      </c>
      <c r="M114" s="2">
        <v>0.36492890995260702</v>
      </c>
      <c r="N114" s="2">
        <v>0.37335493014780302</v>
      </c>
    </row>
    <row r="115" spans="1:14" x14ac:dyDescent="0.3">
      <c r="A115" s="8" t="s">
        <v>197</v>
      </c>
      <c r="B115" s="8" t="s">
        <v>65</v>
      </c>
      <c r="C115" s="2">
        <v>0.23679060665362001</v>
      </c>
      <c r="D115" s="2">
        <v>0.235897435897436</v>
      </c>
      <c r="E115" s="2">
        <v>0.24393203883495099</v>
      </c>
      <c r="F115" s="2">
        <v>0.24684994272623101</v>
      </c>
      <c r="G115" s="2">
        <v>0.249048395867319</v>
      </c>
      <c r="H115" s="2">
        <v>0.245658835546476</v>
      </c>
      <c r="I115" s="2">
        <v>0.25194686211635398</v>
      </c>
      <c r="J115" s="2">
        <v>0.25557986870897198</v>
      </c>
      <c r="K115" s="2">
        <v>0.25140924464487002</v>
      </c>
      <c r="L115" s="2">
        <v>0.26350662589194701</v>
      </c>
      <c r="M115" s="2">
        <v>0.27558386411889602</v>
      </c>
      <c r="N115" s="2">
        <v>0.27085020242914998</v>
      </c>
    </row>
    <row r="116" spans="1:14" x14ac:dyDescent="0.3">
      <c r="A116" s="8" t="s">
        <v>197</v>
      </c>
      <c r="B116" s="8" t="s">
        <v>66</v>
      </c>
      <c r="C116" s="2">
        <v>0.35781249999999998</v>
      </c>
      <c r="D116" s="2">
        <v>0.37389016770799099</v>
      </c>
      <c r="E116" s="2">
        <v>0.376582278481013</v>
      </c>
      <c r="F116" s="2">
        <v>0.39776553412916998</v>
      </c>
      <c r="G116" s="2">
        <v>0.39152386780905801</v>
      </c>
      <c r="H116" s="2">
        <v>0.39991003148897902</v>
      </c>
      <c r="I116" s="2">
        <v>0.40501576813335299</v>
      </c>
      <c r="J116" s="2">
        <v>0.41299235743680202</v>
      </c>
      <c r="K116" s="2">
        <v>0.41914285714285698</v>
      </c>
      <c r="L116" s="2">
        <v>0.42329700272479598</v>
      </c>
      <c r="M116" s="2">
        <v>0.41157431382703302</v>
      </c>
      <c r="N116" s="2">
        <v>0.39917695473251003</v>
      </c>
    </row>
    <row r="117" spans="1:14" x14ac:dyDescent="0.3">
      <c r="A117" s="8" t="s">
        <v>197</v>
      </c>
      <c r="B117" s="8" t="s">
        <v>67</v>
      </c>
      <c r="C117" s="2">
        <v>0.46102511179910599</v>
      </c>
      <c r="D117" s="2">
        <v>0.44612828182120301</v>
      </c>
      <c r="E117" s="2">
        <v>0.432504038772213</v>
      </c>
      <c r="F117" s="2">
        <v>0.41800602712204898</v>
      </c>
      <c r="G117" s="2">
        <v>0.41129277335440301</v>
      </c>
      <c r="H117" s="2">
        <v>0.40709539629805402</v>
      </c>
      <c r="I117" s="2">
        <v>0.40664089151694299</v>
      </c>
      <c r="J117" s="2">
        <v>0.40540091859886002</v>
      </c>
      <c r="K117" s="2">
        <v>0.402061855670103</v>
      </c>
      <c r="L117" s="2">
        <v>0.40877192982456101</v>
      </c>
      <c r="M117" s="2">
        <v>0.41903416258767701</v>
      </c>
      <c r="N117" s="2">
        <v>0.426189912384561</v>
      </c>
    </row>
    <row r="118" spans="1:14" x14ac:dyDescent="0.3">
      <c r="A118" s="8" t="s">
        <v>197</v>
      </c>
      <c r="B118" s="8" t="s">
        <v>68</v>
      </c>
      <c r="C118" s="2">
        <v>0.54195695123219301</v>
      </c>
      <c r="D118" s="2">
        <v>0.53945008965929497</v>
      </c>
      <c r="E118" s="2">
        <v>0.53413461538461504</v>
      </c>
      <c r="F118" s="2">
        <v>0.53014726312864702</v>
      </c>
      <c r="G118" s="2">
        <v>0.52014879107253598</v>
      </c>
      <c r="H118" s="2">
        <v>0.51050330103746899</v>
      </c>
      <c r="I118" s="2">
        <v>0.50584265964450303</v>
      </c>
      <c r="J118" s="2">
        <v>0.5</v>
      </c>
      <c r="K118" s="2">
        <v>0.48588386268848199</v>
      </c>
      <c r="L118" s="2">
        <v>0.477040816326531</v>
      </c>
      <c r="M118" s="2">
        <v>0.46824353920280298</v>
      </c>
      <c r="N118" s="2">
        <v>0.45498257839721301</v>
      </c>
    </row>
    <row r="119" spans="1:14" x14ac:dyDescent="0.3">
      <c r="A119" s="8" t="s">
        <v>197</v>
      </c>
      <c r="B119" s="8" t="s">
        <v>69</v>
      </c>
      <c r="C119" s="2">
        <v>0.61894492368944898</v>
      </c>
      <c r="D119" s="2">
        <v>0.607249333124117</v>
      </c>
      <c r="E119" s="2">
        <v>0.601489203276247</v>
      </c>
      <c r="F119" s="2">
        <v>0.595119166547738</v>
      </c>
      <c r="G119" s="2">
        <v>0.58833970507919198</v>
      </c>
      <c r="H119" s="2">
        <v>0.58353033884948802</v>
      </c>
      <c r="I119" s="2">
        <v>0.57122851686823695</v>
      </c>
      <c r="J119" s="2">
        <v>0.56192236598890899</v>
      </c>
      <c r="K119" s="2">
        <v>0.55075540017480296</v>
      </c>
      <c r="L119" s="2">
        <v>0.54213381555153695</v>
      </c>
      <c r="M119" s="2">
        <v>0.53781797625777295</v>
      </c>
      <c r="N119" s="2">
        <v>0.53219861231569798</v>
      </c>
    </row>
    <row r="120" spans="1:14" x14ac:dyDescent="0.3">
      <c r="A120" s="8" t="s">
        <v>197</v>
      </c>
      <c r="B120" s="8" t="s">
        <v>70</v>
      </c>
      <c r="C120" s="2">
        <v>0.69438559322033899</v>
      </c>
      <c r="D120" s="2">
        <v>0.69409008070814904</v>
      </c>
      <c r="E120" s="2">
        <v>0.68756503642039501</v>
      </c>
      <c r="F120" s="2">
        <v>0.67896209615873804</v>
      </c>
      <c r="G120" s="2">
        <v>0.67857142857142905</v>
      </c>
      <c r="H120" s="2">
        <v>0.66691194505763995</v>
      </c>
      <c r="I120" s="2">
        <v>0.66356921610674302</v>
      </c>
      <c r="J120" s="2">
        <v>0.65499652214236004</v>
      </c>
      <c r="K120" s="2">
        <v>0.65020060180541595</v>
      </c>
      <c r="L120" s="2">
        <v>0.64207258834766001</v>
      </c>
      <c r="M120" s="2">
        <v>0.63507109004739304</v>
      </c>
      <c r="N120" s="2">
        <v>0.62664506985219703</v>
      </c>
    </row>
    <row r="121" spans="1:14" x14ac:dyDescent="0.3">
      <c r="A121" s="8" t="s">
        <v>197</v>
      </c>
      <c r="B121" s="8" t="s">
        <v>71</v>
      </c>
      <c r="C121" s="2">
        <v>0.76320939334638005</v>
      </c>
      <c r="D121" s="2">
        <v>0.76410256410256405</v>
      </c>
      <c r="E121" s="2">
        <v>0.75606796116504904</v>
      </c>
      <c r="F121" s="2">
        <v>0.75315005727376905</v>
      </c>
      <c r="G121" s="2">
        <v>0.75095160413268103</v>
      </c>
      <c r="H121" s="2">
        <v>0.75434116445352395</v>
      </c>
      <c r="I121" s="2">
        <v>0.74805313788364602</v>
      </c>
      <c r="J121" s="2">
        <v>0.74442013129102802</v>
      </c>
      <c r="K121" s="2">
        <v>0.74859075535512998</v>
      </c>
      <c r="L121" s="2">
        <v>0.73649337410805304</v>
      </c>
      <c r="M121" s="2">
        <v>0.72441613588110398</v>
      </c>
      <c r="N121" s="2">
        <v>0.72914979757084997</v>
      </c>
    </row>
    <row r="122" spans="1:14" x14ac:dyDescent="0.3">
      <c r="A122" s="8" t="s">
        <v>198</v>
      </c>
      <c r="B122" s="8" t="s">
        <v>60</v>
      </c>
      <c r="C122" s="2">
        <v>0.58941079522043704</v>
      </c>
      <c r="D122" s="2">
        <v>0.58232132191917196</v>
      </c>
      <c r="E122" s="2">
        <v>0.57162188285327697</v>
      </c>
      <c r="F122" s="2">
        <v>0.55922812380588505</v>
      </c>
      <c r="G122" s="2">
        <v>0.54845115170770498</v>
      </c>
      <c r="H122" s="2">
        <v>0.53841475775390202</v>
      </c>
      <c r="I122" s="2">
        <v>0.53308389129578604</v>
      </c>
      <c r="J122" s="2">
        <v>0.53643647462800503</v>
      </c>
      <c r="K122" s="2">
        <v>0.52763819095477404</v>
      </c>
      <c r="L122" s="2">
        <v>0.53503420225550002</v>
      </c>
      <c r="M122" s="2">
        <v>0.53932773109243703</v>
      </c>
      <c r="N122" s="2">
        <v>0.54022304832713797</v>
      </c>
    </row>
    <row r="123" spans="1:14" x14ac:dyDescent="0.3">
      <c r="A123" s="8" t="s">
        <v>198</v>
      </c>
      <c r="B123" s="8" t="s">
        <v>61</v>
      </c>
      <c r="C123" s="2">
        <v>0.467445403758253</v>
      </c>
      <c r="D123" s="2">
        <v>0.47845782162271</v>
      </c>
      <c r="E123" s="2">
        <v>0.49137329211129899</v>
      </c>
      <c r="F123" s="2">
        <v>0.50951191391237505</v>
      </c>
      <c r="G123" s="2">
        <v>0.51364428101412796</v>
      </c>
      <c r="H123" s="2">
        <v>0.51662130637636094</v>
      </c>
      <c r="I123" s="2">
        <v>0.52438909331068995</v>
      </c>
      <c r="J123" s="2">
        <v>0.52189234428684705</v>
      </c>
      <c r="K123" s="2">
        <v>0.51603845826597505</v>
      </c>
      <c r="L123" s="2">
        <v>0.51437130596712799</v>
      </c>
      <c r="M123" s="2">
        <v>0.500798539812914</v>
      </c>
      <c r="N123" s="2">
        <v>0.49888127534610499</v>
      </c>
    </row>
    <row r="124" spans="1:14" x14ac:dyDescent="0.3">
      <c r="A124" s="8" t="s">
        <v>198</v>
      </c>
      <c r="B124" s="8" t="s">
        <v>62</v>
      </c>
      <c r="C124" s="2">
        <v>0.39139650872817999</v>
      </c>
      <c r="D124" s="2">
        <v>0.393965202579389</v>
      </c>
      <c r="E124" s="2">
        <v>0.39470911857661201</v>
      </c>
      <c r="F124" s="2">
        <v>0.396834243674061</v>
      </c>
      <c r="G124" s="2">
        <v>0.399231015700096</v>
      </c>
      <c r="H124" s="2">
        <v>0.40349255264509498</v>
      </c>
      <c r="I124" s="2">
        <v>0.40999705391338498</v>
      </c>
      <c r="J124" s="2">
        <v>0.42482862240586</v>
      </c>
      <c r="K124" s="2">
        <v>0.43346659051970299</v>
      </c>
      <c r="L124" s="2">
        <v>0.44267690619857403</v>
      </c>
      <c r="M124" s="2">
        <v>0.45003137044008201</v>
      </c>
      <c r="N124" s="2">
        <v>0.46086282614311502</v>
      </c>
    </row>
    <row r="125" spans="1:14" x14ac:dyDescent="0.3">
      <c r="A125" s="8" t="s">
        <v>198</v>
      </c>
      <c r="B125" s="8" t="s">
        <v>63</v>
      </c>
      <c r="C125" s="2">
        <v>0.29775578724156199</v>
      </c>
      <c r="D125" s="2">
        <v>0.303978238694322</v>
      </c>
      <c r="E125" s="2">
        <v>0.31687041564792201</v>
      </c>
      <c r="F125" s="2">
        <v>0.32493781094527402</v>
      </c>
      <c r="G125" s="2">
        <v>0.33724604966139998</v>
      </c>
      <c r="H125" s="2">
        <v>0.34925768043510202</v>
      </c>
      <c r="I125" s="2">
        <v>0.35501355013550101</v>
      </c>
      <c r="J125" s="2">
        <v>0.36516466859583901</v>
      </c>
      <c r="K125" s="2">
        <v>0.36394461712348097</v>
      </c>
      <c r="L125" s="2">
        <v>0.37396921385376602</v>
      </c>
      <c r="M125" s="2">
        <v>0.38374867444326599</v>
      </c>
      <c r="N125" s="2">
        <v>0.38972463029066801</v>
      </c>
    </row>
    <row r="126" spans="1:14" x14ac:dyDescent="0.3">
      <c r="A126" s="8" t="s">
        <v>198</v>
      </c>
      <c r="B126" s="8" t="s">
        <v>64</v>
      </c>
      <c r="C126" s="2">
        <v>0.19786307874950501</v>
      </c>
      <c r="D126" s="2">
        <v>0.20631254811393401</v>
      </c>
      <c r="E126" s="2">
        <v>0.20773313115997</v>
      </c>
      <c r="F126" s="2">
        <v>0.22422494592646</v>
      </c>
      <c r="G126" s="2">
        <v>0.22764227642276399</v>
      </c>
      <c r="H126" s="2">
        <v>0.23203850120316299</v>
      </c>
      <c r="I126" s="2">
        <v>0.23829787234042599</v>
      </c>
      <c r="J126" s="2">
        <v>0.24372870857850701</v>
      </c>
      <c r="K126" s="2">
        <v>0.234407128169979</v>
      </c>
      <c r="L126" s="2">
        <v>0.245067817509248</v>
      </c>
      <c r="M126" s="2">
        <v>0.25523809523809499</v>
      </c>
      <c r="N126" s="2">
        <v>0.26509723643807598</v>
      </c>
    </row>
    <row r="127" spans="1:14" x14ac:dyDescent="0.3">
      <c r="A127" s="8" t="s">
        <v>198</v>
      </c>
      <c r="B127" s="8" t="s">
        <v>65</v>
      </c>
      <c r="C127" s="2">
        <v>0.17804551539491301</v>
      </c>
      <c r="D127" s="2">
        <v>0.18146214099216701</v>
      </c>
      <c r="E127" s="2">
        <v>0.17541613316261201</v>
      </c>
      <c r="F127" s="2">
        <v>0.175377468060395</v>
      </c>
      <c r="G127" s="2">
        <v>0.176719576719577</v>
      </c>
      <c r="H127" s="2">
        <v>0.182275931520645</v>
      </c>
      <c r="I127" s="2">
        <v>0.17514124293785299</v>
      </c>
      <c r="J127" s="2">
        <v>0.182053494391717</v>
      </c>
      <c r="K127" s="2">
        <v>0.177272727272727</v>
      </c>
      <c r="L127" s="2">
        <v>0.17337461300309601</v>
      </c>
      <c r="M127" s="2">
        <v>0.18968531468531499</v>
      </c>
      <c r="N127" s="2">
        <v>0.18949958982772799</v>
      </c>
    </row>
    <row r="128" spans="1:14" x14ac:dyDescent="0.3">
      <c r="A128" s="8" t="s">
        <v>198</v>
      </c>
      <c r="B128" s="8" t="s">
        <v>66</v>
      </c>
      <c r="C128" s="2">
        <v>0.41058920477956301</v>
      </c>
      <c r="D128" s="2">
        <v>0.41767867808082798</v>
      </c>
      <c r="E128" s="2">
        <v>0.42837811714672303</v>
      </c>
      <c r="F128" s="2">
        <v>0.44077187619411501</v>
      </c>
      <c r="G128" s="2">
        <v>0.45154884829229502</v>
      </c>
      <c r="H128" s="2">
        <v>0.46158524224609798</v>
      </c>
      <c r="I128" s="2">
        <v>0.46691610870421402</v>
      </c>
      <c r="J128" s="2">
        <v>0.46356352537199502</v>
      </c>
      <c r="K128" s="2">
        <v>0.47236180904522601</v>
      </c>
      <c r="L128" s="2">
        <v>0.46496579774449998</v>
      </c>
      <c r="M128" s="2">
        <v>0.46067226890756302</v>
      </c>
      <c r="N128" s="2">
        <v>0.45977695167286198</v>
      </c>
    </row>
    <row r="129" spans="1:14" x14ac:dyDescent="0.3">
      <c r="A129" s="8" t="s">
        <v>198</v>
      </c>
      <c r="B129" s="8" t="s">
        <v>67</v>
      </c>
      <c r="C129" s="2">
        <v>0.53255459624174695</v>
      </c>
      <c r="D129" s="2">
        <v>0.52154217837729</v>
      </c>
      <c r="E129" s="2">
        <v>0.50862670788870001</v>
      </c>
      <c r="F129" s="2">
        <v>0.49048808608762501</v>
      </c>
      <c r="G129" s="2">
        <v>0.48635571898587199</v>
      </c>
      <c r="H129" s="2">
        <v>0.483378693623639</v>
      </c>
      <c r="I129" s="2">
        <v>0.47561090668931</v>
      </c>
      <c r="J129" s="2">
        <v>0.478107655713153</v>
      </c>
      <c r="K129" s="2">
        <v>0.483961541734025</v>
      </c>
      <c r="L129" s="2">
        <v>0.48562869403287201</v>
      </c>
      <c r="M129" s="2">
        <v>0.499201460187086</v>
      </c>
      <c r="N129" s="2">
        <v>0.50111872465389495</v>
      </c>
    </row>
    <row r="130" spans="1:14" x14ac:dyDescent="0.3">
      <c r="A130" s="8" t="s">
        <v>198</v>
      </c>
      <c r="B130" s="8" t="s">
        <v>68</v>
      </c>
      <c r="C130" s="2">
        <v>0.60860349127182001</v>
      </c>
      <c r="D130" s="2">
        <v>0.60603479742061095</v>
      </c>
      <c r="E130" s="2">
        <v>0.60529088142338805</v>
      </c>
      <c r="F130" s="2">
        <v>0.60316575632593905</v>
      </c>
      <c r="G130" s="2">
        <v>0.600768984299904</v>
      </c>
      <c r="H130" s="2">
        <v>0.59650744735490502</v>
      </c>
      <c r="I130" s="2">
        <v>0.59000294608661497</v>
      </c>
      <c r="J130" s="2">
        <v>0.57517137759414005</v>
      </c>
      <c r="K130" s="2">
        <v>0.56653340948029696</v>
      </c>
      <c r="L130" s="2">
        <v>0.55732309380142597</v>
      </c>
      <c r="M130" s="2">
        <v>0.54996862955991799</v>
      </c>
      <c r="N130" s="2">
        <v>0.53913717385688498</v>
      </c>
    </row>
    <row r="131" spans="1:14" x14ac:dyDescent="0.3">
      <c r="A131" s="8" t="s">
        <v>198</v>
      </c>
      <c r="B131" s="8" t="s">
        <v>69</v>
      </c>
      <c r="C131" s="2">
        <v>0.70224421275843796</v>
      </c>
      <c r="D131" s="2">
        <v>0.69602176130567806</v>
      </c>
      <c r="E131" s="2">
        <v>0.68312958435207805</v>
      </c>
      <c r="F131" s="2">
        <v>0.67506218905472604</v>
      </c>
      <c r="G131" s="2">
        <v>0.66275395033859996</v>
      </c>
      <c r="H131" s="2">
        <v>0.65074231956489803</v>
      </c>
      <c r="I131" s="2">
        <v>0.64498644986449905</v>
      </c>
      <c r="J131" s="2">
        <v>0.63483533140416104</v>
      </c>
      <c r="K131" s="2">
        <v>0.63605538287651897</v>
      </c>
      <c r="L131" s="2">
        <v>0.62603078614623398</v>
      </c>
      <c r="M131" s="2">
        <v>0.61625132555673401</v>
      </c>
      <c r="N131" s="2">
        <v>0.61027536970933205</v>
      </c>
    </row>
    <row r="132" spans="1:14" x14ac:dyDescent="0.3">
      <c r="A132" s="8" t="s">
        <v>198</v>
      </c>
      <c r="B132" s="8" t="s">
        <v>70</v>
      </c>
      <c r="C132" s="2">
        <v>0.80213692125049496</v>
      </c>
      <c r="D132" s="2">
        <v>0.79368745188606604</v>
      </c>
      <c r="E132" s="2">
        <v>0.79226686884002995</v>
      </c>
      <c r="F132" s="2">
        <v>0.77577505407353997</v>
      </c>
      <c r="G132" s="2">
        <v>0.77235772357723598</v>
      </c>
      <c r="H132" s="2">
        <v>0.76796149879683695</v>
      </c>
      <c r="I132" s="2">
        <v>0.76170212765957401</v>
      </c>
      <c r="J132" s="2">
        <v>0.75627129142149296</v>
      </c>
      <c r="K132" s="2">
        <v>0.765592871830021</v>
      </c>
      <c r="L132" s="2">
        <v>0.754932182490752</v>
      </c>
      <c r="M132" s="2">
        <v>0.74476190476190496</v>
      </c>
      <c r="N132" s="2">
        <v>0.73490276356192397</v>
      </c>
    </row>
    <row r="133" spans="1:14" x14ac:dyDescent="0.3">
      <c r="A133" s="8" t="s">
        <v>198</v>
      </c>
      <c r="B133" s="8" t="s">
        <v>71</v>
      </c>
      <c r="C133" s="2">
        <v>0.82195448460508702</v>
      </c>
      <c r="D133" s="2">
        <v>0.81853785900783305</v>
      </c>
      <c r="E133" s="2">
        <v>0.82458386683738805</v>
      </c>
      <c r="F133" s="2">
        <v>0.824622531939605</v>
      </c>
      <c r="G133" s="2">
        <v>0.82328042328042295</v>
      </c>
      <c r="H133" s="2">
        <v>0.81772406847935597</v>
      </c>
      <c r="I133" s="2">
        <v>0.82485875706214695</v>
      </c>
      <c r="J133" s="2">
        <v>0.81794650560828297</v>
      </c>
      <c r="K133" s="2">
        <v>0.82272727272727297</v>
      </c>
      <c r="L133" s="2">
        <v>0.82662538699690402</v>
      </c>
      <c r="M133" s="2">
        <v>0.81031468531468498</v>
      </c>
      <c r="N133" s="2">
        <v>0.81050041017227203</v>
      </c>
    </row>
    <row r="134" spans="1:14" x14ac:dyDescent="0.3">
      <c r="A134" s="8" t="s">
        <v>199</v>
      </c>
      <c r="B134" s="8" t="s">
        <v>60</v>
      </c>
      <c r="C134" s="2">
        <v>0.59065994299495705</v>
      </c>
      <c r="D134" s="2">
        <v>0.58963148032479695</v>
      </c>
      <c r="E134" s="2">
        <v>0.57056744959467898</v>
      </c>
      <c r="F134" s="2">
        <v>0.56509060612372397</v>
      </c>
      <c r="G134" s="2">
        <v>0.55692500522247801</v>
      </c>
      <c r="H134" s="2">
        <v>0.54990583804143101</v>
      </c>
      <c r="I134" s="2">
        <v>0.53477557622321104</v>
      </c>
      <c r="J134" s="2">
        <v>0.53573481509867804</v>
      </c>
      <c r="K134" s="2">
        <v>0.54857142857142904</v>
      </c>
      <c r="L134" s="2">
        <v>0.54715930189379902</v>
      </c>
      <c r="M134" s="2">
        <v>0.54540663973300496</v>
      </c>
      <c r="N134" s="2">
        <v>0.55481947664789699</v>
      </c>
    </row>
    <row r="135" spans="1:14" x14ac:dyDescent="0.3">
      <c r="A135" s="8" t="s">
        <v>199</v>
      </c>
      <c r="B135" s="8" t="s">
        <v>61</v>
      </c>
      <c r="C135" s="2">
        <v>0.48610153916839</v>
      </c>
      <c r="D135" s="2">
        <v>0.50203022783667905</v>
      </c>
      <c r="E135" s="2">
        <v>0.51541699852087797</v>
      </c>
      <c r="F135" s="2">
        <v>0.52604828462515896</v>
      </c>
      <c r="G135" s="2">
        <v>0.53499828159010199</v>
      </c>
      <c r="H135" s="2">
        <v>0.54089592155114796</v>
      </c>
      <c r="I135" s="2">
        <v>0.54164886800512602</v>
      </c>
      <c r="J135" s="2">
        <v>0.54371110884423102</v>
      </c>
      <c r="K135" s="2">
        <v>0.52945165665568705</v>
      </c>
      <c r="L135" s="2">
        <v>0.52459304883414004</v>
      </c>
      <c r="M135" s="2">
        <v>0.52272727272727304</v>
      </c>
      <c r="N135" s="2">
        <v>0.52062706270627102</v>
      </c>
    </row>
    <row r="136" spans="1:14" x14ac:dyDescent="0.3">
      <c r="A136" s="8" t="s">
        <v>199</v>
      </c>
      <c r="B136" s="8" t="s">
        <v>62</v>
      </c>
      <c r="C136" s="2">
        <v>0.40698348304839199</v>
      </c>
      <c r="D136" s="2">
        <v>0.41206944833379999</v>
      </c>
      <c r="E136" s="2">
        <v>0.42268746579091399</v>
      </c>
      <c r="F136" s="2">
        <v>0.427356197677559</v>
      </c>
      <c r="G136" s="2">
        <v>0.430401254737943</v>
      </c>
      <c r="H136" s="2">
        <v>0.43318147304479898</v>
      </c>
      <c r="I136" s="2">
        <v>0.44423997055575998</v>
      </c>
      <c r="J136" s="2">
        <v>0.44913741820344999</v>
      </c>
      <c r="K136" s="2">
        <v>0.45944331621072798</v>
      </c>
      <c r="L136" s="2">
        <v>0.47207310108509398</v>
      </c>
      <c r="M136" s="2">
        <v>0.485369863013699</v>
      </c>
      <c r="N136" s="2">
        <v>0.49187205034085002</v>
      </c>
    </row>
    <row r="137" spans="1:14" x14ac:dyDescent="0.3">
      <c r="A137" s="8" t="s">
        <v>199</v>
      </c>
      <c r="B137" s="8" t="s">
        <v>63</v>
      </c>
      <c r="C137" s="2">
        <v>0.31782043823928602</v>
      </c>
      <c r="D137" s="2">
        <v>0.33052434456928798</v>
      </c>
      <c r="E137" s="2">
        <v>0.33891444342226301</v>
      </c>
      <c r="F137" s="2">
        <v>0.34678436317780598</v>
      </c>
      <c r="G137" s="2">
        <v>0.35728053267916599</v>
      </c>
      <c r="H137" s="2">
        <v>0.36866759195003501</v>
      </c>
      <c r="I137" s="2">
        <v>0.37639772922759301</v>
      </c>
      <c r="J137" s="2">
        <v>0.38366045965442003</v>
      </c>
      <c r="K137" s="2">
        <v>0.39189421260518598</v>
      </c>
      <c r="L137" s="2">
        <v>0.405695687550854</v>
      </c>
      <c r="M137" s="2">
        <v>0.41239682292477797</v>
      </c>
      <c r="N137" s="2">
        <v>0.41593316425481103</v>
      </c>
    </row>
    <row r="138" spans="1:14" x14ac:dyDescent="0.3">
      <c r="A138" s="8" t="s">
        <v>199</v>
      </c>
      <c r="B138" s="8" t="s">
        <v>64</v>
      </c>
      <c r="C138" s="2">
        <v>0.21022179363548699</v>
      </c>
      <c r="D138" s="2">
        <v>0.21539871677360201</v>
      </c>
      <c r="E138" s="2">
        <v>0.224311926605505</v>
      </c>
      <c r="F138" s="2">
        <v>0.234689316048279</v>
      </c>
      <c r="G138" s="2">
        <v>0.24989172802078799</v>
      </c>
      <c r="H138" s="2">
        <v>0.25491803278688502</v>
      </c>
      <c r="I138" s="2">
        <v>0.26428027418126399</v>
      </c>
      <c r="J138" s="2">
        <v>0.26898615787504698</v>
      </c>
      <c r="K138" s="2">
        <v>0.25356842989084799</v>
      </c>
      <c r="L138" s="2">
        <v>0.26444699579027903</v>
      </c>
      <c r="M138" s="2">
        <v>0.28268907563025197</v>
      </c>
      <c r="N138" s="2">
        <v>0.29052765416401799</v>
      </c>
    </row>
    <row r="139" spans="1:14" x14ac:dyDescent="0.3">
      <c r="A139" s="8" t="s">
        <v>199</v>
      </c>
      <c r="B139" s="8" t="s">
        <v>65</v>
      </c>
      <c r="C139" s="2">
        <v>0.164685908319185</v>
      </c>
      <c r="D139" s="2">
        <v>0.17741935483870999</v>
      </c>
      <c r="E139" s="2">
        <v>0.16954474097331201</v>
      </c>
      <c r="F139" s="2">
        <v>0.16565349544072899</v>
      </c>
      <c r="G139" s="2">
        <v>0.16022889842632301</v>
      </c>
      <c r="H139" s="2">
        <v>0.16621621621621599</v>
      </c>
      <c r="I139" s="2">
        <v>0.17512690355329899</v>
      </c>
      <c r="J139" s="2">
        <v>0.18618266978922701</v>
      </c>
      <c r="K139" s="2">
        <v>0.18979266347687401</v>
      </c>
      <c r="L139" s="2">
        <v>0.19456366237482101</v>
      </c>
      <c r="M139" s="2">
        <v>0.20319634703196299</v>
      </c>
      <c r="N139" s="2">
        <v>0.21900826446280999</v>
      </c>
    </row>
    <row r="140" spans="1:14" x14ac:dyDescent="0.3">
      <c r="A140" s="8" t="s">
        <v>199</v>
      </c>
      <c r="B140" s="8" t="s">
        <v>66</v>
      </c>
      <c r="C140" s="2">
        <v>0.409340057005043</v>
      </c>
      <c r="D140" s="2">
        <v>0.41036851967520299</v>
      </c>
      <c r="E140" s="2">
        <v>0.42943255040532102</v>
      </c>
      <c r="F140" s="2">
        <v>0.43490939387627597</v>
      </c>
      <c r="G140" s="2">
        <v>0.44307499477752199</v>
      </c>
      <c r="H140" s="2">
        <v>0.45009416195856899</v>
      </c>
      <c r="I140" s="2">
        <v>0.46522442377678902</v>
      </c>
      <c r="J140" s="2">
        <v>0.46426518490132201</v>
      </c>
      <c r="K140" s="2">
        <v>0.45142857142857101</v>
      </c>
      <c r="L140" s="2">
        <v>0.45284069810620098</v>
      </c>
      <c r="M140" s="2">
        <v>0.45459336026699498</v>
      </c>
      <c r="N140" s="2">
        <v>0.44518052335210301</v>
      </c>
    </row>
    <row r="141" spans="1:14" x14ac:dyDescent="0.3">
      <c r="A141" s="8" t="s">
        <v>199</v>
      </c>
      <c r="B141" s="8" t="s">
        <v>67</v>
      </c>
      <c r="C141" s="2">
        <v>0.51389846083160995</v>
      </c>
      <c r="D141" s="2">
        <v>0.497969772163321</v>
      </c>
      <c r="E141" s="2">
        <v>0.48458300147912198</v>
      </c>
      <c r="F141" s="2">
        <v>0.47395171537484099</v>
      </c>
      <c r="G141" s="2">
        <v>0.46500171840989801</v>
      </c>
      <c r="H141" s="2">
        <v>0.45910407844885198</v>
      </c>
      <c r="I141" s="2">
        <v>0.45835113199487398</v>
      </c>
      <c r="J141" s="2">
        <v>0.45628889115576898</v>
      </c>
      <c r="K141" s="2">
        <v>0.470548343344313</v>
      </c>
      <c r="L141" s="2">
        <v>0.47540695116586001</v>
      </c>
      <c r="M141" s="2">
        <v>0.47727272727272702</v>
      </c>
      <c r="N141" s="2">
        <v>0.47937293729372898</v>
      </c>
    </row>
    <row r="142" spans="1:14" x14ac:dyDescent="0.3">
      <c r="A142" s="8" t="s">
        <v>199</v>
      </c>
      <c r="B142" s="8" t="s">
        <v>68</v>
      </c>
      <c r="C142" s="2">
        <v>0.59301651695160795</v>
      </c>
      <c r="D142" s="2">
        <v>0.58793055166620001</v>
      </c>
      <c r="E142" s="2">
        <v>0.57731253420908601</v>
      </c>
      <c r="F142" s="2">
        <v>0.57264380232244105</v>
      </c>
      <c r="G142" s="2">
        <v>0.569598745262057</v>
      </c>
      <c r="H142" s="2">
        <v>0.56681852695520096</v>
      </c>
      <c r="I142" s="2">
        <v>0.55576002944423997</v>
      </c>
      <c r="J142" s="2">
        <v>0.55086258179655001</v>
      </c>
      <c r="K142" s="2">
        <v>0.54055668378927202</v>
      </c>
      <c r="L142" s="2">
        <v>0.52792689891490596</v>
      </c>
      <c r="M142" s="2">
        <v>0.514630136986301</v>
      </c>
      <c r="N142" s="2">
        <v>0.50812794965915098</v>
      </c>
    </row>
    <row r="143" spans="1:14" x14ac:dyDescent="0.3">
      <c r="A143" s="8" t="s">
        <v>199</v>
      </c>
      <c r="B143" s="8" t="s">
        <v>69</v>
      </c>
      <c r="C143" s="2">
        <v>0.68217956176071404</v>
      </c>
      <c r="D143" s="2">
        <v>0.66947565543071197</v>
      </c>
      <c r="E143" s="2">
        <v>0.66108555657773704</v>
      </c>
      <c r="F143" s="2">
        <v>0.65321563682219397</v>
      </c>
      <c r="G143" s="2">
        <v>0.64271946732083396</v>
      </c>
      <c r="H143" s="2">
        <v>0.63133240804996504</v>
      </c>
      <c r="I143" s="2">
        <v>0.62360227077240704</v>
      </c>
      <c r="J143" s="2">
        <v>0.61633954034558003</v>
      </c>
      <c r="K143" s="2">
        <v>0.60810578739481402</v>
      </c>
      <c r="L143" s="2">
        <v>0.59430431244914605</v>
      </c>
      <c r="M143" s="2">
        <v>0.58760317707522203</v>
      </c>
      <c r="N143" s="2">
        <v>0.58406683574518903</v>
      </c>
    </row>
    <row r="144" spans="1:14" x14ac:dyDescent="0.3">
      <c r="A144" s="8" t="s">
        <v>199</v>
      </c>
      <c r="B144" s="8" t="s">
        <v>70</v>
      </c>
      <c r="C144" s="2">
        <v>0.78977820636451301</v>
      </c>
      <c r="D144" s="2">
        <v>0.78460128322639799</v>
      </c>
      <c r="E144" s="2">
        <v>0.77568807339449497</v>
      </c>
      <c r="F144" s="2">
        <v>0.76531068395172097</v>
      </c>
      <c r="G144" s="2">
        <v>0.75010827197921204</v>
      </c>
      <c r="H144" s="2">
        <v>0.74508196721311504</v>
      </c>
      <c r="I144" s="2">
        <v>0.73571972581873601</v>
      </c>
      <c r="J144" s="2">
        <v>0.73101384212495302</v>
      </c>
      <c r="K144" s="2">
        <v>0.74643157010915195</v>
      </c>
      <c r="L144" s="2">
        <v>0.73555300420972103</v>
      </c>
      <c r="M144" s="2">
        <v>0.71731092436974797</v>
      </c>
      <c r="N144" s="2">
        <v>0.70947234583598195</v>
      </c>
    </row>
    <row r="145" spans="1:14" x14ac:dyDescent="0.3">
      <c r="A145" s="8" t="s">
        <v>199</v>
      </c>
      <c r="B145" s="8" t="s">
        <v>71</v>
      </c>
      <c r="C145" s="2">
        <v>0.83531409168081505</v>
      </c>
      <c r="D145" s="2">
        <v>0.82258064516129004</v>
      </c>
      <c r="E145" s="2">
        <v>0.83045525902668804</v>
      </c>
      <c r="F145" s="2">
        <v>0.83434650455927095</v>
      </c>
      <c r="G145" s="2">
        <v>0.83977110157367696</v>
      </c>
      <c r="H145" s="2">
        <v>0.83378378378378404</v>
      </c>
      <c r="I145" s="2">
        <v>0.82487309644670004</v>
      </c>
      <c r="J145" s="2">
        <v>0.81381733021077296</v>
      </c>
      <c r="K145" s="2">
        <v>0.81020733652312604</v>
      </c>
      <c r="L145" s="2">
        <v>0.80543633762517897</v>
      </c>
      <c r="M145" s="2">
        <v>0.79680365296803701</v>
      </c>
      <c r="N145" s="2">
        <v>0.78099173553719003</v>
      </c>
    </row>
    <row r="146" spans="1:14" x14ac:dyDescent="0.3">
      <c r="A146" s="8" t="s">
        <v>200</v>
      </c>
      <c r="B146" s="8" t="s">
        <v>60</v>
      </c>
      <c r="C146" s="2">
        <v>0.59686645113155901</v>
      </c>
      <c r="D146" s="2">
        <v>0.57295881932873105</v>
      </c>
      <c r="E146" s="2">
        <v>0.55540166204986197</v>
      </c>
      <c r="F146" s="2">
        <v>0.54691385937146697</v>
      </c>
      <c r="G146" s="2">
        <v>0.54756177563962405</v>
      </c>
      <c r="H146" s="2">
        <v>0.54525025536261496</v>
      </c>
      <c r="I146" s="2">
        <v>0.55406755946432096</v>
      </c>
      <c r="J146" s="2">
        <v>0.54829210836277997</v>
      </c>
      <c r="K146" s="2">
        <v>0.54622344610542894</v>
      </c>
      <c r="L146" s="2">
        <v>0.55488363569726995</v>
      </c>
      <c r="M146" s="2">
        <v>0.55031337047353801</v>
      </c>
      <c r="N146" s="2">
        <v>0.57256752359258101</v>
      </c>
    </row>
    <row r="147" spans="1:14" x14ac:dyDescent="0.3">
      <c r="A147" s="8" t="s">
        <v>200</v>
      </c>
      <c r="B147" s="8" t="s">
        <v>61</v>
      </c>
      <c r="C147" s="2">
        <v>0.47432960517450501</v>
      </c>
      <c r="D147" s="2">
        <v>0.492082992082992</v>
      </c>
      <c r="E147" s="2">
        <v>0.50374131480491702</v>
      </c>
      <c r="F147" s="2">
        <v>0.51540436456996197</v>
      </c>
      <c r="G147" s="2">
        <v>0.53787335722819596</v>
      </c>
      <c r="H147" s="2">
        <v>0.55537352555701203</v>
      </c>
      <c r="I147" s="2">
        <v>0.55561298325408304</v>
      </c>
      <c r="J147" s="2">
        <v>0.54697467620336404</v>
      </c>
      <c r="K147" s="2">
        <v>0.52984790874524701</v>
      </c>
      <c r="L147" s="2">
        <v>0.52120794975479701</v>
      </c>
      <c r="M147" s="2">
        <v>0.52807179015186401</v>
      </c>
      <c r="N147" s="2">
        <v>0.51890814081408099</v>
      </c>
    </row>
    <row r="148" spans="1:14" x14ac:dyDescent="0.3">
      <c r="A148" s="8" t="s">
        <v>200</v>
      </c>
      <c r="B148" s="8" t="s">
        <v>62</v>
      </c>
      <c r="C148" s="2">
        <v>0.384811416921509</v>
      </c>
      <c r="D148" s="2">
        <v>0.38826072497505798</v>
      </c>
      <c r="E148" s="2">
        <v>0.38864769255507298</v>
      </c>
      <c r="F148" s="2">
        <v>0.39358778625954199</v>
      </c>
      <c r="G148" s="2">
        <v>0.39325842696629199</v>
      </c>
      <c r="H148" s="2">
        <v>0.40502987355842701</v>
      </c>
      <c r="I148" s="2">
        <v>0.41467283542630501</v>
      </c>
      <c r="J148" s="2">
        <v>0.42979581547769102</v>
      </c>
      <c r="K148" s="2">
        <v>0.43828374723383301</v>
      </c>
      <c r="L148" s="2">
        <v>0.454141319606926</v>
      </c>
      <c r="M148" s="2">
        <v>0.46796719131013098</v>
      </c>
      <c r="N148" s="2">
        <v>0.47539598732840499</v>
      </c>
    </row>
    <row r="149" spans="1:14" x14ac:dyDescent="0.3">
      <c r="A149" s="8" t="s">
        <v>200</v>
      </c>
      <c r="B149" s="8" t="s">
        <v>63</v>
      </c>
      <c r="C149" s="2">
        <v>0.30469700657094201</v>
      </c>
      <c r="D149" s="2">
        <v>0.30776560266793701</v>
      </c>
      <c r="E149" s="2">
        <v>0.31545309290116402</v>
      </c>
      <c r="F149" s="2">
        <v>0.32252410166520601</v>
      </c>
      <c r="G149" s="2">
        <v>0.33575705731394401</v>
      </c>
      <c r="H149" s="2">
        <v>0.34225035736164999</v>
      </c>
      <c r="I149" s="2">
        <v>0.34722222222222199</v>
      </c>
      <c r="J149" s="2">
        <v>0.35446906035141301</v>
      </c>
      <c r="K149" s="2">
        <v>0.35836243694218101</v>
      </c>
      <c r="L149" s="2">
        <v>0.36494998147461999</v>
      </c>
      <c r="M149" s="2">
        <v>0.37050610820244301</v>
      </c>
      <c r="N149" s="2">
        <v>0.38061703554661303</v>
      </c>
    </row>
    <row r="150" spans="1:14" x14ac:dyDescent="0.3">
      <c r="A150" s="8" t="s">
        <v>200</v>
      </c>
      <c r="B150" s="8" t="s">
        <v>64</v>
      </c>
      <c r="C150" s="2">
        <v>0.215069860279441</v>
      </c>
      <c r="D150" s="2">
        <v>0.22441742654508601</v>
      </c>
      <c r="E150" s="2">
        <v>0.22316525212181701</v>
      </c>
      <c r="F150" s="2">
        <v>0.22346640701071099</v>
      </c>
      <c r="G150" s="2">
        <v>0.226459510357815</v>
      </c>
      <c r="H150" s="2">
        <v>0.23195156031672101</v>
      </c>
      <c r="I150" s="2">
        <v>0.23625164980202401</v>
      </c>
      <c r="J150" s="2">
        <v>0.24638297872340401</v>
      </c>
      <c r="K150" s="2">
        <v>0.236329053732763</v>
      </c>
      <c r="L150" s="2">
        <v>0.246605343845817</v>
      </c>
      <c r="M150" s="2">
        <v>0.26463790446841301</v>
      </c>
      <c r="N150" s="2">
        <v>0.26750448833034102</v>
      </c>
    </row>
    <row r="151" spans="1:14" x14ac:dyDescent="0.3">
      <c r="A151" s="8" t="s">
        <v>200</v>
      </c>
      <c r="B151" s="8" t="s">
        <v>65</v>
      </c>
      <c r="C151" s="2">
        <v>0.16309719934102099</v>
      </c>
      <c r="D151" s="2">
        <v>0.17179902755267401</v>
      </c>
      <c r="E151" s="2">
        <v>0.17289719626168201</v>
      </c>
      <c r="F151" s="2">
        <v>0.17603550295858</v>
      </c>
      <c r="G151" s="2">
        <v>0.19187675070028001</v>
      </c>
      <c r="H151" s="2">
        <v>0.171102661596958</v>
      </c>
      <c r="I151" s="2">
        <v>0.18246445497630301</v>
      </c>
      <c r="J151" s="2">
        <v>0.17951541850220301</v>
      </c>
      <c r="K151" s="2">
        <v>0.18518518518518501</v>
      </c>
      <c r="L151" s="2">
        <v>0.18597997138769701</v>
      </c>
      <c r="M151" s="2">
        <v>0.185142857142857</v>
      </c>
      <c r="N151" s="2">
        <v>0.191256830601093</v>
      </c>
    </row>
    <row r="152" spans="1:14" x14ac:dyDescent="0.3">
      <c r="A152" s="8" t="s">
        <v>200</v>
      </c>
      <c r="B152" s="8" t="s">
        <v>66</v>
      </c>
      <c r="C152" s="2">
        <v>0.40313354886844099</v>
      </c>
      <c r="D152" s="2">
        <v>0.42704118067126901</v>
      </c>
      <c r="E152" s="2">
        <v>0.44459833795013798</v>
      </c>
      <c r="F152" s="2">
        <v>0.45308614062853297</v>
      </c>
      <c r="G152" s="2">
        <v>0.45243822436037601</v>
      </c>
      <c r="H152" s="2">
        <v>0.45474974463738499</v>
      </c>
      <c r="I152" s="2">
        <v>0.44593244053567899</v>
      </c>
      <c r="J152" s="2">
        <v>0.45170789163722003</v>
      </c>
      <c r="K152" s="2">
        <v>0.453776553894571</v>
      </c>
      <c r="L152" s="2">
        <v>0.44511636430272999</v>
      </c>
      <c r="M152" s="2">
        <v>0.44968662952646199</v>
      </c>
      <c r="N152" s="2">
        <v>0.42743247640741899</v>
      </c>
    </row>
    <row r="153" spans="1:14" x14ac:dyDescent="0.3">
      <c r="A153" s="8" t="s">
        <v>200</v>
      </c>
      <c r="B153" s="8" t="s">
        <v>67</v>
      </c>
      <c r="C153" s="2">
        <v>0.52567039482549505</v>
      </c>
      <c r="D153" s="2">
        <v>0.507917007917008</v>
      </c>
      <c r="E153" s="2">
        <v>0.49625868519508298</v>
      </c>
      <c r="F153" s="2">
        <v>0.48459563543003897</v>
      </c>
      <c r="G153" s="2">
        <v>0.46212664277180399</v>
      </c>
      <c r="H153" s="2">
        <v>0.44462647444298797</v>
      </c>
      <c r="I153" s="2">
        <v>0.44438701674591702</v>
      </c>
      <c r="J153" s="2">
        <v>0.45302532379663601</v>
      </c>
      <c r="K153" s="2">
        <v>0.47015209125475299</v>
      </c>
      <c r="L153" s="2">
        <v>0.47879205024520299</v>
      </c>
      <c r="M153" s="2">
        <v>0.47192820984813599</v>
      </c>
      <c r="N153" s="2">
        <v>0.48109185918591901</v>
      </c>
    </row>
    <row r="154" spans="1:14" x14ac:dyDescent="0.3">
      <c r="A154" s="8" t="s">
        <v>200</v>
      </c>
      <c r="B154" s="8" t="s">
        <v>68</v>
      </c>
      <c r="C154" s="2">
        <v>0.615188583078491</v>
      </c>
      <c r="D154" s="2">
        <v>0.61173927502494196</v>
      </c>
      <c r="E154" s="2">
        <v>0.61135230744492697</v>
      </c>
      <c r="F154" s="2">
        <v>0.60641221374045795</v>
      </c>
      <c r="G154" s="2">
        <v>0.60674157303370801</v>
      </c>
      <c r="H154" s="2">
        <v>0.59497012644157299</v>
      </c>
      <c r="I154" s="2">
        <v>0.58532716457369505</v>
      </c>
      <c r="J154" s="2">
        <v>0.57020418452230903</v>
      </c>
      <c r="K154" s="2">
        <v>0.56171625276616699</v>
      </c>
      <c r="L154" s="2">
        <v>0.54585868039307395</v>
      </c>
      <c r="M154" s="2">
        <v>0.53203280868986902</v>
      </c>
      <c r="N154" s="2">
        <v>0.52460401267159495</v>
      </c>
    </row>
    <row r="155" spans="1:14" x14ac:dyDescent="0.3">
      <c r="A155" s="8" t="s">
        <v>200</v>
      </c>
      <c r="B155" s="8" t="s">
        <v>69</v>
      </c>
      <c r="C155" s="2">
        <v>0.69530299342905799</v>
      </c>
      <c r="D155" s="2">
        <v>0.69223439733206305</v>
      </c>
      <c r="E155" s="2">
        <v>0.68454690709883603</v>
      </c>
      <c r="F155" s="2">
        <v>0.67747589833479405</v>
      </c>
      <c r="G155" s="2">
        <v>0.66424294268605599</v>
      </c>
      <c r="H155" s="2">
        <v>0.65774964263835001</v>
      </c>
      <c r="I155" s="2">
        <v>0.65277777777777801</v>
      </c>
      <c r="J155" s="2">
        <v>0.64553093964858699</v>
      </c>
      <c r="K155" s="2">
        <v>0.64163756305781905</v>
      </c>
      <c r="L155" s="2">
        <v>0.63505001852538001</v>
      </c>
      <c r="M155" s="2">
        <v>0.62949389179755699</v>
      </c>
      <c r="N155" s="2">
        <v>0.61938296445338703</v>
      </c>
    </row>
    <row r="156" spans="1:14" x14ac:dyDescent="0.3">
      <c r="A156" s="8" t="s">
        <v>200</v>
      </c>
      <c r="B156" s="8" t="s">
        <v>70</v>
      </c>
      <c r="C156" s="2">
        <v>0.78493013972055903</v>
      </c>
      <c r="D156" s="2">
        <v>0.77558257345491399</v>
      </c>
      <c r="E156" s="2">
        <v>0.77683474787818296</v>
      </c>
      <c r="F156" s="2">
        <v>0.77653359298928903</v>
      </c>
      <c r="G156" s="2">
        <v>0.77354048964218503</v>
      </c>
      <c r="H156" s="2">
        <v>0.76804843968327896</v>
      </c>
      <c r="I156" s="2">
        <v>0.76374835019797604</v>
      </c>
      <c r="J156" s="2">
        <v>0.75361702127659602</v>
      </c>
      <c r="K156" s="2">
        <v>0.76367094626723697</v>
      </c>
      <c r="L156" s="2">
        <v>0.753394656154183</v>
      </c>
      <c r="M156" s="2">
        <v>0.73536209553158705</v>
      </c>
      <c r="N156" s="2">
        <v>0.73249551166965898</v>
      </c>
    </row>
    <row r="157" spans="1:14" x14ac:dyDescent="0.3">
      <c r="A157" s="8" t="s">
        <v>200</v>
      </c>
      <c r="B157" s="8" t="s">
        <v>71</v>
      </c>
      <c r="C157" s="2">
        <v>0.83690280065897904</v>
      </c>
      <c r="D157" s="2">
        <v>0.82820097244732604</v>
      </c>
      <c r="E157" s="2">
        <v>0.82710280373831802</v>
      </c>
      <c r="F157" s="2">
        <v>0.82396449704142005</v>
      </c>
      <c r="G157" s="2">
        <v>0.80812324929972001</v>
      </c>
      <c r="H157" s="2">
        <v>0.82889733840304203</v>
      </c>
      <c r="I157" s="2">
        <v>0.81753554502369696</v>
      </c>
      <c r="J157" s="2">
        <v>0.82048458149779702</v>
      </c>
      <c r="K157" s="2">
        <v>0.81481481481481499</v>
      </c>
      <c r="L157" s="2">
        <v>0.81402002861230305</v>
      </c>
      <c r="M157" s="2">
        <v>0.81485714285714295</v>
      </c>
      <c r="N157" s="2">
        <v>0.808743169398907</v>
      </c>
    </row>
    <row r="158" spans="1:14" x14ac:dyDescent="0.3">
      <c r="A158" s="8" t="s">
        <v>201</v>
      </c>
      <c r="B158" s="8" t="s">
        <v>60</v>
      </c>
      <c r="C158" s="2">
        <v>0.62666344060004797</v>
      </c>
      <c r="D158" s="2">
        <v>0.61534817621980098</v>
      </c>
      <c r="E158" s="2">
        <v>0.59856381746583298</v>
      </c>
      <c r="F158" s="2">
        <v>0.58809855880985595</v>
      </c>
      <c r="G158" s="2">
        <v>0.581206496519722</v>
      </c>
      <c r="H158" s="2">
        <v>0.57506420733131003</v>
      </c>
      <c r="I158" s="2">
        <v>0.56452742123687305</v>
      </c>
      <c r="J158" s="2">
        <v>0.55071133547498896</v>
      </c>
      <c r="K158" s="2">
        <v>0.56581667815299796</v>
      </c>
      <c r="L158" s="2">
        <v>0.56406810035842303</v>
      </c>
      <c r="M158" s="2">
        <v>0.56663837011884599</v>
      </c>
      <c r="N158" s="2">
        <v>0.57585021016431004</v>
      </c>
    </row>
    <row r="159" spans="1:14" x14ac:dyDescent="0.3">
      <c r="A159" s="8" t="s">
        <v>201</v>
      </c>
      <c r="B159" s="8" t="s">
        <v>61</v>
      </c>
      <c r="C159" s="2">
        <v>0.52339078438269404</v>
      </c>
      <c r="D159" s="2">
        <v>0.53590131502385696</v>
      </c>
      <c r="E159" s="2">
        <v>0.54910714285714302</v>
      </c>
      <c r="F159" s="2">
        <v>0.55500894454382799</v>
      </c>
      <c r="G159" s="2">
        <v>0.56430446194225703</v>
      </c>
      <c r="H159" s="2">
        <v>0.57073954983922803</v>
      </c>
      <c r="I159" s="2">
        <v>0.57354330708661405</v>
      </c>
      <c r="J159" s="2">
        <v>0.57111133541939996</v>
      </c>
      <c r="K159" s="2">
        <v>0.57433808553971499</v>
      </c>
      <c r="L159" s="2">
        <v>0.56912442396313401</v>
      </c>
      <c r="M159" s="2">
        <v>0.56228631542035601</v>
      </c>
      <c r="N159" s="2">
        <v>0.55369320515980602</v>
      </c>
    </row>
    <row r="160" spans="1:14" x14ac:dyDescent="0.3">
      <c r="A160" s="8" t="s">
        <v>201</v>
      </c>
      <c r="B160" s="8" t="s">
        <v>62</v>
      </c>
      <c r="C160" s="2">
        <v>0.44749419636760901</v>
      </c>
      <c r="D160" s="2">
        <v>0.45831106360235202</v>
      </c>
      <c r="E160" s="2">
        <v>0.46831168831168801</v>
      </c>
      <c r="F160" s="2">
        <v>0.473394024874984</v>
      </c>
      <c r="G160" s="2">
        <v>0.48051948051948101</v>
      </c>
      <c r="H160" s="2">
        <v>0.48811372595866698</v>
      </c>
      <c r="I160" s="2">
        <v>0.49878486286309498</v>
      </c>
      <c r="J160" s="2">
        <v>0.503844867937145</v>
      </c>
      <c r="K160" s="2">
        <v>0.51651124520021896</v>
      </c>
      <c r="L160" s="2">
        <v>0.52435651988938503</v>
      </c>
      <c r="M160" s="2">
        <v>0.53184551105676103</v>
      </c>
      <c r="N160" s="2">
        <v>0.54102514129799295</v>
      </c>
    </row>
    <row r="161" spans="1:14" x14ac:dyDescent="0.3">
      <c r="A161" s="8" t="s">
        <v>201</v>
      </c>
      <c r="B161" s="8" t="s">
        <v>63</v>
      </c>
      <c r="C161" s="2">
        <v>0.37064355522773401</v>
      </c>
      <c r="D161" s="2">
        <v>0.37915623882731497</v>
      </c>
      <c r="E161" s="2">
        <v>0.38752166377816299</v>
      </c>
      <c r="F161" s="2">
        <v>0.399357782660132</v>
      </c>
      <c r="G161" s="2">
        <v>0.40637843169488702</v>
      </c>
      <c r="H161" s="2">
        <v>0.41462634021443401</v>
      </c>
      <c r="I161" s="2">
        <v>0.41971830985915498</v>
      </c>
      <c r="J161" s="2">
        <v>0.42607629845258199</v>
      </c>
      <c r="K161" s="2">
        <v>0.43394183168316802</v>
      </c>
      <c r="L161" s="2">
        <v>0.43876480287812902</v>
      </c>
      <c r="M161" s="2">
        <v>0.450963718820862</v>
      </c>
      <c r="N161" s="2">
        <v>0.45755297334244699</v>
      </c>
    </row>
    <row r="162" spans="1:14" x14ac:dyDescent="0.3">
      <c r="A162" s="8" t="s">
        <v>201</v>
      </c>
      <c r="B162" s="8" t="s">
        <v>64</v>
      </c>
      <c r="C162" s="2">
        <v>0.246431254695717</v>
      </c>
      <c r="D162" s="2">
        <v>0.25973548861131501</v>
      </c>
      <c r="E162" s="2">
        <v>0.27049476345251</v>
      </c>
      <c r="F162" s="2">
        <v>0.27517018989609499</v>
      </c>
      <c r="G162" s="2">
        <v>0.27939627939627898</v>
      </c>
      <c r="H162" s="2">
        <v>0.29097668131125398</v>
      </c>
      <c r="I162" s="2">
        <v>0.29025974025974</v>
      </c>
      <c r="J162" s="2">
        <v>0.297381546134663</v>
      </c>
      <c r="K162" s="2">
        <v>0.29187903499830098</v>
      </c>
      <c r="L162" s="2">
        <v>0.30290587492103599</v>
      </c>
      <c r="M162" s="2">
        <v>0.323709050527485</v>
      </c>
      <c r="N162" s="2">
        <v>0.33881493082746</v>
      </c>
    </row>
    <row r="163" spans="1:14" x14ac:dyDescent="0.3">
      <c r="A163" s="8" t="s">
        <v>201</v>
      </c>
      <c r="B163" s="8" t="s">
        <v>65</v>
      </c>
      <c r="C163" s="2">
        <v>0.20022753128555201</v>
      </c>
      <c r="D163" s="2">
        <v>0.19329608938547499</v>
      </c>
      <c r="E163" s="2">
        <v>0.188297872340426</v>
      </c>
      <c r="F163" s="2">
        <v>0.19893617021276599</v>
      </c>
      <c r="G163" s="2">
        <v>0.204545454545455</v>
      </c>
      <c r="H163" s="2">
        <v>0.20705244122965599</v>
      </c>
      <c r="I163" s="2">
        <v>0.208507089241034</v>
      </c>
      <c r="J163" s="2">
        <v>0.21937984496123999</v>
      </c>
      <c r="K163" s="2">
        <v>0.23186813186813199</v>
      </c>
      <c r="L163" s="2">
        <v>0.23400000000000001</v>
      </c>
      <c r="M163" s="2">
        <v>0.24979983987189799</v>
      </c>
      <c r="N163" s="2">
        <v>0.25886792452830198</v>
      </c>
    </row>
    <row r="164" spans="1:14" x14ac:dyDescent="0.3">
      <c r="A164" s="8" t="s">
        <v>201</v>
      </c>
      <c r="B164" s="8" t="s">
        <v>66</v>
      </c>
      <c r="C164" s="2">
        <v>0.37333655939995197</v>
      </c>
      <c r="D164" s="2">
        <v>0.38465182378019902</v>
      </c>
      <c r="E164" s="2">
        <v>0.40143618253416702</v>
      </c>
      <c r="F164" s="2">
        <v>0.41190144119014399</v>
      </c>
      <c r="G164" s="2">
        <v>0.418793503480278</v>
      </c>
      <c r="H164" s="2">
        <v>0.42493579266869003</v>
      </c>
      <c r="I164" s="2">
        <v>0.43547257876312701</v>
      </c>
      <c r="J164" s="2">
        <v>0.44928866452501098</v>
      </c>
      <c r="K164" s="2">
        <v>0.43418332184700198</v>
      </c>
      <c r="L164" s="2">
        <v>0.43593189964157703</v>
      </c>
      <c r="M164" s="2">
        <v>0.43336162988115501</v>
      </c>
      <c r="N164" s="2">
        <v>0.42414978983569002</v>
      </c>
    </row>
    <row r="165" spans="1:14" x14ac:dyDescent="0.3">
      <c r="A165" s="8" t="s">
        <v>201</v>
      </c>
      <c r="B165" s="8" t="s">
        <v>67</v>
      </c>
      <c r="C165" s="2">
        <v>0.47660921561730601</v>
      </c>
      <c r="D165" s="2">
        <v>0.46409868497614298</v>
      </c>
      <c r="E165" s="2">
        <v>0.45089285714285698</v>
      </c>
      <c r="F165" s="2">
        <v>0.44499105545617201</v>
      </c>
      <c r="G165" s="2">
        <v>0.43569553805774303</v>
      </c>
      <c r="H165" s="2">
        <v>0.42926045016077202</v>
      </c>
      <c r="I165" s="2">
        <v>0.426456692913386</v>
      </c>
      <c r="J165" s="2">
        <v>0.42888866458059999</v>
      </c>
      <c r="K165" s="2">
        <v>0.42566191446028501</v>
      </c>
      <c r="L165" s="2">
        <v>0.43087557603686599</v>
      </c>
      <c r="M165" s="2">
        <v>0.43771368457964399</v>
      </c>
      <c r="N165" s="2">
        <v>0.44630679484019398</v>
      </c>
    </row>
    <row r="166" spans="1:14" x14ac:dyDescent="0.3">
      <c r="A166" s="8" t="s">
        <v>201</v>
      </c>
      <c r="B166" s="8" t="s">
        <v>68</v>
      </c>
      <c r="C166" s="2">
        <v>0.55250580363239099</v>
      </c>
      <c r="D166" s="2">
        <v>0.54168893639764804</v>
      </c>
      <c r="E166" s="2">
        <v>0.53168831168831199</v>
      </c>
      <c r="F166" s="2">
        <v>0.52660597512501595</v>
      </c>
      <c r="G166" s="2">
        <v>0.51948051948051899</v>
      </c>
      <c r="H166" s="2">
        <v>0.51188627404133302</v>
      </c>
      <c r="I166" s="2">
        <v>0.50121513713690502</v>
      </c>
      <c r="J166" s="2">
        <v>0.496155132062855</v>
      </c>
      <c r="K166" s="2">
        <v>0.48348875479978098</v>
      </c>
      <c r="L166" s="2">
        <v>0.47564348011061502</v>
      </c>
      <c r="M166" s="2">
        <v>0.46815448894323902</v>
      </c>
      <c r="N166" s="2">
        <v>0.45897485870200699</v>
      </c>
    </row>
    <row r="167" spans="1:14" x14ac:dyDescent="0.3">
      <c r="A167" s="8" t="s">
        <v>201</v>
      </c>
      <c r="B167" s="8" t="s">
        <v>69</v>
      </c>
      <c r="C167" s="2">
        <v>0.62935644477226604</v>
      </c>
      <c r="D167" s="2">
        <v>0.62084376117268503</v>
      </c>
      <c r="E167" s="2">
        <v>0.61247833622183701</v>
      </c>
      <c r="F167" s="2">
        <v>0.600642217339868</v>
      </c>
      <c r="G167" s="2">
        <v>0.59362156830511303</v>
      </c>
      <c r="H167" s="2">
        <v>0.58537365978556599</v>
      </c>
      <c r="I167" s="2">
        <v>0.58028169014084496</v>
      </c>
      <c r="J167" s="2">
        <v>0.57392370154741801</v>
      </c>
      <c r="K167" s="2">
        <v>0.56605816831683198</v>
      </c>
      <c r="L167" s="2">
        <v>0.56123519712187098</v>
      </c>
      <c r="M167" s="2">
        <v>0.54903628117913805</v>
      </c>
      <c r="N167" s="2">
        <v>0.54244702665755296</v>
      </c>
    </row>
    <row r="168" spans="1:14" x14ac:dyDescent="0.3">
      <c r="A168" s="8" t="s">
        <v>201</v>
      </c>
      <c r="B168" s="8" t="s">
        <v>70</v>
      </c>
      <c r="C168" s="2">
        <v>0.75356874530428297</v>
      </c>
      <c r="D168" s="2">
        <v>0.74026451138868499</v>
      </c>
      <c r="E168" s="2">
        <v>0.72950523654749</v>
      </c>
      <c r="F168" s="2">
        <v>0.72482981010390501</v>
      </c>
      <c r="G168" s="2">
        <v>0.72060372060372102</v>
      </c>
      <c r="H168" s="2">
        <v>0.70902331868874602</v>
      </c>
      <c r="I168" s="2">
        <v>0.70974025974026</v>
      </c>
      <c r="J168" s="2">
        <v>0.70261845386533694</v>
      </c>
      <c r="K168" s="2">
        <v>0.70812096500169897</v>
      </c>
      <c r="L168" s="2">
        <v>0.69709412507896396</v>
      </c>
      <c r="M168" s="2">
        <v>0.676290949472515</v>
      </c>
      <c r="N168" s="2">
        <v>0.66118506917254005</v>
      </c>
    </row>
    <row r="169" spans="1:14" x14ac:dyDescent="0.3">
      <c r="A169" s="8" t="s">
        <v>201</v>
      </c>
      <c r="B169" s="8" t="s">
        <v>71</v>
      </c>
      <c r="C169" s="2">
        <v>0.79977246871444796</v>
      </c>
      <c r="D169" s="2">
        <v>0.80670391061452495</v>
      </c>
      <c r="E169" s="2">
        <v>0.81170212765957495</v>
      </c>
      <c r="F169" s="2">
        <v>0.80106382978723401</v>
      </c>
      <c r="G169" s="2">
        <v>0.79545454545454497</v>
      </c>
      <c r="H169" s="2">
        <v>0.79294755877034395</v>
      </c>
      <c r="I169" s="2">
        <v>0.791492910758966</v>
      </c>
      <c r="J169" s="2">
        <v>0.78062015503876003</v>
      </c>
      <c r="K169" s="2">
        <v>0.76813186813186796</v>
      </c>
      <c r="L169" s="2">
        <v>0.76600000000000001</v>
      </c>
      <c r="M169" s="2">
        <v>0.75020016012810298</v>
      </c>
      <c r="N169" s="2">
        <v>0.74113207547169802</v>
      </c>
    </row>
    <row r="170" spans="1:14" x14ac:dyDescent="0.3">
      <c r="A170" s="8" t="s">
        <v>202</v>
      </c>
      <c r="B170" s="8" t="s">
        <v>60</v>
      </c>
      <c r="C170" s="2">
        <v>0.63226272103933601</v>
      </c>
      <c r="D170" s="2">
        <v>0.63830532212885105</v>
      </c>
      <c r="E170" s="2">
        <v>0.62664418212478901</v>
      </c>
      <c r="F170" s="2">
        <v>0.63600525624178705</v>
      </c>
      <c r="G170" s="2">
        <v>0.61830282861896801</v>
      </c>
      <c r="H170" s="2">
        <v>0.61101836393990006</v>
      </c>
      <c r="I170" s="2">
        <v>0.59549026306798802</v>
      </c>
      <c r="J170" s="2">
        <v>0.58779857972885696</v>
      </c>
      <c r="K170" s="2">
        <v>0.57116046293400102</v>
      </c>
      <c r="L170" s="2">
        <v>0.58433014354067003</v>
      </c>
      <c r="M170" s="2">
        <v>0.59737667522098703</v>
      </c>
      <c r="N170" s="2">
        <v>0.60264171711612502</v>
      </c>
    </row>
    <row r="171" spans="1:14" x14ac:dyDescent="0.3">
      <c r="A171" s="8" t="s">
        <v>202</v>
      </c>
      <c r="B171" s="8" t="s">
        <v>61</v>
      </c>
      <c r="C171" s="2">
        <v>0.52294288480154905</v>
      </c>
      <c r="D171" s="2">
        <v>0.54540174249758</v>
      </c>
      <c r="E171" s="2">
        <v>0.54855099736544999</v>
      </c>
      <c r="F171" s="2">
        <v>0.56743535988819005</v>
      </c>
      <c r="G171" s="2">
        <v>0.58245315161839895</v>
      </c>
      <c r="H171" s="2">
        <v>0.58566574987866005</v>
      </c>
      <c r="I171" s="2">
        <v>0.58731127039804798</v>
      </c>
      <c r="J171" s="2">
        <v>0.58588957055214697</v>
      </c>
      <c r="K171" s="2">
        <v>0.57787977494817899</v>
      </c>
      <c r="L171" s="2">
        <v>0.57572016460905395</v>
      </c>
      <c r="M171" s="2">
        <v>0.56650246305418706</v>
      </c>
      <c r="N171" s="2">
        <v>0.55855643354169104</v>
      </c>
    </row>
    <row r="172" spans="1:14" x14ac:dyDescent="0.3">
      <c r="A172" s="8" t="s">
        <v>202</v>
      </c>
      <c r="B172" s="8" t="s">
        <v>62</v>
      </c>
      <c r="C172" s="2">
        <v>0.45292514153910701</v>
      </c>
      <c r="D172" s="2">
        <v>0.459554271564177</v>
      </c>
      <c r="E172" s="2">
        <v>0.47152806226956201</v>
      </c>
      <c r="F172" s="2">
        <v>0.47548143736351001</v>
      </c>
      <c r="G172" s="2">
        <v>0.48179162609542397</v>
      </c>
      <c r="H172" s="2">
        <v>0.497230181470869</v>
      </c>
      <c r="I172" s="2">
        <v>0.50204081632653097</v>
      </c>
      <c r="J172" s="2">
        <v>0.50465116279069799</v>
      </c>
      <c r="K172" s="2">
        <v>0.51142291779097004</v>
      </c>
      <c r="L172" s="2">
        <v>0.515625</v>
      </c>
      <c r="M172" s="2">
        <v>0.52322821295354405</v>
      </c>
      <c r="N172" s="2">
        <v>0.53351818626651404</v>
      </c>
    </row>
    <row r="173" spans="1:14" x14ac:dyDescent="0.3">
      <c r="A173" s="8" t="s">
        <v>202</v>
      </c>
      <c r="B173" s="8" t="s">
        <v>63</v>
      </c>
      <c r="C173" s="2">
        <v>0.36368653421633601</v>
      </c>
      <c r="D173" s="2">
        <v>0.37</v>
      </c>
      <c r="E173" s="2">
        <v>0.37887545980031501</v>
      </c>
      <c r="F173" s="2">
        <v>0.39493480441324003</v>
      </c>
      <c r="G173" s="2">
        <v>0.40784027270513801</v>
      </c>
      <c r="H173" s="2">
        <v>0.40969267139479898</v>
      </c>
      <c r="I173" s="2">
        <v>0.42291471415182802</v>
      </c>
      <c r="J173" s="2">
        <v>0.43363446838081998</v>
      </c>
      <c r="K173" s="2">
        <v>0.44022636170714502</v>
      </c>
      <c r="L173" s="2">
        <v>0.451051322631698</v>
      </c>
      <c r="M173" s="2">
        <v>0.465326855123675</v>
      </c>
      <c r="N173" s="2">
        <v>0.46952259164535398</v>
      </c>
    </row>
    <row r="174" spans="1:14" x14ac:dyDescent="0.3">
      <c r="A174" s="8" t="s">
        <v>202</v>
      </c>
      <c r="B174" s="8" t="s">
        <v>64</v>
      </c>
      <c r="C174" s="2">
        <v>0.225302061122957</v>
      </c>
      <c r="D174" s="2">
        <v>0.228730822873082</v>
      </c>
      <c r="E174" s="2">
        <v>0.245847176079734</v>
      </c>
      <c r="F174" s="2">
        <v>0.26920786182251299</v>
      </c>
      <c r="G174" s="2">
        <v>0.27825588066551898</v>
      </c>
      <c r="H174" s="2">
        <v>0.28207904710341097</v>
      </c>
      <c r="I174" s="2">
        <v>0.29731127197518098</v>
      </c>
      <c r="J174" s="2">
        <v>0.31449275362318801</v>
      </c>
      <c r="K174" s="2">
        <v>0.31063122923587999</v>
      </c>
      <c r="L174" s="2">
        <v>0.32217782217782198</v>
      </c>
      <c r="M174" s="2">
        <v>0.33058608058608102</v>
      </c>
      <c r="N174" s="2">
        <v>0.338952972493345</v>
      </c>
    </row>
    <row r="175" spans="1:14" x14ac:dyDescent="0.3">
      <c r="A175" s="8" t="s">
        <v>202</v>
      </c>
      <c r="B175" s="8" t="s">
        <v>65</v>
      </c>
      <c r="C175" s="2">
        <v>0.155131264916468</v>
      </c>
      <c r="D175" s="2">
        <v>0.15935334872979201</v>
      </c>
      <c r="E175" s="2">
        <v>0.158013544018059</v>
      </c>
      <c r="F175" s="2">
        <v>0.17118997912317299</v>
      </c>
      <c r="G175" s="2">
        <v>0.160642570281124</v>
      </c>
      <c r="H175" s="2">
        <v>0.165085388994307</v>
      </c>
      <c r="I175" s="2">
        <v>0.168421052631579</v>
      </c>
      <c r="J175" s="2">
        <v>0.19422150882825001</v>
      </c>
      <c r="K175" s="2">
        <v>0.19174757281553401</v>
      </c>
      <c r="L175" s="2">
        <v>0.21174004192872101</v>
      </c>
      <c r="M175" s="2">
        <v>0.230769230769231</v>
      </c>
      <c r="N175" s="2">
        <v>0.22972972972972999</v>
      </c>
    </row>
    <row r="176" spans="1:14" x14ac:dyDescent="0.3">
      <c r="A176" s="8" t="s">
        <v>202</v>
      </c>
      <c r="B176" s="8" t="s">
        <v>66</v>
      </c>
      <c r="C176" s="2">
        <v>0.36773727896066399</v>
      </c>
      <c r="D176" s="2">
        <v>0.36169467787114801</v>
      </c>
      <c r="E176" s="2">
        <v>0.37335581787521099</v>
      </c>
      <c r="F176" s="2">
        <v>0.363994743758213</v>
      </c>
      <c r="G176" s="2">
        <v>0.38169717138103199</v>
      </c>
      <c r="H176" s="2">
        <v>0.3889816360601</v>
      </c>
      <c r="I176" s="2">
        <v>0.40450973693201198</v>
      </c>
      <c r="J176" s="2">
        <v>0.41220142027114298</v>
      </c>
      <c r="K176" s="2">
        <v>0.42883953706599898</v>
      </c>
      <c r="L176" s="2">
        <v>0.41566985645933002</v>
      </c>
      <c r="M176" s="2">
        <v>0.40262332477901303</v>
      </c>
      <c r="N176" s="2">
        <v>0.39735828288387498</v>
      </c>
    </row>
    <row r="177" spans="1:15" x14ac:dyDescent="0.3">
      <c r="A177" s="8" t="s">
        <v>202</v>
      </c>
      <c r="B177" s="8" t="s">
        <v>67</v>
      </c>
      <c r="C177" s="2">
        <v>0.47705711519845101</v>
      </c>
      <c r="D177" s="2">
        <v>0.45459825750242</v>
      </c>
      <c r="E177" s="2">
        <v>0.45144900263455001</v>
      </c>
      <c r="F177" s="2">
        <v>0.43256464011181001</v>
      </c>
      <c r="G177" s="2">
        <v>0.417546848381601</v>
      </c>
      <c r="H177" s="2">
        <v>0.41433425012134001</v>
      </c>
      <c r="I177" s="2">
        <v>0.41268872960195202</v>
      </c>
      <c r="J177" s="2">
        <v>0.41411042944785298</v>
      </c>
      <c r="K177" s="2">
        <v>0.42212022505182101</v>
      </c>
      <c r="L177" s="2">
        <v>0.42427983539094599</v>
      </c>
      <c r="M177" s="2">
        <v>0.433497536945813</v>
      </c>
      <c r="N177" s="2">
        <v>0.44144356645830901</v>
      </c>
    </row>
    <row r="178" spans="1:15" x14ac:dyDescent="0.3">
      <c r="A178" s="8" t="s">
        <v>202</v>
      </c>
      <c r="B178" s="8" t="s">
        <v>68</v>
      </c>
      <c r="C178" s="2">
        <v>0.54707485846089299</v>
      </c>
      <c r="D178" s="2">
        <v>0.54044572843582295</v>
      </c>
      <c r="E178" s="2">
        <v>0.52847193773043799</v>
      </c>
      <c r="F178" s="2">
        <v>0.52451856263648999</v>
      </c>
      <c r="G178" s="2">
        <v>0.51820837390457597</v>
      </c>
      <c r="H178" s="2">
        <v>0.50276981852913105</v>
      </c>
      <c r="I178" s="2">
        <v>0.49795918367346897</v>
      </c>
      <c r="J178" s="2">
        <v>0.49534883720930201</v>
      </c>
      <c r="K178" s="2">
        <v>0.48857708220903001</v>
      </c>
      <c r="L178" s="2">
        <v>0.484375</v>
      </c>
      <c r="M178" s="2">
        <v>0.47677178704645601</v>
      </c>
      <c r="N178" s="2">
        <v>0.46648181373348602</v>
      </c>
    </row>
    <row r="179" spans="1:15" x14ac:dyDescent="0.3">
      <c r="A179" s="8" t="s">
        <v>202</v>
      </c>
      <c r="B179" s="8" t="s">
        <v>69</v>
      </c>
      <c r="C179" s="2">
        <v>0.63631346578366399</v>
      </c>
      <c r="D179" s="2">
        <v>0.63</v>
      </c>
      <c r="E179" s="2">
        <v>0.62112454019968499</v>
      </c>
      <c r="F179" s="2">
        <v>0.60506519558675997</v>
      </c>
      <c r="G179" s="2">
        <v>0.59215972729486199</v>
      </c>
      <c r="H179" s="2">
        <v>0.59030732860520096</v>
      </c>
      <c r="I179" s="2">
        <v>0.57708528584817198</v>
      </c>
      <c r="J179" s="2">
        <v>0.56636553161918002</v>
      </c>
      <c r="K179" s="2">
        <v>0.55977363829285498</v>
      </c>
      <c r="L179" s="2">
        <v>0.548948677368302</v>
      </c>
      <c r="M179" s="2">
        <v>0.534673144876325</v>
      </c>
      <c r="N179" s="2">
        <v>0.53047740835464596</v>
      </c>
    </row>
    <row r="180" spans="1:15" x14ac:dyDescent="0.3">
      <c r="A180" s="8" t="s">
        <v>202</v>
      </c>
      <c r="B180" s="8" t="s">
        <v>70</v>
      </c>
      <c r="C180" s="2">
        <v>0.77469793887704297</v>
      </c>
      <c r="D180" s="2">
        <v>0.771269177126918</v>
      </c>
      <c r="E180" s="2">
        <v>0.75415282392026595</v>
      </c>
      <c r="F180" s="2">
        <v>0.73079213817748701</v>
      </c>
      <c r="G180" s="2">
        <v>0.72174411933448102</v>
      </c>
      <c r="H180" s="2">
        <v>0.71792095289658897</v>
      </c>
      <c r="I180" s="2">
        <v>0.70268872802481896</v>
      </c>
      <c r="J180" s="2">
        <v>0.68550724637681204</v>
      </c>
      <c r="K180" s="2">
        <v>0.68936877076411995</v>
      </c>
      <c r="L180" s="2">
        <v>0.67782217782217802</v>
      </c>
      <c r="M180" s="2">
        <v>0.66941391941391903</v>
      </c>
      <c r="N180" s="2">
        <v>0.661047027506655</v>
      </c>
    </row>
    <row r="181" spans="1:15" x14ac:dyDescent="0.3">
      <c r="A181" s="8" t="s">
        <v>202</v>
      </c>
      <c r="B181" s="8" t="s">
        <v>71</v>
      </c>
      <c r="C181" s="2">
        <v>0.844868735083532</v>
      </c>
      <c r="D181" s="2">
        <v>0.84064665127020799</v>
      </c>
      <c r="E181" s="2">
        <v>0.841986455981941</v>
      </c>
      <c r="F181" s="2">
        <v>0.82881002087682698</v>
      </c>
      <c r="G181" s="2">
        <v>0.83935742971887595</v>
      </c>
      <c r="H181" s="2">
        <v>0.83491461100569297</v>
      </c>
      <c r="I181" s="2">
        <v>0.83157894736842097</v>
      </c>
      <c r="J181" s="2">
        <v>0.80577849117175004</v>
      </c>
      <c r="K181" s="2">
        <v>0.80825242718446599</v>
      </c>
      <c r="L181" s="2">
        <v>0.78825995807127902</v>
      </c>
      <c r="M181" s="2">
        <v>0.76923076923076905</v>
      </c>
      <c r="N181" s="2">
        <v>0.77027027027026995</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60</v>
      </c>
      <c r="C186" s="2">
        <v>3.1978680879413697E-2</v>
      </c>
      <c r="D186" s="2">
        <v>1.1620400258231099E-2</v>
      </c>
      <c r="E186" s="2">
        <v>3.6375239310784901E-2</v>
      </c>
      <c r="F186" s="2">
        <v>-2.5862068965517199E-2</v>
      </c>
      <c r="G186" s="2">
        <v>-8.0910240202275593E-2</v>
      </c>
      <c r="H186" s="2">
        <v>4.1265474552957399E-2</v>
      </c>
      <c r="I186" s="2">
        <v>4.8216644649933901E-2</v>
      </c>
      <c r="J186" s="2">
        <v>6.3011972274732196E-3</v>
      </c>
      <c r="K186" s="2">
        <v>6.1991233562930501E-2</v>
      </c>
      <c r="L186" s="2">
        <v>7.8419811320754707E-2</v>
      </c>
      <c r="M186" s="2">
        <v>0.14106068890103901</v>
      </c>
      <c r="N186" s="3">
        <v>0.31505986137366099</v>
      </c>
      <c r="O186" s="3">
        <v>0.331844288449266</v>
      </c>
    </row>
    <row r="187" spans="1:15" x14ac:dyDescent="0.3">
      <c r="A187" s="8" t="s">
        <v>196</v>
      </c>
      <c r="B187" s="8" t="s">
        <v>61</v>
      </c>
      <c r="C187" s="2">
        <v>3.8585209003215402E-2</v>
      </c>
      <c r="D187" s="2">
        <v>3.3711730306157602E-2</v>
      </c>
      <c r="E187" s="2">
        <v>0</v>
      </c>
      <c r="F187" s="2">
        <v>5.3910149750415998E-2</v>
      </c>
      <c r="G187" s="2">
        <v>-7.5781496684559496E-3</v>
      </c>
      <c r="H187" s="2">
        <v>2.0680878141902601E-2</v>
      </c>
      <c r="I187" s="2">
        <v>5.9226932668329201E-3</v>
      </c>
      <c r="J187" s="2">
        <v>7.1583514099783099E-2</v>
      </c>
      <c r="K187" s="2">
        <v>7.7212261422787698E-2</v>
      </c>
      <c r="L187" s="2">
        <v>7.2483221476510096E-2</v>
      </c>
      <c r="M187" s="2">
        <v>5.1063829787233998E-2</v>
      </c>
      <c r="N187" s="3">
        <v>0.301208552835451</v>
      </c>
      <c r="O187" s="3">
        <v>0.39733777038269602</v>
      </c>
    </row>
    <row r="188" spans="1:15" x14ac:dyDescent="0.3">
      <c r="A188" s="8" t="s">
        <v>196</v>
      </c>
      <c r="B188" s="8" t="s">
        <v>62</v>
      </c>
      <c r="C188" s="2">
        <v>5.8280718795531802E-2</v>
      </c>
      <c r="D188" s="2">
        <v>5.5530059660394697E-2</v>
      </c>
      <c r="E188" s="2">
        <v>3.4347826086956502E-2</v>
      </c>
      <c r="F188" s="2">
        <v>3.1525851197982298E-2</v>
      </c>
      <c r="G188" s="2">
        <v>2.1189894050529699E-2</v>
      </c>
      <c r="H188" s="2">
        <v>6.0654429369513201E-2</v>
      </c>
      <c r="I188" s="2">
        <v>2.0692249811888601E-2</v>
      </c>
      <c r="J188" s="2">
        <v>3.6122373755989701E-2</v>
      </c>
      <c r="K188" s="2">
        <v>7.5773745997865502E-2</v>
      </c>
      <c r="L188" s="2">
        <v>9.0277777777777804E-2</v>
      </c>
      <c r="M188" s="2">
        <v>5.6414922656960902E-2</v>
      </c>
      <c r="N188" s="3">
        <v>0.28381865093991898</v>
      </c>
      <c r="O188" s="3">
        <v>0.51434782608695695</v>
      </c>
    </row>
    <row r="189" spans="1:15" x14ac:dyDescent="0.3">
      <c r="A189" s="8" t="s">
        <v>196</v>
      </c>
      <c r="B189" s="8" t="s">
        <v>63</v>
      </c>
      <c r="C189" s="2">
        <v>6.0301507537688398E-2</v>
      </c>
      <c r="D189" s="2">
        <v>6.0031595576619301E-2</v>
      </c>
      <c r="E189" s="2">
        <v>2.6080476900148999E-2</v>
      </c>
      <c r="F189" s="2">
        <v>5.0835148874364598E-2</v>
      </c>
      <c r="G189" s="2">
        <v>7.1872840359364198E-2</v>
      </c>
      <c r="H189" s="2">
        <v>2.6434558349451999E-2</v>
      </c>
      <c r="I189" s="2">
        <v>2.3241206030150799E-2</v>
      </c>
      <c r="J189" s="2">
        <v>4.2971147943523601E-2</v>
      </c>
      <c r="K189" s="2">
        <v>7.2984108298999401E-2</v>
      </c>
      <c r="L189" s="2">
        <v>0.107515085024685</v>
      </c>
      <c r="M189" s="2">
        <v>5.2501238236750902E-2</v>
      </c>
      <c r="N189" s="3">
        <v>0.30448127685696702</v>
      </c>
      <c r="O189" s="3">
        <v>0.58345752608047696</v>
      </c>
    </row>
    <row r="190" spans="1:15" x14ac:dyDescent="0.3">
      <c r="A190" s="8" t="s">
        <v>196</v>
      </c>
      <c r="B190" s="8" t="s">
        <v>64</v>
      </c>
      <c r="C190" s="2">
        <v>8.3333333333333301E-2</v>
      </c>
      <c r="D190" s="2">
        <v>0</v>
      </c>
      <c r="E190" s="2">
        <v>-1.9230769230769201E-2</v>
      </c>
      <c r="F190" s="2">
        <v>0.12745098039215699</v>
      </c>
      <c r="G190" s="2">
        <v>3.0434782608695699E-2</v>
      </c>
      <c r="H190" s="2">
        <v>0.10126582278481</v>
      </c>
      <c r="I190" s="2">
        <v>7.6628352490421506E-2</v>
      </c>
      <c r="J190" s="2">
        <v>-0.103202846975089</v>
      </c>
      <c r="K190" s="2">
        <v>0.158730158730159</v>
      </c>
      <c r="L190" s="2">
        <v>0.172945205479452</v>
      </c>
      <c r="M190" s="2">
        <v>0.106569343065693</v>
      </c>
      <c r="N190" s="3">
        <v>0.348754448398576</v>
      </c>
      <c r="O190" s="3">
        <v>0.82211538461538503</v>
      </c>
    </row>
    <row r="191" spans="1:15" x14ac:dyDescent="0.3">
      <c r="A191" s="8" t="s">
        <v>196</v>
      </c>
      <c r="B191" s="8" t="s">
        <v>65</v>
      </c>
      <c r="C191" s="2">
        <v>0.104166666666667</v>
      </c>
      <c r="D191" s="2">
        <v>0.169811320754717</v>
      </c>
      <c r="E191" s="2">
        <v>3.2258064516128997E-2</v>
      </c>
      <c r="F191" s="2">
        <v>0</v>
      </c>
      <c r="G191" s="2">
        <v>0.109375</v>
      </c>
      <c r="H191" s="2">
        <v>8.4507042253521097E-2</v>
      </c>
      <c r="I191" s="2">
        <v>6.4935064935064896E-3</v>
      </c>
      <c r="J191" s="2">
        <v>-0.19354838709677399</v>
      </c>
      <c r="K191" s="2">
        <v>0.128</v>
      </c>
      <c r="L191" s="2">
        <v>0.184397163120567</v>
      </c>
      <c r="M191" s="2">
        <v>0.125748502994012</v>
      </c>
      <c r="N191" s="3">
        <v>0.21290322580645199</v>
      </c>
      <c r="O191" s="3">
        <v>0.51612903225806495</v>
      </c>
    </row>
    <row r="192" spans="1:15" x14ac:dyDescent="0.3">
      <c r="A192" s="8" t="s">
        <v>196</v>
      </c>
      <c r="B192" s="8" t="s">
        <v>66</v>
      </c>
      <c r="C192" s="2">
        <v>5.8161350844277697E-2</v>
      </c>
      <c r="D192" s="2">
        <v>2.3936170212765999E-2</v>
      </c>
      <c r="E192" s="2">
        <v>2.6839826839826799E-2</v>
      </c>
      <c r="F192" s="2">
        <v>4.9747048903878599E-2</v>
      </c>
      <c r="G192" s="2">
        <v>-3.05220883534137E-2</v>
      </c>
      <c r="H192" s="2">
        <v>0.11267605633802801</v>
      </c>
      <c r="I192" s="2">
        <v>6.4035740878629899E-2</v>
      </c>
      <c r="J192" s="2">
        <v>0</v>
      </c>
      <c r="K192" s="2">
        <v>4.3386983904828501E-2</v>
      </c>
      <c r="L192" s="2">
        <v>5.0301810865191199E-2</v>
      </c>
      <c r="M192" s="2">
        <v>7.98212005108557E-2</v>
      </c>
      <c r="N192" s="3">
        <v>0.18334499650104999</v>
      </c>
      <c r="O192" s="3">
        <v>0.46406926406926402</v>
      </c>
    </row>
    <row r="193" spans="1:15" x14ac:dyDescent="0.3">
      <c r="A193" s="8" t="s">
        <v>196</v>
      </c>
      <c r="B193" s="8" t="s">
        <v>67</v>
      </c>
      <c r="C193" s="2">
        <v>2.5017869907076498E-3</v>
      </c>
      <c r="D193" s="2">
        <v>-1.5686274509803901E-2</v>
      </c>
      <c r="E193" s="2">
        <v>-2.78884462151394E-2</v>
      </c>
      <c r="F193" s="2">
        <v>-4.8435171385991099E-3</v>
      </c>
      <c r="G193" s="2">
        <v>8.61100711344066E-3</v>
      </c>
      <c r="H193" s="2">
        <v>3.4521158129175902E-2</v>
      </c>
      <c r="I193" s="2">
        <v>3.9110154287764598E-2</v>
      </c>
      <c r="J193" s="2">
        <v>6.0428176795580102E-2</v>
      </c>
      <c r="K193" s="2">
        <v>7.2940410289807897E-2</v>
      </c>
      <c r="L193" s="2">
        <v>8.89226100151745E-2</v>
      </c>
      <c r="M193" s="2">
        <v>8.5005574136008899E-2</v>
      </c>
      <c r="N193" s="3">
        <v>0.34426795580110497</v>
      </c>
      <c r="O193" s="3">
        <v>0.40999637812386802</v>
      </c>
    </row>
    <row r="194" spans="1:15" x14ac:dyDescent="0.3">
      <c r="A194" s="8" t="s">
        <v>196</v>
      </c>
      <c r="B194" s="8" t="s">
        <v>68</v>
      </c>
      <c r="C194" s="2">
        <v>3.3274336283185803E-2</v>
      </c>
      <c r="D194" s="2">
        <v>1.8156903048989401E-2</v>
      </c>
      <c r="E194" s="2">
        <v>-4.3741588156123801E-3</v>
      </c>
      <c r="F194" s="2">
        <v>4.2919905373436998E-2</v>
      </c>
      <c r="G194" s="2">
        <v>2.9488010369410199E-2</v>
      </c>
      <c r="H194" s="2">
        <v>2.3921938936103199E-2</v>
      </c>
      <c r="I194" s="2">
        <v>4.9185367353212399E-3</v>
      </c>
      <c r="J194" s="2">
        <v>-3.3037626185377797E-2</v>
      </c>
      <c r="K194" s="2">
        <v>2.8472002530844701E-2</v>
      </c>
      <c r="L194" s="2">
        <v>4.8908028298984899E-2</v>
      </c>
      <c r="M194" s="2">
        <v>8.7976539589442804E-4</v>
      </c>
      <c r="N194" s="3">
        <v>4.4050168247170403E-2</v>
      </c>
      <c r="O194" s="3">
        <v>0.14838492597577399</v>
      </c>
    </row>
    <row r="195" spans="1:15" x14ac:dyDescent="0.3">
      <c r="A195" s="8" t="s">
        <v>196</v>
      </c>
      <c r="B195" s="8" t="s">
        <v>69</v>
      </c>
      <c r="C195" s="2">
        <v>1.6227180527383399E-3</v>
      </c>
      <c r="D195" s="2">
        <v>1.9441069258809202E-2</v>
      </c>
      <c r="E195" s="2">
        <v>-1.9864918553833899E-3</v>
      </c>
      <c r="F195" s="2">
        <v>-1.1942675159235701E-3</v>
      </c>
      <c r="G195" s="2">
        <v>2.86966919091271E-2</v>
      </c>
      <c r="H195" s="2">
        <v>-6.5865943432777997E-3</v>
      </c>
      <c r="I195" s="2">
        <v>5.0702028081123203E-3</v>
      </c>
      <c r="J195" s="2">
        <v>-4.2685292976329097E-3</v>
      </c>
      <c r="K195" s="2">
        <v>2.3382696804364798E-2</v>
      </c>
      <c r="L195" s="2">
        <v>4.9124143183549102E-2</v>
      </c>
      <c r="M195" s="2">
        <v>3.7023593466424698E-2</v>
      </c>
      <c r="N195" s="3">
        <v>0.10865347303065601</v>
      </c>
      <c r="O195" s="3">
        <v>0.13508144616607101</v>
      </c>
    </row>
    <row r="196" spans="1:15" x14ac:dyDescent="0.3">
      <c r="A196" s="8" t="s">
        <v>196</v>
      </c>
      <c r="B196" s="8" t="s">
        <v>70</v>
      </c>
      <c r="C196" s="2">
        <v>2.9090909090909101E-2</v>
      </c>
      <c r="D196" s="2">
        <v>-1.5547703180211999E-2</v>
      </c>
      <c r="E196" s="2">
        <v>-1.4357501794687699E-2</v>
      </c>
      <c r="F196" s="2">
        <v>4.5156591405680999E-2</v>
      </c>
      <c r="G196" s="2">
        <v>3.4146341463414602E-2</v>
      </c>
      <c r="H196" s="2">
        <v>1.54986522911051E-2</v>
      </c>
      <c r="I196" s="2">
        <v>3.9814200398142E-2</v>
      </c>
      <c r="J196" s="2">
        <v>-8.6151882578174896E-2</v>
      </c>
      <c r="K196" s="2">
        <v>9.4972067039106101E-2</v>
      </c>
      <c r="L196" s="2">
        <v>0.11734693877551</v>
      </c>
      <c r="M196" s="2">
        <v>3.5958904109588997E-2</v>
      </c>
      <c r="N196" s="3">
        <v>0.15826419910657299</v>
      </c>
      <c r="O196" s="3">
        <v>0.30294328786791103</v>
      </c>
    </row>
    <row r="197" spans="1:15" x14ac:dyDescent="0.3">
      <c r="A197" s="8" t="s">
        <v>196</v>
      </c>
      <c r="B197" s="8" t="s">
        <v>71</v>
      </c>
      <c r="C197" s="2">
        <v>4.6082949308755797E-2</v>
      </c>
      <c r="D197" s="2">
        <v>5.5066079295154197E-2</v>
      </c>
      <c r="E197" s="2">
        <v>-1.67014613778706E-2</v>
      </c>
      <c r="F197" s="2">
        <v>7.8556263269639104E-2</v>
      </c>
      <c r="G197" s="2">
        <v>0.12992125984252001</v>
      </c>
      <c r="H197" s="2">
        <v>8.7108013937282194E-2</v>
      </c>
      <c r="I197" s="2">
        <v>0.113782051282051</v>
      </c>
      <c r="J197" s="2">
        <v>-0.29928057553956799</v>
      </c>
      <c r="K197" s="2">
        <v>0.14373716632443501</v>
      </c>
      <c r="L197" s="2">
        <v>0.281867145421903</v>
      </c>
      <c r="M197" s="2">
        <v>5.3221288515406202E-2</v>
      </c>
      <c r="N197" s="3">
        <v>8.2014388489208598E-2</v>
      </c>
      <c r="O197" s="3">
        <v>0.56993736951983298</v>
      </c>
    </row>
    <row r="198" spans="1:15" x14ac:dyDescent="0.3">
      <c r="A198" s="8" t="s">
        <v>197</v>
      </c>
      <c r="B198" s="8" t="s">
        <v>60</v>
      </c>
      <c r="C198" s="2">
        <v>2.94674236280076E-2</v>
      </c>
      <c r="D198" s="2">
        <v>3.4663865546218503E-2</v>
      </c>
      <c r="E198" s="2">
        <v>-1.2690355329949201E-3</v>
      </c>
      <c r="F198" s="2">
        <v>1.06734434561626E-2</v>
      </c>
      <c r="G198" s="2">
        <v>6.2861453356801598E-3</v>
      </c>
      <c r="H198" s="2">
        <v>-9.9950024987506304E-3</v>
      </c>
      <c r="I198" s="2">
        <v>8.07672892478546E-3</v>
      </c>
      <c r="J198" s="2">
        <v>1.8027040560841302E-2</v>
      </c>
      <c r="K198" s="2">
        <v>4.1072306935563199E-2</v>
      </c>
      <c r="L198" s="2">
        <v>7.3706591070163002E-2</v>
      </c>
      <c r="M198" s="2">
        <v>6.0066006600660103E-2</v>
      </c>
      <c r="N198" s="3">
        <v>0.20630946419629401</v>
      </c>
      <c r="O198" s="3">
        <v>0.22284263959390899</v>
      </c>
    </row>
    <row r="199" spans="1:15" x14ac:dyDescent="0.3">
      <c r="A199" s="8" t="s">
        <v>197</v>
      </c>
      <c r="B199" s="8" t="s">
        <v>61</v>
      </c>
      <c r="C199" s="2">
        <v>6.36967066632627E-2</v>
      </c>
      <c r="D199" s="2">
        <v>5.38821552862115E-2</v>
      </c>
      <c r="E199" s="2">
        <v>5.5568207697563203E-2</v>
      </c>
      <c r="F199" s="2">
        <v>4.4875943905070097E-2</v>
      </c>
      <c r="G199" s="2">
        <v>3.1798472021474303E-2</v>
      </c>
      <c r="H199" s="2">
        <v>4.4226535921552901E-2</v>
      </c>
      <c r="I199" s="2">
        <v>2.9609045611345301E-2</v>
      </c>
      <c r="J199" s="2">
        <v>9.3997208003722705E-3</v>
      </c>
      <c r="K199" s="2">
        <v>2.53549695740365E-2</v>
      </c>
      <c r="L199" s="2">
        <v>3.5248628720438803E-2</v>
      </c>
      <c r="M199" s="2">
        <v>5.2375575436463102E-2</v>
      </c>
      <c r="N199" s="3">
        <v>0.12759422987436</v>
      </c>
      <c r="O199" s="3">
        <v>0.37964017308130299</v>
      </c>
    </row>
    <row r="200" spans="1:15" x14ac:dyDescent="0.3">
      <c r="A200" s="8" t="s">
        <v>197</v>
      </c>
      <c r="B200" s="8" t="s">
        <v>62</v>
      </c>
      <c r="C200" s="2">
        <v>4.9489216799091899E-2</v>
      </c>
      <c r="D200" s="2">
        <v>4.8020765736534701E-2</v>
      </c>
      <c r="E200" s="2">
        <v>4.7058823529411799E-2</v>
      </c>
      <c r="F200" s="2">
        <v>6.8007096392667096E-2</v>
      </c>
      <c r="G200" s="2">
        <v>5.3709856035437403E-2</v>
      </c>
      <c r="H200" s="2">
        <v>5.1847959362410198E-2</v>
      </c>
      <c r="I200" s="2">
        <v>5.2955870108243097E-2</v>
      </c>
      <c r="J200" s="2">
        <v>1.3759291475565399E-2</v>
      </c>
      <c r="K200" s="2">
        <v>5.5382215288611501E-2</v>
      </c>
      <c r="L200" s="2">
        <v>7.6718403547671801E-2</v>
      </c>
      <c r="M200" s="2">
        <v>7.3723228995057705E-2</v>
      </c>
      <c r="N200" s="3">
        <v>0.23691285782065499</v>
      </c>
      <c r="O200" s="3">
        <v>0.61424148606811102</v>
      </c>
    </row>
    <row r="201" spans="1:15" x14ac:dyDescent="0.3">
      <c r="A201" s="8" t="s">
        <v>197</v>
      </c>
      <c r="B201" s="8" t="s">
        <v>63</v>
      </c>
      <c r="C201" s="2">
        <v>8.9682194166303894E-2</v>
      </c>
      <c r="D201" s="2">
        <v>6.91170595285657E-2</v>
      </c>
      <c r="E201" s="2">
        <v>6.0164424514200301E-2</v>
      </c>
      <c r="F201" s="2">
        <v>6.2742333450828303E-2</v>
      </c>
      <c r="G201" s="2">
        <v>5.1741293532338299E-2</v>
      </c>
      <c r="H201" s="2">
        <v>6.2125512456638297E-2</v>
      </c>
      <c r="I201" s="2">
        <v>5.5522565320665102E-2</v>
      </c>
      <c r="J201" s="2">
        <v>1.20956399437412E-2</v>
      </c>
      <c r="K201" s="2">
        <v>5.5586436909394098E-2</v>
      </c>
      <c r="L201" s="2">
        <v>7.6355976829910494E-2</v>
      </c>
      <c r="M201" s="2">
        <v>5.5528375733855197E-2</v>
      </c>
      <c r="N201" s="3">
        <v>0.213783403656821</v>
      </c>
      <c r="O201" s="3">
        <v>0.61248131539611395</v>
      </c>
    </row>
    <row r="202" spans="1:15" x14ac:dyDescent="0.3">
      <c r="A202" s="8" t="s">
        <v>197</v>
      </c>
      <c r="B202" s="8" t="s">
        <v>64</v>
      </c>
      <c r="C202" s="2">
        <v>1.8197573656845802E-2</v>
      </c>
      <c r="D202" s="2">
        <v>2.2127659574468099E-2</v>
      </c>
      <c r="E202" s="2">
        <v>5.0791007493755203E-2</v>
      </c>
      <c r="F202" s="2">
        <v>1.98098256735341E-2</v>
      </c>
      <c r="G202" s="2">
        <v>5.5167055167055203E-2</v>
      </c>
      <c r="H202" s="2">
        <v>3.9764359351988202E-2</v>
      </c>
      <c r="I202" s="2">
        <v>5.3824362606232301E-2</v>
      </c>
      <c r="J202" s="2">
        <v>-6.25E-2</v>
      </c>
      <c r="K202" s="2">
        <v>7.4551971326164895E-2</v>
      </c>
      <c r="L202" s="2">
        <v>0.130086724482989</v>
      </c>
      <c r="M202" s="2">
        <v>8.8547815820543094E-2</v>
      </c>
      <c r="N202" s="3">
        <v>0.239247311827957</v>
      </c>
      <c r="O202" s="3">
        <v>0.53538717735220698</v>
      </c>
    </row>
    <row r="203" spans="1:15" x14ac:dyDescent="0.3">
      <c r="A203" s="8" t="s">
        <v>197</v>
      </c>
      <c r="B203" s="8" t="s">
        <v>65</v>
      </c>
      <c r="C203" s="2">
        <v>1.37741046831956E-2</v>
      </c>
      <c r="D203" s="2">
        <v>9.2391304347826095E-2</v>
      </c>
      <c r="E203" s="2">
        <v>7.2139303482587097E-2</v>
      </c>
      <c r="F203" s="2">
        <v>6.2645011600928099E-2</v>
      </c>
      <c r="G203" s="2">
        <v>5.0218340611353697E-2</v>
      </c>
      <c r="H203" s="2">
        <v>0.14345114345114299</v>
      </c>
      <c r="I203" s="2">
        <v>6.18181818181818E-2</v>
      </c>
      <c r="J203" s="2">
        <v>-0.236301369863014</v>
      </c>
      <c r="K203" s="2">
        <v>0.159192825112108</v>
      </c>
      <c r="L203" s="2">
        <v>0.25531914893617003</v>
      </c>
      <c r="M203" s="2">
        <v>3.0816640986132501E-2</v>
      </c>
      <c r="N203" s="3">
        <v>0.14554794520547901</v>
      </c>
      <c r="O203" s="3">
        <v>0.66417910447761197</v>
      </c>
    </row>
    <row r="204" spans="1:15" x14ac:dyDescent="0.3">
      <c r="A204" s="8" t="s">
        <v>197</v>
      </c>
      <c r="B204" s="8" t="s">
        <v>66</v>
      </c>
      <c r="C204" s="2">
        <v>0.10334788937408999</v>
      </c>
      <c r="D204" s="2">
        <v>4.6613896218117901E-2</v>
      </c>
      <c r="E204" s="2">
        <v>9.2016806722689096E-2</v>
      </c>
      <c r="F204" s="2">
        <v>-1.5390534821084999E-2</v>
      </c>
      <c r="G204" s="2">
        <v>4.2203985932004702E-2</v>
      </c>
      <c r="H204" s="2">
        <v>1.12485939257593E-2</v>
      </c>
      <c r="I204" s="2">
        <v>4.18984056358917E-2</v>
      </c>
      <c r="J204" s="2">
        <v>4.4128113879003603E-2</v>
      </c>
      <c r="K204" s="2">
        <v>5.8963871847307399E-2</v>
      </c>
      <c r="L204" s="2">
        <v>2.3173479240424798E-2</v>
      </c>
      <c r="M204" s="2">
        <v>6.9204152249135002E-3</v>
      </c>
      <c r="N204" s="3">
        <v>0.13914590747330999</v>
      </c>
      <c r="O204" s="3">
        <v>0.34495798319327697</v>
      </c>
    </row>
    <row r="205" spans="1:15" x14ac:dyDescent="0.3">
      <c r="A205" s="8" t="s">
        <v>197</v>
      </c>
      <c r="B205" s="8" t="s">
        <v>67</v>
      </c>
      <c r="C205" s="2">
        <v>1.64154603790479E-3</v>
      </c>
      <c r="D205" s="2">
        <v>-2.8307508939213301E-3</v>
      </c>
      <c r="E205" s="2">
        <v>-5.2293440908411804E-3</v>
      </c>
      <c r="F205" s="2">
        <v>1.63712826674677E-2</v>
      </c>
      <c r="G205" s="2">
        <v>1.40387173045663E-2</v>
      </c>
      <c r="H205" s="2">
        <v>4.2261731273681102E-2</v>
      </c>
      <c r="I205" s="2">
        <v>2.4328859060402701E-2</v>
      </c>
      <c r="J205" s="2">
        <v>-4.5045045045045001E-3</v>
      </c>
      <c r="K205" s="2">
        <v>5.4298642533936702E-2</v>
      </c>
      <c r="L205" s="2">
        <v>7.9984393289114303E-2</v>
      </c>
      <c r="M205" s="2">
        <v>8.3694605009633896E-2</v>
      </c>
      <c r="N205" s="3">
        <v>0.22836472836472799</v>
      </c>
      <c r="O205" s="3">
        <v>0.34453907067084999</v>
      </c>
    </row>
    <row r="206" spans="1:15" x14ac:dyDescent="0.3">
      <c r="A206" s="8" t="s">
        <v>197</v>
      </c>
      <c r="B206" s="8" t="s">
        <v>68</v>
      </c>
      <c r="C206" s="2">
        <v>3.89485801995395E-2</v>
      </c>
      <c r="D206" s="2">
        <v>2.5854108956602E-2</v>
      </c>
      <c r="E206" s="2">
        <v>3.0423042304230399E-2</v>
      </c>
      <c r="F206" s="2">
        <v>2.6030747728860899E-2</v>
      </c>
      <c r="G206" s="2">
        <v>1.37919291673761E-2</v>
      </c>
      <c r="H206" s="2">
        <v>3.2415183070204898E-2</v>
      </c>
      <c r="I206" s="2">
        <v>2.86318529363917E-2</v>
      </c>
      <c r="J206" s="2">
        <v>-4.1910485529020998E-2</v>
      </c>
      <c r="K206" s="2">
        <v>1.8653020798943501E-2</v>
      </c>
      <c r="L206" s="2">
        <v>3.9377734564900298E-2</v>
      </c>
      <c r="M206" s="2">
        <v>1.7929529154973499E-2</v>
      </c>
      <c r="N206" s="3">
        <v>3.2579471769729598E-2</v>
      </c>
      <c r="O206" s="3">
        <v>0.17533753375337499</v>
      </c>
    </row>
    <row r="207" spans="1:15" x14ac:dyDescent="0.3">
      <c r="A207" s="8" t="s">
        <v>197</v>
      </c>
      <c r="B207" s="8" t="s">
        <v>69</v>
      </c>
      <c r="C207" s="2">
        <v>3.7255427499329898E-2</v>
      </c>
      <c r="D207" s="2">
        <v>4.3669250645994799E-2</v>
      </c>
      <c r="E207" s="2">
        <v>3.2433770735330499E-2</v>
      </c>
      <c r="F207" s="2">
        <v>3.3333333333333298E-2</v>
      </c>
      <c r="G207" s="2">
        <v>3.10977024831748E-2</v>
      </c>
      <c r="H207" s="2">
        <v>9.9032185460274594E-3</v>
      </c>
      <c r="I207" s="2">
        <v>1.6269222197459299E-2</v>
      </c>
      <c r="J207" s="2">
        <v>-3.2675438596491198E-2</v>
      </c>
      <c r="K207" s="2">
        <v>1.9496712763545698E-2</v>
      </c>
      <c r="L207" s="2">
        <v>5.7816321992439398E-2</v>
      </c>
      <c r="M207" s="2">
        <v>3.19529114988438E-2</v>
      </c>
      <c r="N207" s="3">
        <v>7.6535087719298206E-2</v>
      </c>
      <c r="O207" s="3">
        <v>0.215399851448378</v>
      </c>
    </row>
    <row r="208" spans="1:15" x14ac:dyDescent="0.3">
      <c r="A208" s="8" t="s">
        <v>197</v>
      </c>
      <c r="B208" s="8" t="s">
        <v>70</v>
      </c>
      <c r="C208" s="2">
        <v>1.6781083142639201E-2</v>
      </c>
      <c r="D208" s="2">
        <v>-8.6271567891972999E-3</v>
      </c>
      <c r="E208" s="2">
        <v>9.8373060915626209E-3</v>
      </c>
      <c r="F208" s="2">
        <v>1.79842637692019E-2</v>
      </c>
      <c r="G208" s="2">
        <v>7.3610599926389399E-4</v>
      </c>
      <c r="H208" s="2">
        <v>2.4273630011033501E-2</v>
      </c>
      <c r="I208" s="2">
        <v>1.43626570915619E-2</v>
      </c>
      <c r="J208" s="2">
        <v>-8.2123893805309697E-2</v>
      </c>
      <c r="K208" s="2">
        <v>3.7022753567296597E-2</v>
      </c>
      <c r="L208" s="2">
        <v>9.6318333953142404E-2</v>
      </c>
      <c r="M208" s="2">
        <v>4.9864314789687898E-2</v>
      </c>
      <c r="N208" s="3">
        <v>9.5575221238938093E-2</v>
      </c>
      <c r="O208" s="3">
        <v>0.17101778282255001</v>
      </c>
    </row>
    <row r="209" spans="1:15" x14ac:dyDescent="0.3">
      <c r="A209" s="8" t="s">
        <v>197</v>
      </c>
      <c r="B209" s="8" t="s">
        <v>71</v>
      </c>
      <c r="C209" s="2">
        <v>1.8803418803418799E-2</v>
      </c>
      <c r="D209" s="2">
        <v>4.5302013422818803E-2</v>
      </c>
      <c r="E209" s="2">
        <v>5.5377207062600298E-2</v>
      </c>
      <c r="F209" s="2">
        <v>5.0190114068441101E-2</v>
      </c>
      <c r="G209" s="2">
        <v>6.9514844315713295E-2</v>
      </c>
      <c r="H209" s="2">
        <v>0.105619498984428</v>
      </c>
      <c r="I209" s="2">
        <v>4.1641151255358201E-2</v>
      </c>
      <c r="J209" s="2">
        <v>-0.21928277483833</v>
      </c>
      <c r="K209" s="2">
        <v>8.8102409638554202E-2</v>
      </c>
      <c r="L209" s="2">
        <v>0.18062283737024201</v>
      </c>
      <c r="M209" s="2">
        <v>5.5685814771395101E-2</v>
      </c>
      <c r="N209" s="3">
        <v>5.87889476778366E-2</v>
      </c>
      <c r="O209" s="3">
        <v>0.44542536115569797</v>
      </c>
    </row>
    <row r="210" spans="1:15" x14ac:dyDescent="0.3">
      <c r="A210" s="8" t="s">
        <v>198</v>
      </c>
      <c r="B210" s="8" t="s">
        <v>60</v>
      </c>
      <c r="C210" s="2">
        <v>2.23698007689619E-2</v>
      </c>
      <c r="D210" s="2">
        <v>1.09401709401709E-2</v>
      </c>
      <c r="E210" s="2">
        <v>-1.0145417653026701E-2</v>
      </c>
      <c r="F210" s="2">
        <v>-5.63717116501537E-2</v>
      </c>
      <c r="G210" s="2">
        <v>-3.8377986965966698E-2</v>
      </c>
      <c r="H210" s="2">
        <v>1.92018072289157E-2</v>
      </c>
      <c r="I210" s="2">
        <v>3.8788326560768402E-2</v>
      </c>
      <c r="J210" s="2">
        <v>8.1792318634423909E-3</v>
      </c>
      <c r="K210" s="2">
        <v>2.0811287477954101E-2</v>
      </c>
      <c r="L210" s="2">
        <v>0.108845888044229</v>
      </c>
      <c r="M210" s="2">
        <v>0.13212838890620099</v>
      </c>
      <c r="N210" s="3">
        <v>0.29196301564722599</v>
      </c>
      <c r="O210" s="3">
        <v>0.228610077781535</v>
      </c>
    </row>
    <row r="211" spans="1:15" x14ac:dyDescent="0.3">
      <c r="A211" s="8" t="s">
        <v>198</v>
      </c>
      <c r="B211" s="8" t="s">
        <v>61</v>
      </c>
      <c r="C211" s="2">
        <v>3.2811820947414201E-2</v>
      </c>
      <c r="D211" s="2">
        <v>3.6608457816116102E-2</v>
      </c>
      <c r="E211" s="2">
        <v>7.6314187132129105E-2</v>
      </c>
      <c r="F211" s="2">
        <v>9.4286253064303205E-4</v>
      </c>
      <c r="G211" s="2">
        <v>1.31876412961567E-3</v>
      </c>
      <c r="H211" s="2">
        <v>4.5719661335842002E-2</v>
      </c>
      <c r="I211" s="2">
        <v>6.5851025548758504E-2</v>
      </c>
      <c r="J211" s="2">
        <v>2.3801485482781898E-2</v>
      </c>
      <c r="K211" s="2">
        <v>4.7485572959604302E-2</v>
      </c>
      <c r="L211" s="2">
        <v>3.6518180387218602E-2</v>
      </c>
      <c r="M211" s="2">
        <v>8.3523158694001495E-2</v>
      </c>
      <c r="N211" s="3">
        <v>0.204422687373396</v>
      </c>
      <c r="O211" s="3">
        <v>0.448142886137609</v>
      </c>
    </row>
    <row r="212" spans="1:15" x14ac:dyDescent="0.3">
      <c r="A212" s="8" t="s">
        <v>198</v>
      </c>
      <c r="B212" s="8" t="s">
        <v>62</v>
      </c>
      <c r="C212" s="2">
        <v>3.1538706594456803E-2</v>
      </c>
      <c r="D212" s="2">
        <v>4.1383570105003098E-2</v>
      </c>
      <c r="E212" s="2">
        <v>5.5753262158956103E-2</v>
      </c>
      <c r="F212" s="2">
        <v>0.05</v>
      </c>
      <c r="G212" s="2">
        <v>5.08293204922418E-2</v>
      </c>
      <c r="H212" s="2">
        <v>6.2881873727087603E-2</v>
      </c>
      <c r="I212" s="2">
        <v>8.3592814371257498E-2</v>
      </c>
      <c r="J212" s="2">
        <v>6.6312997347480101E-3</v>
      </c>
      <c r="K212" s="2">
        <v>6.3241106719367599E-2</v>
      </c>
      <c r="L212" s="2">
        <v>3.6968194960760002E-2</v>
      </c>
      <c r="M212" s="2">
        <v>6.59231228838877E-2</v>
      </c>
      <c r="N212" s="3">
        <v>0.18302387267904499</v>
      </c>
      <c r="O212" s="3">
        <v>0.58718861209964401</v>
      </c>
    </row>
    <row r="213" spans="1:15" x14ac:dyDescent="0.3">
      <c r="A213" s="8" t="s">
        <v>198</v>
      </c>
      <c r="B213" s="8" t="s">
        <v>63</v>
      </c>
      <c r="C213" s="2">
        <v>6.1127596439169103E-2</v>
      </c>
      <c r="D213" s="2">
        <v>8.7248322147651006E-2</v>
      </c>
      <c r="E213" s="2">
        <v>7.5102880658436205E-2</v>
      </c>
      <c r="F213" s="2">
        <v>7.2248803827751201E-2</v>
      </c>
      <c r="G213" s="2">
        <v>6.02409638554217E-2</v>
      </c>
      <c r="H213" s="2">
        <v>4.7558922558922599E-2</v>
      </c>
      <c r="I213" s="2">
        <v>6.4684612294094002E-2</v>
      </c>
      <c r="J213" s="2">
        <v>-2.7924528301886801E-2</v>
      </c>
      <c r="K213" s="2">
        <v>5.62888198757764E-2</v>
      </c>
      <c r="L213" s="2">
        <v>6.3947078280044103E-2</v>
      </c>
      <c r="M213" s="2">
        <v>5.5958549222797901E-2</v>
      </c>
      <c r="N213" s="3">
        <v>0.153584905660377</v>
      </c>
      <c r="O213" s="3">
        <v>0.57253086419753096</v>
      </c>
    </row>
    <row r="214" spans="1:15" x14ac:dyDescent="0.3">
      <c r="A214" s="8" t="s">
        <v>198</v>
      </c>
      <c r="B214" s="8" t="s">
        <v>64</v>
      </c>
      <c r="C214" s="2">
        <v>7.1999999999999995E-2</v>
      </c>
      <c r="D214" s="2">
        <v>2.2388059701492501E-2</v>
      </c>
      <c r="E214" s="2">
        <v>0.13503649635036499</v>
      </c>
      <c r="F214" s="2">
        <v>3.53697749196141E-2</v>
      </c>
      <c r="G214" s="2">
        <v>4.8136645962732899E-2</v>
      </c>
      <c r="H214" s="2">
        <v>7.8518518518518501E-2</v>
      </c>
      <c r="I214" s="2">
        <v>8.1043956043956006E-2</v>
      </c>
      <c r="J214" s="2">
        <v>-0.130876747141042</v>
      </c>
      <c r="K214" s="2">
        <v>0.162280701754386</v>
      </c>
      <c r="L214" s="2">
        <v>0.179874213836478</v>
      </c>
      <c r="M214" s="2">
        <v>0.104477611940299</v>
      </c>
      <c r="N214" s="3">
        <v>0.31639135959339298</v>
      </c>
      <c r="O214" s="3">
        <v>0.89051094890510996</v>
      </c>
    </row>
    <row r="215" spans="1:15" x14ac:dyDescent="0.3">
      <c r="A215" s="8" t="s">
        <v>198</v>
      </c>
      <c r="B215" s="8" t="s">
        <v>65</v>
      </c>
      <c r="C215" s="2">
        <v>4.5112781954887202E-2</v>
      </c>
      <c r="D215" s="2">
        <v>-1.4388489208633099E-2</v>
      </c>
      <c r="E215" s="2">
        <v>0.102189781021898</v>
      </c>
      <c r="F215" s="2">
        <v>0.105960264900662</v>
      </c>
      <c r="G215" s="2">
        <v>8.3832335329341298E-2</v>
      </c>
      <c r="H215" s="2">
        <v>2.7624309392265199E-2</v>
      </c>
      <c r="I215" s="2">
        <v>0.13440860215053799</v>
      </c>
      <c r="J215" s="2">
        <v>-0.26066350710900499</v>
      </c>
      <c r="K215" s="2">
        <v>7.69230769230769E-2</v>
      </c>
      <c r="L215" s="2">
        <v>0.29166666666666702</v>
      </c>
      <c r="M215" s="2">
        <v>6.4516129032258104E-2</v>
      </c>
      <c r="N215" s="3">
        <v>9.4786729857819899E-2</v>
      </c>
      <c r="O215" s="3">
        <v>0.68613138686131403</v>
      </c>
    </row>
    <row r="216" spans="1:15" x14ac:dyDescent="0.3">
      <c r="A216" s="8" t="s">
        <v>198</v>
      </c>
      <c r="B216" s="8" t="s">
        <v>66</v>
      </c>
      <c r="C216" s="2">
        <v>5.2684395383843501E-2</v>
      </c>
      <c r="D216" s="2">
        <v>5.6244041944709201E-2</v>
      </c>
      <c r="E216" s="2">
        <v>4.1064981949458498E-2</v>
      </c>
      <c r="F216" s="2">
        <v>-1.43042912873862E-2</v>
      </c>
      <c r="G216" s="2">
        <v>1.31926121372032E-3</v>
      </c>
      <c r="H216" s="2">
        <v>4.1282389108476099E-2</v>
      </c>
      <c r="I216" s="2">
        <v>2.48840151834669E-2</v>
      </c>
      <c r="J216" s="2">
        <v>4.4444444444444398E-2</v>
      </c>
      <c r="K216" s="2">
        <v>-9.0622537431048096E-3</v>
      </c>
      <c r="L216" s="2">
        <v>8.9860834990059604E-2</v>
      </c>
      <c r="M216" s="2">
        <v>0.128055454213791</v>
      </c>
      <c r="N216" s="3">
        <v>0.27242798353909498</v>
      </c>
      <c r="O216" s="3">
        <v>0.39530685920577602</v>
      </c>
    </row>
    <row r="217" spans="1:15" x14ac:dyDescent="0.3">
      <c r="A217" s="8" t="s">
        <v>198</v>
      </c>
      <c r="B217" s="8" t="s">
        <v>67</v>
      </c>
      <c r="C217" s="2">
        <v>-1.18252908640092E-2</v>
      </c>
      <c r="D217" s="2">
        <v>-1.5634047481181201E-2</v>
      </c>
      <c r="E217" s="2">
        <v>9.8039215686274508E-4</v>
      </c>
      <c r="F217" s="2">
        <v>-1.5475024485798201E-2</v>
      </c>
      <c r="G217" s="2">
        <v>-1.0545165141265401E-2</v>
      </c>
      <c r="H217" s="2">
        <v>1.36738387291373E-2</v>
      </c>
      <c r="I217" s="2">
        <v>7.6572108708589603E-2</v>
      </c>
      <c r="J217" s="2">
        <v>4.80928689883914E-2</v>
      </c>
      <c r="K217" s="2">
        <v>5.4500703234880502E-2</v>
      </c>
      <c r="L217" s="2">
        <v>9.4364788262754296E-2</v>
      </c>
      <c r="M217" s="2">
        <v>9.1864716636197399E-2</v>
      </c>
      <c r="N217" s="3">
        <v>0.32061912658927599</v>
      </c>
      <c r="O217" s="3">
        <v>0.40529411764705903</v>
      </c>
    </row>
    <row r="218" spans="1:15" x14ac:dyDescent="0.3">
      <c r="A218" s="8" t="s">
        <v>198</v>
      </c>
      <c r="B218" s="8" t="s">
        <v>68</v>
      </c>
      <c r="C218" s="2">
        <v>2.04876049989756E-2</v>
      </c>
      <c r="D218" s="2">
        <v>3.8144950813089697E-2</v>
      </c>
      <c r="E218" s="2">
        <v>4.6412686134209999E-2</v>
      </c>
      <c r="F218" s="2">
        <v>3.9549066715949002E-2</v>
      </c>
      <c r="G218" s="2">
        <v>3.2355555555555603E-2</v>
      </c>
      <c r="H218" s="2">
        <v>3.46133976235578E-2</v>
      </c>
      <c r="I218" s="2">
        <v>1.9474034620505998E-2</v>
      </c>
      <c r="J218" s="2">
        <v>-2.8244897959183699E-2</v>
      </c>
      <c r="K218" s="2">
        <v>2.4193548387096801E-2</v>
      </c>
      <c r="L218" s="2">
        <v>6.5616797900262501E-3</v>
      </c>
      <c r="M218" s="2">
        <v>2.0371577574967398E-2</v>
      </c>
      <c r="N218" s="3">
        <v>2.2204081632653101E-2</v>
      </c>
      <c r="O218" s="3">
        <v>0.210790949526204</v>
      </c>
    </row>
    <row r="219" spans="1:15" x14ac:dyDescent="0.3">
      <c r="A219" s="8" t="s">
        <v>198</v>
      </c>
      <c r="B219" s="8" t="s">
        <v>69</v>
      </c>
      <c r="C219" s="2">
        <v>3.0196275792652199E-2</v>
      </c>
      <c r="D219" s="2">
        <v>2.36932095749878E-2</v>
      </c>
      <c r="E219" s="2">
        <v>3.60295872106896E-2</v>
      </c>
      <c r="F219" s="2">
        <v>1.42791340396131E-2</v>
      </c>
      <c r="G219" s="2">
        <v>5.2225249772933696E-3</v>
      </c>
      <c r="H219" s="2">
        <v>2.14592274678112E-2</v>
      </c>
      <c r="I219" s="2">
        <v>1.8796992481203E-2</v>
      </c>
      <c r="J219" s="2">
        <v>-2.2791404384632102E-2</v>
      </c>
      <c r="K219" s="2">
        <v>1.17725455353176E-2</v>
      </c>
      <c r="L219" s="2">
        <v>2.0636663007683902E-2</v>
      </c>
      <c r="M219" s="2">
        <v>2.9683802968380298E-2</v>
      </c>
      <c r="N219" s="3">
        <v>3.9070978945083601E-2</v>
      </c>
      <c r="O219" s="3">
        <v>0.14220949654020501</v>
      </c>
    </row>
    <row r="220" spans="1:15" x14ac:dyDescent="0.3">
      <c r="A220" s="8" t="s">
        <v>198</v>
      </c>
      <c r="B220" s="8" t="s">
        <v>70</v>
      </c>
      <c r="C220" s="2">
        <v>1.7266896891958601E-2</v>
      </c>
      <c r="D220" s="2">
        <v>1.3579049466537299E-2</v>
      </c>
      <c r="E220" s="2">
        <v>2.9665071770334901E-2</v>
      </c>
      <c r="F220" s="2">
        <v>1.53345724907063E-2</v>
      </c>
      <c r="G220" s="2">
        <v>2.24256292906178E-2</v>
      </c>
      <c r="H220" s="2">
        <v>4.1629364368845102E-2</v>
      </c>
      <c r="I220" s="2">
        <v>4.9419853889127598E-2</v>
      </c>
      <c r="J220" s="2">
        <v>-8.5176085176085201E-2</v>
      </c>
      <c r="K220" s="2">
        <v>9.6239928379588197E-2</v>
      </c>
      <c r="L220" s="2">
        <v>0.11759902000816699</v>
      </c>
      <c r="M220" s="2">
        <v>4.93240774570698E-2</v>
      </c>
      <c r="N220" s="3">
        <v>0.17608517608517599</v>
      </c>
      <c r="O220" s="3">
        <v>0.37416267942583697</v>
      </c>
    </row>
    <row r="221" spans="1:15" x14ac:dyDescent="0.3">
      <c r="A221" s="8" t="s">
        <v>198</v>
      </c>
      <c r="B221" s="8" t="s">
        <v>71</v>
      </c>
      <c r="C221" s="2">
        <v>2.1172638436482101E-2</v>
      </c>
      <c r="D221" s="2">
        <v>2.7113237639553402E-2</v>
      </c>
      <c r="E221" s="2">
        <v>0.102484472049689</v>
      </c>
      <c r="F221" s="2">
        <v>9.5774647887323899E-2</v>
      </c>
      <c r="G221" s="2">
        <v>4.3701799485861198E-2</v>
      </c>
      <c r="H221" s="2">
        <v>7.8817733990147798E-2</v>
      </c>
      <c r="I221" s="2">
        <v>8.2191780821917804E-2</v>
      </c>
      <c r="J221" s="2">
        <v>-0.23628691983122399</v>
      </c>
      <c r="K221" s="2">
        <v>0.106353591160221</v>
      </c>
      <c r="L221" s="2">
        <v>0.15730337078651699</v>
      </c>
      <c r="M221" s="2">
        <v>6.5803667745415295E-2</v>
      </c>
      <c r="N221" s="3">
        <v>4.2194092827004197E-2</v>
      </c>
      <c r="O221" s="3">
        <v>0.53416149068323004</v>
      </c>
    </row>
    <row r="222" spans="1:15" x14ac:dyDescent="0.3">
      <c r="A222" s="8" t="s">
        <v>199</v>
      </c>
      <c r="B222" s="8" t="s">
        <v>60</v>
      </c>
      <c r="C222" s="2">
        <v>5.1224944320712701E-2</v>
      </c>
      <c r="D222" s="2">
        <v>-3.07203389830508E-2</v>
      </c>
      <c r="E222" s="2">
        <v>-1.16575591985428E-2</v>
      </c>
      <c r="F222" s="2">
        <v>-1.73239955768522E-2</v>
      </c>
      <c r="G222" s="2">
        <v>-1.42535633908477E-2</v>
      </c>
      <c r="H222" s="2">
        <v>6.4687975646879796E-3</v>
      </c>
      <c r="I222" s="2">
        <v>5.7088846880907401E-2</v>
      </c>
      <c r="J222" s="2">
        <v>3.0042918454935601E-2</v>
      </c>
      <c r="K222" s="2">
        <v>2.32638888888889E-2</v>
      </c>
      <c r="L222" s="2">
        <v>5.36138445877163E-2</v>
      </c>
      <c r="M222" s="2">
        <v>7.8904991948470199E-2</v>
      </c>
      <c r="N222" s="3">
        <v>0.198140200286123</v>
      </c>
      <c r="O222" s="3">
        <v>0.22040072859745</v>
      </c>
    </row>
    <row r="223" spans="1:15" x14ac:dyDescent="0.3">
      <c r="A223" s="8" t="s">
        <v>199</v>
      </c>
      <c r="B223" s="8" t="s">
        <v>61</v>
      </c>
      <c r="C223" s="2">
        <v>5.1748582230623799E-2</v>
      </c>
      <c r="D223" s="2">
        <v>1.7748820489777599E-2</v>
      </c>
      <c r="E223" s="2">
        <v>5.29801324503311E-3</v>
      </c>
      <c r="F223" s="2">
        <v>2.5472112428634199E-2</v>
      </c>
      <c r="G223" s="2">
        <v>3.9400428265524597E-2</v>
      </c>
      <c r="H223" s="2">
        <v>4.4911413267408301E-2</v>
      </c>
      <c r="I223" s="2">
        <v>5.0867507886435299E-2</v>
      </c>
      <c r="J223" s="2">
        <v>2.5328330206379E-2</v>
      </c>
      <c r="K223" s="2">
        <v>9.0942360475754797E-2</v>
      </c>
      <c r="L223" s="2">
        <v>8.0174438108017401E-2</v>
      </c>
      <c r="M223" s="2">
        <v>7.7795031055900604E-2</v>
      </c>
      <c r="N223" s="3">
        <v>0.30225140712945597</v>
      </c>
      <c r="O223" s="3">
        <v>0.53222958057395098</v>
      </c>
    </row>
    <row r="224" spans="1:15" x14ac:dyDescent="0.3">
      <c r="A224" s="8" t="s">
        <v>199</v>
      </c>
      <c r="B224" s="8" t="s">
        <v>62</v>
      </c>
      <c r="C224" s="2">
        <v>4.7703809184763302E-2</v>
      </c>
      <c r="D224" s="2">
        <v>4.96092422697927E-2</v>
      </c>
      <c r="E224" s="2">
        <v>2.4603431531239901E-2</v>
      </c>
      <c r="F224" s="2">
        <v>4.0442338072669802E-2</v>
      </c>
      <c r="G224" s="2">
        <v>3.9477679927118099E-2</v>
      </c>
      <c r="H224" s="2">
        <v>5.7843996494303197E-2</v>
      </c>
      <c r="I224" s="2">
        <v>4.2529687931510601E-2</v>
      </c>
      <c r="J224" s="2">
        <v>1.8807947019867599E-2</v>
      </c>
      <c r="K224" s="2">
        <v>7.4622984919396798E-2</v>
      </c>
      <c r="L224" s="2">
        <v>7.1618678925719798E-2</v>
      </c>
      <c r="M224" s="2">
        <v>5.89297809889366E-2</v>
      </c>
      <c r="N224" s="3">
        <v>0.24238410596026499</v>
      </c>
      <c r="O224" s="3">
        <v>0.518290708967303</v>
      </c>
    </row>
    <row r="225" spans="1:15" x14ac:dyDescent="0.3">
      <c r="A225" s="8" t="s">
        <v>199</v>
      </c>
      <c r="B225" s="8" t="s">
        <v>63</v>
      </c>
      <c r="C225" s="2">
        <v>7.6876143990237997E-2</v>
      </c>
      <c r="D225" s="2">
        <v>4.3626062322946198E-2</v>
      </c>
      <c r="E225" s="2">
        <v>4.50597176981542E-2</v>
      </c>
      <c r="F225" s="2">
        <v>5.9220779220779202E-2</v>
      </c>
      <c r="G225" s="2">
        <v>4.2177538008827897E-2</v>
      </c>
      <c r="H225" s="2">
        <v>2.9647058823529401E-2</v>
      </c>
      <c r="I225" s="2">
        <v>4.5246800731261402E-2</v>
      </c>
      <c r="J225" s="2">
        <v>-2.1862702229995599E-3</v>
      </c>
      <c r="K225" s="2">
        <v>9.2462751971954402E-2</v>
      </c>
      <c r="L225" s="2">
        <v>6.2174087444845601E-2</v>
      </c>
      <c r="M225" s="2">
        <v>5.2870090634441098E-2</v>
      </c>
      <c r="N225" s="3">
        <v>0.219064276344556</v>
      </c>
      <c r="O225" s="3">
        <v>0.51357220412594995</v>
      </c>
    </row>
    <row r="226" spans="1:15" x14ac:dyDescent="0.3">
      <c r="A226" s="8" t="s">
        <v>199</v>
      </c>
      <c r="B226" s="8" t="s">
        <v>64</v>
      </c>
      <c r="C226" s="2">
        <v>7.7981651376146793E-2</v>
      </c>
      <c r="D226" s="2">
        <v>4.0425531914893599E-2</v>
      </c>
      <c r="E226" s="2">
        <v>7.3619631901840496E-2</v>
      </c>
      <c r="F226" s="2">
        <v>9.9047619047619107E-2</v>
      </c>
      <c r="G226" s="2">
        <v>7.7989601386481797E-2</v>
      </c>
      <c r="H226" s="2">
        <v>0.11575562700964601</v>
      </c>
      <c r="I226" s="2">
        <v>3.60230547550432E-2</v>
      </c>
      <c r="J226" s="2">
        <v>-0.15994436717663399</v>
      </c>
      <c r="K226" s="2">
        <v>0.14403973509933801</v>
      </c>
      <c r="L226" s="2">
        <v>0.217076700434153</v>
      </c>
      <c r="M226" s="2">
        <v>8.6801426872770496E-2</v>
      </c>
      <c r="N226" s="3">
        <v>0.27121001390820598</v>
      </c>
      <c r="O226" s="3">
        <v>0.86912065439672803</v>
      </c>
    </row>
    <row r="227" spans="1:15" x14ac:dyDescent="0.3">
      <c r="A227" s="8" t="s">
        <v>199</v>
      </c>
      <c r="B227" s="8" t="s">
        <v>65</v>
      </c>
      <c r="C227" s="2">
        <v>0.134020618556701</v>
      </c>
      <c r="D227" s="2">
        <v>-1.8181818181818198E-2</v>
      </c>
      <c r="E227" s="2">
        <v>9.2592592592592605E-3</v>
      </c>
      <c r="F227" s="2">
        <v>2.7522935779816501E-2</v>
      </c>
      <c r="G227" s="2">
        <v>9.8214285714285698E-2</v>
      </c>
      <c r="H227" s="2">
        <v>0.12195121951219499</v>
      </c>
      <c r="I227" s="2">
        <v>0.15217391304347799</v>
      </c>
      <c r="J227" s="2">
        <v>-0.25157232704402499</v>
      </c>
      <c r="K227" s="2">
        <v>0.14285714285714299</v>
      </c>
      <c r="L227" s="2">
        <v>0.308823529411765</v>
      </c>
      <c r="M227" s="2">
        <v>0.19101123595505601</v>
      </c>
      <c r="N227" s="3">
        <v>0.33333333333333298</v>
      </c>
      <c r="O227" s="3">
        <v>0.96296296296296302</v>
      </c>
    </row>
    <row r="228" spans="1:15" x14ac:dyDescent="0.3">
      <c r="A228" s="8" t="s">
        <v>199</v>
      </c>
      <c r="B228" s="8" t="s">
        <v>66</v>
      </c>
      <c r="C228" s="2">
        <v>5.5704338510980202E-2</v>
      </c>
      <c r="D228" s="2">
        <v>4.8198883815322197E-2</v>
      </c>
      <c r="E228" s="2">
        <v>1.0648596321394E-2</v>
      </c>
      <c r="F228" s="2">
        <v>1.5804597701149399E-2</v>
      </c>
      <c r="G228" s="2">
        <v>1.41442715700141E-2</v>
      </c>
      <c r="H228" s="2">
        <v>6.9735006973500699E-2</v>
      </c>
      <c r="I228" s="2">
        <v>5.3020425901781798E-2</v>
      </c>
      <c r="J228" s="2">
        <v>-2.1873710276516699E-2</v>
      </c>
      <c r="K228" s="2">
        <v>2.91139240506329E-2</v>
      </c>
      <c r="L228" s="2">
        <v>6.1090610906109101E-2</v>
      </c>
      <c r="M228" s="2">
        <v>3.86398763523957E-2</v>
      </c>
      <c r="N228" s="3">
        <v>0.109368551382584</v>
      </c>
      <c r="O228" s="3">
        <v>0.30106485963213903</v>
      </c>
    </row>
    <row r="229" spans="1:15" x14ac:dyDescent="0.3">
      <c r="A229" s="8" t="s">
        <v>199</v>
      </c>
      <c r="B229" s="8" t="s">
        <v>67</v>
      </c>
      <c r="C229" s="2">
        <v>-1.318730442557E-2</v>
      </c>
      <c r="D229" s="2">
        <v>-3.5334088335220802E-2</v>
      </c>
      <c r="E229" s="2">
        <v>-3.66283165062221E-2</v>
      </c>
      <c r="F229" s="2">
        <v>-1.07238605898123E-2</v>
      </c>
      <c r="G229" s="2">
        <v>1.5028332101502799E-2</v>
      </c>
      <c r="H229" s="2">
        <v>4.1747572815533998E-2</v>
      </c>
      <c r="I229" s="2">
        <v>4.21714818266542E-2</v>
      </c>
      <c r="J229" s="2">
        <v>8.5848423876592903E-2</v>
      </c>
      <c r="K229" s="2">
        <v>0.112415071031501</v>
      </c>
      <c r="L229" s="2">
        <v>8.8284286507495799E-2</v>
      </c>
      <c r="M229" s="2">
        <v>8.6904761904761901E-2</v>
      </c>
      <c r="N229" s="3">
        <v>0.428794992175274</v>
      </c>
      <c r="O229" s="3">
        <v>0.500586992251702</v>
      </c>
    </row>
    <row r="230" spans="1:15" x14ac:dyDescent="0.3">
      <c r="A230" s="8" t="s">
        <v>199</v>
      </c>
      <c r="B230" s="8" t="s">
        <v>68</v>
      </c>
      <c r="C230" s="2">
        <v>2.5897874419741E-2</v>
      </c>
      <c r="D230" s="2">
        <v>4.7630388187663696E-3</v>
      </c>
      <c r="E230" s="2">
        <v>5.2145058070632898E-3</v>
      </c>
      <c r="F230" s="2">
        <v>2.7587833058241001E-2</v>
      </c>
      <c r="G230" s="2">
        <v>2.77650298301973E-2</v>
      </c>
      <c r="H230" s="2">
        <v>1.1386470194239801E-2</v>
      </c>
      <c r="I230" s="2">
        <v>2.2075055187637999E-2</v>
      </c>
      <c r="J230" s="2">
        <v>-2.2678185745140401E-2</v>
      </c>
      <c r="K230" s="2">
        <v>2.1436464088397798E-2</v>
      </c>
      <c r="L230" s="2">
        <v>1.6010385114668998E-2</v>
      </c>
      <c r="M230" s="2">
        <v>3.1729131175468502E-2</v>
      </c>
      <c r="N230" s="3">
        <v>4.6436285097192199E-2</v>
      </c>
      <c r="O230" s="3">
        <v>0.14837639251007301</v>
      </c>
    </row>
    <row r="231" spans="1:15" x14ac:dyDescent="0.3">
      <c r="A231" s="8" t="s">
        <v>199</v>
      </c>
      <c r="B231" s="8" t="s">
        <v>69</v>
      </c>
      <c r="C231" s="2">
        <v>1.62023877202956E-2</v>
      </c>
      <c r="D231" s="2">
        <v>5.0349650349650298E-3</v>
      </c>
      <c r="E231" s="2">
        <v>9.1845254661842499E-3</v>
      </c>
      <c r="F231" s="2">
        <v>1.15830115830116E-2</v>
      </c>
      <c r="G231" s="2">
        <v>-7.9062159214830993E-3</v>
      </c>
      <c r="H231" s="2">
        <v>-3.8472107721901601E-3</v>
      </c>
      <c r="I231" s="2">
        <v>1.3517241379310299E-2</v>
      </c>
      <c r="J231" s="2">
        <v>-3.6200326619488299E-2</v>
      </c>
      <c r="K231" s="2">
        <v>3.1347077096865301E-2</v>
      </c>
      <c r="L231" s="2">
        <v>3.3132530120481903E-2</v>
      </c>
      <c r="M231" s="2">
        <v>3.7635833554200901E-2</v>
      </c>
      <c r="N231" s="3">
        <v>6.55960805661404E-2</v>
      </c>
      <c r="O231" s="3">
        <v>8.9618703033676597E-2</v>
      </c>
    </row>
    <row r="232" spans="1:15" x14ac:dyDescent="0.3">
      <c r="A232" s="8" t="s">
        <v>199</v>
      </c>
      <c r="B232" s="8" t="s">
        <v>70</v>
      </c>
      <c r="C232" s="2">
        <v>4.5177045177045197E-2</v>
      </c>
      <c r="D232" s="2">
        <v>-1.22663551401869E-2</v>
      </c>
      <c r="E232" s="2">
        <v>1.24186871673566E-2</v>
      </c>
      <c r="F232" s="2">
        <v>1.16822429906542E-2</v>
      </c>
      <c r="G232" s="2">
        <v>4.96535796766744E-2</v>
      </c>
      <c r="H232" s="2">
        <v>6.2706270627062702E-2</v>
      </c>
      <c r="I232" s="2">
        <v>1.1387163561076601E-2</v>
      </c>
      <c r="J232" s="2">
        <v>-9.0071647901740007E-2</v>
      </c>
      <c r="K232" s="2">
        <v>8.0989876265466804E-2</v>
      </c>
      <c r="L232" s="2">
        <v>0.110301768990635</v>
      </c>
      <c r="M232" s="2">
        <v>4.5923149015932502E-2</v>
      </c>
      <c r="N232" s="3">
        <v>0.142272262026612</v>
      </c>
      <c r="O232" s="3">
        <v>0.31992903607332901</v>
      </c>
    </row>
    <row r="233" spans="1:15" x14ac:dyDescent="0.3">
      <c r="A233" s="8" t="s">
        <v>199</v>
      </c>
      <c r="B233" s="8" t="s">
        <v>71</v>
      </c>
      <c r="C233" s="2">
        <v>3.65853658536585E-2</v>
      </c>
      <c r="D233" s="2">
        <v>3.7254901960784299E-2</v>
      </c>
      <c r="E233" s="2">
        <v>3.7807183364839299E-2</v>
      </c>
      <c r="F233" s="2">
        <v>6.9216757741347903E-2</v>
      </c>
      <c r="G233" s="2">
        <v>5.1107325383304897E-2</v>
      </c>
      <c r="H233" s="2">
        <v>5.3484602917342E-2</v>
      </c>
      <c r="I233" s="2">
        <v>6.9230769230769207E-2</v>
      </c>
      <c r="J233" s="2">
        <v>-0.269064748201439</v>
      </c>
      <c r="K233" s="2">
        <v>0.108267716535433</v>
      </c>
      <c r="L233" s="2">
        <v>0.239786856127886</v>
      </c>
      <c r="M233" s="2">
        <v>8.3094555873925502E-2</v>
      </c>
      <c r="N233" s="3">
        <v>8.7769784172661902E-2</v>
      </c>
      <c r="O233" s="3">
        <v>0.42911153119092599</v>
      </c>
    </row>
    <row r="234" spans="1:15" x14ac:dyDescent="0.3">
      <c r="A234" s="8" t="s">
        <v>200</v>
      </c>
      <c r="B234" s="8" t="s">
        <v>60</v>
      </c>
      <c r="C234" s="2">
        <v>2.9166666666666698E-3</v>
      </c>
      <c r="D234" s="2">
        <v>-4.15454923140839E-4</v>
      </c>
      <c r="E234" s="2">
        <v>5.4031587697423097E-3</v>
      </c>
      <c r="F234" s="2">
        <v>3.5138486978090099E-2</v>
      </c>
      <c r="G234" s="2">
        <v>6.5894568690095801E-2</v>
      </c>
      <c r="H234" s="2">
        <v>3.8591232671412498E-2</v>
      </c>
      <c r="I234" s="2">
        <v>7.5757575757575803E-3</v>
      </c>
      <c r="J234" s="2">
        <v>-5.7286072323666304E-3</v>
      </c>
      <c r="K234" s="2">
        <v>9.0385307886208105E-2</v>
      </c>
      <c r="L234" s="2">
        <v>4.3923381770145299E-2</v>
      </c>
      <c r="M234" s="2">
        <v>0.113255298956027</v>
      </c>
      <c r="N234" s="3">
        <v>0.25993555316863598</v>
      </c>
      <c r="O234" s="3">
        <v>0.46259351620947597</v>
      </c>
    </row>
    <row r="235" spans="1:15" x14ac:dyDescent="0.3">
      <c r="A235" s="8" t="s">
        <v>200</v>
      </c>
      <c r="B235" s="8" t="s">
        <v>61</v>
      </c>
      <c r="C235" s="2">
        <v>2.41477272727273E-2</v>
      </c>
      <c r="D235" s="2">
        <v>4.57697642163662E-2</v>
      </c>
      <c r="E235" s="2">
        <v>6.49867374005305E-2</v>
      </c>
      <c r="F235" s="2">
        <v>0.121295143212951</v>
      </c>
      <c r="G235" s="2">
        <v>0.129498000888494</v>
      </c>
      <c r="H235" s="2">
        <v>5.7030481809242903E-2</v>
      </c>
      <c r="I235" s="2">
        <v>5.2837209302325598E-2</v>
      </c>
      <c r="J235" s="2">
        <v>-1.50203216115922E-2</v>
      </c>
      <c r="K235" s="2">
        <v>8.6831718693936105E-2</v>
      </c>
      <c r="L235" s="2">
        <v>0.13651370089138301</v>
      </c>
      <c r="M235" s="2">
        <v>9.6151053013798102E-2</v>
      </c>
      <c r="N235" s="3">
        <v>0.33362784944336499</v>
      </c>
      <c r="O235" s="3">
        <v>1.0018567639257301</v>
      </c>
    </row>
    <row r="236" spans="1:15" x14ac:dyDescent="0.3">
      <c r="A236" s="8" t="s">
        <v>200</v>
      </c>
      <c r="B236" s="8" t="s">
        <v>62</v>
      </c>
      <c r="C236" s="2">
        <v>3.09050772626932E-2</v>
      </c>
      <c r="D236" s="2">
        <v>3.5117773019271999E-2</v>
      </c>
      <c r="E236" s="2">
        <v>6.6611501861812195E-2</v>
      </c>
      <c r="F236" s="2">
        <v>4.5384018619084601E-2</v>
      </c>
      <c r="G236" s="2">
        <v>8.1632653061224497E-2</v>
      </c>
      <c r="H236" s="2">
        <v>7.6157804459691295E-2</v>
      </c>
      <c r="I236" s="2">
        <v>8.7025820847943899E-2</v>
      </c>
      <c r="J236" s="2">
        <v>4.5454545454545497E-2</v>
      </c>
      <c r="K236" s="2">
        <v>8.8920056100981804E-2</v>
      </c>
      <c r="L236" s="2">
        <v>8.7583719732096901E-2</v>
      </c>
      <c r="M236" s="2">
        <v>6.6319279962103295E-2</v>
      </c>
      <c r="N236" s="3">
        <v>0.32023460410557197</v>
      </c>
      <c r="O236" s="3">
        <v>0.86263963591228798</v>
      </c>
    </row>
    <row r="237" spans="1:15" x14ac:dyDescent="0.3">
      <c r="A237" s="8" t="s">
        <v>200</v>
      </c>
      <c r="B237" s="8" t="s">
        <v>63</v>
      </c>
      <c r="C237" s="2">
        <v>3.19488817891374E-2</v>
      </c>
      <c r="D237" s="2">
        <v>6.9659442724458204E-2</v>
      </c>
      <c r="E237" s="2">
        <v>6.5123010130246003E-2</v>
      </c>
      <c r="F237" s="2">
        <v>6.6576086956521702E-2</v>
      </c>
      <c r="G237" s="2">
        <v>6.7515923566878994E-2</v>
      </c>
      <c r="H237" s="2">
        <v>4.41527446300716E-2</v>
      </c>
      <c r="I237" s="2">
        <v>6.0571428571428602E-2</v>
      </c>
      <c r="J237" s="2">
        <v>-4.8491379310344803E-3</v>
      </c>
      <c r="K237" s="2">
        <v>6.6594477531131596E-2</v>
      </c>
      <c r="L237" s="2">
        <v>7.7664974619289298E-2</v>
      </c>
      <c r="M237" s="2">
        <v>6.9241639189825704E-2</v>
      </c>
      <c r="N237" s="3">
        <v>0.22306034482758599</v>
      </c>
      <c r="O237" s="3">
        <v>0.64254703328509399</v>
      </c>
    </row>
    <row r="238" spans="1:15" x14ac:dyDescent="0.3">
      <c r="A238" s="8" t="s">
        <v>200</v>
      </c>
      <c r="B238" s="8" t="s">
        <v>64</v>
      </c>
      <c r="C238" s="2">
        <v>2.7842227378190299E-2</v>
      </c>
      <c r="D238" s="2">
        <v>9.0293453724604993E-3</v>
      </c>
      <c r="E238" s="2">
        <v>2.68456375838926E-2</v>
      </c>
      <c r="F238" s="2">
        <v>4.7930283224400898E-2</v>
      </c>
      <c r="G238" s="2">
        <v>3.5343035343035303E-2</v>
      </c>
      <c r="H238" s="2">
        <v>7.8313253012048195E-2</v>
      </c>
      <c r="I238" s="2">
        <v>7.8212290502793297E-2</v>
      </c>
      <c r="J238" s="2">
        <v>-0.141623488773748</v>
      </c>
      <c r="K238" s="2">
        <v>0.132796780684105</v>
      </c>
      <c r="L238" s="2">
        <v>0.220248667850799</v>
      </c>
      <c r="M238" s="2">
        <v>8.4425036390101904E-2</v>
      </c>
      <c r="N238" s="3">
        <v>0.28670120898100199</v>
      </c>
      <c r="O238" s="3">
        <v>0.66666666666666696</v>
      </c>
    </row>
    <row r="239" spans="1:15" x14ac:dyDescent="0.3">
      <c r="A239" s="8" t="s">
        <v>200</v>
      </c>
      <c r="B239" s="8" t="s">
        <v>65</v>
      </c>
      <c r="C239" s="2">
        <v>7.0707070707070704E-2</v>
      </c>
      <c r="D239" s="2">
        <v>4.71698113207547E-2</v>
      </c>
      <c r="E239" s="2">
        <v>7.2072072072072099E-2</v>
      </c>
      <c r="F239" s="2">
        <v>0.151260504201681</v>
      </c>
      <c r="G239" s="2">
        <v>-1.4598540145985399E-2</v>
      </c>
      <c r="H239" s="2">
        <v>0.140740740740741</v>
      </c>
      <c r="I239" s="2">
        <v>5.8441558441558399E-2</v>
      </c>
      <c r="J239" s="2">
        <v>-0.26380368098159501</v>
      </c>
      <c r="K239" s="2">
        <v>8.3333333333333301E-2</v>
      </c>
      <c r="L239" s="2">
        <v>0.246153846153846</v>
      </c>
      <c r="M239" s="2">
        <v>8.0246913580246895E-2</v>
      </c>
      <c r="N239" s="3">
        <v>7.3619631901840496E-2</v>
      </c>
      <c r="O239" s="3">
        <v>0.57657657657657702</v>
      </c>
    </row>
    <row r="240" spans="1:15" x14ac:dyDescent="0.3">
      <c r="A240" s="8" t="s">
        <v>200</v>
      </c>
      <c r="B240" s="8" t="s">
        <v>66</v>
      </c>
      <c r="C240" s="2">
        <v>0.10672424429364601</v>
      </c>
      <c r="D240" s="2">
        <v>7.3578595317725801E-2</v>
      </c>
      <c r="E240" s="2">
        <v>4.0498442367601202E-2</v>
      </c>
      <c r="F240" s="2">
        <v>3.2435129740519E-2</v>
      </c>
      <c r="G240" s="2">
        <v>7.5882068632189506E-2</v>
      </c>
      <c r="H240" s="2">
        <v>2.24618149146451E-3</v>
      </c>
      <c r="I240" s="2">
        <v>3.13760645450471E-2</v>
      </c>
      <c r="J240" s="2">
        <v>2.60756192959583E-3</v>
      </c>
      <c r="K240" s="2">
        <v>5.2882531426094503E-2</v>
      </c>
      <c r="L240" s="2">
        <v>6.3400576368876096E-2</v>
      </c>
      <c r="M240" s="2">
        <v>1.7034456058846299E-2</v>
      </c>
      <c r="N240" s="3">
        <v>0.14167753150803999</v>
      </c>
      <c r="O240" s="3">
        <v>0.36396677050882698</v>
      </c>
    </row>
    <row r="241" spans="1:15" x14ac:dyDescent="0.3">
      <c r="A241" s="8" t="s">
        <v>200</v>
      </c>
      <c r="B241" s="8" t="s">
        <v>67</v>
      </c>
      <c r="C241" s="2">
        <v>-4.6142014867982598E-2</v>
      </c>
      <c r="D241" s="2">
        <v>-1.8812147272238601E-3</v>
      </c>
      <c r="E241" s="2">
        <v>1.6424340333871801E-2</v>
      </c>
      <c r="F241" s="2">
        <v>2.4635761589404E-2</v>
      </c>
      <c r="G241" s="2">
        <v>5.24819027921406E-2</v>
      </c>
      <c r="H241" s="2">
        <v>5.6005895357406001E-2</v>
      </c>
      <c r="I241" s="2">
        <v>9.0253547336589898E-2</v>
      </c>
      <c r="J241" s="2">
        <v>5.52592276509494E-2</v>
      </c>
      <c r="K241" s="2">
        <v>0.12515163768702001</v>
      </c>
      <c r="L241" s="2">
        <v>0.105660377358491</v>
      </c>
      <c r="M241" s="2">
        <v>0.13716886071834899</v>
      </c>
      <c r="N241" s="3">
        <v>0.49285257094090001</v>
      </c>
      <c r="O241" s="3">
        <v>0.88395261173936501</v>
      </c>
    </row>
    <row r="242" spans="1:15" x14ac:dyDescent="0.3">
      <c r="A242" s="8" t="s">
        <v>200</v>
      </c>
      <c r="B242" s="8" t="s">
        <v>68</v>
      </c>
      <c r="C242" s="2">
        <v>1.6017674675503999E-2</v>
      </c>
      <c r="D242" s="2">
        <v>3.3432998097309E-2</v>
      </c>
      <c r="E242" s="2">
        <v>4.4713308784850102E-2</v>
      </c>
      <c r="F242" s="2">
        <v>4.6827794561933499E-2</v>
      </c>
      <c r="G242" s="2">
        <v>2.9822029822029798E-2</v>
      </c>
      <c r="H242" s="2">
        <v>3.4096216721158298E-2</v>
      </c>
      <c r="I242" s="2">
        <v>2.1680216802168001E-2</v>
      </c>
      <c r="J242" s="2">
        <v>9.9469496021220207E-3</v>
      </c>
      <c r="K242" s="2">
        <v>2.1230028452615499E-2</v>
      </c>
      <c r="L242" s="2">
        <v>2.87183883411916E-2</v>
      </c>
      <c r="M242" s="2">
        <v>3.5000000000000003E-2</v>
      </c>
      <c r="N242" s="3">
        <v>9.8143236074270598E-2</v>
      </c>
      <c r="O242" s="3">
        <v>0.30668069437138301</v>
      </c>
    </row>
    <row r="243" spans="1:15" x14ac:dyDescent="0.3">
      <c r="A243" s="8" t="s">
        <v>200</v>
      </c>
      <c r="B243" s="8" t="s">
        <v>69</v>
      </c>
      <c r="C243" s="2">
        <v>1.7150857542877099E-2</v>
      </c>
      <c r="D243" s="2">
        <v>3.2002752924982801E-2</v>
      </c>
      <c r="E243" s="2">
        <v>3.1010336778926301E-2</v>
      </c>
      <c r="F243" s="2">
        <v>4.5278137128072398E-3</v>
      </c>
      <c r="G243" s="2">
        <v>3.7025112685125601E-2</v>
      </c>
      <c r="H243" s="2">
        <v>2.1421918658801602E-2</v>
      </c>
      <c r="I243" s="2">
        <v>2.7355623100304E-2</v>
      </c>
      <c r="J243" s="2">
        <v>-2.15976331360947E-2</v>
      </c>
      <c r="K243" s="2">
        <v>3.65890535228304E-2</v>
      </c>
      <c r="L243" s="2">
        <v>5.2217036172695401E-2</v>
      </c>
      <c r="M243" s="2">
        <v>2.4119767119489901E-2</v>
      </c>
      <c r="N243" s="3">
        <v>9.2899408284023696E-2</v>
      </c>
      <c r="O243" s="3">
        <v>0.23174391463821301</v>
      </c>
    </row>
    <row r="244" spans="1:15" x14ac:dyDescent="0.3">
      <c r="A244" s="8" t="s">
        <v>200</v>
      </c>
      <c r="B244" s="8" t="s">
        <v>70</v>
      </c>
      <c r="C244" s="2">
        <v>-2.6700572155117602E-2</v>
      </c>
      <c r="D244" s="2">
        <v>1.6329196603527101E-2</v>
      </c>
      <c r="E244" s="2">
        <v>2.5064267352185102E-2</v>
      </c>
      <c r="F244" s="2">
        <v>3.0094043887147301E-2</v>
      </c>
      <c r="G244" s="2">
        <v>3.65185636031649E-3</v>
      </c>
      <c r="H244" s="2">
        <v>5.2759248029108599E-2</v>
      </c>
      <c r="I244" s="2">
        <v>2.0161290322580599E-2</v>
      </c>
      <c r="J244" s="2">
        <v>-9.3167701863354005E-2</v>
      </c>
      <c r="K244" s="2">
        <v>7.0983810709838099E-2</v>
      </c>
      <c r="L244" s="2">
        <v>0.10988372093023301</v>
      </c>
      <c r="M244" s="2">
        <v>6.8622315348349894E-2</v>
      </c>
      <c r="N244" s="3">
        <v>0.151891586674195</v>
      </c>
      <c r="O244" s="3">
        <v>0.311053984575835</v>
      </c>
    </row>
    <row r="245" spans="1:15" x14ac:dyDescent="0.3">
      <c r="A245" s="8" t="s">
        <v>200</v>
      </c>
      <c r="B245" s="8" t="s">
        <v>71</v>
      </c>
      <c r="C245" s="2">
        <v>5.9055118110236202E-3</v>
      </c>
      <c r="D245" s="2">
        <v>3.9138943248532301E-2</v>
      </c>
      <c r="E245" s="2">
        <v>4.8964218455743898E-2</v>
      </c>
      <c r="F245" s="2">
        <v>3.59066427289048E-2</v>
      </c>
      <c r="G245" s="2">
        <v>0.13344887348353601</v>
      </c>
      <c r="H245" s="2">
        <v>5.5045871559633003E-2</v>
      </c>
      <c r="I245" s="2">
        <v>7.9710144927536197E-2</v>
      </c>
      <c r="J245" s="2">
        <v>-0.29127516778523499</v>
      </c>
      <c r="K245" s="2">
        <v>7.7651515151515194E-2</v>
      </c>
      <c r="L245" s="2">
        <v>0.25307557117750401</v>
      </c>
      <c r="M245" s="2">
        <v>3.7868162692847103E-2</v>
      </c>
      <c r="N245" s="3">
        <v>-6.7114093959731499E-3</v>
      </c>
      <c r="O245" s="3">
        <v>0.39359698681732602</v>
      </c>
    </row>
    <row r="246" spans="1:15" x14ac:dyDescent="0.3">
      <c r="A246" s="8" t="s">
        <v>201</v>
      </c>
      <c r="B246" s="8" t="s">
        <v>60</v>
      </c>
      <c r="C246" s="2">
        <v>3.0888030888030901E-3</v>
      </c>
      <c r="D246" s="2">
        <v>-5.3887605850654304E-3</v>
      </c>
      <c r="E246" s="2">
        <v>-2.0897832817337501E-2</v>
      </c>
      <c r="F246" s="2">
        <v>-9.8814229249011894E-3</v>
      </c>
      <c r="G246" s="2">
        <v>-1.6766467065868301E-2</v>
      </c>
      <c r="H246" s="2">
        <v>-1.7864393016646399E-2</v>
      </c>
      <c r="I246" s="2">
        <v>-7.8544853245142605E-3</v>
      </c>
      <c r="J246" s="2">
        <v>2.6249999999999999E-2</v>
      </c>
      <c r="K246" s="2">
        <v>2.2330491270807998E-2</v>
      </c>
      <c r="L246" s="2">
        <v>6.03653693407466E-2</v>
      </c>
      <c r="M246" s="2">
        <v>0.12883895131086101</v>
      </c>
      <c r="N246" s="3">
        <v>0.25583333333333302</v>
      </c>
      <c r="O246" s="3">
        <v>0.16640866873064999</v>
      </c>
    </row>
    <row r="247" spans="1:15" x14ac:dyDescent="0.3">
      <c r="A247" s="8" t="s">
        <v>201</v>
      </c>
      <c r="B247" s="8" t="s">
        <v>61</v>
      </c>
      <c r="C247" s="2">
        <v>3.1586021505376302E-2</v>
      </c>
      <c r="D247" s="2">
        <v>4.1693811074918603E-2</v>
      </c>
      <c r="E247" s="2">
        <v>3.4813425057327499E-2</v>
      </c>
      <c r="F247" s="2">
        <v>3.9484286865431102E-2</v>
      </c>
      <c r="G247" s="2">
        <v>3.1976744186046499E-2</v>
      </c>
      <c r="H247" s="2">
        <v>2.5915492957746498E-2</v>
      </c>
      <c r="I247" s="2">
        <v>3.5694673256452501E-2</v>
      </c>
      <c r="J247" s="2">
        <v>4.6659597030752897E-2</v>
      </c>
      <c r="K247" s="2">
        <v>4.2722053360351203E-2</v>
      </c>
      <c r="L247" s="2">
        <v>3.87044534412955E-2</v>
      </c>
      <c r="M247" s="2">
        <v>5.0670408481446799E-2</v>
      </c>
      <c r="N247" s="3">
        <v>0.19105691056910601</v>
      </c>
      <c r="O247" s="3">
        <v>0.40483635605586799</v>
      </c>
    </row>
    <row r="248" spans="1:15" x14ac:dyDescent="0.3">
      <c r="A248" s="8" t="s">
        <v>201</v>
      </c>
      <c r="B248" s="8" t="s">
        <v>62</v>
      </c>
      <c r="C248" s="2">
        <v>4.6689044858101901E-2</v>
      </c>
      <c r="D248" s="2">
        <v>5.1311953352769703E-2</v>
      </c>
      <c r="E248" s="2">
        <v>2.3849140321686099E-2</v>
      </c>
      <c r="F248" s="2">
        <v>5.2275189599133298E-2</v>
      </c>
      <c r="G248" s="2">
        <v>5.1737451737451701E-2</v>
      </c>
      <c r="H248" s="2">
        <v>5.4821341164953498E-2</v>
      </c>
      <c r="I248" s="2">
        <v>4.8955916473317901E-2</v>
      </c>
      <c r="J248" s="2">
        <v>4.1362530413625302E-2</v>
      </c>
      <c r="K248" s="2">
        <v>4.7153780798640597E-2</v>
      </c>
      <c r="L248" s="2">
        <v>5.8620689655172399E-2</v>
      </c>
      <c r="M248" s="2">
        <v>6.3805326690936998E-2</v>
      </c>
      <c r="N248" s="3">
        <v>0.22804689228046901</v>
      </c>
      <c r="O248" s="3">
        <v>0.53965612867443102</v>
      </c>
    </row>
    <row r="249" spans="1:15" x14ac:dyDescent="0.3">
      <c r="A249" s="8" t="s">
        <v>201</v>
      </c>
      <c r="B249" s="8" t="s">
        <v>63</v>
      </c>
      <c r="C249" s="2">
        <v>5.5223880597014899E-2</v>
      </c>
      <c r="D249" s="2">
        <v>5.42197076850542E-2</v>
      </c>
      <c r="E249" s="2">
        <v>5.67978533094812E-2</v>
      </c>
      <c r="F249" s="2">
        <v>4.6127803639441398E-2</v>
      </c>
      <c r="G249" s="2">
        <v>4.8139158576051798E-2</v>
      </c>
      <c r="H249" s="2">
        <v>3.5121574681590099E-2</v>
      </c>
      <c r="I249" s="2">
        <v>3.69127516778524E-2</v>
      </c>
      <c r="J249" s="2">
        <v>8.6299892125134801E-3</v>
      </c>
      <c r="K249" s="2">
        <v>4.349376114082E-2</v>
      </c>
      <c r="L249" s="2">
        <v>8.7119918004783095E-2</v>
      </c>
      <c r="M249" s="2">
        <v>5.1854179761156499E-2</v>
      </c>
      <c r="N249" s="3">
        <v>0.20352391226177599</v>
      </c>
      <c r="O249" s="3">
        <v>0.49686940966010701</v>
      </c>
    </row>
    <row r="250" spans="1:15" x14ac:dyDescent="0.3">
      <c r="A250" s="8" t="s">
        <v>201</v>
      </c>
      <c r="B250" s="8" t="s">
        <v>64</v>
      </c>
      <c r="C250" s="2">
        <v>7.7743902439024404E-2</v>
      </c>
      <c r="D250" s="2">
        <v>5.9405940594059403E-2</v>
      </c>
      <c r="E250" s="2">
        <v>2.5367156208277699E-2</v>
      </c>
      <c r="F250" s="2">
        <v>3.6458333333333301E-2</v>
      </c>
      <c r="G250" s="2">
        <v>8.1658291457286397E-2</v>
      </c>
      <c r="H250" s="2">
        <v>3.8327526132404199E-2</v>
      </c>
      <c r="I250" s="2">
        <v>6.7114093959731502E-2</v>
      </c>
      <c r="J250" s="2">
        <v>-9.9580712788260001E-2</v>
      </c>
      <c r="K250" s="2">
        <v>0.116414435389988</v>
      </c>
      <c r="L250" s="2">
        <v>0.21584984358706999</v>
      </c>
      <c r="M250" s="2">
        <v>0.113207547169811</v>
      </c>
      <c r="N250" s="3">
        <v>0.36058700209643602</v>
      </c>
      <c r="O250" s="3">
        <v>0.73297730307076103</v>
      </c>
    </row>
    <row r="251" spans="1:15" x14ac:dyDescent="0.3">
      <c r="A251" s="8" t="s">
        <v>201</v>
      </c>
      <c r="B251" s="8" t="s">
        <v>65</v>
      </c>
      <c r="C251" s="2">
        <v>-1.7045454545454499E-2</v>
      </c>
      <c r="D251" s="2">
        <v>2.3121387283237E-2</v>
      </c>
      <c r="E251" s="2">
        <v>5.6497175141242903E-2</v>
      </c>
      <c r="F251" s="2">
        <v>0.10695187165775399</v>
      </c>
      <c r="G251" s="2">
        <v>0.106280193236715</v>
      </c>
      <c r="H251" s="2">
        <v>9.1703056768558999E-2</v>
      </c>
      <c r="I251" s="2">
        <v>0.13200000000000001</v>
      </c>
      <c r="J251" s="2">
        <v>-0.25441696113074203</v>
      </c>
      <c r="K251" s="2">
        <v>0.109004739336493</v>
      </c>
      <c r="L251" s="2">
        <v>0.33333333333333298</v>
      </c>
      <c r="M251" s="2">
        <v>9.9358974358974395E-2</v>
      </c>
      <c r="N251" s="3">
        <v>0.21201413427561799</v>
      </c>
      <c r="O251" s="3">
        <v>0.93785310734463301</v>
      </c>
    </row>
    <row r="252" spans="1:15" x14ac:dyDescent="0.3">
      <c r="A252" s="8" t="s">
        <v>201</v>
      </c>
      <c r="B252" s="8" t="s">
        <v>66</v>
      </c>
      <c r="C252" s="2">
        <v>5.24951393389501E-2</v>
      </c>
      <c r="D252" s="2">
        <v>6.7118226600985195E-2</v>
      </c>
      <c r="E252" s="2">
        <v>2.2504327755337599E-2</v>
      </c>
      <c r="F252" s="2">
        <v>1.8623024830699799E-2</v>
      </c>
      <c r="G252" s="2">
        <v>8.3102493074792196E-3</v>
      </c>
      <c r="H252" s="2">
        <v>2.5274725274725299E-2</v>
      </c>
      <c r="I252" s="2">
        <v>4.9303322615219698E-2</v>
      </c>
      <c r="J252" s="2">
        <v>-3.4729315628192002E-2</v>
      </c>
      <c r="K252" s="2">
        <v>2.96296296296296E-2</v>
      </c>
      <c r="L252" s="2">
        <v>4.9331963001027698E-2</v>
      </c>
      <c r="M252" s="2">
        <v>8.7169441723800201E-2</v>
      </c>
      <c r="N252" s="3">
        <v>0.133810010214505</v>
      </c>
      <c r="O252" s="3">
        <v>0.281015579919215</v>
      </c>
    </row>
    <row r="253" spans="1:15" x14ac:dyDescent="0.3">
      <c r="A253" s="8" t="s">
        <v>201</v>
      </c>
      <c r="B253" s="8" t="s">
        <v>67</v>
      </c>
      <c r="C253" s="2">
        <v>-1.8942189421894198E-2</v>
      </c>
      <c r="D253" s="2">
        <v>-1.2286860581745201E-2</v>
      </c>
      <c r="E253" s="2">
        <v>1.0408733181010399E-2</v>
      </c>
      <c r="F253" s="2">
        <v>1.0050251256281399E-3</v>
      </c>
      <c r="G253" s="2">
        <v>5.2710843373493998E-3</v>
      </c>
      <c r="H253" s="2">
        <v>1.4232209737827701E-2</v>
      </c>
      <c r="I253" s="2">
        <v>4.6036435253569701E-2</v>
      </c>
      <c r="J253" s="2">
        <v>3.2948929159802298E-2</v>
      </c>
      <c r="K253" s="2">
        <v>6.5162907268170395E-2</v>
      </c>
      <c r="L253" s="2">
        <v>6.8021390374331595E-2</v>
      </c>
      <c r="M253" s="2">
        <v>8.7923092329261002E-2</v>
      </c>
      <c r="N253" s="3">
        <v>0.27841845140033</v>
      </c>
      <c r="O253" s="3">
        <v>0.379030210713379</v>
      </c>
    </row>
    <row r="254" spans="1:15" x14ac:dyDescent="0.3">
      <c r="A254" s="8" t="s">
        <v>201</v>
      </c>
      <c r="B254" s="8" t="s">
        <v>68</v>
      </c>
      <c r="C254" s="2">
        <v>1.9772614928324299E-3</v>
      </c>
      <c r="D254" s="2">
        <v>9.8667982239763197E-3</v>
      </c>
      <c r="E254" s="2">
        <v>3.1753786028334099E-3</v>
      </c>
      <c r="F254" s="2">
        <v>2.2644265887509101E-2</v>
      </c>
      <c r="G254" s="2">
        <v>2.0238095238095201E-2</v>
      </c>
      <c r="H254" s="2">
        <v>1.0735122520420101E-2</v>
      </c>
      <c r="I254" s="2">
        <v>2.79381205264373E-2</v>
      </c>
      <c r="J254" s="2">
        <v>-1.0107816711590299E-2</v>
      </c>
      <c r="K254" s="2">
        <v>1.47492625368732E-2</v>
      </c>
      <c r="L254" s="2">
        <v>2.7280858676207501E-2</v>
      </c>
      <c r="M254" s="2">
        <v>2.5250326512842799E-2</v>
      </c>
      <c r="N254" s="3">
        <v>5.7951482479784398E-2</v>
      </c>
      <c r="O254" s="3">
        <v>0.150464093795799</v>
      </c>
    </row>
    <row r="255" spans="1:15" x14ac:dyDescent="0.3">
      <c r="A255" s="8" t="s">
        <v>201</v>
      </c>
      <c r="B255" s="8" t="s">
        <v>69</v>
      </c>
      <c r="C255" s="2">
        <v>1.7579841781424001E-2</v>
      </c>
      <c r="D255" s="2">
        <v>1.7564065649294601E-2</v>
      </c>
      <c r="E255" s="2">
        <v>5.6593095642331597E-3</v>
      </c>
      <c r="F255" s="2">
        <v>1.6038266741699499E-2</v>
      </c>
      <c r="G255" s="2">
        <v>1.301578510108E-2</v>
      </c>
      <c r="H255" s="2">
        <v>1.36686714051394E-2</v>
      </c>
      <c r="I255" s="2">
        <v>1.02481121898598E-2</v>
      </c>
      <c r="J255" s="2">
        <v>-2.3224773091297401E-2</v>
      </c>
      <c r="K255" s="2">
        <v>2.3230390817163198E-2</v>
      </c>
      <c r="L255" s="2">
        <v>3.4722222222222203E-2</v>
      </c>
      <c r="M255" s="2">
        <v>2.4264326277749101E-2</v>
      </c>
      <c r="N255" s="3">
        <v>5.9263214095034697E-2</v>
      </c>
      <c r="O255" s="3">
        <v>0.12280701754386</v>
      </c>
    </row>
    <row r="256" spans="1:15" x14ac:dyDescent="0.3">
      <c r="A256" s="8" t="s">
        <v>201</v>
      </c>
      <c r="B256" s="8" t="s">
        <v>70</v>
      </c>
      <c r="C256" s="2">
        <v>4.4865403788634101E-3</v>
      </c>
      <c r="D256" s="2">
        <v>2.48138957816377E-3</v>
      </c>
      <c r="E256" s="2">
        <v>1.4851485148514899E-3</v>
      </c>
      <c r="F256" s="2">
        <v>1.4829461196243199E-2</v>
      </c>
      <c r="G256" s="2">
        <v>2.19191427179737E-2</v>
      </c>
      <c r="H256" s="2">
        <v>4.1944709246901801E-2</v>
      </c>
      <c r="I256" s="2">
        <v>3.1107044830741101E-2</v>
      </c>
      <c r="J256" s="2">
        <v>-7.5421472937000897E-2</v>
      </c>
      <c r="K256" s="2">
        <v>5.9021113243761997E-2</v>
      </c>
      <c r="L256" s="2">
        <v>0.103760761214318</v>
      </c>
      <c r="M256" s="2">
        <v>3.9819376026272599E-2</v>
      </c>
      <c r="N256" s="3">
        <v>0.123779946761313</v>
      </c>
      <c r="O256" s="3">
        <v>0.25396039603960402</v>
      </c>
    </row>
    <row r="257" spans="1:15" x14ac:dyDescent="0.3">
      <c r="A257" s="8" t="s">
        <v>201</v>
      </c>
      <c r="B257" s="8" t="s">
        <v>71</v>
      </c>
      <c r="C257" s="2">
        <v>2.7027027027027001E-2</v>
      </c>
      <c r="D257" s="2">
        <v>5.6786703601107998E-2</v>
      </c>
      <c r="E257" s="2">
        <v>-1.3106159895150699E-2</v>
      </c>
      <c r="F257" s="2">
        <v>6.9057104913678599E-2</v>
      </c>
      <c r="G257" s="2">
        <v>8.9440993788819895E-2</v>
      </c>
      <c r="H257" s="2">
        <v>8.2098061573546197E-2</v>
      </c>
      <c r="I257" s="2">
        <v>6.1116965226554298E-2</v>
      </c>
      <c r="J257" s="2">
        <v>-0.30585898709036702</v>
      </c>
      <c r="K257" s="2">
        <v>9.5851216022889804E-2</v>
      </c>
      <c r="L257" s="2">
        <v>0.22323759791122699</v>
      </c>
      <c r="M257" s="2">
        <v>4.8025613660618999E-2</v>
      </c>
      <c r="N257" s="3">
        <v>-2.4826216484607699E-2</v>
      </c>
      <c r="O257" s="3">
        <v>0.28702490170380102</v>
      </c>
    </row>
    <row r="258" spans="1:15" x14ac:dyDescent="0.3">
      <c r="A258" s="8" t="s">
        <v>202</v>
      </c>
      <c r="B258" s="8" t="s">
        <v>60</v>
      </c>
      <c r="C258" s="2">
        <v>4.0525114155251098E-2</v>
      </c>
      <c r="D258" s="2">
        <v>1.9199122325836499E-2</v>
      </c>
      <c r="E258" s="2">
        <v>4.1980624327233602E-2</v>
      </c>
      <c r="F258" s="2">
        <v>-4.0289256198347098E-2</v>
      </c>
      <c r="G258" s="2">
        <v>-1.50699677072121E-2</v>
      </c>
      <c r="H258" s="2">
        <v>-4.7540983606557403E-2</v>
      </c>
      <c r="I258" s="2">
        <v>4.4750430292599001E-2</v>
      </c>
      <c r="J258" s="2">
        <v>2.7457440966501901E-3</v>
      </c>
      <c r="K258" s="2">
        <v>7.0098576122672507E-2</v>
      </c>
      <c r="L258" s="2">
        <v>7.2159672466734895E-2</v>
      </c>
      <c r="M258" s="2">
        <v>4.5346062052505999E-2</v>
      </c>
      <c r="N258" s="3">
        <v>0.202635914332784</v>
      </c>
      <c r="O258" s="3">
        <v>0.178686759956943</v>
      </c>
    </row>
    <row r="259" spans="1:15" x14ac:dyDescent="0.3">
      <c r="A259" s="8" t="s">
        <v>202</v>
      </c>
      <c r="B259" s="8" t="s">
        <v>61</v>
      </c>
      <c r="C259" s="2">
        <v>4.29470566456868E-2</v>
      </c>
      <c r="D259" s="2">
        <v>3.4788782392616298E-2</v>
      </c>
      <c r="E259" s="2">
        <v>0.114236706689537</v>
      </c>
      <c r="F259" s="2">
        <v>5.2647783251231497E-2</v>
      </c>
      <c r="G259" s="2">
        <v>5.87891196256215E-2</v>
      </c>
      <c r="H259" s="2">
        <v>6.3812154696132606E-2</v>
      </c>
      <c r="I259" s="2">
        <v>4.15476499610491E-2</v>
      </c>
      <c r="J259" s="2">
        <v>-2.6925953627524299E-2</v>
      </c>
      <c r="K259" s="2">
        <v>7.5326671790930097E-2</v>
      </c>
      <c r="L259" s="2">
        <v>6.8620443173695506E-2</v>
      </c>
      <c r="M259" s="2">
        <v>5.5964325529542898E-2</v>
      </c>
      <c r="N259" s="3">
        <v>0.18075292944402899</v>
      </c>
      <c r="O259" s="3">
        <v>0.62469982847341299</v>
      </c>
    </row>
    <row r="260" spans="1:15" x14ac:dyDescent="0.3">
      <c r="A260" s="8" t="s">
        <v>202</v>
      </c>
      <c r="B260" s="8" t="s">
        <v>62</v>
      </c>
      <c r="C260" s="2">
        <v>3.1018518518518501E-2</v>
      </c>
      <c r="D260" s="2">
        <v>3.3677593174674399E-2</v>
      </c>
      <c r="E260" s="2">
        <v>4.0399652476107703E-2</v>
      </c>
      <c r="F260" s="2">
        <v>3.2985386221294398E-2</v>
      </c>
      <c r="G260" s="2">
        <v>5.2142279708973303E-2</v>
      </c>
      <c r="H260" s="2">
        <v>3.9569727237802499E-2</v>
      </c>
      <c r="I260" s="2">
        <v>4.2498152254249799E-2</v>
      </c>
      <c r="J260" s="2">
        <v>7.7986529599432799E-3</v>
      </c>
      <c r="K260" s="2">
        <v>3.3063665142455199E-2</v>
      </c>
      <c r="L260" s="2">
        <v>5.0732039496084402E-2</v>
      </c>
      <c r="M260" s="2">
        <v>5.9948152948801001E-2</v>
      </c>
      <c r="N260" s="3">
        <v>0.15951790145338501</v>
      </c>
      <c r="O260" s="3">
        <v>0.420938314509123</v>
      </c>
    </row>
    <row r="261" spans="1:15" x14ac:dyDescent="0.3">
      <c r="A261" s="8" t="s">
        <v>202</v>
      </c>
      <c r="B261" s="8" t="s">
        <v>63</v>
      </c>
      <c r="C261" s="2">
        <v>3.8694992412746598E-2</v>
      </c>
      <c r="D261" s="2">
        <v>5.3323593864134398E-2</v>
      </c>
      <c r="E261" s="2">
        <v>9.2233009708737906E-2</v>
      </c>
      <c r="F261" s="2">
        <v>6.3492063492063502E-2</v>
      </c>
      <c r="G261" s="2">
        <v>3.4626865671641797E-2</v>
      </c>
      <c r="H261" s="2">
        <v>4.15464512406232E-2</v>
      </c>
      <c r="I261" s="2">
        <v>3.7119113573407199E-2</v>
      </c>
      <c r="J261" s="2">
        <v>-2.6709401709401701E-3</v>
      </c>
      <c r="K261" s="2">
        <v>6.8559185859667901E-2</v>
      </c>
      <c r="L261" s="2">
        <v>5.6140350877192997E-2</v>
      </c>
      <c r="M261" s="2">
        <v>4.5562411010916001E-2</v>
      </c>
      <c r="N261" s="3">
        <v>0.17681623931623899</v>
      </c>
      <c r="O261" s="3">
        <v>0.52773925104022201</v>
      </c>
    </row>
    <row r="262" spans="1:15" x14ac:dyDescent="0.3">
      <c r="A262" s="8" t="s">
        <v>202</v>
      </c>
      <c r="B262" s="8" t="s">
        <v>64</v>
      </c>
      <c r="C262" s="2">
        <v>3.47003154574132E-2</v>
      </c>
      <c r="D262" s="2">
        <v>0.12804878048780499</v>
      </c>
      <c r="E262" s="2">
        <v>0.22162162162162199</v>
      </c>
      <c r="F262" s="2">
        <v>7.3008849557522099E-2</v>
      </c>
      <c r="G262" s="2">
        <v>7.4226804123711299E-2</v>
      </c>
      <c r="H262" s="2">
        <v>0.103646833013436</v>
      </c>
      <c r="I262" s="2">
        <v>0.132173913043478</v>
      </c>
      <c r="J262" s="2">
        <v>-0.13824884792626699</v>
      </c>
      <c r="K262" s="2">
        <v>0.14973262032085599</v>
      </c>
      <c r="L262" s="2">
        <v>0.11937984496124</v>
      </c>
      <c r="M262" s="2">
        <v>5.8171745152354598E-2</v>
      </c>
      <c r="N262" s="3">
        <v>0.17357910906297999</v>
      </c>
      <c r="O262" s="3">
        <v>1.06486486486486</v>
      </c>
    </row>
    <row r="263" spans="1:15" x14ac:dyDescent="0.3">
      <c r="A263" s="8" t="s">
        <v>202</v>
      </c>
      <c r="B263" s="8" t="s">
        <v>65</v>
      </c>
      <c r="C263" s="2">
        <v>6.15384615384615E-2</v>
      </c>
      <c r="D263" s="2">
        <v>1.4492753623188401E-2</v>
      </c>
      <c r="E263" s="2">
        <v>0.17142857142857101</v>
      </c>
      <c r="F263" s="2">
        <v>-2.4390243902439001E-2</v>
      </c>
      <c r="G263" s="2">
        <v>8.7499999999999994E-2</v>
      </c>
      <c r="H263" s="2">
        <v>0.10344827586206901</v>
      </c>
      <c r="I263" s="2">
        <v>0.26041666666666702</v>
      </c>
      <c r="J263" s="2">
        <v>-0.34710743801652899</v>
      </c>
      <c r="K263" s="2">
        <v>0.278481012658228</v>
      </c>
      <c r="L263" s="2">
        <v>0.42574257425742601</v>
      </c>
      <c r="M263" s="2">
        <v>6.25E-2</v>
      </c>
      <c r="N263" s="3">
        <v>0.26446280991735499</v>
      </c>
      <c r="O263" s="3">
        <v>1.1857142857142899</v>
      </c>
    </row>
    <row r="264" spans="1:15" x14ac:dyDescent="0.3">
      <c r="A264" s="8" t="s">
        <v>202</v>
      </c>
      <c r="B264" s="8" t="s">
        <v>66</v>
      </c>
      <c r="C264" s="2">
        <v>1.3738959764474999E-2</v>
      </c>
      <c r="D264" s="2">
        <v>7.1636011616650494E-2</v>
      </c>
      <c r="E264" s="2">
        <v>9.0334236675700097E-4</v>
      </c>
      <c r="F264" s="2">
        <v>3.5198555956678701E-2</v>
      </c>
      <c r="G264" s="2">
        <v>1.5693112467306002E-2</v>
      </c>
      <c r="H264" s="2">
        <v>1.6309012875536499E-2</v>
      </c>
      <c r="I264" s="2">
        <v>7.85472972972973E-2</v>
      </c>
      <c r="J264" s="2">
        <v>7.3610023492560697E-2</v>
      </c>
      <c r="K264" s="2">
        <v>1.38584974471189E-2</v>
      </c>
      <c r="L264" s="2">
        <v>1.58273381294964E-2</v>
      </c>
      <c r="M264" s="2">
        <v>2.2662889518413599E-2</v>
      </c>
      <c r="N264" s="3">
        <v>0.130775254502741</v>
      </c>
      <c r="O264" s="3">
        <v>0.304426377597109</v>
      </c>
    </row>
    <row r="265" spans="1:15" x14ac:dyDescent="0.3">
      <c r="A265" s="8" t="s">
        <v>202</v>
      </c>
      <c r="B265" s="8" t="s">
        <v>67</v>
      </c>
      <c r="C265" s="2">
        <v>-4.7077922077922101E-2</v>
      </c>
      <c r="D265" s="2">
        <v>2.1720613287904599E-2</v>
      </c>
      <c r="E265" s="2">
        <v>3.2096706961233797E-2</v>
      </c>
      <c r="F265" s="2">
        <v>-1.0096930533117899E-2</v>
      </c>
      <c r="G265" s="2">
        <v>4.4879640962872301E-2</v>
      </c>
      <c r="H265" s="2">
        <v>5.6618508395158099E-2</v>
      </c>
      <c r="I265" s="2">
        <v>4.7671840354767202E-2</v>
      </c>
      <c r="J265" s="2">
        <v>5.6437389770723099E-3</v>
      </c>
      <c r="K265" s="2">
        <v>8.4882497369344098E-2</v>
      </c>
      <c r="L265" s="2">
        <v>0.109602327837051</v>
      </c>
      <c r="M265" s="2">
        <v>9.0617715617715602E-2</v>
      </c>
      <c r="N265" s="3">
        <v>0.32028218694885402</v>
      </c>
      <c r="O265" s="3">
        <v>0.56023343059608199</v>
      </c>
    </row>
    <row r="266" spans="1:15" x14ac:dyDescent="0.3">
      <c r="A266" s="8" t="s">
        <v>202</v>
      </c>
      <c r="B266" s="8" t="s">
        <v>68</v>
      </c>
      <c r="C266" s="2">
        <v>3.8328861632809502E-3</v>
      </c>
      <c r="D266" s="2">
        <v>-1.48911798396334E-2</v>
      </c>
      <c r="E266" s="2">
        <v>2.4031007751938002E-2</v>
      </c>
      <c r="F266" s="2">
        <v>7.1915215745647198E-3</v>
      </c>
      <c r="G266" s="2">
        <v>-1.08981585869974E-2</v>
      </c>
      <c r="H266" s="2">
        <v>1.97568389057751E-2</v>
      </c>
      <c r="I266" s="2">
        <v>3.1669150521609499E-2</v>
      </c>
      <c r="J266" s="2">
        <v>-1.9140483929216301E-2</v>
      </c>
      <c r="K266" s="2">
        <v>1.5832106038291601E-2</v>
      </c>
      <c r="L266" s="2">
        <v>1.92098586444364E-2</v>
      </c>
      <c r="M266" s="2">
        <v>1.7069701280227601E-2</v>
      </c>
      <c r="N266" s="3">
        <v>3.2863849765258198E-2</v>
      </c>
      <c r="O266" s="3">
        <v>0.108527131782946</v>
      </c>
    </row>
    <row r="267" spans="1:15" x14ac:dyDescent="0.3">
      <c r="A267" s="8" t="s">
        <v>202</v>
      </c>
      <c r="B267" s="8" t="s">
        <v>69</v>
      </c>
      <c r="C267" s="2">
        <v>1.08412836079792E-2</v>
      </c>
      <c r="D267" s="2">
        <v>1.4157014157014199E-2</v>
      </c>
      <c r="E267" s="2">
        <v>2.07275803722504E-2</v>
      </c>
      <c r="F267" s="2">
        <v>7.8740157480314994E-3</v>
      </c>
      <c r="G267" s="2">
        <v>2.6726973684210498E-2</v>
      </c>
      <c r="H267" s="2">
        <v>-1.3616339607528999E-2</v>
      </c>
      <c r="I267" s="2">
        <v>-7.3081607795371503E-3</v>
      </c>
      <c r="J267" s="2">
        <v>-2.9038854805725999E-2</v>
      </c>
      <c r="K267" s="2">
        <v>2.2746419545071599E-2</v>
      </c>
      <c r="L267" s="2">
        <v>-2.8830313014826998E-3</v>
      </c>
      <c r="M267" s="2">
        <v>2.80875671210244E-2</v>
      </c>
      <c r="N267" s="3">
        <v>1.7995910020449899E-2</v>
      </c>
      <c r="O267" s="3">
        <v>5.2876480541455197E-2</v>
      </c>
    </row>
    <row r="268" spans="1:15" x14ac:dyDescent="0.3">
      <c r="A268" s="8" t="s">
        <v>202</v>
      </c>
      <c r="B268" s="8" t="s">
        <v>70</v>
      </c>
      <c r="C268" s="2">
        <v>1.4678899082568799E-2</v>
      </c>
      <c r="D268" s="2">
        <v>2.6220614828209799E-2</v>
      </c>
      <c r="E268" s="2">
        <v>8.1057268722467005E-2</v>
      </c>
      <c r="F268" s="2">
        <v>2.5264873675631599E-2</v>
      </c>
      <c r="G268" s="2">
        <v>5.4054054054054099E-2</v>
      </c>
      <c r="H268" s="2">
        <v>2.48868778280543E-2</v>
      </c>
      <c r="I268" s="2">
        <v>4.41501103752759E-2</v>
      </c>
      <c r="J268" s="2">
        <v>-0.12262156448203</v>
      </c>
      <c r="K268" s="2">
        <v>8.9959839357429697E-2</v>
      </c>
      <c r="L268" s="2">
        <v>7.7376565954311E-2</v>
      </c>
      <c r="M268" s="2">
        <v>1.9151846785225701E-2</v>
      </c>
      <c r="N268" s="3">
        <v>5.0035236081747703E-2</v>
      </c>
      <c r="O268" s="3">
        <v>0.31277533039647598</v>
      </c>
    </row>
    <row r="269" spans="1:15" x14ac:dyDescent="0.3">
      <c r="A269" s="8" t="s">
        <v>202</v>
      </c>
      <c r="B269" s="8" t="s">
        <v>71</v>
      </c>
      <c r="C269" s="2">
        <v>2.82485875706215E-2</v>
      </c>
      <c r="D269" s="2">
        <v>2.47252747252747E-2</v>
      </c>
      <c r="E269" s="2">
        <v>6.4343163538873996E-2</v>
      </c>
      <c r="F269" s="2">
        <v>5.2896725440806001E-2</v>
      </c>
      <c r="G269" s="2">
        <v>5.2631578947368397E-2</v>
      </c>
      <c r="H269" s="2">
        <v>7.7272727272727298E-2</v>
      </c>
      <c r="I269" s="2">
        <v>5.90717299578059E-2</v>
      </c>
      <c r="J269" s="2">
        <v>-0.33665338645418302</v>
      </c>
      <c r="K269" s="2">
        <v>0.12912912912912899</v>
      </c>
      <c r="L269" s="2">
        <v>0.27659574468085102</v>
      </c>
      <c r="M269" s="2">
        <v>6.8750000000000006E-2</v>
      </c>
      <c r="N269" s="3">
        <v>2.1912350597609601E-2</v>
      </c>
      <c r="O269" s="3">
        <v>0.375335120643432</v>
      </c>
    </row>
    <row r="270" spans="1:15" x14ac:dyDescent="0.3">
      <c r="A270" s="11" t="s">
        <v>17</v>
      </c>
      <c r="B270" s="11" t="s">
        <v>17</v>
      </c>
      <c r="C270" s="3">
        <v>2.7026036704739399E-2</v>
      </c>
      <c r="D270" s="3">
        <v>2.4959098067797801E-2</v>
      </c>
      <c r="E270" s="3">
        <v>2.8055972709823102E-2</v>
      </c>
      <c r="F270" s="3">
        <v>2.7009770726516402E-2</v>
      </c>
      <c r="G270" s="3">
        <v>2.8984005576383299E-2</v>
      </c>
      <c r="H270" s="3">
        <v>3.5349096934245101E-2</v>
      </c>
      <c r="I270" s="3">
        <v>3.8974186674683102E-2</v>
      </c>
      <c r="J270" s="3">
        <v>-9.8205661718088495E-3</v>
      </c>
      <c r="K270" s="3">
        <v>5.3912826749287698E-2</v>
      </c>
      <c r="L270" s="3">
        <v>6.9861980387759703E-2</v>
      </c>
      <c r="M270" s="3">
        <v>6.1511724957982197E-2</v>
      </c>
      <c r="N270" s="3">
        <v>0.185144053408902</v>
      </c>
      <c r="O270" s="3">
        <v>0.38504112422798797</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73</v>
      </c>
      <c r="B275" s="15"/>
    </row>
    <row r="276" spans="1:2" x14ac:dyDescent="0.3">
      <c r="A276" s="14" t="s">
        <v>45</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208</v>
      </c>
      <c r="B1" s="15"/>
    </row>
    <row r="2" spans="1:14" ht="15.6" x14ac:dyDescent="0.3">
      <c r="A2" s="12" t="s">
        <v>32</v>
      </c>
      <c r="B2" s="15"/>
    </row>
    <row r="3" spans="1:14" ht="15.6" x14ac:dyDescent="0.3">
      <c r="A3" s="12" t="s">
        <v>204</v>
      </c>
      <c r="B3" s="15"/>
    </row>
    <row r="4" spans="1:14" ht="15.6" x14ac:dyDescent="0.3">
      <c r="A4" s="12" t="s">
        <v>77</v>
      </c>
      <c r="B4" s="15"/>
    </row>
    <row r="5" spans="1:14" x14ac:dyDescent="0.3">
      <c r="A5" s="15"/>
      <c r="B5" s="15"/>
    </row>
    <row r="6" spans="1:14" x14ac:dyDescent="0.3">
      <c r="A6" s="16" t="str">
        <f>HYPERLINK("#'Table of contents'!A69",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74</v>
      </c>
      <c r="C9" s="1">
        <v>11388</v>
      </c>
      <c r="D9" s="1">
        <v>11749</v>
      </c>
      <c r="E9" s="1">
        <v>11959</v>
      </c>
      <c r="F9" s="1">
        <v>11999</v>
      </c>
      <c r="G9" s="1">
        <v>12164</v>
      </c>
      <c r="H9" s="1">
        <v>11991</v>
      </c>
      <c r="I9" s="1">
        <v>12226</v>
      </c>
      <c r="J9" s="1">
        <v>12282</v>
      </c>
      <c r="K9" s="1">
        <v>12001</v>
      </c>
      <c r="L9" s="1">
        <v>12531</v>
      </c>
      <c r="M9" s="1">
        <v>13397</v>
      </c>
      <c r="N9" s="1">
        <v>13804</v>
      </c>
    </row>
    <row r="10" spans="1:14" x14ac:dyDescent="0.3">
      <c r="A10" s="7" t="s">
        <v>196</v>
      </c>
      <c r="B10" s="7" t="s">
        <v>75</v>
      </c>
      <c r="C10" s="1">
        <v>7608</v>
      </c>
      <c r="D10" s="1">
        <v>7864</v>
      </c>
      <c r="E10" s="1">
        <v>8072</v>
      </c>
      <c r="F10" s="1">
        <v>8107</v>
      </c>
      <c r="G10" s="1">
        <v>8528</v>
      </c>
      <c r="H10" s="1">
        <v>8996</v>
      </c>
      <c r="I10" s="1">
        <v>9500</v>
      </c>
      <c r="J10" s="1">
        <v>10024</v>
      </c>
      <c r="K10" s="1">
        <v>10339</v>
      </c>
      <c r="L10" s="1">
        <v>11250</v>
      </c>
      <c r="M10" s="1">
        <v>12380</v>
      </c>
      <c r="N10" s="1">
        <v>13457</v>
      </c>
    </row>
    <row r="11" spans="1:14" x14ac:dyDescent="0.3">
      <c r="A11" s="7" t="s">
        <v>197</v>
      </c>
      <c r="B11" s="7" t="s">
        <v>74</v>
      </c>
      <c r="C11" s="1">
        <v>25504</v>
      </c>
      <c r="D11" s="1">
        <v>26739</v>
      </c>
      <c r="E11" s="1">
        <v>27830</v>
      </c>
      <c r="F11" s="1">
        <v>28962</v>
      </c>
      <c r="G11" s="1">
        <v>29989</v>
      </c>
      <c r="H11" s="1">
        <v>30942</v>
      </c>
      <c r="I11" s="1">
        <v>32022</v>
      </c>
      <c r="J11" s="1">
        <v>32847</v>
      </c>
      <c r="K11" s="1">
        <v>32588</v>
      </c>
      <c r="L11" s="1">
        <v>33642</v>
      </c>
      <c r="M11" s="1">
        <v>35229</v>
      </c>
      <c r="N11" s="1">
        <v>36247</v>
      </c>
    </row>
    <row r="12" spans="1:14" x14ac:dyDescent="0.3">
      <c r="A12" s="7" t="s">
        <v>197</v>
      </c>
      <c r="B12" s="7" t="s">
        <v>75</v>
      </c>
      <c r="C12" s="1">
        <v>15745</v>
      </c>
      <c r="D12" s="1">
        <v>16200</v>
      </c>
      <c r="E12" s="1">
        <v>16572</v>
      </c>
      <c r="F12" s="1">
        <v>16981</v>
      </c>
      <c r="G12" s="1">
        <v>17458</v>
      </c>
      <c r="H12" s="1">
        <v>17895</v>
      </c>
      <c r="I12" s="1">
        <v>18612</v>
      </c>
      <c r="J12" s="1">
        <v>19387</v>
      </c>
      <c r="K12" s="1">
        <v>18790</v>
      </c>
      <c r="L12" s="1">
        <v>19889</v>
      </c>
      <c r="M12" s="1">
        <v>21852</v>
      </c>
      <c r="N12" s="1">
        <v>23870</v>
      </c>
    </row>
    <row r="13" spans="1:14" x14ac:dyDescent="0.3">
      <c r="A13" s="7" t="s">
        <v>198</v>
      </c>
      <c r="B13" s="7" t="s">
        <v>74</v>
      </c>
      <c r="C13" s="1">
        <v>19886</v>
      </c>
      <c r="D13" s="1">
        <v>20306</v>
      </c>
      <c r="E13" s="1">
        <v>20813</v>
      </c>
      <c r="F13" s="1">
        <v>21633</v>
      </c>
      <c r="G13" s="1">
        <v>21613</v>
      </c>
      <c r="H13" s="1">
        <v>21644</v>
      </c>
      <c r="I13" s="1">
        <v>22150</v>
      </c>
      <c r="J13" s="1">
        <v>22875</v>
      </c>
      <c r="K13" s="1">
        <v>22020</v>
      </c>
      <c r="L13" s="1">
        <v>22459</v>
      </c>
      <c r="M13" s="1">
        <v>23014</v>
      </c>
      <c r="N13" s="1">
        <v>23618</v>
      </c>
    </row>
    <row r="14" spans="1:14" x14ac:dyDescent="0.3">
      <c r="A14" s="7" t="s">
        <v>198</v>
      </c>
      <c r="B14" s="7" t="s">
        <v>75</v>
      </c>
      <c r="C14" s="1">
        <v>11766</v>
      </c>
      <c r="D14" s="1">
        <v>12116</v>
      </c>
      <c r="E14" s="1">
        <v>12484</v>
      </c>
      <c r="F14" s="1">
        <v>13047</v>
      </c>
      <c r="G14" s="1">
        <v>13539</v>
      </c>
      <c r="H14" s="1">
        <v>14017</v>
      </c>
      <c r="I14" s="1">
        <v>14838</v>
      </c>
      <c r="J14" s="1">
        <v>16012</v>
      </c>
      <c r="K14" s="1">
        <v>16488</v>
      </c>
      <c r="L14" s="1">
        <v>17728</v>
      </c>
      <c r="M14" s="1">
        <v>19605</v>
      </c>
      <c r="N14" s="1">
        <v>21993</v>
      </c>
    </row>
    <row r="15" spans="1:14" x14ac:dyDescent="0.3">
      <c r="A15" s="7" t="s">
        <v>199</v>
      </c>
      <c r="B15" s="7" t="s">
        <v>74</v>
      </c>
      <c r="C15" s="1">
        <v>18966</v>
      </c>
      <c r="D15" s="1">
        <v>19749</v>
      </c>
      <c r="E15" s="1">
        <v>19978</v>
      </c>
      <c r="F15" s="1">
        <v>20228</v>
      </c>
      <c r="G15" s="1">
        <v>20635</v>
      </c>
      <c r="H15" s="1">
        <v>21057</v>
      </c>
      <c r="I15" s="1">
        <v>21660</v>
      </c>
      <c r="J15" s="1">
        <v>22353</v>
      </c>
      <c r="K15" s="1">
        <v>21967</v>
      </c>
      <c r="L15" s="1">
        <v>23061</v>
      </c>
      <c r="M15" s="1">
        <v>24128</v>
      </c>
      <c r="N15" s="1">
        <v>24968</v>
      </c>
    </row>
    <row r="16" spans="1:14" x14ac:dyDescent="0.3">
      <c r="A16" s="7" t="s">
        <v>199</v>
      </c>
      <c r="B16" s="7" t="s">
        <v>75</v>
      </c>
      <c r="C16" s="1">
        <v>9023</v>
      </c>
      <c r="D16" s="1">
        <v>9204</v>
      </c>
      <c r="E16" s="1">
        <v>9182</v>
      </c>
      <c r="F16" s="1">
        <v>9082</v>
      </c>
      <c r="G16" s="1">
        <v>9247</v>
      </c>
      <c r="H16" s="1">
        <v>9542</v>
      </c>
      <c r="I16" s="1">
        <v>10028</v>
      </c>
      <c r="J16" s="1">
        <v>10562</v>
      </c>
      <c r="K16" s="1">
        <v>10808</v>
      </c>
      <c r="L16" s="1">
        <v>11902</v>
      </c>
      <c r="M16" s="1">
        <v>13282</v>
      </c>
      <c r="N16" s="1">
        <v>14754</v>
      </c>
    </row>
    <row r="17" spans="1:14" x14ac:dyDescent="0.3">
      <c r="A17" s="7" t="s">
        <v>200</v>
      </c>
      <c r="B17" s="7" t="s">
        <v>74</v>
      </c>
      <c r="C17" s="1">
        <v>15671</v>
      </c>
      <c r="D17" s="1">
        <v>15906</v>
      </c>
      <c r="E17" s="1">
        <v>16412</v>
      </c>
      <c r="F17" s="1">
        <v>17035</v>
      </c>
      <c r="G17" s="1">
        <v>17902</v>
      </c>
      <c r="H17" s="1">
        <v>19010</v>
      </c>
      <c r="I17" s="1">
        <v>19598</v>
      </c>
      <c r="J17" s="1">
        <v>19991</v>
      </c>
      <c r="K17" s="1">
        <v>19438</v>
      </c>
      <c r="L17" s="1">
        <v>20164</v>
      </c>
      <c r="M17" s="1">
        <v>21155</v>
      </c>
      <c r="N17" s="1">
        <v>22019</v>
      </c>
    </row>
    <row r="18" spans="1:14" x14ac:dyDescent="0.3">
      <c r="A18" s="7" t="s">
        <v>200</v>
      </c>
      <c r="B18" s="7" t="s">
        <v>75</v>
      </c>
      <c r="C18" s="1">
        <v>8377</v>
      </c>
      <c r="D18" s="1">
        <v>8424</v>
      </c>
      <c r="E18" s="1">
        <v>8649</v>
      </c>
      <c r="F18" s="1">
        <v>9022</v>
      </c>
      <c r="G18" s="1">
        <v>9408</v>
      </c>
      <c r="H18" s="1">
        <v>10071</v>
      </c>
      <c r="I18" s="1">
        <v>10801</v>
      </c>
      <c r="J18" s="1">
        <v>11877</v>
      </c>
      <c r="K18" s="1">
        <v>12205</v>
      </c>
      <c r="L18" s="1">
        <v>13844</v>
      </c>
      <c r="M18" s="1">
        <v>15850</v>
      </c>
      <c r="N18" s="1">
        <v>17805</v>
      </c>
    </row>
    <row r="19" spans="1:14" x14ac:dyDescent="0.3">
      <c r="A19" s="7" t="s">
        <v>201</v>
      </c>
      <c r="B19" s="7" t="s">
        <v>74</v>
      </c>
      <c r="C19" s="1">
        <v>20392</v>
      </c>
      <c r="D19" s="1">
        <v>20897</v>
      </c>
      <c r="E19" s="1">
        <v>21486</v>
      </c>
      <c r="F19" s="1">
        <v>21582</v>
      </c>
      <c r="G19" s="1">
        <v>22036</v>
      </c>
      <c r="H19" s="1">
        <v>22416</v>
      </c>
      <c r="I19" s="1">
        <v>22628</v>
      </c>
      <c r="J19" s="1">
        <v>22951</v>
      </c>
      <c r="K19" s="1">
        <v>22560</v>
      </c>
      <c r="L19" s="1">
        <v>23030</v>
      </c>
      <c r="M19" s="1">
        <v>24063</v>
      </c>
      <c r="N19" s="1">
        <v>24881</v>
      </c>
    </row>
    <row r="20" spans="1:14" x14ac:dyDescent="0.3">
      <c r="A20" s="7" t="s">
        <v>201</v>
      </c>
      <c r="B20" s="7" t="s">
        <v>75</v>
      </c>
      <c r="C20" s="1">
        <v>8557</v>
      </c>
      <c r="D20" s="1">
        <v>8613</v>
      </c>
      <c r="E20" s="1">
        <v>8746</v>
      </c>
      <c r="F20" s="1">
        <v>9111</v>
      </c>
      <c r="G20" s="1">
        <v>9447</v>
      </c>
      <c r="H20" s="1">
        <v>9882</v>
      </c>
      <c r="I20" s="1">
        <v>10492</v>
      </c>
      <c r="J20" s="1">
        <v>11312</v>
      </c>
      <c r="K20" s="1">
        <v>11536</v>
      </c>
      <c r="L20" s="1">
        <v>12523</v>
      </c>
      <c r="M20" s="1">
        <v>13776</v>
      </c>
      <c r="N20" s="1">
        <v>15257</v>
      </c>
    </row>
    <row r="21" spans="1:14" x14ac:dyDescent="0.3">
      <c r="A21" s="7" t="s">
        <v>202</v>
      </c>
      <c r="B21" s="7" t="s">
        <v>74</v>
      </c>
      <c r="C21" s="1">
        <v>14862</v>
      </c>
      <c r="D21" s="1">
        <v>15134</v>
      </c>
      <c r="E21" s="1">
        <v>15568</v>
      </c>
      <c r="F21" s="1">
        <v>16404</v>
      </c>
      <c r="G21" s="1">
        <v>16746</v>
      </c>
      <c r="H21" s="1">
        <v>17268</v>
      </c>
      <c r="I21" s="1">
        <v>17633</v>
      </c>
      <c r="J21" s="1">
        <v>18126</v>
      </c>
      <c r="K21" s="1">
        <v>17491</v>
      </c>
      <c r="L21" s="1">
        <v>18221</v>
      </c>
      <c r="M21" s="1">
        <v>18991</v>
      </c>
      <c r="N21" s="1">
        <v>19475</v>
      </c>
    </row>
    <row r="22" spans="1:14" x14ac:dyDescent="0.3">
      <c r="A22" s="7" t="s">
        <v>202</v>
      </c>
      <c r="B22" s="7" t="s">
        <v>75</v>
      </c>
      <c r="C22" s="1">
        <v>3293</v>
      </c>
      <c r="D22" s="1">
        <v>3300</v>
      </c>
      <c r="E22" s="1">
        <v>3347</v>
      </c>
      <c r="F22" s="1">
        <v>3547</v>
      </c>
      <c r="G22" s="1">
        <v>3612</v>
      </c>
      <c r="H22" s="1">
        <v>3747</v>
      </c>
      <c r="I22" s="1">
        <v>4013</v>
      </c>
      <c r="J22" s="1">
        <v>4418</v>
      </c>
      <c r="K22" s="1">
        <v>4478</v>
      </c>
      <c r="L22" s="1">
        <v>5011</v>
      </c>
      <c r="M22" s="1">
        <v>5667</v>
      </c>
      <c r="N22" s="1">
        <v>6381</v>
      </c>
    </row>
    <row r="23" spans="1:14" x14ac:dyDescent="0.3">
      <c r="A23" s="10" t="s">
        <v>17</v>
      </c>
      <c r="B23" s="10" t="s">
        <v>17</v>
      </c>
      <c r="C23" s="5">
        <v>191038</v>
      </c>
      <c r="D23" s="5">
        <v>196201</v>
      </c>
      <c r="E23" s="5">
        <v>201098</v>
      </c>
      <c r="F23" s="5">
        <v>206740</v>
      </c>
      <c r="G23" s="5">
        <v>212324</v>
      </c>
      <c r="H23" s="5">
        <v>218478</v>
      </c>
      <c r="I23" s="5">
        <v>226201</v>
      </c>
      <c r="J23" s="5">
        <v>235017</v>
      </c>
      <c r="K23" s="5">
        <v>232709</v>
      </c>
      <c r="L23" s="5">
        <v>245255</v>
      </c>
      <c r="M23" s="5">
        <v>262389</v>
      </c>
      <c r="N23" s="5">
        <v>278529</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74</v>
      </c>
      <c r="C28" s="2">
        <v>0.59949463044851503</v>
      </c>
      <c r="D28" s="2">
        <v>0.599041452098098</v>
      </c>
      <c r="E28" s="2">
        <v>0.59702461185163003</v>
      </c>
      <c r="F28" s="2">
        <v>0.596787028747638</v>
      </c>
      <c r="G28" s="2">
        <v>0.58786004252851298</v>
      </c>
      <c r="H28" s="2">
        <v>0.57135369514461298</v>
      </c>
      <c r="I28" s="2">
        <v>0.56273589247905698</v>
      </c>
      <c r="J28" s="2">
        <v>0.55061418452434296</v>
      </c>
      <c r="K28" s="2">
        <v>0.53719785138764597</v>
      </c>
      <c r="L28" s="2">
        <v>0.52693326605273105</v>
      </c>
      <c r="M28" s="2">
        <v>0.519726888311285</v>
      </c>
      <c r="N28" s="2">
        <v>0.50636440336011102</v>
      </c>
    </row>
    <row r="29" spans="1:14" x14ac:dyDescent="0.3">
      <c r="A29" s="8" t="s">
        <v>196</v>
      </c>
      <c r="B29" s="8" t="s">
        <v>75</v>
      </c>
      <c r="C29" s="2">
        <v>0.40050536955148502</v>
      </c>
      <c r="D29" s="2">
        <v>0.400958547901902</v>
      </c>
      <c r="E29" s="2">
        <v>0.40297538814836997</v>
      </c>
      <c r="F29" s="2">
        <v>0.403212971252362</v>
      </c>
      <c r="G29" s="2">
        <v>0.41213995747148702</v>
      </c>
      <c r="H29" s="2">
        <v>0.42864630485538702</v>
      </c>
      <c r="I29" s="2">
        <v>0.43726410752094302</v>
      </c>
      <c r="J29" s="2">
        <v>0.44938581547565698</v>
      </c>
      <c r="K29" s="2">
        <v>0.46280214861235502</v>
      </c>
      <c r="L29" s="2">
        <v>0.473066733947269</v>
      </c>
      <c r="M29" s="2">
        <v>0.480273111688715</v>
      </c>
      <c r="N29" s="2">
        <v>0.49363559663988799</v>
      </c>
    </row>
    <row r="30" spans="1:14" x14ac:dyDescent="0.3">
      <c r="A30" s="8" t="s">
        <v>197</v>
      </c>
      <c r="B30" s="8" t="s">
        <v>74</v>
      </c>
      <c r="C30" s="2">
        <v>0.61829377681883202</v>
      </c>
      <c r="D30" s="2">
        <v>0.62272060364703397</v>
      </c>
      <c r="E30" s="2">
        <v>0.62677356875816403</v>
      </c>
      <c r="F30" s="2">
        <v>0.63038983087739198</v>
      </c>
      <c r="G30" s="2">
        <v>0.63205260606571501</v>
      </c>
      <c r="H30" s="2">
        <v>0.63357700104429004</v>
      </c>
      <c r="I30" s="2">
        <v>0.63242090295058695</v>
      </c>
      <c r="J30" s="2">
        <v>0.62884328215338703</v>
      </c>
      <c r="K30" s="2">
        <v>0.63427926349799502</v>
      </c>
      <c r="L30" s="2">
        <v>0.62845827651267505</v>
      </c>
      <c r="M30" s="2">
        <v>0.61717559257896704</v>
      </c>
      <c r="N30" s="2">
        <v>0.60294093184955999</v>
      </c>
    </row>
    <row r="31" spans="1:14" x14ac:dyDescent="0.3">
      <c r="A31" s="8" t="s">
        <v>197</v>
      </c>
      <c r="B31" s="8" t="s">
        <v>75</v>
      </c>
      <c r="C31" s="2">
        <v>0.38170622318116798</v>
      </c>
      <c r="D31" s="2">
        <v>0.37727939635296598</v>
      </c>
      <c r="E31" s="2">
        <v>0.37322643124183602</v>
      </c>
      <c r="F31" s="2">
        <v>0.36961016912260802</v>
      </c>
      <c r="G31" s="2">
        <v>0.36794739393428499</v>
      </c>
      <c r="H31" s="2">
        <v>0.36642299895571001</v>
      </c>
      <c r="I31" s="2">
        <v>0.367579097049413</v>
      </c>
      <c r="J31" s="2">
        <v>0.37115671784661303</v>
      </c>
      <c r="K31" s="2">
        <v>0.36572073650200498</v>
      </c>
      <c r="L31" s="2">
        <v>0.371541723487325</v>
      </c>
      <c r="M31" s="2">
        <v>0.38282440742103302</v>
      </c>
      <c r="N31" s="2">
        <v>0.39705906815044001</v>
      </c>
    </row>
    <row r="32" spans="1:14" x14ac:dyDescent="0.3">
      <c r="A32" s="8" t="s">
        <v>198</v>
      </c>
      <c r="B32" s="8" t="s">
        <v>74</v>
      </c>
      <c r="C32" s="2">
        <v>0.62826993554909605</v>
      </c>
      <c r="D32" s="2">
        <v>0.62630312750601402</v>
      </c>
      <c r="E32" s="2">
        <v>0.62507132774724405</v>
      </c>
      <c r="F32" s="2">
        <v>0.62378892733563995</v>
      </c>
      <c r="G32" s="2">
        <v>0.61484410559854397</v>
      </c>
      <c r="H32" s="2">
        <v>0.60693755082583201</v>
      </c>
      <c r="I32" s="2">
        <v>0.59884286795717501</v>
      </c>
      <c r="J32" s="2">
        <v>0.58824285751022198</v>
      </c>
      <c r="K32" s="2">
        <v>0.57182923028981003</v>
      </c>
      <c r="L32" s="2">
        <v>0.55886231866026304</v>
      </c>
      <c r="M32" s="2">
        <v>0.53999389943452403</v>
      </c>
      <c r="N32" s="2">
        <v>0.51781368529521399</v>
      </c>
    </row>
    <row r="33" spans="1:15" x14ac:dyDescent="0.3">
      <c r="A33" s="8" t="s">
        <v>198</v>
      </c>
      <c r="B33" s="8" t="s">
        <v>75</v>
      </c>
      <c r="C33" s="2">
        <v>0.37173006445090401</v>
      </c>
      <c r="D33" s="2">
        <v>0.37369687249398598</v>
      </c>
      <c r="E33" s="2">
        <v>0.374928672252756</v>
      </c>
      <c r="F33" s="2">
        <v>0.37621107266435999</v>
      </c>
      <c r="G33" s="2">
        <v>0.38515589440145698</v>
      </c>
      <c r="H33" s="2">
        <v>0.39306244917416799</v>
      </c>
      <c r="I33" s="2">
        <v>0.40115713204282499</v>
      </c>
      <c r="J33" s="2">
        <v>0.41175714248977802</v>
      </c>
      <c r="K33" s="2">
        <v>0.42817076971019002</v>
      </c>
      <c r="L33" s="2">
        <v>0.44113768133973702</v>
      </c>
      <c r="M33" s="2">
        <v>0.46000610056547497</v>
      </c>
      <c r="N33" s="2">
        <v>0.48218631470478601</v>
      </c>
    </row>
    <row r="34" spans="1:15" x14ac:dyDescent="0.3">
      <c r="A34" s="8" t="s">
        <v>199</v>
      </c>
      <c r="B34" s="8" t="s">
        <v>74</v>
      </c>
      <c r="C34" s="2">
        <v>0.67762335203115498</v>
      </c>
      <c r="D34" s="2">
        <v>0.682105481297275</v>
      </c>
      <c r="E34" s="2">
        <v>0.68511659807956105</v>
      </c>
      <c r="F34" s="2">
        <v>0.69013988399863502</v>
      </c>
      <c r="G34" s="2">
        <v>0.69054949467907101</v>
      </c>
      <c r="H34" s="2">
        <v>0.68815974378247702</v>
      </c>
      <c r="I34" s="2">
        <v>0.68353951022469095</v>
      </c>
      <c r="J34" s="2">
        <v>0.67911286647425195</v>
      </c>
      <c r="K34" s="2">
        <v>0.67023646071701004</v>
      </c>
      <c r="L34" s="2">
        <v>0.65958298772988599</v>
      </c>
      <c r="M34" s="2">
        <v>0.64496124031007795</v>
      </c>
      <c r="N34" s="2">
        <v>0.62856855143245605</v>
      </c>
    </row>
    <row r="35" spans="1:15" x14ac:dyDescent="0.3">
      <c r="A35" s="8" t="s">
        <v>199</v>
      </c>
      <c r="B35" s="8" t="s">
        <v>75</v>
      </c>
      <c r="C35" s="2">
        <v>0.32237664796884502</v>
      </c>
      <c r="D35" s="2">
        <v>0.317894518702725</v>
      </c>
      <c r="E35" s="2">
        <v>0.31488340192043901</v>
      </c>
      <c r="F35" s="2">
        <v>0.30986011600136498</v>
      </c>
      <c r="G35" s="2">
        <v>0.30945050532092899</v>
      </c>
      <c r="H35" s="2">
        <v>0.31184025621752298</v>
      </c>
      <c r="I35" s="2">
        <v>0.316460489775309</v>
      </c>
      <c r="J35" s="2">
        <v>0.32088713352574799</v>
      </c>
      <c r="K35" s="2">
        <v>0.32976353928299001</v>
      </c>
      <c r="L35" s="2">
        <v>0.34041701227011401</v>
      </c>
      <c r="M35" s="2">
        <v>0.35503875968992199</v>
      </c>
      <c r="N35" s="2">
        <v>0.37143144856754401</v>
      </c>
    </row>
    <row r="36" spans="1:15" x14ac:dyDescent="0.3">
      <c r="A36" s="8" t="s">
        <v>200</v>
      </c>
      <c r="B36" s="8" t="s">
        <v>74</v>
      </c>
      <c r="C36" s="2">
        <v>0.65165502328675995</v>
      </c>
      <c r="D36" s="2">
        <v>0.653760789149199</v>
      </c>
      <c r="E36" s="2">
        <v>0.65488208770599698</v>
      </c>
      <c r="F36" s="2">
        <v>0.65375906666155004</v>
      </c>
      <c r="G36" s="2">
        <v>0.65551080190406397</v>
      </c>
      <c r="H36" s="2">
        <v>0.65369141363776995</v>
      </c>
      <c r="I36" s="2">
        <v>0.64469225961380305</v>
      </c>
      <c r="J36" s="2">
        <v>0.62730638885402301</v>
      </c>
      <c r="K36" s="2">
        <v>0.61429068040324897</v>
      </c>
      <c r="L36" s="2">
        <v>0.59291931310279899</v>
      </c>
      <c r="M36" s="2">
        <v>0.57167950276989599</v>
      </c>
      <c r="N36" s="2">
        <v>0.552907794294898</v>
      </c>
    </row>
    <row r="37" spans="1:15" x14ac:dyDescent="0.3">
      <c r="A37" s="8" t="s">
        <v>200</v>
      </c>
      <c r="B37" s="8" t="s">
        <v>75</v>
      </c>
      <c r="C37" s="2">
        <v>0.34834497671324</v>
      </c>
      <c r="D37" s="2">
        <v>0.346239210850802</v>
      </c>
      <c r="E37" s="2">
        <v>0.34511791229400302</v>
      </c>
      <c r="F37" s="2">
        <v>0.34624093333845002</v>
      </c>
      <c r="G37" s="2">
        <v>0.34448919809593598</v>
      </c>
      <c r="H37" s="2">
        <v>0.34630858636223</v>
      </c>
      <c r="I37" s="2">
        <v>0.355307740386197</v>
      </c>
      <c r="J37" s="2">
        <v>0.37269361114597699</v>
      </c>
      <c r="K37" s="2">
        <v>0.38570931959675098</v>
      </c>
      <c r="L37" s="2">
        <v>0.40708068689720101</v>
      </c>
      <c r="M37" s="2">
        <v>0.42832049723010401</v>
      </c>
      <c r="N37" s="2">
        <v>0.447092205705102</v>
      </c>
    </row>
    <row r="38" spans="1:15" x14ac:dyDescent="0.3">
      <c r="A38" s="8" t="s">
        <v>201</v>
      </c>
      <c r="B38" s="8" t="s">
        <v>74</v>
      </c>
      <c r="C38" s="2">
        <v>0.70441120591384898</v>
      </c>
      <c r="D38" s="2">
        <v>0.70813283632666901</v>
      </c>
      <c r="E38" s="2">
        <v>0.71070388991796796</v>
      </c>
      <c r="F38" s="2">
        <v>0.70315707164500096</v>
      </c>
      <c r="G38" s="2">
        <v>0.69993329733507004</v>
      </c>
      <c r="H38" s="2">
        <v>0.69403678246331002</v>
      </c>
      <c r="I38" s="2">
        <v>0.68321256038647304</v>
      </c>
      <c r="J38" s="2">
        <v>0.66984794092753097</v>
      </c>
      <c r="K38" s="2">
        <v>0.66166119192867201</v>
      </c>
      <c r="L38" s="2">
        <v>0.647765308131522</v>
      </c>
      <c r="M38" s="2">
        <v>0.63593118211369204</v>
      </c>
      <c r="N38" s="2">
        <v>0.61988639194777995</v>
      </c>
    </row>
    <row r="39" spans="1:15" x14ac:dyDescent="0.3">
      <c r="A39" s="8" t="s">
        <v>201</v>
      </c>
      <c r="B39" s="8" t="s">
        <v>75</v>
      </c>
      <c r="C39" s="2">
        <v>0.29558879408615202</v>
      </c>
      <c r="D39" s="2">
        <v>0.29186716367333099</v>
      </c>
      <c r="E39" s="2">
        <v>0.28929611008203199</v>
      </c>
      <c r="F39" s="2">
        <v>0.29684292835499998</v>
      </c>
      <c r="G39" s="2">
        <v>0.30006670266493002</v>
      </c>
      <c r="H39" s="2">
        <v>0.30596321753668998</v>
      </c>
      <c r="I39" s="2">
        <v>0.31678743961352701</v>
      </c>
      <c r="J39" s="2">
        <v>0.33015205907246897</v>
      </c>
      <c r="K39" s="2">
        <v>0.33833880807132799</v>
      </c>
      <c r="L39" s="2">
        <v>0.352234691868478</v>
      </c>
      <c r="M39" s="2">
        <v>0.36406881788630802</v>
      </c>
      <c r="N39" s="2">
        <v>0.38011360805222</v>
      </c>
    </row>
    <row r="40" spans="1:15" x14ac:dyDescent="0.3">
      <c r="A40" s="8" t="s">
        <v>202</v>
      </c>
      <c r="B40" s="8" t="s">
        <v>74</v>
      </c>
      <c r="C40" s="2">
        <v>0.81861746075461295</v>
      </c>
      <c r="D40" s="2">
        <v>0.82098296625800105</v>
      </c>
      <c r="E40" s="2">
        <v>0.82305048902986999</v>
      </c>
      <c r="F40" s="2">
        <v>0.822214425342088</v>
      </c>
      <c r="G40" s="2">
        <v>0.82257589154140898</v>
      </c>
      <c r="H40" s="2">
        <v>0.82169878658101403</v>
      </c>
      <c r="I40" s="2">
        <v>0.81460777972835596</v>
      </c>
      <c r="J40" s="2">
        <v>0.80402767920510998</v>
      </c>
      <c r="K40" s="2">
        <v>0.79616732668760504</v>
      </c>
      <c r="L40" s="2">
        <v>0.78430612947658396</v>
      </c>
      <c r="M40" s="2">
        <v>0.77017600778651996</v>
      </c>
      <c r="N40" s="2">
        <v>0.75321008663366296</v>
      </c>
    </row>
    <row r="41" spans="1:15" x14ac:dyDescent="0.3">
      <c r="A41" s="8" t="s">
        <v>202</v>
      </c>
      <c r="B41" s="8" t="s">
        <v>75</v>
      </c>
      <c r="C41" s="2">
        <v>0.181382539245387</v>
      </c>
      <c r="D41" s="2">
        <v>0.17901703374199801</v>
      </c>
      <c r="E41" s="2">
        <v>0.17694951097013001</v>
      </c>
      <c r="F41" s="2">
        <v>0.177785574657912</v>
      </c>
      <c r="G41" s="2">
        <v>0.177424108458591</v>
      </c>
      <c r="H41" s="2">
        <v>0.178301213418986</v>
      </c>
      <c r="I41" s="2">
        <v>0.18539222027164401</v>
      </c>
      <c r="J41" s="2">
        <v>0.19597232079488999</v>
      </c>
      <c r="K41" s="2">
        <v>0.20383267331239499</v>
      </c>
      <c r="L41" s="2">
        <v>0.21569387052341599</v>
      </c>
      <c r="M41" s="2">
        <v>0.22982399221347999</v>
      </c>
      <c r="N41" s="2">
        <v>0.24678991336633699</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74</v>
      </c>
      <c r="C46" s="2">
        <v>3.1700035124692702E-2</v>
      </c>
      <c r="D46" s="2">
        <v>1.7873861605242999E-2</v>
      </c>
      <c r="E46" s="2">
        <v>3.3447612676645198E-3</v>
      </c>
      <c r="F46" s="2">
        <v>1.37511459288274E-2</v>
      </c>
      <c r="G46" s="2">
        <v>-1.42222952975995E-2</v>
      </c>
      <c r="H46" s="2">
        <v>1.9598031857226299E-2</v>
      </c>
      <c r="I46" s="2">
        <v>4.5804024210698499E-3</v>
      </c>
      <c r="J46" s="2">
        <v>-2.2879009933235599E-2</v>
      </c>
      <c r="K46" s="2">
        <v>4.4162986417798498E-2</v>
      </c>
      <c r="L46" s="2">
        <v>6.9108610645598895E-2</v>
      </c>
      <c r="M46" s="2">
        <v>3.0379935806523799E-2</v>
      </c>
      <c r="N46" s="3">
        <v>0.12392118547467799</v>
      </c>
      <c r="O46" s="3">
        <v>0.15427711347102599</v>
      </c>
    </row>
    <row r="47" spans="1:15" x14ac:dyDescent="0.3">
      <c r="A47" s="8" t="s">
        <v>196</v>
      </c>
      <c r="B47" s="8" t="s">
        <v>75</v>
      </c>
      <c r="C47" s="2">
        <v>3.3648790746582502E-2</v>
      </c>
      <c r="D47" s="2">
        <v>2.6449643947100698E-2</v>
      </c>
      <c r="E47" s="2">
        <v>4.3359762140733399E-3</v>
      </c>
      <c r="F47" s="2">
        <v>5.19304304921673E-2</v>
      </c>
      <c r="G47" s="2">
        <v>5.4878048780487798E-2</v>
      </c>
      <c r="H47" s="2">
        <v>5.6024899955535799E-2</v>
      </c>
      <c r="I47" s="2">
        <v>5.51578947368421E-2</v>
      </c>
      <c r="J47" s="2">
        <v>3.1424581005586601E-2</v>
      </c>
      <c r="K47" s="2">
        <v>8.81129703066061E-2</v>
      </c>
      <c r="L47" s="2">
        <v>0.100444444444444</v>
      </c>
      <c r="M47" s="2">
        <v>8.6995153473344106E-2</v>
      </c>
      <c r="N47" s="3">
        <v>0.342478052673583</v>
      </c>
      <c r="O47" s="3">
        <v>0.66712091179385502</v>
      </c>
    </row>
    <row r="48" spans="1:15" x14ac:dyDescent="0.3">
      <c r="A48" s="8" t="s">
        <v>197</v>
      </c>
      <c r="B48" s="8" t="s">
        <v>74</v>
      </c>
      <c r="C48" s="2">
        <v>4.8423776662484298E-2</v>
      </c>
      <c r="D48" s="2">
        <v>4.0801825049553098E-2</v>
      </c>
      <c r="E48" s="2">
        <v>4.0675530003593197E-2</v>
      </c>
      <c r="F48" s="2">
        <v>3.54602582694565E-2</v>
      </c>
      <c r="G48" s="2">
        <v>3.1778318716862798E-2</v>
      </c>
      <c r="H48" s="2">
        <v>3.4904013961605598E-2</v>
      </c>
      <c r="I48" s="2">
        <v>2.5763537567922101E-2</v>
      </c>
      <c r="J48" s="2">
        <v>-7.8850427740737392E-3</v>
      </c>
      <c r="K48" s="2">
        <v>3.2343193813673697E-2</v>
      </c>
      <c r="L48" s="2">
        <v>4.71731763866595E-2</v>
      </c>
      <c r="M48" s="2">
        <v>2.88966476482443E-2</v>
      </c>
      <c r="N48" s="3">
        <v>0.10351021402259</v>
      </c>
      <c r="O48" s="3">
        <v>0.302443406395976</v>
      </c>
    </row>
    <row r="49" spans="1:15" x14ac:dyDescent="0.3">
      <c r="A49" s="8" t="s">
        <v>197</v>
      </c>
      <c r="B49" s="8" t="s">
        <v>75</v>
      </c>
      <c r="C49" s="2">
        <v>2.8898062877103801E-2</v>
      </c>
      <c r="D49" s="2">
        <v>2.2962962962963001E-2</v>
      </c>
      <c r="E49" s="2">
        <v>2.4680183441950301E-2</v>
      </c>
      <c r="F49" s="2">
        <v>2.8090218479477101E-2</v>
      </c>
      <c r="G49" s="2">
        <v>2.50315041814641E-2</v>
      </c>
      <c r="H49" s="2">
        <v>4.0067057837384699E-2</v>
      </c>
      <c r="I49" s="2">
        <v>4.1639802278100199E-2</v>
      </c>
      <c r="J49" s="2">
        <v>-3.0793830917625199E-2</v>
      </c>
      <c r="K49" s="2">
        <v>5.84885577434806E-2</v>
      </c>
      <c r="L49" s="2">
        <v>9.8697772638141695E-2</v>
      </c>
      <c r="M49" s="2">
        <v>9.23485264506681E-2</v>
      </c>
      <c r="N49" s="3">
        <v>0.23123742714189899</v>
      </c>
      <c r="O49" s="3">
        <v>0.44038136615978801</v>
      </c>
    </row>
    <row r="50" spans="1:15" x14ac:dyDescent="0.3">
      <c r="A50" s="8" t="s">
        <v>198</v>
      </c>
      <c r="B50" s="8" t="s">
        <v>74</v>
      </c>
      <c r="C50" s="2">
        <v>2.11203862013477E-2</v>
      </c>
      <c r="D50" s="2">
        <v>2.4967989756722101E-2</v>
      </c>
      <c r="E50" s="2">
        <v>3.9398452890020703E-2</v>
      </c>
      <c r="F50" s="2">
        <v>-9.24513474783895E-4</v>
      </c>
      <c r="G50" s="2">
        <v>1.43432193587193E-3</v>
      </c>
      <c r="H50" s="2">
        <v>2.3378303455923101E-2</v>
      </c>
      <c r="I50" s="2">
        <v>3.2731376975169299E-2</v>
      </c>
      <c r="J50" s="2">
        <v>-3.7377049180327901E-2</v>
      </c>
      <c r="K50" s="2">
        <v>1.9936421435058999E-2</v>
      </c>
      <c r="L50" s="2">
        <v>2.4711696869851699E-2</v>
      </c>
      <c r="M50" s="2">
        <v>2.6244894412097E-2</v>
      </c>
      <c r="N50" s="3">
        <v>3.2480874316939898E-2</v>
      </c>
      <c r="O50" s="3">
        <v>0.134771537020132</v>
      </c>
    </row>
    <row r="51" spans="1:15" x14ac:dyDescent="0.3">
      <c r="A51" s="8" t="s">
        <v>198</v>
      </c>
      <c r="B51" s="8" t="s">
        <v>75</v>
      </c>
      <c r="C51" s="2">
        <v>2.9746727859935401E-2</v>
      </c>
      <c r="D51" s="2">
        <v>3.0373060415978901E-2</v>
      </c>
      <c r="E51" s="2">
        <v>4.50977250881128E-2</v>
      </c>
      <c r="F51" s="2">
        <v>3.7709818349045798E-2</v>
      </c>
      <c r="G51" s="2">
        <v>3.53054139892163E-2</v>
      </c>
      <c r="H51" s="2">
        <v>5.8571734322608301E-2</v>
      </c>
      <c r="I51" s="2">
        <v>7.9121175360560694E-2</v>
      </c>
      <c r="J51" s="2">
        <v>2.9727704221833601E-2</v>
      </c>
      <c r="K51" s="2">
        <v>7.5206210577389604E-2</v>
      </c>
      <c r="L51" s="2">
        <v>0.105877707581227</v>
      </c>
      <c r="M51" s="2">
        <v>0.121805661820964</v>
      </c>
      <c r="N51" s="3">
        <v>0.37353235073694702</v>
      </c>
      <c r="O51" s="3">
        <v>0.76169496956103799</v>
      </c>
    </row>
    <row r="52" spans="1:15" x14ac:dyDescent="0.3">
      <c r="A52" s="8" t="s">
        <v>199</v>
      </c>
      <c r="B52" s="8" t="s">
        <v>74</v>
      </c>
      <c r="C52" s="2">
        <v>4.1284403669724801E-2</v>
      </c>
      <c r="D52" s="2">
        <v>1.1595523823991099E-2</v>
      </c>
      <c r="E52" s="2">
        <v>1.25137651416558E-2</v>
      </c>
      <c r="F52" s="2">
        <v>2.01206248764089E-2</v>
      </c>
      <c r="G52" s="2">
        <v>2.0450690574266999E-2</v>
      </c>
      <c r="H52" s="2">
        <v>2.8636557914232801E-2</v>
      </c>
      <c r="I52" s="2">
        <v>3.1994459833795001E-2</v>
      </c>
      <c r="J52" s="2">
        <v>-1.7268375609537898E-2</v>
      </c>
      <c r="K52" s="2">
        <v>4.9801975690808901E-2</v>
      </c>
      <c r="L52" s="2">
        <v>4.6268591995143299E-2</v>
      </c>
      <c r="M52" s="2">
        <v>3.4814323607427103E-2</v>
      </c>
      <c r="N52" s="3">
        <v>0.116986534245963</v>
      </c>
      <c r="O52" s="3">
        <v>0.24977475222744999</v>
      </c>
    </row>
    <row r="53" spans="1:15" x14ac:dyDescent="0.3">
      <c r="A53" s="8" t="s">
        <v>199</v>
      </c>
      <c r="B53" s="8" t="s">
        <v>75</v>
      </c>
      <c r="C53" s="2">
        <v>2.00598470575197E-2</v>
      </c>
      <c r="D53" s="2">
        <v>-2.3902651021295101E-3</v>
      </c>
      <c r="E53" s="2">
        <v>-1.08908734480505E-2</v>
      </c>
      <c r="F53" s="2">
        <v>1.8167804448359401E-2</v>
      </c>
      <c r="G53" s="2">
        <v>3.1902238563858501E-2</v>
      </c>
      <c r="H53" s="2">
        <v>5.0932718507650403E-2</v>
      </c>
      <c r="I53" s="2">
        <v>5.3250897487036299E-2</v>
      </c>
      <c r="J53" s="2">
        <v>2.3291043362999399E-2</v>
      </c>
      <c r="K53" s="2">
        <v>0.101221317542561</v>
      </c>
      <c r="L53" s="2">
        <v>0.115946899680726</v>
      </c>
      <c r="M53" s="2">
        <v>0.110826682728505</v>
      </c>
      <c r="N53" s="3">
        <v>0.39689452755159998</v>
      </c>
      <c r="O53" s="3">
        <v>0.60683946852537596</v>
      </c>
    </row>
    <row r="54" spans="1:15" x14ac:dyDescent="0.3">
      <c r="A54" s="8" t="s">
        <v>200</v>
      </c>
      <c r="B54" s="8" t="s">
        <v>74</v>
      </c>
      <c r="C54" s="2">
        <v>1.49958522110906E-2</v>
      </c>
      <c r="D54" s="2">
        <v>3.18118948824343E-2</v>
      </c>
      <c r="E54" s="2">
        <v>3.7960029246892499E-2</v>
      </c>
      <c r="F54" s="2">
        <v>5.0895215732315799E-2</v>
      </c>
      <c r="G54" s="2">
        <v>6.1892525974751401E-2</v>
      </c>
      <c r="H54" s="2">
        <v>3.09310889005786E-2</v>
      </c>
      <c r="I54" s="2">
        <v>2.0053066639452999E-2</v>
      </c>
      <c r="J54" s="2">
        <v>-2.7662448101645701E-2</v>
      </c>
      <c r="K54" s="2">
        <v>3.7349521555715602E-2</v>
      </c>
      <c r="L54" s="2">
        <v>4.9146994643919903E-2</v>
      </c>
      <c r="M54" s="2">
        <v>4.08414086504372E-2</v>
      </c>
      <c r="N54" s="3">
        <v>0.101445650542744</v>
      </c>
      <c r="O54" s="3">
        <v>0.341640263222033</v>
      </c>
    </row>
    <row r="55" spans="1:15" x14ac:dyDescent="0.3">
      <c r="A55" s="8" t="s">
        <v>200</v>
      </c>
      <c r="B55" s="8" t="s">
        <v>75</v>
      </c>
      <c r="C55" s="2">
        <v>5.6106004536230197E-3</v>
      </c>
      <c r="D55" s="2">
        <v>2.6709401709401701E-2</v>
      </c>
      <c r="E55" s="2">
        <v>4.31263729910972E-2</v>
      </c>
      <c r="F55" s="2">
        <v>4.2784305032143699E-2</v>
      </c>
      <c r="G55" s="2">
        <v>7.0471938775510196E-2</v>
      </c>
      <c r="H55" s="2">
        <v>7.2485353986694506E-2</v>
      </c>
      <c r="I55" s="2">
        <v>9.9620405518007604E-2</v>
      </c>
      <c r="J55" s="2">
        <v>2.7616401448177199E-2</v>
      </c>
      <c r="K55" s="2">
        <v>0.13428922572716101</v>
      </c>
      <c r="L55" s="2">
        <v>0.14490031782721799</v>
      </c>
      <c r="M55" s="2">
        <v>0.12334384858044201</v>
      </c>
      <c r="N55" s="3">
        <v>0.499115938368275</v>
      </c>
      <c r="O55" s="3">
        <v>1.0586194935830699</v>
      </c>
    </row>
    <row r="56" spans="1:15" x14ac:dyDescent="0.3">
      <c r="A56" s="8" t="s">
        <v>201</v>
      </c>
      <c r="B56" s="8" t="s">
        <v>74</v>
      </c>
      <c r="C56" s="2">
        <v>2.47646135739506E-2</v>
      </c>
      <c r="D56" s="2">
        <v>2.81858639996172E-2</v>
      </c>
      <c r="E56" s="2">
        <v>4.4680256911477203E-3</v>
      </c>
      <c r="F56" s="2">
        <v>2.1036048558984301E-2</v>
      </c>
      <c r="G56" s="2">
        <v>1.7244508985296801E-2</v>
      </c>
      <c r="H56" s="2">
        <v>9.4575303354746607E-3</v>
      </c>
      <c r="I56" s="2">
        <v>1.42743503623829E-2</v>
      </c>
      <c r="J56" s="2">
        <v>-1.7036294714827201E-2</v>
      </c>
      <c r="K56" s="2">
        <v>2.0833333333333301E-2</v>
      </c>
      <c r="L56" s="2">
        <v>4.4854537559704699E-2</v>
      </c>
      <c r="M56" s="2">
        <v>3.3994098823920502E-2</v>
      </c>
      <c r="N56" s="3">
        <v>8.4092196418456694E-2</v>
      </c>
      <c r="O56" s="3">
        <v>0.15800986689006799</v>
      </c>
    </row>
    <row r="57" spans="1:15" x14ac:dyDescent="0.3">
      <c r="A57" s="8" t="s">
        <v>201</v>
      </c>
      <c r="B57" s="8" t="s">
        <v>75</v>
      </c>
      <c r="C57" s="2">
        <v>6.5443496552530104E-3</v>
      </c>
      <c r="D57" s="2">
        <v>1.5441774062463699E-2</v>
      </c>
      <c r="E57" s="2">
        <v>4.1733363823462197E-2</v>
      </c>
      <c r="F57" s="2">
        <v>3.6878498518274599E-2</v>
      </c>
      <c r="G57" s="2">
        <v>4.6046363925055601E-2</v>
      </c>
      <c r="H57" s="2">
        <v>6.1728395061728399E-2</v>
      </c>
      <c r="I57" s="2">
        <v>7.8154784597788796E-2</v>
      </c>
      <c r="J57" s="2">
        <v>1.9801980198019799E-2</v>
      </c>
      <c r="K57" s="2">
        <v>8.5558252427184497E-2</v>
      </c>
      <c r="L57" s="2">
        <v>0.100055897149245</v>
      </c>
      <c r="M57" s="2">
        <v>0.107505807200929</v>
      </c>
      <c r="N57" s="3">
        <v>0.34874469589816098</v>
      </c>
      <c r="O57" s="3">
        <v>0.74445460782071804</v>
      </c>
    </row>
    <row r="58" spans="1:15" x14ac:dyDescent="0.3">
      <c r="A58" s="8" t="s">
        <v>202</v>
      </c>
      <c r="B58" s="8" t="s">
        <v>74</v>
      </c>
      <c r="C58" s="2">
        <v>1.83017090566546E-2</v>
      </c>
      <c r="D58" s="2">
        <v>2.8677150786308999E-2</v>
      </c>
      <c r="E58" s="2">
        <v>5.3699897225077099E-2</v>
      </c>
      <c r="F58" s="2">
        <v>2.0848573518654E-2</v>
      </c>
      <c r="G58" s="2">
        <v>3.1171623074167001E-2</v>
      </c>
      <c r="H58" s="2">
        <v>2.1137363910122799E-2</v>
      </c>
      <c r="I58" s="2">
        <v>2.7958940622696101E-2</v>
      </c>
      <c r="J58" s="2">
        <v>-3.5032549928279803E-2</v>
      </c>
      <c r="K58" s="2">
        <v>4.1735749814190197E-2</v>
      </c>
      <c r="L58" s="2">
        <v>4.22589320015367E-2</v>
      </c>
      <c r="M58" s="2">
        <v>2.5485756410931499E-2</v>
      </c>
      <c r="N58" s="3">
        <v>7.4423480083857393E-2</v>
      </c>
      <c r="O58" s="3">
        <v>0.25096351490236402</v>
      </c>
    </row>
    <row r="59" spans="1:15" x14ac:dyDescent="0.3">
      <c r="A59" s="8" t="s">
        <v>202</v>
      </c>
      <c r="B59" s="8" t="s">
        <v>75</v>
      </c>
      <c r="C59" s="2">
        <v>2.12572122684482E-3</v>
      </c>
      <c r="D59" s="2">
        <v>1.4242424242424201E-2</v>
      </c>
      <c r="E59" s="2">
        <v>5.9755004481625303E-2</v>
      </c>
      <c r="F59" s="2">
        <v>1.8325345362277999E-2</v>
      </c>
      <c r="G59" s="2">
        <v>3.7375415282392001E-2</v>
      </c>
      <c r="H59" s="2">
        <v>7.0990125433680301E-2</v>
      </c>
      <c r="I59" s="2">
        <v>0.100922003488662</v>
      </c>
      <c r="J59" s="2">
        <v>1.35808057944771E-2</v>
      </c>
      <c r="K59" s="2">
        <v>0.119026351049576</v>
      </c>
      <c r="L59" s="2">
        <v>0.13091199361404901</v>
      </c>
      <c r="M59" s="2">
        <v>0.12599258867125501</v>
      </c>
      <c r="N59" s="3">
        <v>0.44431869624264397</v>
      </c>
      <c r="O59" s="3">
        <v>0.90648341798625598</v>
      </c>
    </row>
    <row r="60" spans="1:15" x14ac:dyDescent="0.3">
      <c r="A60" s="11" t="s">
        <v>17</v>
      </c>
      <c r="B60" s="11" t="s">
        <v>17</v>
      </c>
      <c r="C60" s="3">
        <v>2.7026036704739399E-2</v>
      </c>
      <c r="D60" s="3">
        <v>2.4959098067797801E-2</v>
      </c>
      <c r="E60" s="3">
        <v>2.8055972709823102E-2</v>
      </c>
      <c r="F60" s="3">
        <v>2.7009770726516402E-2</v>
      </c>
      <c r="G60" s="3">
        <v>2.8984005576383299E-2</v>
      </c>
      <c r="H60" s="3">
        <v>3.5349096934245101E-2</v>
      </c>
      <c r="I60" s="3">
        <v>3.8974186674683102E-2</v>
      </c>
      <c r="J60" s="3">
        <v>-9.8205661718088495E-3</v>
      </c>
      <c r="K60" s="3">
        <v>5.3912826749287698E-2</v>
      </c>
      <c r="L60" s="3">
        <v>6.9861980387759703E-2</v>
      </c>
      <c r="M60" s="3">
        <v>6.1511724957982197E-2</v>
      </c>
      <c r="N60" s="3">
        <v>0.185144053408902</v>
      </c>
      <c r="O60" s="3">
        <v>0.38504112422798797</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45</v>
      </c>
      <c r="B65" s="15"/>
    </row>
    <row r="66" spans="1:2" x14ac:dyDescent="0.3">
      <c r="A66" s="14" t="s">
        <v>78</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76</v>
      </c>
      <c r="B1" s="15"/>
    </row>
    <row r="2" spans="1:14" ht="15.6" x14ac:dyDescent="0.3">
      <c r="A2" s="12" t="s">
        <v>32</v>
      </c>
      <c r="B2" s="15"/>
    </row>
    <row r="3" spans="1:14" ht="15.6" x14ac:dyDescent="0.3">
      <c r="A3" s="12" t="s">
        <v>33</v>
      </c>
      <c r="B3" s="15"/>
    </row>
    <row r="4" spans="1:14" ht="15.6" x14ac:dyDescent="0.3">
      <c r="A4" s="12" t="s">
        <v>77</v>
      </c>
      <c r="B4" s="15"/>
    </row>
    <row r="5" spans="1:14" x14ac:dyDescent="0.3">
      <c r="A5" s="15"/>
      <c r="B5" s="15"/>
    </row>
    <row r="6" spans="1:14" x14ac:dyDescent="0.3">
      <c r="A6" s="16" t="str">
        <f>HYPERLINK("#'Table of contents'!A7",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74</v>
      </c>
      <c r="C9" s="1">
        <v>126669</v>
      </c>
      <c r="D9" s="1">
        <v>130480</v>
      </c>
      <c r="E9" s="1">
        <v>134046</v>
      </c>
      <c r="F9" s="1">
        <v>137843</v>
      </c>
      <c r="G9" s="1">
        <v>141085</v>
      </c>
      <c r="H9" s="1">
        <v>144328</v>
      </c>
      <c r="I9" s="1">
        <v>147917</v>
      </c>
      <c r="J9" s="1">
        <v>151425</v>
      </c>
      <c r="K9" s="1">
        <v>148065</v>
      </c>
      <c r="L9" s="1">
        <v>153108</v>
      </c>
      <c r="M9" s="1">
        <v>159977</v>
      </c>
      <c r="N9" s="1">
        <v>165012</v>
      </c>
    </row>
    <row r="10" spans="1:14" x14ac:dyDescent="0.3">
      <c r="A10" s="7" t="s">
        <v>12</v>
      </c>
      <c r="B10" s="7" t="s">
        <v>75</v>
      </c>
      <c r="C10" s="1">
        <v>64369</v>
      </c>
      <c r="D10" s="1">
        <v>65721</v>
      </c>
      <c r="E10" s="1">
        <v>67052</v>
      </c>
      <c r="F10" s="1">
        <v>68897</v>
      </c>
      <c r="G10" s="1">
        <v>71239</v>
      </c>
      <c r="H10" s="1">
        <v>74150</v>
      </c>
      <c r="I10" s="1">
        <v>78284</v>
      </c>
      <c r="J10" s="1">
        <v>83592</v>
      </c>
      <c r="K10" s="1">
        <v>84644</v>
      </c>
      <c r="L10" s="1">
        <v>92147</v>
      </c>
      <c r="M10" s="1">
        <v>102412</v>
      </c>
      <c r="N10" s="1">
        <v>113517</v>
      </c>
    </row>
    <row r="11" spans="1:14" x14ac:dyDescent="0.3">
      <c r="A11" s="7" t="s">
        <v>13</v>
      </c>
      <c r="B11" s="7" t="s">
        <v>74</v>
      </c>
      <c r="C11" s="1">
        <v>5265</v>
      </c>
      <c r="D11" s="1">
        <v>5437</v>
      </c>
      <c r="E11" s="1">
        <v>5626</v>
      </c>
      <c r="F11" s="1">
        <v>5788</v>
      </c>
      <c r="G11" s="1">
        <v>5984</v>
      </c>
      <c r="H11" s="1">
        <v>6168</v>
      </c>
      <c r="I11" s="1">
        <v>6371</v>
      </c>
      <c r="J11" s="1">
        <v>6513</v>
      </c>
      <c r="K11" s="1">
        <v>6335</v>
      </c>
      <c r="L11" s="1">
        <v>6592</v>
      </c>
      <c r="M11" s="1">
        <v>6948</v>
      </c>
      <c r="N11" s="1">
        <v>7036</v>
      </c>
    </row>
    <row r="12" spans="1:14" x14ac:dyDescent="0.3">
      <c r="A12" s="7" t="s">
        <v>13</v>
      </c>
      <c r="B12" s="7" t="s">
        <v>75</v>
      </c>
      <c r="C12" s="1">
        <v>1108</v>
      </c>
      <c r="D12" s="1">
        <v>1087</v>
      </c>
      <c r="E12" s="1">
        <v>1034</v>
      </c>
      <c r="F12" s="1">
        <v>1028</v>
      </c>
      <c r="G12" s="1">
        <v>1074</v>
      </c>
      <c r="H12" s="1">
        <v>1107</v>
      </c>
      <c r="I12" s="1">
        <v>1161</v>
      </c>
      <c r="J12" s="1">
        <v>1258</v>
      </c>
      <c r="K12" s="1">
        <v>1265</v>
      </c>
      <c r="L12" s="1">
        <v>1361</v>
      </c>
      <c r="M12" s="1">
        <v>1501</v>
      </c>
      <c r="N12" s="1">
        <v>1634</v>
      </c>
    </row>
    <row r="13" spans="1:14" x14ac:dyDescent="0.3">
      <c r="A13" s="7" t="s">
        <v>14</v>
      </c>
      <c r="B13" s="7" t="s">
        <v>74</v>
      </c>
      <c r="C13" s="1">
        <v>17104</v>
      </c>
      <c r="D13" s="1">
        <v>17478</v>
      </c>
      <c r="E13" s="1">
        <v>17776</v>
      </c>
      <c r="F13" s="1">
        <v>18098</v>
      </c>
      <c r="G13" s="1">
        <v>18575</v>
      </c>
      <c r="H13" s="1">
        <v>18985</v>
      </c>
      <c r="I13" s="1">
        <v>19311</v>
      </c>
      <c r="J13" s="1">
        <v>19696</v>
      </c>
      <c r="K13" s="1">
        <v>19099</v>
      </c>
      <c r="L13" s="1">
        <v>19717</v>
      </c>
      <c r="M13" s="1">
        <v>20640</v>
      </c>
      <c r="N13" s="1">
        <v>20810</v>
      </c>
    </row>
    <row r="14" spans="1:14" x14ac:dyDescent="0.3">
      <c r="A14" s="7" t="s">
        <v>14</v>
      </c>
      <c r="B14" s="7" t="s">
        <v>75</v>
      </c>
      <c r="C14" s="1">
        <v>3546</v>
      </c>
      <c r="D14" s="1">
        <v>3674</v>
      </c>
      <c r="E14" s="1">
        <v>3713</v>
      </c>
      <c r="F14" s="1">
        <v>3717</v>
      </c>
      <c r="G14" s="1">
        <v>3786</v>
      </c>
      <c r="H14" s="1">
        <v>3761</v>
      </c>
      <c r="I14" s="1">
        <v>3817</v>
      </c>
      <c r="J14" s="1">
        <v>4025</v>
      </c>
      <c r="K14" s="1">
        <v>4016</v>
      </c>
      <c r="L14" s="1">
        <v>4331</v>
      </c>
      <c r="M14" s="1">
        <v>4915</v>
      </c>
      <c r="N14" s="1">
        <v>5177</v>
      </c>
    </row>
    <row r="15" spans="1:14" x14ac:dyDescent="0.3">
      <c r="A15" s="7" t="s">
        <v>15</v>
      </c>
      <c r="B15" s="7" t="s">
        <v>74</v>
      </c>
      <c r="C15" s="1">
        <v>6800</v>
      </c>
      <c r="D15" s="1">
        <v>6958</v>
      </c>
      <c r="E15" s="1">
        <v>7079</v>
      </c>
      <c r="F15" s="1">
        <v>7170</v>
      </c>
      <c r="G15" s="1">
        <v>7352</v>
      </c>
      <c r="H15" s="1">
        <v>7549</v>
      </c>
      <c r="I15" s="1">
        <v>7731</v>
      </c>
      <c r="J15" s="1">
        <v>7915</v>
      </c>
      <c r="K15" s="1">
        <v>7693</v>
      </c>
      <c r="L15" s="1">
        <v>8058</v>
      </c>
      <c r="M15" s="1">
        <v>8598</v>
      </c>
      <c r="N15" s="1">
        <v>8854</v>
      </c>
    </row>
    <row r="16" spans="1:14" x14ac:dyDescent="0.3">
      <c r="A16" s="7" t="s">
        <v>15</v>
      </c>
      <c r="B16" s="7" t="s">
        <v>75</v>
      </c>
      <c r="C16" s="1">
        <v>3452</v>
      </c>
      <c r="D16" s="1">
        <v>3426</v>
      </c>
      <c r="E16" s="1">
        <v>3374</v>
      </c>
      <c r="F16" s="1">
        <v>3401</v>
      </c>
      <c r="G16" s="1">
        <v>3433</v>
      </c>
      <c r="H16" s="1">
        <v>3510</v>
      </c>
      <c r="I16" s="1">
        <v>3617</v>
      </c>
      <c r="J16" s="1">
        <v>3819</v>
      </c>
      <c r="K16" s="1">
        <v>3885</v>
      </c>
      <c r="L16" s="1">
        <v>4288</v>
      </c>
      <c r="M16" s="1">
        <v>4762</v>
      </c>
      <c r="N16" s="1">
        <v>5283</v>
      </c>
    </row>
    <row r="17" spans="1:14" x14ac:dyDescent="0.3">
      <c r="A17" s="7" t="s">
        <v>16</v>
      </c>
      <c r="B17" s="7" t="s">
        <v>74</v>
      </c>
      <c r="C17" s="1">
        <v>4065</v>
      </c>
      <c r="D17" s="1">
        <v>4351</v>
      </c>
      <c r="E17" s="1">
        <v>4722</v>
      </c>
      <c r="F17" s="1">
        <v>4964</v>
      </c>
      <c r="G17" s="1">
        <v>5168</v>
      </c>
      <c r="H17" s="1">
        <v>5365</v>
      </c>
      <c r="I17" s="1">
        <v>5501</v>
      </c>
      <c r="J17" s="1">
        <v>5735</v>
      </c>
      <c r="K17" s="1">
        <v>5858</v>
      </c>
      <c r="L17" s="1">
        <v>5968</v>
      </c>
      <c r="M17" s="1">
        <v>5935</v>
      </c>
      <c r="N17" s="1">
        <v>5747</v>
      </c>
    </row>
    <row r="18" spans="1:14" x14ac:dyDescent="0.3">
      <c r="A18" s="7" t="s">
        <v>16</v>
      </c>
      <c r="B18" s="7" t="s">
        <v>75</v>
      </c>
      <c r="C18" s="1">
        <v>20173</v>
      </c>
      <c r="D18" s="1">
        <v>21046</v>
      </c>
      <c r="E18" s="1">
        <v>22746</v>
      </c>
      <c r="F18" s="1">
        <v>22841</v>
      </c>
      <c r="G18" s="1">
        <v>23079</v>
      </c>
      <c r="H18" s="1">
        <v>23553</v>
      </c>
      <c r="I18" s="1">
        <v>24767</v>
      </c>
      <c r="J18" s="1">
        <v>27341</v>
      </c>
      <c r="K18" s="1">
        <v>29427</v>
      </c>
      <c r="L18" s="1">
        <v>32153</v>
      </c>
      <c r="M18" s="1">
        <v>32393</v>
      </c>
      <c r="N18" s="1">
        <v>36537</v>
      </c>
    </row>
    <row r="19" spans="1:14" x14ac:dyDescent="0.3">
      <c r="A19" s="10" t="s">
        <v>17</v>
      </c>
      <c r="B19" s="10" t="s">
        <v>17</v>
      </c>
      <c r="C19" s="5">
        <v>252551</v>
      </c>
      <c r="D19" s="5">
        <v>259658</v>
      </c>
      <c r="E19" s="5">
        <v>267168</v>
      </c>
      <c r="F19" s="5">
        <v>273747</v>
      </c>
      <c r="G19" s="5">
        <v>280775</v>
      </c>
      <c r="H19" s="5">
        <v>288476</v>
      </c>
      <c r="I19" s="5">
        <v>298477</v>
      </c>
      <c r="J19" s="5">
        <v>311319</v>
      </c>
      <c r="K19" s="5">
        <v>310287</v>
      </c>
      <c r="L19" s="5">
        <v>327723</v>
      </c>
      <c r="M19" s="5">
        <v>348081</v>
      </c>
      <c r="N19" s="5">
        <v>369607</v>
      </c>
    </row>
    <row r="20" spans="1:14" x14ac:dyDescent="0.3">
      <c r="A20" s="15"/>
      <c r="B20" s="15"/>
    </row>
    <row r="21" spans="1:14" x14ac:dyDescent="0.3">
      <c r="A21" s="15"/>
      <c r="B21" s="15"/>
    </row>
    <row r="22" spans="1:14" x14ac:dyDescent="0.3">
      <c r="A22" s="15"/>
      <c r="B22" s="15"/>
      <c r="C22" s="20" t="s">
        <v>35</v>
      </c>
      <c r="D22" s="21"/>
      <c r="E22" s="21"/>
      <c r="F22" s="21"/>
      <c r="G22" s="21"/>
      <c r="H22" s="21"/>
      <c r="I22" s="21"/>
      <c r="J22" s="21"/>
      <c r="K22" s="21"/>
      <c r="L22" s="21"/>
      <c r="M22" s="21"/>
      <c r="N22" s="21"/>
    </row>
    <row r="23" spans="1:14" x14ac:dyDescent="0.3">
      <c r="A23" s="9" t="s">
        <v>39</v>
      </c>
      <c r="B23" s="9" t="s">
        <v>39</v>
      </c>
      <c r="C23" s="4" t="s">
        <v>0</v>
      </c>
      <c r="D23" s="4" t="s">
        <v>1</v>
      </c>
      <c r="E23" s="4" t="s">
        <v>2</v>
      </c>
      <c r="F23" s="4" t="s">
        <v>3</v>
      </c>
      <c r="G23" s="4" t="s">
        <v>4</v>
      </c>
      <c r="H23" s="4" t="s">
        <v>5</v>
      </c>
      <c r="I23" s="4" t="s">
        <v>6</v>
      </c>
      <c r="J23" s="4" t="s">
        <v>7</v>
      </c>
      <c r="K23" s="4" t="s">
        <v>8</v>
      </c>
      <c r="L23" s="4" t="s">
        <v>9</v>
      </c>
      <c r="M23" s="4" t="s">
        <v>10</v>
      </c>
      <c r="N23" s="4" t="s">
        <v>11</v>
      </c>
    </row>
    <row r="24" spans="1:14" x14ac:dyDescent="0.3">
      <c r="A24" s="8" t="s">
        <v>12</v>
      </c>
      <c r="B24" s="8" t="s">
        <v>74</v>
      </c>
      <c r="C24" s="2">
        <v>0.66305656466252805</v>
      </c>
      <c r="D24" s="2">
        <v>0.66503228831657302</v>
      </c>
      <c r="E24" s="2">
        <v>0.66657052780236503</v>
      </c>
      <c r="F24" s="2">
        <v>0.66674567089097403</v>
      </c>
      <c r="G24" s="2">
        <v>0.66447975735197196</v>
      </c>
      <c r="H24" s="2">
        <v>0.66060655992823103</v>
      </c>
      <c r="I24" s="2">
        <v>0.653918417690461</v>
      </c>
      <c r="J24" s="2">
        <v>0.64431509209972004</v>
      </c>
      <c r="K24" s="2">
        <v>0.63626675375683805</v>
      </c>
      <c r="L24" s="2">
        <v>0.62428085054331195</v>
      </c>
      <c r="M24" s="2">
        <v>0.60969400394071405</v>
      </c>
      <c r="N24" s="2">
        <v>0.59244100255269605</v>
      </c>
    </row>
    <row r="25" spans="1:14" x14ac:dyDescent="0.3">
      <c r="A25" s="8" t="s">
        <v>12</v>
      </c>
      <c r="B25" s="8" t="s">
        <v>75</v>
      </c>
      <c r="C25" s="2">
        <v>0.33694343533747201</v>
      </c>
      <c r="D25" s="2">
        <v>0.33496771168342698</v>
      </c>
      <c r="E25" s="2">
        <v>0.33342947219763502</v>
      </c>
      <c r="F25" s="2">
        <v>0.33325432910902603</v>
      </c>
      <c r="G25" s="2">
        <v>0.33552024264802799</v>
      </c>
      <c r="H25" s="2">
        <v>0.33939344007176903</v>
      </c>
      <c r="I25" s="2">
        <v>0.346081582309539</v>
      </c>
      <c r="J25" s="2">
        <v>0.35568490790028001</v>
      </c>
      <c r="K25" s="2">
        <v>0.363733246243162</v>
      </c>
      <c r="L25" s="2">
        <v>0.375719149456688</v>
      </c>
      <c r="M25" s="2">
        <v>0.39030599605928601</v>
      </c>
      <c r="N25" s="2">
        <v>0.40755899744730401</v>
      </c>
    </row>
    <row r="26" spans="1:14" x14ac:dyDescent="0.3">
      <c r="A26" s="8" t="s">
        <v>13</v>
      </c>
      <c r="B26" s="8" t="s">
        <v>74</v>
      </c>
      <c r="C26" s="2">
        <v>0.82614153459909001</v>
      </c>
      <c r="D26" s="2">
        <v>0.83338442673206603</v>
      </c>
      <c r="E26" s="2">
        <v>0.84474474474474504</v>
      </c>
      <c r="F26" s="2">
        <v>0.84917840375586895</v>
      </c>
      <c r="G26" s="2">
        <v>0.84783224709549398</v>
      </c>
      <c r="H26" s="2">
        <v>0.84783505154639205</v>
      </c>
      <c r="I26" s="2">
        <v>0.84585767392458799</v>
      </c>
      <c r="J26" s="2">
        <v>0.83811607257753196</v>
      </c>
      <c r="K26" s="2">
        <v>0.83355263157894699</v>
      </c>
      <c r="L26" s="2">
        <v>0.82886960895259698</v>
      </c>
      <c r="M26" s="2">
        <v>0.82234583974434805</v>
      </c>
      <c r="N26" s="2">
        <v>0.81153402537485597</v>
      </c>
    </row>
    <row r="27" spans="1:14" x14ac:dyDescent="0.3">
      <c r="A27" s="8" t="s">
        <v>13</v>
      </c>
      <c r="B27" s="8" t="s">
        <v>75</v>
      </c>
      <c r="C27" s="2">
        <v>0.17385846540090999</v>
      </c>
      <c r="D27" s="2">
        <v>0.166615573267934</v>
      </c>
      <c r="E27" s="2">
        <v>0.15525525525525499</v>
      </c>
      <c r="F27" s="2">
        <v>0.150821596244131</v>
      </c>
      <c r="G27" s="2">
        <v>0.15216775290450599</v>
      </c>
      <c r="H27" s="2">
        <v>0.15216494845360801</v>
      </c>
      <c r="I27" s="2">
        <v>0.15414232607541201</v>
      </c>
      <c r="J27" s="2">
        <v>0.16188392742246799</v>
      </c>
      <c r="K27" s="2">
        <v>0.16644736842105301</v>
      </c>
      <c r="L27" s="2">
        <v>0.17113039104740299</v>
      </c>
      <c r="M27" s="2">
        <v>0.177654160255652</v>
      </c>
      <c r="N27" s="2">
        <v>0.188465974625144</v>
      </c>
    </row>
    <row r="28" spans="1:14" x14ac:dyDescent="0.3">
      <c r="A28" s="8" t="s">
        <v>14</v>
      </c>
      <c r="B28" s="8" t="s">
        <v>74</v>
      </c>
      <c r="C28" s="2">
        <v>0.82828087167070197</v>
      </c>
      <c r="D28" s="2">
        <v>0.82630484114977298</v>
      </c>
      <c r="E28" s="2">
        <v>0.82721392340267097</v>
      </c>
      <c r="F28" s="2">
        <v>0.82961265184506106</v>
      </c>
      <c r="G28" s="2">
        <v>0.83068735745270805</v>
      </c>
      <c r="H28" s="2">
        <v>0.83465224654884396</v>
      </c>
      <c r="I28" s="2">
        <v>0.83496195088204805</v>
      </c>
      <c r="J28" s="2">
        <v>0.83031912651237305</v>
      </c>
      <c r="K28" s="2">
        <v>0.82626000432619495</v>
      </c>
      <c r="L28" s="2">
        <v>0.81990186294078504</v>
      </c>
      <c r="M28" s="2">
        <v>0.80766973195069502</v>
      </c>
      <c r="N28" s="2">
        <v>0.80078500788856</v>
      </c>
    </row>
    <row r="29" spans="1:14" x14ac:dyDescent="0.3">
      <c r="A29" s="8" t="s">
        <v>14</v>
      </c>
      <c r="B29" s="8" t="s">
        <v>75</v>
      </c>
      <c r="C29" s="2">
        <v>0.171719128329298</v>
      </c>
      <c r="D29" s="2">
        <v>0.17369515885022699</v>
      </c>
      <c r="E29" s="2">
        <v>0.172786076597329</v>
      </c>
      <c r="F29" s="2">
        <v>0.170387348154939</v>
      </c>
      <c r="G29" s="2">
        <v>0.169312642547292</v>
      </c>
      <c r="H29" s="2">
        <v>0.16534775345115599</v>
      </c>
      <c r="I29" s="2">
        <v>0.165038049117952</v>
      </c>
      <c r="J29" s="2">
        <v>0.169680873487627</v>
      </c>
      <c r="K29" s="2">
        <v>0.17373999567380499</v>
      </c>
      <c r="L29" s="2">
        <v>0.18009813705921501</v>
      </c>
      <c r="M29" s="2">
        <v>0.192330268049305</v>
      </c>
      <c r="N29" s="2">
        <v>0.19921499211144</v>
      </c>
    </row>
    <row r="30" spans="1:14" x14ac:dyDescent="0.3">
      <c r="A30" s="8" t="s">
        <v>15</v>
      </c>
      <c r="B30" s="8" t="s">
        <v>74</v>
      </c>
      <c r="C30" s="2">
        <v>0.66328521264143603</v>
      </c>
      <c r="D30" s="2">
        <v>0.67006933744221897</v>
      </c>
      <c r="E30" s="2">
        <v>0.67722185018654901</v>
      </c>
      <c r="F30" s="2">
        <v>0.67827074070570403</v>
      </c>
      <c r="G30" s="2">
        <v>0.68168752897542895</v>
      </c>
      <c r="H30" s="2">
        <v>0.68261144768966497</v>
      </c>
      <c r="I30" s="2">
        <v>0.68126542121959799</v>
      </c>
      <c r="J30" s="2">
        <v>0.67453553775353703</v>
      </c>
      <c r="K30" s="2">
        <v>0.66444981862152397</v>
      </c>
      <c r="L30" s="2">
        <v>0.65268103029321201</v>
      </c>
      <c r="M30" s="2">
        <v>0.64356287425149705</v>
      </c>
      <c r="N30" s="2">
        <v>0.626299780717267</v>
      </c>
    </row>
    <row r="31" spans="1:14" x14ac:dyDescent="0.3">
      <c r="A31" s="8" t="s">
        <v>15</v>
      </c>
      <c r="B31" s="8" t="s">
        <v>75</v>
      </c>
      <c r="C31" s="2">
        <v>0.33671478735856403</v>
      </c>
      <c r="D31" s="2">
        <v>0.32993066255778097</v>
      </c>
      <c r="E31" s="2">
        <v>0.32277814981345099</v>
      </c>
      <c r="F31" s="2">
        <v>0.32172925929429602</v>
      </c>
      <c r="G31" s="2">
        <v>0.318312471024571</v>
      </c>
      <c r="H31" s="2">
        <v>0.31738855231033503</v>
      </c>
      <c r="I31" s="2">
        <v>0.31873457878040201</v>
      </c>
      <c r="J31" s="2">
        <v>0.32546446224646303</v>
      </c>
      <c r="K31" s="2">
        <v>0.33555018137847598</v>
      </c>
      <c r="L31" s="2">
        <v>0.34731896970678799</v>
      </c>
      <c r="M31" s="2">
        <v>0.356437125748503</v>
      </c>
      <c r="N31" s="2">
        <v>0.373700219282733</v>
      </c>
    </row>
    <row r="32" spans="1:14" x14ac:dyDescent="0.3">
      <c r="A32" s="8" t="s">
        <v>16</v>
      </c>
      <c r="B32" s="8" t="s">
        <v>74</v>
      </c>
      <c r="C32" s="2">
        <v>0.16771185741397801</v>
      </c>
      <c r="D32" s="2">
        <v>0.17131944717880099</v>
      </c>
      <c r="E32" s="2">
        <v>0.17190913062472701</v>
      </c>
      <c r="F32" s="2">
        <v>0.178529041539291</v>
      </c>
      <c r="G32" s="2">
        <v>0.18295748221050001</v>
      </c>
      <c r="H32" s="2">
        <v>0.18552458676257</v>
      </c>
      <c r="I32" s="2">
        <v>0.181743095017841</v>
      </c>
      <c r="J32" s="2">
        <v>0.17338855968073499</v>
      </c>
      <c r="K32" s="2">
        <v>0.166019555051722</v>
      </c>
      <c r="L32" s="2">
        <v>0.15655413026940501</v>
      </c>
      <c r="M32" s="2">
        <v>0.15484763097474399</v>
      </c>
      <c r="N32" s="2">
        <v>0.13591429382272299</v>
      </c>
    </row>
    <row r="33" spans="1:15" x14ac:dyDescent="0.3">
      <c r="A33" s="8" t="s">
        <v>16</v>
      </c>
      <c r="B33" s="8" t="s">
        <v>75</v>
      </c>
      <c r="C33" s="2">
        <v>0.83228814258602202</v>
      </c>
      <c r="D33" s="2">
        <v>0.82868055282119901</v>
      </c>
      <c r="E33" s="2">
        <v>0.82809086937527299</v>
      </c>
      <c r="F33" s="2">
        <v>0.82147095846070906</v>
      </c>
      <c r="G33" s="2">
        <v>0.81704251778949999</v>
      </c>
      <c r="H33" s="2">
        <v>0.81447541323743</v>
      </c>
      <c r="I33" s="2">
        <v>0.81825690498215897</v>
      </c>
      <c r="J33" s="2">
        <v>0.82661144031926503</v>
      </c>
      <c r="K33" s="2">
        <v>0.83398044494827805</v>
      </c>
      <c r="L33" s="2">
        <v>0.84344586973059499</v>
      </c>
      <c r="M33" s="2">
        <v>0.84515236902525603</v>
      </c>
      <c r="N33" s="2">
        <v>0.86408570617727698</v>
      </c>
    </row>
    <row r="34" spans="1:15" x14ac:dyDescent="0.3">
      <c r="A34" s="15"/>
      <c r="B34" s="15"/>
    </row>
    <row r="35" spans="1:15" x14ac:dyDescent="0.3">
      <c r="A35" s="15"/>
      <c r="B35" s="15"/>
    </row>
    <row r="36" spans="1:15" x14ac:dyDescent="0.3">
      <c r="A36" s="15"/>
      <c r="B36" s="13"/>
      <c r="C36" s="20" t="s">
        <v>36</v>
      </c>
      <c r="D36" s="20"/>
      <c r="E36" s="20"/>
      <c r="F36" s="20"/>
      <c r="G36" s="20"/>
      <c r="H36" s="20"/>
      <c r="I36" s="20"/>
      <c r="J36" s="20"/>
      <c r="K36" s="20"/>
      <c r="L36" s="20"/>
      <c r="M36" s="20"/>
      <c r="N36" s="6" t="s">
        <v>37</v>
      </c>
      <c r="O36" s="6" t="s">
        <v>38</v>
      </c>
    </row>
    <row r="37" spans="1:15" x14ac:dyDescent="0.3">
      <c r="A37" s="9" t="s">
        <v>39</v>
      </c>
      <c r="B37" s="9" t="s">
        <v>39</v>
      </c>
      <c r="C37" s="4" t="s">
        <v>18</v>
      </c>
      <c r="D37" s="4" t="s">
        <v>19</v>
      </c>
      <c r="E37" s="4" t="s">
        <v>20</v>
      </c>
      <c r="F37" s="4" t="s">
        <v>21</v>
      </c>
      <c r="G37" s="4" t="s">
        <v>22</v>
      </c>
      <c r="H37" s="4" t="s">
        <v>23</v>
      </c>
      <c r="I37" s="4" t="s">
        <v>24</v>
      </c>
      <c r="J37" s="4" t="s">
        <v>25</v>
      </c>
      <c r="K37" s="4" t="s">
        <v>26</v>
      </c>
      <c r="L37" s="4" t="s">
        <v>27</v>
      </c>
      <c r="M37" s="4" t="s">
        <v>28</v>
      </c>
      <c r="N37" s="4" t="s">
        <v>29</v>
      </c>
      <c r="O37" s="4" t="s">
        <v>30</v>
      </c>
    </row>
    <row r="38" spans="1:15" x14ac:dyDescent="0.3">
      <c r="A38" s="8" t="s">
        <v>12</v>
      </c>
      <c r="B38" s="8" t="s">
        <v>74</v>
      </c>
      <c r="C38" s="2">
        <v>3.0086287884170601E-2</v>
      </c>
      <c r="D38" s="2">
        <v>2.7329858982219499E-2</v>
      </c>
      <c r="E38" s="2">
        <v>2.8326097011473698E-2</v>
      </c>
      <c r="F38" s="2">
        <v>2.3519511328105199E-2</v>
      </c>
      <c r="G38" s="2">
        <v>2.2986143105220298E-2</v>
      </c>
      <c r="H38" s="2">
        <v>2.48669696801729E-2</v>
      </c>
      <c r="I38" s="2">
        <v>2.3716002893514599E-2</v>
      </c>
      <c r="J38" s="2">
        <v>-2.2189202575532401E-2</v>
      </c>
      <c r="K38" s="2">
        <v>3.40593658190659E-2</v>
      </c>
      <c r="L38" s="2">
        <v>4.4863756302740601E-2</v>
      </c>
      <c r="M38" s="2">
        <v>3.1473274283178199E-2</v>
      </c>
      <c r="N38" s="3">
        <v>8.9727587914809295E-2</v>
      </c>
      <c r="O38" s="3">
        <v>0.23101025021261401</v>
      </c>
    </row>
    <row r="39" spans="1:15" x14ac:dyDescent="0.3">
      <c r="A39" s="8" t="s">
        <v>12</v>
      </c>
      <c r="B39" s="8" t="s">
        <v>75</v>
      </c>
      <c r="C39" s="2">
        <v>2.1003899392564699E-2</v>
      </c>
      <c r="D39" s="2">
        <v>2.0252278571537299E-2</v>
      </c>
      <c r="E39" s="2">
        <v>2.7515957764123401E-2</v>
      </c>
      <c r="F39" s="2">
        <v>3.3992771818802003E-2</v>
      </c>
      <c r="G39" s="2">
        <v>4.0862448939485402E-2</v>
      </c>
      <c r="H39" s="2">
        <v>5.5751854349292002E-2</v>
      </c>
      <c r="I39" s="2">
        <v>6.7804404476010396E-2</v>
      </c>
      <c r="J39" s="2">
        <v>1.2584936357546201E-2</v>
      </c>
      <c r="K39" s="2">
        <v>8.8641841122820295E-2</v>
      </c>
      <c r="L39" s="2">
        <v>0.11139809217880101</v>
      </c>
      <c r="M39" s="2">
        <v>0.108434558450182</v>
      </c>
      <c r="N39" s="3">
        <v>0.35798880275624501</v>
      </c>
      <c r="O39" s="3">
        <v>0.69296963550677104</v>
      </c>
    </row>
    <row r="40" spans="1:15" x14ac:dyDescent="0.3">
      <c r="A40" s="8" t="s">
        <v>13</v>
      </c>
      <c r="B40" s="8" t="s">
        <v>74</v>
      </c>
      <c r="C40" s="2">
        <v>3.2668566001899303E-2</v>
      </c>
      <c r="D40" s="2">
        <v>3.4761817178591101E-2</v>
      </c>
      <c r="E40" s="2">
        <v>2.87948809100604E-2</v>
      </c>
      <c r="F40" s="2">
        <v>3.3863165169315798E-2</v>
      </c>
      <c r="G40" s="2">
        <v>3.07486631016043E-2</v>
      </c>
      <c r="H40" s="2">
        <v>3.2911802853437103E-2</v>
      </c>
      <c r="I40" s="2">
        <v>2.2288494741798798E-2</v>
      </c>
      <c r="J40" s="2">
        <v>-2.7329955473668E-2</v>
      </c>
      <c r="K40" s="2">
        <v>4.0568271507497998E-2</v>
      </c>
      <c r="L40" s="2">
        <v>5.4004854368932001E-2</v>
      </c>
      <c r="M40" s="2">
        <v>1.26655152561888E-2</v>
      </c>
      <c r="N40" s="3">
        <v>8.0300936588361696E-2</v>
      </c>
      <c r="O40" s="3">
        <v>0.25062211162460002</v>
      </c>
    </row>
    <row r="41" spans="1:15" x14ac:dyDescent="0.3">
      <c r="A41" s="8" t="s">
        <v>13</v>
      </c>
      <c r="B41" s="8" t="s">
        <v>75</v>
      </c>
      <c r="C41" s="2">
        <v>-1.8953068592057799E-2</v>
      </c>
      <c r="D41" s="2">
        <v>-4.8758049678012901E-2</v>
      </c>
      <c r="E41" s="2">
        <v>-5.8027079303675103E-3</v>
      </c>
      <c r="F41" s="2">
        <v>4.4747081712062299E-2</v>
      </c>
      <c r="G41" s="2">
        <v>3.0726256983240201E-2</v>
      </c>
      <c r="H41" s="2">
        <v>4.8780487804878099E-2</v>
      </c>
      <c r="I41" s="2">
        <v>8.3548664944013806E-2</v>
      </c>
      <c r="J41" s="2">
        <v>5.5643879173290899E-3</v>
      </c>
      <c r="K41" s="2">
        <v>7.5889328063241099E-2</v>
      </c>
      <c r="L41" s="2">
        <v>0.102865540044085</v>
      </c>
      <c r="M41" s="2">
        <v>8.8607594936708903E-2</v>
      </c>
      <c r="N41" s="3">
        <v>0.29888712241653398</v>
      </c>
      <c r="O41" s="3">
        <v>0.58027079303675</v>
      </c>
    </row>
    <row r="42" spans="1:15" x14ac:dyDescent="0.3">
      <c r="A42" s="8" t="s">
        <v>14</v>
      </c>
      <c r="B42" s="8" t="s">
        <v>74</v>
      </c>
      <c r="C42" s="2">
        <v>2.1866230121609001E-2</v>
      </c>
      <c r="D42" s="2">
        <v>1.7050005721478401E-2</v>
      </c>
      <c r="E42" s="2">
        <v>1.8114311431143101E-2</v>
      </c>
      <c r="F42" s="2">
        <v>2.6356503481047601E-2</v>
      </c>
      <c r="G42" s="2">
        <v>2.2072678331090199E-2</v>
      </c>
      <c r="H42" s="2">
        <v>1.7171451145641298E-2</v>
      </c>
      <c r="I42" s="2">
        <v>1.9936823572057401E-2</v>
      </c>
      <c r="J42" s="2">
        <v>-3.0310722989439501E-2</v>
      </c>
      <c r="K42" s="2">
        <v>3.2357715063615899E-2</v>
      </c>
      <c r="L42" s="2">
        <v>4.6812395394836899E-2</v>
      </c>
      <c r="M42" s="2">
        <v>8.2364341085271308E-3</v>
      </c>
      <c r="N42" s="3">
        <v>5.6559707554833499E-2</v>
      </c>
      <c r="O42" s="3">
        <v>0.17067956795679601</v>
      </c>
    </row>
    <row r="43" spans="1:15" x14ac:dyDescent="0.3">
      <c r="A43" s="8" t="s">
        <v>14</v>
      </c>
      <c r="B43" s="8" t="s">
        <v>75</v>
      </c>
      <c r="C43" s="2">
        <v>3.6097010716300101E-2</v>
      </c>
      <c r="D43" s="2">
        <v>1.0615133369624399E-2</v>
      </c>
      <c r="E43" s="2">
        <v>1.0772959870724501E-3</v>
      </c>
      <c r="F43" s="2">
        <v>1.85633575464084E-2</v>
      </c>
      <c r="G43" s="2">
        <v>-6.6032752245113596E-3</v>
      </c>
      <c r="H43" s="2">
        <v>1.48896570061154E-2</v>
      </c>
      <c r="I43" s="2">
        <v>5.4493057374901802E-2</v>
      </c>
      <c r="J43" s="2">
        <v>-2.2360248447204998E-3</v>
      </c>
      <c r="K43" s="2">
        <v>7.8436254980079695E-2</v>
      </c>
      <c r="L43" s="2">
        <v>0.134841837912722</v>
      </c>
      <c r="M43" s="2">
        <v>5.3306205493387597E-2</v>
      </c>
      <c r="N43" s="3">
        <v>0.28621118012422397</v>
      </c>
      <c r="O43" s="3">
        <v>0.39429033126851598</v>
      </c>
    </row>
    <row r="44" spans="1:15" x14ac:dyDescent="0.3">
      <c r="A44" s="8" t="s">
        <v>15</v>
      </c>
      <c r="B44" s="8" t="s">
        <v>74</v>
      </c>
      <c r="C44" s="2">
        <v>2.32352941176471E-2</v>
      </c>
      <c r="D44" s="2">
        <v>1.7390054613394702E-2</v>
      </c>
      <c r="E44" s="2">
        <v>1.2854923011724801E-2</v>
      </c>
      <c r="F44" s="2">
        <v>2.5383542538354301E-2</v>
      </c>
      <c r="G44" s="2">
        <v>2.67954298150163E-2</v>
      </c>
      <c r="H44" s="2">
        <v>2.4109153530268899E-2</v>
      </c>
      <c r="I44" s="2">
        <v>2.3800284568619798E-2</v>
      </c>
      <c r="J44" s="2">
        <v>-2.8048010107391001E-2</v>
      </c>
      <c r="K44" s="2">
        <v>4.7445729884310402E-2</v>
      </c>
      <c r="L44" s="2">
        <v>6.7014147431124396E-2</v>
      </c>
      <c r="M44" s="2">
        <v>2.97743661316585E-2</v>
      </c>
      <c r="N44" s="3">
        <v>0.11863550221099201</v>
      </c>
      <c r="O44" s="3">
        <v>0.25074163017375301</v>
      </c>
    </row>
    <row r="45" spans="1:15" x14ac:dyDescent="0.3">
      <c r="A45" s="8" t="s">
        <v>15</v>
      </c>
      <c r="B45" s="8" t="s">
        <v>75</v>
      </c>
      <c r="C45" s="2">
        <v>-7.5318655851680204E-3</v>
      </c>
      <c r="D45" s="2">
        <v>-1.51780502043199E-2</v>
      </c>
      <c r="E45" s="2">
        <v>8.0023710729104896E-3</v>
      </c>
      <c r="F45" s="2">
        <v>9.40899735371949E-3</v>
      </c>
      <c r="G45" s="2">
        <v>2.24293620739878E-2</v>
      </c>
      <c r="H45" s="2">
        <v>3.04843304843305E-2</v>
      </c>
      <c r="I45" s="2">
        <v>5.58473873375726E-2</v>
      </c>
      <c r="J45" s="2">
        <v>1.7282010997643399E-2</v>
      </c>
      <c r="K45" s="2">
        <v>0.10373230373230399</v>
      </c>
      <c r="L45" s="2">
        <v>0.11054104477611899</v>
      </c>
      <c r="M45" s="2">
        <v>0.109407811843763</v>
      </c>
      <c r="N45" s="3">
        <v>0.383346425765907</v>
      </c>
      <c r="O45" s="3">
        <v>0.56579727326615303</v>
      </c>
    </row>
    <row r="46" spans="1:15" x14ac:dyDescent="0.3">
      <c r="A46" s="8" t="s">
        <v>16</v>
      </c>
      <c r="B46" s="8" t="s">
        <v>74</v>
      </c>
      <c r="C46" s="2">
        <v>7.0356703567035703E-2</v>
      </c>
      <c r="D46" s="2">
        <v>8.5267754539186405E-2</v>
      </c>
      <c r="E46" s="2">
        <v>5.1249470563320597E-2</v>
      </c>
      <c r="F46" s="2">
        <v>4.1095890410958902E-2</v>
      </c>
      <c r="G46" s="2">
        <v>3.8119195046439597E-2</v>
      </c>
      <c r="H46" s="2">
        <v>2.5349487418452901E-2</v>
      </c>
      <c r="I46" s="2">
        <v>4.2537720414470098E-2</v>
      </c>
      <c r="J46" s="2">
        <v>2.1447253705318199E-2</v>
      </c>
      <c r="K46" s="2">
        <v>1.8777739842949798E-2</v>
      </c>
      <c r="L46" s="2">
        <v>-5.5294906166219798E-3</v>
      </c>
      <c r="M46" s="2">
        <v>-3.1676495366470103E-2</v>
      </c>
      <c r="N46" s="3">
        <v>2.0924149956408002E-3</v>
      </c>
      <c r="O46" s="3">
        <v>0.21706903854299001</v>
      </c>
    </row>
    <row r="47" spans="1:15" x14ac:dyDescent="0.3">
      <c r="A47" s="8" t="s">
        <v>16</v>
      </c>
      <c r="B47" s="8" t="s">
        <v>75</v>
      </c>
      <c r="C47" s="2">
        <v>4.3275665493481399E-2</v>
      </c>
      <c r="D47" s="2">
        <v>8.0775444264943499E-2</v>
      </c>
      <c r="E47" s="2">
        <v>4.1765585157829896E-3</v>
      </c>
      <c r="F47" s="2">
        <v>1.04198590254367E-2</v>
      </c>
      <c r="G47" s="2">
        <v>2.0538151566358999E-2</v>
      </c>
      <c r="H47" s="2">
        <v>5.1543327813866599E-2</v>
      </c>
      <c r="I47" s="2">
        <v>0.10392861468890099</v>
      </c>
      <c r="J47" s="2">
        <v>7.6295673164843994E-2</v>
      </c>
      <c r="K47" s="2">
        <v>9.2636014544466003E-2</v>
      </c>
      <c r="L47" s="2">
        <v>7.4643112617796201E-3</v>
      </c>
      <c r="M47" s="2">
        <v>0.12792887352205701</v>
      </c>
      <c r="N47" s="3">
        <v>0.33634468380819998</v>
      </c>
      <c r="O47" s="3">
        <v>0.60630440517013995</v>
      </c>
    </row>
    <row r="48" spans="1:15" x14ac:dyDescent="0.3">
      <c r="A48" s="11" t="s">
        <v>17</v>
      </c>
      <c r="B48" s="11" t="s">
        <v>17</v>
      </c>
      <c r="C48" s="3">
        <v>2.8140850758856601E-2</v>
      </c>
      <c r="D48" s="3">
        <v>2.89226598063607E-2</v>
      </c>
      <c r="E48" s="3">
        <v>2.4624955084441201E-2</v>
      </c>
      <c r="F48" s="3">
        <v>2.5673340712409599E-2</v>
      </c>
      <c r="G48" s="3">
        <v>2.74276555961179E-2</v>
      </c>
      <c r="H48" s="3">
        <v>3.4668395291116101E-2</v>
      </c>
      <c r="I48" s="3">
        <v>4.3025090710507002E-2</v>
      </c>
      <c r="J48" s="3">
        <v>-3.3149277750474599E-3</v>
      </c>
      <c r="K48" s="3">
        <v>5.6193137321254201E-2</v>
      </c>
      <c r="L48" s="3">
        <v>6.2119533874644098E-2</v>
      </c>
      <c r="M48" s="3">
        <v>6.18419275973121E-2</v>
      </c>
      <c r="N48" s="3">
        <v>0.18722917650384299</v>
      </c>
      <c r="O48" s="3">
        <v>0.38342541022877002</v>
      </c>
    </row>
    <row r="49" spans="1:2" x14ac:dyDescent="0.3">
      <c r="A49" s="15"/>
      <c r="B49" s="15"/>
    </row>
    <row r="50" spans="1:2" x14ac:dyDescent="0.3">
      <c r="A50" s="13" t="s">
        <v>40</v>
      </c>
      <c r="B50" s="15"/>
    </row>
    <row r="51" spans="1:2" x14ac:dyDescent="0.3">
      <c r="A51" s="14" t="s">
        <v>41</v>
      </c>
      <c r="B51" s="15"/>
    </row>
    <row r="52" spans="1:2" x14ac:dyDescent="0.3">
      <c r="A52" s="14" t="s">
        <v>42</v>
      </c>
      <c r="B52" s="15"/>
    </row>
    <row r="53" spans="1:2" x14ac:dyDescent="0.3">
      <c r="A53" s="14" t="s">
        <v>43</v>
      </c>
      <c r="B53" s="15"/>
    </row>
    <row r="54" spans="1:2" x14ac:dyDescent="0.3">
      <c r="A54" s="14" t="s">
        <v>44</v>
      </c>
      <c r="B54" s="15"/>
    </row>
    <row r="55" spans="1:2" x14ac:dyDescent="0.3">
      <c r="A55" s="14" t="s">
        <v>45</v>
      </c>
      <c r="B55" s="15"/>
    </row>
    <row r="56" spans="1:2" x14ac:dyDescent="0.3">
      <c r="A56" s="14" t="s">
        <v>78</v>
      </c>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2:N22"/>
    <mergeCell ref="C36:M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209</v>
      </c>
      <c r="B1" s="15"/>
    </row>
    <row r="2" spans="1:14" ht="15.6" x14ac:dyDescent="0.3">
      <c r="A2" s="12" t="s">
        <v>32</v>
      </c>
      <c r="B2" s="15"/>
    </row>
    <row r="3" spans="1:14" ht="15.6" x14ac:dyDescent="0.3">
      <c r="A3" s="12" t="s">
        <v>204</v>
      </c>
      <c r="B3" s="15"/>
    </row>
    <row r="4" spans="1:14" ht="15.6" x14ac:dyDescent="0.3">
      <c r="A4" s="12" t="s">
        <v>85</v>
      </c>
      <c r="B4" s="15"/>
    </row>
    <row r="5" spans="1:14" x14ac:dyDescent="0.3">
      <c r="A5" s="15"/>
      <c r="B5" s="15"/>
    </row>
    <row r="6" spans="1:14" x14ac:dyDescent="0.3">
      <c r="A6" s="16" t="str">
        <f>HYPERLINK("#'Table of contents'!A70",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79</v>
      </c>
      <c r="C9" s="1">
        <v>5696</v>
      </c>
      <c r="D9" s="1">
        <v>5931</v>
      </c>
      <c r="E9" s="1">
        <v>6174</v>
      </c>
      <c r="F9" s="1">
        <v>6274</v>
      </c>
      <c r="G9" s="1">
        <v>6533</v>
      </c>
      <c r="H9" s="1">
        <v>6745</v>
      </c>
      <c r="I9" s="1">
        <v>7174</v>
      </c>
      <c r="J9" s="1">
        <v>7556</v>
      </c>
      <c r="K9" s="1">
        <v>7900</v>
      </c>
      <c r="L9" s="1">
        <v>8603</v>
      </c>
      <c r="M9" s="1">
        <v>9676</v>
      </c>
      <c r="N9" s="1">
        <v>10608</v>
      </c>
    </row>
    <row r="10" spans="1:14" x14ac:dyDescent="0.3">
      <c r="A10" s="7" t="s">
        <v>196</v>
      </c>
      <c r="B10" s="7" t="s">
        <v>80</v>
      </c>
      <c r="C10" s="1">
        <v>960</v>
      </c>
      <c r="D10" s="1">
        <v>975</v>
      </c>
      <c r="E10" s="1">
        <v>1027</v>
      </c>
      <c r="F10" s="1">
        <v>1057</v>
      </c>
      <c r="G10" s="1">
        <v>1118</v>
      </c>
      <c r="H10" s="1">
        <v>1172</v>
      </c>
      <c r="I10" s="1">
        <v>1304</v>
      </c>
      <c r="J10" s="1">
        <v>1395</v>
      </c>
      <c r="K10" s="1">
        <v>1508</v>
      </c>
      <c r="L10" s="1">
        <v>1696</v>
      </c>
      <c r="M10" s="1">
        <v>2011</v>
      </c>
      <c r="N10" s="1">
        <v>2257</v>
      </c>
    </row>
    <row r="11" spans="1:14" x14ac:dyDescent="0.3">
      <c r="A11" s="7" t="s">
        <v>196</v>
      </c>
      <c r="B11" s="7" t="s">
        <v>81</v>
      </c>
      <c r="C11" s="1">
        <v>381</v>
      </c>
      <c r="D11" s="1">
        <v>418</v>
      </c>
      <c r="E11" s="1">
        <v>435</v>
      </c>
      <c r="F11" s="1">
        <v>471</v>
      </c>
      <c r="G11" s="1">
        <v>473</v>
      </c>
      <c r="H11" s="1">
        <v>500</v>
      </c>
      <c r="I11" s="1">
        <v>524</v>
      </c>
      <c r="J11" s="1">
        <v>560</v>
      </c>
      <c r="K11" s="1">
        <v>586</v>
      </c>
      <c r="L11" s="1">
        <v>632</v>
      </c>
      <c r="M11" s="1">
        <v>689</v>
      </c>
      <c r="N11" s="1">
        <v>738</v>
      </c>
    </row>
    <row r="12" spans="1:14" x14ac:dyDescent="0.3">
      <c r="A12" s="7" t="s">
        <v>196</v>
      </c>
      <c r="B12" s="7" t="s">
        <v>82</v>
      </c>
      <c r="C12" s="1">
        <v>9425</v>
      </c>
      <c r="D12" s="1">
        <v>9724</v>
      </c>
      <c r="E12" s="1">
        <v>9872</v>
      </c>
      <c r="F12" s="1">
        <v>9834</v>
      </c>
      <c r="G12" s="1">
        <v>10034</v>
      </c>
      <c r="H12" s="1">
        <v>10015</v>
      </c>
      <c r="I12" s="1">
        <v>10095</v>
      </c>
      <c r="J12" s="1">
        <v>10071</v>
      </c>
      <c r="K12" s="1">
        <v>9636</v>
      </c>
      <c r="L12" s="1">
        <v>9974</v>
      </c>
      <c r="M12" s="1">
        <v>10407</v>
      </c>
      <c r="N12" s="1">
        <v>10498</v>
      </c>
    </row>
    <row r="13" spans="1:14" x14ac:dyDescent="0.3">
      <c r="A13" s="7" t="s">
        <v>196</v>
      </c>
      <c r="B13" s="7" t="s">
        <v>16</v>
      </c>
      <c r="C13" s="1">
        <v>629</v>
      </c>
      <c r="D13" s="1">
        <v>667</v>
      </c>
      <c r="E13" s="1">
        <v>685</v>
      </c>
      <c r="F13" s="1">
        <v>745</v>
      </c>
      <c r="G13" s="1">
        <v>798</v>
      </c>
      <c r="H13" s="1">
        <v>848</v>
      </c>
      <c r="I13" s="1">
        <v>970</v>
      </c>
      <c r="J13" s="1">
        <v>1072</v>
      </c>
      <c r="K13" s="1">
        <v>1183</v>
      </c>
      <c r="L13" s="1">
        <v>1301</v>
      </c>
      <c r="M13" s="1">
        <v>1447</v>
      </c>
      <c r="N13" s="1">
        <v>1680</v>
      </c>
    </row>
    <row r="14" spans="1:14" x14ac:dyDescent="0.3">
      <c r="A14" s="7" t="s">
        <v>196</v>
      </c>
      <c r="B14" s="7" t="s">
        <v>83</v>
      </c>
      <c r="C14" s="1">
        <v>1905</v>
      </c>
      <c r="D14" s="1">
        <v>1898</v>
      </c>
      <c r="E14" s="1">
        <v>1838</v>
      </c>
      <c r="F14" s="1">
        <v>1725</v>
      </c>
      <c r="G14" s="1">
        <v>1736</v>
      </c>
      <c r="H14" s="1">
        <v>1707</v>
      </c>
      <c r="I14" s="1">
        <v>1659</v>
      </c>
      <c r="J14" s="1">
        <v>1652</v>
      </c>
      <c r="K14" s="1">
        <v>1527</v>
      </c>
      <c r="L14" s="1">
        <v>1575</v>
      </c>
      <c r="M14" s="1">
        <v>1547</v>
      </c>
      <c r="N14" s="1">
        <v>1480</v>
      </c>
    </row>
    <row r="15" spans="1:14" x14ac:dyDescent="0.3">
      <c r="A15" s="7" t="s">
        <v>197</v>
      </c>
      <c r="B15" s="7" t="s">
        <v>79</v>
      </c>
      <c r="C15" s="1">
        <v>12207</v>
      </c>
      <c r="D15" s="1">
        <v>12642</v>
      </c>
      <c r="E15" s="1">
        <v>12926</v>
      </c>
      <c r="F15" s="1">
        <v>13484</v>
      </c>
      <c r="G15" s="1">
        <v>14019</v>
      </c>
      <c r="H15" s="1">
        <v>14638</v>
      </c>
      <c r="I15" s="1">
        <v>15410</v>
      </c>
      <c r="J15" s="1">
        <v>16271</v>
      </c>
      <c r="K15" s="1">
        <v>16499</v>
      </c>
      <c r="L15" s="1">
        <v>17580</v>
      </c>
      <c r="M15" s="1">
        <v>19339</v>
      </c>
      <c r="N15" s="1">
        <v>20946</v>
      </c>
    </row>
    <row r="16" spans="1:14" x14ac:dyDescent="0.3">
      <c r="A16" s="7" t="s">
        <v>197</v>
      </c>
      <c r="B16" s="7" t="s">
        <v>80</v>
      </c>
      <c r="C16" s="1">
        <v>2040</v>
      </c>
      <c r="D16" s="1">
        <v>2141</v>
      </c>
      <c r="E16" s="1">
        <v>2198</v>
      </c>
      <c r="F16" s="1">
        <v>2252</v>
      </c>
      <c r="G16" s="1">
        <v>2360</v>
      </c>
      <c r="H16" s="1">
        <v>2509</v>
      </c>
      <c r="I16" s="1">
        <v>2669</v>
      </c>
      <c r="J16" s="1">
        <v>2791</v>
      </c>
      <c r="K16" s="1">
        <v>2722</v>
      </c>
      <c r="L16" s="1">
        <v>2947</v>
      </c>
      <c r="M16" s="1">
        <v>3286</v>
      </c>
      <c r="N16" s="1">
        <v>3573</v>
      </c>
    </row>
    <row r="17" spans="1:14" x14ac:dyDescent="0.3">
      <c r="A17" s="7" t="s">
        <v>197</v>
      </c>
      <c r="B17" s="7" t="s">
        <v>81</v>
      </c>
      <c r="C17" s="1">
        <v>1045</v>
      </c>
      <c r="D17" s="1">
        <v>1121</v>
      </c>
      <c r="E17" s="1">
        <v>1225</v>
      </c>
      <c r="F17" s="1">
        <v>1299</v>
      </c>
      <c r="G17" s="1">
        <v>1388</v>
      </c>
      <c r="H17" s="1">
        <v>1468</v>
      </c>
      <c r="I17" s="1">
        <v>1599</v>
      </c>
      <c r="J17" s="1">
        <v>1685</v>
      </c>
      <c r="K17" s="1">
        <v>1714</v>
      </c>
      <c r="L17" s="1">
        <v>1844</v>
      </c>
      <c r="M17" s="1">
        <v>2033</v>
      </c>
      <c r="N17" s="1">
        <v>2162</v>
      </c>
    </row>
    <row r="18" spans="1:14" x14ac:dyDescent="0.3">
      <c r="A18" s="7" t="s">
        <v>197</v>
      </c>
      <c r="B18" s="7" t="s">
        <v>82</v>
      </c>
      <c r="C18" s="1">
        <v>19876</v>
      </c>
      <c r="D18" s="1">
        <v>21002</v>
      </c>
      <c r="E18" s="1">
        <v>21937</v>
      </c>
      <c r="F18" s="1">
        <v>22830</v>
      </c>
      <c r="G18" s="1">
        <v>23514</v>
      </c>
      <c r="H18" s="1">
        <v>23949</v>
      </c>
      <c r="I18" s="1">
        <v>24522</v>
      </c>
      <c r="J18" s="1">
        <v>24832</v>
      </c>
      <c r="K18" s="1">
        <v>24185</v>
      </c>
      <c r="L18" s="1">
        <v>24460</v>
      </c>
      <c r="M18" s="1">
        <v>25333</v>
      </c>
      <c r="N18" s="1">
        <v>26078</v>
      </c>
    </row>
    <row r="19" spans="1:14" x14ac:dyDescent="0.3">
      <c r="A19" s="7" t="s">
        <v>197</v>
      </c>
      <c r="B19" s="7" t="s">
        <v>16</v>
      </c>
      <c r="C19" s="1">
        <v>1611</v>
      </c>
      <c r="D19" s="1">
        <v>1661</v>
      </c>
      <c r="E19" s="1">
        <v>1777</v>
      </c>
      <c r="F19" s="1">
        <v>1855</v>
      </c>
      <c r="G19" s="1">
        <v>1987</v>
      </c>
      <c r="H19" s="1">
        <v>2135</v>
      </c>
      <c r="I19" s="1">
        <v>2287</v>
      </c>
      <c r="J19" s="1">
        <v>2507</v>
      </c>
      <c r="K19" s="1">
        <v>2551</v>
      </c>
      <c r="L19" s="1">
        <v>2907</v>
      </c>
      <c r="M19" s="1">
        <v>3384</v>
      </c>
      <c r="N19" s="1">
        <v>3801</v>
      </c>
    </row>
    <row r="20" spans="1:14" x14ac:dyDescent="0.3">
      <c r="A20" s="7" t="s">
        <v>197</v>
      </c>
      <c r="B20" s="7" t="s">
        <v>83</v>
      </c>
      <c r="C20" s="1">
        <v>4470</v>
      </c>
      <c r="D20" s="1">
        <v>4372</v>
      </c>
      <c r="E20" s="1">
        <v>4339</v>
      </c>
      <c r="F20" s="1">
        <v>4223</v>
      </c>
      <c r="G20" s="1">
        <v>4179</v>
      </c>
      <c r="H20" s="1">
        <v>4138</v>
      </c>
      <c r="I20" s="1">
        <v>4147</v>
      </c>
      <c r="J20" s="1">
        <v>4148</v>
      </c>
      <c r="K20" s="1">
        <v>3707</v>
      </c>
      <c r="L20" s="1">
        <v>3793</v>
      </c>
      <c r="M20" s="1">
        <v>3706</v>
      </c>
      <c r="N20" s="1">
        <v>3557</v>
      </c>
    </row>
    <row r="21" spans="1:14" x14ac:dyDescent="0.3">
      <c r="A21" s="7" t="s">
        <v>198</v>
      </c>
      <c r="B21" s="7" t="s">
        <v>79</v>
      </c>
      <c r="C21" s="1">
        <v>10757</v>
      </c>
      <c r="D21" s="1">
        <v>11202</v>
      </c>
      <c r="E21" s="1">
        <v>11685</v>
      </c>
      <c r="F21" s="1">
        <v>12376</v>
      </c>
      <c r="G21" s="1">
        <v>12717</v>
      </c>
      <c r="H21" s="1">
        <v>13023</v>
      </c>
      <c r="I21" s="1">
        <v>13757</v>
      </c>
      <c r="J21" s="1">
        <v>14772</v>
      </c>
      <c r="K21" s="1">
        <v>15078</v>
      </c>
      <c r="L21" s="1">
        <v>16018</v>
      </c>
      <c r="M21" s="1">
        <v>17414</v>
      </c>
      <c r="N21" s="1">
        <v>19389</v>
      </c>
    </row>
    <row r="22" spans="1:14" x14ac:dyDescent="0.3">
      <c r="A22" s="7" t="s">
        <v>198</v>
      </c>
      <c r="B22" s="7" t="s">
        <v>80</v>
      </c>
      <c r="C22" s="1">
        <v>1223</v>
      </c>
      <c r="D22" s="1">
        <v>1264</v>
      </c>
      <c r="E22" s="1">
        <v>1363</v>
      </c>
      <c r="F22" s="1">
        <v>1520</v>
      </c>
      <c r="G22" s="1">
        <v>1639</v>
      </c>
      <c r="H22" s="1">
        <v>1785</v>
      </c>
      <c r="I22" s="1">
        <v>2040</v>
      </c>
      <c r="J22" s="1">
        <v>2299</v>
      </c>
      <c r="K22" s="1">
        <v>2474</v>
      </c>
      <c r="L22" s="1">
        <v>2782</v>
      </c>
      <c r="M22" s="1">
        <v>3337</v>
      </c>
      <c r="N22" s="1">
        <v>3847</v>
      </c>
    </row>
    <row r="23" spans="1:14" x14ac:dyDescent="0.3">
      <c r="A23" s="7" t="s">
        <v>198</v>
      </c>
      <c r="B23" s="7" t="s">
        <v>81</v>
      </c>
      <c r="C23" s="1">
        <v>583</v>
      </c>
      <c r="D23" s="1">
        <v>588</v>
      </c>
      <c r="E23" s="1">
        <v>635</v>
      </c>
      <c r="F23" s="1">
        <v>685</v>
      </c>
      <c r="G23" s="1">
        <v>715</v>
      </c>
      <c r="H23" s="1">
        <v>729</v>
      </c>
      <c r="I23" s="1">
        <v>769</v>
      </c>
      <c r="J23" s="1">
        <v>817</v>
      </c>
      <c r="K23" s="1">
        <v>850</v>
      </c>
      <c r="L23" s="1">
        <v>917</v>
      </c>
      <c r="M23" s="1">
        <v>972</v>
      </c>
      <c r="N23" s="1">
        <v>1044</v>
      </c>
    </row>
    <row r="24" spans="1:14" x14ac:dyDescent="0.3">
      <c r="A24" s="7" t="s">
        <v>198</v>
      </c>
      <c r="B24" s="7" t="s">
        <v>82</v>
      </c>
      <c r="C24" s="1">
        <v>15281</v>
      </c>
      <c r="D24" s="1">
        <v>15541</v>
      </c>
      <c r="E24" s="1">
        <v>15737</v>
      </c>
      <c r="F24" s="1">
        <v>16120</v>
      </c>
      <c r="G24" s="1">
        <v>16080</v>
      </c>
      <c r="H24" s="1">
        <v>16084</v>
      </c>
      <c r="I24" s="1">
        <v>16226</v>
      </c>
      <c r="J24" s="1">
        <v>16535</v>
      </c>
      <c r="K24" s="1">
        <v>15621</v>
      </c>
      <c r="L24" s="1">
        <v>15707</v>
      </c>
      <c r="M24" s="1">
        <v>15940</v>
      </c>
      <c r="N24" s="1">
        <v>16123</v>
      </c>
    </row>
    <row r="25" spans="1:14" x14ac:dyDescent="0.3">
      <c r="A25" s="7" t="s">
        <v>198</v>
      </c>
      <c r="B25" s="7" t="s">
        <v>16</v>
      </c>
      <c r="C25" s="1">
        <v>921</v>
      </c>
      <c r="D25" s="1">
        <v>993</v>
      </c>
      <c r="E25" s="1">
        <v>1094</v>
      </c>
      <c r="F25" s="1">
        <v>1164</v>
      </c>
      <c r="G25" s="1">
        <v>1242</v>
      </c>
      <c r="H25" s="1">
        <v>1340</v>
      </c>
      <c r="I25" s="1">
        <v>1503</v>
      </c>
      <c r="J25" s="1">
        <v>1706</v>
      </c>
      <c r="K25" s="1">
        <v>1909</v>
      </c>
      <c r="L25" s="1">
        <v>2114</v>
      </c>
      <c r="M25" s="1">
        <v>2471</v>
      </c>
      <c r="N25" s="1">
        <v>2851</v>
      </c>
    </row>
    <row r="26" spans="1:14" x14ac:dyDescent="0.3">
      <c r="A26" s="7" t="s">
        <v>198</v>
      </c>
      <c r="B26" s="7" t="s">
        <v>83</v>
      </c>
      <c r="C26" s="1">
        <v>2887</v>
      </c>
      <c r="D26" s="1">
        <v>2834</v>
      </c>
      <c r="E26" s="1">
        <v>2783</v>
      </c>
      <c r="F26" s="1">
        <v>2815</v>
      </c>
      <c r="G26" s="1">
        <v>2759</v>
      </c>
      <c r="H26" s="1">
        <v>2700</v>
      </c>
      <c r="I26" s="1">
        <v>2693</v>
      </c>
      <c r="J26" s="1">
        <v>2758</v>
      </c>
      <c r="K26" s="1">
        <v>2576</v>
      </c>
      <c r="L26" s="1">
        <v>2649</v>
      </c>
      <c r="M26" s="1">
        <v>2485</v>
      </c>
      <c r="N26" s="1">
        <v>2357</v>
      </c>
    </row>
    <row r="27" spans="1:14" x14ac:dyDescent="0.3">
      <c r="A27" s="7" t="s">
        <v>199</v>
      </c>
      <c r="B27" s="7" t="s">
        <v>79</v>
      </c>
      <c r="C27" s="1">
        <v>7057</v>
      </c>
      <c r="D27" s="1">
        <v>7276</v>
      </c>
      <c r="E27" s="1">
        <v>7310</v>
      </c>
      <c r="F27" s="1">
        <v>7275</v>
      </c>
      <c r="G27" s="1">
        <v>7433</v>
      </c>
      <c r="H27" s="1">
        <v>7616</v>
      </c>
      <c r="I27" s="1">
        <v>7983</v>
      </c>
      <c r="J27" s="1">
        <v>8340</v>
      </c>
      <c r="K27" s="1">
        <v>8566</v>
      </c>
      <c r="L27" s="1">
        <v>9357</v>
      </c>
      <c r="M27" s="1">
        <v>10318</v>
      </c>
      <c r="N27" s="1">
        <v>11395</v>
      </c>
    </row>
    <row r="28" spans="1:14" x14ac:dyDescent="0.3">
      <c r="A28" s="7" t="s">
        <v>199</v>
      </c>
      <c r="B28" s="7" t="s">
        <v>80</v>
      </c>
      <c r="C28" s="1">
        <v>830</v>
      </c>
      <c r="D28" s="1">
        <v>919</v>
      </c>
      <c r="E28" s="1">
        <v>962</v>
      </c>
      <c r="F28" s="1">
        <v>982</v>
      </c>
      <c r="G28" s="1">
        <v>1078</v>
      </c>
      <c r="H28" s="1">
        <v>1178</v>
      </c>
      <c r="I28" s="1">
        <v>1334</v>
      </c>
      <c r="J28" s="1">
        <v>1545</v>
      </c>
      <c r="K28" s="1">
        <v>1739</v>
      </c>
      <c r="L28" s="1">
        <v>2105</v>
      </c>
      <c r="M28" s="1">
        <v>2524</v>
      </c>
      <c r="N28" s="1">
        <v>2966</v>
      </c>
    </row>
    <row r="29" spans="1:14" x14ac:dyDescent="0.3">
      <c r="A29" s="7" t="s">
        <v>199</v>
      </c>
      <c r="B29" s="7" t="s">
        <v>81</v>
      </c>
      <c r="C29" s="1">
        <v>549</v>
      </c>
      <c r="D29" s="1">
        <v>580</v>
      </c>
      <c r="E29" s="1">
        <v>584</v>
      </c>
      <c r="F29" s="1">
        <v>620</v>
      </c>
      <c r="G29" s="1">
        <v>661</v>
      </c>
      <c r="H29" s="1">
        <v>699</v>
      </c>
      <c r="I29" s="1">
        <v>733</v>
      </c>
      <c r="J29" s="1">
        <v>768</v>
      </c>
      <c r="K29" s="1">
        <v>789</v>
      </c>
      <c r="L29" s="1">
        <v>845</v>
      </c>
      <c r="M29" s="1">
        <v>942</v>
      </c>
      <c r="N29" s="1">
        <v>1030</v>
      </c>
    </row>
    <row r="30" spans="1:14" x14ac:dyDescent="0.3">
      <c r="A30" s="7" t="s">
        <v>199</v>
      </c>
      <c r="B30" s="7" t="s">
        <v>82</v>
      </c>
      <c r="C30" s="1">
        <v>16316</v>
      </c>
      <c r="D30" s="1">
        <v>16916</v>
      </c>
      <c r="E30" s="1">
        <v>17109</v>
      </c>
      <c r="F30" s="1">
        <v>17305</v>
      </c>
      <c r="G30" s="1">
        <v>17549</v>
      </c>
      <c r="H30" s="1">
        <v>17934</v>
      </c>
      <c r="I30" s="1">
        <v>18388</v>
      </c>
      <c r="J30" s="1">
        <v>18859</v>
      </c>
      <c r="K30" s="1">
        <v>18352</v>
      </c>
      <c r="L30" s="1">
        <v>19063</v>
      </c>
      <c r="M30" s="1">
        <v>19863</v>
      </c>
      <c r="N30" s="1">
        <v>20345</v>
      </c>
    </row>
    <row r="31" spans="1:14" x14ac:dyDescent="0.3">
      <c r="A31" s="7" t="s">
        <v>199</v>
      </c>
      <c r="B31" s="7" t="s">
        <v>16</v>
      </c>
      <c r="C31" s="1">
        <v>806</v>
      </c>
      <c r="D31" s="1">
        <v>853</v>
      </c>
      <c r="E31" s="1">
        <v>854</v>
      </c>
      <c r="F31" s="1">
        <v>880</v>
      </c>
      <c r="G31" s="1">
        <v>960</v>
      </c>
      <c r="H31" s="1">
        <v>998</v>
      </c>
      <c r="I31" s="1">
        <v>1097</v>
      </c>
      <c r="J31" s="1">
        <v>1267</v>
      </c>
      <c r="K31" s="1">
        <v>1335</v>
      </c>
      <c r="L31" s="1">
        <v>1546</v>
      </c>
      <c r="M31" s="1">
        <v>1820</v>
      </c>
      <c r="N31" s="1">
        <v>2103</v>
      </c>
    </row>
    <row r="32" spans="1:14" x14ac:dyDescent="0.3">
      <c r="A32" s="7" t="s">
        <v>199</v>
      </c>
      <c r="B32" s="7" t="s">
        <v>83</v>
      </c>
      <c r="C32" s="1">
        <v>2431</v>
      </c>
      <c r="D32" s="1">
        <v>2409</v>
      </c>
      <c r="E32" s="1">
        <v>2341</v>
      </c>
      <c r="F32" s="1">
        <v>2248</v>
      </c>
      <c r="G32" s="1">
        <v>2201</v>
      </c>
      <c r="H32" s="1">
        <v>2174</v>
      </c>
      <c r="I32" s="1">
        <v>2153</v>
      </c>
      <c r="J32" s="1">
        <v>2136</v>
      </c>
      <c r="K32" s="1">
        <v>1994</v>
      </c>
      <c r="L32" s="1">
        <v>2047</v>
      </c>
      <c r="M32" s="1">
        <v>1943</v>
      </c>
      <c r="N32" s="1">
        <v>1883</v>
      </c>
    </row>
    <row r="33" spans="1:14" x14ac:dyDescent="0.3">
      <c r="A33" s="7" t="s">
        <v>200</v>
      </c>
      <c r="B33" s="7" t="s">
        <v>79</v>
      </c>
      <c r="C33" s="1">
        <v>7020</v>
      </c>
      <c r="D33" s="1">
        <v>7058</v>
      </c>
      <c r="E33" s="1">
        <v>7275</v>
      </c>
      <c r="F33" s="1">
        <v>7645</v>
      </c>
      <c r="G33" s="1">
        <v>8177</v>
      </c>
      <c r="H33" s="1">
        <v>8867</v>
      </c>
      <c r="I33" s="1">
        <v>9382</v>
      </c>
      <c r="J33" s="1">
        <v>9996</v>
      </c>
      <c r="K33" s="1">
        <v>10109</v>
      </c>
      <c r="L33" s="1">
        <v>11126</v>
      </c>
      <c r="M33" s="1">
        <v>12684</v>
      </c>
      <c r="N33" s="1">
        <v>14079</v>
      </c>
    </row>
    <row r="34" spans="1:14" x14ac:dyDescent="0.3">
      <c r="A34" s="7" t="s">
        <v>200</v>
      </c>
      <c r="B34" s="7" t="s">
        <v>80</v>
      </c>
      <c r="C34" s="1">
        <v>829</v>
      </c>
      <c r="D34" s="1">
        <v>862</v>
      </c>
      <c r="E34" s="1">
        <v>891</v>
      </c>
      <c r="F34" s="1">
        <v>937</v>
      </c>
      <c r="G34" s="1">
        <v>1050</v>
      </c>
      <c r="H34" s="1">
        <v>1253</v>
      </c>
      <c r="I34" s="1">
        <v>1470</v>
      </c>
      <c r="J34" s="1">
        <v>1765</v>
      </c>
      <c r="K34" s="1">
        <v>1991</v>
      </c>
      <c r="L34" s="1">
        <v>2408</v>
      </c>
      <c r="M34" s="1">
        <v>2870</v>
      </c>
      <c r="N34" s="1">
        <v>3380</v>
      </c>
    </row>
    <row r="35" spans="1:14" x14ac:dyDescent="0.3">
      <c r="A35" s="7" t="s">
        <v>200</v>
      </c>
      <c r="B35" s="7" t="s">
        <v>81</v>
      </c>
      <c r="C35" s="1">
        <v>545</v>
      </c>
      <c r="D35" s="1">
        <v>581</v>
      </c>
      <c r="E35" s="1">
        <v>609</v>
      </c>
      <c r="F35" s="1">
        <v>650</v>
      </c>
      <c r="G35" s="1">
        <v>686</v>
      </c>
      <c r="H35" s="1">
        <v>763</v>
      </c>
      <c r="I35" s="1">
        <v>810</v>
      </c>
      <c r="J35" s="1">
        <v>862</v>
      </c>
      <c r="K35" s="1">
        <v>922</v>
      </c>
      <c r="L35" s="1">
        <v>978</v>
      </c>
      <c r="M35" s="1">
        <v>1054</v>
      </c>
      <c r="N35" s="1">
        <v>1139</v>
      </c>
    </row>
    <row r="36" spans="1:14" x14ac:dyDescent="0.3">
      <c r="A36" s="7" t="s">
        <v>200</v>
      </c>
      <c r="B36" s="7" t="s">
        <v>82</v>
      </c>
      <c r="C36" s="1">
        <v>12628</v>
      </c>
      <c r="D36" s="1">
        <v>12854</v>
      </c>
      <c r="E36" s="1">
        <v>13288</v>
      </c>
      <c r="F36" s="1">
        <v>13765</v>
      </c>
      <c r="G36" s="1">
        <v>14281</v>
      </c>
      <c r="H36" s="1">
        <v>14937</v>
      </c>
      <c r="I36" s="1">
        <v>15335</v>
      </c>
      <c r="J36" s="1">
        <v>15641</v>
      </c>
      <c r="K36" s="1">
        <v>15037</v>
      </c>
      <c r="L36" s="1">
        <v>15418</v>
      </c>
      <c r="M36" s="1">
        <v>16075</v>
      </c>
      <c r="N36" s="1">
        <v>16599</v>
      </c>
    </row>
    <row r="37" spans="1:14" x14ac:dyDescent="0.3">
      <c r="A37" s="7" t="s">
        <v>200</v>
      </c>
      <c r="B37" s="7" t="s">
        <v>16</v>
      </c>
      <c r="C37" s="1">
        <v>792</v>
      </c>
      <c r="D37" s="1">
        <v>806</v>
      </c>
      <c r="E37" s="1">
        <v>872</v>
      </c>
      <c r="F37" s="1">
        <v>956</v>
      </c>
      <c r="G37" s="1">
        <v>1040</v>
      </c>
      <c r="H37" s="1">
        <v>1155</v>
      </c>
      <c r="I37" s="1">
        <v>1301</v>
      </c>
      <c r="J37" s="1">
        <v>1496</v>
      </c>
      <c r="K37" s="1">
        <v>1631</v>
      </c>
      <c r="L37" s="1">
        <v>1995</v>
      </c>
      <c r="M37" s="1">
        <v>2322</v>
      </c>
      <c r="N37" s="1">
        <v>2683</v>
      </c>
    </row>
    <row r="38" spans="1:14" x14ac:dyDescent="0.3">
      <c r="A38" s="7" t="s">
        <v>200</v>
      </c>
      <c r="B38" s="7" t="s">
        <v>83</v>
      </c>
      <c r="C38" s="1">
        <v>2234</v>
      </c>
      <c r="D38" s="1">
        <v>2169</v>
      </c>
      <c r="E38" s="1">
        <v>2126</v>
      </c>
      <c r="F38" s="1">
        <v>2104</v>
      </c>
      <c r="G38" s="1">
        <v>2076</v>
      </c>
      <c r="H38" s="1">
        <v>2106</v>
      </c>
      <c r="I38" s="1">
        <v>2101</v>
      </c>
      <c r="J38" s="1">
        <v>2108</v>
      </c>
      <c r="K38" s="1">
        <v>1953</v>
      </c>
      <c r="L38" s="1">
        <v>2083</v>
      </c>
      <c r="M38" s="1">
        <v>2000</v>
      </c>
      <c r="N38" s="1">
        <v>1944</v>
      </c>
    </row>
    <row r="39" spans="1:14" x14ac:dyDescent="0.3">
      <c r="A39" s="7" t="s">
        <v>201</v>
      </c>
      <c r="B39" s="7" t="s">
        <v>79</v>
      </c>
      <c r="C39" s="1">
        <v>6329</v>
      </c>
      <c r="D39" s="1">
        <v>6471</v>
      </c>
      <c r="E39" s="1">
        <v>6652</v>
      </c>
      <c r="F39" s="1">
        <v>6798</v>
      </c>
      <c r="G39" s="1">
        <v>7140</v>
      </c>
      <c r="H39" s="1">
        <v>7542</v>
      </c>
      <c r="I39" s="1">
        <v>7899</v>
      </c>
      <c r="J39" s="1">
        <v>8382</v>
      </c>
      <c r="K39" s="1">
        <v>8845</v>
      </c>
      <c r="L39" s="1">
        <v>9586</v>
      </c>
      <c r="M39" s="1">
        <v>10653</v>
      </c>
      <c r="N39" s="1">
        <v>11898</v>
      </c>
    </row>
    <row r="40" spans="1:14" x14ac:dyDescent="0.3">
      <c r="A40" s="7" t="s">
        <v>201</v>
      </c>
      <c r="B40" s="7" t="s">
        <v>80</v>
      </c>
      <c r="C40" s="1">
        <v>951</v>
      </c>
      <c r="D40" s="1">
        <v>973</v>
      </c>
      <c r="E40" s="1">
        <v>999</v>
      </c>
      <c r="F40" s="1">
        <v>1090</v>
      </c>
      <c r="G40" s="1">
        <v>1156</v>
      </c>
      <c r="H40" s="1">
        <v>1253</v>
      </c>
      <c r="I40" s="1">
        <v>1427</v>
      </c>
      <c r="J40" s="1">
        <v>1619</v>
      </c>
      <c r="K40" s="1">
        <v>1719</v>
      </c>
      <c r="L40" s="1">
        <v>1889</v>
      </c>
      <c r="M40" s="1">
        <v>2160</v>
      </c>
      <c r="N40" s="1">
        <v>2466</v>
      </c>
    </row>
    <row r="41" spans="1:14" x14ac:dyDescent="0.3">
      <c r="A41" s="7" t="s">
        <v>201</v>
      </c>
      <c r="B41" s="7" t="s">
        <v>81</v>
      </c>
      <c r="C41" s="1">
        <v>583</v>
      </c>
      <c r="D41" s="1">
        <v>623</v>
      </c>
      <c r="E41" s="1">
        <v>652</v>
      </c>
      <c r="F41" s="1">
        <v>680</v>
      </c>
      <c r="G41" s="1">
        <v>731</v>
      </c>
      <c r="H41" s="1">
        <v>761</v>
      </c>
      <c r="I41" s="1">
        <v>788</v>
      </c>
      <c r="J41" s="1">
        <v>846</v>
      </c>
      <c r="K41" s="1">
        <v>875</v>
      </c>
      <c r="L41" s="1">
        <v>933</v>
      </c>
      <c r="M41" s="1">
        <v>1049</v>
      </c>
      <c r="N41" s="1">
        <v>1137</v>
      </c>
    </row>
    <row r="42" spans="1:14" x14ac:dyDescent="0.3">
      <c r="A42" s="7" t="s">
        <v>201</v>
      </c>
      <c r="B42" s="7" t="s">
        <v>82</v>
      </c>
      <c r="C42" s="1">
        <v>17055</v>
      </c>
      <c r="D42" s="1">
        <v>17469</v>
      </c>
      <c r="E42" s="1">
        <v>17985</v>
      </c>
      <c r="F42" s="1">
        <v>18236</v>
      </c>
      <c r="G42" s="1">
        <v>18572</v>
      </c>
      <c r="H42" s="1">
        <v>18810</v>
      </c>
      <c r="I42" s="1">
        <v>19011</v>
      </c>
      <c r="J42" s="1">
        <v>19224</v>
      </c>
      <c r="K42" s="1">
        <v>18540</v>
      </c>
      <c r="L42" s="1">
        <v>18797</v>
      </c>
      <c r="M42" s="1">
        <v>19580</v>
      </c>
      <c r="N42" s="1">
        <v>20022</v>
      </c>
    </row>
    <row r="43" spans="1:14" x14ac:dyDescent="0.3">
      <c r="A43" s="7" t="s">
        <v>201</v>
      </c>
      <c r="B43" s="7" t="s">
        <v>16</v>
      </c>
      <c r="C43" s="1">
        <v>778</v>
      </c>
      <c r="D43" s="1">
        <v>803</v>
      </c>
      <c r="E43" s="1">
        <v>862</v>
      </c>
      <c r="F43" s="1">
        <v>960</v>
      </c>
      <c r="G43" s="1">
        <v>1015</v>
      </c>
      <c r="H43" s="1">
        <v>1109</v>
      </c>
      <c r="I43" s="1">
        <v>1200</v>
      </c>
      <c r="J43" s="1">
        <v>1382</v>
      </c>
      <c r="K43" s="1">
        <v>1549</v>
      </c>
      <c r="L43" s="1">
        <v>1724</v>
      </c>
      <c r="M43" s="1">
        <v>1947</v>
      </c>
      <c r="N43" s="1">
        <v>2258</v>
      </c>
    </row>
    <row r="44" spans="1:14" x14ac:dyDescent="0.3">
      <c r="A44" s="7" t="s">
        <v>201</v>
      </c>
      <c r="B44" s="7" t="s">
        <v>83</v>
      </c>
      <c r="C44" s="1">
        <v>3253</v>
      </c>
      <c r="D44" s="1">
        <v>3171</v>
      </c>
      <c r="E44" s="1">
        <v>3082</v>
      </c>
      <c r="F44" s="1">
        <v>2929</v>
      </c>
      <c r="G44" s="1">
        <v>2869</v>
      </c>
      <c r="H44" s="1">
        <v>2823</v>
      </c>
      <c r="I44" s="1">
        <v>2795</v>
      </c>
      <c r="J44" s="1">
        <v>2810</v>
      </c>
      <c r="K44" s="1">
        <v>2568</v>
      </c>
      <c r="L44" s="1">
        <v>2624</v>
      </c>
      <c r="M44" s="1">
        <v>2450</v>
      </c>
      <c r="N44" s="1">
        <v>2357</v>
      </c>
    </row>
    <row r="45" spans="1:14" x14ac:dyDescent="0.3">
      <c r="A45" s="7" t="s">
        <v>202</v>
      </c>
      <c r="B45" s="7" t="s">
        <v>79</v>
      </c>
      <c r="C45" s="1">
        <v>1896</v>
      </c>
      <c r="D45" s="1">
        <v>1880</v>
      </c>
      <c r="E45" s="1">
        <v>1907</v>
      </c>
      <c r="F45" s="1">
        <v>2121</v>
      </c>
      <c r="G45" s="1">
        <v>2153</v>
      </c>
      <c r="H45" s="1">
        <v>2254</v>
      </c>
      <c r="I45" s="1">
        <v>2461</v>
      </c>
      <c r="J45" s="1">
        <v>2756</v>
      </c>
      <c r="K45" s="1">
        <v>2721</v>
      </c>
      <c r="L45" s="1">
        <v>3088</v>
      </c>
      <c r="M45" s="1">
        <v>3529</v>
      </c>
      <c r="N45" s="1">
        <v>3967</v>
      </c>
    </row>
    <row r="46" spans="1:14" x14ac:dyDescent="0.3">
      <c r="A46" s="7" t="s">
        <v>202</v>
      </c>
      <c r="B46" s="7" t="s">
        <v>80</v>
      </c>
      <c r="C46" s="1">
        <v>267</v>
      </c>
      <c r="D46" s="1">
        <v>265</v>
      </c>
      <c r="E46" s="1">
        <v>268</v>
      </c>
      <c r="F46" s="1">
        <v>312</v>
      </c>
      <c r="G46" s="1">
        <v>317</v>
      </c>
      <c r="H46" s="1">
        <v>323</v>
      </c>
      <c r="I46" s="1">
        <v>392</v>
      </c>
      <c r="J46" s="1">
        <v>495</v>
      </c>
      <c r="K46" s="1">
        <v>555</v>
      </c>
      <c r="L46" s="1">
        <v>641</v>
      </c>
      <c r="M46" s="1">
        <v>784</v>
      </c>
      <c r="N46" s="1">
        <v>938</v>
      </c>
    </row>
    <row r="47" spans="1:14" x14ac:dyDescent="0.3">
      <c r="A47" s="7" t="s">
        <v>202</v>
      </c>
      <c r="B47" s="7" t="s">
        <v>81</v>
      </c>
      <c r="C47" s="1">
        <v>315</v>
      </c>
      <c r="D47" s="1">
        <v>329</v>
      </c>
      <c r="E47" s="1">
        <v>353</v>
      </c>
      <c r="F47" s="1">
        <v>392</v>
      </c>
      <c r="G47" s="1">
        <v>400</v>
      </c>
      <c r="H47" s="1">
        <v>439</v>
      </c>
      <c r="I47" s="1">
        <v>470</v>
      </c>
      <c r="J47" s="1">
        <v>519</v>
      </c>
      <c r="K47" s="1">
        <v>522</v>
      </c>
      <c r="L47" s="1">
        <v>566</v>
      </c>
      <c r="M47" s="1">
        <v>601</v>
      </c>
      <c r="N47" s="1">
        <v>672</v>
      </c>
    </row>
    <row r="48" spans="1:14" x14ac:dyDescent="0.3">
      <c r="A48" s="7" t="s">
        <v>202</v>
      </c>
      <c r="B48" s="7" t="s">
        <v>82</v>
      </c>
      <c r="C48" s="1">
        <v>13615</v>
      </c>
      <c r="D48" s="1">
        <v>13930</v>
      </c>
      <c r="E48" s="1">
        <v>14356</v>
      </c>
      <c r="F48" s="1">
        <v>15009</v>
      </c>
      <c r="G48" s="1">
        <v>15397</v>
      </c>
      <c r="H48" s="1">
        <v>15902</v>
      </c>
      <c r="I48" s="1">
        <v>16229</v>
      </c>
      <c r="J48" s="1">
        <v>16579</v>
      </c>
      <c r="K48" s="1">
        <v>16100</v>
      </c>
      <c r="L48" s="1">
        <v>16734</v>
      </c>
      <c r="M48" s="1">
        <v>17477</v>
      </c>
      <c r="N48" s="1">
        <v>17985</v>
      </c>
    </row>
    <row r="49" spans="1:14" x14ac:dyDescent="0.3">
      <c r="A49" s="7" t="s">
        <v>202</v>
      </c>
      <c r="B49" s="7" t="s">
        <v>16</v>
      </c>
      <c r="C49" s="1">
        <v>304</v>
      </c>
      <c r="D49" s="1">
        <v>321</v>
      </c>
      <c r="E49" s="1">
        <v>346</v>
      </c>
      <c r="F49" s="1">
        <v>371</v>
      </c>
      <c r="G49" s="1">
        <v>375</v>
      </c>
      <c r="H49" s="1">
        <v>389</v>
      </c>
      <c r="I49" s="1">
        <v>415</v>
      </c>
      <c r="J49" s="1">
        <v>508</v>
      </c>
      <c r="K49" s="1">
        <v>549</v>
      </c>
      <c r="L49" s="1">
        <v>664</v>
      </c>
      <c r="M49" s="1">
        <v>796</v>
      </c>
      <c r="N49" s="1">
        <v>907</v>
      </c>
    </row>
    <row r="50" spans="1:14" x14ac:dyDescent="0.3">
      <c r="A50" s="7" t="s">
        <v>202</v>
      </c>
      <c r="B50" s="7" t="s">
        <v>83</v>
      </c>
      <c r="C50" s="1">
        <v>1758</v>
      </c>
      <c r="D50" s="1">
        <v>1709</v>
      </c>
      <c r="E50" s="1">
        <v>1685</v>
      </c>
      <c r="F50" s="1">
        <v>1746</v>
      </c>
      <c r="G50" s="1">
        <v>1716</v>
      </c>
      <c r="H50" s="1">
        <v>1708</v>
      </c>
      <c r="I50" s="1">
        <v>1679</v>
      </c>
      <c r="J50" s="1">
        <v>1687</v>
      </c>
      <c r="K50" s="1">
        <v>1522</v>
      </c>
      <c r="L50" s="1">
        <v>1539</v>
      </c>
      <c r="M50" s="1">
        <v>1471</v>
      </c>
      <c r="N50" s="1">
        <v>1387</v>
      </c>
    </row>
    <row r="51" spans="1:14" x14ac:dyDescent="0.3">
      <c r="A51" s="10" t="s">
        <v>17</v>
      </c>
      <c r="B51" s="10" t="s">
        <v>17</v>
      </c>
      <c r="C51" s="5">
        <v>191038</v>
      </c>
      <c r="D51" s="5">
        <v>196201</v>
      </c>
      <c r="E51" s="5">
        <v>201098</v>
      </c>
      <c r="F51" s="5">
        <v>206740</v>
      </c>
      <c r="G51" s="5">
        <v>212324</v>
      </c>
      <c r="H51" s="5">
        <v>218478</v>
      </c>
      <c r="I51" s="5">
        <v>226201</v>
      </c>
      <c r="J51" s="5">
        <v>235017</v>
      </c>
      <c r="K51" s="5">
        <v>232709</v>
      </c>
      <c r="L51" s="5">
        <v>245255</v>
      </c>
      <c r="M51" s="5">
        <v>262389</v>
      </c>
      <c r="N51" s="5">
        <v>278529</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79</v>
      </c>
      <c r="C56" s="2">
        <v>0.29985260054748403</v>
      </c>
      <c r="D56" s="2">
        <v>0.302401468413807</v>
      </c>
      <c r="E56" s="2">
        <v>0.30822225550396898</v>
      </c>
      <c r="F56" s="2">
        <v>0.31204615537650499</v>
      </c>
      <c r="G56" s="2">
        <v>0.31572588439976801</v>
      </c>
      <c r="H56" s="2">
        <v>0.32138943155286598</v>
      </c>
      <c r="I56" s="2">
        <v>0.33020344287949899</v>
      </c>
      <c r="J56" s="2">
        <v>0.33874293911951903</v>
      </c>
      <c r="K56" s="2">
        <v>0.35362578334825401</v>
      </c>
      <c r="L56" s="2">
        <v>0.36175938774652</v>
      </c>
      <c r="M56" s="2">
        <v>0.37537339488691501</v>
      </c>
      <c r="N56" s="2">
        <v>0.38912732474964201</v>
      </c>
    </row>
    <row r="57" spans="1:14" x14ac:dyDescent="0.3">
      <c r="A57" s="8" t="s">
        <v>196</v>
      </c>
      <c r="B57" s="8" t="s">
        <v>80</v>
      </c>
      <c r="C57" s="2">
        <v>5.0536955148452301E-2</v>
      </c>
      <c r="D57" s="2">
        <v>4.9711925763524199E-2</v>
      </c>
      <c r="E57" s="2">
        <v>5.1270530677450001E-2</v>
      </c>
      <c r="F57" s="2">
        <v>5.2571371729831902E-2</v>
      </c>
      <c r="G57" s="2">
        <v>5.40305432051034E-2</v>
      </c>
      <c r="H57" s="2">
        <v>5.58440939629294E-2</v>
      </c>
      <c r="I57" s="2">
        <v>6.0020252232348303E-2</v>
      </c>
      <c r="J57" s="2">
        <v>6.2539227113781001E-2</v>
      </c>
      <c r="K57" s="2">
        <v>6.7502238137869305E-2</v>
      </c>
      <c r="L57" s="2">
        <v>7.1317438291072704E-2</v>
      </c>
      <c r="M57" s="2">
        <v>7.8015284943942304E-2</v>
      </c>
      <c r="N57" s="2">
        <v>8.2792267341623593E-2</v>
      </c>
    </row>
    <row r="58" spans="1:14" x14ac:dyDescent="0.3">
      <c r="A58" s="8" t="s">
        <v>196</v>
      </c>
      <c r="B58" s="8" t="s">
        <v>81</v>
      </c>
      <c r="C58" s="2">
        <v>2.0056854074542E-2</v>
      </c>
      <c r="D58" s="2">
        <v>2.1312394840157001E-2</v>
      </c>
      <c r="E58" s="2">
        <v>2.1716339673506099E-2</v>
      </c>
      <c r="F58" s="2">
        <v>2.34258430319308E-2</v>
      </c>
      <c r="G58" s="2">
        <v>2.2859075971389899E-2</v>
      </c>
      <c r="H58" s="2">
        <v>2.3824272168485299E-2</v>
      </c>
      <c r="I58" s="2">
        <v>2.4118567614839399E-2</v>
      </c>
      <c r="J58" s="2">
        <v>2.5105352819869101E-2</v>
      </c>
      <c r="K58" s="2">
        <v>2.6230975828111E-2</v>
      </c>
      <c r="L58" s="2">
        <v>2.6575837853748799E-2</v>
      </c>
      <c r="M58" s="2">
        <v>2.6729254761997098E-2</v>
      </c>
      <c r="N58" s="2">
        <v>2.7071640805546401E-2</v>
      </c>
    </row>
    <row r="59" spans="1:14" x14ac:dyDescent="0.3">
      <c r="A59" s="8" t="s">
        <v>196</v>
      </c>
      <c r="B59" s="8" t="s">
        <v>82</v>
      </c>
      <c r="C59" s="2">
        <v>0.49615708570225298</v>
      </c>
      <c r="D59" s="2">
        <v>0.495793606281548</v>
      </c>
      <c r="E59" s="2">
        <v>0.49283610403874001</v>
      </c>
      <c r="F59" s="2">
        <v>0.489107729036109</v>
      </c>
      <c r="G59" s="2">
        <v>0.48492170887299402</v>
      </c>
      <c r="H59" s="2">
        <v>0.47720017153476002</v>
      </c>
      <c r="I59" s="2">
        <v>0.46465064899199099</v>
      </c>
      <c r="J59" s="2">
        <v>0.45149287187303899</v>
      </c>
      <c r="K59" s="2">
        <v>0.43133393017009802</v>
      </c>
      <c r="L59" s="2">
        <v>0.41941045372356101</v>
      </c>
      <c r="M59" s="2">
        <v>0.40373200915544899</v>
      </c>
      <c r="N59" s="2">
        <v>0.38509225633689198</v>
      </c>
    </row>
    <row r="60" spans="1:14" x14ac:dyDescent="0.3">
      <c r="A60" s="8" t="s">
        <v>196</v>
      </c>
      <c r="B60" s="8" t="s">
        <v>16</v>
      </c>
      <c r="C60" s="2">
        <v>3.3112234154558898E-2</v>
      </c>
      <c r="D60" s="2">
        <v>3.4008055881303199E-2</v>
      </c>
      <c r="E60" s="2">
        <v>3.4196994658279703E-2</v>
      </c>
      <c r="F60" s="2">
        <v>3.7053615836068803E-2</v>
      </c>
      <c r="G60" s="2">
        <v>3.8565629228687399E-2</v>
      </c>
      <c r="H60" s="2">
        <v>4.0405965597750997E-2</v>
      </c>
      <c r="I60" s="2">
        <v>4.4646966767927801E-2</v>
      </c>
      <c r="J60" s="2">
        <v>4.8058818255178E-2</v>
      </c>
      <c r="K60" s="2">
        <v>5.2954341987466402E-2</v>
      </c>
      <c r="L60" s="2">
        <v>5.47075396324797E-2</v>
      </c>
      <c r="M60" s="2">
        <v>5.6135314427590503E-2</v>
      </c>
      <c r="N60" s="2">
        <v>6.1626499394739701E-2</v>
      </c>
    </row>
    <row r="61" spans="1:14" x14ac:dyDescent="0.3">
      <c r="A61" s="8" t="s">
        <v>196</v>
      </c>
      <c r="B61" s="8" t="s">
        <v>83</v>
      </c>
      <c r="C61" s="2">
        <v>0.10028427037271</v>
      </c>
      <c r="D61" s="2">
        <v>9.6772548819660395E-2</v>
      </c>
      <c r="E61" s="2">
        <v>9.1757775448055495E-2</v>
      </c>
      <c r="F61" s="2">
        <v>8.5795284989555395E-2</v>
      </c>
      <c r="G61" s="2">
        <v>8.3897158322056797E-2</v>
      </c>
      <c r="H61" s="2">
        <v>8.1336065183208697E-2</v>
      </c>
      <c r="I61" s="2">
        <v>7.6360121513394094E-2</v>
      </c>
      <c r="J61" s="2">
        <v>7.4060790818613803E-2</v>
      </c>
      <c r="K61" s="2">
        <v>6.8352730528200498E-2</v>
      </c>
      <c r="L61" s="2">
        <v>6.6229342752617604E-2</v>
      </c>
      <c r="M61" s="2">
        <v>6.00147418241068E-2</v>
      </c>
      <c r="N61" s="2">
        <v>5.4290011371556403E-2</v>
      </c>
    </row>
    <row r="62" spans="1:14" x14ac:dyDescent="0.3">
      <c r="A62" s="8" t="s">
        <v>197</v>
      </c>
      <c r="B62" s="8" t="s">
        <v>79</v>
      </c>
      <c r="C62" s="2">
        <v>0.29593444689568199</v>
      </c>
      <c r="D62" s="2">
        <v>0.29441766226507399</v>
      </c>
      <c r="E62" s="2">
        <v>0.29111301292734598</v>
      </c>
      <c r="F62" s="2">
        <v>0.29349411226955102</v>
      </c>
      <c r="G62" s="2">
        <v>0.29546652053870598</v>
      </c>
      <c r="H62" s="2">
        <v>0.299731760755165</v>
      </c>
      <c r="I62" s="2">
        <v>0.30434095666943201</v>
      </c>
      <c r="J62" s="2">
        <v>0.31150208676341101</v>
      </c>
      <c r="K62" s="2">
        <v>0.321129666394177</v>
      </c>
      <c r="L62" s="2">
        <v>0.32840783844874899</v>
      </c>
      <c r="M62" s="2">
        <v>0.33879925018832902</v>
      </c>
      <c r="N62" s="2">
        <v>0.34842057986925501</v>
      </c>
    </row>
    <row r="63" spans="1:14" x14ac:dyDescent="0.3">
      <c r="A63" s="8" t="s">
        <v>197</v>
      </c>
      <c r="B63" s="8" t="s">
        <v>80</v>
      </c>
      <c r="C63" s="2">
        <v>4.9455744381682001E-2</v>
      </c>
      <c r="D63" s="2">
        <v>4.9861431332820998E-2</v>
      </c>
      <c r="E63" s="2">
        <v>4.9502274672312101E-2</v>
      </c>
      <c r="F63" s="2">
        <v>4.9017260518468497E-2</v>
      </c>
      <c r="G63" s="2">
        <v>4.97397095706789E-2</v>
      </c>
      <c r="H63" s="2">
        <v>5.1374982083256499E-2</v>
      </c>
      <c r="I63" s="2">
        <v>5.2711616700240903E-2</v>
      </c>
      <c r="J63" s="2">
        <v>5.3432630087682301E-2</v>
      </c>
      <c r="K63" s="2">
        <v>5.2979874654521399E-2</v>
      </c>
      <c r="L63" s="2">
        <v>5.5052212736545203E-2</v>
      </c>
      <c r="M63" s="2">
        <v>5.75673166202414E-2</v>
      </c>
      <c r="N63" s="2">
        <v>5.94341034981785E-2</v>
      </c>
    </row>
    <row r="64" spans="1:14" x14ac:dyDescent="0.3">
      <c r="A64" s="8" t="s">
        <v>197</v>
      </c>
      <c r="B64" s="8" t="s">
        <v>81</v>
      </c>
      <c r="C64" s="2">
        <v>2.5333947489636102E-2</v>
      </c>
      <c r="D64" s="2">
        <v>2.6106802673560199E-2</v>
      </c>
      <c r="E64" s="2">
        <v>2.7588847349218501E-2</v>
      </c>
      <c r="F64" s="2">
        <v>2.8274165814160999E-2</v>
      </c>
      <c r="G64" s="2">
        <v>2.92536935949586E-2</v>
      </c>
      <c r="H64" s="2">
        <v>3.0059176444089501E-2</v>
      </c>
      <c r="I64" s="2">
        <v>3.1579571039222702E-2</v>
      </c>
      <c r="J64" s="2">
        <v>3.2258682084466098E-2</v>
      </c>
      <c r="K64" s="2">
        <v>3.3360582350422399E-2</v>
      </c>
      <c r="L64" s="2">
        <v>3.4447329584726599E-2</v>
      </c>
      <c r="M64" s="2">
        <v>3.56160543788651E-2</v>
      </c>
      <c r="N64" s="2">
        <v>3.5963205083420699E-2</v>
      </c>
    </row>
    <row r="65" spans="1:14" x14ac:dyDescent="0.3">
      <c r="A65" s="8" t="s">
        <v>197</v>
      </c>
      <c r="B65" s="8" t="s">
        <v>82</v>
      </c>
      <c r="C65" s="2">
        <v>0.48185410555407399</v>
      </c>
      <c r="D65" s="2">
        <v>0.48911246186450502</v>
      </c>
      <c r="E65" s="2">
        <v>0.49405432187739301</v>
      </c>
      <c r="F65" s="2">
        <v>0.496920096641491</v>
      </c>
      <c r="G65" s="2">
        <v>0.49558454696819598</v>
      </c>
      <c r="H65" s="2">
        <v>0.49038638737023199</v>
      </c>
      <c r="I65" s="2">
        <v>0.48429908756961698</v>
      </c>
      <c r="J65" s="2">
        <v>0.47539916529463599</v>
      </c>
      <c r="K65" s="2">
        <v>0.47072677021293202</v>
      </c>
      <c r="L65" s="2">
        <v>0.45693149763688301</v>
      </c>
      <c r="M65" s="2">
        <v>0.44380792207564701</v>
      </c>
      <c r="N65" s="2">
        <v>0.43378744781010398</v>
      </c>
    </row>
    <row r="66" spans="1:14" x14ac:dyDescent="0.3">
      <c r="A66" s="8" t="s">
        <v>197</v>
      </c>
      <c r="B66" s="8" t="s">
        <v>16</v>
      </c>
      <c r="C66" s="2">
        <v>3.9055492254357699E-2</v>
      </c>
      <c r="D66" s="2">
        <v>3.8682782551992402E-2</v>
      </c>
      <c r="E66" s="2">
        <v>4.0020719787396998E-2</v>
      </c>
      <c r="F66" s="2">
        <v>4.0376118233463203E-2</v>
      </c>
      <c r="G66" s="2">
        <v>4.1878306320736802E-2</v>
      </c>
      <c r="H66" s="2">
        <v>4.3716854024612499E-2</v>
      </c>
      <c r="I66" s="2">
        <v>4.5167278903503597E-2</v>
      </c>
      <c r="J66" s="2">
        <v>4.7995558448520097E-2</v>
      </c>
      <c r="K66" s="2">
        <v>4.96516018529332E-2</v>
      </c>
      <c r="L66" s="2">
        <v>5.4304982159870001E-2</v>
      </c>
      <c r="M66" s="2">
        <v>5.92841751195669E-2</v>
      </c>
      <c r="N66" s="2">
        <v>6.3226707919556896E-2</v>
      </c>
    </row>
    <row r="67" spans="1:14" x14ac:dyDescent="0.3">
      <c r="A67" s="8" t="s">
        <v>197</v>
      </c>
      <c r="B67" s="8" t="s">
        <v>83</v>
      </c>
      <c r="C67" s="2">
        <v>0.108366263424568</v>
      </c>
      <c r="D67" s="2">
        <v>0.101818859312047</v>
      </c>
      <c r="E67" s="2">
        <v>9.7720823386333894E-2</v>
      </c>
      <c r="F67" s="2">
        <v>9.1918246522865302E-2</v>
      </c>
      <c r="G67" s="2">
        <v>8.8077223006723299E-2</v>
      </c>
      <c r="H67" s="2">
        <v>8.4730839322644705E-2</v>
      </c>
      <c r="I67" s="2">
        <v>8.1901489117984005E-2</v>
      </c>
      <c r="J67" s="2">
        <v>7.9411877321285004E-2</v>
      </c>
      <c r="K67" s="2">
        <v>7.2151504535014996E-2</v>
      </c>
      <c r="L67" s="2">
        <v>7.0856139433225607E-2</v>
      </c>
      <c r="M67" s="2">
        <v>6.4925281617350797E-2</v>
      </c>
      <c r="N67" s="2">
        <v>5.91679558194853E-2</v>
      </c>
    </row>
    <row r="68" spans="1:14" x14ac:dyDescent="0.3">
      <c r="A68" s="8" t="s">
        <v>198</v>
      </c>
      <c r="B68" s="8" t="s">
        <v>79</v>
      </c>
      <c r="C68" s="2">
        <v>0.33985214204473702</v>
      </c>
      <c r="D68" s="2">
        <v>0.34550613780766098</v>
      </c>
      <c r="E68" s="2">
        <v>0.350932516442923</v>
      </c>
      <c r="F68" s="2">
        <v>0.356862745098039</v>
      </c>
      <c r="G68" s="2">
        <v>0.36177173418297698</v>
      </c>
      <c r="H68" s="2">
        <v>0.36518886178177801</v>
      </c>
      <c r="I68" s="2">
        <v>0.37193143722288302</v>
      </c>
      <c r="J68" s="2">
        <v>0.37986987939414202</v>
      </c>
      <c r="K68" s="2">
        <v>0.39155500155811801</v>
      </c>
      <c r="L68" s="2">
        <v>0.39858660760942599</v>
      </c>
      <c r="M68" s="2">
        <v>0.40859710457776999</v>
      </c>
      <c r="N68" s="2">
        <v>0.42509482361710998</v>
      </c>
    </row>
    <row r="69" spans="1:14" x14ac:dyDescent="0.3">
      <c r="A69" s="8" t="s">
        <v>198</v>
      </c>
      <c r="B69" s="8" t="s">
        <v>80</v>
      </c>
      <c r="C69" s="2">
        <v>3.8638948565651497E-2</v>
      </c>
      <c r="D69" s="2">
        <v>3.8985873789402298E-2</v>
      </c>
      <c r="E69" s="2">
        <v>4.0934618734420503E-2</v>
      </c>
      <c r="F69" s="2">
        <v>4.3829296424452102E-2</v>
      </c>
      <c r="G69" s="2">
        <v>4.6626081019572101E-2</v>
      </c>
      <c r="H69" s="2">
        <v>5.0054681584924703E-2</v>
      </c>
      <c r="I69" s="2">
        <v>5.5153022601924999E-2</v>
      </c>
      <c r="J69" s="2">
        <v>5.91200144006995E-2</v>
      </c>
      <c r="K69" s="2">
        <v>6.4246390360444605E-2</v>
      </c>
      <c r="L69" s="2">
        <v>6.9226366735511496E-2</v>
      </c>
      <c r="M69" s="2">
        <v>7.8298411506605006E-2</v>
      </c>
      <c r="N69" s="2">
        <v>8.4343689022384996E-2</v>
      </c>
    </row>
    <row r="70" spans="1:14" x14ac:dyDescent="0.3">
      <c r="A70" s="8" t="s">
        <v>198</v>
      </c>
      <c r="B70" s="8" t="s">
        <v>81</v>
      </c>
      <c r="C70" s="2">
        <v>1.8419057247567299E-2</v>
      </c>
      <c r="D70" s="2">
        <v>1.8135833693171299E-2</v>
      </c>
      <c r="E70" s="2">
        <v>1.90707871580022E-2</v>
      </c>
      <c r="F70" s="2">
        <v>1.9752018454440599E-2</v>
      </c>
      <c r="G70" s="2">
        <v>2.0340236686390501E-2</v>
      </c>
      <c r="H70" s="2">
        <v>2.04425002103138E-2</v>
      </c>
      <c r="I70" s="2">
        <v>2.0790526657294299E-2</v>
      </c>
      <c r="J70" s="2">
        <v>2.10095918944634E-2</v>
      </c>
      <c r="K70" s="2">
        <v>2.2073335410823701E-2</v>
      </c>
      <c r="L70" s="2">
        <v>2.2818324333739801E-2</v>
      </c>
      <c r="M70" s="2">
        <v>2.2806729392993701E-2</v>
      </c>
      <c r="N70" s="2">
        <v>2.2889215320865599E-2</v>
      </c>
    </row>
    <row r="71" spans="1:14" x14ac:dyDescent="0.3">
      <c r="A71" s="8" t="s">
        <v>198</v>
      </c>
      <c r="B71" s="8" t="s">
        <v>82</v>
      </c>
      <c r="C71" s="2">
        <v>0.48278149879944399</v>
      </c>
      <c r="D71" s="2">
        <v>0.47933501943125001</v>
      </c>
      <c r="E71" s="2">
        <v>0.47262516142595401</v>
      </c>
      <c r="F71" s="2">
        <v>0.46482122260669001</v>
      </c>
      <c r="G71" s="2">
        <v>0.45744196631770601</v>
      </c>
      <c r="H71" s="2">
        <v>0.45102492919435799</v>
      </c>
      <c r="I71" s="2">
        <v>0.438682816048448</v>
      </c>
      <c r="J71" s="2">
        <v>0.42520636716640497</v>
      </c>
      <c r="K71" s="2">
        <v>0.40565596759115002</v>
      </c>
      <c r="L71" s="2">
        <v>0.39084778659765601</v>
      </c>
      <c r="M71" s="2">
        <v>0.37401159107440302</v>
      </c>
      <c r="N71" s="2">
        <v>0.35348928986428702</v>
      </c>
    </row>
    <row r="72" spans="1:14" x14ac:dyDescent="0.3">
      <c r="A72" s="8" t="s">
        <v>198</v>
      </c>
      <c r="B72" s="8" t="s">
        <v>16</v>
      </c>
      <c r="C72" s="2">
        <v>2.9097687349930498E-2</v>
      </c>
      <c r="D72" s="2">
        <v>3.0627351798161701E-2</v>
      </c>
      <c r="E72" s="2">
        <v>3.2855812835991198E-2</v>
      </c>
      <c r="F72" s="2">
        <v>3.3564013840830499E-2</v>
      </c>
      <c r="G72" s="2">
        <v>3.5332271279016801E-2</v>
      </c>
      <c r="H72" s="2">
        <v>3.7576063486722197E-2</v>
      </c>
      <c r="I72" s="2">
        <v>4.0634800475829999E-2</v>
      </c>
      <c r="J72" s="2">
        <v>4.3870702291254102E-2</v>
      </c>
      <c r="K72" s="2">
        <v>4.9574114469720598E-2</v>
      </c>
      <c r="L72" s="2">
        <v>5.26040759449573E-2</v>
      </c>
      <c r="M72" s="2">
        <v>5.7978835730542702E-2</v>
      </c>
      <c r="N72" s="2">
        <v>6.2506851417421197E-2</v>
      </c>
    </row>
    <row r="73" spans="1:14" x14ac:dyDescent="0.3">
      <c r="A73" s="8" t="s">
        <v>198</v>
      </c>
      <c r="B73" s="8" t="s">
        <v>83</v>
      </c>
      <c r="C73" s="2">
        <v>9.1210665992670303E-2</v>
      </c>
      <c r="D73" s="2">
        <v>8.7409783480352804E-2</v>
      </c>
      <c r="E73" s="2">
        <v>8.3581103402708995E-2</v>
      </c>
      <c r="F73" s="2">
        <v>8.1170703575547898E-2</v>
      </c>
      <c r="G73" s="2">
        <v>7.84877105143377E-2</v>
      </c>
      <c r="H73" s="2">
        <v>7.5712963741902894E-2</v>
      </c>
      <c r="I73" s="2">
        <v>7.28073969936196E-2</v>
      </c>
      <c r="J73" s="2">
        <v>7.09234448530357E-2</v>
      </c>
      <c r="K73" s="2">
        <v>6.6895190609743402E-2</v>
      </c>
      <c r="L73" s="2">
        <v>6.5916838778709505E-2</v>
      </c>
      <c r="M73" s="2">
        <v>5.8307327717684598E-2</v>
      </c>
      <c r="N73" s="2">
        <v>5.1676130757931198E-2</v>
      </c>
    </row>
    <row r="74" spans="1:14" x14ac:dyDescent="0.3">
      <c r="A74" s="8" t="s">
        <v>199</v>
      </c>
      <c r="B74" s="8" t="s">
        <v>79</v>
      </c>
      <c r="C74" s="2">
        <v>0.25213476722998301</v>
      </c>
      <c r="D74" s="2">
        <v>0.25130383725347999</v>
      </c>
      <c r="E74" s="2">
        <v>0.25068587105624102</v>
      </c>
      <c r="F74" s="2">
        <v>0.24820880245649901</v>
      </c>
      <c r="G74" s="2">
        <v>0.24874506391807799</v>
      </c>
      <c r="H74" s="2">
        <v>0.24889702277852199</v>
      </c>
      <c r="I74" s="2">
        <v>0.251925018934612</v>
      </c>
      <c r="J74" s="2">
        <v>0.25337991797053</v>
      </c>
      <c r="K74" s="2">
        <v>0.26135774218154101</v>
      </c>
      <c r="L74" s="2">
        <v>0.26762577582015301</v>
      </c>
      <c r="M74" s="2">
        <v>0.275808607324245</v>
      </c>
      <c r="N74" s="2">
        <v>0.286868737727204</v>
      </c>
    </row>
    <row r="75" spans="1:14" x14ac:dyDescent="0.3">
      <c r="A75" s="8" t="s">
        <v>199</v>
      </c>
      <c r="B75" s="8" t="s">
        <v>80</v>
      </c>
      <c r="C75" s="2">
        <v>2.9654507127800201E-2</v>
      </c>
      <c r="D75" s="2">
        <v>3.1741097641004398E-2</v>
      </c>
      <c r="E75" s="2">
        <v>3.2990397805212603E-2</v>
      </c>
      <c r="F75" s="2">
        <v>3.3503923575571498E-2</v>
      </c>
      <c r="G75" s="2">
        <v>3.6075229234990999E-2</v>
      </c>
      <c r="H75" s="2">
        <v>3.8497990130396398E-2</v>
      </c>
      <c r="I75" s="2">
        <v>4.2097955061853098E-2</v>
      </c>
      <c r="J75" s="2">
        <v>4.6939085523317603E-2</v>
      </c>
      <c r="K75" s="2">
        <v>5.30587337909992E-2</v>
      </c>
      <c r="L75" s="2">
        <v>6.0206504018533898E-2</v>
      </c>
      <c r="M75" s="2">
        <v>6.7468591285752499E-2</v>
      </c>
      <c r="N75" s="2">
        <v>7.4668949196918605E-2</v>
      </c>
    </row>
    <row r="76" spans="1:14" x14ac:dyDescent="0.3">
      <c r="A76" s="8" t="s">
        <v>199</v>
      </c>
      <c r="B76" s="8" t="s">
        <v>81</v>
      </c>
      <c r="C76" s="2">
        <v>1.9614848690557001E-2</v>
      </c>
      <c r="D76" s="2">
        <v>2.0032466411079999E-2</v>
      </c>
      <c r="E76" s="2">
        <v>2.0027434842249701E-2</v>
      </c>
      <c r="F76" s="2">
        <v>2.1153190037529902E-2</v>
      </c>
      <c r="G76" s="2">
        <v>2.21203400040158E-2</v>
      </c>
      <c r="H76" s="2">
        <v>2.2843883787051902E-2</v>
      </c>
      <c r="I76" s="2">
        <v>2.3131784902802301E-2</v>
      </c>
      <c r="J76" s="2">
        <v>2.33328269785812E-2</v>
      </c>
      <c r="K76" s="2">
        <v>2.4073226544622399E-2</v>
      </c>
      <c r="L76" s="2">
        <v>2.4168406601264202E-2</v>
      </c>
      <c r="M76" s="2">
        <v>2.5180433039294299E-2</v>
      </c>
      <c r="N76" s="2">
        <v>2.5930214994209801E-2</v>
      </c>
    </row>
    <row r="77" spans="1:14" x14ac:dyDescent="0.3">
      <c r="A77" s="8" t="s">
        <v>199</v>
      </c>
      <c r="B77" s="8" t="s">
        <v>82</v>
      </c>
      <c r="C77" s="2">
        <v>0.58294329915323895</v>
      </c>
      <c r="D77" s="2">
        <v>0.58425724449970595</v>
      </c>
      <c r="E77" s="2">
        <v>0.58672839506172803</v>
      </c>
      <c r="F77" s="2">
        <v>0.590412828386216</v>
      </c>
      <c r="G77" s="2">
        <v>0.58727662137741798</v>
      </c>
      <c r="H77" s="2">
        <v>0.58609758488839503</v>
      </c>
      <c r="I77" s="2">
        <v>0.58028275687957598</v>
      </c>
      <c r="J77" s="2">
        <v>0.57296065623575898</v>
      </c>
      <c r="K77" s="2">
        <v>0.55993897787948099</v>
      </c>
      <c r="L77" s="2">
        <v>0.54523353259159701</v>
      </c>
      <c r="M77" s="2">
        <v>0.53095429029671204</v>
      </c>
      <c r="N77" s="2">
        <v>0.51218468355067703</v>
      </c>
    </row>
    <row r="78" spans="1:14" x14ac:dyDescent="0.3">
      <c r="A78" s="8" t="s">
        <v>199</v>
      </c>
      <c r="B78" s="8" t="s">
        <v>16</v>
      </c>
      <c r="C78" s="2">
        <v>2.8797027403622898E-2</v>
      </c>
      <c r="D78" s="2">
        <v>2.9461541118364201E-2</v>
      </c>
      <c r="E78" s="2">
        <v>2.9286694101508901E-2</v>
      </c>
      <c r="F78" s="2">
        <v>3.0023882633913299E-2</v>
      </c>
      <c r="G78" s="2">
        <v>3.2126363697208997E-2</v>
      </c>
      <c r="H78" s="2">
        <v>3.2615444949181303E-2</v>
      </c>
      <c r="I78" s="2">
        <v>3.4618783135571797E-2</v>
      </c>
      <c r="J78" s="2">
        <v>3.8493088257633298E-2</v>
      </c>
      <c r="K78" s="2">
        <v>4.0732265446224297E-2</v>
      </c>
      <c r="L78" s="2">
        <v>4.4218173497697598E-2</v>
      </c>
      <c r="M78" s="2">
        <v>4.8650093557872198E-2</v>
      </c>
      <c r="N78" s="2">
        <v>5.2942953527012698E-2</v>
      </c>
    </row>
    <row r="79" spans="1:14" x14ac:dyDescent="0.3">
      <c r="A79" s="8" t="s">
        <v>199</v>
      </c>
      <c r="B79" s="8" t="s">
        <v>83</v>
      </c>
      <c r="C79" s="2">
        <v>8.6855550394798003E-2</v>
      </c>
      <c r="D79" s="2">
        <v>8.3203813076365096E-2</v>
      </c>
      <c r="E79" s="2">
        <v>8.0281207133059002E-2</v>
      </c>
      <c r="F79" s="2">
        <v>7.6697372910269498E-2</v>
      </c>
      <c r="G79" s="2">
        <v>7.3656381768288606E-2</v>
      </c>
      <c r="H79" s="2">
        <v>7.1048073466453199E-2</v>
      </c>
      <c r="I79" s="2">
        <v>6.7943701085584507E-2</v>
      </c>
      <c r="J79" s="2">
        <v>6.4894425034178901E-2</v>
      </c>
      <c r="K79" s="2">
        <v>6.0839054157131998E-2</v>
      </c>
      <c r="L79" s="2">
        <v>5.8547607470754798E-2</v>
      </c>
      <c r="M79" s="2">
        <v>5.1937984496124003E-2</v>
      </c>
      <c r="N79" s="2">
        <v>4.7404461003977598E-2</v>
      </c>
    </row>
    <row r="80" spans="1:14" x14ac:dyDescent="0.3">
      <c r="A80" s="8" t="s">
        <v>200</v>
      </c>
      <c r="B80" s="8" t="s">
        <v>79</v>
      </c>
      <c r="C80" s="2">
        <v>0.29191616766467099</v>
      </c>
      <c r="D80" s="2">
        <v>0.290094533497739</v>
      </c>
      <c r="E80" s="2">
        <v>0.29029168828059498</v>
      </c>
      <c r="F80" s="2">
        <v>0.29339524887746099</v>
      </c>
      <c r="G80" s="2">
        <v>0.29941413401684402</v>
      </c>
      <c r="H80" s="2">
        <v>0.30490698394140497</v>
      </c>
      <c r="I80" s="2">
        <v>0.30862857330833199</v>
      </c>
      <c r="J80" s="2">
        <v>0.31366888414710697</v>
      </c>
      <c r="K80" s="2">
        <v>0.31947034099168897</v>
      </c>
      <c r="L80" s="2">
        <v>0.32715831569042603</v>
      </c>
      <c r="M80" s="2">
        <v>0.342764491284962</v>
      </c>
      <c r="N80" s="2">
        <v>0.35353053435114501</v>
      </c>
    </row>
    <row r="81" spans="1:14" x14ac:dyDescent="0.3">
      <c r="A81" s="8" t="s">
        <v>200</v>
      </c>
      <c r="B81" s="8" t="s">
        <v>80</v>
      </c>
      <c r="C81" s="2">
        <v>3.4472721224218197E-2</v>
      </c>
      <c r="D81" s="2">
        <v>3.5429510891903E-2</v>
      </c>
      <c r="E81" s="2">
        <v>3.5553250069829602E-2</v>
      </c>
      <c r="F81" s="2">
        <v>3.5959626971639097E-2</v>
      </c>
      <c r="G81" s="2">
        <v>3.8447455144635698E-2</v>
      </c>
      <c r="H81" s="2">
        <v>4.3086551356555799E-2</v>
      </c>
      <c r="I81" s="2">
        <v>4.8356853843876398E-2</v>
      </c>
      <c r="J81" s="2">
        <v>5.5384711936739099E-2</v>
      </c>
      <c r="K81" s="2">
        <v>6.2920709161583904E-2</v>
      </c>
      <c r="L81" s="2">
        <v>7.0806868972006595E-2</v>
      </c>
      <c r="M81" s="2">
        <v>7.7557086880151296E-2</v>
      </c>
      <c r="N81" s="2">
        <v>8.4873443149859396E-2</v>
      </c>
    </row>
    <row r="82" spans="1:14" x14ac:dyDescent="0.3">
      <c r="A82" s="8" t="s">
        <v>200</v>
      </c>
      <c r="B82" s="8" t="s">
        <v>81</v>
      </c>
      <c r="C82" s="2">
        <v>2.2663007318695898E-2</v>
      </c>
      <c r="D82" s="2">
        <v>2.38799835593917E-2</v>
      </c>
      <c r="E82" s="2">
        <v>2.4300706276684899E-2</v>
      </c>
      <c r="F82" s="2">
        <v>2.4945312200176501E-2</v>
      </c>
      <c r="G82" s="2">
        <v>2.5119004027828601E-2</v>
      </c>
      <c r="H82" s="2">
        <v>2.6237061999243499E-2</v>
      </c>
      <c r="I82" s="2">
        <v>2.66456133425442E-2</v>
      </c>
      <c r="J82" s="2">
        <v>2.7049077444458398E-2</v>
      </c>
      <c r="K82" s="2">
        <v>2.9137565970356799E-2</v>
      </c>
      <c r="L82" s="2">
        <v>2.8757939308398001E-2</v>
      </c>
      <c r="M82" s="2">
        <v>2.8482637481421401E-2</v>
      </c>
      <c r="N82" s="2">
        <v>2.86008437123343E-2</v>
      </c>
    </row>
    <row r="83" spans="1:14" x14ac:dyDescent="0.3">
      <c r="A83" s="8" t="s">
        <v>200</v>
      </c>
      <c r="B83" s="8" t="s">
        <v>82</v>
      </c>
      <c r="C83" s="2">
        <v>0.52511643379906903</v>
      </c>
      <c r="D83" s="2">
        <v>0.52831894780106903</v>
      </c>
      <c r="E83" s="2">
        <v>0.53022624795498996</v>
      </c>
      <c r="F83" s="2">
        <v>0.52826495759296899</v>
      </c>
      <c r="G83" s="2">
        <v>0.52292200659099197</v>
      </c>
      <c r="H83" s="2">
        <v>0.513634331694233</v>
      </c>
      <c r="I83" s="2">
        <v>0.50445738346656099</v>
      </c>
      <c r="J83" s="2">
        <v>0.490805824024099</v>
      </c>
      <c r="K83" s="2">
        <v>0.47520778687229398</v>
      </c>
      <c r="L83" s="2">
        <v>0.45336391437308898</v>
      </c>
      <c r="M83" s="2">
        <v>0.434400756654506</v>
      </c>
      <c r="N83" s="2">
        <v>0.41680895942145402</v>
      </c>
    </row>
    <row r="84" spans="1:14" x14ac:dyDescent="0.3">
      <c r="A84" s="8" t="s">
        <v>200</v>
      </c>
      <c r="B84" s="8" t="s">
        <v>16</v>
      </c>
      <c r="C84" s="2">
        <v>3.29341317365269E-2</v>
      </c>
      <c r="D84" s="2">
        <v>3.3127825729552002E-2</v>
      </c>
      <c r="E84" s="2">
        <v>3.4795099956107099E-2</v>
      </c>
      <c r="F84" s="2">
        <v>3.6688797635952002E-2</v>
      </c>
      <c r="G84" s="2">
        <v>3.8081288905162901E-2</v>
      </c>
      <c r="H84" s="2">
        <v>3.9716653485093401E-2</v>
      </c>
      <c r="I84" s="2">
        <v>4.2797460442777699E-2</v>
      </c>
      <c r="J84" s="2">
        <v>4.6943642525417301E-2</v>
      </c>
      <c r="K84" s="2">
        <v>5.1543785355370901E-2</v>
      </c>
      <c r="L84" s="2">
        <v>5.8662667607621698E-2</v>
      </c>
      <c r="M84" s="2">
        <v>6.2748277259829704E-2</v>
      </c>
      <c r="N84" s="2">
        <v>6.7371434310968301E-2</v>
      </c>
    </row>
    <row r="85" spans="1:14" x14ac:dyDescent="0.3">
      <c r="A85" s="8" t="s">
        <v>200</v>
      </c>
      <c r="B85" s="8" t="s">
        <v>83</v>
      </c>
      <c r="C85" s="2">
        <v>9.2897538256819706E-2</v>
      </c>
      <c r="D85" s="2">
        <v>8.9149198520345294E-2</v>
      </c>
      <c r="E85" s="2">
        <v>8.4833007461793203E-2</v>
      </c>
      <c r="F85" s="2">
        <v>8.0746056721802198E-2</v>
      </c>
      <c r="G85" s="2">
        <v>7.6016111314536797E-2</v>
      </c>
      <c r="H85" s="2">
        <v>7.2418417523468906E-2</v>
      </c>
      <c r="I85" s="2">
        <v>6.9114115595907799E-2</v>
      </c>
      <c r="J85" s="2">
        <v>6.6147859922179003E-2</v>
      </c>
      <c r="K85" s="2">
        <v>6.1719811648705901E-2</v>
      </c>
      <c r="L85" s="2">
        <v>6.1250294048459199E-2</v>
      </c>
      <c r="M85" s="2">
        <v>5.40467504391298E-2</v>
      </c>
      <c r="N85" s="2">
        <v>4.8814785054238599E-2</v>
      </c>
    </row>
    <row r="86" spans="1:14" x14ac:dyDescent="0.3">
      <c r="A86" s="8" t="s">
        <v>201</v>
      </c>
      <c r="B86" s="8" t="s">
        <v>79</v>
      </c>
      <c r="C86" s="2">
        <v>0.21862585926975001</v>
      </c>
      <c r="D86" s="2">
        <v>0.21928159945781101</v>
      </c>
      <c r="E86" s="2">
        <v>0.22003175443239001</v>
      </c>
      <c r="F86" s="2">
        <v>0.221483725930994</v>
      </c>
      <c r="G86" s="2">
        <v>0.22678906076295099</v>
      </c>
      <c r="H86" s="2">
        <v>0.23351291101616201</v>
      </c>
      <c r="I86" s="2">
        <v>0.238496376811594</v>
      </c>
      <c r="J86" s="2">
        <v>0.24463707206023999</v>
      </c>
      <c r="K86" s="2">
        <v>0.25941459408728301</v>
      </c>
      <c r="L86" s="2">
        <v>0.26962562934210899</v>
      </c>
      <c r="M86" s="2">
        <v>0.28153492428446802</v>
      </c>
      <c r="N86" s="2">
        <v>0.29642732572624397</v>
      </c>
    </row>
    <row r="87" spans="1:14" x14ac:dyDescent="0.3">
      <c r="A87" s="8" t="s">
        <v>201</v>
      </c>
      <c r="B87" s="8" t="s">
        <v>80</v>
      </c>
      <c r="C87" s="2">
        <v>3.2850875677916301E-2</v>
      </c>
      <c r="D87" s="2">
        <v>3.29718739410369E-2</v>
      </c>
      <c r="E87" s="2">
        <v>3.3044456205345303E-2</v>
      </c>
      <c r="F87" s="2">
        <v>3.55129834164142E-2</v>
      </c>
      <c r="G87" s="2">
        <v>3.67182288854302E-2</v>
      </c>
      <c r="H87" s="2">
        <v>3.87949718248808E-2</v>
      </c>
      <c r="I87" s="2">
        <v>4.3085748792270499E-2</v>
      </c>
      <c r="J87" s="2">
        <v>4.7252137874675297E-2</v>
      </c>
      <c r="K87" s="2">
        <v>5.0416471140309699E-2</v>
      </c>
      <c r="L87" s="2">
        <v>5.31319438584648E-2</v>
      </c>
      <c r="M87" s="2">
        <v>5.7083960992626699E-2</v>
      </c>
      <c r="N87" s="2">
        <v>6.1438038766256399E-2</v>
      </c>
    </row>
    <row r="88" spans="1:14" x14ac:dyDescent="0.3">
      <c r="A88" s="8" t="s">
        <v>201</v>
      </c>
      <c r="B88" s="8" t="s">
        <v>81</v>
      </c>
      <c r="C88" s="2">
        <v>2.0138864900342002E-2</v>
      </c>
      <c r="D88" s="2">
        <v>2.1111487631311401E-2</v>
      </c>
      <c r="E88" s="2">
        <v>2.1566551997883002E-2</v>
      </c>
      <c r="F88" s="2">
        <v>2.2154888736845499E-2</v>
      </c>
      <c r="G88" s="2">
        <v>2.3218880030492599E-2</v>
      </c>
      <c r="H88" s="2">
        <v>2.3561830453898099E-2</v>
      </c>
      <c r="I88" s="2">
        <v>2.3792270531401E-2</v>
      </c>
      <c r="J88" s="2">
        <v>2.4691358024691398E-2</v>
      </c>
      <c r="K88" s="2">
        <v>2.5662834350070399E-2</v>
      </c>
      <c r="L88" s="2">
        <v>2.6242511180491101E-2</v>
      </c>
      <c r="M88" s="2">
        <v>2.77227199450303E-2</v>
      </c>
      <c r="N88" s="2">
        <v>2.8327270915342099E-2</v>
      </c>
    </row>
    <row r="89" spans="1:14" x14ac:dyDescent="0.3">
      <c r="A89" s="8" t="s">
        <v>201</v>
      </c>
      <c r="B89" s="8" t="s">
        <v>82</v>
      </c>
      <c r="C89" s="2">
        <v>0.58913952122698499</v>
      </c>
      <c r="D89" s="2">
        <v>0.59196882412741403</v>
      </c>
      <c r="E89" s="2">
        <v>0.59489944429743302</v>
      </c>
      <c r="F89" s="2">
        <v>0.59414198677222796</v>
      </c>
      <c r="G89" s="2">
        <v>0.58990566337388395</v>
      </c>
      <c r="H89" s="2">
        <v>0.58238900241501002</v>
      </c>
      <c r="I89" s="2">
        <v>0.57400362318840603</v>
      </c>
      <c r="J89" s="2">
        <v>0.56107171000788003</v>
      </c>
      <c r="K89" s="2">
        <v>0.54375879868606303</v>
      </c>
      <c r="L89" s="2">
        <v>0.52870362557308803</v>
      </c>
      <c r="M89" s="2">
        <v>0.51745553529427302</v>
      </c>
      <c r="N89" s="2">
        <v>0.49882903981264598</v>
      </c>
    </row>
    <row r="90" spans="1:14" x14ac:dyDescent="0.3">
      <c r="A90" s="8" t="s">
        <v>201</v>
      </c>
      <c r="B90" s="8" t="s">
        <v>16</v>
      </c>
      <c r="C90" s="2">
        <v>2.6874848872154501E-2</v>
      </c>
      <c r="D90" s="2">
        <v>2.72111148763131E-2</v>
      </c>
      <c r="E90" s="2">
        <v>2.8512834083090799E-2</v>
      </c>
      <c r="F90" s="2">
        <v>3.1277489981428999E-2</v>
      </c>
      <c r="G90" s="2">
        <v>3.2239621382968597E-2</v>
      </c>
      <c r="H90" s="2">
        <v>3.4336491423617603E-2</v>
      </c>
      <c r="I90" s="2">
        <v>3.6231884057971002E-2</v>
      </c>
      <c r="J90" s="2">
        <v>4.0335055307474499E-2</v>
      </c>
      <c r="K90" s="2">
        <v>4.5430549038010297E-2</v>
      </c>
      <c r="L90" s="2">
        <v>4.8490985289567697E-2</v>
      </c>
      <c r="M90" s="2">
        <v>5.1454848172520398E-2</v>
      </c>
      <c r="N90" s="2">
        <v>5.6255917086053098E-2</v>
      </c>
    </row>
    <row r="91" spans="1:14" x14ac:dyDescent="0.3">
      <c r="A91" s="8" t="s">
        <v>201</v>
      </c>
      <c r="B91" s="8" t="s">
        <v>83</v>
      </c>
      <c r="C91" s="2">
        <v>0.112370030052852</v>
      </c>
      <c r="D91" s="2">
        <v>0.10745509996611299</v>
      </c>
      <c r="E91" s="2">
        <v>0.101944958983858</v>
      </c>
      <c r="F91" s="2">
        <v>9.5428925162089104E-2</v>
      </c>
      <c r="G91" s="2">
        <v>9.11285455642728E-2</v>
      </c>
      <c r="H91" s="2">
        <v>8.7404792866431394E-2</v>
      </c>
      <c r="I91" s="2">
        <v>8.4390096618357502E-2</v>
      </c>
      <c r="J91" s="2">
        <v>8.2012666725038694E-2</v>
      </c>
      <c r="K91" s="2">
        <v>7.5316752698263698E-2</v>
      </c>
      <c r="L91" s="2">
        <v>7.3805304756279402E-2</v>
      </c>
      <c r="M91" s="2">
        <v>6.4748011311081197E-2</v>
      </c>
      <c r="N91" s="2">
        <v>5.8722407693457601E-2</v>
      </c>
    </row>
    <row r="92" spans="1:14" x14ac:dyDescent="0.3">
      <c r="A92" s="8" t="s">
        <v>202</v>
      </c>
      <c r="B92" s="8" t="s">
        <v>79</v>
      </c>
      <c r="C92" s="2">
        <v>0.10443404020930901</v>
      </c>
      <c r="D92" s="2">
        <v>0.101985461646957</v>
      </c>
      <c r="E92" s="2">
        <v>0.100819455458631</v>
      </c>
      <c r="F92" s="2">
        <v>0.10631046062853999</v>
      </c>
      <c r="G92" s="2">
        <v>0.105756950584537</v>
      </c>
      <c r="H92" s="2">
        <v>0.107256721389484</v>
      </c>
      <c r="I92" s="2">
        <v>0.113693061073639</v>
      </c>
      <c r="J92" s="2">
        <v>0.122249822569198</v>
      </c>
      <c r="K92" s="2">
        <v>0.123856343028813</v>
      </c>
      <c r="L92" s="2">
        <v>0.132920110192837</v>
      </c>
      <c r="M92" s="2">
        <v>0.143117852218347</v>
      </c>
      <c r="N92" s="2">
        <v>0.153426670792079</v>
      </c>
    </row>
    <row r="93" spans="1:14" x14ac:dyDescent="0.3">
      <c r="A93" s="8" t="s">
        <v>202</v>
      </c>
      <c r="B93" s="8" t="s">
        <v>80</v>
      </c>
      <c r="C93" s="2">
        <v>1.4706692371247601E-2</v>
      </c>
      <c r="D93" s="2">
        <v>1.4375610285342301E-2</v>
      </c>
      <c r="E93" s="2">
        <v>1.41686492201956E-2</v>
      </c>
      <c r="F93" s="2">
        <v>1.5638313868979001E-2</v>
      </c>
      <c r="G93" s="2">
        <v>1.55712741919638E-2</v>
      </c>
      <c r="H93" s="2">
        <v>1.5369973828217901E-2</v>
      </c>
      <c r="I93" s="2">
        <v>1.8109581446918599E-2</v>
      </c>
      <c r="J93" s="2">
        <v>2.1957061745919101E-2</v>
      </c>
      <c r="K93" s="2">
        <v>2.52628704083026E-2</v>
      </c>
      <c r="L93" s="2">
        <v>2.7591253443526201E-2</v>
      </c>
      <c r="M93" s="2">
        <v>3.1794954984183603E-2</v>
      </c>
      <c r="N93" s="2">
        <v>3.6277846534653498E-2</v>
      </c>
    </row>
    <row r="94" spans="1:14" x14ac:dyDescent="0.3">
      <c r="A94" s="8" t="s">
        <v>202</v>
      </c>
      <c r="B94" s="8" t="s">
        <v>81</v>
      </c>
      <c r="C94" s="2">
        <v>1.7350592123382001E-2</v>
      </c>
      <c r="D94" s="2">
        <v>1.7847455788217399E-2</v>
      </c>
      <c r="E94" s="2">
        <v>1.8662437219138201E-2</v>
      </c>
      <c r="F94" s="2">
        <v>1.9648137937948E-2</v>
      </c>
      <c r="G94" s="2">
        <v>1.96482955103645E-2</v>
      </c>
      <c r="H94" s="2">
        <v>2.0889840590054699E-2</v>
      </c>
      <c r="I94" s="2">
        <v>2.1713018571560602E-2</v>
      </c>
      <c r="J94" s="2">
        <v>2.3021646557842401E-2</v>
      </c>
      <c r="K94" s="2">
        <v>2.37607537894306E-2</v>
      </c>
      <c r="L94" s="2">
        <v>2.43629476584022E-2</v>
      </c>
      <c r="M94" s="2">
        <v>2.4373428501906099E-2</v>
      </c>
      <c r="N94" s="2">
        <v>2.5990099009900999E-2</v>
      </c>
    </row>
    <row r="95" spans="1:14" x14ac:dyDescent="0.3">
      <c r="A95" s="8" t="s">
        <v>202</v>
      </c>
      <c r="B95" s="8" t="s">
        <v>82</v>
      </c>
      <c r="C95" s="2">
        <v>0.74993114844395503</v>
      </c>
      <c r="D95" s="2">
        <v>0.75566887273516303</v>
      </c>
      <c r="E95" s="2">
        <v>0.75897435897435905</v>
      </c>
      <c r="F95" s="2">
        <v>0.752293118139442</v>
      </c>
      <c r="G95" s="2">
        <v>0.75631201493270495</v>
      </c>
      <c r="H95" s="2">
        <v>0.75669759695455596</v>
      </c>
      <c r="I95" s="2">
        <v>0.74974591148480096</v>
      </c>
      <c r="J95" s="2">
        <v>0.73540631653655097</v>
      </c>
      <c r="K95" s="2">
        <v>0.73285083526787698</v>
      </c>
      <c r="L95" s="2">
        <v>0.72029958677685901</v>
      </c>
      <c r="M95" s="2">
        <v>0.70877605645226704</v>
      </c>
      <c r="N95" s="2">
        <v>0.69558323019802004</v>
      </c>
    </row>
    <row r="96" spans="1:14" x14ac:dyDescent="0.3">
      <c r="A96" s="8" t="s">
        <v>202</v>
      </c>
      <c r="B96" s="8" t="s">
        <v>16</v>
      </c>
      <c r="C96" s="2">
        <v>1.6744698430184501E-2</v>
      </c>
      <c r="D96" s="2">
        <v>1.7413475100358001E-2</v>
      </c>
      <c r="E96" s="2">
        <v>1.8292360560401798E-2</v>
      </c>
      <c r="F96" s="2">
        <v>1.8595559119843601E-2</v>
      </c>
      <c r="G96" s="2">
        <v>1.8420277040966701E-2</v>
      </c>
      <c r="H96" s="2">
        <v>1.8510587675469901E-2</v>
      </c>
      <c r="I96" s="2">
        <v>1.9172133419569401E-2</v>
      </c>
      <c r="J96" s="2">
        <v>2.25337118523776E-2</v>
      </c>
      <c r="K96" s="2">
        <v>2.4989758295780401E-2</v>
      </c>
      <c r="L96" s="2">
        <v>2.85812672176309E-2</v>
      </c>
      <c r="M96" s="2">
        <v>3.2281612458431301E-2</v>
      </c>
      <c r="N96" s="2">
        <v>3.5078898514851499E-2</v>
      </c>
    </row>
    <row r="97" spans="1:15" x14ac:dyDescent="0.3">
      <c r="A97" s="8" t="s">
        <v>202</v>
      </c>
      <c r="B97" s="8" t="s">
        <v>83</v>
      </c>
      <c r="C97" s="2">
        <v>9.6832828421922298E-2</v>
      </c>
      <c r="D97" s="2">
        <v>9.2709124443962204E-2</v>
      </c>
      <c r="E97" s="2">
        <v>8.9082738567274694E-2</v>
      </c>
      <c r="F97" s="2">
        <v>8.7514410305247897E-2</v>
      </c>
      <c r="G97" s="2">
        <v>8.4291187739463605E-2</v>
      </c>
      <c r="H97" s="2">
        <v>8.1275279562217501E-2</v>
      </c>
      <c r="I97" s="2">
        <v>7.7566294003511005E-2</v>
      </c>
      <c r="J97" s="2">
        <v>7.4831440738112098E-2</v>
      </c>
      <c r="K97" s="2">
        <v>6.9279439209795596E-2</v>
      </c>
      <c r="L97" s="2">
        <v>6.62448347107438E-2</v>
      </c>
      <c r="M97" s="2">
        <v>5.9656095384865E-2</v>
      </c>
      <c r="N97" s="2">
        <v>5.3643254950495101E-2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79</v>
      </c>
      <c r="C102" s="2">
        <v>4.1257022471910099E-2</v>
      </c>
      <c r="D102" s="2">
        <v>4.09711684370258E-2</v>
      </c>
      <c r="E102" s="2">
        <v>1.6196954972465202E-2</v>
      </c>
      <c r="F102" s="2">
        <v>4.1281479120178502E-2</v>
      </c>
      <c r="G102" s="2">
        <v>3.24506352364917E-2</v>
      </c>
      <c r="H102" s="2">
        <v>6.3602668643439594E-2</v>
      </c>
      <c r="I102" s="2">
        <v>5.3247839420128201E-2</v>
      </c>
      <c r="J102" s="2">
        <v>4.5526733721545802E-2</v>
      </c>
      <c r="K102" s="2">
        <v>8.8987341772151896E-2</v>
      </c>
      <c r="L102" s="2">
        <v>0.12472393351156601</v>
      </c>
      <c r="M102" s="2">
        <v>9.6320793716411696E-2</v>
      </c>
      <c r="N102" s="3">
        <v>0.40391741662255198</v>
      </c>
      <c r="O102" s="3">
        <v>0.71817298347910596</v>
      </c>
    </row>
    <row r="103" spans="1:15" x14ac:dyDescent="0.3">
      <c r="A103" s="8" t="s">
        <v>196</v>
      </c>
      <c r="B103" s="8" t="s">
        <v>80</v>
      </c>
      <c r="C103" s="2">
        <v>1.5625E-2</v>
      </c>
      <c r="D103" s="2">
        <v>5.3333333333333302E-2</v>
      </c>
      <c r="E103" s="2">
        <v>2.92112950340798E-2</v>
      </c>
      <c r="F103" s="2">
        <v>5.7710501419110702E-2</v>
      </c>
      <c r="G103" s="2">
        <v>4.83005366726297E-2</v>
      </c>
      <c r="H103" s="2">
        <v>0.112627986348123</v>
      </c>
      <c r="I103" s="2">
        <v>6.9785276073619604E-2</v>
      </c>
      <c r="J103" s="2">
        <v>8.1003584229390704E-2</v>
      </c>
      <c r="K103" s="2">
        <v>0.124668435013263</v>
      </c>
      <c r="L103" s="2">
        <v>0.18573113207547201</v>
      </c>
      <c r="M103" s="2">
        <v>0.122327200397812</v>
      </c>
      <c r="N103" s="3">
        <v>0.61792114695340505</v>
      </c>
      <c r="O103" s="3">
        <v>1.1976630963972701</v>
      </c>
    </row>
    <row r="104" spans="1:15" x14ac:dyDescent="0.3">
      <c r="A104" s="8" t="s">
        <v>196</v>
      </c>
      <c r="B104" s="8" t="s">
        <v>81</v>
      </c>
      <c r="C104" s="2">
        <v>9.7112860892388506E-2</v>
      </c>
      <c r="D104" s="2">
        <v>4.0669856459330099E-2</v>
      </c>
      <c r="E104" s="2">
        <v>8.2758620689655199E-2</v>
      </c>
      <c r="F104" s="2">
        <v>4.2462845010615702E-3</v>
      </c>
      <c r="G104" s="2">
        <v>5.70824524312896E-2</v>
      </c>
      <c r="H104" s="2">
        <v>4.8000000000000001E-2</v>
      </c>
      <c r="I104" s="2">
        <v>6.8702290076335895E-2</v>
      </c>
      <c r="J104" s="2">
        <v>4.6428571428571402E-2</v>
      </c>
      <c r="K104" s="2">
        <v>7.8498293515358405E-2</v>
      </c>
      <c r="L104" s="2">
        <v>9.01898734177215E-2</v>
      </c>
      <c r="M104" s="2">
        <v>7.1117561683599395E-2</v>
      </c>
      <c r="N104" s="3">
        <v>0.317857142857143</v>
      </c>
      <c r="O104" s="3">
        <v>0.69655172413793098</v>
      </c>
    </row>
    <row r="105" spans="1:15" x14ac:dyDescent="0.3">
      <c r="A105" s="8" t="s">
        <v>196</v>
      </c>
      <c r="B105" s="8" t="s">
        <v>82</v>
      </c>
      <c r="C105" s="2">
        <v>3.1724137931034499E-2</v>
      </c>
      <c r="D105" s="2">
        <v>1.5220074043603499E-2</v>
      </c>
      <c r="E105" s="2">
        <v>-3.8492706645056698E-3</v>
      </c>
      <c r="F105" s="2">
        <v>2.0337604230221702E-2</v>
      </c>
      <c r="G105" s="2">
        <v>-1.89356188957544E-3</v>
      </c>
      <c r="H105" s="2">
        <v>7.9880179730404399E-3</v>
      </c>
      <c r="I105" s="2">
        <v>-2.37741456166419E-3</v>
      </c>
      <c r="J105" s="2">
        <v>-4.3193327375633001E-2</v>
      </c>
      <c r="K105" s="2">
        <v>3.5076795350767999E-2</v>
      </c>
      <c r="L105" s="2">
        <v>4.3412873471024703E-2</v>
      </c>
      <c r="M105" s="2">
        <v>8.7441145382915406E-3</v>
      </c>
      <c r="N105" s="3">
        <v>4.2398967331943198E-2</v>
      </c>
      <c r="O105" s="3">
        <v>6.3411669367909193E-2</v>
      </c>
    </row>
    <row r="106" spans="1:15" x14ac:dyDescent="0.3">
      <c r="A106" s="8" t="s">
        <v>196</v>
      </c>
      <c r="B106" s="8" t="s">
        <v>16</v>
      </c>
      <c r="C106" s="2">
        <v>6.0413354531001599E-2</v>
      </c>
      <c r="D106" s="2">
        <v>2.6986506746626698E-2</v>
      </c>
      <c r="E106" s="2">
        <v>8.7591240875912399E-2</v>
      </c>
      <c r="F106" s="2">
        <v>7.1140939597315406E-2</v>
      </c>
      <c r="G106" s="2">
        <v>6.2656641604009994E-2</v>
      </c>
      <c r="H106" s="2">
        <v>0.14386792452830199</v>
      </c>
      <c r="I106" s="2">
        <v>0.105154639175258</v>
      </c>
      <c r="J106" s="2">
        <v>0.10354477611940301</v>
      </c>
      <c r="K106" s="2">
        <v>9.9746407438715101E-2</v>
      </c>
      <c r="L106" s="2">
        <v>0.112221368178324</v>
      </c>
      <c r="M106" s="2">
        <v>0.16102280580511399</v>
      </c>
      <c r="N106" s="3">
        <v>0.56716417910447803</v>
      </c>
      <c r="O106" s="3">
        <v>1.45255474452555</v>
      </c>
    </row>
    <row r="107" spans="1:15" x14ac:dyDescent="0.3">
      <c r="A107" s="8" t="s">
        <v>196</v>
      </c>
      <c r="B107" s="8" t="s">
        <v>83</v>
      </c>
      <c r="C107" s="2">
        <v>-3.6745406824146998E-3</v>
      </c>
      <c r="D107" s="2">
        <v>-3.1612223393045299E-2</v>
      </c>
      <c r="E107" s="2">
        <v>-6.1479869423286197E-2</v>
      </c>
      <c r="F107" s="2">
        <v>6.3768115942029E-3</v>
      </c>
      <c r="G107" s="2">
        <v>-1.6705069124423998E-2</v>
      </c>
      <c r="H107" s="2">
        <v>-2.8119507908611601E-2</v>
      </c>
      <c r="I107" s="2">
        <v>-4.2194092827004199E-3</v>
      </c>
      <c r="J107" s="2">
        <v>-7.5665859564164606E-2</v>
      </c>
      <c r="K107" s="2">
        <v>3.1434184675835003E-2</v>
      </c>
      <c r="L107" s="2">
        <v>-1.7777777777777799E-2</v>
      </c>
      <c r="M107" s="2">
        <v>-4.3309631544925703E-2</v>
      </c>
      <c r="N107" s="3">
        <v>-0.10411622276029101</v>
      </c>
      <c r="O107" s="3">
        <v>-0.19477693144722499</v>
      </c>
    </row>
    <row r="108" spans="1:15" x14ac:dyDescent="0.3">
      <c r="A108" s="8" t="s">
        <v>197</v>
      </c>
      <c r="B108" s="8" t="s">
        <v>79</v>
      </c>
      <c r="C108" s="2">
        <v>3.5635291226345497E-2</v>
      </c>
      <c r="D108" s="2">
        <v>2.2464799873437701E-2</v>
      </c>
      <c r="E108" s="2">
        <v>4.3168807055547001E-2</v>
      </c>
      <c r="F108" s="2">
        <v>3.96766538119252E-2</v>
      </c>
      <c r="G108" s="2">
        <v>4.4154361937370698E-2</v>
      </c>
      <c r="H108" s="2">
        <v>5.2739445279409797E-2</v>
      </c>
      <c r="I108" s="2">
        <v>5.58728098637249E-2</v>
      </c>
      <c r="J108" s="2">
        <v>1.40126605617356E-2</v>
      </c>
      <c r="K108" s="2">
        <v>6.5519122371052799E-2</v>
      </c>
      <c r="L108" s="2">
        <v>0.100056882821388</v>
      </c>
      <c r="M108" s="2">
        <v>8.3096333833186806E-2</v>
      </c>
      <c r="N108" s="3">
        <v>0.28732100055313098</v>
      </c>
      <c r="O108" s="3">
        <v>0.62045489710660695</v>
      </c>
    </row>
    <row r="109" spans="1:15" x14ac:dyDescent="0.3">
      <c r="A109" s="8" t="s">
        <v>197</v>
      </c>
      <c r="B109" s="8" t="s">
        <v>80</v>
      </c>
      <c r="C109" s="2">
        <v>4.9509803921568597E-2</v>
      </c>
      <c r="D109" s="2">
        <v>2.6623073330219502E-2</v>
      </c>
      <c r="E109" s="2">
        <v>2.4567788898999101E-2</v>
      </c>
      <c r="F109" s="2">
        <v>4.7957371225577299E-2</v>
      </c>
      <c r="G109" s="2">
        <v>6.3135593220339001E-2</v>
      </c>
      <c r="H109" s="2">
        <v>6.3770426464726998E-2</v>
      </c>
      <c r="I109" s="2">
        <v>4.57100037467216E-2</v>
      </c>
      <c r="J109" s="2">
        <v>-2.4722321748477199E-2</v>
      </c>
      <c r="K109" s="2">
        <v>8.2659808963997106E-2</v>
      </c>
      <c r="L109" s="2">
        <v>0.115032236172379</v>
      </c>
      <c r="M109" s="2">
        <v>8.7340231284236194E-2</v>
      </c>
      <c r="N109" s="3">
        <v>0.28018631314940901</v>
      </c>
      <c r="O109" s="3">
        <v>0.62556869881710597</v>
      </c>
    </row>
    <row r="110" spans="1:15" x14ac:dyDescent="0.3">
      <c r="A110" s="8" t="s">
        <v>197</v>
      </c>
      <c r="B110" s="8" t="s">
        <v>81</v>
      </c>
      <c r="C110" s="2">
        <v>7.2727272727272696E-2</v>
      </c>
      <c r="D110" s="2">
        <v>9.2774308652988399E-2</v>
      </c>
      <c r="E110" s="2">
        <v>6.0408163265306097E-2</v>
      </c>
      <c r="F110" s="2">
        <v>6.8514241724403402E-2</v>
      </c>
      <c r="G110" s="2">
        <v>5.7636887608069197E-2</v>
      </c>
      <c r="H110" s="2">
        <v>8.9237057220708405E-2</v>
      </c>
      <c r="I110" s="2">
        <v>5.3783614759224503E-2</v>
      </c>
      <c r="J110" s="2">
        <v>1.7210682492581598E-2</v>
      </c>
      <c r="K110" s="2">
        <v>7.5845974329054794E-2</v>
      </c>
      <c r="L110" s="2">
        <v>0.10249457700650801</v>
      </c>
      <c r="M110" s="2">
        <v>6.3453025086079695E-2</v>
      </c>
      <c r="N110" s="3">
        <v>0.28308605341246301</v>
      </c>
      <c r="O110" s="3">
        <v>0.76489795918367298</v>
      </c>
    </row>
    <row r="111" spans="1:15" x14ac:dyDescent="0.3">
      <c r="A111" s="8" t="s">
        <v>197</v>
      </c>
      <c r="B111" s="8" t="s">
        <v>82</v>
      </c>
      <c r="C111" s="2">
        <v>5.6651237673576202E-2</v>
      </c>
      <c r="D111" s="2">
        <v>4.45195695648034E-2</v>
      </c>
      <c r="E111" s="2">
        <v>4.0707480512376402E-2</v>
      </c>
      <c r="F111" s="2">
        <v>2.9960578186596601E-2</v>
      </c>
      <c r="G111" s="2">
        <v>1.84996172492983E-2</v>
      </c>
      <c r="H111" s="2">
        <v>2.3925842415132199E-2</v>
      </c>
      <c r="I111" s="2">
        <v>1.26417094853601E-2</v>
      </c>
      <c r="J111" s="2">
        <v>-2.6055090206185599E-2</v>
      </c>
      <c r="K111" s="2">
        <v>1.1370684308455699E-2</v>
      </c>
      <c r="L111" s="2">
        <v>3.56909239574816E-2</v>
      </c>
      <c r="M111" s="2">
        <v>2.9408281687916898E-2</v>
      </c>
      <c r="N111" s="3">
        <v>5.0177190721649501E-2</v>
      </c>
      <c r="O111" s="3">
        <v>0.18876783516433401</v>
      </c>
    </row>
    <row r="112" spans="1:15" x14ac:dyDescent="0.3">
      <c r="A112" s="8" t="s">
        <v>197</v>
      </c>
      <c r="B112" s="8" t="s">
        <v>16</v>
      </c>
      <c r="C112" s="2">
        <v>3.1036623215394198E-2</v>
      </c>
      <c r="D112" s="2">
        <v>6.9837447320891005E-2</v>
      </c>
      <c r="E112" s="2">
        <v>4.3894203714124898E-2</v>
      </c>
      <c r="F112" s="2">
        <v>7.1159029649595695E-2</v>
      </c>
      <c r="G112" s="2">
        <v>7.4484146955208899E-2</v>
      </c>
      <c r="H112" s="2">
        <v>7.1194379391100696E-2</v>
      </c>
      <c r="I112" s="2">
        <v>9.6195889811980795E-2</v>
      </c>
      <c r="J112" s="2">
        <v>1.7550857598723602E-2</v>
      </c>
      <c r="K112" s="2">
        <v>0.13955311642493101</v>
      </c>
      <c r="L112" s="2">
        <v>0.164086687306502</v>
      </c>
      <c r="M112" s="2">
        <v>0.12322695035461</v>
      </c>
      <c r="N112" s="3">
        <v>0.51615476665337101</v>
      </c>
      <c r="O112" s="3">
        <v>1.1389983117614</v>
      </c>
    </row>
    <row r="113" spans="1:15" x14ac:dyDescent="0.3">
      <c r="A113" s="8" t="s">
        <v>197</v>
      </c>
      <c r="B113" s="8" t="s">
        <v>83</v>
      </c>
      <c r="C113" s="2">
        <v>-2.1923937360178999E-2</v>
      </c>
      <c r="D113" s="2">
        <v>-7.5480329368709997E-3</v>
      </c>
      <c r="E113" s="2">
        <v>-2.6734270569255598E-2</v>
      </c>
      <c r="F113" s="2">
        <v>-1.04191333175468E-2</v>
      </c>
      <c r="G113" s="2">
        <v>-9.8109595597032796E-3</v>
      </c>
      <c r="H113" s="2">
        <v>2.1749637506041598E-3</v>
      </c>
      <c r="I113" s="2">
        <v>2.4113817217265499E-4</v>
      </c>
      <c r="J113" s="2">
        <v>-0.106316297010608</v>
      </c>
      <c r="K113" s="2">
        <v>2.3199352576207199E-2</v>
      </c>
      <c r="L113" s="2">
        <v>-2.29369891906143E-2</v>
      </c>
      <c r="M113" s="2">
        <v>-4.020507285483E-2</v>
      </c>
      <c r="N113" s="3">
        <v>-0.14247830279652801</v>
      </c>
      <c r="O113" s="3">
        <v>-0.18022585849274</v>
      </c>
    </row>
    <row r="114" spans="1:15" x14ac:dyDescent="0.3">
      <c r="A114" s="8" t="s">
        <v>198</v>
      </c>
      <c r="B114" s="8" t="s">
        <v>79</v>
      </c>
      <c r="C114" s="2">
        <v>4.1368411267081899E-2</v>
      </c>
      <c r="D114" s="2">
        <v>4.3117300482056801E-2</v>
      </c>
      <c r="E114" s="2">
        <v>5.91356439880188E-2</v>
      </c>
      <c r="F114" s="2">
        <v>2.75533290239173E-2</v>
      </c>
      <c r="G114" s="2">
        <v>2.4062278839348899E-2</v>
      </c>
      <c r="H114" s="2">
        <v>5.6361821392920203E-2</v>
      </c>
      <c r="I114" s="2">
        <v>7.3780620774878194E-2</v>
      </c>
      <c r="J114" s="2">
        <v>2.0714865962632001E-2</v>
      </c>
      <c r="K114" s="2">
        <v>6.2342485740814399E-2</v>
      </c>
      <c r="L114" s="2">
        <v>8.7151954051691793E-2</v>
      </c>
      <c r="M114" s="2">
        <v>0.113414494085219</v>
      </c>
      <c r="N114" s="3">
        <v>0.31255077173030099</v>
      </c>
      <c r="O114" s="3">
        <v>0.65930680359435201</v>
      </c>
    </row>
    <row r="115" spans="1:15" x14ac:dyDescent="0.3">
      <c r="A115" s="8" t="s">
        <v>198</v>
      </c>
      <c r="B115" s="8" t="s">
        <v>80</v>
      </c>
      <c r="C115" s="2">
        <v>3.3524121013900197E-2</v>
      </c>
      <c r="D115" s="2">
        <v>7.8322784810126597E-2</v>
      </c>
      <c r="E115" s="2">
        <v>0.11518708730740999</v>
      </c>
      <c r="F115" s="2">
        <v>7.8289473684210506E-2</v>
      </c>
      <c r="G115" s="2">
        <v>8.9078706528370993E-2</v>
      </c>
      <c r="H115" s="2">
        <v>0.14285714285714299</v>
      </c>
      <c r="I115" s="2">
        <v>0.12696078431372501</v>
      </c>
      <c r="J115" s="2">
        <v>7.6120052196607196E-2</v>
      </c>
      <c r="K115" s="2">
        <v>0.124494745351657</v>
      </c>
      <c r="L115" s="2">
        <v>0.19949676491732601</v>
      </c>
      <c r="M115" s="2">
        <v>0.15283188492658101</v>
      </c>
      <c r="N115" s="3">
        <v>0.67333623314484603</v>
      </c>
      <c r="O115" s="3">
        <v>1.82245047688921</v>
      </c>
    </row>
    <row r="116" spans="1:15" x14ac:dyDescent="0.3">
      <c r="A116" s="8" t="s">
        <v>198</v>
      </c>
      <c r="B116" s="8" t="s">
        <v>81</v>
      </c>
      <c r="C116" s="2">
        <v>8.5763293310463107E-3</v>
      </c>
      <c r="D116" s="2">
        <v>7.9931972789115693E-2</v>
      </c>
      <c r="E116" s="2">
        <v>7.8740157480315001E-2</v>
      </c>
      <c r="F116" s="2">
        <v>4.3795620437956199E-2</v>
      </c>
      <c r="G116" s="2">
        <v>1.9580419580419599E-2</v>
      </c>
      <c r="H116" s="2">
        <v>5.4869684499314099E-2</v>
      </c>
      <c r="I116" s="2">
        <v>6.24187256176853E-2</v>
      </c>
      <c r="J116" s="2">
        <v>4.0391676866585097E-2</v>
      </c>
      <c r="K116" s="2">
        <v>7.8823529411764695E-2</v>
      </c>
      <c r="L116" s="2">
        <v>5.9978189749182099E-2</v>
      </c>
      <c r="M116" s="2">
        <v>7.4074074074074098E-2</v>
      </c>
      <c r="N116" s="3">
        <v>0.27784577723378201</v>
      </c>
      <c r="O116" s="3">
        <v>0.64409448818897597</v>
      </c>
    </row>
    <row r="117" spans="1:15" x14ac:dyDescent="0.3">
      <c r="A117" s="8" t="s">
        <v>198</v>
      </c>
      <c r="B117" s="8" t="s">
        <v>82</v>
      </c>
      <c r="C117" s="2">
        <v>1.70145932857797E-2</v>
      </c>
      <c r="D117" s="2">
        <v>1.2611801042403999E-2</v>
      </c>
      <c r="E117" s="2">
        <v>2.43375484526911E-2</v>
      </c>
      <c r="F117" s="2">
        <v>-2.48138957816377E-3</v>
      </c>
      <c r="G117" s="2">
        <v>2.48756218905473E-4</v>
      </c>
      <c r="H117" s="2">
        <v>8.8286495896543107E-3</v>
      </c>
      <c r="I117" s="2">
        <v>1.90435104153827E-2</v>
      </c>
      <c r="J117" s="2">
        <v>-5.5276685817961899E-2</v>
      </c>
      <c r="K117" s="2">
        <v>5.5054093848025103E-3</v>
      </c>
      <c r="L117" s="2">
        <v>1.4834150378812E-2</v>
      </c>
      <c r="M117" s="2">
        <v>1.14805520702635E-2</v>
      </c>
      <c r="N117" s="3">
        <v>-2.49168430601754E-2</v>
      </c>
      <c r="O117" s="3">
        <v>2.4528181991485001E-2</v>
      </c>
    </row>
    <row r="118" spans="1:15" x14ac:dyDescent="0.3">
      <c r="A118" s="8" t="s">
        <v>198</v>
      </c>
      <c r="B118" s="8" t="s">
        <v>16</v>
      </c>
      <c r="C118" s="2">
        <v>7.8175895765472306E-2</v>
      </c>
      <c r="D118" s="2">
        <v>0.10171198388721001</v>
      </c>
      <c r="E118" s="2">
        <v>6.3985374771480794E-2</v>
      </c>
      <c r="F118" s="2">
        <v>6.7010309278350499E-2</v>
      </c>
      <c r="G118" s="2">
        <v>7.8904991948470199E-2</v>
      </c>
      <c r="H118" s="2">
        <v>0.121641791044776</v>
      </c>
      <c r="I118" s="2">
        <v>0.135063206919494</v>
      </c>
      <c r="J118" s="2">
        <v>0.118991793669402</v>
      </c>
      <c r="K118" s="2">
        <v>0.107386066003143</v>
      </c>
      <c r="L118" s="2">
        <v>0.16887417218542999</v>
      </c>
      <c r="M118" s="2">
        <v>0.15378389316066399</v>
      </c>
      <c r="N118" s="3">
        <v>0.67116060961312995</v>
      </c>
      <c r="O118" s="3">
        <v>1.6060329067641701</v>
      </c>
    </row>
    <row r="119" spans="1:15" x14ac:dyDescent="0.3">
      <c r="A119" s="8" t="s">
        <v>198</v>
      </c>
      <c r="B119" s="8" t="s">
        <v>83</v>
      </c>
      <c r="C119" s="2">
        <v>-1.8358157256667802E-2</v>
      </c>
      <c r="D119" s="2">
        <v>-1.7995765702187701E-2</v>
      </c>
      <c r="E119" s="2">
        <v>1.1498383039885001E-2</v>
      </c>
      <c r="F119" s="2">
        <v>-1.9893428063943199E-2</v>
      </c>
      <c r="G119" s="2">
        <v>-2.1384559623051799E-2</v>
      </c>
      <c r="H119" s="2">
        <v>-2.5925925925925899E-3</v>
      </c>
      <c r="I119" s="2">
        <v>2.4136650575566299E-2</v>
      </c>
      <c r="J119" s="2">
        <v>-6.5989847715736002E-2</v>
      </c>
      <c r="K119" s="2">
        <v>2.8338509316770202E-2</v>
      </c>
      <c r="L119" s="2">
        <v>-6.1910154775386902E-2</v>
      </c>
      <c r="M119" s="2">
        <v>-5.1509054325955698E-2</v>
      </c>
      <c r="N119" s="3">
        <v>-0.14539521392313301</v>
      </c>
      <c r="O119" s="3">
        <v>-0.153072224218469</v>
      </c>
    </row>
    <row r="120" spans="1:15" x14ac:dyDescent="0.3">
      <c r="A120" s="8" t="s">
        <v>199</v>
      </c>
      <c r="B120" s="8" t="s">
        <v>79</v>
      </c>
      <c r="C120" s="2">
        <v>3.10330168626895E-2</v>
      </c>
      <c r="D120" s="2">
        <v>4.6728971962616802E-3</v>
      </c>
      <c r="E120" s="2">
        <v>-4.7879616963064303E-3</v>
      </c>
      <c r="F120" s="2">
        <v>2.17182130584192E-2</v>
      </c>
      <c r="G120" s="2">
        <v>2.4619938113816801E-2</v>
      </c>
      <c r="H120" s="2">
        <v>4.8188025210084001E-2</v>
      </c>
      <c r="I120" s="2">
        <v>4.47200300638858E-2</v>
      </c>
      <c r="J120" s="2">
        <v>2.70983213429257E-2</v>
      </c>
      <c r="K120" s="2">
        <v>9.2341816483773098E-2</v>
      </c>
      <c r="L120" s="2">
        <v>0.102703858074169</v>
      </c>
      <c r="M120" s="2">
        <v>0.10438069393293301</v>
      </c>
      <c r="N120" s="3">
        <v>0.366306954436451</v>
      </c>
      <c r="O120" s="3">
        <v>0.55882352941176505</v>
      </c>
    </row>
    <row r="121" spans="1:15" x14ac:dyDescent="0.3">
      <c r="A121" s="8" t="s">
        <v>199</v>
      </c>
      <c r="B121" s="8" t="s">
        <v>80</v>
      </c>
      <c r="C121" s="2">
        <v>0.107228915662651</v>
      </c>
      <c r="D121" s="2">
        <v>4.6789989118607198E-2</v>
      </c>
      <c r="E121" s="2">
        <v>2.0790020790020802E-2</v>
      </c>
      <c r="F121" s="2">
        <v>9.7759674134419494E-2</v>
      </c>
      <c r="G121" s="2">
        <v>9.27643784786642E-2</v>
      </c>
      <c r="H121" s="2">
        <v>0.132427843803056</v>
      </c>
      <c r="I121" s="2">
        <v>0.158170914542729</v>
      </c>
      <c r="J121" s="2">
        <v>0.12556634304207101</v>
      </c>
      <c r="K121" s="2">
        <v>0.21046578493387</v>
      </c>
      <c r="L121" s="2">
        <v>0.19904988123515399</v>
      </c>
      <c r="M121" s="2">
        <v>0.175118858954041</v>
      </c>
      <c r="N121" s="3">
        <v>0.91974110032362499</v>
      </c>
      <c r="O121" s="3">
        <v>2.0831600831600801</v>
      </c>
    </row>
    <row r="122" spans="1:15" x14ac:dyDescent="0.3">
      <c r="A122" s="8" t="s">
        <v>199</v>
      </c>
      <c r="B122" s="8" t="s">
        <v>81</v>
      </c>
      <c r="C122" s="2">
        <v>5.6466302367941701E-2</v>
      </c>
      <c r="D122" s="2">
        <v>6.8965517241379301E-3</v>
      </c>
      <c r="E122" s="2">
        <v>6.1643835616438401E-2</v>
      </c>
      <c r="F122" s="2">
        <v>6.6129032258064505E-2</v>
      </c>
      <c r="G122" s="2">
        <v>5.7488653555219399E-2</v>
      </c>
      <c r="H122" s="2">
        <v>4.86409155937053E-2</v>
      </c>
      <c r="I122" s="2">
        <v>4.7748976807639801E-2</v>
      </c>
      <c r="J122" s="2">
        <v>2.734375E-2</v>
      </c>
      <c r="K122" s="2">
        <v>7.0975918884664105E-2</v>
      </c>
      <c r="L122" s="2">
        <v>0.11479289940828399</v>
      </c>
      <c r="M122" s="2">
        <v>9.34182590233546E-2</v>
      </c>
      <c r="N122" s="3">
        <v>0.34114583333333298</v>
      </c>
      <c r="O122" s="3">
        <v>0.76369863013698602</v>
      </c>
    </row>
    <row r="123" spans="1:15" x14ac:dyDescent="0.3">
      <c r="A123" s="8" t="s">
        <v>199</v>
      </c>
      <c r="B123" s="8" t="s">
        <v>82</v>
      </c>
      <c r="C123" s="2">
        <v>3.6773719048786499E-2</v>
      </c>
      <c r="D123" s="2">
        <v>1.1409316623315201E-2</v>
      </c>
      <c r="E123" s="2">
        <v>1.1455958852066199E-2</v>
      </c>
      <c r="F123" s="2">
        <v>1.40999711066166E-2</v>
      </c>
      <c r="G123" s="2">
        <v>2.1938571998404498E-2</v>
      </c>
      <c r="H123" s="2">
        <v>2.5315044050407E-2</v>
      </c>
      <c r="I123" s="2">
        <v>2.56145312160104E-2</v>
      </c>
      <c r="J123" s="2">
        <v>-2.6883715997666899E-2</v>
      </c>
      <c r="K123" s="2">
        <v>3.8742371403661699E-2</v>
      </c>
      <c r="L123" s="2">
        <v>4.1966112364265902E-2</v>
      </c>
      <c r="M123" s="2">
        <v>2.42662236318784E-2</v>
      </c>
      <c r="N123" s="3">
        <v>7.8795270162787007E-2</v>
      </c>
      <c r="O123" s="3">
        <v>0.189140218598398</v>
      </c>
    </row>
    <row r="124" spans="1:15" x14ac:dyDescent="0.3">
      <c r="A124" s="8" t="s">
        <v>199</v>
      </c>
      <c r="B124" s="8" t="s">
        <v>16</v>
      </c>
      <c r="C124" s="2">
        <v>5.8312655086848603E-2</v>
      </c>
      <c r="D124" s="2">
        <v>1.1723329425556901E-3</v>
      </c>
      <c r="E124" s="2">
        <v>3.0444964871194399E-2</v>
      </c>
      <c r="F124" s="2">
        <v>9.0909090909090898E-2</v>
      </c>
      <c r="G124" s="2">
        <v>3.9583333333333297E-2</v>
      </c>
      <c r="H124" s="2">
        <v>9.9198396793587204E-2</v>
      </c>
      <c r="I124" s="2">
        <v>0.154968094804011</v>
      </c>
      <c r="J124" s="2">
        <v>5.3670086819258098E-2</v>
      </c>
      <c r="K124" s="2">
        <v>0.15805243445692899</v>
      </c>
      <c r="L124" s="2">
        <v>0.17723156532988399</v>
      </c>
      <c r="M124" s="2">
        <v>0.155494505494505</v>
      </c>
      <c r="N124" s="3">
        <v>0.65982636148382001</v>
      </c>
      <c r="O124" s="3">
        <v>1.46252927400468</v>
      </c>
    </row>
    <row r="125" spans="1:15" x14ac:dyDescent="0.3">
      <c r="A125" s="8" t="s">
        <v>199</v>
      </c>
      <c r="B125" s="8" t="s">
        <v>83</v>
      </c>
      <c r="C125" s="2">
        <v>-9.0497737556561094E-3</v>
      </c>
      <c r="D125" s="2">
        <v>-2.82274802822748E-2</v>
      </c>
      <c r="E125" s="2">
        <v>-3.9726612558735601E-2</v>
      </c>
      <c r="F125" s="2">
        <v>-2.0907473309608501E-2</v>
      </c>
      <c r="G125" s="2">
        <v>-1.2267151294866E-2</v>
      </c>
      <c r="H125" s="2">
        <v>-9.6596136154553803E-3</v>
      </c>
      <c r="I125" s="2">
        <v>-7.8959591267998095E-3</v>
      </c>
      <c r="J125" s="2">
        <v>-6.6479400749063694E-2</v>
      </c>
      <c r="K125" s="2">
        <v>2.6579739217653001E-2</v>
      </c>
      <c r="L125" s="2">
        <v>-5.08060576453346E-2</v>
      </c>
      <c r="M125" s="2">
        <v>-3.0880082346886301E-2</v>
      </c>
      <c r="N125" s="3">
        <v>-0.118445692883895</v>
      </c>
      <c r="O125" s="3">
        <v>-0.195642887654848</v>
      </c>
    </row>
    <row r="126" spans="1:15" x14ac:dyDescent="0.3">
      <c r="A126" s="8" t="s">
        <v>200</v>
      </c>
      <c r="B126" s="8" t="s">
        <v>79</v>
      </c>
      <c r="C126" s="2">
        <v>5.4131054131054098E-3</v>
      </c>
      <c r="D126" s="2">
        <v>3.0745253612921498E-2</v>
      </c>
      <c r="E126" s="2">
        <v>5.0859106529209601E-2</v>
      </c>
      <c r="F126" s="2">
        <v>6.95879659908437E-2</v>
      </c>
      <c r="G126" s="2">
        <v>8.4383025559496103E-2</v>
      </c>
      <c r="H126" s="2">
        <v>5.8080523288598203E-2</v>
      </c>
      <c r="I126" s="2">
        <v>6.5444468130462605E-2</v>
      </c>
      <c r="J126" s="2">
        <v>1.1304521808723499E-2</v>
      </c>
      <c r="K126" s="2">
        <v>0.10060342269265</v>
      </c>
      <c r="L126" s="2">
        <v>0.14003235664210001</v>
      </c>
      <c r="M126" s="2">
        <v>0.109981078524125</v>
      </c>
      <c r="N126" s="3">
        <v>0.40846338535414201</v>
      </c>
      <c r="O126" s="3">
        <v>0.93525773195876305</v>
      </c>
    </row>
    <row r="127" spans="1:15" x14ac:dyDescent="0.3">
      <c r="A127" s="8" t="s">
        <v>200</v>
      </c>
      <c r="B127" s="8" t="s">
        <v>80</v>
      </c>
      <c r="C127" s="2">
        <v>3.9806996381182097E-2</v>
      </c>
      <c r="D127" s="2">
        <v>3.3642691415313203E-2</v>
      </c>
      <c r="E127" s="2">
        <v>5.1627384960718302E-2</v>
      </c>
      <c r="F127" s="2">
        <v>0.12059765208110999</v>
      </c>
      <c r="G127" s="2">
        <v>0.193333333333333</v>
      </c>
      <c r="H127" s="2">
        <v>0.17318435754189901</v>
      </c>
      <c r="I127" s="2">
        <v>0.20068027210884401</v>
      </c>
      <c r="J127" s="2">
        <v>0.12804532577903699</v>
      </c>
      <c r="K127" s="2">
        <v>0.209442491210447</v>
      </c>
      <c r="L127" s="2">
        <v>0.19186046511627899</v>
      </c>
      <c r="M127" s="2">
        <v>0.17770034843205601</v>
      </c>
      <c r="N127" s="3">
        <v>0.91501416430594895</v>
      </c>
      <c r="O127" s="3">
        <v>2.79349046015713</v>
      </c>
    </row>
    <row r="128" spans="1:15" x14ac:dyDescent="0.3">
      <c r="A128" s="8" t="s">
        <v>200</v>
      </c>
      <c r="B128" s="8" t="s">
        <v>81</v>
      </c>
      <c r="C128" s="2">
        <v>6.6055045871559595E-2</v>
      </c>
      <c r="D128" s="2">
        <v>4.81927710843374E-2</v>
      </c>
      <c r="E128" s="2">
        <v>6.7323481116584594E-2</v>
      </c>
      <c r="F128" s="2">
        <v>5.53846153846154E-2</v>
      </c>
      <c r="G128" s="2">
        <v>0.11224489795918401</v>
      </c>
      <c r="H128" s="2">
        <v>6.1598951507208399E-2</v>
      </c>
      <c r="I128" s="2">
        <v>6.4197530864197494E-2</v>
      </c>
      <c r="J128" s="2">
        <v>6.9605568445475594E-2</v>
      </c>
      <c r="K128" s="2">
        <v>6.07375271149675E-2</v>
      </c>
      <c r="L128" s="2">
        <v>7.7709611451942703E-2</v>
      </c>
      <c r="M128" s="2">
        <v>8.0645161290322606E-2</v>
      </c>
      <c r="N128" s="3">
        <v>0.32134570765661302</v>
      </c>
      <c r="O128" s="3">
        <v>0.87027914614121504</v>
      </c>
    </row>
    <row r="129" spans="1:15" x14ac:dyDescent="0.3">
      <c r="A129" s="8" t="s">
        <v>200</v>
      </c>
      <c r="B129" s="8" t="s">
        <v>82</v>
      </c>
      <c r="C129" s="2">
        <v>1.7896737408932498E-2</v>
      </c>
      <c r="D129" s="2">
        <v>3.3763808931071997E-2</v>
      </c>
      <c r="E129" s="2">
        <v>3.58970499698976E-2</v>
      </c>
      <c r="F129" s="2">
        <v>3.7486378496186003E-2</v>
      </c>
      <c r="G129" s="2">
        <v>4.5935158602338801E-2</v>
      </c>
      <c r="H129" s="2">
        <v>2.6645243355426101E-2</v>
      </c>
      <c r="I129" s="2">
        <v>1.9954352787740499E-2</v>
      </c>
      <c r="J129" s="2">
        <v>-3.8616456748289799E-2</v>
      </c>
      <c r="K129" s="2">
        <v>2.5337500831282798E-2</v>
      </c>
      <c r="L129" s="2">
        <v>4.2612530808146303E-2</v>
      </c>
      <c r="M129" s="2">
        <v>3.2597200622084002E-2</v>
      </c>
      <c r="N129" s="3">
        <v>6.1249280736525802E-2</v>
      </c>
      <c r="O129" s="3">
        <v>0.24917218543046399</v>
      </c>
    </row>
    <row r="130" spans="1:15" x14ac:dyDescent="0.3">
      <c r="A130" s="8" t="s">
        <v>200</v>
      </c>
      <c r="B130" s="8" t="s">
        <v>16</v>
      </c>
      <c r="C130" s="2">
        <v>1.76767676767677E-2</v>
      </c>
      <c r="D130" s="2">
        <v>8.1885856079404504E-2</v>
      </c>
      <c r="E130" s="2">
        <v>9.6330275229357804E-2</v>
      </c>
      <c r="F130" s="2">
        <v>8.78661087866109E-2</v>
      </c>
      <c r="G130" s="2">
        <v>0.110576923076923</v>
      </c>
      <c r="H130" s="2">
        <v>0.126406926406926</v>
      </c>
      <c r="I130" s="2">
        <v>0.14988470407378901</v>
      </c>
      <c r="J130" s="2">
        <v>9.0240641711229905E-2</v>
      </c>
      <c r="K130" s="2">
        <v>0.22317596566523601</v>
      </c>
      <c r="L130" s="2">
        <v>0.16390977443609001</v>
      </c>
      <c r="M130" s="2">
        <v>0.15546942291128299</v>
      </c>
      <c r="N130" s="3">
        <v>0.79344919786096302</v>
      </c>
      <c r="O130" s="3">
        <v>2.0768348623853199</v>
      </c>
    </row>
    <row r="131" spans="1:15" x14ac:dyDescent="0.3">
      <c r="A131" s="8" t="s">
        <v>200</v>
      </c>
      <c r="B131" s="8" t="s">
        <v>83</v>
      </c>
      <c r="C131" s="2">
        <v>-2.9095792300805699E-2</v>
      </c>
      <c r="D131" s="2">
        <v>-1.9824804057169201E-2</v>
      </c>
      <c r="E131" s="2">
        <v>-1.0348071495766701E-2</v>
      </c>
      <c r="F131" s="2">
        <v>-1.33079847908745E-2</v>
      </c>
      <c r="G131" s="2">
        <v>1.44508670520231E-2</v>
      </c>
      <c r="H131" s="2">
        <v>-2.37416904083571E-3</v>
      </c>
      <c r="I131" s="2">
        <v>3.33174678724417E-3</v>
      </c>
      <c r="J131" s="2">
        <v>-7.3529411764705899E-2</v>
      </c>
      <c r="K131" s="2">
        <v>6.6564260112647197E-2</v>
      </c>
      <c r="L131" s="2">
        <v>-3.98463754200672E-2</v>
      </c>
      <c r="M131" s="2">
        <v>-2.8000000000000001E-2</v>
      </c>
      <c r="N131" s="3">
        <v>-7.7798861480075907E-2</v>
      </c>
      <c r="O131" s="3">
        <v>-8.5606773283160895E-2</v>
      </c>
    </row>
    <row r="132" spans="1:15" x14ac:dyDescent="0.3">
      <c r="A132" s="8" t="s">
        <v>201</v>
      </c>
      <c r="B132" s="8" t="s">
        <v>79</v>
      </c>
      <c r="C132" s="2">
        <v>2.2436403855269401E-2</v>
      </c>
      <c r="D132" s="2">
        <v>2.7970947303353401E-2</v>
      </c>
      <c r="E132" s="2">
        <v>2.1948286229705401E-2</v>
      </c>
      <c r="F132" s="2">
        <v>5.0308914386584302E-2</v>
      </c>
      <c r="G132" s="2">
        <v>5.6302521008403397E-2</v>
      </c>
      <c r="H132" s="2">
        <v>4.7334924423229903E-2</v>
      </c>
      <c r="I132" s="2">
        <v>6.1146980630459501E-2</v>
      </c>
      <c r="J132" s="2">
        <v>5.5237413505129999E-2</v>
      </c>
      <c r="K132" s="2">
        <v>8.3776144714528003E-2</v>
      </c>
      <c r="L132" s="2">
        <v>0.11130815773002301</v>
      </c>
      <c r="M132" s="2">
        <v>0.11686848774993</v>
      </c>
      <c r="N132" s="3">
        <v>0.41947029348604198</v>
      </c>
      <c r="O132" s="3">
        <v>0.78863499699338502</v>
      </c>
    </row>
    <row r="133" spans="1:15" x14ac:dyDescent="0.3">
      <c r="A133" s="8" t="s">
        <v>201</v>
      </c>
      <c r="B133" s="8" t="s">
        <v>80</v>
      </c>
      <c r="C133" s="2">
        <v>2.3133543638275501E-2</v>
      </c>
      <c r="D133" s="2">
        <v>2.6721479958890001E-2</v>
      </c>
      <c r="E133" s="2">
        <v>9.1091091091091106E-2</v>
      </c>
      <c r="F133" s="2">
        <v>6.0550458715596299E-2</v>
      </c>
      <c r="G133" s="2">
        <v>8.3910034602076106E-2</v>
      </c>
      <c r="H133" s="2">
        <v>0.138866719872306</v>
      </c>
      <c r="I133" s="2">
        <v>0.13454800280308299</v>
      </c>
      <c r="J133" s="2">
        <v>6.1766522544780697E-2</v>
      </c>
      <c r="K133" s="2">
        <v>9.8894706224549198E-2</v>
      </c>
      <c r="L133" s="2">
        <v>0.14346214928533599</v>
      </c>
      <c r="M133" s="2">
        <v>0.141666666666667</v>
      </c>
      <c r="N133" s="3">
        <v>0.52316244595429295</v>
      </c>
      <c r="O133" s="3">
        <v>1.4684684684684699</v>
      </c>
    </row>
    <row r="134" spans="1:15" x14ac:dyDescent="0.3">
      <c r="A134" s="8" t="s">
        <v>201</v>
      </c>
      <c r="B134" s="8" t="s">
        <v>81</v>
      </c>
      <c r="C134" s="2">
        <v>6.86106346483705E-2</v>
      </c>
      <c r="D134" s="2">
        <v>4.6548956661316199E-2</v>
      </c>
      <c r="E134" s="2">
        <v>4.2944785276073601E-2</v>
      </c>
      <c r="F134" s="2">
        <v>7.4999999999999997E-2</v>
      </c>
      <c r="G134" s="2">
        <v>4.1039671682626497E-2</v>
      </c>
      <c r="H134" s="2">
        <v>3.5479632063074897E-2</v>
      </c>
      <c r="I134" s="2">
        <v>7.3604060913705596E-2</v>
      </c>
      <c r="J134" s="2">
        <v>3.4278959810874698E-2</v>
      </c>
      <c r="K134" s="2">
        <v>6.6285714285714295E-2</v>
      </c>
      <c r="L134" s="2">
        <v>0.12433011789925</v>
      </c>
      <c r="M134" s="2">
        <v>8.3889418493803602E-2</v>
      </c>
      <c r="N134" s="3">
        <v>0.34397163120567398</v>
      </c>
      <c r="O134" s="3">
        <v>0.74386503067484699</v>
      </c>
    </row>
    <row r="135" spans="1:15" x14ac:dyDescent="0.3">
      <c r="A135" s="8" t="s">
        <v>201</v>
      </c>
      <c r="B135" s="8" t="s">
        <v>82</v>
      </c>
      <c r="C135" s="2">
        <v>2.4274406332453799E-2</v>
      </c>
      <c r="D135" s="2">
        <v>2.9538038811609098E-2</v>
      </c>
      <c r="E135" s="2">
        <v>1.39560745065332E-2</v>
      </c>
      <c r="F135" s="2">
        <v>1.8425093222197899E-2</v>
      </c>
      <c r="G135" s="2">
        <v>1.2814990307990499E-2</v>
      </c>
      <c r="H135" s="2">
        <v>1.06858054226475E-2</v>
      </c>
      <c r="I135" s="2">
        <v>1.1204039766451001E-2</v>
      </c>
      <c r="J135" s="2">
        <v>-3.5580524344569299E-2</v>
      </c>
      <c r="K135" s="2">
        <v>1.3861920172599801E-2</v>
      </c>
      <c r="L135" s="2">
        <v>4.16555833377667E-2</v>
      </c>
      <c r="M135" s="2">
        <v>2.25740551583248E-2</v>
      </c>
      <c r="N135" s="3">
        <v>4.1510611735330799E-2</v>
      </c>
      <c r="O135" s="3">
        <v>0.11326105087573</v>
      </c>
    </row>
    <row r="136" spans="1:15" x14ac:dyDescent="0.3">
      <c r="A136" s="8" t="s">
        <v>201</v>
      </c>
      <c r="B136" s="8" t="s">
        <v>16</v>
      </c>
      <c r="C136" s="2">
        <v>3.2133676092544999E-2</v>
      </c>
      <c r="D136" s="2">
        <v>7.3474470734744696E-2</v>
      </c>
      <c r="E136" s="2">
        <v>0.11368909512761</v>
      </c>
      <c r="F136" s="2">
        <v>5.7291666666666699E-2</v>
      </c>
      <c r="G136" s="2">
        <v>9.2610837438423604E-2</v>
      </c>
      <c r="H136" s="2">
        <v>8.2055906221821504E-2</v>
      </c>
      <c r="I136" s="2">
        <v>0.151666666666667</v>
      </c>
      <c r="J136" s="2">
        <v>0.120839363241679</v>
      </c>
      <c r="K136" s="2">
        <v>0.11297611362169099</v>
      </c>
      <c r="L136" s="2">
        <v>0.12935034802784201</v>
      </c>
      <c r="M136" s="2">
        <v>0.15973292244478701</v>
      </c>
      <c r="N136" s="3">
        <v>0.63386396526772804</v>
      </c>
      <c r="O136" s="3">
        <v>1.61948955916473</v>
      </c>
    </row>
    <row r="137" spans="1:15" x14ac:dyDescent="0.3">
      <c r="A137" s="8" t="s">
        <v>201</v>
      </c>
      <c r="B137" s="8" t="s">
        <v>83</v>
      </c>
      <c r="C137" s="2">
        <v>-2.52075007685214E-2</v>
      </c>
      <c r="D137" s="2">
        <v>-2.80668558814254E-2</v>
      </c>
      <c r="E137" s="2">
        <v>-4.9643088903309499E-2</v>
      </c>
      <c r="F137" s="2">
        <v>-2.0484807101399799E-2</v>
      </c>
      <c r="G137" s="2">
        <v>-1.6033461136284399E-2</v>
      </c>
      <c r="H137" s="2">
        <v>-9.9185263903648607E-3</v>
      </c>
      <c r="I137" s="2">
        <v>5.3667262969588504E-3</v>
      </c>
      <c r="J137" s="2">
        <v>-8.61209964412811E-2</v>
      </c>
      <c r="K137" s="2">
        <v>2.1806853582554499E-2</v>
      </c>
      <c r="L137" s="2">
        <v>-6.6310975609756101E-2</v>
      </c>
      <c r="M137" s="2">
        <v>-3.7959183673469399E-2</v>
      </c>
      <c r="N137" s="3">
        <v>-0.16120996441281099</v>
      </c>
      <c r="O137" s="3">
        <v>-0.23523685918234899</v>
      </c>
    </row>
    <row r="138" spans="1:15" x14ac:dyDescent="0.3">
      <c r="A138" s="8" t="s">
        <v>202</v>
      </c>
      <c r="B138" s="8" t="s">
        <v>79</v>
      </c>
      <c r="C138" s="2">
        <v>-8.4388185654008397E-3</v>
      </c>
      <c r="D138" s="2">
        <v>1.43617021276596E-2</v>
      </c>
      <c r="E138" s="2">
        <v>0.112218143681175</v>
      </c>
      <c r="F138" s="2">
        <v>1.5087223008015099E-2</v>
      </c>
      <c r="G138" s="2">
        <v>4.69112865768695E-2</v>
      </c>
      <c r="H138" s="2">
        <v>9.1836734693877597E-2</v>
      </c>
      <c r="I138" s="2">
        <v>0.119869971556278</v>
      </c>
      <c r="J138" s="2">
        <v>-1.2699564586356999E-2</v>
      </c>
      <c r="K138" s="2">
        <v>0.13487688349871399</v>
      </c>
      <c r="L138" s="2">
        <v>0.142810880829016</v>
      </c>
      <c r="M138" s="2">
        <v>0.124114480022669</v>
      </c>
      <c r="N138" s="3">
        <v>0.439404934687954</v>
      </c>
      <c r="O138" s="3">
        <v>1.08023072889355</v>
      </c>
    </row>
    <row r="139" spans="1:15" x14ac:dyDescent="0.3">
      <c r="A139" s="8" t="s">
        <v>202</v>
      </c>
      <c r="B139" s="8" t="s">
        <v>80</v>
      </c>
      <c r="C139" s="2">
        <v>-7.4906367041198503E-3</v>
      </c>
      <c r="D139" s="2">
        <v>1.13207547169811E-2</v>
      </c>
      <c r="E139" s="2">
        <v>0.164179104477612</v>
      </c>
      <c r="F139" s="2">
        <v>1.6025641025641E-2</v>
      </c>
      <c r="G139" s="2">
        <v>1.8927444794952699E-2</v>
      </c>
      <c r="H139" s="2">
        <v>0.21362229102167199</v>
      </c>
      <c r="I139" s="2">
        <v>0.26275510204081598</v>
      </c>
      <c r="J139" s="2">
        <v>0.12121212121212099</v>
      </c>
      <c r="K139" s="2">
        <v>0.15495495495495501</v>
      </c>
      <c r="L139" s="2">
        <v>0.22308892355694199</v>
      </c>
      <c r="M139" s="2">
        <v>0.19642857142857101</v>
      </c>
      <c r="N139" s="3">
        <v>0.89494949494949505</v>
      </c>
      <c r="O139" s="3">
        <v>2.5</v>
      </c>
    </row>
    <row r="140" spans="1:15" x14ac:dyDescent="0.3">
      <c r="A140" s="8" t="s">
        <v>202</v>
      </c>
      <c r="B140" s="8" t="s">
        <v>81</v>
      </c>
      <c r="C140" s="2">
        <v>4.4444444444444398E-2</v>
      </c>
      <c r="D140" s="2">
        <v>7.29483282674772E-2</v>
      </c>
      <c r="E140" s="2">
        <v>0.110481586402266</v>
      </c>
      <c r="F140" s="2">
        <v>2.04081632653061E-2</v>
      </c>
      <c r="G140" s="2">
        <v>9.7500000000000003E-2</v>
      </c>
      <c r="H140" s="2">
        <v>7.0615034168564905E-2</v>
      </c>
      <c r="I140" s="2">
        <v>0.104255319148936</v>
      </c>
      <c r="J140" s="2">
        <v>5.78034682080925E-3</v>
      </c>
      <c r="K140" s="2">
        <v>8.4291187739463605E-2</v>
      </c>
      <c r="L140" s="2">
        <v>6.1837455830388702E-2</v>
      </c>
      <c r="M140" s="2">
        <v>0.118136439267887</v>
      </c>
      <c r="N140" s="3">
        <v>0.29479768786127197</v>
      </c>
      <c r="O140" s="3">
        <v>0.90368271954674195</v>
      </c>
    </row>
    <row r="141" spans="1:15" x14ac:dyDescent="0.3">
      <c r="A141" s="8" t="s">
        <v>202</v>
      </c>
      <c r="B141" s="8" t="s">
        <v>82</v>
      </c>
      <c r="C141" s="2">
        <v>2.3136246786632401E-2</v>
      </c>
      <c r="D141" s="2">
        <v>3.0581478822684902E-2</v>
      </c>
      <c r="E141" s="2">
        <v>4.54862078573419E-2</v>
      </c>
      <c r="F141" s="2">
        <v>2.5851155973082799E-2</v>
      </c>
      <c r="G141" s="2">
        <v>3.2798597129310901E-2</v>
      </c>
      <c r="H141" s="2">
        <v>2.0563451138221601E-2</v>
      </c>
      <c r="I141" s="2">
        <v>2.1566331875038501E-2</v>
      </c>
      <c r="J141" s="2">
        <v>-2.8891971771518199E-2</v>
      </c>
      <c r="K141" s="2">
        <v>3.9378881987577601E-2</v>
      </c>
      <c r="L141" s="2">
        <v>4.4400621489183702E-2</v>
      </c>
      <c r="M141" s="2">
        <v>2.9066773473708299E-2</v>
      </c>
      <c r="N141" s="3">
        <v>8.4806079980698501E-2</v>
      </c>
      <c r="O141" s="3">
        <v>0.252786291446085</v>
      </c>
    </row>
    <row r="142" spans="1:15" x14ac:dyDescent="0.3">
      <c r="A142" s="8" t="s">
        <v>202</v>
      </c>
      <c r="B142" s="8" t="s">
        <v>16</v>
      </c>
      <c r="C142" s="2">
        <v>5.5921052631578899E-2</v>
      </c>
      <c r="D142" s="2">
        <v>7.7881619937694699E-2</v>
      </c>
      <c r="E142" s="2">
        <v>7.2254335260115599E-2</v>
      </c>
      <c r="F142" s="2">
        <v>1.07816711590297E-2</v>
      </c>
      <c r="G142" s="2">
        <v>3.7333333333333302E-2</v>
      </c>
      <c r="H142" s="2">
        <v>6.6838046272493595E-2</v>
      </c>
      <c r="I142" s="2">
        <v>0.22409638554216901</v>
      </c>
      <c r="J142" s="2">
        <v>8.0708661417322802E-2</v>
      </c>
      <c r="K142" s="2">
        <v>0.20947176684881599</v>
      </c>
      <c r="L142" s="2">
        <v>0.19879518072289201</v>
      </c>
      <c r="M142" s="2">
        <v>0.13944723618090499</v>
      </c>
      <c r="N142" s="3">
        <v>0.785433070866142</v>
      </c>
      <c r="O142" s="3">
        <v>1.62138728323699</v>
      </c>
    </row>
    <row r="143" spans="1:15" x14ac:dyDescent="0.3">
      <c r="A143" s="8" t="s">
        <v>202</v>
      </c>
      <c r="B143" s="8" t="s">
        <v>83</v>
      </c>
      <c r="C143" s="2">
        <v>-2.7872582480091002E-2</v>
      </c>
      <c r="D143" s="2">
        <v>-1.40433001755413E-2</v>
      </c>
      <c r="E143" s="2">
        <v>3.6201780415430297E-2</v>
      </c>
      <c r="F143" s="2">
        <v>-1.71821305841924E-2</v>
      </c>
      <c r="G143" s="2">
        <v>-4.6620046620046603E-3</v>
      </c>
      <c r="H143" s="2">
        <v>-1.6978922716627601E-2</v>
      </c>
      <c r="I143" s="2">
        <v>4.7647409172126296E-3</v>
      </c>
      <c r="J143" s="2">
        <v>-9.7806757557794902E-2</v>
      </c>
      <c r="K143" s="2">
        <v>1.11695137976347E-2</v>
      </c>
      <c r="L143" s="2">
        <v>-4.4184535412605599E-2</v>
      </c>
      <c r="M143" s="2">
        <v>-5.7104010876954499E-2</v>
      </c>
      <c r="N143" s="3">
        <v>-0.1778304682869</v>
      </c>
      <c r="O143" s="3">
        <v>-0.17685459940652801</v>
      </c>
    </row>
    <row r="144" spans="1:15" x14ac:dyDescent="0.3">
      <c r="A144" s="11" t="s">
        <v>17</v>
      </c>
      <c r="B144" s="11" t="s">
        <v>17</v>
      </c>
      <c r="C144" s="3">
        <v>2.7026036704739399E-2</v>
      </c>
      <c r="D144" s="3">
        <v>2.4959098067797801E-2</v>
      </c>
      <c r="E144" s="3">
        <v>2.8055972709823102E-2</v>
      </c>
      <c r="F144" s="3">
        <v>2.7009770726516402E-2</v>
      </c>
      <c r="G144" s="3">
        <v>2.8984005576383299E-2</v>
      </c>
      <c r="H144" s="3">
        <v>3.5349096934245101E-2</v>
      </c>
      <c r="I144" s="3">
        <v>3.8974186674683102E-2</v>
      </c>
      <c r="J144" s="3">
        <v>-9.8205661718088495E-3</v>
      </c>
      <c r="K144" s="3">
        <v>5.3912826749287698E-2</v>
      </c>
      <c r="L144" s="3">
        <v>6.9861980387759703E-2</v>
      </c>
      <c r="M144" s="3">
        <v>6.1511724957982197E-2</v>
      </c>
      <c r="N144" s="3">
        <v>0.185144053408902</v>
      </c>
      <c r="O144" s="3">
        <v>0.38504112422798797</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45</v>
      </c>
      <c r="B149" s="15"/>
    </row>
    <row r="150" spans="1:2" x14ac:dyDescent="0.3">
      <c r="A150" s="14" t="s">
        <v>86</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210</v>
      </c>
      <c r="B1" s="15"/>
    </row>
    <row r="2" spans="1:14" ht="15.6" x14ac:dyDescent="0.3">
      <c r="A2" s="12" t="s">
        <v>32</v>
      </c>
      <c r="B2" s="15"/>
    </row>
    <row r="3" spans="1:14" ht="15.6" x14ac:dyDescent="0.3">
      <c r="A3" s="12" t="s">
        <v>204</v>
      </c>
      <c r="B3" s="15"/>
    </row>
    <row r="4" spans="1:14" ht="15.6" x14ac:dyDescent="0.3">
      <c r="A4" s="12" t="s">
        <v>85</v>
      </c>
      <c r="B4" s="15"/>
    </row>
    <row r="5" spans="1:14" ht="15.6" x14ac:dyDescent="0.3">
      <c r="A5" s="12" t="s">
        <v>77</v>
      </c>
      <c r="B5" s="15"/>
    </row>
    <row r="6" spans="1:14" x14ac:dyDescent="0.3">
      <c r="A6" s="16" t="str">
        <f>HYPERLINK("#'Table of contents'!A71",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87</v>
      </c>
      <c r="C9" s="1">
        <v>2012</v>
      </c>
      <c r="D9" s="1">
        <v>2102</v>
      </c>
      <c r="E9" s="1">
        <v>2271</v>
      </c>
      <c r="F9" s="1">
        <v>2341</v>
      </c>
      <c r="G9" s="1">
        <v>2374</v>
      </c>
      <c r="H9" s="1">
        <v>2342</v>
      </c>
      <c r="I9" s="1">
        <v>2525</v>
      </c>
      <c r="J9" s="1">
        <v>2648</v>
      </c>
      <c r="K9" s="1">
        <v>2809</v>
      </c>
      <c r="L9" s="1">
        <v>3015</v>
      </c>
      <c r="M9" s="1">
        <v>3400</v>
      </c>
      <c r="N9" s="1">
        <v>3683</v>
      </c>
    </row>
    <row r="10" spans="1:14" x14ac:dyDescent="0.3">
      <c r="A10" s="7" t="s">
        <v>196</v>
      </c>
      <c r="B10" s="7" t="s">
        <v>88</v>
      </c>
      <c r="C10" s="1">
        <v>3684</v>
      </c>
      <c r="D10" s="1">
        <v>3829</v>
      </c>
      <c r="E10" s="1">
        <v>3903</v>
      </c>
      <c r="F10" s="1">
        <v>3933</v>
      </c>
      <c r="G10" s="1">
        <v>4159</v>
      </c>
      <c r="H10" s="1">
        <v>4403</v>
      </c>
      <c r="I10" s="1">
        <v>4649</v>
      </c>
      <c r="J10" s="1">
        <v>4908</v>
      </c>
      <c r="K10" s="1">
        <v>5091</v>
      </c>
      <c r="L10" s="1">
        <v>5588</v>
      </c>
      <c r="M10" s="1">
        <v>6276</v>
      </c>
      <c r="N10" s="1">
        <v>6925</v>
      </c>
    </row>
    <row r="11" spans="1:14" x14ac:dyDescent="0.3">
      <c r="A11" s="7" t="s">
        <v>196</v>
      </c>
      <c r="B11" s="7" t="s">
        <v>89</v>
      </c>
      <c r="C11" s="1">
        <v>212</v>
      </c>
      <c r="D11" s="1">
        <v>216</v>
      </c>
      <c r="E11" s="1">
        <v>231</v>
      </c>
      <c r="F11" s="1">
        <v>256</v>
      </c>
      <c r="G11" s="1">
        <v>254</v>
      </c>
      <c r="H11" s="1">
        <v>240</v>
      </c>
      <c r="I11" s="1">
        <v>261</v>
      </c>
      <c r="J11" s="1">
        <v>280</v>
      </c>
      <c r="K11" s="1">
        <v>324</v>
      </c>
      <c r="L11" s="1">
        <v>370</v>
      </c>
      <c r="M11" s="1">
        <v>434</v>
      </c>
      <c r="N11" s="1">
        <v>481</v>
      </c>
    </row>
    <row r="12" spans="1:14" x14ac:dyDescent="0.3">
      <c r="A12" s="7" t="s">
        <v>196</v>
      </c>
      <c r="B12" s="7" t="s">
        <v>90</v>
      </c>
      <c r="C12" s="1">
        <v>748</v>
      </c>
      <c r="D12" s="1">
        <v>759</v>
      </c>
      <c r="E12" s="1">
        <v>796</v>
      </c>
      <c r="F12" s="1">
        <v>801</v>
      </c>
      <c r="G12" s="1">
        <v>864</v>
      </c>
      <c r="H12" s="1">
        <v>932</v>
      </c>
      <c r="I12" s="1">
        <v>1043</v>
      </c>
      <c r="J12" s="1">
        <v>1115</v>
      </c>
      <c r="K12" s="1">
        <v>1184</v>
      </c>
      <c r="L12" s="1">
        <v>1326</v>
      </c>
      <c r="M12" s="1">
        <v>1577</v>
      </c>
      <c r="N12" s="1">
        <v>1776</v>
      </c>
    </row>
    <row r="13" spans="1:14" x14ac:dyDescent="0.3">
      <c r="A13" s="7" t="s">
        <v>196</v>
      </c>
      <c r="B13" s="7" t="s">
        <v>91</v>
      </c>
      <c r="C13" s="1">
        <v>245</v>
      </c>
      <c r="D13" s="1">
        <v>269</v>
      </c>
      <c r="E13" s="1">
        <v>282</v>
      </c>
      <c r="F13" s="1">
        <v>317</v>
      </c>
      <c r="G13" s="1">
        <v>316</v>
      </c>
      <c r="H13" s="1">
        <v>323</v>
      </c>
      <c r="I13" s="1">
        <v>332</v>
      </c>
      <c r="J13" s="1">
        <v>366</v>
      </c>
      <c r="K13" s="1">
        <v>373</v>
      </c>
      <c r="L13" s="1">
        <v>407</v>
      </c>
      <c r="M13" s="1">
        <v>444</v>
      </c>
      <c r="N13" s="1">
        <v>475</v>
      </c>
    </row>
    <row r="14" spans="1:14" x14ac:dyDescent="0.3">
      <c r="A14" s="7" t="s">
        <v>196</v>
      </c>
      <c r="B14" s="7" t="s">
        <v>92</v>
      </c>
      <c r="C14" s="1">
        <v>136</v>
      </c>
      <c r="D14" s="1">
        <v>149</v>
      </c>
      <c r="E14" s="1">
        <v>153</v>
      </c>
      <c r="F14" s="1">
        <v>154</v>
      </c>
      <c r="G14" s="1">
        <v>157</v>
      </c>
      <c r="H14" s="1">
        <v>177</v>
      </c>
      <c r="I14" s="1">
        <v>192</v>
      </c>
      <c r="J14" s="1">
        <v>194</v>
      </c>
      <c r="K14" s="1">
        <v>213</v>
      </c>
      <c r="L14" s="1">
        <v>225</v>
      </c>
      <c r="M14" s="1">
        <v>245</v>
      </c>
      <c r="N14" s="1">
        <v>263</v>
      </c>
    </row>
    <row r="15" spans="1:14" x14ac:dyDescent="0.3">
      <c r="A15" s="7" t="s">
        <v>196</v>
      </c>
      <c r="B15" s="7" t="s">
        <v>93</v>
      </c>
      <c r="C15" s="1">
        <v>7611</v>
      </c>
      <c r="D15" s="1">
        <v>7804</v>
      </c>
      <c r="E15" s="1">
        <v>7864</v>
      </c>
      <c r="F15" s="1">
        <v>7803</v>
      </c>
      <c r="G15" s="1">
        <v>7930</v>
      </c>
      <c r="H15" s="1">
        <v>7806</v>
      </c>
      <c r="I15" s="1">
        <v>7845</v>
      </c>
      <c r="J15" s="1">
        <v>7744</v>
      </c>
      <c r="K15" s="1">
        <v>7352</v>
      </c>
      <c r="L15" s="1">
        <v>7573</v>
      </c>
      <c r="M15" s="1">
        <v>7937</v>
      </c>
      <c r="N15" s="1">
        <v>8003</v>
      </c>
    </row>
    <row r="16" spans="1:14" x14ac:dyDescent="0.3">
      <c r="A16" s="7" t="s">
        <v>196</v>
      </c>
      <c r="B16" s="7" t="s">
        <v>94</v>
      </c>
      <c r="C16" s="1">
        <v>1814</v>
      </c>
      <c r="D16" s="1">
        <v>1920</v>
      </c>
      <c r="E16" s="1">
        <v>2008</v>
      </c>
      <c r="F16" s="1">
        <v>2031</v>
      </c>
      <c r="G16" s="1">
        <v>2104</v>
      </c>
      <c r="H16" s="1">
        <v>2209</v>
      </c>
      <c r="I16" s="1">
        <v>2250</v>
      </c>
      <c r="J16" s="1">
        <v>2327</v>
      </c>
      <c r="K16" s="1">
        <v>2284</v>
      </c>
      <c r="L16" s="1">
        <v>2401</v>
      </c>
      <c r="M16" s="1">
        <v>2470</v>
      </c>
      <c r="N16" s="1">
        <v>2495</v>
      </c>
    </row>
    <row r="17" spans="1:14" x14ac:dyDescent="0.3">
      <c r="A17" s="7" t="s">
        <v>196</v>
      </c>
      <c r="B17" s="7" t="s">
        <v>95</v>
      </c>
      <c r="C17" s="1">
        <v>188</v>
      </c>
      <c r="D17" s="1">
        <v>219</v>
      </c>
      <c r="E17" s="1">
        <v>222</v>
      </c>
      <c r="F17" s="1">
        <v>247</v>
      </c>
      <c r="G17" s="1">
        <v>266</v>
      </c>
      <c r="H17" s="1">
        <v>282</v>
      </c>
      <c r="I17" s="1">
        <v>311</v>
      </c>
      <c r="J17" s="1">
        <v>320</v>
      </c>
      <c r="K17" s="1">
        <v>315</v>
      </c>
      <c r="L17" s="1">
        <v>330</v>
      </c>
      <c r="M17" s="1">
        <v>347</v>
      </c>
      <c r="N17" s="1">
        <v>387</v>
      </c>
    </row>
    <row r="18" spans="1:14" x14ac:dyDescent="0.3">
      <c r="A18" s="7" t="s">
        <v>196</v>
      </c>
      <c r="B18" s="7" t="s">
        <v>96</v>
      </c>
      <c r="C18" s="1">
        <v>441</v>
      </c>
      <c r="D18" s="1">
        <v>448</v>
      </c>
      <c r="E18" s="1">
        <v>463</v>
      </c>
      <c r="F18" s="1">
        <v>498</v>
      </c>
      <c r="G18" s="1">
        <v>532</v>
      </c>
      <c r="H18" s="1">
        <v>566</v>
      </c>
      <c r="I18" s="1">
        <v>659</v>
      </c>
      <c r="J18" s="1">
        <v>752</v>
      </c>
      <c r="K18" s="1">
        <v>868</v>
      </c>
      <c r="L18" s="1">
        <v>971</v>
      </c>
      <c r="M18" s="1">
        <v>1100</v>
      </c>
      <c r="N18" s="1">
        <v>1293</v>
      </c>
    </row>
    <row r="19" spans="1:14" x14ac:dyDescent="0.3">
      <c r="A19" s="7" t="s">
        <v>196</v>
      </c>
      <c r="B19" s="7" t="s">
        <v>97</v>
      </c>
      <c r="C19" s="1">
        <v>1120</v>
      </c>
      <c r="D19" s="1">
        <v>1139</v>
      </c>
      <c r="E19" s="1">
        <v>1089</v>
      </c>
      <c r="F19" s="1">
        <v>1035</v>
      </c>
      <c r="G19" s="1">
        <v>1024</v>
      </c>
      <c r="H19" s="1">
        <v>998</v>
      </c>
      <c r="I19" s="1">
        <v>952</v>
      </c>
      <c r="J19" s="1">
        <v>924</v>
      </c>
      <c r="K19" s="1">
        <v>828</v>
      </c>
      <c r="L19" s="1">
        <v>836</v>
      </c>
      <c r="M19" s="1">
        <v>835</v>
      </c>
      <c r="N19" s="1">
        <v>775</v>
      </c>
    </row>
    <row r="20" spans="1:14" x14ac:dyDescent="0.3">
      <c r="A20" s="7" t="s">
        <v>196</v>
      </c>
      <c r="B20" s="7" t="s">
        <v>98</v>
      </c>
      <c r="C20" s="1">
        <v>785</v>
      </c>
      <c r="D20" s="1">
        <v>759</v>
      </c>
      <c r="E20" s="1">
        <v>749</v>
      </c>
      <c r="F20" s="1">
        <v>690</v>
      </c>
      <c r="G20" s="1">
        <v>712</v>
      </c>
      <c r="H20" s="1">
        <v>709</v>
      </c>
      <c r="I20" s="1">
        <v>707</v>
      </c>
      <c r="J20" s="1">
        <v>728</v>
      </c>
      <c r="K20" s="1">
        <v>699</v>
      </c>
      <c r="L20" s="1">
        <v>739</v>
      </c>
      <c r="M20" s="1">
        <v>712</v>
      </c>
      <c r="N20" s="1">
        <v>705</v>
      </c>
    </row>
    <row r="21" spans="1:14" x14ac:dyDescent="0.3">
      <c r="A21" s="7" t="s">
        <v>197</v>
      </c>
      <c r="B21" s="7" t="s">
        <v>87</v>
      </c>
      <c r="C21" s="1">
        <v>6290</v>
      </c>
      <c r="D21" s="1">
        <v>6709</v>
      </c>
      <c r="E21" s="1">
        <v>6995</v>
      </c>
      <c r="F21" s="1">
        <v>7425</v>
      </c>
      <c r="G21" s="1">
        <v>7849</v>
      </c>
      <c r="H21" s="1">
        <v>8276</v>
      </c>
      <c r="I21" s="1">
        <v>8731</v>
      </c>
      <c r="J21" s="1">
        <v>9181</v>
      </c>
      <c r="K21" s="1">
        <v>9501</v>
      </c>
      <c r="L21" s="1">
        <v>10011</v>
      </c>
      <c r="M21" s="1">
        <v>10785</v>
      </c>
      <c r="N21" s="1">
        <v>11315</v>
      </c>
    </row>
    <row r="22" spans="1:14" x14ac:dyDescent="0.3">
      <c r="A22" s="7" t="s">
        <v>197</v>
      </c>
      <c r="B22" s="7" t="s">
        <v>88</v>
      </c>
      <c r="C22" s="1">
        <v>5917</v>
      </c>
      <c r="D22" s="1">
        <v>5933</v>
      </c>
      <c r="E22" s="1">
        <v>5931</v>
      </c>
      <c r="F22" s="1">
        <v>6059</v>
      </c>
      <c r="G22" s="1">
        <v>6170</v>
      </c>
      <c r="H22" s="1">
        <v>6362</v>
      </c>
      <c r="I22" s="1">
        <v>6679</v>
      </c>
      <c r="J22" s="1">
        <v>7090</v>
      </c>
      <c r="K22" s="1">
        <v>6998</v>
      </c>
      <c r="L22" s="1">
        <v>7569</v>
      </c>
      <c r="M22" s="1">
        <v>8554</v>
      </c>
      <c r="N22" s="1">
        <v>9631</v>
      </c>
    </row>
    <row r="23" spans="1:14" x14ac:dyDescent="0.3">
      <c r="A23" s="7" t="s">
        <v>197</v>
      </c>
      <c r="B23" s="7" t="s">
        <v>89</v>
      </c>
      <c r="C23" s="1">
        <v>666</v>
      </c>
      <c r="D23" s="1">
        <v>726</v>
      </c>
      <c r="E23" s="1">
        <v>768</v>
      </c>
      <c r="F23" s="1">
        <v>809</v>
      </c>
      <c r="G23" s="1">
        <v>893</v>
      </c>
      <c r="H23" s="1">
        <v>996</v>
      </c>
      <c r="I23" s="1">
        <v>1081</v>
      </c>
      <c r="J23" s="1">
        <v>1118</v>
      </c>
      <c r="K23" s="1">
        <v>1126</v>
      </c>
      <c r="L23" s="1">
        <v>1225</v>
      </c>
      <c r="M23" s="1">
        <v>1349</v>
      </c>
      <c r="N23" s="1">
        <v>1430</v>
      </c>
    </row>
    <row r="24" spans="1:14" x14ac:dyDescent="0.3">
      <c r="A24" s="7" t="s">
        <v>197</v>
      </c>
      <c r="B24" s="7" t="s">
        <v>90</v>
      </c>
      <c r="C24" s="1">
        <v>1374</v>
      </c>
      <c r="D24" s="1">
        <v>1415</v>
      </c>
      <c r="E24" s="1">
        <v>1430</v>
      </c>
      <c r="F24" s="1">
        <v>1443</v>
      </c>
      <c r="G24" s="1">
        <v>1467</v>
      </c>
      <c r="H24" s="1">
        <v>1513</v>
      </c>
      <c r="I24" s="1">
        <v>1588</v>
      </c>
      <c r="J24" s="1">
        <v>1673</v>
      </c>
      <c r="K24" s="1">
        <v>1596</v>
      </c>
      <c r="L24" s="1">
        <v>1722</v>
      </c>
      <c r="M24" s="1">
        <v>1937</v>
      </c>
      <c r="N24" s="1">
        <v>2143</v>
      </c>
    </row>
    <row r="25" spans="1:14" x14ac:dyDescent="0.3">
      <c r="A25" s="7" t="s">
        <v>197</v>
      </c>
      <c r="B25" s="7" t="s">
        <v>91</v>
      </c>
      <c r="C25" s="1">
        <v>774</v>
      </c>
      <c r="D25" s="1">
        <v>838</v>
      </c>
      <c r="E25" s="1">
        <v>931</v>
      </c>
      <c r="F25" s="1">
        <v>978</v>
      </c>
      <c r="G25" s="1">
        <v>1047</v>
      </c>
      <c r="H25" s="1">
        <v>1108</v>
      </c>
      <c r="I25" s="1">
        <v>1214</v>
      </c>
      <c r="J25" s="1">
        <v>1259</v>
      </c>
      <c r="K25" s="1">
        <v>1291</v>
      </c>
      <c r="L25" s="1">
        <v>1382</v>
      </c>
      <c r="M25" s="1">
        <v>1505</v>
      </c>
      <c r="N25" s="1">
        <v>1585</v>
      </c>
    </row>
    <row r="26" spans="1:14" x14ac:dyDescent="0.3">
      <c r="A26" s="7" t="s">
        <v>197</v>
      </c>
      <c r="B26" s="7" t="s">
        <v>92</v>
      </c>
      <c r="C26" s="1">
        <v>271</v>
      </c>
      <c r="D26" s="1">
        <v>283</v>
      </c>
      <c r="E26" s="1">
        <v>294</v>
      </c>
      <c r="F26" s="1">
        <v>321</v>
      </c>
      <c r="G26" s="1">
        <v>341</v>
      </c>
      <c r="H26" s="1">
        <v>360</v>
      </c>
      <c r="I26" s="1">
        <v>385</v>
      </c>
      <c r="J26" s="1">
        <v>426</v>
      </c>
      <c r="K26" s="1">
        <v>423</v>
      </c>
      <c r="L26" s="1">
        <v>462</v>
      </c>
      <c r="M26" s="1">
        <v>528</v>
      </c>
      <c r="N26" s="1">
        <v>577</v>
      </c>
    </row>
    <row r="27" spans="1:14" x14ac:dyDescent="0.3">
      <c r="A27" s="7" t="s">
        <v>197</v>
      </c>
      <c r="B27" s="7" t="s">
        <v>93</v>
      </c>
      <c r="C27" s="1">
        <v>14452</v>
      </c>
      <c r="D27" s="1">
        <v>15164</v>
      </c>
      <c r="E27" s="1">
        <v>15760</v>
      </c>
      <c r="F27" s="1">
        <v>16377</v>
      </c>
      <c r="G27" s="1">
        <v>16751</v>
      </c>
      <c r="H27" s="1">
        <v>17054</v>
      </c>
      <c r="I27" s="1">
        <v>17428</v>
      </c>
      <c r="J27" s="1">
        <v>17641</v>
      </c>
      <c r="K27" s="1">
        <v>17245</v>
      </c>
      <c r="L27" s="1">
        <v>17447</v>
      </c>
      <c r="M27" s="1">
        <v>18004</v>
      </c>
      <c r="N27" s="1">
        <v>18383</v>
      </c>
    </row>
    <row r="28" spans="1:14" x14ac:dyDescent="0.3">
      <c r="A28" s="7" t="s">
        <v>197</v>
      </c>
      <c r="B28" s="7" t="s">
        <v>94</v>
      </c>
      <c r="C28" s="1">
        <v>5424</v>
      </c>
      <c r="D28" s="1">
        <v>5838</v>
      </c>
      <c r="E28" s="1">
        <v>6177</v>
      </c>
      <c r="F28" s="1">
        <v>6453</v>
      </c>
      <c r="G28" s="1">
        <v>6763</v>
      </c>
      <c r="H28" s="1">
        <v>6895</v>
      </c>
      <c r="I28" s="1">
        <v>7094</v>
      </c>
      <c r="J28" s="1">
        <v>7191</v>
      </c>
      <c r="K28" s="1">
        <v>6940</v>
      </c>
      <c r="L28" s="1">
        <v>7013</v>
      </c>
      <c r="M28" s="1">
        <v>7329</v>
      </c>
      <c r="N28" s="1">
        <v>7695</v>
      </c>
    </row>
    <row r="29" spans="1:14" x14ac:dyDescent="0.3">
      <c r="A29" s="7" t="s">
        <v>197</v>
      </c>
      <c r="B29" s="7" t="s">
        <v>95</v>
      </c>
      <c r="C29" s="1">
        <v>699</v>
      </c>
      <c r="D29" s="1">
        <v>709</v>
      </c>
      <c r="E29" s="1">
        <v>782</v>
      </c>
      <c r="F29" s="1">
        <v>826</v>
      </c>
      <c r="G29" s="1">
        <v>917</v>
      </c>
      <c r="H29" s="1">
        <v>976</v>
      </c>
      <c r="I29" s="1">
        <v>1036</v>
      </c>
      <c r="J29" s="1">
        <v>1110</v>
      </c>
      <c r="K29" s="1">
        <v>1133</v>
      </c>
      <c r="L29" s="1">
        <v>1241</v>
      </c>
      <c r="M29" s="1">
        <v>1365</v>
      </c>
      <c r="N29" s="1">
        <v>1461</v>
      </c>
    </row>
    <row r="30" spans="1:14" x14ac:dyDescent="0.3">
      <c r="A30" s="7" t="s">
        <v>197</v>
      </c>
      <c r="B30" s="7" t="s">
        <v>96</v>
      </c>
      <c r="C30" s="1">
        <v>912</v>
      </c>
      <c r="D30" s="1">
        <v>952</v>
      </c>
      <c r="E30" s="1">
        <v>995</v>
      </c>
      <c r="F30" s="1">
        <v>1029</v>
      </c>
      <c r="G30" s="1">
        <v>1070</v>
      </c>
      <c r="H30" s="1">
        <v>1159</v>
      </c>
      <c r="I30" s="1">
        <v>1251</v>
      </c>
      <c r="J30" s="1">
        <v>1397</v>
      </c>
      <c r="K30" s="1">
        <v>1418</v>
      </c>
      <c r="L30" s="1">
        <v>1666</v>
      </c>
      <c r="M30" s="1">
        <v>2019</v>
      </c>
      <c r="N30" s="1">
        <v>2340</v>
      </c>
    </row>
    <row r="31" spans="1:14" x14ac:dyDescent="0.3">
      <c r="A31" s="7" t="s">
        <v>197</v>
      </c>
      <c r="B31" s="7" t="s">
        <v>97</v>
      </c>
      <c r="C31" s="1">
        <v>2623</v>
      </c>
      <c r="D31" s="1">
        <v>2593</v>
      </c>
      <c r="E31" s="1">
        <v>2594</v>
      </c>
      <c r="F31" s="1">
        <v>2547</v>
      </c>
      <c r="G31" s="1">
        <v>2532</v>
      </c>
      <c r="H31" s="1">
        <v>2532</v>
      </c>
      <c r="I31" s="1">
        <v>2532</v>
      </c>
      <c r="J31" s="1">
        <v>2538</v>
      </c>
      <c r="K31" s="1">
        <v>2292</v>
      </c>
      <c r="L31" s="1">
        <v>2336</v>
      </c>
      <c r="M31" s="1">
        <v>2221</v>
      </c>
      <c r="N31" s="1">
        <v>2073</v>
      </c>
    </row>
    <row r="32" spans="1:14" x14ac:dyDescent="0.3">
      <c r="A32" s="7" t="s">
        <v>197</v>
      </c>
      <c r="B32" s="7" t="s">
        <v>98</v>
      </c>
      <c r="C32" s="1">
        <v>1847</v>
      </c>
      <c r="D32" s="1">
        <v>1779</v>
      </c>
      <c r="E32" s="1">
        <v>1745</v>
      </c>
      <c r="F32" s="1">
        <v>1676</v>
      </c>
      <c r="G32" s="1">
        <v>1647</v>
      </c>
      <c r="H32" s="1">
        <v>1606</v>
      </c>
      <c r="I32" s="1">
        <v>1615</v>
      </c>
      <c r="J32" s="1">
        <v>1610</v>
      </c>
      <c r="K32" s="1">
        <v>1415</v>
      </c>
      <c r="L32" s="1">
        <v>1457</v>
      </c>
      <c r="M32" s="1">
        <v>1485</v>
      </c>
      <c r="N32" s="1">
        <v>1484</v>
      </c>
    </row>
    <row r="33" spans="1:14" x14ac:dyDescent="0.3">
      <c r="A33" s="7" t="s">
        <v>198</v>
      </c>
      <c r="B33" s="7" t="s">
        <v>87</v>
      </c>
      <c r="C33" s="1">
        <v>3826</v>
      </c>
      <c r="D33" s="1">
        <v>4099</v>
      </c>
      <c r="E33" s="1">
        <v>4417</v>
      </c>
      <c r="F33" s="1">
        <v>4825</v>
      </c>
      <c r="G33" s="1">
        <v>4902</v>
      </c>
      <c r="H33" s="1">
        <v>5010</v>
      </c>
      <c r="I33" s="1">
        <v>5326</v>
      </c>
      <c r="J33" s="1">
        <v>5693</v>
      </c>
      <c r="K33" s="1">
        <v>5765</v>
      </c>
      <c r="L33" s="1">
        <v>6068</v>
      </c>
      <c r="M33" s="1">
        <v>6342</v>
      </c>
      <c r="N33" s="1">
        <v>6786</v>
      </c>
    </row>
    <row r="34" spans="1:14" x14ac:dyDescent="0.3">
      <c r="A34" s="7" t="s">
        <v>198</v>
      </c>
      <c r="B34" s="7" t="s">
        <v>88</v>
      </c>
      <c r="C34" s="1">
        <v>6931</v>
      </c>
      <c r="D34" s="1">
        <v>7103</v>
      </c>
      <c r="E34" s="1">
        <v>7268</v>
      </c>
      <c r="F34" s="1">
        <v>7551</v>
      </c>
      <c r="G34" s="1">
        <v>7815</v>
      </c>
      <c r="H34" s="1">
        <v>8013</v>
      </c>
      <c r="I34" s="1">
        <v>8431</v>
      </c>
      <c r="J34" s="1">
        <v>9079</v>
      </c>
      <c r="K34" s="1">
        <v>9313</v>
      </c>
      <c r="L34" s="1">
        <v>9950</v>
      </c>
      <c r="M34" s="1">
        <v>11072</v>
      </c>
      <c r="N34" s="1">
        <v>12603</v>
      </c>
    </row>
    <row r="35" spans="1:14" x14ac:dyDescent="0.3">
      <c r="A35" s="7" t="s">
        <v>198</v>
      </c>
      <c r="B35" s="7" t="s">
        <v>89</v>
      </c>
      <c r="C35" s="1">
        <v>264</v>
      </c>
      <c r="D35" s="1">
        <v>285</v>
      </c>
      <c r="E35" s="1">
        <v>321</v>
      </c>
      <c r="F35" s="1">
        <v>373</v>
      </c>
      <c r="G35" s="1">
        <v>414</v>
      </c>
      <c r="H35" s="1">
        <v>437</v>
      </c>
      <c r="I35" s="1">
        <v>467</v>
      </c>
      <c r="J35" s="1">
        <v>490</v>
      </c>
      <c r="K35" s="1">
        <v>533</v>
      </c>
      <c r="L35" s="1">
        <v>569</v>
      </c>
      <c r="M35" s="1">
        <v>632</v>
      </c>
      <c r="N35" s="1">
        <v>725</v>
      </c>
    </row>
    <row r="36" spans="1:14" x14ac:dyDescent="0.3">
      <c r="A36" s="7" t="s">
        <v>198</v>
      </c>
      <c r="B36" s="7" t="s">
        <v>90</v>
      </c>
      <c r="C36" s="1">
        <v>959</v>
      </c>
      <c r="D36" s="1">
        <v>979</v>
      </c>
      <c r="E36" s="1">
        <v>1042</v>
      </c>
      <c r="F36" s="1">
        <v>1147</v>
      </c>
      <c r="G36" s="1">
        <v>1225</v>
      </c>
      <c r="H36" s="1">
        <v>1348</v>
      </c>
      <c r="I36" s="1">
        <v>1573</v>
      </c>
      <c r="J36" s="1">
        <v>1809</v>
      </c>
      <c r="K36" s="1">
        <v>1941</v>
      </c>
      <c r="L36" s="1">
        <v>2213</v>
      </c>
      <c r="M36" s="1">
        <v>2705</v>
      </c>
      <c r="N36" s="1">
        <v>3122</v>
      </c>
    </row>
    <row r="37" spans="1:14" x14ac:dyDescent="0.3">
      <c r="A37" s="7" t="s">
        <v>198</v>
      </c>
      <c r="B37" s="7" t="s">
        <v>91</v>
      </c>
      <c r="C37" s="1">
        <v>384</v>
      </c>
      <c r="D37" s="1">
        <v>395</v>
      </c>
      <c r="E37" s="1">
        <v>426</v>
      </c>
      <c r="F37" s="1">
        <v>467</v>
      </c>
      <c r="G37" s="1">
        <v>482</v>
      </c>
      <c r="H37" s="1">
        <v>489</v>
      </c>
      <c r="I37" s="1">
        <v>510</v>
      </c>
      <c r="J37" s="1">
        <v>537</v>
      </c>
      <c r="K37" s="1">
        <v>548</v>
      </c>
      <c r="L37" s="1">
        <v>578</v>
      </c>
      <c r="M37" s="1">
        <v>634</v>
      </c>
      <c r="N37" s="1">
        <v>658</v>
      </c>
    </row>
    <row r="38" spans="1:14" x14ac:dyDescent="0.3">
      <c r="A38" s="7" t="s">
        <v>198</v>
      </c>
      <c r="B38" s="7" t="s">
        <v>92</v>
      </c>
      <c r="C38" s="1">
        <v>199</v>
      </c>
      <c r="D38" s="1">
        <v>193</v>
      </c>
      <c r="E38" s="1">
        <v>209</v>
      </c>
      <c r="F38" s="1">
        <v>218</v>
      </c>
      <c r="G38" s="1">
        <v>233</v>
      </c>
      <c r="H38" s="1">
        <v>240</v>
      </c>
      <c r="I38" s="1">
        <v>259</v>
      </c>
      <c r="J38" s="1">
        <v>280</v>
      </c>
      <c r="K38" s="1">
        <v>302</v>
      </c>
      <c r="L38" s="1">
        <v>339</v>
      </c>
      <c r="M38" s="1">
        <v>338</v>
      </c>
      <c r="N38" s="1">
        <v>386</v>
      </c>
    </row>
    <row r="39" spans="1:14" x14ac:dyDescent="0.3">
      <c r="A39" s="7" t="s">
        <v>198</v>
      </c>
      <c r="B39" s="7" t="s">
        <v>93</v>
      </c>
      <c r="C39" s="1">
        <v>13351</v>
      </c>
      <c r="D39" s="1">
        <v>13472</v>
      </c>
      <c r="E39" s="1">
        <v>13567</v>
      </c>
      <c r="F39" s="1">
        <v>13834</v>
      </c>
      <c r="G39" s="1">
        <v>13733</v>
      </c>
      <c r="H39" s="1">
        <v>13655</v>
      </c>
      <c r="I39" s="1">
        <v>13800</v>
      </c>
      <c r="J39" s="1">
        <v>14083</v>
      </c>
      <c r="K39" s="1">
        <v>13255</v>
      </c>
      <c r="L39" s="1">
        <v>13325</v>
      </c>
      <c r="M39" s="1">
        <v>13558</v>
      </c>
      <c r="N39" s="1">
        <v>13665</v>
      </c>
    </row>
    <row r="40" spans="1:14" x14ac:dyDescent="0.3">
      <c r="A40" s="7" t="s">
        <v>198</v>
      </c>
      <c r="B40" s="7" t="s">
        <v>94</v>
      </c>
      <c r="C40" s="1">
        <v>1930</v>
      </c>
      <c r="D40" s="1">
        <v>2069</v>
      </c>
      <c r="E40" s="1">
        <v>2170</v>
      </c>
      <c r="F40" s="1">
        <v>2286</v>
      </c>
      <c r="G40" s="1">
        <v>2347</v>
      </c>
      <c r="H40" s="1">
        <v>2429</v>
      </c>
      <c r="I40" s="1">
        <v>2426</v>
      </c>
      <c r="J40" s="1">
        <v>2452</v>
      </c>
      <c r="K40" s="1">
        <v>2366</v>
      </c>
      <c r="L40" s="1">
        <v>2382</v>
      </c>
      <c r="M40" s="1">
        <v>2382</v>
      </c>
      <c r="N40" s="1">
        <v>2458</v>
      </c>
    </row>
    <row r="41" spans="1:14" x14ac:dyDescent="0.3">
      <c r="A41" s="7" t="s">
        <v>198</v>
      </c>
      <c r="B41" s="7" t="s">
        <v>95</v>
      </c>
      <c r="C41" s="1">
        <v>280</v>
      </c>
      <c r="D41" s="1">
        <v>317</v>
      </c>
      <c r="E41" s="1">
        <v>365</v>
      </c>
      <c r="F41" s="1">
        <v>392</v>
      </c>
      <c r="G41" s="1">
        <v>398</v>
      </c>
      <c r="H41" s="1">
        <v>417</v>
      </c>
      <c r="I41" s="1">
        <v>448</v>
      </c>
      <c r="J41" s="1">
        <v>471</v>
      </c>
      <c r="K41" s="1">
        <v>474</v>
      </c>
      <c r="L41" s="1">
        <v>482</v>
      </c>
      <c r="M41" s="1">
        <v>518</v>
      </c>
      <c r="N41" s="1">
        <v>564</v>
      </c>
    </row>
    <row r="42" spans="1:14" x14ac:dyDescent="0.3">
      <c r="A42" s="7" t="s">
        <v>198</v>
      </c>
      <c r="B42" s="7" t="s">
        <v>96</v>
      </c>
      <c r="C42" s="1">
        <v>641</v>
      </c>
      <c r="D42" s="1">
        <v>676</v>
      </c>
      <c r="E42" s="1">
        <v>729</v>
      </c>
      <c r="F42" s="1">
        <v>772</v>
      </c>
      <c r="G42" s="1">
        <v>844</v>
      </c>
      <c r="H42" s="1">
        <v>923</v>
      </c>
      <c r="I42" s="1">
        <v>1055</v>
      </c>
      <c r="J42" s="1">
        <v>1235</v>
      </c>
      <c r="K42" s="1">
        <v>1435</v>
      </c>
      <c r="L42" s="1">
        <v>1632</v>
      </c>
      <c r="M42" s="1">
        <v>1953</v>
      </c>
      <c r="N42" s="1">
        <v>2287</v>
      </c>
    </row>
    <row r="43" spans="1:14" x14ac:dyDescent="0.3">
      <c r="A43" s="7" t="s">
        <v>198</v>
      </c>
      <c r="B43" s="7" t="s">
        <v>97</v>
      </c>
      <c r="C43" s="1">
        <v>1781</v>
      </c>
      <c r="D43" s="1">
        <v>1738</v>
      </c>
      <c r="E43" s="1">
        <v>1717</v>
      </c>
      <c r="F43" s="1">
        <v>1742</v>
      </c>
      <c r="G43" s="1">
        <v>1684</v>
      </c>
      <c r="H43" s="1">
        <v>1636</v>
      </c>
      <c r="I43" s="1">
        <v>1599</v>
      </c>
      <c r="J43" s="1">
        <v>1601</v>
      </c>
      <c r="K43" s="1">
        <v>1445</v>
      </c>
      <c r="L43" s="1">
        <v>1437</v>
      </c>
      <c r="M43" s="1">
        <v>1330</v>
      </c>
      <c r="N43" s="1">
        <v>1220</v>
      </c>
    </row>
    <row r="44" spans="1:14" x14ac:dyDescent="0.3">
      <c r="A44" s="7" t="s">
        <v>198</v>
      </c>
      <c r="B44" s="7" t="s">
        <v>98</v>
      </c>
      <c r="C44" s="1">
        <v>1106</v>
      </c>
      <c r="D44" s="1">
        <v>1096</v>
      </c>
      <c r="E44" s="1">
        <v>1066</v>
      </c>
      <c r="F44" s="1">
        <v>1073</v>
      </c>
      <c r="G44" s="1">
        <v>1075</v>
      </c>
      <c r="H44" s="1">
        <v>1064</v>
      </c>
      <c r="I44" s="1">
        <v>1094</v>
      </c>
      <c r="J44" s="1">
        <v>1157</v>
      </c>
      <c r="K44" s="1">
        <v>1131</v>
      </c>
      <c r="L44" s="1">
        <v>1212</v>
      </c>
      <c r="M44" s="1">
        <v>1155</v>
      </c>
      <c r="N44" s="1">
        <v>1137</v>
      </c>
    </row>
    <row r="45" spans="1:14" x14ac:dyDescent="0.3">
      <c r="A45" s="7" t="s">
        <v>199</v>
      </c>
      <c r="B45" s="7" t="s">
        <v>87</v>
      </c>
      <c r="C45" s="1">
        <v>1976</v>
      </c>
      <c r="D45" s="1">
        <v>2170</v>
      </c>
      <c r="E45" s="1">
        <v>2237</v>
      </c>
      <c r="F45" s="1">
        <v>2311</v>
      </c>
      <c r="G45" s="1">
        <v>2455</v>
      </c>
      <c r="H45" s="1">
        <v>2558</v>
      </c>
      <c r="I45" s="1">
        <v>2715</v>
      </c>
      <c r="J45" s="1">
        <v>2900</v>
      </c>
      <c r="K45" s="1">
        <v>3057</v>
      </c>
      <c r="L45" s="1">
        <v>3350</v>
      </c>
      <c r="M45" s="1">
        <v>3656</v>
      </c>
      <c r="N45" s="1">
        <v>3966</v>
      </c>
    </row>
    <row r="46" spans="1:14" x14ac:dyDescent="0.3">
      <c r="A46" s="7" t="s">
        <v>199</v>
      </c>
      <c r="B46" s="7" t="s">
        <v>88</v>
      </c>
      <c r="C46" s="1">
        <v>5081</v>
      </c>
      <c r="D46" s="1">
        <v>5106</v>
      </c>
      <c r="E46" s="1">
        <v>5073</v>
      </c>
      <c r="F46" s="1">
        <v>4964</v>
      </c>
      <c r="G46" s="1">
        <v>4978</v>
      </c>
      <c r="H46" s="1">
        <v>5058</v>
      </c>
      <c r="I46" s="1">
        <v>5268</v>
      </c>
      <c r="J46" s="1">
        <v>5440</v>
      </c>
      <c r="K46" s="1">
        <v>5509</v>
      </c>
      <c r="L46" s="1">
        <v>6007</v>
      </c>
      <c r="M46" s="1">
        <v>6662</v>
      </c>
      <c r="N46" s="1">
        <v>7429</v>
      </c>
    </row>
    <row r="47" spans="1:14" x14ac:dyDescent="0.3">
      <c r="A47" s="7" t="s">
        <v>199</v>
      </c>
      <c r="B47" s="7" t="s">
        <v>89</v>
      </c>
      <c r="C47" s="1">
        <v>150</v>
      </c>
      <c r="D47" s="1">
        <v>180</v>
      </c>
      <c r="E47" s="1">
        <v>193</v>
      </c>
      <c r="F47" s="1">
        <v>207</v>
      </c>
      <c r="G47" s="1">
        <v>225</v>
      </c>
      <c r="H47" s="1">
        <v>224</v>
      </c>
      <c r="I47" s="1">
        <v>226</v>
      </c>
      <c r="J47" s="1">
        <v>229</v>
      </c>
      <c r="K47" s="1">
        <v>249</v>
      </c>
      <c r="L47" s="1">
        <v>289</v>
      </c>
      <c r="M47" s="1">
        <v>306</v>
      </c>
      <c r="N47" s="1">
        <v>340</v>
      </c>
    </row>
    <row r="48" spans="1:14" x14ac:dyDescent="0.3">
      <c r="A48" s="7" t="s">
        <v>199</v>
      </c>
      <c r="B48" s="7" t="s">
        <v>90</v>
      </c>
      <c r="C48" s="1">
        <v>680</v>
      </c>
      <c r="D48" s="1">
        <v>739</v>
      </c>
      <c r="E48" s="1">
        <v>769</v>
      </c>
      <c r="F48" s="1">
        <v>775</v>
      </c>
      <c r="G48" s="1">
        <v>853</v>
      </c>
      <c r="H48" s="1">
        <v>954</v>
      </c>
      <c r="I48" s="1">
        <v>1108</v>
      </c>
      <c r="J48" s="1">
        <v>1316</v>
      </c>
      <c r="K48" s="1">
        <v>1490</v>
      </c>
      <c r="L48" s="1">
        <v>1816</v>
      </c>
      <c r="M48" s="1">
        <v>2218</v>
      </c>
      <c r="N48" s="1">
        <v>2626</v>
      </c>
    </row>
    <row r="49" spans="1:14" x14ac:dyDescent="0.3">
      <c r="A49" s="7" t="s">
        <v>199</v>
      </c>
      <c r="B49" s="7" t="s">
        <v>91</v>
      </c>
      <c r="C49" s="1">
        <v>363</v>
      </c>
      <c r="D49" s="1">
        <v>381</v>
      </c>
      <c r="E49" s="1">
        <v>392</v>
      </c>
      <c r="F49" s="1">
        <v>428</v>
      </c>
      <c r="G49" s="1">
        <v>448</v>
      </c>
      <c r="H49" s="1">
        <v>480</v>
      </c>
      <c r="I49" s="1">
        <v>511</v>
      </c>
      <c r="J49" s="1">
        <v>537</v>
      </c>
      <c r="K49" s="1">
        <v>564</v>
      </c>
      <c r="L49" s="1">
        <v>590</v>
      </c>
      <c r="M49" s="1">
        <v>654</v>
      </c>
      <c r="N49" s="1">
        <v>706</v>
      </c>
    </row>
    <row r="50" spans="1:14" x14ac:dyDescent="0.3">
      <c r="A50" s="7" t="s">
        <v>199</v>
      </c>
      <c r="B50" s="7" t="s">
        <v>92</v>
      </c>
      <c r="C50" s="1">
        <v>186</v>
      </c>
      <c r="D50" s="1">
        <v>199</v>
      </c>
      <c r="E50" s="1">
        <v>192</v>
      </c>
      <c r="F50" s="1">
        <v>192</v>
      </c>
      <c r="G50" s="1">
        <v>213</v>
      </c>
      <c r="H50" s="1">
        <v>219</v>
      </c>
      <c r="I50" s="1">
        <v>222</v>
      </c>
      <c r="J50" s="1">
        <v>231</v>
      </c>
      <c r="K50" s="1">
        <v>225</v>
      </c>
      <c r="L50" s="1">
        <v>255</v>
      </c>
      <c r="M50" s="1">
        <v>288</v>
      </c>
      <c r="N50" s="1">
        <v>324</v>
      </c>
    </row>
    <row r="51" spans="1:14" x14ac:dyDescent="0.3">
      <c r="A51" s="7" t="s">
        <v>199</v>
      </c>
      <c r="B51" s="7" t="s">
        <v>93</v>
      </c>
      <c r="C51" s="1">
        <v>14635</v>
      </c>
      <c r="D51" s="1">
        <v>15156</v>
      </c>
      <c r="E51" s="1">
        <v>15316</v>
      </c>
      <c r="F51" s="1">
        <v>15489</v>
      </c>
      <c r="G51" s="1">
        <v>15708</v>
      </c>
      <c r="H51" s="1">
        <v>16036</v>
      </c>
      <c r="I51" s="1">
        <v>16456</v>
      </c>
      <c r="J51" s="1">
        <v>16933</v>
      </c>
      <c r="K51" s="1">
        <v>16461</v>
      </c>
      <c r="L51" s="1">
        <v>17149</v>
      </c>
      <c r="M51" s="1">
        <v>17886</v>
      </c>
      <c r="N51" s="1">
        <v>18348</v>
      </c>
    </row>
    <row r="52" spans="1:14" x14ac:dyDescent="0.3">
      <c r="A52" s="7" t="s">
        <v>199</v>
      </c>
      <c r="B52" s="7" t="s">
        <v>94</v>
      </c>
      <c r="C52" s="1">
        <v>1681</v>
      </c>
      <c r="D52" s="1">
        <v>1760</v>
      </c>
      <c r="E52" s="1">
        <v>1793</v>
      </c>
      <c r="F52" s="1">
        <v>1816</v>
      </c>
      <c r="G52" s="1">
        <v>1841</v>
      </c>
      <c r="H52" s="1">
        <v>1898</v>
      </c>
      <c r="I52" s="1">
        <v>1932</v>
      </c>
      <c r="J52" s="1">
        <v>1926</v>
      </c>
      <c r="K52" s="1">
        <v>1891</v>
      </c>
      <c r="L52" s="1">
        <v>1914</v>
      </c>
      <c r="M52" s="1">
        <v>1977</v>
      </c>
      <c r="N52" s="1">
        <v>1997</v>
      </c>
    </row>
    <row r="53" spans="1:14" x14ac:dyDescent="0.3">
      <c r="A53" s="7" t="s">
        <v>199</v>
      </c>
      <c r="B53" s="7" t="s">
        <v>95</v>
      </c>
      <c r="C53" s="1">
        <v>196</v>
      </c>
      <c r="D53" s="1">
        <v>221</v>
      </c>
      <c r="E53" s="1">
        <v>233</v>
      </c>
      <c r="F53" s="1">
        <v>250</v>
      </c>
      <c r="G53" s="1">
        <v>286</v>
      </c>
      <c r="H53" s="1">
        <v>278</v>
      </c>
      <c r="I53" s="1">
        <v>292</v>
      </c>
      <c r="J53" s="1">
        <v>308</v>
      </c>
      <c r="K53" s="1">
        <v>298</v>
      </c>
      <c r="L53" s="1">
        <v>341</v>
      </c>
      <c r="M53" s="1">
        <v>390</v>
      </c>
      <c r="N53" s="1">
        <v>435</v>
      </c>
    </row>
    <row r="54" spans="1:14" x14ac:dyDescent="0.3">
      <c r="A54" s="7" t="s">
        <v>199</v>
      </c>
      <c r="B54" s="7" t="s">
        <v>96</v>
      </c>
      <c r="C54" s="1">
        <v>610</v>
      </c>
      <c r="D54" s="1">
        <v>632</v>
      </c>
      <c r="E54" s="1">
        <v>621</v>
      </c>
      <c r="F54" s="1">
        <v>630</v>
      </c>
      <c r="G54" s="1">
        <v>674</v>
      </c>
      <c r="H54" s="1">
        <v>720</v>
      </c>
      <c r="I54" s="1">
        <v>805</v>
      </c>
      <c r="J54" s="1">
        <v>959</v>
      </c>
      <c r="K54" s="1">
        <v>1037</v>
      </c>
      <c r="L54" s="1">
        <v>1205</v>
      </c>
      <c r="M54" s="1">
        <v>1430</v>
      </c>
      <c r="N54" s="1">
        <v>1668</v>
      </c>
    </row>
    <row r="55" spans="1:14" x14ac:dyDescent="0.3">
      <c r="A55" s="7" t="s">
        <v>199</v>
      </c>
      <c r="B55" s="7" t="s">
        <v>97</v>
      </c>
      <c r="C55" s="1">
        <v>1646</v>
      </c>
      <c r="D55" s="1">
        <v>1641</v>
      </c>
      <c r="E55" s="1">
        <v>1607</v>
      </c>
      <c r="F55" s="1">
        <v>1543</v>
      </c>
      <c r="G55" s="1">
        <v>1513</v>
      </c>
      <c r="H55" s="1">
        <v>1481</v>
      </c>
      <c r="I55" s="1">
        <v>1460</v>
      </c>
      <c r="J55" s="1">
        <v>1446</v>
      </c>
      <c r="K55" s="1">
        <v>1338</v>
      </c>
      <c r="L55" s="1">
        <v>1342</v>
      </c>
      <c r="M55" s="1">
        <v>1236</v>
      </c>
      <c r="N55" s="1">
        <v>1173</v>
      </c>
    </row>
    <row r="56" spans="1:14" x14ac:dyDescent="0.3">
      <c r="A56" s="7" t="s">
        <v>199</v>
      </c>
      <c r="B56" s="7" t="s">
        <v>98</v>
      </c>
      <c r="C56" s="1">
        <v>785</v>
      </c>
      <c r="D56" s="1">
        <v>768</v>
      </c>
      <c r="E56" s="1">
        <v>734</v>
      </c>
      <c r="F56" s="1">
        <v>705</v>
      </c>
      <c r="G56" s="1">
        <v>688</v>
      </c>
      <c r="H56" s="1">
        <v>693</v>
      </c>
      <c r="I56" s="1">
        <v>693</v>
      </c>
      <c r="J56" s="1">
        <v>690</v>
      </c>
      <c r="K56" s="1">
        <v>656</v>
      </c>
      <c r="L56" s="1">
        <v>705</v>
      </c>
      <c r="M56" s="1">
        <v>707</v>
      </c>
      <c r="N56" s="1">
        <v>710</v>
      </c>
    </row>
    <row r="57" spans="1:14" x14ac:dyDescent="0.3">
      <c r="A57" s="7" t="s">
        <v>200</v>
      </c>
      <c r="B57" s="7" t="s">
        <v>87</v>
      </c>
      <c r="C57" s="1">
        <v>2273</v>
      </c>
      <c r="D57" s="1">
        <v>2360</v>
      </c>
      <c r="E57" s="1">
        <v>2536</v>
      </c>
      <c r="F57" s="1">
        <v>2709</v>
      </c>
      <c r="G57" s="1">
        <v>3029</v>
      </c>
      <c r="H57" s="1">
        <v>3395</v>
      </c>
      <c r="I57" s="1">
        <v>3551</v>
      </c>
      <c r="J57" s="1">
        <v>3681</v>
      </c>
      <c r="K57" s="1">
        <v>3717</v>
      </c>
      <c r="L57" s="1">
        <v>4033</v>
      </c>
      <c r="M57" s="1">
        <v>4436</v>
      </c>
      <c r="N57" s="1">
        <v>4810</v>
      </c>
    </row>
    <row r="58" spans="1:14" x14ac:dyDescent="0.3">
      <c r="A58" s="7" t="s">
        <v>200</v>
      </c>
      <c r="B58" s="7" t="s">
        <v>88</v>
      </c>
      <c r="C58" s="1">
        <v>4747</v>
      </c>
      <c r="D58" s="1">
        <v>4698</v>
      </c>
      <c r="E58" s="1">
        <v>4739</v>
      </c>
      <c r="F58" s="1">
        <v>4936</v>
      </c>
      <c r="G58" s="1">
        <v>5148</v>
      </c>
      <c r="H58" s="1">
        <v>5472</v>
      </c>
      <c r="I58" s="1">
        <v>5831</v>
      </c>
      <c r="J58" s="1">
        <v>6315</v>
      </c>
      <c r="K58" s="1">
        <v>6392</v>
      </c>
      <c r="L58" s="1">
        <v>7093</v>
      </c>
      <c r="M58" s="1">
        <v>8248</v>
      </c>
      <c r="N58" s="1">
        <v>9269</v>
      </c>
    </row>
    <row r="59" spans="1:14" x14ac:dyDescent="0.3">
      <c r="A59" s="7" t="s">
        <v>200</v>
      </c>
      <c r="B59" s="7" t="s">
        <v>89</v>
      </c>
      <c r="C59" s="1">
        <v>177</v>
      </c>
      <c r="D59" s="1">
        <v>188</v>
      </c>
      <c r="E59" s="1">
        <v>192</v>
      </c>
      <c r="F59" s="1">
        <v>201</v>
      </c>
      <c r="G59" s="1">
        <v>234</v>
      </c>
      <c r="H59" s="1">
        <v>290</v>
      </c>
      <c r="I59" s="1">
        <v>313</v>
      </c>
      <c r="J59" s="1">
        <v>335</v>
      </c>
      <c r="K59" s="1">
        <v>339</v>
      </c>
      <c r="L59" s="1">
        <v>355</v>
      </c>
      <c r="M59" s="1">
        <v>412</v>
      </c>
      <c r="N59" s="1">
        <v>454</v>
      </c>
    </row>
    <row r="60" spans="1:14" x14ac:dyDescent="0.3">
      <c r="A60" s="7" t="s">
        <v>200</v>
      </c>
      <c r="B60" s="7" t="s">
        <v>90</v>
      </c>
      <c r="C60" s="1">
        <v>652</v>
      </c>
      <c r="D60" s="1">
        <v>674</v>
      </c>
      <c r="E60" s="1">
        <v>699</v>
      </c>
      <c r="F60" s="1">
        <v>736</v>
      </c>
      <c r="G60" s="1">
        <v>816</v>
      </c>
      <c r="H60" s="1">
        <v>963</v>
      </c>
      <c r="I60" s="1">
        <v>1157</v>
      </c>
      <c r="J60" s="1">
        <v>1430</v>
      </c>
      <c r="K60" s="1">
        <v>1652</v>
      </c>
      <c r="L60" s="1">
        <v>2053</v>
      </c>
      <c r="M60" s="1">
        <v>2458</v>
      </c>
      <c r="N60" s="1">
        <v>2926</v>
      </c>
    </row>
    <row r="61" spans="1:14" x14ac:dyDescent="0.3">
      <c r="A61" s="7" t="s">
        <v>200</v>
      </c>
      <c r="B61" s="7" t="s">
        <v>91</v>
      </c>
      <c r="C61" s="1">
        <v>351</v>
      </c>
      <c r="D61" s="1">
        <v>373</v>
      </c>
      <c r="E61" s="1">
        <v>398</v>
      </c>
      <c r="F61" s="1">
        <v>436</v>
      </c>
      <c r="G61" s="1">
        <v>469</v>
      </c>
      <c r="H61" s="1">
        <v>536</v>
      </c>
      <c r="I61" s="1">
        <v>568</v>
      </c>
      <c r="J61" s="1">
        <v>594</v>
      </c>
      <c r="K61" s="1">
        <v>632</v>
      </c>
      <c r="L61" s="1">
        <v>665</v>
      </c>
      <c r="M61" s="1">
        <v>700</v>
      </c>
      <c r="N61" s="1">
        <v>752</v>
      </c>
    </row>
    <row r="62" spans="1:14" x14ac:dyDescent="0.3">
      <c r="A62" s="7" t="s">
        <v>200</v>
      </c>
      <c r="B62" s="7" t="s">
        <v>92</v>
      </c>
      <c r="C62" s="1">
        <v>194</v>
      </c>
      <c r="D62" s="1">
        <v>208</v>
      </c>
      <c r="E62" s="1">
        <v>211</v>
      </c>
      <c r="F62" s="1">
        <v>214</v>
      </c>
      <c r="G62" s="1">
        <v>217</v>
      </c>
      <c r="H62" s="1">
        <v>227</v>
      </c>
      <c r="I62" s="1">
        <v>242</v>
      </c>
      <c r="J62" s="1">
        <v>268</v>
      </c>
      <c r="K62" s="1">
        <v>290</v>
      </c>
      <c r="L62" s="1">
        <v>313</v>
      </c>
      <c r="M62" s="1">
        <v>354</v>
      </c>
      <c r="N62" s="1">
        <v>387</v>
      </c>
    </row>
    <row r="63" spans="1:14" x14ac:dyDescent="0.3">
      <c r="A63" s="7" t="s">
        <v>200</v>
      </c>
      <c r="B63" s="7" t="s">
        <v>93</v>
      </c>
      <c r="C63" s="1">
        <v>11143</v>
      </c>
      <c r="D63" s="1">
        <v>11263</v>
      </c>
      <c r="E63" s="1">
        <v>11575</v>
      </c>
      <c r="F63" s="1">
        <v>11994</v>
      </c>
      <c r="G63" s="1">
        <v>12452</v>
      </c>
      <c r="H63" s="1">
        <v>13013</v>
      </c>
      <c r="I63" s="1">
        <v>13384</v>
      </c>
      <c r="J63" s="1">
        <v>13628</v>
      </c>
      <c r="K63" s="1">
        <v>13117</v>
      </c>
      <c r="L63" s="1">
        <v>13427</v>
      </c>
      <c r="M63" s="1">
        <v>13961</v>
      </c>
      <c r="N63" s="1">
        <v>14383</v>
      </c>
    </row>
    <row r="64" spans="1:14" x14ac:dyDescent="0.3">
      <c r="A64" s="7" t="s">
        <v>200</v>
      </c>
      <c r="B64" s="7" t="s">
        <v>94</v>
      </c>
      <c r="C64" s="1">
        <v>1485</v>
      </c>
      <c r="D64" s="1">
        <v>1591</v>
      </c>
      <c r="E64" s="1">
        <v>1713</v>
      </c>
      <c r="F64" s="1">
        <v>1771</v>
      </c>
      <c r="G64" s="1">
        <v>1829</v>
      </c>
      <c r="H64" s="1">
        <v>1924</v>
      </c>
      <c r="I64" s="1">
        <v>1951</v>
      </c>
      <c r="J64" s="1">
        <v>2013</v>
      </c>
      <c r="K64" s="1">
        <v>1920</v>
      </c>
      <c r="L64" s="1">
        <v>1991</v>
      </c>
      <c r="M64" s="1">
        <v>2114</v>
      </c>
      <c r="N64" s="1">
        <v>2216</v>
      </c>
    </row>
    <row r="65" spans="1:14" x14ac:dyDescent="0.3">
      <c r="A65" s="7" t="s">
        <v>200</v>
      </c>
      <c r="B65" s="7" t="s">
        <v>95</v>
      </c>
      <c r="C65" s="1">
        <v>255</v>
      </c>
      <c r="D65" s="1">
        <v>264</v>
      </c>
      <c r="E65" s="1">
        <v>276</v>
      </c>
      <c r="F65" s="1">
        <v>308</v>
      </c>
      <c r="G65" s="1">
        <v>339</v>
      </c>
      <c r="H65" s="1">
        <v>385</v>
      </c>
      <c r="I65" s="1">
        <v>406</v>
      </c>
      <c r="J65" s="1">
        <v>402</v>
      </c>
      <c r="K65" s="1">
        <v>417</v>
      </c>
      <c r="L65" s="1">
        <v>451</v>
      </c>
      <c r="M65" s="1">
        <v>504</v>
      </c>
      <c r="N65" s="1">
        <v>553</v>
      </c>
    </row>
    <row r="66" spans="1:14" x14ac:dyDescent="0.3">
      <c r="A66" s="7" t="s">
        <v>200</v>
      </c>
      <c r="B66" s="7" t="s">
        <v>96</v>
      </c>
      <c r="C66" s="1">
        <v>537</v>
      </c>
      <c r="D66" s="1">
        <v>542</v>
      </c>
      <c r="E66" s="1">
        <v>596</v>
      </c>
      <c r="F66" s="1">
        <v>648</v>
      </c>
      <c r="G66" s="1">
        <v>701</v>
      </c>
      <c r="H66" s="1">
        <v>770</v>
      </c>
      <c r="I66" s="1">
        <v>895</v>
      </c>
      <c r="J66" s="1">
        <v>1094</v>
      </c>
      <c r="K66" s="1">
        <v>1214</v>
      </c>
      <c r="L66" s="1">
        <v>1544</v>
      </c>
      <c r="M66" s="1">
        <v>1818</v>
      </c>
      <c r="N66" s="1">
        <v>2130</v>
      </c>
    </row>
    <row r="67" spans="1:14" x14ac:dyDescent="0.3">
      <c r="A67" s="7" t="s">
        <v>200</v>
      </c>
      <c r="B67" s="7" t="s">
        <v>97</v>
      </c>
      <c r="C67" s="1">
        <v>1472</v>
      </c>
      <c r="D67" s="1">
        <v>1458</v>
      </c>
      <c r="E67" s="1">
        <v>1435</v>
      </c>
      <c r="F67" s="1">
        <v>1387</v>
      </c>
      <c r="G67" s="1">
        <v>1379</v>
      </c>
      <c r="H67" s="1">
        <v>1391</v>
      </c>
      <c r="I67" s="1">
        <v>1376</v>
      </c>
      <c r="J67" s="1">
        <v>1351</v>
      </c>
      <c r="K67" s="1">
        <v>1216</v>
      </c>
      <c r="L67" s="1">
        <v>1233</v>
      </c>
      <c r="M67" s="1">
        <v>1142</v>
      </c>
      <c r="N67" s="1">
        <v>1067</v>
      </c>
    </row>
    <row r="68" spans="1:14" x14ac:dyDescent="0.3">
      <c r="A68" s="7" t="s">
        <v>200</v>
      </c>
      <c r="B68" s="7" t="s">
        <v>98</v>
      </c>
      <c r="C68" s="1">
        <v>762</v>
      </c>
      <c r="D68" s="1">
        <v>711</v>
      </c>
      <c r="E68" s="1">
        <v>691</v>
      </c>
      <c r="F68" s="1">
        <v>717</v>
      </c>
      <c r="G68" s="1">
        <v>697</v>
      </c>
      <c r="H68" s="1">
        <v>715</v>
      </c>
      <c r="I68" s="1">
        <v>725</v>
      </c>
      <c r="J68" s="1">
        <v>757</v>
      </c>
      <c r="K68" s="1">
        <v>737</v>
      </c>
      <c r="L68" s="1">
        <v>850</v>
      </c>
      <c r="M68" s="1">
        <v>858</v>
      </c>
      <c r="N68" s="1">
        <v>877</v>
      </c>
    </row>
    <row r="69" spans="1:14" x14ac:dyDescent="0.3">
      <c r="A69" s="7" t="s">
        <v>201</v>
      </c>
      <c r="B69" s="7" t="s">
        <v>87</v>
      </c>
      <c r="C69" s="1">
        <v>2640</v>
      </c>
      <c r="D69" s="1">
        <v>2797</v>
      </c>
      <c r="E69" s="1">
        <v>2963</v>
      </c>
      <c r="F69" s="1">
        <v>2953</v>
      </c>
      <c r="G69" s="1">
        <v>3148</v>
      </c>
      <c r="H69" s="1">
        <v>3361</v>
      </c>
      <c r="I69" s="1">
        <v>3483</v>
      </c>
      <c r="J69" s="1">
        <v>3619</v>
      </c>
      <c r="K69" s="1">
        <v>3874</v>
      </c>
      <c r="L69" s="1">
        <v>4070</v>
      </c>
      <c r="M69" s="1">
        <v>4378</v>
      </c>
      <c r="N69" s="1">
        <v>4758</v>
      </c>
    </row>
    <row r="70" spans="1:14" x14ac:dyDescent="0.3">
      <c r="A70" s="7" t="s">
        <v>201</v>
      </c>
      <c r="B70" s="7" t="s">
        <v>88</v>
      </c>
      <c r="C70" s="1">
        <v>3689</v>
      </c>
      <c r="D70" s="1">
        <v>3674</v>
      </c>
      <c r="E70" s="1">
        <v>3689</v>
      </c>
      <c r="F70" s="1">
        <v>3845</v>
      </c>
      <c r="G70" s="1">
        <v>3992</v>
      </c>
      <c r="H70" s="1">
        <v>4181</v>
      </c>
      <c r="I70" s="1">
        <v>4416</v>
      </c>
      <c r="J70" s="1">
        <v>4763</v>
      </c>
      <c r="K70" s="1">
        <v>4971</v>
      </c>
      <c r="L70" s="1">
        <v>5516</v>
      </c>
      <c r="M70" s="1">
        <v>6275</v>
      </c>
      <c r="N70" s="1">
        <v>7140</v>
      </c>
    </row>
    <row r="71" spans="1:14" x14ac:dyDescent="0.3">
      <c r="A71" s="7" t="s">
        <v>201</v>
      </c>
      <c r="B71" s="7" t="s">
        <v>89</v>
      </c>
      <c r="C71" s="1">
        <v>262</v>
      </c>
      <c r="D71" s="1">
        <v>282</v>
      </c>
      <c r="E71" s="1">
        <v>306</v>
      </c>
      <c r="F71" s="1">
        <v>332</v>
      </c>
      <c r="G71" s="1">
        <v>348</v>
      </c>
      <c r="H71" s="1">
        <v>358</v>
      </c>
      <c r="I71" s="1">
        <v>389</v>
      </c>
      <c r="J71" s="1">
        <v>429</v>
      </c>
      <c r="K71" s="1">
        <v>460</v>
      </c>
      <c r="L71" s="1">
        <v>483</v>
      </c>
      <c r="M71" s="1">
        <v>534</v>
      </c>
      <c r="N71" s="1">
        <v>600</v>
      </c>
    </row>
    <row r="72" spans="1:14" x14ac:dyDescent="0.3">
      <c r="A72" s="7" t="s">
        <v>201</v>
      </c>
      <c r="B72" s="7" t="s">
        <v>90</v>
      </c>
      <c r="C72" s="1">
        <v>689</v>
      </c>
      <c r="D72" s="1">
        <v>691</v>
      </c>
      <c r="E72" s="1">
        <v>693</v>
      </c>
      <c r="F72" s="1">
        <v>758</v>
      </c>
      <c r="G72" s="1">
        <v>808</v>
      </c>
      <c r="H72" s="1">
        <v>895</v>
      </c>
      <c r="I72" s="1">
        <v>1038</v>
      </c>
      <c r="J72" s="1">
        <v>1190</v>
      </c>
      <c r="K72" s="1">
        <v>1259</v>
      </c>
      <c r="L72" s="1">
        <v>1406</v>
      </c>
      <c r="M72" s="1">
        <v>1626</v>
      </c>
      <c r="N72" s="1">
        <v>1866</v>
      </c>
    </row>
    <row r="73" spans="1:14" x14ac:dyDescent="0.3">
      <c r="A73" s="7" t="s">
        <v>201</v>
      </c>
      <c r="B73" s="7" t="s">
        <v>91</v>
      </c>
      <c r="C73" s="1">
        <v>415</v>
      </c>
      <c r="D73" s="1">
        <v>460</v>
      </c>
      <c r="E73" s="1">
        <v>475</v>
      </c>
      <c r="F73" s="1">
        <v>502</v>
      </c>
      <c r="G73" s="1">
        <v>547</v>
      </c>
      <c r="H73" s="1">
        <v>568</v>
      </c>
      <c r="I73" s="1">
        <v>577</v>
      </c>
      <c r="J73" s="1">
        <v>615</v>
      </c>
      <c r="K73" s="1">
        <v>634</v>
      </c>
      <c r="L73" s="1">
        <v>671</v>
      </c>
      <c r="M73" s="1">
        <v>746</v>
      </c>
      <c r="N73" s="1">
        <v>804</v>
      </c>
    </row>
    <row r="74" spans="1:14" x14ac:dyDescent="0.3">
      <c r="A74" s="7" t="s">
        <v>201</v>
      </c>
      <c r="B74" s="7" t="s">
        <v>92</v>
      </c>
      <c r="C74" s="1">
        <v>168</v>
      </c>
      <c r="D74" s="1">
        <v>163</v>
      </c>
      <c r="E74" s="1">
        <v>177</v>
      </c>
      <c r="F74" s="1">
        <v>178</v>
      </c>
      <c r="G74" s="1">
        <v>184</v>
      </c>
      <c r="H74" s="1">
        <v>193</v>
      </c>
      <c r="I74" s="1">
        <v>211</v>
      </c>
      <c r="J74" s="1">
        <v>231</v>
      </c>
      <c r="K74" s="1">
        <v>241</v>
      </c>
      <c r="L74" s="1">
        <v>262</v>
      </c>
      <c r="M74" s="1">
        <v>303</v>
      </c>
      <c r="N74" s="1">
        <v>333</v>
      </c>
    </row>
    <row r="75" spans="1:14" x14ac:dyDescent="0.3">
      <c r="A75" s="7" t="s">
        <v>201</v>
      </c>
      <c r="B75" s="7" t="s">
        <v>93</v>
      </c>
      <c r="C75" s="1">
        <v>14447</v>
      </c>
      <c r="D75" s="1">
        <v>14723</v>
      </c>
      <c r="E75" s="1">
        <v>15135</v>
      </c>
      <c r="F75" s="1">
        <v>15281</v>
      </c>
      <c r="G75" s="1">
        <v>15550</v>
      </c>
      <c r="H75" s="1">
        <v>15712</v>
      </c>
      <c r="I75" s="1">
        <v>15782</v>
      </c>
      <c r="J75" s="1">
        <v>15870</v>
      </c>
      <c r="K75" s="1">
        <v>15348</v>
      </c>
      <c r="L75" s="1">
        <v>15538</v>
      </c>
      <c r="M75" s="1">
        <v>16232</v>
      </c>
      <c r="N75" s="1">
        <v>16571</v>
      </c>
    </row>
    <row r="76" spans="1:14" x14ac:dyDescent="0.3">
      <c r="A76" s="7" t="s">
        <v>201</v>
      </c>
      <c r="B76" s="7" t="s">
        <v>94</v>
      </c>
      <c r="C76" s="1">
        <v>2608</v>
      </c>
      <c r="D76" s="1">
        <v>2746</v>
      </c>
      <c r="E76" s="1">
        <v>2850</v>
      </c>
      <c r="F76" s="1">
        <v>2955</v>
      </c>
      <c r="G76" s="1">
        <v>3022</v>
      </c>
      <c r="H76" s="1">
        <v>3098</v>
      </c>
      <c r="I76" s="1">
        <v>3229</v>
      </c>
      <c r="J76" s="1">
        <v>3354</v>
      </c>
      <c r="K76" s="1">
        <v>3192</v>
      </c>
      <c r="L76" s="1">
        <v>3259</v>
      </c>
      <c r="M76" s="1">
        <v>3348</v>
      </c>
      <c r="N76" s="1">
        <v>3451</v>
      </c>
    </row>
    <row r="77" spans="1:14" x14ac:dyDescent="0.3">
      <c r="A77" s="7" t="s">
        <v>201</v>
      </c>
      <c r="B77" s="7" t="s">
        <v>95</v>
      </c>
      <c r="C77" s="1">
        <v>277</v>
      </c>
      <c r="D77" s="1">
        <v>310</v>
      </c>
      <c r="E77" s="1">
        <v>339</v>
      </c>
      <c r="F77" s="1">
        <v>376</v>
      </c>
      <c r="G77" s="1">
        <v>372</v>
      </c>
      <c r="H77" s="1">
        <v>391</v>
      </c>
      <c r="I77" s="1">
        <v>404</v>
      </c>
      <c r="J77" s="1">
        <v>448</v>
      </c>
      <c r="K77" s="1">
        <v>493</v>
      </c>
      <c r="L77" s="1">
        <v>511</v>
      </c>
      <c r="M77" s="1">
        <v>555</v>
      </c>
      <c r="N77" s="1">
        <v>624</v>
      </c>
    </row>
    <row r="78" spans="1:14" x14ac:dyDescent="0.3">
      <c r="A78" s="7" t="s">
        <v>201</v>
      </c>
      <c r="B78" s="7" t="s">
        <v>96</v>
      </c>
      <c r="C78" s="1">
        <v>501</v>
      </c>
      <c r="D78" s="1">
        <v>493</v>
      </c>
      <c r="E78" s="1">
        <v>523</v>
      </c>
      <c r="F78" s="1">
        <v>584</v>
      </c>
      <c r="G78" s="1">
        <v>643</v>
      </c>
      <c r="H78" s="1">
        <v>718</v>
      </c>
      <c r="I78" s="1">
        <v>796</v>
      </c>
      <c r="J78" s="1">
        <v>934</v>
      </c>
      <c r="K78" s="1">
        <v>1056</v>
      </c>
      <c r="L78" s="1">
        <v>1213</v>
      </c>
      <c r="M78" s="1">
        <v>1392</v>
      </c>
      <c r="N78" s="1">
        <v>1634</v>
      </c>
    </row>
    <row r="79" spans="1:14" x14ac:dyDescent="0.3">
      <c r="A79" s="7" t="s">
        <v>201</v>
      </c>
      <c r="B79" s="7" t="s">
        <v>97</v>
      </c>
      <c r="C79" s="1">
        <v>2351</v>
      </c>
      <c r="D79" s="1">
        <v>2325</v>
      </c>
      <c r="E79" s="1">
        <v>2268</v>
      </c>
      <c r="F79" s="1">
        <v>2138</v>
      </c>
      <c r="G79" s="1">
        <v>2071</v>
      </c>
      <c r="H79" s="1">
        <v>2026</v>
      </c>
      <c r="I79" s="1">
        <v>1993</v>
      </c>
      <c r="J79" s="1">
        <v>1970</v>
      </c>
      <c r="K79" s="1">
        <v>1751</v>
      </c>
      <c r="L79" s="1">
        <v>1757</v>
      </c>
      <c r="M79" s="1">
        <v>1618</v>
      </c>
      <c r="N79" s="1">
        <v>1524</v>
      </c>
    </row>
    <row r="80" spans="1:14" x14ac:dyDescent="0.3">
      <c r="A80" s="7" t="s">
        <v>201</v>
      </c>
      <c r="B80" s="7" t="s">
        <v>98</v>
      </c>
      <c r="C80" s="1">
        <v>902</v>
      </c>
      <c r="D80" s="1">
        <v>846</v>
      </c>
      <c r="E80" s="1">
        <v>814</v>
      </c>
      <c r="F80" s="1">
        <v>791</v>
      </c>
      <c r="G80" s="1">
        <v>798</v>
      </c>
      <c r="H80" s="1">
        <v>797</v>
      </c>
      <c r="I80" s="1">
        <v>802</v>
      </c>
      <c r="J80" s="1">
        <v>840</v>
      </c>
      <c r="K80" s="1">
        <v>817</v>
      </c>
      <c r="L80" s="1">
        <v>867</v>
      </c>
      <c r="M80" s="1">
        <v>832</v>
      </c>
      <c r="N80" s="1">
        <v>833</v>
      </c>
    </row>
    <row r="81" spans="1:14" x14ac:dyDescent="0.3">
      <c r="A81" s="7" t="s">
        <v>202</v>
      </c>
      <c r="B81" s="7" t="s">
        <v>87</v>
      </c>
      <c r="C81" s="1">
        <v>684</v>
      </c>
      <c r="D81" s="1">
        <v>709</v>
      </c>
      <c r="E81" s="1">
        <v>744</v>
      </c>
      <c r="F81" s="1">
        <v>874</v>
      </c>
      <c r="G81" s="1">
        <v>917</v>
      </c>
      <c r="H81" s="1">
        <v>968</v>
      </c>
      <c r="I81" s="1">
        <v>1048</v>
      </c>
      <c r="J81" s="1">
        <v>1144</v>
      </c>
      <c r="K81" s="1">
        <v>1079</v>
      </c>
      <c r="L81" s="1">
        <v>1174</v>
      </c>
      <c r="M81" s="1">
        <v>1272</v>
      </c>
      <c r="N81" s="1">
        <v>1362</v>
      </c>
    </row>
    <row r="82" spans="1:14" x14ac:dyDescent="0.3">
      <c r="A82" s="7" t="s">
        <v>202</v>
      </c>
      <c r="B82" s="7" t="s">
        <v>88</v>
      </c>
      <c r="C82" s="1">
        <v>1212</v>
      </c>
      <c r="D82" s="1">
        <v>1171</v>
      </c>
      <c r="E82" s="1">
        <v>1163</v>
      </c>
      <c r="F82" s="1">
        <v>1247</v>
      </c>
      <c r="G82" s="1">
        <v>1236</v>
      </c>
      <c r="H82" s="1">
        <v>1286</v>
      </c>
      <c r="I82" s="1">
        <v>1413</v>
      </c>
      <c r="J82" s="1">
        <v>1612</v>
      </c>
      <c r="K82" s="1">
        <v>1642</v>
      </c>
      <c r="L82" s="1">
        <v>1914</v>
      </c>
      <c r="M82" s="1">
        <v>2257</v>
      </c>
      <c r="N82" s="1">
        <v>2605</v>
      </c>
    </row>
    <row r="83" spans="1:14" x14ac:dyDescent="0.3">
      <c r="A83" s="7" t="s">
        <v>202</v>
      </c>
      <c r="B83" s="7" t="s">
        <v>89</v>
      </c>
      <c r="C83" s="1">
        <v>72</v>
      </c>
      <c r="D83" s="1">
        <v>76</v>
      </c>
      <c r="E83" s="1">
        <v>79</v>
      </c>
      <c r="F83" s="1">
        <v>95</v>
      </c>
      <c r="G83" s="1">
        <v>93</v>
      </c>
      <c r="H83" s="1">
        <v>88</v>
      </c>
      <c r="I83" s="1">
        <v>103</v>
      </c>
      <c r="J83" s="1">
        <v>121</v>
      </c>
      <c r="K83" s="1">
        <v>120</v>
      </c>
      <c r="L83" s="1">
        <v>126</v>
      </c>
      <c r="M83" s="1">
        <v>131</v>
      </c>
      <c r="N83" s="1">
        <v>148</v>
      </c>
    </row>
    <row r="84" spans="1:14" x14ac:dyDescent="0.3">
      <c r="A84" s="7" t="s">
        <v>202</v>
      </c>
      <c r="B84" s="7" t="s">
        <v>90</v>
      </c>
      <c r="C84" s="1">
        <v>195</v>
      </c>
      <c r="D84" s="1">
        <v>189</v>
      </c>
      <c r="E84" s="1">
        <v>189</v>
      </c>
      <c r="F84" s="1">
        <v>217</v>
      </c>
      <c r="G84" s="1">
        <v>224</v>
      </c>
      <c r="H84" s="1">
        <v>235</v>
      </c>
      <c r="I84" s="1">
        <v>289</v>
      </c>
      <c r="J84" s="1">
        <v>374</v>
      </c>
      <c r="K84" s="1">
        <v>435</v>
      </c>
      <c r="L84" s="1">
        <v>515</v>
      </c>
      <c r="M84" s="1">
        <v>653</v>
      </c>
      <c r="N84" s="1">
        <v>790</v>
      </c>
    </row>
    <row r="85" spans="1:14" x14ac:dyDescent="0.3">
      <c r="A85" s="7" t="s">
        <v>202</v>
      </c>
      <c r="B85" s="7" t="s">
        <v>91</v>
      </c>
      <c r="C85" s="1">
        <v>233</v>
      </c>
      <c r="D85" s="1">
        <v>248</v>
      </c>
      <c r="E85" s="1">
        <v>271</v>
      </c>
      <c r="F85" s="1">
        <v>299</v>
      </c>
      <c r="G85" s="1">
        <v>311</v>
      </c>
      <c r="H85" s="1">
        <v>334</v>
      </c>
      <c r="I85" s="1">
        <v>355</v>
      </c>
      <c r="J85" s="1">
        <v>386</v>
      </c>
      <c r="K85" s="1">
        <v>386</v>
      </c>
      <c r="L85" s="1">
        <v>413</v>
      </c>
      <c r="M85" s="1">
        <v>448</v>
      </c>
      <c r="N85" s="1">
        <v>496</v>
      </c>
    </row>
    <row r="86" spans="1:14" x14ac:dyDescent="0.3">
      <c r="A86" s="7" t="s">
        <v>202</v>
      </c>
      <c r="B86" s="7" t="s">
        <v>92</v>
      </c>
      <c r="C86" s="1">
        <v>82</v>
      </c>
      <c r="D86" s="1">
        <v>81</v>
      </c>
      <c r="E86" s="1">
        <v>82</v>
      </c>
      <c r="F86" s="1">
        <v>93</v>
      </c>
      <c r="G86" s="1">
        <v>89</v>
      </c>
      <c r="H86" s="1">
        <v>105</v>
      </c>
      <c r="I86" s="1">
        <v>115</v>
      </c>
      <c r="J86" s="1">
        <v>133</v>
      </c>
      <c r="K86" s="1">
        <v>136</v>
      </c>
      <c r="L86" s="1">
        <v>153</v>
      </c>
      <c r="M86" s="1">
        <v>153</v>
      </c>
      <c r="N86" s="1">
        <v>176</v>
      </c>
    </row>
    <row r="87" spans="1:14" x14ac:dyDescent="0.3">
      <c r="A87" s="7" t="s">
        <v>202</v>
      </c>
      <c r="B87" s="7" t="s">
        <v>93</v>
      </c>
      <c r="C87" s="1">
        <v>12329</v>
      </c>
      <c r="D87" s="1">
        <v>12589</v>
      </c>
      <c r="E87" s="1">
        <v>12968</v>
      </c>
      <c r="F87" s="1">
        <v>13565</v>
      </c>
      <c r="G87" s="1">
        <v>13873</v>
      </c>
      <c r="H87" s="1">
        <v>14347</v>
      </c>
      <c r="I87" s="1">
        <v>14634</v>
      </c>
      <c r="J87" s="1">
        <v>14977</v>
      </c>
      <c r="K87" s="1">
        <v>14546</v>
      </c>
      <c r="L87" s="1">
        <v>15121</v>
      </c>
      <c r="M87" s="1">
        <v>15837</v>
      </c>
      <c r="N87" s="1">
        <v>16254</v>
      </c>
    </row>
    <row r="88" spans="1:14" x14ac:dyDescent="0.3">
      <c r="A88" s="7" t="s">
        <v>202</v>
      </c>
      <c r="B88" s="7" t="s">
        <v>94</v>
      </c>
      <c r="C88" s="1">
        <v>1286</v>
      </c>
      <c r="D88" s="1">
        <v>1341</v>
      </c>
      <c r="E88" s="1">
        <v>1388</v>
      </c>
      <c r="F88" s="1">
        <v>1444</v>
      </c>
      <c r="G88" s="1">
        <v>1524</v>
      </c>
      <c r="H88" s="1">
        <v>1555</v>
      </c>
      <c r="I88" s="1">
        <v>1595</v>
      </c>
      <c r="J88" s="1">
        <v>1602</v>
      </c>
      <c r="K88" s="1">
        <v>1554</v>
      </c>
      <c r="L88" s="1">
        <v>1613</v>
      </c>
      <c r="M88" s="1">
        <v>1640</v>
      </c>
      <c r="N88" s="1">
        <v>1731</v>
      </c>
    </row>
    <row r="89" spans="1:14" x14ac:dyDescent="0.3">
      <c r="A89" s="7" t="s">
        <v>202</v>
      </c>
      <c r="B89" s="7" t="s">
        <v>95</v>
      </c>
      <c r="C89" s="1">
        <v>96</v>
      </c>
      <c r="D89" s="1">
        <v>99</v>
      </c>
      <c r="E89" s="1">
        <v>113</v>
      </c>
      <c r="F89" s="1">
        <v>126</v>
      </c>
      <c r="G89" s="1">
        <v>132</v>
      </c>
      <c r="H89" s="1">
        <v>129</v>
      </c>
      <c r="I89" s="1">
        <v>129</v>
      </c>
      <c r="J89" s="1">
        <v>146</v>
      </c>
      <c r="K89" s="1">
        <v>147</v>
      </c>
      <c r="L89" s="1">
        <v>173</v>
      </c>
      <c r="M89" s="1">
        <v>188</v>
      </c>
      <c r="N89" s="1">
        <v>200</v>
      </c>
    </row>
    <row r="90" spans="1:14" x14ac:dyDescent="0.3">
      <c r="A90" s="7" t="s">
        <v>202</v>
      </c>
      <c r="B90" s="7" t="s">
        <v>96</v>
      </c>
      <c r="C90" s="1">
        <v>208</v>
      </c>
      <c r="D90" s="1">
        <v>222</v>
      </c>
      <c r="E90" s="1">
        <v>233</v>
      </c>
      <c r="F90" s="1">
        <v>245</v>
      </c>
      <c r="G90" s="1">
        <v>243</v>
      </c>
      <c r="H90" s="1">
        <v>260</v>
      </c>
      <c r="I90" s="1">
        <v>286</v>
      </c>
      <c r="J90" s="1">
        <v>362</v>
      </c>
      <c r="K90" s="1">
        <v>402</v>
      </c>
      <c r="L90" s="1">
        <v>491</v>
      </c>
      <c r="M90" s="1">
        <v>608</v>
      </c>
      <c r="N90" s="1">
        <v>707</v>
      </c>
    </row>
    <row r="91" spans="1:14" x14ac:dyDescent="0.3">
      <c r="A91" s="7" t="s">
        <v>202</v>
      </c>
      <c r="B91" s="7" t="s">
        <v>97</v>
      </c>
      <c r="C91" s="1">
        <v>1448</v>
      </c>
      <c r="D91" s="1">
        <v>1413</v>
      </c>
      <c r="E91" s="1">
        <v>1393</v>
      </c>
      <c r="F91" s="1">
        <v>1445</v>
      </c>
      <c r="G91" s="1">
        <v>1420</v>
      </c>
      <c r="H91" s="1">
        <v>1402</v>
      </c>
      <c r="I91" s="1">
        <v>1364</v>
      </c>
      <c r="J91" s="1">
        <v>1352</v>
      </c>
      <c r="K91" s="1">
        <v>1213</v>
      </c>
      <c r="L91" s="1">
        <v>1214</v>
      </c>
      <c r="M91" s="1">
        <v>1115</v>
      </c>
      <c r="N91" s="1">
        <v>1015</v>
      </c>
    </row>
    <row r="92" spans="1:14" x14ac:dyDescent="0.3">
      <c r="A92" s="7" t="s">
        <v>202</v>
      </c>
      <c r="B92" s="7" t="s">
        <v>98</v>
      </c>
      <c r="C92" s="1">
        <v>310</v>
      </c>
      <c r="D92" s="1">
        <v>296</v>
      </c>
      <c r="E92" s="1">
        <v>292</v>
      </c>
      <c r="F92" s="1">
        <v>301</v>
      </c>
      <c r="G92" s="1">
        <v>296</v>
      </c>
      <c r="H92" s="1">
        <v>306</v>
      </c>
      <c r="I92" s="1">
        <v>315</v>
      </c>
      <c r="J92" s="1">
        <v>335</v>
      </c>
      <c r="K92" s="1">
        <v>309</v>
      </c>
      <c r="L92" s="1">
        <v>325</v>
      </c>
      <c r="M92" s="1">
        <v>356</v>
      </c>
      <c r="N92" s="1">
        <v>372</v>
      </c>
    </row>
    <row r="93" spans="1:14" x14ac:dyDescent="0.3">
      <c r="A93" s="10" t="s">
        <v>17</v>
      </c>
      <c r="B93" s="10" t="s">
        <v>17</v>
      </c>
      <c r="C93" s="5">
        <v>191038</v>
      </c>
      <c r="D93" s="5">
        <v>196201</v>
      </c>
      <c r="E93" s="5">
        <v>201098</v>
      </c>
      <c r="F93" s="5">
        <v>206740</v>
      </c>
      <c r="G93" s="5">
        <v>212324</v>
      </c>
      <c r="H93" s="5">
        <v>218478</v>
      </c>
      <c r="I93" s="5">
        <v>226201</v>
      </c>
      <c r="J93" s="5">
        <v>235017</v>
      </c>
      <c r="K93" s="5">
        <v>232709</v>
      </c>
      <c r="L93" s="5">
        <v>245255</v>
      </c>
      <c r="M93" s="5">
        <v>262389</v>
      </c>
      <c r="N93" s="5">
        <v>278529</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87</v>
      </c>
      <c r="C98" s="2">
        <v>0.17667720407446399</v>
      </c>
      <c r="D98" s="2">
        <v>0.178908843305813</v>
      </c>
      <c r="E98" s="2">
        <v>0.189898820971653</v>
      </c>
      <c r="F98" s="2">
        <v>0.19509959163263599</v>
      </c>
      <c r="G98" s="2">
        <v>0.195166063794804</v>
      </c>
      <c r="H98" s="2">
        <v>0.19531315153031401</v>
      </c>
      <c r="I98" s="2">
        <v>0.20652707345002499</v>
      </c>
      <c r="J98" s="2">
        <v>0.21560006513597099</v>
      </c>
      <c r="K98" s="2">
        <v>0.23406382801433201</v>
      </c>
      <c r="L98" s="2">
        <v>0.24060330380656</v>
      </c>
      <c r="M98" s="2">
        <v>0.25378816152869998</v>
      </c>
      <c r="N98" s="2">
        <v>0.26680672268907601</v>
      </c>
    </row>
    <row r="99" spans="1:14" x14ac:dyDescent="0.3">
      <c r="A99" s="8" t="s">
        <v>196</v>
      </c>
      <c r="B99" s="8" t="s">
        <v>88</v>
      </c>
      <c r="C99" s="2">
        <v>0.48422712933753898</v>
      </c>
      <c r="D99" s="2">
        <v>0.48690233977619501</v>
      </c>
      <c r="E99" s="2">
        <v>0.48352329038652098</v>
      </c>
      <c r="F99" s="2">
        <v>0.485136301961268</v>
      </c>
      <c r="G99" s="2">
        <v>0.48768761726078802</v>
      </c>
      <c r="H99" s="2">
        <v>0.48943975100044501</v>
      </c>
      <c r="I99" s="2">
        <v>0.48936842105263201</v>
      </c>
      <c r="J99" s="2">
        <v>0.48962490023942501</v>
      </c>
      <c r="K99" s="2">
        <v>0.49240738949608298</v>
      </c>
      <c r="L99" s="2">
        <v>0.49671111111111099</v>
      </c>
      <c r="M99" s="2">
        <v>0.50694668820678501</v>
      </c>
      <c r="N99" s="2">
        <v>0.51460206583933998</v>
      </c>
    </row>
    <row r="100" spans="1:14" x14ac:dyDescent="0.3">
      <c r="A100" s="8" t="s">
        <v>196</v>
      </c>
      <c r="B100" s="8" t="s">
        <v>89</v>
      </c>
      <c r="C100" s="2">
        <v>1.8616087109237799E-2</v>
      </c>
      <c r="D100" s="2">
        <v>1.8384543365392799E-2</v>
      </c>
      <c r="E100" s="2">
        <v>1.9315996320762599E-2</v>
      </c>
      <c r="F100" s="2">
        <v>2.1335111259271601E-2</v>
      </c>
      <c r="G100" s="2">
        <v>2.0881289049654701E-2</v>
      </c>
      <c r="H100" s="2">
        <v>2.00150112584438E-2</v>
      </c>
      <c r="I100" s="2">
        <v>2.1347946998200602E-2</v>
      </c>
      <c r="J100" s="2">
        <v>2.2797589969060401E-2</v>
      </c>
      <c r="K100" s="2">
        <v>2.69977501874844E-2</v>
      </c>
      <c r="L100" s="2">
        <v>2.9526773601468399E-2</v>
      </c>
      <c r="M100" s="2">
        <v>3.2395312383369401E-2</v>
      </c>
      <c r="N100" s="2">
        <v>3.4844972471747303E-2</v>
      </c>
    </row>
    <row r="101" spans="1:14" x14ac:dyDescent="0.3">
      <c r="A101" s="8" t="s">
        <v>196</v>
      </c>
      <c r="B101" s="8" t="s">
        <v>90</v>
      </c>
      <c r="C101" s="2">
        <v>9.83175604626709E-2</v>
      </c>
      <c r="D101" s="2">
        <v>9.6515768056968501E-2</v>
      </c>
      <c r="E101" s="2">
        <v>9.8612487611496505E-2</v>
      </c>
      <c r="F101" s="2">
        <v>9.8803503145429905E-2</v>
      </c>
      <c r="G101" s="2">
        <v>0.101313320825516</v>
      </c>
      <c r="H101" s="2">
        <v>0.103601600711427</v>
      </c>
      <c r="I101" s="2">
        <v>0.10978947368421101</v>
      </c>
      <c r="J101" s="2">
        <v>0.111233040702314</v>
      </c>
      <c r="K101" s="2">
        <v>0.11451784505271299</v>
      </c>
      <c r="L101" s="2">
        <v>0.11786666666666699</v>
      </c>
      <c r="M101" s="2">
        <v>0.12738287560581599</v>
      </c>
      <c r="N101" s="2">
        <v>0.13197592331128799</v>
      </c>
    </row>
    <row r="102" spans="1:14" x14ac:dyDescent="0.3">
      <c r="A102" s="8" t="s">
        <v>196</v>
      </c>
      <c r="B102" s="8" t="s">
        <v>91</v>
      </c>
      <c r="C102" s="2">
        <v>2.1513874253600299E-2</v>
      </c>
      <c r="D102" s="2">
        <v>2.2895565580049401E-2</v>
      </c>
      <c r="E102" s="2">
        <v>2.3580566937034898E-2</v>
      </c>
      <c r="F102" s="2">
        <v>2.6418868239019899E-2</v>
      </c>
      <c r="G102" s="2">
        <v>2.5978296612956302E-2</v>
      </c>
      <c r="H102" s="2">
        <v>2.6936869318655701E-2</v>
      </c>
      <c r="I102" s="2">
        <v>2.71552429249141E-2</v>
      </c>
      <c r="J102" s="2">
        <v>2.9799706888129E-2</v>
      </c>
      <c r="K102" s="2">
        <v>3.1080743271394099E-2</v>
      </c>
      <c r="L102" s="2">
        <v>3.2479450961615197E-2</v>
      </c>
      <c r="M102" s="2">
        <v>3.3141748152571503E-2</v>
      </c>
      <c r="N102" s="2">
        <v>3.4410315850478101E-2</v>
      </c>
    </row>
    <row r="103" spans="1:14" x14ac:dyDescent="0.3">
      <c r="A103" s="8" t="s">
        <v>196</v>
      </c>
      <c r="B103" s="8" t="s">
        <v>92</v>
      </c>
      <c r="C103" s="2">
        <v>1.7875920084122001E-2</v>
      </c>
      <c r="D103" s="2">
        <v>1.8947100712105799E-2</v>
      </c>
      <c r="E103" s="2">
        <v>1.8954410307234899E-2</v>
      </c>
      <c r="F103" s="2">
        <v>1.89959294436906E-2</v>
      </c>
      <c r="G103" s="2">
        <v>1.8409943714821801E-2</v>
      </c>
      <c r="H103" s="2">
        <v>1.9675411293908401E-2</v>
      </c>
      <c r="I103" s="2">
        <v>2.0210526315789502E-2</v>
      </c>
      <c r="J103" s="2">
        <v>1.9353551476456499E-2</v>
      </c>
      <c r="K103" s="2">
        <v>2.0601605571138399E-2</v>
      </c>
      <c r="L103" s="2">
        <v>0.02</v>
      </c>
      <c r="M103" s="2">
        <v>1.97899838449111E-2</v>
      </c>
      <c r="N103" s="2">
        <v>1.95437318867504E-2</v>
      </c>
    </row>
    <row r="104" spans="1:14" x14ac:dyDescent="0.3">
      <c r="A104" s="8" t="s">
        <v>196</v>
      </c>
      <c r="B104" s="8" t="s">
        <v>93</v>
      </c>
      <c r="C104" s="2">
        <v>0.66833508956796595</v>
      </c>
      <c r="D104" s="2">
        <v>0.66422674270150694</v>
      </c>
      <c r="E104" s="2">
        <v>0.65758006522284496</v>
      </c>
      <c r="F104" s="2">
        <v>0.65030419201600098</v>
      </c>
      <c r="G104" s="2">
        <v>0.65192370930614896</v>
      </c>
      <c r="H104" s="2">
        <v>0.65098824118088605</v>
      </c>
      <c r="I104" s="2">
        <v>0.64166530345165995</v>
      </c>
      <c r="J104" s="2">
        <v>0.630516202572871</v>
      </c>
      <c r="K104" s="2">
        <v>0.612615615365386</v>
      </c>
      <c r="L104" s="2">
        <v>0.604341233740324</v>
      </c>
      <c r="M104" s="2">
        <v>0.59244607001567495</v>
      </c>
      <c r="N104" s="2">
        <v>0.57975949000289795</v>
      </c>
    </row>
    <row r="105" spans="1:14" x14ac:dyDescent="0.3">
      <c r="A105" s="8" t="s">
        <v>196</v>
      </c>
      <c r="B105" s="8" t="s">
        <v>94</v>
      </c>
      <c r="C105" s="2">
        <v>0.23843322818086199</v>
      </c>
      <c r="D105" s="2">
        <v>0.24415055951169901</v>
      </c>
      <c r="E105" s="2">
        <v>0.24876114965312199</v>
      </c>
      <c r="F105" s="2">
        <v>0.25052423831256898</v>
      </c>
      <c r="G105" s="2">
        <v>0.24671669793621001</v>
      </c>
      <c r="H105" s="2">
        <v>0.245553579368608</v>
      </c>
      <c r="I105" s="2">
        <v>0.23684210526315799</v>
      </c>
      <c r="J105" s="2">
        <v>0.23214285714285701</v>
      </c>
      <c r="K105" s="2">
        <v>0.22091111326047</v>
      </c>
      <c r="L105" s="2">
        <v>0.21342222222222201</v>
      </c>
      <c r="M105" s="2">
        <v>0.19951534733441001</v>
      </c>
      <c r="N105" s="2">
        <v>0.18540536523742299</v>
      </c>
    </row>
    <row r="106" spans="1:14" x14ac:dyDescent="0.3">
      <c r="A106" s="8" t="s">
        <v>196</v>
      </c>
      <c r="B106" s="8" t="s">
        <v>95</v>
      </c>
      <c r="C106" s="2">
        <v>1.6508605549701402E-2</v>
      </c>
      <c r="D106" s="2">
        <v>1.8639884245467701E-2</v>
      </c>
      <c r="E106" s="2">
        <v>1.8563425035538102E-2</v>
      </c>
      <c r="F106" s="2">
        <v>2.05850487540628E-2</v>
      </c>
      <c r="G106" s="2">
        <v>2.18678066425518E-2</v>
      </c>
      <c r="H106" s="2">
        <v>2.3517638228671499E-2</v>
      </c>
      <c r="I106" s="2">
        <v>2.54375920170129E-2</v>
      </c>
      <c r="J106" s="2">
        <v>2.6054388536068999E-2</v>
      </c>
      <c r="K106" s="2">
        <v>2.6247812682276501E-2</v>
      </c>
      <c r="L106" s="2">
        <v>2.6334689968877199E-2</v>
      </c>
      <c r="M106" s="2">
        <v>2.5901321191311499E-2</v>
      </c>
      <c r="N106" s="2">
        <v>2.8035352071863199E-2</v>
      </c>
    </row>
    <row r="107" spans="1:14" x14ac:dyDescent="0.3">
      <c r="A107" s="8" t="s">
        <v>196</v>
      </c>
      <c r="B107" s="8" t="s">
        <v>96</v>
      </c>
      <c r="C107" s="2">
        <v>5.7965299684542601E-2</v>
      </c>
      <c r="D107" s="2">
        <v>5.6968463886063102E-2</v>
      </c>
      <c r="E107" s="2">
        <v>5.73587710604559E-2</v>
      </c>
      <c r="F107" s="2">
        <v>6.1428395214012603E-2</v>
      </c>
      <c r="G107" s="2">
        <v>6.2382739212007501E-2</v>
      </c>
      <c r="H107" s="2">
        <v>6.2916851934192997E-2</v>
      </c>
      <c r="I107" s="2">
        <v>6.9368421052631593E-2</v>
      </c>
      <c r="J107" s="2">
        <v>7.5019952114924196E-2</v>
      </c>
      <c r="K107" s="2">
        <v>8.3953960731211905E-2</v>
      </c>
      <c r="L107" s="2">
        <v>8.6311111111111102E-2</v>
      </c>
      <c r="M107" s="2">
        <v>8.8852988691437804E-2</v>
      </c>
      <c r="N107" s="2">
        <v>9.6083822545886904E-2</v>
      </c>
    </row>
    <row r="108" spans="1:14" x14ac:dyDescent="0.3">
      <c r="A108" s="8" t="s">
        <v>196</v>
      </c>
      <c r="B108" s="8" t="s">
        <v>97</v>
      </c>
      <c r="C108" s="2">
        <v>9.8349139445029904E-2</v>
      </c>
      <c r="D108" s="2">
        <v>9.6944420801770403E-2</v>
      </c>
      <c r="E108" s="2">
        <v>9.1061125512166594E-2</v>
      </c>
      <c r="F108" s="2">
        <v>8.6257188099008203E-2</v>
      </c>
      <c r="G108" s="2">
        <v>8.4182834593883593E-2</v>
      </c>
      <c r="H108" s="2">
        <v>8.3229088483028901E-2</v>
      </c>
      <c r="I108" s="2">
        <v>7.7866841158187497E-2</v>
      </c>
      <c r="J108" s="2">
        <v>7.5232046897899404E-2</v>
      </c>
      <c r="K108" s="2">
        <v>6.8994250479126704E-2</v>
      </c>
      <c r="L108" s="2">
        <v>6.6714547921155498E-2</v>
      </c>
      <c r="M108" s="2">
        <v>6.2327386728372E-2</v>
      </c>
      <c r="N108" s="2">
        <v>5.6143146913938E-2</v>
      </c>
    </row>
    <row r="109" spans="1:14" x14ac:dyDescent="0.3">
      <c r="A109" s="8" t="s">
        <v>196</v>
      </c>
      <c r="B109" s="8" t="s">
        <v>98</v>
      </c>
      <c r="C109" s="2">
        <v>0.103180862250263</v>
      </c>
      <c r="D109" s="2">
        <v>9.6515768056968501E-2</v>
      </c>
      <c r="E109" s="2">
        <v>9.2789890981169507E-2</v>
      </c>
      <c r="F109" s="2">
        <v>8.5111631923029493E-2</v>
      </c>
      <c r="G109" s="2">
        <v>8.3489681050656697E-2</v>
      </c>
      <c r="H109" s="2">
        <v>7.8812805691418394E-2</v>
      </c>
      <c r="I109" s="2">
        <v>7.4421052631578902E-2</v>
      </c>
      <c r="J109" s="2">
        <v>7.2625698324022395E-2</v>
      </c>
      <c r="K109" s="2">
        <v>6.7608085888383795E-2</v>
      </c>
      <c r="L109" s="2">
        <v>6.5688888888888894E-2</v>
      </c>
      <c r="M109" s="2">
        <v>5.7512116316639703E-2</v>
      </c>
      <c r="N109" s="2">
        <v>5.2389091179311897E-2</v>
      </c>
    </row>
    <row r="110" spans="1:14" x14ac:dyDescent="0.3">
      <c r="A110" s="8" t="s">
        <v>197</v>
      </c>
      <c r="B110" s="8" t="s">
        <v>87</v>
      </c>
      <c r="C110" s="2">
        <v>0.24662797992471799</v>
      </c>
      <c r="D110" s="2">
        <v>0.25090691499308099</v>
      </c>
      <c r="E110" s="2">
        <v>0.25134746676248698</v>
      </c>
      <c r="F110" s="2">
        <v>0.25637041640770702</v>
      </c>
      <c r="G110" s="2">
        <v>0.26172930074360601</v>
      </c>
      <c r="H110" s="2">
        <v>0.26746816624652597</v>
      </c>
      <c r="I110" s="2">
        <v>0.27265629879457898</v>
      </c>
      <c r="J110" s="2">
        <v>0.27950802204158698</v>
      </c>
      <c r="K110" s="2">
        <v>0.29154903645513702</v>
      </c>
      <c r="L110" s="2">
        <v>0.29757446049580899</v>
      </c>
      <c r="M110" s="2">
        <v>0.30613982798262801</v>
      </c>
      <c r="N110" s="2">
        <v>0.31216376527712603</v>
      </c>
    </row>
    <row r="111" spans="1:14" x14ac:dyDescent="0.3">
      <c r="A111" s="8" t="s">
        <v>197</v>
      </c>
      <c r="B111" s="8" t="s">
        <v>88</v>
      </c>
      <c r="C111" s="2">
        <v>0.37580184185455701</v>
      </c>
      <c r="D111" s="2">
        <v>0.36623456790123499</v>
      </c>
      <c r="E111" s="2">
        <v>0.35789283128167998</v>
      </c>
      <c r="F111" s="2">
        <v>0.35681055297096798</v>
      </c>
      <c r="G111" s="2">
        <v>0.353419635697102</v>
      </c>
      <c r="H111" s="2">
        <v>0.355518301201453</v>
      </c>
      <c r="I111" s="2">
        <v>0.35885450247152401</v>
      </c>
      <c r="J111" s="2">
        <v>0.365708980244494</v>
      </c>
      <c r="K111" s="2">
        <v>0.37243214475785003</v>
      </c>
      <c r="L111" s="2">
        <v>0.38056211976469401</v>
      </c>
      <c r="M111" s="2">
        <v>0.39145158337909602</v>
      </c>
      <c r="N111" s="2">
        <v>0.40347716799329703</v>
      </c>
    </row>
    <row r="112" spans="1:14" x14ac:dyDescent="0.3">
      <c r="A112" s="8" t="s">
        <v>197</v>
      </c>
      <c r="B112" s="8" t="s">
        <v>89</v>
      </c>
      <c r="C112" s="2">
        <v>2.6113550815558301E-2</v>
      </c>
      <c r="D112" s="2">
        <v>2.7151351957814401E-2</v>
      </c>
      <c r="E112" s="2">
        <v>2.7596119295724E-2</v>
      </c>
      <c r="F112" s="2">
        <v>2.79331537877218E-2</v>
      </c>
      <c r="G112" s="2">
        <v>2.9777585114542E-2</v>
      </c>
      <c r="H112" s="2">
        <v>3.2189257320147401E-2</v>
      </c>
      <c r="I112" s="2">
        <v>3.3758041346574202E-2</v>
      </c>
      <c r="J112" s="2">
        <v>3.4036593905074998E-2</v>
      </c>
      <c r="K112" s="2">
        <v>3.4552596047624902E-2</v>
      </c>
      <c r="L112" s="2">
        <v>3.6412817311693699E-2</v>
      </c>
      <c r="M112" s="2">
        <v>3.8292315989667598E-2</v>
      </c>
      <c r="N112" s="2">
        <v>3.9451540817171102E-2</v>
      </c>
    </row>
    <row r="113" spans="1:14" x14ac:dyDescent="0.3">
      <c r="A113" s="8" t="s">
        <v>197</v>
      </c>
      <c r="B113" s="8" t="s">
        <v>90</v>
      </c>
      <c r="C113" s="2">
        <v>8.7265798666243205E-2</v>
      </c>
      <c r="D113" s="2">
        <v>8.7345679012345703E-2</v>
      </c>
      <c r="E113" s="2">
        <v>8.6290127926623203E-2</v>
      </c>
      <c r="F113" s="2">
        <v>8.4977327601436906E-2</v>
      </c>
      <c r="G113" s="2">
        <v>8.4030244014205502E-2</v>
      </c>
      <c r="H113" s="2">
        <v>8.4548756635931796E-2</v>
      </c>
      <c r="I113" s="2">
        <v>8.5321298087255498E-2</v>
      </c>
      <c r="J113" s="2">
        <v>8.6294939908185903E-2</v>
      </c>
      <c r="K113" s="2">
        <v>8.4938797232570501E-2</v>
      </c>
      <c r="L113" s="2">
        <v>8.6580521896525695E-2</v>
      </c>
      <c r="M113" s="2">
        <v>8.8641771920190404E-2</v>
      </c>
      <c r="N113" s="2">
        <v>8.9777963971512401E-2</v>
      </c>
    </row>
    <row r="114" spans="1:14" x14ac:dyDescent="0.3">
      <c r="A114" s="8" t="s">
        <v>197</v>
      </c>
      <c r="B114" s="8" t="s">
        <v>91</v>
      </c>
      <c r="C114" s="2">
        <v>3.03481806775408E-2</v>
      </c>
      <c r="D114" s="2">
        <v>3.1339990276375303E-2</v>
      </c>
      <c r="E114" s="2">
        <v>3.3453108156665502E-2</v>
      </c>
      <c r="F114" s="2">
        <v>3.3768386161176701E-2</v>
      </c>
      <c r="G114" s="2">
        <v>3.4912801360498798E-2</v>
      </c>
      <c r="H114" s="2">
        <v>3.5808932842091697E-2</v>
      </c>
      <c r="I114" s="2">
        <v>3.7911435887827097E-2</v>
      </c>
      <c r="J114" s="2">
        <v>3.8329223368953003E-2</v>
      </c>
      <c r="K114" s="2">
        <v>3.9615809500429602E-2</v>
      </c>
      <c r="L114" s="2">
        <v>4.1079602877355702E-2</v>
      </c>
      <c r="M114" s="2">
        <v>4.2720485963268898E-2</v>
      </c>
      <c r="N114" s="2">
        <v>4.3727756779871403E-2</v>
      </c>
    </row>
    <row r="115" spans="1:14" x14ac:dyDescent="0.3">
      <c r="A115" s="8" t="s">
        <v>197</v>
      </c>
      <c r="B115" s="8" t="s">
        <v>92</v>
      </c>
      <c r="C115" s="2">
        <v>1.7211813274055299E-2</v>
      </c>
      <c r="D115" s="2">
        <v>1.7469135802469098E-2</v>
      </c>
      <c r="E115" s="2">
        <v>1.7740767559739301E-2</v>
      </c>
      <c r="F115" s="2">
        <v>1.8903480360402802E-2</v>
      </c>
      <c r="G115" s="2">
        <v>1.9532592507732802E-2</v>
      </c>
      <c r="H115" s="2">
        <v>2.0117351215423299E-2</v>
      </c>
      <c r="I115" s="2">
        <v>2.06855791962175E-2</v>
      </c>
      <c r="J115" s="2">
        <v>2.1973487388456201E-2</v>
      </c>
      <c r="K115" s="2">
        <v>2.25119744544971E-2</v>
      </c>
      <c r="L115" s="2">
        <v>2.3228920508824E-2</v>
      </c>
      <c r="M115" s="2">
        <v>2.41625480505217E-2</v>
      </c>
      <c r="N115" s="2">
        <v>2.4172601591956399E-2</v>
      </c>
    </row>
    <row r="116" spans="1:14" x14ac:dyDescent="0.3">
      <c r="A116" s="8" t="s">
        <v>197</v>
      </c>
      <c r="B116" s="8" t="s">
        <v>93</v>
      </c>
      <c r="C116" s="2">
        <v>0.56665621079046402</v>
      </c>
      <c r="D116" s="2">
        <v>0.56711170948801404</v>
      </c>
      <c r="E116" s="2">
        <v>0.56629536471433695</v>
      </c>
      <c r="F116" s="2">
        <v>0.56546509218976604</v>
      </c>
      <c r="G116" s="2">
        <v>0.55857147620794301</v>
      </c>
      <c r="H116" s="2">
        <v>0.55116023527890901</v>
      </c>
      <c r="I116" s="2">
        <v>0.54425082755605503</v>
      </c>
      <c r="J116" s="2">
        <v>0.53706578987426601</v>
      </c>
      <c r="K116" s="2">
        <v>0.529182521173438</v>
      </c>
      <c r="L116" s="2">
        <v>0.51860769276499596</v>
      </c>
      <c r="M116" s="2">
        <v>0.51105623208152395</v>
      </c>
      <c r="N116" s="2">
        <v>0.507159213176263</v>
      </c>
    </row>
    <row r="117" spans="1:14" x14ac:dyDescent="0.3">
      <c r="A117" s="8" t="s">
        <v>197</v>
      </c>
      <c r="B117" s="8" t="s">
        <v>94</v>
      </c>
      <c r="C117" s="2">
        <v>0.34449031438551903</v>
      </c>
      <c r="D117" s="2">
        <v>0.36037037037037001</v>
      </c>
      <c r="E117" s="2">
        <v>0.37273714699493099</v>
      </c>
      <c r="F117" s="2">
        <v>0.38001295565632198</v>
      </c>
      <c r="G117" s="2">
        <v>0.38738687134837901</v>
      </c>
      <c r="H117" s="2">
        <v>0.38530315730650999</v>
      </c>
      <c r="I117" s="2">
        <v>0.38115194498173199</v>
      </c>
      <c r="J117" s="2">
        <v>0.37091865683189801</v>
      </c>
      <c r="K117" s="2">
        <v>0.36934539648749298</v>
      </c>
      <c r="L117" s="2">
        <v>0.35260696867615299</v>
      </c>
      <c r="M117" s="2">
        <v>0.33539264140582098</v>
      </c>
      <c r="N117" s="2">
        <v>0.32237117720988701</v>
      </c>
    </row>
    <row r="118" spans="1:14" x14ac:dyDescent="0.3">
      <c r="A118" s="8" t="s">
        <v>197</v>
      </c>
      <c r="B118" s="8" t="s">
        <v>95</v>
      </c>
      <c r="C118" s="2">
        <v>2.7407465495608501E-2</v>
      </c>
      <c r="D118" s="2">
        <v>2.6515576498747102E-2</v>
      </c>
      <c r="E118" s="2">
        <v>2.8099173553718999E-2</v>
      </c>
      <c r="F118" s="2">
        <v>2.8520129825288301E-2</v>
      </c>
      <c r="G118" s="2">
        <v>3.0577878555470301E-2</v>
      </c>
      <c r="H118" s="2">
        <v>3.1542886691228803E-2</v>
      </c>
      <c r="I118" s="2">
        <v>3.2352757479233003E-2</v>
      </c>
      <c r="J118" s="2">
        <v>3.3793040460315997E-2</v>
      </c>
      <c r="K118" s="2">
        <v>3.4767399042592399E-2</v>
      </c>
      <c r="L118" s="2">
        <v>3.68884132929077E-2</v>
      </c>
      <c r="M118" s="2">
        <v>3.8746487269011302E-2</v>
      </c>
      <c r="N118" s="2">
        <v>4.0306784009711098E-2</v>
      </c>
    </row>
    <row r="119" spans="1:14" x14ac:dyDescent="0.3">
      <c r="A119" s="8" t="s">
        <v>197</v>
      </c>
      <c r="B119" s="8" t="s">
        <v>96</v>
      </c>
      <c r="C119" s="2">
        <v>5.7923150206414697E-2</v>
      </c>
      <c r="D119" s="2">
        <v>5.8765432098765398E-2</v>
      </c>
      <c r="E119" s="2">
        <v>6.0041033067825197E-2</v>
      </c>
      <c r="F119" s="2">
        <v>6.0597137977739801E-2</v>
      </c>
      <c r="G119" s="2">
        <v>6.1289953030129497E-2</v>
      </c>
      <c r="H119" s="2">
        <v>6.4766694607432201E-2</v>
      </c>
      <c r="I119" s="2">
        <v>6.7214700193423599E-2</v>
      </c>
      <c r="J119" s="2">
        <v>7.2058595966369196E-2</v>
      </c>
      <c r="K119" s="2">
        <v>7.5465673230441704E-2</v>
      </c>
      <c r="L119" s="2">
        <v>8.3764895168183404E-2</v>
      </c>
      <c r="M119" s="2">
        <v>9.2394288852279002E-2</v>
      </c>
      <c r="N119" s="2">
        <v>9.8031001256807707E-2</v>
      </c>
    </row>
    <row r="120" spans="1:14" x14ac:dyDescent="0.3">
      <c r="A120" s="8" t="s">
        <v>197</v>
      </c>
      <c r="B120" s="8" t="s">
        <v>97</v>
      </c>
      <c r="C120" s="2">
        <v>0.10284661229611</v>
      </c>
      <c r="D120" s="2">
        <v>9.6974456785968097E-2</v>
      </c>
      <c r="E120" s="2">
        <v>9.32087675170679E-2</v>
      </c>
      <c r="F120" s="2">
        <v>8.7942821628340606E-2</v>
      </c>
      <c r="G120" s="2">
        <v>8.44309580179399E-2</v>
      </c>
      <c r="H120" s="2">
        <v>8.1830521621097496E-2</v>
      </c>
      <c r="I120" s="2">
        <v>7.9070638935731699E-2</v>
      </c>
      <c r="J120" s="2">
        <v>7.7267330349803598E-2</v>
      </c>
      <c r="K120" s="2">
        <v>7.0332637780778196E-2</v>
      </c>
      <c r="L120" s="2">
        <v>6.9437013257238001E-2</v>
      </c>
      <c r="M120" s="2">
        <v>6.3044650713900502E-2</v>
      </c>
      <c r="N120" s="2">
        <v>5.7190939939857098E-2</v>
      </c>
    </row>
    <row r="121" spans="1:14" x14ac:dyDescent="0.3">
      <c r="A121" s="8" t="s">
        <v>197</v>
      </c>
      <c r="B121" s="8" t="s">
        <v>98</v>
      </c>
      <c r="C121" s="2">
        <v>0.117307081613211</v>
      </c>
      <c r="D121" s="2">
        <v>0.109814814814815</v>
      </c>
      <c r="E121" s="2">
        <v>0.105298093169201</v>
      </c>
      <c r="F121" s="2">
        <v>9.8698545433131099E-2</v>
      </c>
      <c r="G121" s="2">
        <v>9.4340703402451598E-2</v>
      </c>
      <c r="H121" s="2">
        <v>8.9745739033249505E-2</v>
      </c>
      <c r="I121" s="2">
        <v>8.6771975069847407E-2</v>
      </c>
      <c r="J121" s="2">
        <v>8.3045339660597295E-2</v>
      </c>
      <c r="K121" s="2">
        <v>7.5306013837147398E-2</v>
      </c>
      <c r="L121" s="2">
        <v>7.3256573985620202E-2</v>
      </c>
      <c r="M121" s="2">
        <v>6.7957166392092302E-2</v>
      </c>
      <c r="N121" s="2">
        <v>6.2170087976539598E-2</v>
      </c>
    </row>
    <row r="122" spans="1:14" x14ac:dyDescent="0.3">
      <c r="A122" s="8" t="s">
        <v>198</v>
      </c>
      <c r="B122" s="8" t="s">
        <v>87</v>
      </c>
      <c r="C122" s="2">
        <v>0.19239666096751501</v>
      </c>
      <c r="D122" s="2">
        <v>0.20186151876292699</v>
      </c>
      <c r="E122" s="2">
        <v>0.21222312977466001</v>
      </c>
      <c r="F122" s="2">
        <v>0.22303887579161499</v>
      </c>
      <c r="G122" s="2">
        <v>0.22680793966594201</v>
      </c>
      <c r="H122" s="2">
        <v>0.23147292552208501</v>
      </c>
      <c r="I122" s="2">
        <v>0.24045146726862299</v>
      </c>
      <c r="J122" s="2">
        <v>0.24887431693989101</v>
      </c>
      <c r="K122" s="2">
        <v>0.26180744777475001</v>
      </c>
      <c r="L122" s="2">
        <v>0.27018121911037901</v>
      </c>
      <c r="M122" s="2">
        <v>0.27557139132701802</v>
      </c>
      <c r="N122" s="2">
        <v>0.28732322804640498</v>
      </c>
    </row>
    <row r="123" spans="1:14" x14ac:dyDescent="0.3">
      <c r="A123" s="8" t="s">
        <v>198</v>
      </c>
      <c r="B123" s="8" t="s">
        <v>88</v>
      </c>
      <c r="C123" s="2">
        <v>0.58907020227774898</v>
      </c>
      <c r="D123" s="2">
        <v>0.58624958732254895</v>
      </c>
      <c r="E123" s="2">
        <v>0.58218519705222704</v>
      </c>
      <c r="F123" s="2">
        <v>0.57875373649114703</v>
      </c>
      <c r="G123" s="2">
        <v>0.57722136051407003</v>
      </c>
      <c r="H123" s="2">
        <v>0.57166298066633403</v>
      </c>
      <c r="I123" s="2">
        <v>0.56820326189513404</v>
      </c>
      <c r="J123" s="2">
        <v>0.56701224081938595</v>
      </c>
      <c r="K123" s="2">
        <v>0.56483503153808801</v>
      </c>
      <c r="L123" s="2">
        <v>0.56125902527075799</v>
      </c>
      <c r="M123" s="2">
        <v>0.56475388931395099</v>
      </c>
      <c r="N123" s="2">
        <v>0.57304596917200901</v>
      </c>
    </row>
    <row r="124" spans="1:14" x14ac:dyDescent="0.3">
      <c r="A124" s="8" t="s">
        <v>198</v>
      </c>
      <c r="B124" s="8" t="s">
        <v>89</v>
      </c>
      <c r="C124" s="2">
        <v>1.32756713265614E-2</v>
      </c>
      <c r="D124" s="2">
        <v>1.4035260514133801E-2</v>
      </c>
      <c r="E124" s="2">
        <v>1.542305289963E-2</v>
      </c>
      <c r="F124" s="2">
        <v>1.7242176304719602E-2</v>
      </c>
      <c r="G124" s="2">
        <v>1.9155138111321902E-2</v>
      </c>
      <c r="H124" s="2">
        <v>2.01903529846609E-2</v>
      </c>
      <c r="I124" s="2">
        <v>2.1083521444695299E-2</v>
      </c>
      <c r="J124" s="2">
        <v>2.1420765027322399E-2</v>
      </c>
      <c r="K124" s="2">
        <v>2.4205267938238E-2</v>
      </c>
      <c r="L124" s="2">
        <v>2.5335054989091201E-2</v>
      </c>
      <c r="M124" s="2">
        <v>2.7461545146432599E-2</v>
      </c>
      <c r="N124" s="2">
        <v>3.0696926073333901E-2</v>
      </c>
    </row>
    <row r="125" spans="1:14" x14ac:dyDescent="0.3">
      <c r="A125" s="8" t="s">
        <v>198</v>
      </c>
      <c r="B125" s="8" t="s">
        <v>90</v>
      </c>
      <c r="C125" s="2">
        <v>8.1506034336222999E-2</v>
      </c>
      <c r="D125" s="2">
        <v>8.0802244965335099E-2</v>
      </c>
      <c r="E125" s="2">
        <v>8.3466837552066603E-2</v>
      </c>
      <c r="F125" s="2">
        <v>8.7912930175519294E-2</v>
      </c>
      <c r="G125" s="2">
        <v>9.0479355934707101E-2</v>
      </c>
      <c r="H125" s="2">
        <v>9.6168937718484698E-2</v>
      </c>
      <c r="I125" s="2">
        <v>0.106011591858741</v>
      </c>
      <c r="J125" s="2">
        <v>0.112977766674994</v>
      </c>
      <c r="K125" s="2">
        <v>0.117721979621543</v>
      </c>
      <c r="L125" s="2">
        <v>0.124830776173285</v>
      </c>
      <c r="M125" s="2">
        <v>0.137975006375924</v>
      </c>
      <c r="N125" s="2">
        <v>0.14195425817305499</v>
      </c>
    </row>
    <row r="126" spans="1:14" x14ac:dyDescent="0.3">
      <c r="A126" s="8" t="s">
        <v>198</v>
      </c>
      <c r="B126" s="8" t="s">
        <v>91</v>
      </c>
      <c r="C126" s="2">
        <v>1.9310067384089299E-2</v>
      </c>
      <c r="D126" s="2">
        <v>1.94523786073082E-2</v>
      </c>
      <c r="E126" s="2">
        <v>2.0467976745303401E-2</v>
      </c>
      <c r="F126" s="2">
        <v>2.1587389636203901E-2</v>
      </c>
      <c r="G126" s="2">
        <v>2.2301392680331301E-2</v>
      </c>
      <c r="H126" s="2">
        <v>2.25928663832933E-2</v>
      </c>
      <c r="I126" s="2">
        <v>2.3024830699774301E-2</v>
      </c>
      <c r="J126" s="2">
        <v>2.3475409836065601E-2</v>
      </c>
      <c r="K126" s="2">
        <v>2.4886466848319699E-2</v>
      </c>
      <c r="L126" s="2">
        <v>2.5735785208602299E-2</v>
      </c>
      <c r="M126" s="2">
        <v>2.7548448770313701E-2</v>
      </c>
      <c r="N126" s="2">
        <v>2.7860106698281002E-2</v>
      </c>
    </row>
    <row r="127" spans="1:14" x14ac:dyDescent="0.3">
      <c r="A127" s="8" t="s">
        <v>198</v>
      </c>
      <c r="B127" s="8" t="s">
        <v>92</v>
      </c>
      <c r="C127" s="2">
        <v>1.6913139554649001E-2</v>
      </c>
      <c r="D127" s="2">
        <v>1.5929349620336701E-2</v>
      </c>
      <c r="E127" s="2">
        <v>1.67414290291573E-2</v>
      </c>
      <c r="F127" s="2">
        <v>1.6708821951406501E-2</v>
      </c>
      <c r="G127" s="2">
        <v>1.7209542802274901E-2</v>
      </c>
      <c r="H127" s="2">
        <v>1.7122066062638198E-2</v>
      </c>
      <c r="I127" s="2">
        <v>1.7455182639169699E-2</v>
      </c>
      <c r="J127" s="2">
        <v>1.7486884836372701E-2</v>
      </c>
      <c r="K127" s="2">
        <v>1.83163512857836E-2</v>
      </c>
      <c r="L127" s="2">
        <v>1.9122292418772599E-2</v>
      </c>
      <c r="M127" s="2">
        <v>1.72404998724815E-2</v>
      </c>
      <c r="N127" s="2">
        <v>1.7551038966943999E-2</v>
      </c>
    </row>
    <row r="128" spans="1:14" x14ac:dyDescent="0.3">
      <c r="A128" s="8" t="s">
        <v>198</v>
      </c>
      <c r="B128" s="8" t="s">
        <v>93</v>
      </c>
      <c r="C128" s="2">
        <v>0.67137684803379305</v>
      </c>
      <c r="D128" s="2">
        <v>0.66344922682950802</v>
      </c>
      <c r="E128" s="2">
        <v>0.65185220775476904</v>
      </c>
      <c r="F128" s="2">
        <v>0.63948597050802003</v>
      </c>
      <c r="G128" s="2">
        <v>0.63540461759126499</v>
      </c>
      <c r="H128" s="2">
        <v>0.63089077804472404</v>
      </c>
      <c r="I128" s="2">
        <v>0.62302483069977399</v>
      </c>
      <c r="J128" s="2">
        <v>0.61565027322404398</v>
      </c>
      <c r="K128" s="2">
        <v>0.60195277020890103</v>
      </c>
      <c r="L128" s="2">
        <v>0.59330335277616997</v>
      </c>
      <c r="M128" s="2">
        <v>0.58911966629008405</v>
      </c>
      <c r="N128" s="2">
        <v>0.57858413074773496</v>
      </c>
    </row>
    <row r="129" spans="1:14" x14ac:dyDescent="0.3">
      <c r="A129" s="8" t="s">
        <v>198</v>
      </c>
      <c r="B129" s="8" t="s">
        <v>94</v>
      </c>
      <c r="C129" s="2">
        <v>0.16403195648478699</v>
      </c>
      <c r="D129" s="2">
        <v>0.17076592934962001</v>
      </c>
      <c r="E129" s="2">
        <v>0.173822492790772</v>
      </c>
      <c r="F129" s="2">
        <v>0.17521269257300501</v>
      </c>
      <c r="G129" s="2">
        <v>0.173351059901027</v>
      </c>
      <c r="H129" s="2">
        <v>0.173289576942284</v>
      </c>
      <c r="I129" s="2">
        <v>0.16349912387114199</v>
      </c>
      <c r="J129" s="2">
        <v>0.15313514863852101</v>
      </c>
      <c r="K129" s="2">
        <v>0.143498301795245</v>
      </c>
      <c r="L129" s="2">
        <v>0.13436371841155201</v>
      </c>
      <c r="M129" s="2">
        <v>0.121499617444529</v>
      </c>
      <c r="N129" s="2">
        <v>0.11176283362888199</v>
      </c>
    </row>
    <row r="130" spans="1:14" x14ac:dyDescent="0.3">
      <c r="A130" s="8" t="s">
        <v>198</v>
      </c>
      <c r="B130" s="8" t="s">
        <v>95</v>
      </c>
      <c r="C130" s="2">
        <v>1.40802574675651E-2</v>
      </c>
      <c r="D130" s="2">
        <v>1.56111494139663E-2</v>
      </c>
      <c r="E130" s="2">
        <v>1.7537116225436002E-2</v>
      </c>
      <c r="F130" s="2">
        <v>1.8120464105764299E-2</v>
      </c>
      <c r="G130" s="2">
        <v>1.84148429186138E-2</v>
      </c>
      <c r="H130" s="2">
        <v>1.9266309369802299E-2</v>
      </c>
      <c r="I130" s="2">
        <v>2.0225733634311498E-2</v>
      </c>
      <c r="J130" s="2">
        <v>2.0590163934426201E-2</v>
      </c>
      <c r="K130" s="2">
        <v>2.1525885558583101E-2</v>
      </c>
      <c r="L130" s="2">
        <v>2.14613295338172E-2</v>
      </c>
      <c r="M130" s="2">
        <v>2.2508038585209E-2</v>
      </c>
      <c r="N130" s="2">
        <v>2.3880091455669401E-2</v>
      </c>
    </row>
    <row r="131" spans="1:14" x14ac:dyDescent="0.3">
      <c r="A131" s="8" t="s">
        <v>198</v>
      </c>
      <c r="B131" s="8" t="s">
        <v>96</v>
      </c>
      <c r="C131" s="2">
        <v>5.4479007309195998E-2</v>
      </c>
      <c r="D131" s="2">
        <v>5.5793991416309002E-2</v>
      </c>
      <c r="E131" s="2">
        <v>5.83947452739507E-2</v>
      </c>
      <c r="F131" s="2">
        <v>5.9170690580210003E-2</v>
      </c>
      <c r="G131" s="2">
        <v>6.2338429721545199E-2</v>
      </c>
      <c r="H131" s="2">
        <v>6.5848612399229497E-2</v>
      </c>
      <c r="I131" s="2">
        <v>7.1101226580401702E-2</v>
      </c>
      <c r="J131" s="2">
        <v>7.7129652760429698E-2</v>
      </c>
      <c r="K131" s="2">
        <v>8.7032993692382293E-2</v>
      </c>
      <c r="L131" s="2">
        <v>9.2057761732852003E-2</v>
      </c>
      <c r="M131" s="2">
        <v>9.9617444529456797E-2</v>
      </c>
      <c r="N131" s="2">
        <v>0.1039876324285</v>
      </c>
    </row>
    <row r="132" spans="1:14" x14ac:dyDescent="0.3">
      <c r="A132" s="8" t="s">
        <v>198</v>
      </c>
      <c r="B132" s="8" t="s">
        <v>97</v>
      </c>
      <c r="C132" s="2">
        <v>8.9560494820476705E-2</v>
      </c>
      <c r="D132" s="2">
        <v>8.5590465872156005E-2</v>
      </c>
      <c r="E132" s="2">
        <v>8.2496516600201797E-2</v>
      </c>
      <c r="F132" s="2">
        <v>8.0525123653677297E-2</v>
      </c>
      <c r="G132" s="2">
        <v>7.7916069032526694E-2</v>
      </c>
      <c r="H132" s="2">
        <v>7.5586767695435195E-2</v>
      </c>
      <c r="I132" s="2">
        <v>7.2189616252821706E-2</v>
      </c>
      <c r="J132" s="2">
        <v>6.9989071038251402E-2</v>
      </c>
      <c r="K132" s="2">
        <v>6.5622161671208004E-2</v>
      </c>
      <c r="L132" s="2">
        <v>6.3983258381940397E-2</v>
      </c>
      <c r="M132" s="2">
        <v>5.7790909880942001E-2</v>
      </c>
      <c r="N132" s="2">
        <v>5.1655516978575698E-2</v>
      </c>
    </row>
    <row r="133" spans="1:14" x14ac:dyDescent="0.3">
      <c r="A133" s="8" t="s">
        <v>198</v>
      </c>
      <c r="B133" s="8" t="s">
        <v>98</v>
      </c>
      <c r="C133" s="2">
        <v>9.3999660037395905E-2</v>
      </c>
      <c r="D133" s="2">
        <v>9.0458897325850093E-2</v>
      </c>
      <c r="E133" s="2">
        <v>8.5389298301826302E-2</v>
      </c>
      <c r="F133" s="2">
        <v>8.2241128228711602E-2</v>
      </c>
      <c r="G133" s="2">
        <v>7.9400251126375707E-2</v>
      </c>
      <c r="H133" s="2">
        <v>7.5907826211029497E-2</v>
      </c>
      <c r="I133" s="2">
        <v>7.3729613155411794E-2</v>
      </c>
      <c r="J133" s="2">
        <v>7.2258306270297307E-2</v>
      </c>
      <c r="K133" s="2">
        <v>6.8595342066957804E-2</v>
      </c>
      <c r="L133" s="2">
        <v>6.8366425992779797E-2</v>
      </c>
      <c r="M133" s="2">
        <v>5.8913542463657202E-2</v>
      </c>
      <c r="N133" s="2">
        <v>5.1698267630609702E-2</v>
      </c>
    </row>
    <row r="134" spans="1:14" x14ac:dyDescent="0.3">
      <c r="A134" s="8" t="s">
        <v>199</v>
      </c>
      <c r="B134" s="8" t="s">
        <v>87</v>
      </c>
      <c r="C134" s="2">
        <v>0.10418643889064599</v>
      </c>
      <c r="D134" s="2">
        <v>0.109878981214239</v>
      </c>
      <c r="E134" s="2">
        <v>0.11197317048753599</v>
      </c>
      <c r="F134" s="2">
        <v>0.114247577615187</v>
      </c>
      <c r="G134" s="2">
        <v>0.118972619336079</v>
      </c>
      <c r="H134" s="2">
        <v>0.121479792942964</v>
      </c>
      <c r="I134" s="2">
        <v>0.12534626038781199</v>
      </c>
      <c r="J134" s="2">
        <v>0.12973650069341899</v>
      </c>
      <c r="K134" s="2">
        <v>0.13916329039013101</v>
      </c>
      <c r="L134" s="2">
        <v>0.14526690082823801</v>
      </c>
      <c r="M134" s="2">
        <v>0.151525198938992</v>
      </c>
      <c r="N134" s="2">
        <v>0.15884331944889499</v>
      </c>
    </row>
    <row r="135" spans="1:14" x14ac:dyDescent="0.3">
      <c r="A135" s="8" t="s">
        <v>199</v>
      </c>
      <c r="B135" s="8" t="s">
        <v>88</v>
      </c>
      <c r="C135" s="2">
        <v>0.56311648010639503</v>
      </c>
      <c r="D135" s="2">
        <v>0.55475880052151205</v>
      </c>
      <c r="E135" s="2">
        <v>0.55249401001960396</v>
      </c>
      <c r="F135" s="2">
        <v>0.54657564413124904</v>
      </c>
      <c r="G135" s="2">
        <v>0.53833675786741597</v>
      </c>
      <c r="H135" s="2">
        <v>0.53007755187591699</v>
      </c>
      <c r="I135" s="2">
        <v>0.52532907857997602</v>
      </c>
      <c r="J135" s="2">
        <v>0.51505396705169504</v>
      </c>
      <c r="K135" s="2">
        <v>0.50971502590673601</v>
      </c>
      <c r="L135" s="2">
        <v>0.50470509158124699</v>
      </c>
      <c r="M135" s="2">
        <v>0.50158108718566496</v>
      </c>
      <c r="N135" s="2">
        <v>0.503524467940897</v>
      </c>
    </row>
    <row r="136" spans="1:14" x14ac:dyDescent="0.3">
      <c r="A136" s="8" t="s">
        <v>199</v>
      </c>
      <c r="B136" s="8" t="s">
        <v>89</v>
      </c>
      <c r="C136" s="2">
        <v>7.9088895919012994E-3</v>
      </c>
      <c r="D136" s="2">
        <v>9.1143855385082805E-3</v>
      </c>
      <c r="E136" s="2">
        <v>9.6606266893582895E-3</v>
      </c>
      <c r="F136" s="2">
        <v>1.02333399248566E-2</v>
      </c>
      <c r="G136" s="2">
        <v>1.09038042161376E-2</v>
      </c>
      <c r="H136" s="2">
        <v>1.06377926580235E-2</v>
      </c>
      <c r="I136" s="2">
        <v>1.04339796860572E-2</v>
      </c>
      <c r="J136" s="2">
        <v>1.02447098823424E-2</v>
      </c>
      <c r="K136" s="2">
        <v>1.1335184595074399E-2</v>
      </c>
      <c r="L136" s="2">
        <v>1.2531980399809199E-2</v>
      </c>
      <c r="M136" s="2">
        <v>1.26823607427056E-2</v>
      </c>
      <c r="N136" s="2">
        <v>1.3617430310797801E-2</v>
      </c>
    </row>
    <row r="137" spans="1:14" x14ac:dyDescent="0.3">
      <c r="A137" s="8" t="s">
        <v>199</v>
      </c>
      <c r="B137" s="8" t="s">
        <v>90</v>
      </c>
      <c r="C137" s="2">
        <v>7.53629613210684E-2</v>
      </c>
      <c r="D137" s="2">
        <v>8.0291177748804898E-2</v>
      </c>
      <c r="E137" s="2">
        <v>8.3750816815508597E-2</v>
      </c>
      <c r="F137" s="2">
        <v>8.5333626954415306E-2</v>
      </c>
      <c r="G137" s="2">
        <v>9.2246133881258796E-2</v>
      </c>
      <c r="H137" s="2">
        <v>9.9979040033535901E-2</v>
      </c>
      <c r="I137" s="2">
        <v>0.11049062624651</v>
      </c>
      <c r="J137" s="2">
        <v>0.12459761408824099</v>
      </c>
      <c r="K137" s="2">
        <v>0.13786084381939301</v>
      </c>
      <c r="L137" s="2">
        <v>0.152579398420434</v>
      </c>
      <c r="M137" s="2">
        <v>0.166992922752598</v>
      </c>
      <c r="N137" s="2">
        <v>0.177985631015318</v>
      </c>
    </row>
    <row r="138" spans="1:14" x14ac:dyDescent="0.3">
      <c r="A138" s="8" t="s">
        <v>199</v>
      </c>
      <c r="B138" s="8" t="s">
        <v>91</v>
      </c>
      <c r="C138" s="2">
        <v>1.9139512812401099E-2</v>
      </c>
      <c r="D138" s="2">
        <v>1.9292116056509202E-2</v>
      </c>
      <c r="E138" s="2">
        <v>1.96215837421163E-2</v>
      </c>
      <c r="F138" s="2">
        <v>2.1158789796321902E-2</v>
      </c>
      <c r="G138" s="2">
        <v>2.1710685728131798E-2</v>
      </c>
      <c r="H138" s="2">
        <v>2.2795269981478801E-2</v>
      </c>
      <c r="I138" s="2">
        <v>2.3591874422899398E-2</v>
      </c>
      <c r="J138" s="2">
        <v>2.40236209904711E-2</v>
      </c>
      <c r="K138" s="2">
        <v>2.5674875950289101E-2</v>
      </c>
      <c r="L138" s="2">
        <v>2.55843198473613E-2</v>
      </c>
      <c r="M138" s="2">
        <v>2.7105437665782502E-2</v>
      </c>
      <c r="N138" s="2">
        <v>2.8276193527715501E-2</v>
      </c>
    </row>
    <row r="139" spans="1:14" x14ac:dyDescent="0.3">
      <c r="A139" s="8" t="s">
        <v>199</v>
      </c>
      <c r="B139" s="8" t="s">
        <v>92</v>
      </c>
      <c r="C139" s="2">
        <v>2.0613986478998099E-2</v>
      </c>
      <c r="D139" s="2">
        <v>2.1621034332898699E-2</v>
      </c>
      <c r="E139" s="2">
        <v>2.0910477020257001E-2</v>
      </c>
      <c r="F139" s="2">
        <v>2.1140717903545499E-2</v>
      </c>
      <c r="G139" s="2">
        <v>2.3034497674921599E-2</v>
      </c>
      <c r="H139" s="2">
        <v>2.29511632781388E-2</v>
      </c>
      <c r="I139" s="2">
        <v>2.2138013562026299E-2</v>
      </c>
      <c r="J139" s="2">
        <v>2.1870857792084801E-2</v>
      </c>
      <c r="K139" s="2">
        <v>2.08179126572909E-2</v>
      </c>
      <c r="L139" s="2">
        <v>2.1424970593177599E-2</v>
      </c>
      <c r="M139" s="2">
        <v>2.16834814034031E-2</v>
      </c>
      <c r="N139" s="2">
        <v>2.1960146400975999E-2</v>
      </c>
    </row>
    <row r="140" spans="1:14" x14ac:dyDescent="0.3">
      <c r="A140" s="8" t="s">
        <v>199</v>
      </c>
      <c r="B140" s="8" t="s">
        <v>93</v>
      </c>
      <c r="C140" s="2">
        <v>0.77164399451650301</v>
      </c>
      <c r="D140" s="2">
        <v>0.767431262342397</v>
      </c>
      <c r="E140" s="2">
        <v>0.76664330763840205</v>
      </c>
      <c r="F140" s="2">
        <v>0.76572078307296798</v>
      </c>
      <c r="G140" s="2">
        <v>0.76123091834262202</v>
      </c>
      <c r="H140" s="2">
        <v>0.76155197796457197</v>
      </c>
      <c r="I140" s="2">
        <v>0.75974145891043399</v>
      </c>
      <c r="J140" s="2">
        <v>0.75752695387643698</v>
      </c>
      <c r="K140" s="2">
        <v>0.74935129967678804</v>
      </c>
      <c r="L140" s="2">
        <v>0.74363644247864402</v>
      </c>
      <c r="M140" s="2">
        <v>0.74129641909814303</v>
      </c>
      <c r="N140" s="2">
        <v>0.73486062159564203</v>
      </c>
    </row>
    <row r="141" spans="1:14" x14ac:dyDescent="0.3">
      <c r="A141" s="8" t="s">
        <v>199</v>
      </c>
      <c r="B141" s="8" t="s">
        <v>94</v>
      </c>
      <c r="C141" s="2">
        <v>0.18630167350105301</v>
      </c>
      <c r="D141" s="2">
        <v>0.19122120817036101</v>
      </c>
      <c r="E141" s="2">
        <v>0.195273360923546</v>
      </c>
      <c r="F141" s="2">
        <v>0.19995595683770101</v>
      </c>
      <c r="G141" s="2">
        <v>0.199091597274792</v>
      </c>
      <c r="H141" s="2">
        <v>0.19891008174386901</v>
      </c>
      <c r="I141" s="2">
        <v>0.192660550458716</v>
      </c>
      <c r="J141" s="2">
        <v>0.182351827305435</v>
      </c>
      <c r="K141" s="2">
        <v>0.17496299037749799</v>
      </c>
      <c r="L141" s="2">
        <v>0.16081330868761601</v>
      </c>
      <c r="M141" s="2">
        <v>0.14884806505044401</v>
      </c>
      <c r="N141" s="2">
        <v>0.13535312457638601</v>
      </c>
    </row>
    <row r="142" spans="1:14" x14ac:dyDescent="0.3">
      <c r="A142" s="8" t="s">
        <v>199</v>
      </c>
      <c r="B142" s="8" t="s">
        <v>95</v>
      </c>
      <c r="C142" s="2">
        <v>1.03342824000844E-2</v>
      </c>
      <c r="D142" s="2">
        <v>1.1190440022279599E-2</v>
      </c>
      <c r="E142" s="2">
        <v>1.1662829112023199E-2</v>
      </c>
      <c r="F142" s="2">
        <v>1.2359106189440401E-2</v>
      </c>
      <c r="G142" s="2">
        <v>1.38599466925127E-2</v>
      </c>
      <c r="H142" s="2">
        <v>1.3202260530939799E-2</v>
      </c>
      <c r="I142" s="2">
        <v>1.3481071098799599E-2</v>
      </c>
      <c r="J142" s="2">
        <v>1.37789111081287E-2</v>
      </c>
      <c r="K142" s="2">
        <v>1.3565803250329999E-2</v>
      </c>
      <c r="L142" s="2">
        <v>1.4786869606695299E-2</v>
      </c>
      <c r="M142" s="2">
        <v>1.6163793103448301E-2</v>
      </c>
      <c r="N142" s="2">
        <v>1.7422300544697199E-2</v>
      </c>
    </row>
    <row r="143" spans="1:14" x14ac:dyDescent="0.3">
      <c r="A143" s="8" t="s">
        <v>199</v>
      </c>
      <c r="B143" s="8" t="s">
        <v>96</v>
      </c>
      <c r="C143" s="2">
        <v>6.7605009420370205E-2</v>
      </c>
      <c r="D143" s="2">
        <v>6.8665797479356805E-2</v>
      </c>
      <c r="E143" s="2">
        <v>6.7632324112393796E-2</v>
      </c>
      <c r="F143" s="2">
        <v>6.9367980621008601E-2</v>
      </c>
      <c r="G143" s="2">
        <v>7.2888504379798894E-2</v>
      </c>
      <c r="H143" s="2">
        <v>7.5455879270593204E-2</v>
      </c>
      <c r="I143" s="2">
        <v>8.0275229357798197E-2</v>
      </c>
      <c r="J143" s="2">
        <v>9.0797197500473395E-2</v>
      </c>
      <c r="K143" s="2">
        <v>9.5947446336047404E-2</v>
      </c>
      <c r="L143" s="2">
        <v>0.10124348848933</v>
      </c>
      <c r="M143" s="2">
        <v>0.107664508357175</v>
      </c>
      <c r="N143" s="2">
        <v>0.11305408702724699</v>
      </c>
    </row>
    <row r="144" spans="1:14" x14ac:dyDescent="0.3">
      <c r="A144" s="8" t="s">
        <v>199</v>
      </c>
      <c r="B144" s="8" t="s">
        <v>97</v>
      </c>
      <c r="C144" s="2">
        <v>8.6786881788463596E-2</v>
      </c>
      <c r="D144" s="2">
        <v>8.3092814826067105E-2</v>
      </c>
      <c r="E144" s="2">
        <v>8.0438482330563596E-2</v>
      </c>
      <c r="F144" s="2">
        <v>7.6280403401225993E-2</v>
      </c>
      <c r="G144" s="2">
        <v>7.3322025684516595E-2</v>
      </c>
      <c r="H144" s="2">
        <v>7.0332905922021197E-2</v>
      </c>
      <c r="I144" s="2">
        <v>6.7405355493998106E-2</v>
      </c>
      <c r="J144" s="2">
        <v>6.4689303449201402E-2</v>
      </c>
      <c r="K144" s="2">
        <v>6.0909546137387902E-2</v>
      </c>
      <c r="L144" s="2">
        <v>5.8193486839252399E-2</v>
      </c>
      <c r="M144" s="2">
        <v>5.12267904509284E-2</v>
      </c>
      <c r="N144" s="2">
        <v>4.6980134572252502E-2</v>
      </c>
    </row>
    <row r="145" spans="1:14" x14ac:dyDescent="0.3">
      <c r="A145" s="8" t="s">
        <v>199</v>
      </c>
      <c r="B145" s="8" t="s">
        <v>98</v>
      </c>
      <c r="C145" s="2">
        <v>8.6999889172115694E-2</v>
      </c>
      <c r="D145" s="2">
        <v>8.3441981747066504E-2</v>
      </c>
      <c r="E145" s="2">
        <v>7.9939011108690894E-2</v>
      </c>
      <c r="F145" s="2">
        <v>7.7626073552080996E-2</v>
      </c>
      <c r="G145" s="2">
        <v>7.4402508921812494E-2</v>
      </c>
      <c r="H145" s="2">
        <v>7.2626283797945904E-2</v>
      </c>
      <c r="I145" s="2">
        <v>6.9106501794974101E-2</v>
      </c>
      <c r="J145" s="2">
        <v>6.5328536262071593E-2</v>
      </c>
      <c r="K145" s="2">
        <v>6.0695780903034798E-2</v>
      </c>
      <c r="L145" s="2">
        <v>5.9233742228196898E-2</v>
      </c>
      <c r="M145" s="2">
        <v>5.3229935250715302E-2</v>
      </c>
      <c r="N145" s="2">
        <v>4.8122543039175798E-2</v>
      </c>
    </row>
    <row r="146" spans="1:14" x14ac:dyDescent="0.3">
      <c r="A146" s="8" t="s">
        <v>200</v>
      </c>
      <c r="B146" s="8" t="s">
        <v>87</v>
      </c>
      <c r="C146" s="2">
        <v>0.145044987556633</v>
      </c>
      <c r="D146" s="2">
        <v>0.148371683641393</v>
      </c>
      <c r="E146" s="2">
        <v>0.154521082135023</v>
      </c>
      <c r="F146" s="2">
        <v>0.159025535661873</v>
      </c>
      <c r="G146" s="2">
        <v>0.16919897218187899</v>
      </c>
      <c r="H146" s="2">
        <v>0.17859021567596001</v>
      </c>
      <c r="I146" s="2">
        <v>0.18119195836309801</v>
      </c>
      <c r="J146" s="2">
        <v>0.184132859786904</v>
      </c>
      <c r="K146" s="2">
        <v>0.19122337689062699</v>
      </c>
      <c r="L146" s="2">
        <v>0.20000991866693099</v>
      </c>
      <c r="M146" s="2">
        <v>0.20969038052469899</v>
      </c>
      <c r="N146" s="2">
        <v>0.21844770425541599</v>
      </c>
    </row>
    <row r="147" spans="1:14" x14ac:dyDescent="0.3">
      <c r="A147" s="8" t="s">
        <v>200</v>
      </c>
      <c r="B147" s="8" t="s">
        <v>88</v>
      </c>
      <c r="C147" s="2">
        <v>0.56667064581592497</v>
      </c>
      <c r="D147" s="2">
        <v>0.55769230769230804</v>
      </c>
      <c r="E147" s="2">
        <v>0.54792461556249294</v>
      </c>
      <c r="F147" s="2">
        <v>0.54710707160274896</v>
      </c>
      <c r="G147" s="2">
        <v>0.54719387755102</v>
      </c>
      <c r="H147" s="2">
        <v>0.54334226988382495</v>
      </c>
      <c r="I147" s="2">
        <v>0.53985742060920305</v>
      </c>
      <c r="J147" s="2">
        <v>0.53169992422328904</v>
      </c>
      <c r="K147" s="2">
        <v>0.52371978697255195</v>
      </c>
      <c r="L147" s="2">
        <v>0.51235192140999697</v>
      </c>
      <c r="M147" s="2">
        <v>0.52037854889589896</v>
      </c>
      <c r="N147" s="2">
        <v>0.52058410558831802</v>
      </c>
    </row>
    <row r="148" spans="1:14" x14ac:dyDescent="0.3">
      <c r="A148" s="8" t="s">
        <v>200</v>
      </c>
      <c r="B148" s="8" t="s">
        <v>89</v>
      </c>
      <c r="C148" s="2">
        <v>1.12947482611193E-2</v>
      </c>
      <c r="D148" s="2">
        <v>1.18194392053313E-2</v>
      </c>
      <c r="E148" s="2">
        <v>1.1698757007068E-2</v>
      </c>
      <c r="F148" s="2">
        <v>1.1799236865277399E-2</v>
      </c>
      <c r="G148" s="2">
        <v>1.30711652329349E-2</v>
      </c>
      <c r="H148" s="2">
        <v>1.5255128879537099E-2</v>
      </c>
      <c r="I148" s="2">
        <v>1.5971017450760301E-2</v>
      </c>
      <c r="J148" s="2">
        <v>1.6757540893402E-2</v>
      </c>
      <c r="K148" s="2">
        <v>1.7440065850396098E-2</v>
      </c>
      <c r="L148" s="2">
        <v>1.7605633802816899E-2</v>
      </c>
      <c r="M148" s="2">
        <v>1.94753013471992E-2</v>
      </c>
      <c r="N148" s="2">
        <v>2.06185567010309E-2</v>
      </c>
    </row>
    <row r="149" spans="1:14" x14ac:dyDescent="0.3">
      <c r="A149" s="8" t="s">
        <v>200</v>
      </c>
      <c r="B149" s="8" t="s">
        <v>90</v>
      </c>
      <c r="C149" s="2">
        <v>7.7832159484302305E-2</v>
      </c>
      <c r="D149" s="2">
        <v>8.0009496676163305E-2</v>
      </c>
      <c r="E149" s="2">
        <v>8.08185917447104E-2</v>
      </c>
      <c r="F149" s="2">
        <v>8.1578363999113307E-2</v>
      </c>
      <c r="G149" s="2">
        <v>8.6734693877551006E-2</v>
      </c>
      <c r="H149" s="2">
        <v>9.5621090259160005E-2</v>
      </c>
      <c r="I149" s="2">
        <v>0.107119711137858</v>
      </c>
      <c r="J149" s="2">
        <v>0.120400774606382</v>
      </c>
      <c r="K149" s="2">
        <v>0.13535436296599801</v>
      </c>
      <c r="L149" s="2">
        <v>0.148295290378503</v>
      </c>
      <c r="M149" s="2">
        <v>0.155078864353312</v>
      </c>
      <c r="N149" s="2">
        <v>0.16433586071328299</v>
      </c>
    </row>
    <row r="150" spans="1:14" x14ac:dyDescent="0.3">
      <c r="A150" s="8" t="s">
        <v>200</v>
      </c>
      <c r="B150" s="8" t="s">
        <v>91</v>
      </c>
      <c r="C150" s="2">
        <v>2.23980601110331E-2</v>
      </c>
      <c r="D150" s="2">
        <v>2.34502703382371E-2</v>
      </c>
      <c r="E150" s="2">
        <v>2.4250548379234699E-2</v>
      </c>
      <c r="F150" s="2">
        <v>2.5594364543586701E-2</v>
      </c>
      <c r="G150" s="2">
        <v>2.6198190146352399E-2</v>
      </c>
      <c r="H150" s="2">
        <v>2.8195686480799599E-2</v>
      </c>
      <c r="I150" s="2">
        <v>2.8982549239718301E-2</v>
      </c>
      <c r="J150" s="2">
        <v>2.9713371016957601E-2</v>
      </c>
      <c r="K150" s="2">
        <v>3.25136330898241E-2</v>
      </c>
      <c r="L150" s="2">
        <v>3.2979567546121802E-2</v>
      </c>
      <c r="M150" s="2">
        <v>3.3089104230678297E-2</v>
      </c>
      <c r="N150" s="2">
        <v>3.41523229937781E-2</v>
      </c>
    </row>
    <row r="151" spans="1:14" x14ac:dyDescent="0.3">
      <c r="A151" s="8" t="s">
        <v>200</v>
      </c>
      <c r="B151" s="8" t="s">
        <v>92</v>
      </c>
      <c r="C151" s="2">
        <v>2.3158648680912001E-2</v>
      </c>
      <c r="D151" s="2">
        <v>2.4691358024691398E-2</v>
      </c>
      <c r="E151" s="2">
        <v>2.4395883917215901E-2</v>
      </c>
      <c r="F151" s="2">
        <v>2.3719796054090001E-2</v>
      </c>
      <c r="G151" s="2">
        <v>2.3065476190476199E-2</v>
      </c>
      <c r="H151" s="2">
        <v>2.25399662396981E-2</v>
      </c>
      <c r="I151" s="2">
        <v>2.24053328395519E-2</v>
      </c>
      <c r="J151" s="2">
        <v>2.25646206954618E-2</v>
      </c>
      <c r="K151" s="2">
        <v>2.37607537894306E-2</v>
      </c>
      <c r="L151" s="2">
        <v>2.2609072522392401E-2</v>
      </c>
      <c r="M151" s="2">
        <v>2.23343848580442E-2</v>
      </c>
      <c r="N151" s="2">
        <v>2.17354675652906E-2</v>
      </c>
    </row>
    <row r="152" spans="1:14" x14ac:dyDescent="0.3">
      <c r="A152" s="8" t="s">
        <v>200</v>
      </c>
      <c r="B152" s="8" t="s">
        <v>93</v>
      </c>
      <c r="C152" s="2">
        <v>0.71105864335396596</v>
      </c>
      <c r="D152" s="2">
        <v>0.70809757324280098</v>
      </c>
      <c r="E152" s="2">
        <v>0.70527662685839598</v>
      </c>
      <c r="F152" s="2">
        <v>0.70407983563252097</v>
      </c>
      <c r="G152" s="2">
        <v>0.69556474136967905</v>
      </c>
      <c r="H152" s="2">
        <v>0.68453445554971104</v>
      </c>
      <c r="I152" s="2">
        <v>0.68292682926829296</v>
      </c>
      <c r="J152" s="2">
        <v>0.68170676804562103</v>
      </c>
      <c r="K152" s="2">
        <v>0.67481222347978198</v>
      </c>
      <c r="L152" s="2">
        <v>0.66588970442372497</v>
      </c>
      <c r="M152" s="2">
        <v>0.65993854880642899</v>
      </c>
      <c r="N152" s="2">
        <v>0.65320859257913599</v>
      </c>
    </row>
    <row r="153" spans="1:14" x14ac:dyDescent="0.3">
      <c r="A153" s="8" t="s">
        <v>200</v>
      </c>
      <c r="B153" s="8" t="s">
        <v>94</v>
      </c>
      <c r="C153" s="2">
        <v>0.17727109943894001</v>
      </c>
      <c r="D153" s="2">
        <v>0.18886514719848099</v>
      </c>
      <c r="E153" s="2">
        <v>0.19805757891085701</v>
      </c>
      <c r="F153" s="2">
        <v>0.19629793837286599</v>
      </c>
      <c r="G153" s="2">
        <v>0.19440901360544199</v>
      </c>
      <c r="H153" s="2">
        <v>0.191043590507397</v>
      </c>
      <c r="I153" s="2">
        <v>0.18063142301638699</v>
      </c>
      <c r="J153" s="2">
        <v>0.16948724425359901</v>
      </c>
      <c r="K153" s="2">
        <v>0.15731257681278199</v>
      </c>
      <c r="L153" s="2">
        <v>0.143816815949148</v>
      </c>
      <c r="M153" s="2">
        <v>0.13337539432176701</v>
      </c>
      <c r="N153" s="2">
        <v>0.124459421510812</v>
      </c>
    </row>
    <row r="154" spans="1:14" x14ac:dyDescent="0.3">
      <c r="A154" s="8" t="s">
        <v>200</v>
      </c>
      <c r="B154" s="8" t="s">
        <v>95</v>
      </c>
      <c r="C154" s="2">
        <v>1.6272094952460001E-2</v>
      </c>
      <c r="D154" s="2">
        <v>1.6597510373444001E-2</v>
      </c>
      <c r="E154" s="2">
        <v>1.6816963197660299E-2</v>
      </c>
      <c r="F154" s="2">
        <v>1.8080422659230998E-2</v>
      </c>
      <c r="G154" s="2">
        <v>1.89364316836108E-2</v>
      </c>
      <c r="H154" s="2">
        <v>2.0252498684902701E-2</v>
      </c>
      <c r="I154" s="2">
        <v>2.0716399632615599E-2</v>
      </c>
      <c r="J154" s="2">
        <v>2.0109049072082399E-2</v>
      </c>
      <c r="K154" s="2">
        <v>2.14528243646466E-2</v>
      </c>
      <c r="L154" s="2">
        <v>2.2366593929775799E-2</v>
      </c>
      <c r="M154" s="2">
        <v>2.38241550460884E-2</v>
      </c>
      <c r="N154" s="2">
        <v>2.51146736909033E-2</v>
      </c>
    </row>
    <row r="155" spans="1:14" x14ac:dyDescent="0.3">
      <c r="A155" s="8" t="s">
        <v>200</v>
      </c>
      <c r="B155" s="8" t="s">
        <v>96</v>
      </c>
      <c r="C155" s="2">
        <v>6.4104094544586404E-2</v>
      </c>
      <c r="D155" s="2">
        <v>6.4339981006647701E-2</v>
      </c>
      <c r="E155" s="2">
        <v>6.89097005434154E-2</v>
      </c>
      <c r="F155" s="2">
        <v>7.1824429173132295E-2</v>
      </c>
      <c r="G155" s="2">
        <v>7.4511054421768697E-2</v>
      </c>
      <c r="H155" s="2">
        <v>7.6457154205143499E-2</v>
      </c>
      <c r="I155" s="2">
        <v>8.2862697898342705E-2</v>
      </c>
      <c r="J155" s="2">
        <v>9.2110802391176194E-2</v>
      </c>
      <c r="K155" s="2">
        <v>9.94674313805817E-2</v>
      </c>
      <c r="L155" s="2">
        <v>0.111528459982664</v>
      </c>
      <c r="M155" s="2">
        <v>0.11470031545741299</v>
      </c>
      <c r="N155" s="2">
        <v>0.11962931760741401</v>
      </c>
    </row>
    <row r="156" spans="1:14" x14ac:dyDescent="0.3">
      <c r="A156" s="8" t="s">
        <v>200</v>
      </c>
      <c r="B156" s="8" t="s">
        <v>97</v>
      </c>
      <c r="C156" s="2">
        <v>9.3931465764788502E-2</v>
      </c>
      <c r="D156" s="2">
        <v>9.1663523198792896E-2</v>
      </c>
      <c r="E156" s="2">
        <v>8.7436022422617596E-2</v>
      </c>
      <c r="F156" s="2">
        <v>8.1420604637510996E-2</v>
      </c>
      <c r="G156" s="2">
        <v>7.7030499385543502E-2</v>
      </c>
      <c r="H156" s="2">
        <v>7.3172014729089893E-2</v>
      </c>
      <c r="I156" s="2">
        <v>7.0211246045514805E-2</v>
      </c>
      <c r="J156" s="2">
        <v>6.7580411185033301E-2</v>
      </c>
      <c r="K156" s="2">
        <v>6.2557876324724801E-2</v>
      </c>
      <c r="L156" s="2">
        <v>6.11485816306288E-2</v>
      </c>
      <c r="M156" s="2">
        <v>5.3982510044906597E-2</v>
      </c>
      <c r="N156" s="2">
        <v>4.8458149779735699E-2</v>
      </c>
    </row>
    <row r="157" spans="1:14" x14ac:dyDescent="0.3">
      <c r="A157" s="8" t="s">
        <v>200</v>
      </c>
      <c r="B157" s="8" t="s">
        <v>98</v>
      </c>
      <c r="C157" s="2">
        <v>9.0963352035334802E-2</v>
      </c>
      <c r="D157" s="2">
        <v>8.4401709401709393E-2</v>
      </c>
      <c r="E157" s="2">
        <v>7.9893629321308807E-2</v>
      </c>
      <c r="F157" s="2">
        <v>7.9472400798049195E-2</v>
      </c>
      <c r="G157" s="2">
        <v>7.4085884353741499E-2</v>
      </c>
      <c r="H157" s="2">
        <v>7.0995928904776101E-2</v>
      </c>
      <c r="I157" s="2">
        <v>6.7123414498657497E-2</v>
      </c>
      <c r="J157" s="2">
        <v>6.3736633830091802E-2</v>
      </c>
      <c r="K157" s="2">
        <v>6.03850880786563E-2</v>
      </c>
      <c r="L157" s="2">
        <v>6.13984397572956E-2</v>
      </c>
      <c r="M157" s="2">
        <v>5.4132492113564697E-2</v>
      </c>
      <c r="N157" s="2">
        <v>4.9255827014883499E-2</v>
      </c>
    </row>
    <row r="158" spans="1:14" x14ac:dyDescent="0.3">
      <c r="A158" s="8" t="s">
        <v>201</v>
      </c>
      <c r="B158" s="8" t="s">
        <v>87</v>
      </c>
      <c r="C158" s="2">
        <v>0.12946253432718699</v>
      </c>
      <c r="D158" s="2">
        <v>0.13384696367899701</v>
      </c>
      <c r="E158" s="2">
        <v>0.13790375127990301</v>
      </c>
      <c r="F158" s="2">
        <v>0.13682698545083899</v>
      </c>
      <c r="G158" s="2">
        <v>0.14285714285714299</v>
      </c>
      <c r="H158" s="2">
        <v>0.14993754461099201</v>
      </c>
      <c r="I158" s="2">
        <v>0.15392434152377599</v>
      </c>
      <c r="J158" s="2">
        <v>0.157683761056163</v>
      </c>
      <c r="K158" s="2">
        <v>0.171719858156028</v>
      </c>
      <c r="L158" s="2">
        <v>0.176726009552757</v>
      </c>
      <c r="M158" s="2">
        <v>0.18193907659061601</v>
      </c>
      <c r="N158" s="2">
        <v>0.19123025601864899</v>
      </c>
    </row>
    <row r="159" spans="1:14" x14ac:dyDescent="0.3">
      <c r="A159" s="8" t="s">
        <v>201</v>
      </c>
      <c r="B159" s="8" t="s">
        <v>88</v>
      </c>
      <c r="C159" s="2">
        <v>0.43110903353979202</v>
      </c>
      <c r="D159" s="2">
        <v>0.42656449553001302</v>
      </c>
      <c r="E159" s="2">
        <v>0.42179281957466302</v>
      </c>
      <c r="F159" s="2">
        <v>0.42201734167489802</v>
      </c>
      <c r="G159" s="2">
        <v>0.42256801100878599</v>
      </c>
      <c r="H159" s="2">
        <v>0.42309249139850202</v>
      </c>
      <c r="I159" s="2">
        <v>0.42089210827297002</v>
      </c>
      <c r="J159" s="2">
        <v>0.421057284299859</v>
      </c>
      <c r="K159" s="2">
        <v>0.43091192787794702</v>
      </c>
      <c r="L159" s="2">
        <v>0.44046953605366101</v>
      </c>
      <c r="M159" s="2">
        <v>0.45550232288037201</v>
      </c>
      <c r="N159" s="2">
        <v>0.467981909942977</v>
      </c>
    </row>
    <row r="160" spans="1:14" x14ac:dyDescent="0.3">
      <c r="A160" s="8" t="s">
        <v>201</v>
      </c>
      <c r="B160" s="8" t="s">
        <v>89</v>
      </c>
      <c r="C160" s="2">
        <v>1.28481757551981E-2</v>
      </c>
      <c r="D160" s="2">
        <v>1.3494760013399099E-2</v>
      </c>
      <c r="E160" s="2">
        <v>1.42418318905334E-2</v>
      </c>
      <c r="F160" s="2">
        <v>1.53831896951163E-2</v>
      </c>
      <c r="G160" s="2">
        <v>1.57923398075876E-2</v>
      </c>
      <c r="H160" s="2">
        <v>1.5970735189150601E-2</v>
      </c>
      <c r="I160" s="2">
        <v>1.71910906841082E-2</v>
      </c>
      <c r="J160" s="2">
        <v>1.8691995991460101E-2</v>
      </c>
      <c r="K160" s="2">
        <v>2.03900709219858E-2</v>
      </c>
      <c r="L160" s="2">
        <v>2.0972644376899701E-2</v>
      </c>
      <c r="M160" s="2">
        <v>2.2191746665004401E-2</v>
      </c>
      <c r="N160" s="2">
        <v>2.4114786383184001E-2</v>
      </c>
    </row>
    <row r="161" spans="1:14" x14ac:dyDescent="0.3">
      <c r="A161" s="8" t="s">
        <v>201</v>
      </c>
      <c r="B161" s="8" t="s">
        <v>90</v>
      </c>
      <c r="C161" s="2">
        <v>8.0518873436952201E-2</v>
      </c>
      <c r="D161" s="2">
        <v>8.0227562986183706E-2</v>
      </c>
      <c r="E161" s="2">
        <v>7.92362222730391E-2</v>
      </c>
      <c r="F161" s="2">
        <v>8.3196136538250504E-2</v>
      </c>
      <c r="G161" s="2">
        <v>8.5529797819413597E-2</v>
      </c>
      <c r="H161" s="2">
        <v>9.0568710787289994E-2</v>
      </c>
      <c r="I161" s="2">
        <v>9.89325200152497E-2</v>
      </c>
      <c r="J161" s="2">
        <v>0.10519801980198</v>
      </c>
      <c r="K161" s="2">
        <v>0.109136615811373</v>
      </c>
      <c r="L161" s="2">
        <v>0.11227341691287999</v>
      </c>
      <c r="M161" s="2">
        <v>0.11803135888501699</v>
      </c>
      <c r="N161" s="2">
        <v>0.12230451595988701</v>
      </c>
    </row>
    <row r="162" spans="1:14" x14ac:dyDescent="0.3">
      <c r="A162" s="8" t="s">
        <v>201</v>
      </c>
      <c r="B162" s="8" t="s">
        <v>91</v>
      </c>
      <c r="C162" s="2">
        <v>2.0351118085523701E-2</v>
      </c>
      <c r="D162" s="2">
        <v>2.2012729099870801E-2</v>
      </c>
      <c r="E162" s="2">
        <v>2.2107418784324699E-2</v>
      </c>
      <c r="F162" s="2">
        <v>2.3260124177555401E-2</v>
      </c>
      <c r="G162" s="2">
        <v>2.4823016881466702E-2</v>
      </c>
      <c r="H162" s="2">
        <v>2.5339043540328302E-2</v>
      </c>
      <c r="I162" s="2">
        <v>2.5499381297507499E-2</v>
      </c>
      <c r="J162" s="2">
        <v>2.6796218029715501E-2</v>
      </c>
      <c r="K162" s="2">
        <v>2.8102836879432599E-2</v>
      </c>
      <c r="L162" s="2">
        <v>2.9135909683022099E-2</v>
      </c>
      <c r="M162" s="2">
        <v>3.10019532061671E-2</v>
      </c>
      <c r="N162" s="2">
        <v>3.2313813753466501E-2</v>
      </c>
    </row>
    <row r="163" spans="1:14" x14ac:dyDescent="0.3">
      <c r="A163" s="8" t="s">
        <v>201</v>
      </c>
      <c r="B163" s="8" t="s">
        <v>92</v>
      </c>
      <c r="C163" s="2">
        <v>1.9633048965759001E-2</v>
      </c>
      <c r="D163" s="2">
        <v>1.89248809938465E-2</v>
      </c>
      <c r="E163" s="2">
        <v>2.0237823004802199E-2</v>
      </c>
      <c r="F163" s="2">
        <v>1.9536823619800199E-2</v>
      </c>
      <c r="G163" s="2">
        <v>1.9477082671747602E-2</v>
      </c>
      <c r="H163" s="2">
        <v>1.95304594211698E-2</v>
      </c>
      <c r="I163" s="2">
        <v>2.0110560426992E-2</v>
      </c>
      <c r="J163" s="2">
        <v>2.0420792079207901E-2</v>
      </c>
      <c r="K163" s="2">
        <v>2.0891123439667099E-2</v>
      </c>
      <c r="L163" s="2">
        <v>2.09215044318454E-2</v>
      </c>
      <c r="M163" s="2">
        <v>2.1994773519163801E-2</v>
      </c>
      <c r="N163" s="2">
        <v>2.18260470603657E-2</v>
      </c>
    </row>
    <row r="164" spans="1:14" x14ac:dyDescent="0.3">
      <c r="A164" s="8" t="s">
        <v>201</v>
      </c>
      <c r="B164" s="8" t="s">
        <v>93</v>
      </c>
      <c r="C164" s="2">
        <v>0.70846410357002698</v>
      </c>
      <c r="D164" s="2">
        <v>0.70455089247260405</v>
      </c>
      <c r="E164" s="2">
        <v>0.704412175370008</v>
      </c>
      <c r="F164" s="2">
        <v>0.70804374015383198</v>
      </c>
      <c r="G164" s="2">
        <v>0.70566345979306599</v>
      </c>
      <c r="H164" s="2">
        <v>0.70092790863668797</v>
      </c>
      <c r="I164" s="2">
        <v>0.69745448117376696</v>
      </c>
      <c r="J164" s="2">
        <v>0.69147313842534097</v>
      </c>
      <c r="K164" s="2">
        <v>0.68031914893616996</v>
      </c>
      <c r="L164" s="2">
        <v>0.674685193226227</v>
      </c>
      <c r="M164" s="2">
        <v>0.67456260649129396</v>
      </c>
      <c r="N164" s="2">
        <v>0.66601020859290205</v>
      </c>
    </row>
    <row r="165" spans="1:14" x14ac:dyDescent="0.3">
      <c r="A165" s="8" t="s">
        <v>201</v>
      </c>
      <c r="B165" s="8" t="s">
        <v>94</v>
      </c>
      <c r="C165" s="2">
        <v>0.304779712516069</v>
      </c>
      <c r="D165" s="2">
        <v>0.31882038778590499</v>
      </c>
      <c r="E165" s="2">
        <v>0.32586325177223902</v>
      </c>
      <c r="F165" s="2">
        <v>0.324333223575897</v>
      </c>
      <c r="G165" s="2">
        <v>0.31988991214142098</v>
      </c>
      <c r="H165" s="2">
        <v>0.31349929164136803</v>
      </c>
      <c r="I165" s="2">
        <v>0.30775829203202398</v>
      </c>
      <c r="J165" s="2">
        <v>0.29649929278642201</v>
      </c>
      <c r="K165" s="2">
        <v>0.27669902912621402</v>
      </c>
      <c r="L165" s="2">
        <v>0.26024115627245897</v>
      </c>
      <c r="M165" s="2">
        <v>0.24303135888501701</v>
      </c>
      <c r="N165" s="2">
        <v>0.22619125647243901</v>
      </c>
    </row>
    <row r="166" spans="1:14" x14ac:dyDescent="0.3">
      <c r="A166" s="8" t="s">
        <v>201</v>
      </c>
      <c r="B166" s="8" t="s">
        <v>95</v>
      </c>
      <c r="C166" s="2">
        <v>1.35837583366026E-2</v>
      </c>
      <c r="D166" s="2">
        <v>1.48346652629564E-2</v>
      </c>
      <c r="E166" s="2">
        <v>1.5777715721865399E-2</v>
      </c>
      <c r="F166" s="2">
        <v>1.7421925678806401E-2</v>
      </c>
      <c r="G166" s="2">
        <v>1.6881466690869502E-2</v>
      </c>
      <c r="H166" s="2">
        <v>1.7442897930050001E-2</v>
      </c>
      <c r="I166" s="2">
        <v>1.7853986211773001E-2</v>
      </c>
      <c r="J166" s="2">
        <v>1.9519846629776499E-2</v>
      </c>
      <c r="K166" s="2">
        <v>2.18528368794326E-2</v>
      </c>
      <c r="L166" s="2">
        <v>2.2188449848024299E-2</v>
      </c>
      <c r="M166" s="2">
        <v>2.30644558035158E-2</v>
      </c>
      <c r="N166" s="2">
        <v>2.5079377838511299E-2</v>
      </c>
    </row>
    <row r="167" spans="1:14" x14ac:dyDescent="0.3">
      <c r="A167" s="8" t="s">
        <v>201</v>
      </c>
      <c r="B167" s="8" t="s">
        <v>96</v>
      </c>
      <c r="C167" s="2">
        <v>5.8548556737174198E-2</v>
      </c>
      <c r="D167" s="2">
        <v>5.7239057239057201E-2</v>
      </c>
      <c r="E167" s="2">
        <v>5.9798765149782801E-2</v>
      </c>
      <c r="F167" s="2">
        <v>6.4098342662715399E-2</v>
      </c>
      <c r="G167" s="2">
        <v>6.8063935640944206E-2</v>
      </c>
      <c r="H167" s="2">
        <v>7.2657356810362297E-2</v>
      </c>
      <c r="I167" s="2">
        <v>7.5867327487609604E-2</v>
      </c>
      <c r="J167" s="2">
        <v>8.2567185289957601E-2</v>
      </c>
      <c r="K167" s="2">
        <v>9.1539528432732303E-2</v>
      </c>
      <c r="L167" s="2">
        <v>9.6861774335223194E-2</v>
      </c>
      <c r="M167" s="2">
        <v>0.101045296167247</v>
      </c>
      <c r="N167" s="2">
        <v>0.107098381070984</v>
      </c>
    </row>
    <row r="168" spans="1:14" x14ac:dyDescent="0.3">
      <c r="A168" s="8" t="s">
        <v>201</v>
      </c>
      <c r="B168" s="8" t="s">
        <v>97</v>
      </c>
      <c r="C168" s="2">
        <v>0.11529030992546099</v>
      </c>
      <c r="D168" s="2">
        <v>0.111259989472173</v>
      </c>
      <c r="E168" s="2">
        <v>0.105557106953365</v>
      </c>
      <c r="F168" s="2">
        <v>9.9064034843851401E-2</v>
      </c>
      <c r="G168" s="2">
        <v>9.3982573969867506E-2</v>
      </c>
      <c r="H168" s="2">
        <v>9.0381870092790903E-2</v>
      </c>
      <c r="I168" s="2">
        <v>8.8076719109068405E-2</v>
      </c>
      <c r="J168" s="2">
        <v>8.58350398675439E-2</v>
      </c>
      <c r="K168" s="2">
        <v>7.7615248226950401E-2</v>
      </c>
      <c r="L168" s="2">
        <v>7.62917933130699E-2</v>
      </c>
      <c r="M168" s="2">
        <v>6.7240161243402694E-2</v>
      </c>
      <c r="N168" s="2">
        <v>6.1251557413287201E-2</v>
      </c>
    </row>
    <row r="169" spans="1:14" x14ac:dyDescent="0.3">
      <c r="A169" s="8" t="s">
        <v>201</v>
      </c>
      <c r="B169" s="8" t="s">
        <v>98</v>
      </c>
      <c r="C169" s="2">
        <v>0.105410774804254</v>
      </c>
      <c r="D169" s="2">
        <v>9.8223615464994807E-2</v>
      </c>
      <c r="E169" s="2">
        <v>9.3071118225474495E-2</v>
      </c>
      <c r="F169" s="2">
        <v>8.6818131928438194E-2</v>
      </c>
      <c r="G169" s="2">
        <v>8.4471260717688207E-2</v>
      </c>
      <c r="H169" s="2">
        <v>8.0651689941307406E-2</v>
      </c>
      <c r="I169" s="2">
        <v>7.6439191765154402E-2</v>
      </c>
      <c r="J169" s="2">
        <v>7.4257425742574296E-2</v>
      </c>
      <c r="K169" s="2">
        <v>7.0821775312066598E-2</v>
      </c>
      <c r="L169" s="2">
        <v>6.9232611993931201E-2</v>
      </c>
      <c r="M169" s="2">
        <v>6.0394889663182301E-2</v>
      </c>
      <c r="N169" s="2">
        <v>5.4597889493347297E-2</v>
      </c>
    </row>
    <row r="170" spans="1:14" x14ac:dyDescent="0.3">
      <c r="A170" s="8" t="s">
        <v>202</v>
      </c>
      <c r="B170" s="8" t="s">
        <v>87</v>
      </c>
      <c r="C170" s="2">
        <v>4.6023415421881299E-2</v>
      </c>
      <c r="D170" s="2">
        <v>4.6848156468878001E-2</v>
      </c>
      <c r="E170" s="2">
        <v>4.77903391572456E-2</v>
      </c>
      <c r="F170" s="2">
        <v>5.3279687881004602E-2</v>
      </c>
      <c r="G170" s="2">
        <v>5.4759345515346898E-2</v>
      </c>
      <c r="H170" s="2">
        <v>5.6057447301366699E-2</v>
      </c>
      <c r="I170" s="2">
        <v>5.9434015765893501E-2</v>
      </c>
      <c r="J170" s="2">
        <v>6.3113759240869496E-2</v>
      </c>
      <c r="K170" s="2">
        <v>6.1688868560974199E-2</v>
      </c>
      <c r="L170" s="2">
        <v>6.44311508698754E-2</v>
      </c>
      <c r="M170" s="2">
        <v>6.69790953609605E-2</v>
      </c>
      <c r="N170" s="2">
        <v>6.9935815147625202E-2</v>
      </c>
    </row>
    <row r="171" spans="1:14" x14ac:dyDescent="0.3">
      <c r="A171" s="8" t="s">
        <v>202</v>
      </c>
      <c r="B171" s="8" t="s">
        <v>88</v>
      </c>
      <c r="C171" s="2">
        <v>0.36805344670513201</v>
      </c>
      <c r="D171" s="2">
        <v>0.35484848484848502</v>
      </c>
      <c r="E171" s="2">
        <v>0.34747535106065103</v>
      </c>
      <c r="F171" s="2">
        <v>0.351564702565548</v>
      </c>
      <c r="G171" s="2">
        <v>0.34219269102990002</v>
      </c>
      <c r="H171" s="2">
        <v>0.34320789965305598</v>
      </c>
      <c r="I171" s="2">
        <v>0.35210565661599802</v>
      </c>
      <c r="J171" s="2">
        <v>0.36487098234495202</v>
      </c>
      <c r="K171" s="2">
        <v>0.36668155426529703</v>
      </c>
      <c r="L171" s="2">
        <v>0.381959688684893</v>
      </c>
      <c r="M171" s="2">
        <v>0.398270689959414</v>
      </c>
      <c r="N171" s="2">
        <v>0.40824322206550701</v>
      </c>
    </row>
    <row r="172" spans="1:14" x14ac:dyDescent="0.3">
      <c r="A172" s="8" t="s">
        <v>202</v>
      </c>
      <c r="B172" s="8" t="s">
        <v>89</v>
      </c>
      <c r="C172" s="2">
        <v>4.8445700444085596E-3</v>
      </c>
      <c r="D172" s="2">
        <v>5.0218052068190799E-3</v>
      </c>
      <c r="E172" s="2">
        <v>5.0745118191161398E-3</v>
      </c>
      <c r="F172" s="2">
        <v>5.79127042184833E-3</v>
      </c>
      <c r="G172" s="2">
        <v>5.5535650304550299E-3</v>
      </c>
      <c r="H172" s="2">
        <v>5.09613157285152E-3</v>
      </c>
      <c r="I172" s="2">
        <v>5.8413202518006E-3</v>
      </c>
      <c r="J172" s="2">
        <v>6.6754937658611898E-3</v>
      </c>
      <c r="K172" s="2">
        <v>6.8606712023326303E-3</v>
      </c>
      <c r="L172" s="2">
        <v>6.9150979638878196E-3</v>
      </c>
      <c r="M172" s="2">
        <v>6.8980043178347604E-3</v>
      </c>
      <c r="N172" s="2">
        <v>7.5994865211810002E-3</v>
      </c>
    </row>
    <row r="173" spans="1:14" x14ac:dyDescent="0.3">
      <c r="A173" s="8" t="s">
        <v>202</v>
      </c>
      <c r="B173" s="8" t="s">
        <v>90</v>
      </c>
      <c r="C173" s="2">
        <v>5.9216519890677201E-2</v>
      </c>
      <c r="D173" s="2">
        <v>5.7272727272727302E-2</v>
      </c>
      <c r="E173" s="2">
        <v>5.6468479235135899E-2</v>
      </c>
      <c r="F173" s="2">
        <v>6.1178460670989601E-2</v>
      </c>
      <c r="G173" s="2">
        <v>6.2015503875968998E-2</v>
      </c>
      <c r="H173" s="2">
        <v>6.2716840138777694E-2</v>
      </c>
      <c r="I173" s="2">
        <v>7.2015948168452498E-2</v>
      </c>
      <c r="J173" s="2">
        <v>8.4653689452240805E-2</v>
      </c>
      <c r="K173" s="2">
        <v>9.7141581062974505E-2</v>
      </c>
      <c r="L173" s="2">
        <v>0.10277389742566399</v>
      </c>
      <c r="M173" s="2">
        <v>0.115228515969649</v>
      </c>
      <c r="N173" s="2">
        <v>0.123805046230998</v>
      </c>
    </row>
    <row r="174" spans="1:14" x14ac:dyDescent="0.3">
      <c r="A174" s="8" t="s">
        <v>202</v>
      </c>
      <c r="B174" s="8" t="s">
        <v>91</v>
      </c>
      <c r="C174" s="2">
        <v>1.56775669492666E-2</v>
      </c>
      <c r="D174" s="2">
        <v>1.6386943306462301E-2</v>
      </c>
      <c r="E174" s="2">
        <v>1.7407502569373099E-2</v>
      </c>
      <c r="F174" s="2">
        <v>1.8227261643501601E-2</v>
      </c>
      <c r="G174" s="2">
        <v>1.85715991878658E-2</v>
      </c>
      <c r="H174" s="2">
        <v>1.93421357424137E-2</v>
      </c>
      <c r="I174" s="2">
        <v>2.0132705722225398E-2</v>
      </c>
      <c r="J174" s="2">
        <v>2.1295376806796901E-2</v>
      </c>
      <c r="K174" s="2">
        <v>2.2068492367503301E-2</v>
      </c>
      <c r="L174" s="2">
        <v>2.2666154437187901E-2</v>
      </c>
      <c r="M174" s="2">
        <v>2.3590121636564699E-2</v>
      </c>
      <c r="N174" s="2">
        <v>2.5468549422336301E-2</v>
      </c>
    </row>
    <row r="175" spans="1:14" x14ac:dyDescent="0.3">
      <c r="A175" s="8" t="s">
        <v>202</v>
      </c>
      <c r="B175" s="8" t="s">
        <v>92</v>
      </c>
      <c r="C175" s="2">
        <v>2.49013058001822E-2</v>
      </c>
      <c r="D175" s="2">
        <v>2.4545454545454499E-2</v>
      </c>
      <c r="E175" s="2">
        <v>2.44995518374664E-2</v>
      </c>
      <c r="F175" s="2">
        <v>2.6219340287566999E-2</v>
      </c>
      <c r="G175" s="2">
        <v>2.4640088593577001E-2</v>
      </c>
      <c r="H175" s="2">
        <v>2.80224179343475E-2</v>
      </c>
      <c r="I175" s="2">
        <v>2.8656865188138501E-2</v>
      </c>
      <c r="J175" s="2">
        <v>3.0104119511091001E-2</v>
      </c>
      <c r="K175" s="2">
        <v>3.0370701205895499E-2</v>
      </c>
      <c r="L175" s="2">
        <v>3.0532827778886499E-2</v>
      </c>
      <c r="M175" s="2">
        <v>2.6998411858126001E-2</v>
      </c>
      <c r="N175" s="2">
        <v>2.7581883717285701E-2</v>
      </c>
    </row>
    <row r="176" spans="1:14" x14ac:dyDescent="0.3">
      <c r="A176" s="8" t="s">
        <v>202</v>
      </c>
      <c r="B176" s="8" t="s">
        <v>93</v>
      </c>
      <c r="C176" s="2">
        <v>0.82956533440990399</v>
      </c>
      <c r="D176" s="2">
        <v>0.83183560195586104</v>
      </c>
      <c r="E176" s="2">
        <v>0.83299075025693703</v>
      </c>
      <c r="F176" s="2">
        <v>0.82693245549865901</v>
      </c>
      <c r="G176" s="2">
        <v>0.82843664158605002</v>
      </c>
      <c r="H176" s="2">
        <v>0.83084317813296305</v>
      </c>
      <c r="I176" s="2">
        <v>0.82992117053252401</v>
      </c>
      <c r="J176" s="2">
        <v>0.82627165397771196</v>
      </c>
      <c r="K176" s="2">
        <v>0.83162769424275296</v>
      </c>
      <c r="L176" s="2">
        <v>0.82986663739641098</v>
      </c>
      <c r="M176" s="2">
        <v>0.83392133115686395</v>
      </c>
      <c r="N176" s="2">
        <v>0.83460847240051395</v>
      </c>
    </row>
    <row r="177" spans="1:15" x14ac:dyDescent="0.3">
      <c r="A177" s="8" t="s">
        <v>202</v>
      </c>
      <c r="B177" s="8" t="s">
        <v>94</v>
      </c>
      <c r="C177" s="2">
        <v>0.39052535681749201</v>
      </c>
      <c r="D177" s="2">
        <v>0.40636363636363598</v>
      </c>
      <c r="E177" s="2">
        <v>0.41469973110247998</v>
      </c>
      <c r="F177" s="2">
        <v>0.40710459543276001</v>
      </c>
      <c r="G177" s="2">
        <v>0.42192691029900298</v>
      </c>
      <c r="H177" s="2">
        <v>0.414998665599146</v>
      </c>
      <c r="I177" s="2">
        <v>0.39745826065287798</v>
      </c>
      <c r="J177" s="2">
        <v>0.36260751471253999</v>
      </c>
      <c r="K177" s="2">
        <v>0.34702992407324701</v>
      </c>
      <c r="L177" s="2">
        <v>0.32189183795649601</v>
      </c>
      <c r="M177" s="2">
        <v>0.28939474148579503</v>
      </c>
      <c r="N177" s="2">
        <v>0.27127409496944099</v>
      </c>
    </row>
    <row r="178" spans="1:15" x14ac:dyDescent="0.3">
      <c r="A178" s="8" t="s">
        <v>202</v>
      </c>
      <c r="B178" s="8" t="s">
        <v>95</v>
      </c>
      <c r="C178" s="2">
        <v>6.4594267258780797E-3</v>
      </c>
      <c r="D178" s="2">
        <v>6.5415620457248604E-3</v>
      </c>
      <c r="E178" s="2">
        <v>7.2584789311408004E-3</v>
      </c>
      <c r="F178" s="2">
        <v>7.6810534016093597E-3</v>
      </c>
      <c r="G178" s="2">
        <v>7.8824793980652105E-3</v>
      </c>
      <c r="H178" s="2">
        <v>7.4704656011118798E-3</v>
      </c>
      <c r="I178" s="2">
        <v>7.3158282765269696E-3</v>
      </c>
      <c r="J178" s="2">
        <v>8.0547280150060699E-3</v>
      </c>
      <c r="K178" s="2">
        <v>8.4043222228574709E-3</v>
      </c>
      <c r="L178" s="2">
        <v>9.4945392678777198E-3</v>
      </c>
      <c r="M178" s="2">
        <v>9.8994260439155407E-3</v>
      </c>
      <c r="N178" s="2">
        <v>1.0269576379974299E-2</v>
      </c>
    </row>
    <row r="179" spans="1:15" x14ac:dyDescent="0.3">
      <c r="A179" s="8" t="s">
        <v>202</v>
      </c>
      <c r="B179" s="8" t="s">
        <v>96</v>
      </c>
      <c r="C179" s="2">
        <v>6.3164287883389E-2</v>
      </c>
      <c r="D179" s="2">
        <v>6.7272727272727303E-2</v>
      </c>
      <c r="E179" s="2">
        <v>6.96145802210935E-2</v>
      </c>
      <c r="F179" s="2">
        <v>6.9072455596278504E-2</v>
      </c>
      <c r="G179" s="2">
        <v>6.7275747508305603E-2</v>
      </c>
      <c r="H179" s="2">
        <v>6.9388844408860395E-2</v>
      </c>
      <c r="I179" s="2">
        <v>7.1268377772240196E-2</v>
      </c>
      <c r="J179" s="2">
        <v>8.1937528293345399E-2</v>
      </c>
      <c r="K179" s="2">
        <v>8.9772219740955797E-2</v>
      </c>
      <c r="L179" s="2">
        <v>9.7984434244661703E-2</v>
      </c>
      <c r="M179" s="2">
        <v>0.107287806599612</v>
      </c>
      <c r="N179" s="2">
        <v>0.110797680614324</v>
      </c>
    </row>
    <row r="180" spans="1:15" x14ac:dyDescent="0.3">
      <c r="A180" s="8" t="s">
        <v>202</v>
      </c>
      <c r="B180" s="8" t="s">
        <v>97</v>
      </c>
      <c r="C180" s="2">
        <v>9.7429686448660999E-2</v>
      </c>
      <c r="D180" s="2">
        <v>9.3365931016254802E-2</v>
      </c>
      <c r="E180" s="2">
        <v>8.9478417266186994E-2</v>
      </c>
      <c r="F180" s="2">
        <v>8.8088271153377196E-2</v>
      </c>
      <c r="G180" s="2">
        <v>8.4796369282216594E-2</v>
      </c>
      <c r="H180" s="2">
        <v>8.1190641649293502E-2</v>
      </c>
      <c r="I180" s="2">
        <v>7.7354959451029298E-2</v>
      </c>
      <c r="J180" s="2">
        <v>7.4588988193754799E-2</v>
      </c>
      <c r="K180" s="2">
        <v>6.9349951403578997E-2</v>
      </c>
      <c r="L180" s="2">
        <v>6.6626420064760397E-2</v>
      </c>
      <c r="M180" s="2">
        <v>5.8712021483860802E-2</v>
      </c>
      <c r="N180" s="2">
        <v>5.2118100128369697E-2</v>
      </c>
    </row>
    <row r="181" spans="1:15" x14ac:dyDescent="0.3">
      <c r="A181" s="8" t="s">
        <v>202</v>
      </c>
      <c r="B181" s="8" t="s">
        <v>98</v>
      </c>
      <c r="C181" s="2">
        <v>9.4139082903127794E-2</v>
      </c>
      <c r="D181" s="2">
        <v>8.9696969696969706E-2</v>
      </c>
      <c r="E181" s="2">
        <v>8.7242306543172998E-2</v>
      </c>
      <c r="F181" s="2">
        <v>8.4860445446856503E-2</v>
      </c>
      <c r="G181" s="2">
        <v>8.1949058693244703E-2</v>
      </c>
      <c r="H181" s="2">
        <v>8.1665332265812698E-2</v>
      </c>
      <c r="I181" s="2">
        <v>7.8494891602292505E-2</v>
      </c>
      <c r="J181" s="2">
        <v>7.5826165685830699E-2</v>
      </c>
      <c r="K181" s="2">
        <v>6.9004019651630194E-2</v>
      </c>
      <c r="L181" s="2">
        <v>6.4857313909399306E-2</v>
      </c>
      <c r="M181" s="2">
        <v>6.28198341274043E-2</v>
      </c>
      <c r="N181" s="2">
        <v>5.8298072402444799E-2</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87</v>
      </c>
      <c r="C186" s="2">
        <v>4.4731610337972197E-2</v>
      </c>
      <c r="D186" s="2">
        <v>8.0399619410085596E-2</v>
      </c>
      <c r="E186" s="2">
        <v>3.08234258036107E-2</v>
      </c>
      <c r="F186" s="2">
        <v>1.40965399401965E-2</v>
      </c>
      <c r="G186" s="2">
        <v>-1.3479359730412799E-2</v>
      </c>
      <c r="H186" s="2">
        <v>7.8138343296327906E-2</v>
      </c>
      <c r="I186" s="2">
        <v>4.8712871287128701E-2</v>
      </c>
      <c r="J186" s="2">
        <v>6.08006042296073E-2</v>
      </c>
      <c r="K186" s="2">
        <v>7.33357066571734E-2</v>
      </c>
      <c r="L186" s="2">
        <v>0.12769485903814301</v>
      </c>
      <c r="M186" s="2">
        <v>8.3235294117647102E-2</v>
      </c>
      <c r="N186" s="3">
        <v>0.390861027190332</v>
      </c>
      <c r="O186" s="3">
        <v>0.62175253192426205</v>
      </c>
    </row>
    <row r="187" spans="1:15" x14ac:dyDescent="0.3">
      <c r="A187" s="8" t="s">
        <v>196</v>
      </c>
      <c r="B187" s="8" t="s">
        <v>88</v>
      </c>
      <c r="C187" s="2">
        <v>3.9359391965255203E-2</v>
      </c>
      <c r="D187" s="2">
        <v>1.9326194828937101E-2</v>
      </c>
      <c r="E187" s="2">
        <v>7.6863950807071497E-3</v>
      </c>
      <c r="F187" s="2">
        <v>5.7462496821764603E-2</v>
      </c>
      <c r="G187" s="2">
        <v>5.8667949026208199E-2</v>
      </c>
      <c r="H187" s="2">
        <v>5.5870997047467598E-2</v>
      </c>
      <c r="I187" s="2">
        <v>5.5710905571090603E-2</v>
      </c>
      <c r="J187" s="2">
        <v>3.7286063569682101E-2</v>
      </c>
      <c r="K187" s="2">
        <v>9.7623256727558394E-2</v>
      </c>
      <c r="L187" s="2">
        <v>0.12312097351467401</v>
      </c>
      <c r="M187" s="2">
        <v>0.103409815168897</v>
      </c>
      <c r="N187" s="3">
        <v>0.41096169519152398</v>
      </c>
      <c r="O187" s="3">
        <v>0.77427619779656698</v>
      </c>
    </row>
    <row r="188" spans="1:15" x14ac:dyDescent="0.3">
      <c r="A188" s="8" t="s">
        <v>196</v>
      </c>
      <c r="B188" s="8" t="s">
        <v>89</v>
      </c>
      <c r="C188" s="2">
        <v>1.88679245283019E-2</v>
      </c>
      <c r="D188" s="2">
        <v>6.9444444444444406E-2</v>
      </c>
      <c r="E188" s="2">
        <v>0.108225108225108</v>
      </c>
      <c r="F188" s="2">
        <v>-7.8125E-3</v>
      </c>
      <c r="G188" s="2">
        <v>-5.5118110236220499E-2</v>
      </c>
      <c r="H188" s="2">
        <v>8.7499999999999994E-2</v>
      </c>
      <c r="I188" s="2">
        <v>7.2796934865900401E-2</v>
      </c>
      <c r="J188" s="2">
        <v>0.157142857142857</v>
      </c>
      <c r="K188" s="2">
        <v>0.141975308641975</v>
      </c>
      <c r="L188" s="2">
        <v>0.17297297297297301</v>
      </c>
      <c r="M188" s="2">
        <v>0.108294930875576</v>
      </c>
      <c r="N188" s="3">
        <v>0.71785714285714297</v>
      </c>
      <c r="O188" s="3">
        <v>1.08225108225108</v>
      </c>
    </row>
    <row r="189" spans="1:15" x14ac:dyDescent="0.3">
      <c r="A189" s="8" t="s">
        <v>196</v>
      </c>
      <c r="B189" s="8" t="s">
        <v>90</v>
      </c>
      <c r="C189" s="2">
        <v>1.4705882352941201E-2</v>
      </c>
      <c r="D189" s="2">
        <v>4.8748353096179198E-2</v>
      </c>
      <c r="E189" s="2">
        <v>6.2814070351758797E-3</v>
      </c>
      <c r="F189" s="2">
        <v>7.8651685393258397E-2</v>
      </c>
      <c r="G189" s="2">
        <v>7.8703703703703706E-2</v>
      </c>
      <c r="H189" s="2">
        <v>0.11909871244635201</v>
      </c>
      <c r="I189" s="2">
        <v>6.9031639501438202E-2</v>
      </c>
      <c r="J189" s="2">
        <v>6.1883408071748899E-2</v>
      </c>
      <c r="K189" s="2">
        <v>0.119932432432432</v>
      </c>
      <c r="L189" s="2">
        <v>0.18929110105580699</v>
      </c>
      <c r="M189" s="2">
        <v>0.12618896639188301</v>
      </c>
      <c r="N189" s="3">
        <v>0.59282511210762301</v>
      </c>
      <c r="O189" s="3">
        <v>1.23115577889447</v>
      </c>
    </row>
    <row r="190" spans="1:15" x14ac:dyDescent="0.3">
      <c r="A190" s="8" t="s">
        <v>196</v>
      </c>
      <c r="B190" s="8" t="s">
        <v>91</v>
      </c>
      <c r="C190" s="2">
        <v>9.7959183673469397E-2</v>
      </c>
      <c r="D190" s="2">
        <v>4.8327137546468397E-2</v>
      </c>
      <c r="E190" s="2">
        <v>0.124113475177305</v>
      </c>
      <c r="F190" s="2">
        <v>-3.15457413249211E-3</v>
      </c>
      <c r="G190" s="2">
        <v>2.2151898734177201E-2</v>
      </c>
      <c r="H190" s="2">
        <v>2.7863777089783302E-2</v>
      </c>
      <c r="I190" s="2">
        <v>0.102409638554217</v>
      </c>
      <c r="J190" s="2">
        <v>1.91256830601093E-2</v>
      </c>
      <c r="K190" s="2">
        <v>9.1152815013404803E-2</v>
      </c>
      <c r="L190" s="2">
        <v>9.0909090909090898E-2</v>
      </c>
      <c r="M190" s="2">
        <v>6.9819819819819801E-2</v>
      </c>
      <c r="N190" s="3">
        <v>0.297814207650273</v>
      </c>
      <c r="O190" s="3">
        <v>0.68439716312056698</v>
      </c>
    </row>
    <row r="191" spans="1:15" x14ac:dyDescent="0.3">
      <c r="A191" s="8" t="s">
        <v>196</v>
      </c>
      <c r="B191" s="8" t="s">
        <v>92</v>
      </c>
      <c r="C191" s="2">
        <v>9.5588235294117599E-2</v>
      </c>
      <c r="D191" s="2">
        <v>2.68456375838926E-2</v>
      </c>
      <c r="E191" s="2">
        <v>6.5359477124183E-3</v>
      </c>
      <c r="F191" s="2">
        <v>1.9480519480519501E-2</v>
      </c>
      <c r="G191" s="2">
        <v>0.12738853503184699</v>
      </c>
      <c r="H191" s="2">
        <v>8.4745762711864403E-2</v>
      </c>
      <c r="I191" s="2">
        <v>1.0416666666666701E-2</v>
      </c>
      <c r="J191" s="2">
        <v>9.7938144329896906E-2</v>
      </c>
      <c r="K191" s="2">
        <v>5.63380281690141E-2</v>
      </c>
      <c r="L191" s="2">
        <v>8.8888888888888906E-2</v>
      </c>
      <c r="M191" s="2">
        <v>7.3469387755102006E-2</v>
      </c>
      <c r="N191" s="3">
        <v>0.35567010309278402</v>
      </c>
      <c r="O191" s="3">
        <v>0.71895424836601296</v>
      </c>
    </row>
    <row r="192" spans="1:15" x14ac:dyDescent="0.3">
      <c r="A192" s="8" t="s">
        <v>196</v>
      </c>
      <c r="B192" s="8" t="s">
        <v>93</v>
      </c>
      <c r="C192" s="2">
        <v>2.5358034423860198E-2</v>
      </c>
      <c r="D192" s="2">
        <v>7.68836494105587E-3</v>
      </c>
      <c r="E192" s="2">
        <v>-7.7568667344862698E-3</v>
      </c>
      <c r="F192" s="2">
        <v>1.62757913622966E-2</v>
      </c>
      <c r="G192" s="2">
        <v>-1.56368221941992E-2</v>
      </c>
      <c r="H192" s="2">
        <v>4.9961568024596498E-3</v>
      </c>
      <c r="I192" s="2">
        <v>-1.2874442319948999E-2</v>
      </c>
      <c r="J192" s="2">
        <v>-5.06198347107438E-2</v>
      </c>
      <c r="K192" s="2">
        <v>3.0059847660500499E-2</v>
      </c>
      <c r="L192" s="2">
        <v>4.8065495840485903E-2</v>
      </c>
      <c r="M192" s="2">
        <v>8.3154844399647206E-3</v>
      </c>
      <c r="N192" s="3">
        <v>3.3445247933884301E-2</v>
      </c>
      <c r="O192" s="3">
        <v>1.7675483214648999E-2</v>
      </c>
    </row>
    <row r="193" spans="1:15" x14ac:dyDescent="0.3">
      <c r="A193" s="8" t="s">
        <v>196</v>
      </c>
      <c r="B193" s="8" t="s">
        <v>94</v>
      </c>
      <c r="C193" s="2">
        <v>5.8434399117971297E-2</v>
      </c>
      <c r="D193" s="2">
        <v>4.5833333333333302E-2</v>
      </c>
      <c r="E193" s="2">
        <v>1.1454183266932301E-2</v>
      </c>
      <c r="F193" s="2">
        <v>3.5942885278188098E-2</v>
      </c>
      <c r="G193" s="2">
        <v>4.9904942965779499E-2</v>
      </c>
      <c r="H193" s="2">
        <v>1.85604345857854E-2</v>
      </c>
      <c r="I193" s="2">
        <v>3.4222222222222203E-2</v>
      </c>
      <c r="J193" s="2">
        <v>-1.8478727975934701E-2</v>
      </c>
      <c r="K193" s="2">
        <v>5.1225919439579701E-2</v>
      </c>
      <c r="L193" s="2">
        <v>2.8738025822573902E-2</v>
      </c>
      <c r="M193" s="2">
        <v>1.0121457489878499E-2</v>
      </c>
      <c r="N193" s="3">
        <v>7.2195960464116901E-2</v>
      </c>
      <c r="O193" s="3">
        <v>0.24252988047808799</v>
      </c>
    </row>
    <row r="194" spans="1:15" x14ac:dyDescent="0.3">
      <c r="A194" s="8" t="s">
        <v>196</v>
      </c>
      <c r="B194" s="8" t="s">
        <v>95</v>
      </c>
      <c r="C194" s="2">
        <v>0.164893617021277</v>
      </c>
      <c r="D194" s="2">
        <v>1.3698630136986301E-2</v>
      </c>
      <c r="E194" s="2">
        <v>0.112612612612613</v>
      </c>
      <c r="F194" s="2">
        <v>7.69230769230769E-2</v>
      </c>
      <c r="G194" s="2">
        <v>6.01503759398496E-2</v>
      </c>
      <c r="H194" s="2">
        <v>0.102836879432624</v>
      </c>
      <c r="I194" s="2">
        <v>2.8938906752411599E-2</v>
      </c>
      <c r="J194" s="2">
        <v>-1.5625E-2</v>
      </c>
      <c r="K194" s="2">
        <v>4.7619047619047603E-2</v>
      </c>
      <c r="L194" s="2">
        <v>5.15151515151515E-2</v>
      </c>
      <c r="M194" s="2">
        <v>0.11527377521613801</v>
      </c>
      <c r="N194" s="3">
        <v>0.20937500000000001</v>
      </c>
      <c r="O194" s="3">
        <v>0.74324324324324298</v>
      </c>
    </row>
    <row r="195" spans="1:15" x14ac:dyDescent="0.3">
      <c r="A195" s="8" t="s">
        <v>196</v>
      </c>
      <c r="B195" s="8" t="s">
        <v>96</v>
      </c>
      <c r="C195" s="2">
        <v>1.58730158730159E-2</v>
      </c>
      <c r="D195" s="2">
        <v>3.3482142857142898E-2</v>
      </c>
      <c r="E195" s="2">
        <v>7.5593952483801297E-2</v>
      </c>
      <c r="F195" s="2">
        <v>6.82730923694779E-2</v>
      </c>
      <c r="G195" s="2">
        <v>6.3909774436090194E-2</v>
      </c>
      <c r="H195" s="2">
        <v>0.16431095406360399</v>
      </c>
      <c r="I195" s="2">
        <v>0.141122913505311</v>
      </c>
      <c r="J195" s="2">
        <v>0.154255319148936</v>
      </c>
      <c r="K195" s="2">
        <v>0.118663594470046</v>
      </c>
      <c r="L195" s="2">
        <v>0.13285272914521101</v>
      </c>
      <c r="M195" s="2">
        <v>0.175454545454545</v>
      </c>
      <c r="N195" s="3">
        <v>0.71941489361702105</v>
      </c>
      <c r="O195" s="3">
        <v>1.7926565874730001</v>
      </c>
    </row>
    <row r="196" spans="1:15" x14ac:dyDescent="0.3">
      <c r="A196" s="8" t="s">
        <v>196</v>
      </c>
      <c r="B196" s="8" t="s">
        <v>97</v>
      </c>
      <c r="C196" s="2">
        <v>1.6964285714285699E-2</v>
      </c>
      <c r="D196" s="2">
        <v>-4.3898156277436297E-2</v>
      </c>
      <c r="E196" s="2">
        <v>-4.9586776859504099E-2</v>
      </c>
      <c r="F196" s="2">
        <v>-1.06280193236715E-2</v>
      </c>
      <c r="G196" s="2">
        <v>-2.5390625E-2</v>
      </c>
      <c r="H196" s="2">
        <v>-4.60921843687375E-2</v>
      </c>
      <c r="I196" s="2">
        <v>-2.9411764705882401E-2</v>
      </c>
      <c r="J196" s="2">
        <v>-0.103896103896104</v>
      </c>
      <c r="K196" s="2">
        <v>9.6618357487922701E-3</v>
      </c>
      <c r="L196" s="2">
        <v>-1.1961722488038301E-3</v>
      </c>
      <c r="M196" s="2">
        <v>-7.1856287425149698E-2</v>
      </c>
      <c r="N196" s="3">
        <v>-0.16125541125541101</v>
      </c>
      <c r="O196" s="3">
        <v>-0.288337924701561</v>
      </c>
    </row>
    <row r="197" spans="1:15" x14ac:dyDescent="0.3">
      <c r="A197" s="8" t="s">
        <v>196</v>
      </c>
      <c r="B197" s="8" t="s">
        <v>98</v>
      </c>
      <c r="C197" s="2">
        <v>-3.3121019108280303E-2</v>
      </c>
      <c r="D197" s="2">
        <v>-1.31752305665349E-2</v>
      </c>
      <c r="E197" s="2">
        <v>-7.8771695594125501E-2</v>
      </c>
      <c r="F197" s="2">
        <v>3.1884057971014498E-2</v>
      </c>
      <c r="G197" s="2">
        <v>-4.21348314606742E-3</v>
      </c>
      <c r="H197" s="2">
        <v>-2.8208744710860401E-3</v>
      </c>
      <c r="I197" s="2">
        <v>2.9702970297029702E-2</v>
      </c>
      <c r="J197" s="2">
        <v>-3.9835164835164798E-2</v>
      </c>
      <c r="K197" s="2">
        <v>5.7224606580829798E-2</v>
      </c>
      <c r="L197" s="2">
        <v>-3.6535859269282801E-2</v>
      </c>
      <c r="M197" s="2">
        <v>-9.8314606741572996E-3</v>
      </c>
      <c r="N197" s="3">
        <v>-3.1593406593406599E-2</v>
      </c>
      <c r="O197" s="3">
        <v>-5.8744993324432601E-2</v>
      </c>
    </row>
    <row r="198" spans="1:15" x14ac:dyDescent="0.3">
      <c r="A198" s="8" t="s">
        <v>197</v>
      </c>
      <c r="B198" s="8" t="s">
        <v>87</v>
      </c>
      <c r="C198" s="2">
        <v>6.66136724960254E-2</v>
      </c>
      <c r="D198" s="2">
        <v>4.2629303920107303E-2</v>
      </c>
      <c r="E198" s="2">
        <v>6.1472480343102202E-2</v>
      </c>
      <c r="F198" s="2">
        <v>5.7104377104377102E-2</v>
      </c>
      <c r="G198" s="2">
        <v>5.4401834628615101E-2</v>
      </c>
      <c r="H198" s="2">
        <v>5.4978250362493999E-2</v>
      </c>
      <c r="I198" s="2">
        <v>5.1540487916618902E-2</v>
      </c>
      <c r="J198" s="2">
        <v>3.48545910031587E-2</v>
      </c>
      <c r="K198" s="2">
        <v>5.3678560151562998E-2</v>
      </c>
      <c r="L198" s="2">
        <v>7.7314953551093801E-2</v>
      </c>
      <c r="M198" s="2">
        <v>4.9142327306444099E-2</v>
      </c>
      <c r="N198" s="3">
        <v>0.23243655375231501</v>
      </c>
      <c r="O198" s="3">
        <v>0.61758398856325902</v>
      </c>
    </row>
    <row r="199" spans="1:15" x14ac:dyDescent="0.3">
      <c r="A199" s="8" t="s">
        <v>197</v>
      </c>
      <c r="B199" s="8" t="s">
        <v>88</v>
      </c>
      <c r="C199" s="2">
        <v>2.7040730099712699E-3</v>
      </c>
      <c r="D199" s="2">
        <v>-3.3709758975223301E-4</v>
      </c>
      <c r="E199" s="2">
        <v>2.1581520822795498E-2</v>
      </c>
      <c r="F199" s="2">
        <v>1.8319854761511802E-2</v>
      </c>
      <c r="G199" s="2">
        <v>3.11183144246353E-2</v>
      </c>
      <c r="H199" s="2">
        <v>4.98270983967306E-2</v>
      </c>
      <c r="I199" s="2">
        <v>6.1536158107501099E-2</v>
      </c>
      <c r="J199" s="2">
        <v>-1.29760225669958E-2</v>
      </c>
      <c r="K199" s="2">
        <v>8.1594741354672803E-2</v>
      </c>
      <c r="L199" s="2">
        <v>0.13013608138459501</v>
      </c>
      <c r="M199" s="2">
        <v>0.125906008884732</v>
      </c>
      <c r="N199" s="3">
        <v>0.35839210155148099</v>
      </c>
      <c r="O199" s="3">
        <v>0.62384083628393205</v>
      </c>
    </row>
    <row r="200" spans="1:15" x14ac:dyDescent="0.3">
      <c r="A200" s="8" t="s">
        <v>197</v>
      </c>
      <c r="B200" s="8" t="s">
        <v>89</v>
      </c>
      <c r="C200" s="2">
        <v>9.00900900900901E-2</v>
      </c>
      <c r="D200" s="2">
        <v>5.7851239669421503E-2</v>
      </c>
      <c r="E200" s="2">
        <v>5.3385416666666699E-2</v>
      </c>
      <c r="F200" s="2">
        <v>0.103831891223733</v>
      </c>
      <c r="G200" s="2">
        <v>0.115341545352744</v>
      </c>
      <c r="H200" s="2">
        <v>8.5341365461847396E-2</v>
      </c>
      <c r="I200" s="2">
        <v>3.42275670675301E-2</v>
      </c>
      <c r="J200" s="2">
        <v>7.1556350626118103E-3</v>
      </c>
      <c r="K200" s="2">
        <v>8.7921847246891699E-2</v>
      </c>
      <c r="L200" s="2">
        <v>0.101224489795918</v>
      </c>
      <c r="M200" s="2">
        <v>6.0044477390659698E-2</v>
      </c>
      <c r="N200" s="3">
        <v>0.27906976744186002</v>
      </c>
      <c r="O200" s="3">
        <v>0.86197916666666696</v>
      </c>
    </row>
    <row r="201" spans="1:15" x14ac:dyDescent="0.3">
      <c r="A201" s="8" t="s">
        <v>197</v>
      </c>
      <c r="B201" s="8" t="s">
        <v>90</v>
      </c>
      <c r="C201" s="2">
        <v>2.9839883551673899E-2</v>
      </c>
      <c r="D201" s="2">
        <v>1.06007067137809E-2</v>
      </c>
      <c r="E201" s="2">
        <v>9.0909090909090905E-3</v>
      </c>
      <c r="F201" s="2">
        <v>1.6632016632016602E-2</v>
      </c>
      <c r="G201" s="2">
        <v>3.1356509884117201E-2</v>
      </c>
      <c r="H201" s="2">
        <v>4.9570389953734299E-2</v>
      </c>
      <c r="I201" s="2">
        <v>5.35264483627204E-2</v>
      </c>
      <c r="J201" s="2">
        <v>-4.6025104602510497E-2</v>
      </c>
      <c r="K201" s="2">
        <v>7.8947368421052599E-2</v>
      </c>
      <c r="L201" s="2">
        <v>0.124854819976771</v>
      </c>
      <c r="M201" s="2">
        <v>0.10635002581311299</v>
      </c>
      <c r="N201" s="3">
        <v>0.28093245666467398</v>
      </c>
      <c r="O201" s="3">
        <v>0.49860139860139902</v>
      </c>
    </row>
    <row r="202" spans="1:15" x14ac:dyDescent="0.3">
      <c r="A202" s="8" t="s">
        <v>197</v>
      </c>
      <c r="B202" s="8" t="s">
        <v>91</v>
      </c>
      <c r="C202" s="2">
        <v>8.2687338501291993E-2</v>
      </c>
      <c r="D202" s="2">
        <v>0.110978520286396</v>
      </c>
      <c r="E202" s="2">
        <v>5.04833512352309E-2</v>
      </c>
      <c r="F202" s="2">
        <v>7.0552147239263799E-2</v>
      </c>
      <c r="G202" s="2">
        <v>5.8261700095511001E-2</v>
      </c>
      <c r="H202" s="2">
        <v>9.5667870036101096E-2</v>
      </c>
      <c r="I202" s="2">
        <v>3.7067545304777599E-2</v>
      </c>
      <c r="J202" s="2">
        <v>2.54169976171565E-2</v>
      </c>
      <c r="K202" s="2">
        <v>7.0487993803253296E-2</v>
      </c>
      <c r="L202" s="2">
        <v>8.9001447178002902E-2</v>
      </c>
      <c r="M202" s="2">
        <v>5.3156146179402002E-2</v>
      </c>
      <c r="N202" s="3">
        <v>0.25893566322478201</v>
      </c>
      <c r="O202" s="3">
        <v>0.70247046186895801</v>
      </c>
    </row>
    <row r="203" spans="1:15" x14ac:dyDescent="0.3">
      <c r="A203" s="8" t="s">
        <v>197</v>
      </c>
      <c r="B203" s="8" t="s">
        <v>92</v>
      </c>
      <c r="C203" s="2">
        <v>4.4280442804428E-2</v>
      </c>
      <c r="D203" s="2">
        <v>3.8869257950529999E-2</v>
      </c>
      <c r="E203" s="2">
        <v>9.1836734693877597E-2</v>
      </c>
      <c r="F203" s="2">
        <v>6.2305295950155798E-2</v>
      </c>
      <c r="G203" s="2">
        <v>5.5718475073313803E-2</v>
      </c>
      <c r="H203" s="2">
        <v>6.9444444444444406E-2</v>
      </c>
      <c r="I203" s="2">
        <v>0.106493506493506</v>
      </c>
      <c r="J203" s="2">
        <v>-7.0422535211267599E-3</v>
      </c>
      <c r="K203" s="2">
        <v>9.2198581560283696E-2</v>
      </c>
      <c r="L203" s="2">
        <v>0.14285714285714299</v>
      </c>
      <c r="M203" s="2">
        <v>9.2803030303030304E-2</v>
      </c>
      <c r="N203" s="3">
        <v>0.35446009389671401</v>
      </c>
      <c r="O203" s="3">
        <v>0.96258503401360496</v>
      </c>
    </row>
    <row r="204" spans="1:15" x14ac:dyDescent="0.3">
      <c r="A204" s="8" t="s">
        <v>197</v>
      </c>
      <c r="B204" s="8" t="s">
        <v>93</v>
      </c>
      <c r="C204" s="2">
        <v>4.9266537503459697E-2</v>
      </c>
      <c r="D204" s="2">
        <v>3.9303613822210502E-2</v>
      </c>
      <c r="E204" s="2">
        <v>3.9149746192893402E-2</v>
      </c>
      <c r="F204" s="2">
        <v>2.28369054161324E-2</v>
      </c>
      <c r="G204" s="2">
        <v>1.80884723300101E-2</v>
      </c>
      <c r="H204" s="2">
        <v>2.1930338923419699E-2</v>
      </c>
      <c r="I204" s="2">
        <v>1.22217121872848E-2</v>
      </c>
      <c r="J204" s="2">
        <v>-2.2447707046085799E-2</v>
      </c>
      <c r="K204" s="2">
        <v>1.1713540156567099E-2</v>
      </c>
      <c r="L204" s="2">
        <v>3.1925259356909499E-2</v>
      </c>
      <c r="M204" s="2">
        <v>2.1050877582759399E-2</v>
      </c>
      <c r="N204" s="3">
        <v>4.2061107646958799E-2</v>
      </c>
      <c r="O204" s="3">
        <v>0.16643401015228401</v>
      </c>
    </row>
    <row r="205" spans="1:15" x14ac:dyDescent="0.3">
      <c r="A205" s="8" t="s">
        <v>197</v>
      </c>
      <c r="B205" s="8" t="s">
        <v>94</v>
      </c>
      <c r="C205" s="2">
        <v>7.6327433628318606E-2</v>
      </c>
      <c r="D205" s="2">
        <v>5.8067831449126403E-2</v>
      </c>
      <c r="E205" s="2">
        <v>4.4681884409907703E-2</v>
      </c>
      <c r="F205" s="2">
        <v>4.8039671470633802E-2</v>
      </c>
      <c r="G205" s="2">
        <v>1.9517965399970399E-2</v>
      </c>
      <c r="H205" s="2">
        <v>2.8861493836113101E-2</v>
      </c>
      <c r="I205" s="2">
        <v>1.36735269241613E-2</v>
      </c>
      <c r="J205" s="2">
        <v>-3.4904742038659398E-2</v>
      </c>
      <c r="K205" s="2">
        <v>1.0518731988472601E-2</v>
      </c>
      <c r="L205" s="2">
        <v>4.5059175816341099E-2</v>
      </c>
      <c r="M205" s="2">
        <v>4.9938600081866603E-2</v>
      </c>
      <c r="N205" s="3">
        <v>7.0087609511889901E-2</v>
      </c>
      <c r="O205" s="3">
        <v>0.24575036425449201</v>
      </c>
    </row>
    <row r="206" spans="1:15" x14ac:dyDescent="0.3">
      <c r="A206" s="8" t="s">
        <v>197</v>
      </c>
      <c r="B206" s="8" t="s">
        <v>95</v>
      </c>
      <c r="C206" s="2">
        <v>1.4306151645207399E-2</v>
      </c>
      <c r="D206" s="2">
        <v>0.10296191819464</v>
      </c>
      <c r="E206" s="2">
        <v>5.6265984654731503E-2</v>
      </c>
      <c r="F206" s="2">
        <v>0.110169491525424</v>
      </c>
      <c r="G206" s="2">
        <v>6.4340239912759001E-2</v>
      </c>
      <c r="H206" s="2">
        <v>6.14754098360656E-2</v>
      </c>
      <c r="I206" s="2">
        <v>7.1428571428571397E-2</v>
      </c>
      <c r="J206" s="2">
        <v>2.07207207207207E-2</v>
      </c>
      <c r="K206" s="2">
        <v>9.5322153574580806E-2</v>
      </c>
      <c r="L206" s="2">
        <v>9.9919419822723607E-2</v>
      </c>
      <c r="M206" s="2">
        <v>7.0329670329670302E-2</v>
      </c>
      <c r="N206" s="3">
        <v>0.31621621621621598</v>
      </c>
      <c r="O206" s="3">
        <v>0.86828644501278796</v>
      </c>
    </row>
    <row r="207" spans="1:15" x14ac:dyDescent="0.3">
      <c r="A207" s="8" t="s">
        <v>197</v>
      </c>
      <c r="B207" s="8" t="s">
        <v>96</v>
      </c>
      <c r="C207" s="2">
        <v>4.3859649122807001E-2</v>
      </c>
      <c r="D207" s="2">
        <v>4.5168067226890797E-2</v>
      </c>
      <c r="E207" s="2">
        <v>3.4170854271356799E-2</v>
      </c>
      <c r="F207" s="2">
        <v>3.9844509232264298E-2</v>
      </c>
      <c r="G207" s="2">
        <v>8.31775700934579E-2</v>
      </c>
      <c r="H207" s="2">
        <v>7.9378774805867094E-2</v>
      </c>
      <c r="I207" s="2">
        <v>0.116706634692246</v>
      </c>
      <c r="J207" s="2">
        <v>1.50322118826056E-2</v>
      </c>
      <c r="K207" s="2">
        <v>0.174894217207334</v>
      </c>
      <c r="L207" s="2">
        <v>0.211884753901561</v>
      </c>
      <c r="M207" s="2">
        <v>0.15898959881129299</v>
      </c>
      <c r="N207" s="3">
        <v>0.67501789549033597</v>
      </c>
      <c r="O207" s="3">
        <v>1.3517587939698501</v>
      </c>
    </row>
    <row r="208" spans="1:15" x14ac:dyDescent="0.3">
      <c r="A208" s="8" t="s">
        <v>197</v>
      </c>
      <c r="B208" s="8" t="s">
        <v>97</v>
      </c>
      <c r="C208" s="2">
        <v>-1.14372855508959E-2</v>
      </c>
      <c r="D208" s="2">
        <v>3.8565368299267301E-4</v>
      </c>
      <c r="E208" s="2">
        <v>-1.8118735543562099E-2</v>
      </c>
      <c r="F208" s="2">
        <v>-5.8892815076560696E-3</v>
      </c>
      <c r="G208" s="2">
        <v>0</v>
      </c>
      <c r="H208" s="2">
        <v>0</v>
      </c>
      <c r="I208" s="2">
        <v>2.3696682464455E-3</v>
      </c>
      <c r="J208" s="2">
        <v>-9.6926713947990503E-2</v>
      </c>
      <c r="K208" s="2">
        <v>1.91972076788831E-2</v>
      </c>
      <c r="L208" s="2">
        <v>-4.9229452054794502E-2</v>
      </c>
      <c r="M208" s="2">
        <v>-6.6636650157586699E-2</v>
      </c>
      <c r="N208" s="3">
        <v>-0.18321513002364101</v>
      </c>
      <c r="O208" s="3">
        <v>-0.200848111025443</v>
      </c>
    </row>
    <row r="209" spans="1:15" x14ac:dyDescent="0.3">
      <c r="A209" s="8" t="s">
        <v>197</v>
      </c>
      <c r="B209" s="8" t="s">
        <v>98</v>
      </c>
      <c r="C209" s="2">
        <v>-3.6816459122901997E-2</v>
      </c>
      <c r="D209" s="2">
        <v>-1.9111860595840399E-2</v>
      </c>
      <c r="E209" s="2">
        <v>-3.9541547277937003E-2</v>
      </c>
      <c r="F209" s="2">
        <v>-1.73031026252983E-2</v>
      </c>
      <c r="G209" s="2">
        <v>-2.4893746205221601E-2</v>
      </c>
      <c r="H209" s="2">
        <v>5.6039850560398504E-3</v>
      </c>
      <c r="I209" s="2">
        <v>-3.09597523219814E-3</v>
      </c>
      <c r="J209" s="2">
        <v>-0.12111801242236001</v>
      </c>
      <c r="K209" s="2">
        <v>2.9681978798586601E-2</v>
      </c>
      <c r="L209" s="2">
        <v>1.92175703500343E-2</v>
      </c>
      <c r="M209" s="2">
        <v>-6.73400673400673E-4</v>
      </c>
      <c r="N209" s="3">
        <v>-7.8260869565217397E-2</v>
      </c>
      <c r="O209" s="3">
        <v>-0.149570200573066</v>
      </c>
    </row>
    <row r="210" spans="1:15" x14ac:dyDescent="0.3">
      <c r="A210" s="8" t="s">
        <v>198</v>
      </c>
      <c r="B210" s="8" t="s">
        <v>87</v>
      </c>
      <c r="C210" s="2">
        <v>7.1353894406691099E-2</v>
      </c>
      <c r="D210" s="2">
        <v>7.7579897535984405E-2</v>
      </c>
      <c r="E210" s="2">
        <v>9.2370387140593202E-2</v>
      </c>
      <c r="F210" s="2">
        <v>1.5958549222797901E-2</v>
      </c>
      <c r="G210" s="2">
        <v>2.203182374541E-2</v>
      </c>
      <c r="H210" s="2">
        <v>6.3073852295409197E-2</v>
      </c>
      <c r="I210" s="2">
        <v>6.8907247465264707E-2</v>
      </c>
      <c r="J210" s="2">
        <v>1.2647110486562399E-2</v>
      </c>
      <c r="K210" s="2">
        <v>5.2558542931483099E-2</v>
      </c>
      <c r="L210" s="2">
        <v>4.5154911008569498E-2</v>
      </c>
      <c r="M210" s="2">
        <v>7.0009460737937595E-2</v>
      </c>
      <c r="N210" s="3">
        <v>0.19199016335850999</v>
      </c>
      <c r="O210" s="3">
        <v>0.53633688023545401</v>
      </c>
    </row>
    <row r="211" spans="1:15" x14ac:dyDescent="0.3">
      <c r="A211" s="8" t="s">
        <v>198</v>
      </c>
      <c r="B211" s="8" t="s">
        <v>88</v>
      </c>
      <c r="C211" s="2">
        <v>2.48160438609147E-2</v>
      </c>
      <c r="D211" s="2">
        <v>2.3229621286780199E-2</v>
      </c>
      <c r="E211" s="2">
        <v>3.8937809576224502E-2</v>
      </c>
      <c r="F211" s="2">
        <v>3.4962256654747698E-2</v>
      </c>
      <c r="G211" s="2">
        <v>2.53358925143954E-2</v>
      </c>
      <c r="H211" s="2">
        <v>5.2165231498814399E-2</v>
      </c>
      <c r="I211" s="2">
        <v>7.6859210058118799E-2</v>
      </c>
      <c r="J211" s="2">
        <v>2.57737636303558E-2</v>
      </c>
      <c r="K211" s="2">
        <v>6.83990121335767E-2</v>
      </c>
      <c r="L211" s="2">
        <v>0.112763819095477</v>
      </c>
      <c r="M211" s="2">
        <v>0.13827673410404601</v>
      </c>
      <c r="N211" s="3">
        <v>0.38814847450159701</v>
      </c>
      <c r="O211" s="3">
        <v>0.73403962575674198</v>
      </c>
    </row>
    <row r="212" spans="1:15" x14ac:dyDescent="0.3">
      <c r="A212" s="8" t="s">
        <v>198</v>
      </c>
      <c r="B212" s="8" t="s">
        <v>89</v>
      </c>
      <c r="C212" s="2">
        <v>7.9545454545454503E-2</v>
      </c>
      <c r="D212" s="2">
        <v>0.12631578947368399</v>
      </c>
      <c r="E212" s="2">
        <v>0.161993769470405</v>
      </c>
      <c r="F212" s="2">
        <v>0.109919571045576</v>
      </c>
      <c r="G212" s="2">
        <v>5.5555555555555601E-2</v>
      </c>
      <c r="H212" s="2">
        <v>6.8649885583524001E-2</v>
      </c>
      <c r="I212" s="2">
        <v>4.92505353319058E-2</v>
      </c>
      <c r="J212" s="2">
        <v>8.7755102040816296E-2</v>
      </c>
      <c r="K212" s="2">
        <v>6.7542213883677302E-2</v>
      </c>
      <c r="L212" s="2">
        <v>0.110720562390158</v>
      </c>
      <c r="M212" s="2">
        <v>0.147151898734177</v>
      </c>
      <c r="N212" s="3">
        <v>0.47959183673469402</v>
      </c>
      <c r="O212" s="3">
        <v>1.2585669781931501</v>
      </c>
    </row>
    <row r="213" spans="1:15" x14ac:dyDescent="0.3">
      <c r="A213" s="8" t="s">
        <v>198</v>
      </c>
      <c r="B213" s="8" t="s">
        <v>90</v>
      </c>
      <c r="C213" s="2">
        <v>2.0855057351407701E-2</v>
      </c>
      <c r="D213" s="2">
        <v>6.43513789581205E-2</v>
      </c>
      <c r="E213" s="2">
        <v>0.10076775431861799</v>
      </c>
      <c r="F213" s="2">
        <v>6.8003487358326106E-2</v>
      </c>
      <c r="G213" s="2">
        <v>0.10040816326530599</v>
      </c>
      <c r="H213" s="2">
        <v>0.166913946587537</v>
      </c>
      <c r="I213" s="2">
        <v>0.150031786395423</v>
      </c>
      <c r="J213" s="2">
        <v>7.2968490878938599E-2</v>
      </c>
      <c r="K213" s="2">
        <v>0.140133951571355</v>
      </c>
      <c r="L213" s="2">
        <v>0.222322638951649</v>
      </c>
      <c r="M213" s="2">
        <v>0.15415896487985201</v>
      </c>
      <c r="N213" s="3">
        <v>0.72581536760641197</v>
      </c>
      <c r="O213" s="3">
        <v>1.9961612284069099</v>
      </c>
    </row>
    <row r="214" spans="1:15" x14ac:dyDescent="0.3">
      <c r="A214" s="8" t="s">
        <v>198</v>
      </c>
      <c r="B214" s="8" t="s">
        <v>91</v>
      </c>
      <c r="C214" s="2">
        <v>2.8645833333333301E-2</v>
      </c>
      <c r="D214" s="2">
        <v>7.8481012658227794E-2</v>
      </c>
      <c r="E214" s="2">
        <v>9.6244131455399104E-2</v>
      </c>
      <c r="F214" s="2">
        <v>3.2119914346895102E-2</v>
      </c>
      <c r="G214" s="2">
        <v>1.45228215767635E-2</v>
      </c>
      <c r="H214" s="2">
        <v>4.2944785276073601E-2</v>
      </c>
      <c r="I214" s="2">
        <v>5.29411764705882E-2</v>
      </c>
      <c r="J214" s="2">
        <v>2.04841713221601E-2</v>
      </c>
      <c r="K214" s="2">
        <v>5.47445255474453E-2</v>
      </c>
      <c r="L214" s="2">
        <v>9.6885813148788899E-2</v>
      </c>
      <c r="M214" s="2">
        <v>3.7854889589905398E-2</v>
      </c>
      <c r="N214" s="3">
        <v>0.22532588454376201</v>
      </c>
      <c r="O214" s="3">
        <v>0.54460093896713602</v>
      </c>
    </row>
    <row r="215" spans="1:15" x14ac:dyDescent="0.3">
      <c r="A215" s="8" t="s">
        <v>198</v>
      </c>
      <c r="B215" s="8" t="s">
        <v>92</v>
      </c>
      <c r="C215" s="2">
        <v>-3.0150753768844199E-2</v>
      </c>
      <c r="D215" s="2">
        <v>8.2901554404145095E-2</v>
      </c>
      <c r="E215" s="2">
        <v>4.3062200956937802E-2</v>
      </c>
      <c r="F215" s="2">
        <v>6.8807339449541302E-2</v>
      </c>
      <c r="G215" s="2">
        <v>3.0042918454935601E-2</v>
      </c>
      <c r="H215" s="2">
        <v>7.9166666666666705E-2</v>
      </c>
      <c r="I215" s="2">
        <v>8.1081081081081099E-2</v>
      </c>
      <c r="J215" s="2">
        <v>7.8571428571428598E-2</v>
      </c>
      <c r="K215" s="2">
        <v>0.12251655629139099</v>
      </c>
      <c r="L215" s="2">
        <v>-2.9498525073746299E-3</v>
      </c>
      <c r="M215" s="2">
        <v>0.14201183431952699</v>
      </c>
      <c r="N215" s="3">
        <v>0.378571428571429</v>
      </c>
      <c r="O215" s="3">
        <v>0.84688995215311003</v>
      </c>
    </row>
    <row r="216" spans="1:15" x14ac:dyDescent="0.3">
      <c r="A216" s="8" t="s">
        <v>198</v>
      </c>
      <c r="B216" s="8" t="s">
        <v>93</v>
      </c>
      <c r="C216" s="2">
        <v>9.0629915362145097E-3</v>
      </c>
      <c r="D216" s="2">
        <v>7.0516627078384799E-3</v>
      </c>
      <c r="E216" s="2">
        <v>1.9680106139898301E-2</v>
      </c>
      <c r="F216" s="2">
        <v>-7.30085297094116E-3</v>
      </c>
      <c r="G216" s="2">
        <v>-5.6797495084832204E-3</v>
      </c>
      <c r="H216" s="2">
        <v>1.0618820944708901E-2</v>
      </c>
      <c r="I216" s="2">
        <v>2.0507246376811599E-2</v>
      </c>
      <c r="J216" s="2">
        <v>-5.87942909891358E-2</v>
      </c>
      <c r="K216" s="2">
        <v>5.28102602791399E-3</v>
      </c>
      <c r="L216" s="2">
        <v>1.7485928705440901E-2</v>
      </c>
      <c r="M216" s="2">
        <v>7.89201947189851E-3</v>
      </c>
      <c r="N216" s="3">
        <v>-2.96811758858198E-2</v>
      </c>
      <c r="O216" s="3">
        <v>7.2234097442323304E-3</v>
      </c>
    </row>
    <row r="217" spans="1:15" x14ac:dyDescent="0.3">
      <c r="A217" s="8" t="s">
        <v>198</v>
      </c>
      <c r="B217" s="8" t="s">
        <v>94</v>
      </c>
      <c r="C217" s="2">
        <v>7.2020725388601006E-2</v>
      </c>
      <c r="D217" s="2">
        <v>4.8815853069115497E-2</v>
      </c>
      <c r="E217" s="2">
        <v>5.3456221198156698E-2</v>
      </c>
      <c r="F217" s="2">
        <v>2.6684164479440099E-2</v>
      </c>
      <c r="G217" s="2">
        <v>3.4938219002982503E-2</v>
      </c>
      <c r="H217" s="2">
        <v>-1.2350761630300501E-3</v>
      </c>
      <c r="I217" s="2">
        <v>1.0717230008244E-2</v>
      </c>
      <c r="J217" s="2">
        <v>-3.5073409461663901E-2</v>
      </c>
      <c r="K217" s="2">
        <v>6.7624683009298399E-3</v>
      </c>
      <c r="L217" s="2">
        <v>0</v>
      </c>
      <c r="M217" s="2">
        <v>3.1905961376994099E-2</v>
      </c>
      <c r="N217" s="3">
        <v>2.4469820554649298E-3</v>
      </c>
      <c r="O217" s="3">
        <v>0.13271889400921699</v>
      </c>
    </row>
    <row r="218" spans="1:15" x14ac:dyDescent="0.3">
      <c r="A218" s="8" t="s">
        <v>198</v>
      </c>
      <c r="B218" s="8" t="s">
        <v>95</v>
      </c>
      <c r="C218" s="2">
        <v>0.13214285714285701</v>
      </c>
      <c r="D218" s="2">
        <v>0.15141955835962101</v>
      </c>
      <c r="E218" s="2">
        <v>7.3972602739726001E-2</v>
      </c>
      <c r="F218" s="2">
        <v>1.53061224489796E-2</v>
      </c>
      <c r="G218" s="2">
        <v>4.7738693467336703E-2</v>
      </c>
      <c r="H218" s="2">
        <v>7.4340527577937604E-2</v>
      </c>
      <c r="I218" s="2">
        <v>5.1339285714285698E-2</v>
      </c>
      <c r="J218" s="2">
        <v>6.3694267515923596E-3</v>
      </c>
      <c r="K218" s="2">
        <v>1.68776371308017E-2</v>
      </c>
      <c r="L218" s="2">
        <v>7.4688796680497896E-2</v>
      </c>
      <c r="M218" s="2">
        <v>8.8803088803088806E-2</v>
      </c>
      <c r="N218" s="3">
        <v>0.19745222929936301</v>
      </c>
      <c r="O218" s="3">
        <v>0.545205479452055</v>
      </c>
    </row>
    <row r="219" spans="1:15" x14ac:dyDescent="0.3">
      <c r="A219" s="8" t="s">
        <v>198</v>
      </c>
      <c r="B219" s="8" t="s">
        <v>96</v>
      </c>
      <c r="C219" s="2">
        <v>5.4602184087363503E-2</v>
      </c>
      <c r="D219" s="2">
        <v>7.8402366863905296E-2</v>
      </c>
      <c r="E219" s="2">
        <v>5.8984910836762702E-2</v>
      </c>
      <c r="F219" s="2">
        <v>9.3264248704663197E-2</v>
      </c>
      <c r="G219" s="2">
        <v>9.3601895734597207E-2</v>
      </c>
      <c r="H219" s="2">
        <v>0.143011917659805</v>
      </c>
      <c r="I219" s="2">
        <v>0.17061611374407601</v>
      </c>
      <c r="J219" s="2">
        <v>0.16194331983805699</v>
      </c>
      <c r="K219" s="2">
        <v>0.13728222996515699</v>
      </c>
      <c r="L219" s="2">
        <v>0.19669117647058801</v>
      </c>
      <c r="M219" s="2">
        <v>0.171018945212494</v>
      </c>
      <c r="N219" s="3">
        <v>0.85182186234817803</v>
      </c>
      <c r="O219" s="3">
        <v>2.1371742112482899</v>
      </c>
    </row>
    <row r="220" spans="1:15" x14ac:dyDescent="0.3">
      <c r="A220" s="8" t="s">
        <v>198</v>
      </c>
      <c r="B220" s="8" t="s">
        <v>97</v>
      </c>
      <c r="C220" s="2">
        <v>-2.4143739472206601E-2</v>
      </c>
      <c r="D220" s="2">
        <v>-1.20828538550058E-2</v>
      </c>
      <c r="E220" s="2">
        <v>1.45602795573675E-2</v>
      </c>
      <c r="F220" s="2">
        <v>-3.3295063145809399E-2</v>
      </c>
      <c r="G220" s="2">
        <v>-2.85035629453682E-2</v>
      </c>
      <c r="H220" s="2">
        <v>-2.26161369193154E-2</v>
      </c>
      <c r="I220" s="2">
        <v>1.2507817385866201E-3</v>
      </c>
      <c r="J220" s="2">
        <v>-9.7439100562148703E-2</v>
      </c>
      <c r="K220" s="2">
        <v>-5.5363321799308E-3</v>
      </c>
      <c r="L220" s="2">
        <v>-7.4460681976339593E-2</v>
      </c>
      <c r="M220" s="2">
        <v>-8.2706766917293201E-2</v>
      </c>
      <c r="N220" s="3">
        <v>-0.23797626483447801</v>
      </c>
      <c r="O220" s="3">
        <v>-0.28945835760046601</v>
      </c>
    </row>
    <row r="221" spans="1:15" x14ac:dyDescent="0.3">
      <c r="A221" s="8" t="s">
        <v>198</v>
      </c>
      <c r="B221" s="8" t="s">
        <v>98</v>
      </c>
      <c r="C221" s="2">
        <v>-9.0415913200723296E-3</v>
      </c>
      <c r="D221" s="2">
        <v>-2.7372262773722601E-2</v>
      </c>
      <c r="E221" s="2">
        <v>6.5666041275797404E-3</v>
      </c>
      <c r="F221" s="2">
        <v>1.86393289841566E-3</v>
      </c>
      <c r="G221" s="2">
        <v>-1.02325581395349E-2</v>
      </c>
      <c r="H221" s="2">
        <v>2.8195488721804499E-2</v>
      </c>
      <c r="I221" s="2">
        <v>5.7586837294332699E-2</v>
      </c>
      <c r="J221" s="2">
        <v>-2.2471910112359501E-2</v>
      </c>
      <c r="K221" s="2">
        <v>7.1618037135278506E-2</v>
      </c>
      <c r="L221" s="2">
        <v>-4.7029702970297002E-2</v>
      </c>
      <c r="M221" s="2">
        <v>-1.55844155844156E-2</v>
      </c>
      <c r="N221" s="3">
        <v>-1.7286084701814999E-2</v>
      </c>
      <c r="O221" s="3">
        <v>6.6604127579737299E-2</v>
      </c>
    </row>
    <row r="222" spans="1:15" x14ac:dyDescent="0.3">
      <c r="A222" s="8" t="s">
        <v>199</v>
      </c>
      <c r="B222" s="8" t="s">
        <v>87</v>
      </c>
      <c r="C222" s="2">
        <v>9.8178137651821901E-2</v>
      </c>
      <c r="D222" s="2">
        <v>3.0875576036866401E-2</v>
      </c>
      <c r="E222" s="2">
        <v>3.3080017881090697E-2</v>
      </c>
      <c r="F222" s="2">
        <v>6.2310688013846802E-2</v>
      </c>
      <c r="G222" s="2">
        <v>4.1955193482688398E-2</v>
      </c>
      <c r="H222" s="2">
        <v>6.1376075058639602E-2</v>
      </c>
      <c r="I222" s="2">
        <v>6.8139963167587497E-2</v>
      </c>
      <c r="J222" s="2">
        <v>5.4137931034482799E-2</v>
      </c>
      <c r="K222" s="2">
        <v>9.5845600261694502E-2</v>
      </c>
      <c r="L222" s="2">
        <v>9.1343283582089596E-2</v>
      </c>
      <c r="M222" s="2">
        <v>8.4792122538293199E-2</v>
      </c>
      <c r="N222" s="3">
        <v>0.36758620689655203</v>
      </c>
      <c r="O222" s="3">
        <v>0.772910147518999</v>
      </c>
    </row>
    <row r="223" spans="1:15" x14ac:dyDescent="0.3">
      <c r="A223" s="8" t="s">
        <v>199</v>
      </c>
      <c r="B223" s="8" t="s">
        <v>88</v>
      </c>
      <c r="C223" s="2">
        <v>4.9202912812438496E-3</v>
      </c>
      <c r="D223" s="2">
        <v>-6.4629847238542896E-3</v>
      </c>
      <c r="E223" s="2">
        <v>-2.14863000197122E-2</v>
      </c>
      <c r="F223" s="2">
        <v>2.8203062046736498E-3</v>
      </c>
      <c r="G223" s="2">
        <v>1.6070711128967501E-2</v>
      </c>
      <c r="H223" s="2">
        <v>4.1518386714116201E-2</v>
      </c>
      <c r="I223" s="2">
        <v>3.2649962034927899E-2</v>
      </c>
      <c r="J223" s="2">
        <v>1.2683823529411799E-2</v>
      </c>
      <c r="K223" s="2">
        <v>9.0397531312397902E-2</v>
      </c>
      <c r="L223" s="2">
        <v>0.109039453970368</v>
      </c>
      <c r="M223" s="2">
        <v>0.11513059141399</v>
      </c>
      <c r="N223" s="3">
        <v>0.36562499999999998</v>
      </c>
      <c r="O223" s="3">
        <v>0.46441947565543101</v>
      </c>
    </row>
    <row r="224" spans="1:15" x14ac:dyDescent="0.3">
      <c r="A224" s="8" t="s">
        <v>199</v>
      </c>
      <c r="B224" s="8" t="s">
        <v>89</v>
      </c>
      <c r="C224" s="2">
        <v>0.2</v>
      </c>
      <c r="D224" s="2">
        <v>7.2222222222222202E-2</v>
      </c>
      <c r="E224" s="2">
        <v>7.2538860103626895E-2</v>
      </c>
      <c r="F224" s="2">
        <v>8.6956521739130405E-2</v>
      </c>
      <c r="G224" s="2">
        <v>-4.4444444444444401E-3</v>
      </c>
      <c r="H224" s="2">
        <v>8.9285714285714298E-3</v>
      </c>
      <c r="I224" s="2">
        <v>1.3274336283185801E-2</v>
      </c>
      <c r="J224" s="2">
        <v>8.7336244541484698E-2</v>
      </c>
      <c r="K224" s="2">
        <v>0.160642570281124</v>
      </c>
      <c r="L224" s="2">
        <v>5.8823529411764698E-2</v>
      </c>
      <c r="M224" s="2">
        <v>0.11111111111111099</v>
      </c>
      <c r="N224" s="3">
        <v>0.48471615720523997</v>
      </c>
      <c r="O224" s="3">
        <v>0.76165803108808305</v>
      </c>
    </row>
    <row r="225" spans="1:15" x14ac:dyDescent="0.3">
      <c r="A225" s="8" t="s">
        <v>199</v>
      </c>
      <c r="B225" s="8" t="s">
        <v>90</v>
      </c>
      <c r="C225" s="2">
        <v>8.6764705882352897E-2</v>
      </c>
      <c r="D225" s="2">
        <v>4.0595399188091998E-2</v>
      </c>
      <c r="E225" s="2">
        <v>7.8023407022106599E-3</v>
      </c>
      <c r="F225" s="2">
        <v>0.100645161290323</v>
      </c>
      <c r="G225" s="2">
        <v>0.118405627198124</v>
      </c>
      <c r="H225" s="2">
        <v>0.16142557651991599</v>
      </c>
      <c r="I225" s="2">
        <v>0.18772563176895299</v>
      </c>
      <c r="J225" s="2">
        <v>0.13221884498480199</v>
      </c>
      <c r="K225" s="2">
        <v>0.218791946308725</v>
      </c>
      <c r="L225" s="2">
        <v>0.22136563876651999</v>
      </c>
      <c r="M225" s="2">
        <v>0.18394950405770999</v>
      </c>
      <c r="N225" s="3">
        <v>0.99544072948328299</v>
      </c>
      <c r="O225" s="3">
        <v>2.4148244473342002</v>
      </c>
    </row>
    <row r="226" spans="1:15" x14ac:dyDescent="0.3">
      <c r="A226" s="8" t="s">
        <v>199</v>
      </c>
      <c r="B226" s="8" t="s">
        <v>91</v>
      </c>
      <c r="C226" s="2">
        <v>4.9586776859504099E-2</v>
      </c>
      <c r="D226" s="2">
        <v>2.8871391076115499E-2</v>
      </c>
      <c r="E226" s="2">
        <v>9.1836734693877597E-2</v>
      </c>
      <c r="F226" s="2">
        <v>4.67289719626168E-2</v>
      </c>
      <c r="G226" s="2">
        <v>7.1428571428571397E-2</v>
      </c>
      <c r="H226" s="2">
        <v>6.4583333333333298E-2</v>
      </c>
      <c r="I226" s="2">
        <v>5.0880626223092001E-2</v>
      </c>
      <c r="J226" s="2">
        <v>5.0279329608938501E-2</v>
      </c>
      <c r="K226" s="2">
        <v>4.6099290780141799E-2</v>
      </c>
      <c r="L226" s="2">
        <v>0.10847457627118599</v>
      </c>
      <c r="M226" s="2">
        <v>7.9510703363914401E-2</v>
      </c>
      <c r="N226" s="3">
        <v>0.314711359404097</v>
      </c>
      <c r="O226" s="3">
        <v>0.80102040816326503</v>
      </c>
    </row>
    <row r="227" spans="1:15" x14ac:dyDescent="0.3">
      <c r="A227" s="8" t="s">
        <v>199</v>
      </c>
      <c r="B227" s="8" t="s">
        <v>92</v>
      </c>
      <c r="C227" s="2">
        <v>6.9892473118279605E-2</v>
      </c>
      <c r="D227" s="2">
        <v>-3.5175879396984903E-2</v>
      </c>
      <c r="E227" s="2">
        <v>0</v>
      </c>
      <c r="F227" s="2">
        <v>0.109375</v>
      </c>
      <c r="G227" s="2">
        <v>2.8169014084507001E-2</v>
      </c>
      <c r="H227" s="2">
        <v>1.3698630136986301E-2</v>
      </c>
      <c r="I227" s="2">
        <v>4.0540540540540501E-2</v>
      </c>
      <c r="J227" s="2">
        <v>-2.5974025974026E-2</v>
      </c>
      <c r="K227" s="2">
        <v>0.133333333333333</v>
      </c>
      <c r="L227" s="2">
        <v>0.129411764705882</v>
      </c>
      <c r="M227" s="2">
        <v>0.125</v>
      </c>
      <c r="N227" s="3">
        <v>0.40259740259740301</v>
      </c>
      <c r="O227" s="3">
        <v>0.6875</v>
      </c>
    </row>
    <row r="228" spans="1:15" x14ac:dyDescent="0.3">
      <c r="A228" s="8" t="s">
        <v>199</v>
      </c>
      <c r="B228" s="8" t="s">
        <v>93</v>
      </c>
      <c r="C228" s="2">
        <v>3.5599590023915301E-2</v>
      </c>
      <c r="D228" s="2">
        <v>1.0556875164951201E-2</v>
      </c>
      <c r="E228" s="2">
        <v>1.12953773831288E-2</v>
      </c>
      <c r="F228" s="2">
        <v>1.4139066434243701E-2</v>
      </c>
      <c r="G228" s="2">
        <v>2.0881079704609101E-2</v>
      </c>
      <c r="H228" s="2">
        <v>2.6191070092292299E-2</v>
      </c>
      <c r="I228" s="2">
        <v>2.8986387943607202E-2</v>
      </c>
      <c r="J228" s="2">
        <v>-2.78745644599303E-2</v>
      </c>
      <c r="K228" s="2">
        <v>4.1795759674381899E-2</v>
      </c>
      <c r="L228" s="2">
        <v>4.2976266837716499E-2</v>
      </c>
      <c r="M228" s="2">
        <v>2.5830258302582999E-2</v>
      </c>
      <c r="N228" s="3">
        <v>8.35646370991555E-2</v>
      </c>
      <c r="O228" s="3">
        <v>0.197962914599112</v>
      </c>
    </row>
    <row r="229" spans="1:15" x14ac:dyDescent="0.3">
      <c r="A229" s="8" t="s">
        <v>199</v>
      </c>
      <c r="B229" s="8" t="s">
        <v>94</v>
      </c>
      <c r="C229" s="2">
        <v>4.6995835812016697E-2</v>
      </c>
      <c r="D229" s="2">
        <v>1.8749999999999999E-2</v>
      </c>
      <c r="E229" s="2">
        <v>1.2827663134411599E-2</v>
      </c>
      <c r="F229" s="2">
        <v>1.3766519823788501E-2</v>
      </c>
      <c r="G229" s="2">
        <v>3.0961434003259101E-2</v>
      </c>
      <c r="H229" s="2">
        <v>1.7913593256058999E-2</v>
      </c>
      <c r="I229" s="2">
        <v>-3.1055900621118002E-3</v>
      </c>
      <c r="J229" s="2">
        <v>-1.8172377985462101E-2</v>
      </c>
      <c r="K229" s="2">
        <v>1.216287678477E-2</v>
      </c>
      <c r="L229" s="2">
        <v>3.2915360501567403E-2</v>
      </c>
      <c r="M229" s="2">
        <v>1.01163378856854E-2</v>
      </c>
      <c r="N229" s="3">
        <v>3.6863966770508801E-2</v>
      </c>
      <c r="O229" s="3">
        <v>0.11377579475739</v>
      </c>
    </row>
    <row r="230" spans="1:15" x14ac:dyDescent="0.3">
      <c r="A230" s="8" t="s">
        <v>199</v>
      </c>
      <c r="B230" s="8" t="s">
        <v>95</v>
      </c>
      <c r="C230" s="2">
        <v>0.12755102040816299</v>
      </c>
      <c r="D230" s="2">
        <v>5.4298642533936702E-2</v>
      </c>
      <c r="E230" s="2">
        <v>7.2961373390557901E-2</v>
      </c>
      <c r="F230" s="2">
        <v>0.14399999999999999</v>
      </c>
      <c r="G230" s="2">
        <v>-2.7972027972028E-2</v>
      </c>
      <c r="H230" s="2">
        <v>5.0359712230215799E-2</v>
      </c>
      <c r="I230" s="2">
        <v>5.4794520547945202E-2</v>
      </c>
      <c r="J230" s="2">
        <v>-3.2467532467532499E-2</v>
      </c>
      <c r="K230" s="2">
        <v>0.144295302013423</v>
      </c>
      <c r="L230" s="2">
        <v>0.143695014662757</v>
      </c>
      <c r="M230" s="2">
        <v>0.115384615384615</v>
      </c>
      <c r="N230" s="3">
        <v>0.412337662337662</v>
      </c>
      <c r="O230" s="3">
        <v>0.86695278969957101</v>
      </c>
    </row>
    <row r="231" spans="1:15" x14ac:dyDescent="0.3">
      <c r="A231" s="8" t="s">
        <v>199</v>
      </c>
      <c r="B231" s="8" t="s">
        <v>96</v>
      </c>
      <c r="C231" s="2">
        <v>3.6065573770491799E-2</v>
      </c>
      <c r="D231" s="2">
        <v>-1.7405063291139201E-2</v>
      </c>
      <c r="E231" s="2">
        <v>1.4492753623188401E-2</v>
      </c>
      <c r="F231" s="2">
        <v>6.9841269841269801E-2</v>
      </c>
      <c r="G231" s="2">
        <v>6.82492581602374E-2</v>
      </c>
      <c r="H231" s="2">
        <v>0.118055555555556</v>
      </c>
      <c r="I231" s="2">
        <v>0.19130434782608699</v>
      </c>
      <c r="J231" s="2">
        <v>8.1334723670490106E-2</v>
      </c>
      <c r="K231" s="2">
        <v>0.16200578592092599</v>
      </c>
      <c r="L231" s="2">
        <v>0.18672199170124501</v>
      </c>
      <c r="M231" s="2">
        <v>0.16643356643356599</v>
      </c>
      <c r="N231" s="3">
        <v>0.73931178310740397</v>
      </c>
      <c r="O231" s="3">
        <v>1.68599033816425</v>
      </c>
    </row>
    <row r="232" spans="1:15" x14ac:dyDescent="0.3">
      <c r="A232" s="8" t="s">
        <v>199</v>
      </c>
      <c r="B232" s="8" t="s">
        <v>97</v>
      </c>
      <c r="C232" s="2">
        <v>-3.0376670716889399E-3</v>
      </c>
      <c r="D232" s="2">
        <v>-2.0719073735527099E-2</v>
      </c>
      <c r="E232" s="2">
        <v>-3.9825762289981297E-2</v>
      </c>
      <c r="F232" s="2">
        <v>-1.94426441996111E-2</v>
      </c>
      <c r="G232" s="2">
        <v>-2.11500330469266E-2</v>
      </c>
      <c r="H232" s="2">
        <v>-1.41796083727211E-2</v>
      </c>
      <c r="I232" s="2">
        <v>-9.5890410958904097E-3</v>
      </c>
      <c r="J232" s="2">
        <v>-7.4688796680497896E-2</v>
      </c>
      <c r="K232" s="2">
        <v>2.98953662182362E-3</v>
      </c>
      <c r="L232" s="2">
        <v>-7.8986587183308504E-2</v>
      </c>
      <c r="M232" s="2">
        <v>-5.09708737864078E-2</v>
      </c>
      <c r="N232" s="3">
        <v>-0.188796680497925</v>
      </c>
      <c r="O232" s="3">
        <v>-0.27006845052893602</v>
      </c>
    </row>
    <row r="233" spans="1:15" x14ac:dyDescent="0.3">
      <c r="A233" s="8" t="s">
        <v>199</v>
      </c>
      <c r="B233" s="8" t="s">
        <v>98</v>
      </c>
      <c r="C233" s="2">
        <v>-2.1656050955414001E-2</v>
      </c>
      <c r="D233" s="2">
        <v>-4.4270833333333301E-2</v>
      </c>
      <c r="E233" s="2">
        <v>-3.9509536784741103E-2</v>
      </c>
      <c r="F233" s="2">
        <v>-2.4113475177304999E-2</v>
      </c>
      <c r="G233" s="2">
        <v>7.2674418604651196E-3</v>
      </c>
      <c r="H233" s="2">
        <v>0</v>
      </c>
      <c r="I233" s="2">
        <v>-4.3290043290043299E-3</v>
      </c>
      <c r="J233" s="2">
        <v>-4.9275362318840603E-2</v>
      </c>
      <c r="K233" s="2">
        <v>7.4695121951219495E-2</v>
      </c>
      <c r="L233" s="2">
        <v>2.8368794326241102E-3</v>
      </c>
      <c r="M233" s="2">
        <v>4.2432814710042397E-3</v>
      </c>
      <c r="N233" s="3">
        <v>2.8985507246376802E-2</v>
      </c>
      <c r="O233" s="3">
        <v>-3.2697547683923703E-2</v>
      </c>
    </row>
    <row r="234" spans="1:15" x14ac:dyDescent="0.3">
      <c r="A234" s="8" t="s">
        <v>200</v>
      </c>
      <c r="B234" s="8" t="s">
        <v>87</v>
      </c>
      <c r="C234" s="2">
        <v>3.8275406951165901E-2</v>
      </c>
      <c r="D234" s="2">
        <v>7.4576271186440696E-2</v>
      </c>
      <c r="E234" s="2">
        <v>6.8217665615142004E-2</v>
      </c>
      <c r="F234" s="2">
        <v>0.11812476928755999</v>
      </c>
      <c r="G234" s="2">
        <v>0.120831957741829</v>
      </c>
      <c r="H234" s="2">
        <v>4.59499263622975E-2</v>
      </c>
      <c r="I234" s="2">
        <v>3.6609405801182798E-2</v>
      </c>
      <c r="J234" s="2">
        <v>9.7799511002445005E-3</v>
      </c>
      <c r="K234" s="2">
        <v>8.50147968792037E-2</v>
      </c>
      <c r="L234" s="2">
        <v>9.9925613687081596E-2</v>
      </c>
      <c r="M234" s="2">
        <v>8.4310189359783599E-2</v>
      </c>
      <c r="N234" s="3">
        <v>0.30671013311600098</v>
      </c>
      <c r="O234" s="3">
        <v>0.89668769716088303</v>
      </c>
    </row>
    <row r="235" spans="1:15" x14ac:dyDescent="0.3">
      <c r="A235" s="8" t="s">
        <v>200</v>
      </c>
      <c r="B235" s="8" t="s">
        <v>88</v>
      </c>
      <c r="C235" s="2">
        <v>-1.03223088266273E-2</v>
      </c>
      <c r="D235" s="2">
        <v>8.7271179225202195E-3</v>
      </c>
      <c r="E235" s="2">
        <v>4.1569951466554102E-2</v>
      </c>
      <c r="F235" s="2">
        <v>4.29497568881686E-2</v>
      </c>
      <c r="G235" s="2">
        <v>6.2937062937062901E-2</v>
      </c>
      <c r="H235" s="2">
        <v>6.5606725146198794E-2</v>
      </c>
      <c r="I235" s="2">
        <v>8.3004630423598E-2</v>
      </c>
      <c r="J235" s="2">
        <v>1.21931908155186E-2</v>
      </c>
      <c r="K235" s="2">
        <v>0.109668335419274</v>
      </c>
      <c r="L235" s="2">
        <v>0.16283659946426099</v>
      </c>
      <c r="M235" s="2">
        <v>0.123787584869059</v>
      </c>
      <c r="N235" s="3">
        <v>0.467775138558987</v>
      </c>
      <c r="O235" s="3">
        <v>0.95589786874868099</v>
      </c>
    </row>
    <row r="236" spans="1:15" x14ac:dyDescent="0.3">
      <c r="A236" s="8" t="s">
        <v>200</v>
      </c>
      <c r="B236" s="8" t="s">
        <v>89</v>
      </c>
      <c r="C236" s="2">
        <v>6.21468926553672E-2</v>
      </c>
      <c r="D236" s="2">
        <v>2.1276595744680899E-2</v>
      </c>
      <c r="E236" s="2">
        <v>4.6875E-2</v>
      </c>
      <c r="F236" s="2">
        <v>0.164179104477612</v>
      </c>
      <c r="G236" s="2">
        <v>0.23931623931623899</v>
      </c>
      <c r="H236" s="2">
        <v>7.9310344827586199E-2</v>
      </c>
      <c r="I236" s="2">
        <v>7.0287539936102206E-2</v>
      </c>
      <c r="J236" s="2">
        <v>1.1940298507462701E-2</v>
      </c>
      <c r="K236" s="2">
        <v>4.71976401179941E-2</v>
      </c>
      <c r="L236" s="2">
        <v>0.16056338028169001</v>
      </c>
      <c r="M236" s="2">
        <v>0.101941747572816</v>
      </c>
      <c r="N236" s="3">
        <v>0.35522388059701498</v>
      </c>
      <c r="O236" s="3">
        <v>1.3645833333333299</v>
      </c>
    </row>
    <row r="237" spans="1:15" x14ac:dyDescent="0.3">
      <c r="A237" s="8" t="s">
        <v>200</v>
      </c>
      <c r="B237" s="8" t="s">
        <v>90</v>
      </c>
      <c r="C237" s="2">
        <v>3.3742331288343599E-2</v>
      </c>
      <c r="D237" s="2">
        <v>3.7091988130563802E-2</v>
      </c>
      <c r="E237" s="2">
        <v>5.2932761087267501E-2</v>
      </c>
      <c r="F237" s="2">
        <v>0.108695652173913</v>
      </c>
      <c r="G237" s="2">
        <v>0.18014705882352899</v>
      </c>
      <c r="H237" s="2">
        <v>0.201453790238837</v>
      </c>
      <c r="I237" s="2">
        <v>0.235955056179775</v>
      </c>
      <c r="J237" s="2">
        <v>0.15524475524475501</v>
      </c>
      <c r="K237" s="2">
        <v>0.24273607748184001</v>
      </c>
      <c r="L237" s="2">
        <v>0.19727228446176301</v>
      </c>
      <c r="M237" s="2">
        <v>0.19039869812856</v>
      </c>
      <c r="N237" s="3">
        <v>1.04615384615385</v>
      </c>
      <c r="O237" s="3">
        <v>3.1859799713877002</v>
      </c>
    </row>
    <row r="238" spans="1:15" x14ac:dyDescent="0.3">
      <c r="A238" s="8" t="s">
        <v>200</v>
      </c>
      <c r="B238" s="8" t="s">
        <v>91</v>
      </c>
      <c r="C238" s="2">
        <v>6.2678062678062696E-2</v>
      </c>
      <c r="D238" s="2">
        <v>6.7024128686327095E-2</v>
      </c>
      <c r="E238" s="2">
        <v>9.5477386934673406E-2</v>
      </c>
      <c r="F238" s="2">
        <v>7.5688073394495403E-2</v>
      </c>
      <c r="G238" s="2">
        <v>0.14285714285714299</v>
      </c>
      <c r="H238" s="2">
        <v>5.9701492537313397E-2</v>
      </c>
      <c r="I238" s="2">
        <v>4.5774647887323897E-2</v>
      </c>
      <c r="J238" s="2">
        <v>6.3973063973064001E-2</v>
      </c>
      <c r="K238" s="2">
        <v>5.2215189873417701E-2</v>
      </c>
      <c r="L238" s="2">
        <v>5.2631578947368397E-2</v>
      </c>
      <c r="M238" s="2">
        <v>7.4285714285714302E-2</v>
      </c>
      <c r="N238" s="3">
        <v>0.265993265993266</v>
      </c>
      <c r="O238" s="3">
        <v>0.88944723618090404</v>
      </c>
    </row>
    <row r="239" spans="1:15" x14ac:dyDescent="0.3">
      <c r="A239" s="8" t="s">
        <v>200</v>
      </c>
      <c r="B239" s="8" t="s">
        <v>92</v>
      </c>
      <c r="C239" s="2">
        <v>7.2164948453608199E-2</v>
      </c>
      <c r="D239" s="2">
        <v>1.44230769230769E-2</v>
      </c>
      <c r="E239" s="2">
        <v>1.4218009478673001E-2</v>
      </c>
      <c r="F239" s="2">
        <v>1.4018691588785E-2</v>
      </c>
      <c r="G239" s="2">
        <v>4.6082949308755797E-2</v>
      </c>
      <c r="H239" s="2">
        <v>6.6079295154184994E-2</v>
      </c>
      <c r="I239" s="2">
        <v>0.107438016528926</v>
      </c>
      <c r="J239" s="2">
        <v>8.2089552238805999E-2</v>
      </c>
      <c r="K239" s="2">
        <v>7.9310344827586199E-2</v>
      </c>
      <c r="L239" s="2">
        <v>0.13099041533546299</v>
      </c>
      <c r="M239" s="2">
        <v>9.3220338983050793E-2</v>
      </c>
      <c r="N239" s="3">
        <v>0.44402985074626899</v>
      </c>
      <c r="O239" s="3">
        <v>0.83412322274881501</v>
      </c>
    </row>
    <row r="240" spans="1:15" x14ac:dyDescent="0.3">
      <c r="A240" s="8" t="s">
        <v>200</v>
      </c>
      <c r="B240" s="8" t="s">
        <v>93</v>
      </c>
      <c r="C240" s="2">
        <v>1.0769092703939699E-2</v>
      </c>
      <c r="D240" s="2">
        <v>2.7701322915741799E-2</v>
      </c>
      <c r="E240" s="2">
        <v>3.6198704103671701E-2</v>
      </c>
      <c r="F240" s="2">
        <v>3.81857595464399E-2</v>
      </c>
      <c r="G240" s="2">
        <v>4.5053003533568899E-2</v>
      </c>
      <c r="H240" s="2">
        <v>2.85099515868747E-2</v>
      </c>
      <c r="I240" s="2">
        <v>1.82307232516438E-2</v>
      </c>
      <c r="J240" s="2">
        <v>-3.7496331083064299E-2</v>
      </c>
      <c r="K240" s="2">
        <v>2.3633452771212898E-2</v>
      </c>
      <c r="L240" s="2">
        <v>3.9770611454531903E-2</v>
      </c>
      <c r="M240" s="2">
        <v>3.0227061098775199E-2</v>
      </c>
      <c r="N240" s="3">
        <v>5.54006457293807E-2</v>
      </c>
      <c r="O240" s="3">
        <v>0.24259179265658701</v>
      </c>
    </row>
    <row r="241" spans="1:15" x14ac:dyDescent="0.3">
      <c r="A241" s="8" t="s">
        <v>200</v>
      </c>
      <c r="B241" s="8" t="s">
        <v>94</v>
      </c>
      <c r="C241" s="2">
        <v>7.1380471380471405E-2</v>
      </c>
      <c r="D241" s="2">
        <v>7.6681332495285998E-2</v>
      </c>
      <c r="E241" s="2">
        <v>3.3858727378867498E-2</v>
      </c>
      <c r="F241" s="2">
        <v>3.2749858836815401E-2</v>
      </c>
      <c r="G241" s="2">
        <v>5.1940951339529799E-2</v>
      </c>
      <c r="H241" s="2">
        <v>1.4033264033263999E-2</v>
      </c>
      <c r="I241" s="2">
        <v>3.17785750896976E-2</v>
      </c>
      <c r="J241" s="2">
        <v>-4.6199701937406898E-2</v>
      </c>
      <c r="K241" s="2">
        <v>3.6979166666666702E-2</v>
      </c>
      <c r="L241" s="2">
        <v>6.17780010045203E-2</v>
      </c>
      <c r="M241" s="2">
        <v>4.8249763481551598E-2</v>
      </c>
      <c r="N241" s="3">
        <v>0.100844510680576</v>
      </c>
      <c r="O241" s="3">
        <v>0.29363689433742002</v>
      </c>
    </row>
    <row r="242" spans="1:15" x14ac:dyDescent="0.3">
      <c r="A242" s="8" t="s">
        <v>200</v>
      </c>
      <c r="B242" s="8" t="s">
        <v>95</v>
      </c>
      <c r="C242" s="2">
        <v>3.5294117647058802E-2</v>
      </c>
      <c r="D242" s="2">
        <v>4.5454545454545497E-2</v>
      </c>
      <c r="E242" s="2">
        <v>0.115942028985507</v>
      </c>
      <c r="F242" s="2">
        <v>0.100649350649351</v>
      </c>
      <c r="G242" s="2">
        <v>0.13569321533923301</v>
      </c>
      <c r="H242" s="2">
        <v>5.4545454545454501E-2</v>
      </c>
      <c r="I242" s="2">
        <v>-9.8522167487684695E-3</v>
      </c>
      <c r="J242" s="2">
        <v>3.7313432835820899E-2</v>
      </c>
      <c r="K242" s="2">
        <v>8.1534772182254203E-2</v>
      </c>
      <c r="L242" s="2">
        <v>0.117516629711752</v>
      </c>
      <c r="M242" s="2">
        <v>9.7222222222222196E-2</v>
      </c>
      <c r="N242" s="3">
        <v>0.37562189054726403</v>
      </c>
      <c r="O242" s="3">
        <v>1.0036231884058</v>
      </c>
    </row>
    <row r="243" spans="1:15" x14ac:dyDescent="0.3">
      <c r="A243" s="8" t="s">
        <v>200</v>
      </c>
      <c r="B243" s="8" t="s">
        <v>96</v>
      </c>
      <c r="C243" s="2">
        <v>9.3109869646182501E-3</v>
      </c>
      <c r="D243" s="2">
        <v>9.9630996309963096E-2</v>
      </c>
      <c r="E243" s="2">
        <v>8.7248322147651006E-2</v>
      </c>
      <c r="F243" s="2">
        <v>8.1790123456790098E-2</v>
      </c>
      <c r="G243" s="2">
        <v>9.8430813124108396E-2</v>
      </c>
      <c r="H243" s="2">
        <v>0.162337662337662</v>
      </c>
      <c r="I243" s="2">
        <v>0.22234636871508401</v>
      </c>
      <c r="J243" s="2">
        <v>0.10968921389396701</v>
      </c>
      <c r="K243" s="2">
        <v>0.27182866556836899</v>
      </c>
      <c r="L243" s="2">
        <v>0.17746113989637299</v>
      </c>
      <c r="M243" s="2">
        <v>0.171617161716172</v>
      </c>
      <c r="N243" s="3">
        <v>0.94698354661791595</v>
      </c>
      <c r="O243" s="3">
        <v>2.5738255033557</v>
      </c>
    </row>
    <row r="244" spans="1:15" x14ac:dyDescent="0.3">
      <c r="A244" s="8" t="s">
        <v>200</v>
      </c>
      <c r="B244" s="8" t="s">
        <v>97</v>
      </c>
      <c r="C244" s="2">
        <v>-9.5108695652173902E-3</v>
      </c>
      <c r="D244" s="2">
        <v>-1.57750342935528E-2</v>
      </c>
      <c r="E244" s="2">
        <v>-3.3449477351916397E-2</v>
      </c>
      <c r="F244" s="2">
        <v>-5.7678442682047599E-3</v>
      </c>
      <c r="G244" s="2">
        <v>8.7019579405366206E-3</v>
      </c>
      <c r="H244" s="2">
        <v>-1.078360891445E-2</v>
      </c>
      <c r="I244" s="2">
        <v>-1.8168604651162799E-2</v>
      </c>
      <c r="J244" s="2">
        <v>-9.9925980754996299E-2</v>
      </c>
      <c r="K244" s="2">
        <v>1.3980263157894701E-2</v>
      </c>
      <c r="L244" s="2">
        <v>-7.3803730738037296E-2</v>
      </c>
      <c r="M244" s="2">
        <v>-6.5674255691768796E-2</v>
      </c>
      <c r="N244" s="3">
        <v>-0.21021465581051099</v>
      </c>
      <c r="O244" s="3">
        <v>-0.25644599303135901</v>
      </c>
    </row>
    <row r="245" spans="1:15" x14ac:dyDescent="0.3">
      <c r="A245" s="8" t="s">
        <v>200</v>
      </c>
      <c r="B245" s="8" t="s">
        <v>98</v>
      </c>
      <c r="C245" s="2">
        <v>-6.6929133858267695E-2</v>
      </c>
      <c r="D245" s="2">
        <v>-2.8129395218002801E-2</v>
      </c>
      <c r="E245" s="2">
        <v>3.7626628075253299E-2</v>
      </c>
      <c r="F245" s="2">
        <v>-2.78940027894003E-2</v>
      </c>
      <c r="G245" s="2">
        <v>2.58249641319943E-2</v>
      </c>
      <c r="H245" s="2">
        <v>1.3986013986014E-2</v>
      </c>
      <c r="I245" s="2">
        <v>4.4137931034482797E-2</v>
      </c>
      <c r="J245" s="2">
        <v>-2.6420079260237799E-2</v>
      </c>
      <c r="K245" s="2">
        <v>0.153324287652646</v>
      </c>
      <c r="L245" s="2">
        <v>9.4117647058823504E-3</v>
      </c>
      <c r="M245" s="2">
        <v>2.2144522144522099E-2</v>
      </c>
      <c r="N245" s="3">
        <v>0.15852047556142701</v>
      </c>
      <c r="O245" s="3">
        <v>0.26917510853835003</v>
      </c>
    </row>
    <row r="246" spans="1:15" x14ac:dyDescent="0.3">
      <c r="A246" s="8" t="s">
        <v>201</v>
      </c>
      <c r="B246" s="8" t="s">
        <v>87</v>
      </c>
      <c r="C246" s="2">
        <v>5.9469696969696999E-2</v>
      </c>
      <c r="D246" s="2">
        <v>5.9349302824454803E-2</v>
      </c>
      <c r="E246" s="2">
        <v>-3.3749578130273399E-3</v>
      </c>
      <c r="F246" s="2">
        <v>6.6034541144598696E-2</v>
      </c>
      <c r="G246" s="2">
        <v>6.7662007623888201E-2</v>
      </c>
      <c r="H246" s="2">
        <v>3.6298720618863398E-2</v>
      </c>
      <c r="I246" s="2">
        <v>3.9046798736721199E-2</v>
      </c>
      <c r="J246" s="2">
        <v>7.0461453440176805E-2</v>
      </c>
      <c r="K246" s="2">
        <v>5.0593701600413002E-2</v>
      </c>
      <c r="L246" s="2">
        <v>7.5675675675675694E-2</v>
      </c>
      <c r="M246" s="2">
        <v>8.6797624486066705E-2</v>
      </c>
      <c r="N246" s="3">
        <v>0.31472782536612298</v>
      </c>
      <c r="O246" s="3">
        <v>0.60580492743840697</v>
      </c>
    </row>
    <row r="247" spans="1:15" x14ac:dyDescent="0.3">
      <c r="A247" s="8" t="s">
        <v>201</v>
      </c>
      <c r="B247" s="8" t="s">
        <v>88</v>
      </c>
      <c r="C247" s="2">
        <v>-4.0661425860666796E-3</v>
      </c>
      <c r="D247" s="2">
        <v>4.08274360370169E-3</v>
      </c>
      <c r="E247" s="2">
        <v>4.2287882895093498E-2</v>
      </c>
      <c r="F247" s="2">
        <v>3.8231469440832201E-2</v>
      </c>
      <c r="G247" s="2">
        <v>4.73446893787575E-2</v>
      </c>
      <c r="H247" s="2">
        <v>5.62066491270031E-2</v>
      </c>
      <c r="I247" s="2">
        <v>7.8577898550724598E-2</v>
      </c>
      <c r="J247" s="2">
        <v>4.3669955910140702E-2</v>
      </c>
      <c r="K247" s="2">
        <v>0.10963588815127701</v>
      </c>
      <c r="L247" s="2">
        <v>0.137599709934735</v>
      </c>
      <c r="M247" s="2">
        <v>0.13784860557768899</v>
      </c>
      <c r="N247" s="3">
        <v>0.499055217300021</v>
      </c>
      <c r="O247" s="3">
        <v>0.93548387096774199</v>
      </c>
    </row>
    <row r="248" spans="1:15" x14ac:dyDescent="0.3">
      <c r="A248" s="8" t="s">
        <v>201</v>
      </c>
      <c r="B248" s="8" t="s">
        <v>89</v>
      </c>
      <c r="C248" s="2">
        <v>7.6335877862595394E-2</v>
      </c>
      <c r="D248" s="2">
        <v>8.5106382978723402E-2</v>
      </c>
      <c r="E248" s="2">
        <v>8.4967320261437898E-2</v>
      </c>
      <c r="F248" s="2">
        <v>4.81927710843374E-2</v>
      </c>
      <c r="G248" s="2">
        <v>2.8735632183908E-2</v>
      </c>
      <c r="H248" s="2">
        <v>8.6592178770949699E-2</v>
      </c>
      <c r="I248" s="2">
        <v>0.102827763496144</v>
      </c>
      <c r="J248" s="2">
        <v>7.2261072261072298E-2</v>
      </c>
      <c r="K248" s="2">
        <v>0.05</v>
      </c>
      <c r="L248" s="2">
        <v>0.105590062111801</v>
      </c>
      <c r="M248" s="2">
        <v>0.123595505617978</v>
      </c>
      <c r="N248" s="3">
        <v>0.39860139860139898</v>
      </c>
      <c r="O248" s="3">
        <v>0.96078431372549</v>
      </c>
    </row>
    <row r="249" spans="1:15" x14ac:dyDescent="0.3">
      <c r="A249" s="8" t="s">
        <v>201</v>
      </c>
      <c r="B249" s="8" t="s">
        <v>90</v>
      </c>
      <c r="C249" s="2">
        <v>2.9027576197387501E-3</v>
      </c>
      <c r="D249" s="2">
        <v>2.8943560057887101E-3</v>
      </c>
      <c r="E249" s="2">
        <v>9.3795093795093806E-2</v>
      </c>
      <c r="F249" s="2">
        <v>6.5963060686015804E-2</v>
      </c>
      <c r="G249" s="2">
        <v>0.107673267326733</v>
      </c>
      <c r="H249" s="2">
        <v>0.15977653631284899</v>
      </c>
      <c r="I249" s="2">
        <v>0.14643545279383399</v>
      </c>
      <c r="J249" s="2">
        <v>5.7983193277310899E-2</v>
      </c>
      <c r="K249" s="2">
        <v>0.116759332803813</v>
      </c>
      <c r="L249" s="2">
        <v>0.15647226173542</v>
      </c>
      <c r="M249" s="2">
        <v>0.14760147601476001</v>
      </c>
      <c r="N249" s="3">
        <v>0.56806722689075595</v>
      </c>
      <c r="O249" s="3">
        <v>1.6926406926406901</v>
      </c>
    </row>
    <row r="250" spans="1:15" x14ac:dyDescent="0.3">
      <c r="A250" s="8" t="s">
        <v>201</v>
      </c>
      <c r="B250" s="8" t="s">
        <v>91</v>
      </c>
      <c r="C250" s="2">
        <v>0.108433734939759</v>
      </c>
      <c r="D250" s="2">
        <v>3.2608695652173898E-2</v>
      </c>
      <c r="E250" s="2">
        <v>5.6842105263157902E-2</v>
      </c>
      <c r="F250" s="2">
        <v>8.9641434262948197E-2</v>
      </c>
      <c r="G250" s="2">
        <v>3.8391224862888498E-2</v>
      </c>
      <c r="H250" s="2">
        <v>1.5845070422535201E-2</v>
      </c>
      <c r="I250" s="2">
        <v>6.5857885615251299E-2</v>
      </c>
      <c r="J250" s="2">
        <v>3.0894308943089401E-2</v>
      </c>
      <c r="K250" s="2">
        <v>5.8359621451104099E-2</v>
      </c>
      <c r="L250" s="2">
        <v>0.11177347242921</v>
      </c>
      <c r="M250" s="2">
        <v>7.7747989276139406E-2</v>
      </c>
      <c r="N250" s="3">
        <v>0.30731707317073198</v>
      </c>
      <c r="O250" s="3">
        <v>0.69263157894736804</v>
      </c>
    </row>
    <row r="251" spans="1:15" x14ac:dyDescent="0.3">
      <c r="A251" s="8" t="s">
        <v>201</v>
      </c>
      <c r="B251" s="8" t="s">
        <v>92</v>
      </c>
      <c r="C251" s="2">
        <v>-2.9761904761904798E-2</v>
      </c>
      <c r="D251" s="2">
        <v>8.5889570552147201E-2</v>
      </c>
      <c r="E251" s="2">
        <v>5.6497175141242903E-3</v>
      </c>
      <c r="F251" s="2">
        <v>3.3707865168539297E-2</v>
      </c>
      <c r="G251" s="2">
        <v>4.8913043478260899E-2</v>
      </c>
      <c r="H251" s="2">
        <v>9.3264248704663197E-2</v>
      </c>
      <c r="I251" s="2">
        <v>9.4786729857819899E-2</v>
      </c>
      <c r="J251" s="2">
        <v>4.3290043290043302E-2</v>
      </c>
      <c r="K251" s="2">
        <v>8.7136929460580895E-2</v>
      </c>
      <c r="L251" s="2">
        <v>0.15648854961832101</v>
      </c>
      <c r="M251" s="2">
        <v>9.9009900990099001E-2</v>
      </c>
      <c r="N251" s="3">
        <v>0.44155844155844198</v>
      </c>
      <c r="O251" s="3">
        <v>0.88135593220339004</v>
      </c>
    </row>
    <row r="252" spans="1:15" x14ac:dyDescent="0.3">
      <c r="A252" s="8" t="s">
        <v>201</v>
      </c>
      <c r="B252" s="8" t="s">
        <v>93</v>
      </c>
      <c r="C252" s="2">
        <v>1.9104312313975198E-2</v>
      </c>
      <c r="D252" s="2">
        <v>2.7983427290633699E-2</v>
      </c>
      <c r="E252" s="2">
        <v>9.6465147010241208E-3</v>
      </c>
      <c r="F252" s="2">
        <v>1.7603559976441301E-2</v>
      </c>
      <c r="G252" s="2">
        <v>1.0418006430868199E-2</v>
      </c>
      <c r="H252" s="2">
        <v>4.4551934826883898E-3</v>
      </c>
      <c r="I252" s="2">
        <v>5.5759726270434703E-3</v>
      </c>
      <c r="J252" s="2">
        <v>-3.2892249527410197E-2</v>
      </c>
      <c r="K252" s="2">
        <v>1.2379463122230899E-2</v>
      </c>
      <c r="L252" s="2">
        <v>4.4664693010683501E-2</v>
      </c>
      <c r="M252" s="2">
        <v>2.0884672252341099E-2</v>
      </c>
      <c r="N252" s="3">
        <v>4.4171392564587297E-2</v>
      </c>
      <c r="O252" s="3">
        <v>9.4879418566237203E-2</v>
      </c>
    </row>
    <row r="253" spans="1:15" x14ac:dyDescent="0.3">
      <c r="A253" s="8" t="s">
        <v>201</v>
      </c>
      <c r="B253" s="8" t="s">
        <v>94</v>
      </c>
      <c r="C253" s="2">
        <v>5.2914110429447901E-2</v>
      </c>
      <c r="D253" s="2">
        <v>3.7873270211216302E-2</v>
      </c>
      <c r="E253" s="2">
        <v>3.6842105263157898E-2</v>
      </c>
      <c r="F253" s="2">
        <v>2.2673434856176001E-2</v>
      </c>
      <c r="G253" s="2">
        <v>2.5148908007941801E-2</v>
      </c>
      <c r="H253" s="2">
        <v>4.2285345384118801E-2</v>
      </c>
      <c r="I253" s="2">
        <v>3.8711675441313098E-2</v>
      </c>
      <c r="J253" s="2">
        <v>-4.83005366726297E-2</v>
      </c>
      <c r="K253" s="2">
        <v>2.0989974937343399E-2</v>
      </c>
      <c r="L253" s="2">
        <v>2.73089904878797E-2</v>
      </c>
      <c r="M253" s="2">
        <v>3.0764635603345299E-2</v>
      </c>
      <c r="N253" s="3">
        <v>2.8920691711389401E-2</v>
      </c>
      <c r="O253" s="3">
        <v>0.210877192982456</v>
      </c>
    </row>
    <row r="254" spans="1:15" x14ac:dyDescent="0.3">
      <c r="A254" s="8" t="s">
        <v>201</v>
      </c>
      <c r="B254" s="8" t="s">
        <v>95</v>
      </c>
      <c r="C254" s="2">
        <v>0.11913357400721999</v>
      </c>
      <c r="D254" s="2">
        <v>9.3548387096774197E-2</v>
      </c>
      <c r="E254" s="2">
        <v>0.10914454277286099</v>
      </c>
      <c r="F254" s="2">
        <v>-1.0638297872340399E-2</v>
      </c>
      <c r="G254" s="2">
        <v>5.1075268817204297E-2</v>
      </c>
      <c r="H254" s="2">
        <v>3.32480818414322E-2</v>
      </c>
      <c r="I254" s="2">
        <v>0.10891089108910899</v>
      </c>
      <c r="J254" s="2">
        <v>0.10044642857142901</v>
      </c>
      <c r="K254" s="2">
        <v>3.6511156186612603E-2</v>
      </c>
      <c r="L254" s="2">
        <v>8.6105675146771005E-2</v>
      </c>
      <c r="M254" s="2">
        <v>0.124324324324324</v>
      </c>
      <c r="N254" s="3">
        <v>0.39285714285714302</v>
      </c>
      <c r="O254" s="3">
        <v>0.84070796460177</v>
      </c>
    </row>
    <row r="255" spans="1:15" x14ac:dyDescent="0.3">
      <c r="A255" s="8" t="s">
        <v>201</v>
      </c>
      <c r="B255" s="8" t="s">
        <v>96</v>
      </c>
      <c r="C255" s="2">
        <v>-1.5968063872255502E-2</v>
      </c>
      <c r="D255" s="2">
        <v>6.0851926977687598E-2</v>
      </c>
      <c r="E255" s="2">
        <v>0.116634799235182</v>
      </c>
      <c r="F255" s="2">
        <v>0.101027397260274</v>
      </c>
      <c r="G255" s="2">
        <v>0.11664074650077801</v>
      </c>
      <c r="H255" s="2">
        <v>0.108635097493036</v>
      </c>
      <c r="I255" s="2">
        <v>0.173366834170854</v>
      </c>
      <c r="J255" s="2">
        <v>0.13062098501070701</v>
      </c>
      <c r="K255" s="2">
        <v>0.14867424242424199</v>
      </c>
      <c r="L255" s="2">
        <v>0.147568013190437</v>
      </c>
      <c r="M255" s="2">
        <v>0.17385057471264401</v>
      </c>
      <c r="N255" s="3">
        <v>0.74946466809421797</v>
      </c>
      <c r="O255" s="3">
        <v>2.1242829827915899</v>
      </c>
    </row>
    <row r="256" spans="1:15" x14ac:dyDescent="0.3">
      <c r="A256" s="8" t="s">
        <v>201</v>
      </c>
      <c r="B256" s="8" t="s">
        <v>97</v>
      </c>
      <c r="C256" s="2">
        <v>-1.1059123777116099E-2</v>
      </c>
      <c r="D256" s="2">
        <v>-2.45161290322581E-2</v>
      </c>
      <c r="E256" s="2">
        <v>-5.7319223985890601E-2</v>
      </c>
      <c r="F256" s="2">
        <v>-3.1337698783910198E-2</v>
      </c>
      <c r="G256" s="2">
        <v>-2.1728633510381502E-2</v>
      </c>
      <c r="H256" s="2">
        <v>-1.6288252714708799E-2</v>
      </c>
      <c r="I256" s="2">
        <v>-1.15403913697943E-2</v>
      </c>
      <c r="J256" s="2">
        <v>-0.11116751269035501</v>
      </c>
      <c r="K256" s="2">
        <v>3.4266133637921199E-3</v>
      </c>
      <c r="L256" s="2">
        <v>-7.9112122936824097E-2</v>
      </c>
      <c r="M256" s="2">
        <v>-5.8096415327564897E-2</v>
      </c>
      <c r="N256" s="3">
        <v>-0.22639593908629399</v>
      </c>
      <c r="O256" s="3">
        <v>-0.32804232804232802</v>
      </c>
    </row>
    <row r="257" spans="1:15" x14ac:dyDescent="0.3">
      <c r="A257" s="8" t="s">
        <v>201</v>
      </c>
      <c r="B257" s="8" t="s">
        <v>98</v>
      </c>
      <c r="C257" s="2">
        <v>-6.2084257206208401E-2</v>
      </c>
      <c r="D257" s="2">
        <v>-3.7825059101654797E-2</v>
      </c>
      <c r="E257" s="2">
        <v>-2.8255528255528298E-2</v>
      </c>
      <c r="F257" s="2">
        <v>8.8495575221238902E-3</v>
      </c>
      <c r="G257" s="2">
        <v>-1.2531328320802E-3</v>
      </c>
      <c r="H257" s="2">
        <v>6.2735257214554599E-3</v>
      </c>
      <c r="I257" s="2">
        <v>4.7381546134663298E-2</v>
      </c>
      <c r="J257" s="2">
        <v>-2.7380952380952402E-2</v>
      </c>
      <c r="K257" s="2">
        <v>6.1199510403916801E-2</v>
      </c>
      <c r="L257" s="2">
        <v>-4.0369088811995399E-2</v>
      </c>
      <c r="M257" s="2">
        <v>1.20192307692308E-3</v>
      </c>
      <c r="N257" s="3">
        <v>-8.3333333333333297E-3</v>
      </c>
      <c r="O257" s="3">
        <v>2.3341523341523299E-2</v>
      </c>
    </row>
    <row r="258" spans="1:15" x14ac:dyDescent="0.3">
      <c r="A258" s="8" t="s">
        <v>202</v>
      </c>
      <c r="B258" s="8" t="s">
        <v>87</v>
      </c>
      <c r="C258" s="2">
        <v>3.65497076023392E-2</v>
      </c>
      <c r="D258" s="2">
        <v>4.93653032440056E-2</v>
      </c>
      <c r="E258" s="2">
        <v>0.17473118279569899</v>
      </c>
      <c r="F258" s="2">
        <v>4.91990846681922E-2</v>
      </c>
      <c r="G258" s="2">
        <v>5.5616139585605198E-2</v>
      </c>
      <c r="H258" s="2">
        <v>8.2644628099173598E-2</v>
      </c>
      <c r="I258" s="2">
        <v>9.1603053435114504E-2</v>
      </c>
      <c r="J258" s="2">
        <v>-5.6818181818181802E-2</v>
      </c>
      <c r="K258" s="2">
        <v>8.8044485634847097E-2</v>
      </c>
      <c r="L258" s="2">
        <v>8.3475298126064704E-2</v>
      </c>
      <c r="M258" s="2">
        <v>7.0754716981132101E-2</v>
      </c>
      <c r="N258" s="3">
        <v>0.19055944055944099</v>
      </c>
      <c r="O258" s="3">
        <v>0.83064516129032295</v>
      </c>
    </row>
    <row r="259" spans="1:15" x14ac:dyDescent="0.3">
      <c r="A259" s="8" t="s">
        <v>202</v>
      </c>
      <c r="B259" s="8" t="s">
        <v>88</v>
      </c>
      <c r="C259" s="2">
        <v>-3.3828382838283801E-2</v>
      </c>
      <c r="D259" s="2">
        <v>-6.8317677198975199E-3</v>
      </c>
      <c r="E259" s="2">
        <v>7.2226999140154804E-2</v>
      </c>
      <c r="F259" s="2">
        <v>-8.8211708099438704E-3</v>
      </c>
      <c r="G259" s="2">
        <v>4.0453074433656998E-2</v>
      </c>
      <c r="H259" s="2">
        <v>9.8755832037325006E-2</v>
      </c>
      <c r="I259" s="2">
        <v>0.14083510261854201</v>
      </c>
      <c r="J259" s="2">
        <v>1.86104218362283E-2</v>
      </c>
      <c r="K259" s="2">
        <v>0.16565164433617499</v>
      </c>
      <c r="L259" s="2">
        <v>0.179205851619645</v>
      </c>
      <c r="M259" s="2">
        <v>0.15418697385910499</v>
      </c>
      <c r="N259" s="3">
        <v>0.61600496277915595</v>
      </c>
      <c r="O259" s="3">
        <v>1.23989681857266</v>
      </c>
    </row>
    <row r="260" spans="1:15" x14ac:dyDescent="0.3">
      <c r="A260" s="8" t="s">
        <v>202</v>
      </c>
      <c r="B260" s="8" t="s">
        <v>89</v>
      </c>
      <c r="C260" s="2">
        <v>5.5555555555555601E-2</v>
      </c>
      <c r="D260" s="2">
        <v>3.94736842105263E-2</v>
      </c>
      <c r="E260" s="2">
        <v>0.20253164556962</v>
      </c>
      <c r="F260" s="2">
        <v>-2.1052631578947399E-2</v>
      </c>
      <c r="G260" s="2">
        <v>-5.3763440860215103E-2</v>
      </c>
      <c r="H260" s="2">
        <v>0.170454545454545</v>
      </c>
      <c r="I260" s="2">
        <v>0.17475728155339801</v>
      </c>
      <c r="J260" s="2">
        <v>-8.2644628099173608E-3</v>
      </c>
      <c r="K260" s="2">
        <v>0.05</v>
      </c>
      <c r="L260" s="2">
        <v>3.9682539682539701E-2</v>
      </c>
      <c r="M260" s="2">
        <v>0.12977099236641201</v>
      </c>
      <c r="N260" s="3">
        <v>0.22314049586776899</v>
      </c>
      <c r="O260" s="3">
        <v>0.873417721518987</v>
      </c>
    </row>
    <row r="261" spans="1:15" x14ac:dyDescent="0.3">
      <c r="A261" s="8" t="s">
        <v>202</v>
      </c>
      <c r="B261" s="8" t="s">
        <v>90</v>
      </c>
      <c r="C261" s="2">
        <v>-3.0769230769230799E-2</v>
      </c>
      <c r="D261" s="2">
        <v>0</v>
      </c>
      <c r="E261" s="2">
        <v>0.148148148148148</v>
      </c>
      <c r="F261" s="2">
        <v>3.2258064516128997E-2</v>
      </c>
      <c r="G261" s="2">
        <v>4.9107142857142898E-2</v>
      </c>
      <c r="H261" s="2">
        <v>0.229787234042553</v>
      </c>
      <c r="I261" s="2">
        <v>0.29411764705882398</v>
      </c>
      <c r="J261" s="2">
        <v>0.16310160427807499</v>
      </c>
      <c r="K261" s="2">
        <v>0.18390804597701099</v>
      </c>
      <c r="L261" s="2">
        <v>0.267961165048544</v>
      </c>
      <c r="M261" s="2">
        <v>0.20980091883614099</v>
      </c>
      <c r="N261" s="3">
        <v>1.1122994652406399</v>
      </c>
      <c r="O261" s="3">
        <v>3.17989417989418</v>
      </c>
    </row>
    <row r="262" spans="1:15" x14ac:dyDescent="0.3">
      <c r="A262" s="8" t="s">
        <v>202</v>
      </c>
      <c r="B262" s="8" t="s">
        <v>91</v>
      </c>
      <c r="C262" s="2">
        <v>6.43776824034335E-2</v>
      </c>
      <c r="D262" s="2">
        <v>9.2741935483870996E-2</v>
      </c>
      <c r="E262" s="2">
        <v>0.10332103321033199</v>
      </c>
      <c r="F262" s="2">
        <v>4.0133779264213999E-2</v>
      </c>
      <c r="G262" s="2">
        <v>7.3954983922829606E-2</v>
      </c>
      <c r="H262" s="2">
        <v>6.2874251497005998E-2</v>
      </c>
      <c r="I262" s="2">
        <v>8.7323943661971798E-2</v>
      </c>
      <c r="J262" s="2">
        <v>0</v>
      </c>
      <c r="K262" s="2">
        <v>6.9948186528497394E-2</v>
      </c>
      <c r="L262" s="2">
        <v>8.4745762711864403E-2</v>
      </c>
      <c r="M262" s="2">
        <v>0.107142857142857</v>
      </c>
      <c r="N262" s="3">
        <v>0.284974093264249</v>
      </c>
      <c r="O262" s="3">
        <v>0.83025830258302602</v>
      </c>
    </row>
    <row r="263" spans="1:15" x14ac:dyDescent="0.3">
      <c r="A263" s="8" t="s">
        <v>202</v>
      </c>
      <c r="B263" s="8" t="s">
        <v>92</v>
      </c>
      <c r="C263" s="2">
        <v>-1.21951219512195E-2</v>
      </c>
      <c r="D263" s="2">
        <v>1.2345679012345699E-2</v>
      </c>
      <c r="E263" s="2">
        <v>0.134146341463415</v>
      </c>
      <c r="F263" s="2">
        <v>-4.3010752688171998E-2</v>
      </c>
      <c r="G263" s="2">
        <v>0.17977528089887601</v>
      </c>
      <c r="H263" s="2">
        <v>9.5238095238095205E-2</v>
      </c>
      <c r="I263" s="2">
        <v>0.15652173913043499</v>
      </c>
      <c r="J263" s="2">
        <v>2.2556390977443601E-2</v>
      </c>
      <c r="K263" s="2">
        <v>0.125</v>
      </c>
      <c r="L263" s="2">
        <v>0</v>
      </c>
      <c r="M263" s="2">
        <v>0.15032679738562099</v>
      </c>
      <c r="N263" s="3">
        <v>0.32330827067669199</v>
      </c>
      <c r="O263" s="3">
        <v>1.1463414634146301</v>
      </c>
    </row>
    <row r="264" spans="1:15" x14ac:dyDescent="0.3">
      <c r="A264" s="8" t="s">
        <v>202</v>
      </c>
      <c r="B264" s="8" t="s">
        <v>93</v>
      </c>
      <c r="C264" s="2">
        <v>2.1088490550734001E-2</v>
      </c>
      <c r="D264" s="2">
        <v>3.01056477877512E-2</v>
      </c>
      <c r="E264" s="2">
        <v>4.6036397285626203E-2</v>
      </c>
      <c r="F264" s="2">
        <v>2.2705492075193501E-2</v>
      </c>
      <c r="G264" s="2">
        <v>3.4167087147696999E-2</v>
      </c>
      <c r="H264" s="2">
        <v>2.0004182058967E-2</v>
      </c>
      <c r="I264" s="2">
        <v>2.3438567719010501E-2</v>
      </c>
      <c r="J264" s="2">
        <v>-2.87774587701142E-2</v>
      </c>
      <c r="K264" s="2">
        <v>3.95297676337137E-2</v>
      </c>
      <c r="L264" s="2">
        <v>4.7351365650419898E-2</v>
      </c>
      <c r="M264" s="2">
        <v>2.63307444591779E-2</v>
      </c>
      <c r="N264" s="3">
        <v>8.5264071576417202E-2</v>
      </c>
      <c r="O264" s="3">
        <v>0.25339296730413302</v>
      </c>
    </row>
    <row r="265" spans="1:15" x14ac:dyDescent="0.3">
      <c r="A265" s="8" t="s">
        <v>202</v>
      </c>
      <c r="B265" s="8" t="s">
        <v>94</v>
      </c>
      <c r="C265" s="2">
        <v>4.2768273716951799E-2</v>
      </c>
      <c r="D265" s="2">
        <v>3.5048471290081998E-2</v>
      </c>
      <c r="E265" s="2">
        <v>4.0345821325648401E-2</v>
      </c>
      <c r="F265" s="2">
        <v>5.5401662049861501E-2</v>
      </c>
      <c r="G265" s="2">
        <v>2.0341207349081399E-2</v>
      </c>
      <c r="H265" s="2">
        <v>2.57234726688103E-2</v>
      </c>
      <c r="I265" s="2">
        <v>4.3887147335423199E-3</v>
      </c>
      <c r="J265" s="2">
        <v>-2.9962546816479401E-2</v>
      </c>
      <c r="K265" s="2">
        <v>3.7966537966537997E-2</v>
      </c>
      <c r="L265" s="2">
        <v>1.6738995660260401E-2</v>
      </c>
      <c r="M265" s="2">
        <v>5.5487804878048802E-2</v>
      </c>
      <c r="N265" s="3">
        <v>8.0524344569288406E-2</v>
      </c>
      <c r="O265" s="3">
        <v>0.24711815561959699</v>
      </c>
    </row>
    <row r="266" spans="1:15" x14ac:dyDescent="0.3">
      <c r="A266" s="8" t="s">
        <v>202</v>
      </c>
      <c r="B266" s="8" t="s">
        <v>95</v>
      </c>
      <c r="C266" s="2">
        <v>3.125E-2</v>
      </c>
      <c r="D266" s="2">
        <v>0.14141414141414099</v>
      </c>
      <c r="E266" s="2">
        <v>0.11504424778761101</v>
      </c>
      <c r="F266" s="2">
        <v>4.7619047619047603E-2</v>
      </c>
      <c r="G266" s="2">
        <v>-2.27272727272727E-2</v>
      </c>
      <c r="H266" s="2">
        <v>0</v>
      </c>
      <c r="I266" s="2">
        <v>0.13178294573643401</v>
      </c>
      <c r="J266" s="2">
        <v>6.8493150684931503E-3</v>
      </c>
      <c r="K266" s="2">
        <v>0.17687074829932001</v>
      </c>
      <c r="L266" s="2">
        <v>8.6705202312138699E-2</v>
      </c>
      <c r="M266" s="2">
        <v>6.3829787234042507E-2</v>
      </c>
      <c r="N266" s="3">
        <v>0.36986301369863001</v>
      </c>
      <c r="O266" s="3">
        <v>0.76991150442477896</v>
      </c>
    </row>
    <row r="267" spans="1:15" x14ac:dyDescent="0.3">
      <c r="A267" s="8" t="s">
        <v>202</v>
      </c>
      <c r="B267" s="8" t="s">
        <v>96</v>
      </c>
      <c r="C267" s="2">
        <v>6.7307692307692304E-2</v>
      </c>
      <c r="D267" s="2">
        <v>4.9549549549549501E-2</v>
      </c>
      <c r="E267" s="2">
        <v>5.1502145922746802E-2</v>
      </c>
      <c r="F267" s="2">
        <v>-8.1632653061224497E-3</v>
      </c>
      <c r="G267" s="2">
        <v>6.9958847736625501E-2</v>
      </c>
      <c r="H267" s="2">
        <v>0.1</v>
      </c>
      <c r="I267" s="2">
        <v>0.26573426573426601</v>
      </c>
      <c r="J267" s="2">
        <v>0.110497237569061</v>
      </c>
      <c r="K267" s="2">
        <v>0.221393034825871</v>
      </c>
      <c r="L267" s="2">
        <v>0.238289205702648</v>
      </c>
      <c r="M267" s="2">
        <v>0.16282894736842099</v>
      </c>
      <c r="N267" s="3">
        <v>0.95303867403314901</v>
      </c>
      <c r="O267" s="3">
        <v>2.0343347639484999</v>
      </c>
    </row>
    <row r="268" spans="1:15" x14ac:dyDescent="0.3">
      <c r="A268" s="8" t="s">
        <v>202</v>
      </c>
      <c r="B268" s="8" t="s">
        <v>97</v>
      </c>
      <c r="C268" s="2">
        <v>-2.4171270718232E-2</v>
      </c>
      <c r="D268" s="2">
        <v>-1.41542816702052E-2</v>
      </c>
      <c r="E268" s="2">
        <v>3.7329504666188097E-2</v>
      </c>
      <c r="F268" s="2">
        <v>-1.73010380622837E-2</v>
      </c>
      <c r="G268" s="2">
        <v>-1.2676056338028201E-2</v>
      </c>
      <c r="H268" s="2">
        <v>-2.7104136947218301E-2</v>
      </c>
      <c r="I268" s="2">
        <v>-8.7976539589442806E-3</v>
      </c>
      <c r="J268" s="2">
        <v>-0.102810650887574</v>
      </c>
      <c r="K268" s="2">
        <v>8.2440230832646301E-4</v>
      </c>
      <c r="L268" s="2">
        <v>-8.1548599670510702E-2</v>
      </c>
      <c r="M268" s="2">
        <v>-8.9686098654708502E-2</v>
      </c>
      <c r="N268" s="3">
        <v>-0.24926035502958599</v>
      </c>
      <c r="O268" s="3">
        <v>-0.271356783919598</v>
      </c>
    </row>
    <row r="269" spans="1:15" x14ac:dyDescent="0.3">
      <c r="A269" s="8" t="s">
        <v>202</v>
      </c>
      <c r="B269" s="8" t="s">
        <v>98</v>
      </c>
      <c r="C269" s="2">
        <v>-4.5161290322580601E-2</v>
      </c>
      <c r="D269" s="2">
        <v>-1.35135135135135E-2</v>
      </c>
      <c r="E269" s="2">
        <v>3.0821917808219201E-2</v>
      </c>
      <c r="F269" s="2">
        <v>-1.66112956810631E-2</v>
      </c>
      <c r="G269" s="2">
        <v>3.37837837837838E-2</v>
      </c>
      <c r="H269" s="2">
        <v>2.9411764705882401E-2</v>
      </c>
      <c r="I269" s="2">
        <v>6.3492063492063502E-2</v>
      </c>
      <c r="J269" s="2">
        <v>-7.7611940298507501E-2</v>
      </c>
      <c r="K269" s="2">
        <v>5.1779935275080902E-2</v>
      </c>
      <c r="L269" s="2">
        <v>9.5384615384615401E-2</v>
      </c>
      <c r="M269" s="2">
        <v>4.49438202247191E-2</v>
      </c>
      <c r="N269" s="3">
        <v>0.11044776119403001</v>
      </c>
      <c r="O269" s="3">
        <v>0.27397260273972601</v>
      </c>
    </row>
    <row r="270" spans="1:15" x14ac:dyDescent="0.3">
      <c r="A270" s="11" t="s">
        <v>17</v>
      </c>
      <c r="B270" s="11" t="s">
        <v>17</v>
      </c>
      <c r="C270" s="3">
        <v>2.7026036704739399E-2</v>
      </c>
      <c r="D270" s="3">
        <v>2.4959098067797801E-2</v>
      </c>
      <c r="E270" s="3">
        <v>2.8055972709823102E-2</v>
      </c>
      <c r="F270" s="3">
        <v>2.7009770726516402E-2</v>
      </c>
      <c r="G270" s="3">
        <v>2.8984005576383299E-2</v>
      </c>
      <c r="H270" s="3">
        <v>3.5349096934245101E-2</v>
      </c>
      <c r="I270" s="3">
        <v>3.8974186674683102E-2</v>
      </c>
      <c r="J270" s="3">
        <v>-9.8205661718088495E-3</v>
      </c>
      <c r="K270" s="3">
        <v>5.3912826749287698E-2</v>
      </c>
      <c r="L270" s="3">
        <v>6.9861980387759703E-2</v>
      </c>
      <c r="M270" s="3">
        <v>6.1511724957982197E-2</v>
      </c>
      <c r="N270" s="3">
        <v>0.185144053408902</v>
      </c>
      <c r="O270" s="3">
        <v>0.38504112422798797</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100</v>
      </c>
      <c r="B275" s="15"/>
    </row>
    <row r="276" spans="1:2" x14ac:dyDescent="0.3">
      <c r="A276" s="14" t="s">
        <v>45</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211</v>
      </c>
      <c r="B1" s="15"/>
    </row>
    <row r="2" spans="1:14" ht="15.6" x14ac:dyDescent="0.3">
      <c r="A2" s="12" t="s">
        <v>32</v>
      </c>
      <c r="B2" s="15"/>
    </row>
    <row r="3" spans="1:14" ht="15.6" x14ac:dyDescent="0.3">
      <c r="A3" s="12" t="s">
        <v>204</v>
      </c>
      <c r="B3" s="15"/>
    </row>
    <row r="4" spans="1:14" ht="15.6" x14ac:dyDescent="0.3">
      <c r="A4" s="12" t="s">
        <v>111</v>
      </c>
      <c r="B4" s="15"/>
    </row>
    <row r="5" spans="1:14" x14ac:dyDescent="0.3">
      <c r="A5" s="15"/>
      <c r="B5" s="15"/>
    </row>
    <row r="6" spans="1:14" x14ac:dyDescent="0.3">
      <c r="A6" s="16" t="str">
        <f>HYPERLINK("#'Table of contents'!A72",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101</v>
      </c>
      <c r="C9" s="1">
        <v>223</v>
      </c>
      <c r="D9" s="1">
        <v>239</v>
      </c>
      <c r="E9" s="1">
        <v>255</v>
      </c>
      <c r="F9" s="1">
        <v>287</v>
      </c>
      <c r="G9" s="1">
        <v>314</v>
      </c>
      <c r="H9" s="1">
        <v>338</v>
      </c>
      <c r="I9" s="1">
        <v>382</v>
      </c>
      <c r="J9" s="1">
        <v>432</v>
      </c>
      <c r="K9" s="1">
        <v>459</v>
      </c>
      <c r="L9" s="1">
        <v>544</v>
      </c>
      <c r="M9" s="1">
        <v>658</v>
      </c>
      <c r="N9" s="1">
        <v>778</v>
      </c>
    </row>
    <row r="10" spans="1:14" x14ac:dyDescent="0.3">
      <c r="A10" s="7" t="s">
        <v>196</v>
      </c>
      <c r="B10" s="7" t="s">
        <v>102</v>
      </c>
      <c r="C10" s="1">
        <v>3629</v>
      </c>
      <c r="D10" s="1">
        <v>3839</v>
      </c>
      <c r="E10" s="1">
        <v>4039</v>
      </c>
      <c r="F10" s="1">
        <v>4163</v>
      </c>
      <c r="G10" s="1">
        <v>4370</v>
      </c>
      <c r="H10" s="1">
        <v>4551</v>
      </c>
      <c r="I10" s="1">
        <v>4839</v>
      </c>
      <c r="J10" s="1">
        <v>4979</v>
      </c>
      <c r="K10" s="1">
        <v>5147</v>
      </c>
      <c r="L10" s="1">
        <v>5517</v>
      </c>
      <c r="M10" s="1">
        <v>6416</v>
      </c>
      <c r="N10" s="1">
        <v>6987</v>
      </c>
    </row>
    <row r="11" spans="1:14" x14ac:dyDescent="0.3">
      <c r="A11" s="7" t="s">
        <v>196</v>
      </c>
      <c r="B11" s="7" t="s">
        <v>103</v>
      </c>
      <c r="C11" s="1">
        <v>1360</v>
      </c>
      <c r="D11" s="1">
        <v>1410</v>
      </c>
      <c r="E11" s="1">
        <v>1441</v>
      </c>
      <c r="F11" s="1">
        <v>1497</v>
      </c>
      <c r="G11" s="1">
        <v>1588</v>
      </c>
      <c r="H11" s="1">
        <v>1685</v>
      </c>
      <c r="I11" s="1">
        <v>1844</v>
      </c>
      <c r="J11" s="1">
        <v>1968</v>
      </c>
      <c r="K11" s="1">
        <v>2152</v>
      </c>
      <c r="L11" s="1">
        <v>2366</v>
      </c>
      <c r="M11" s="1">
        <v>2855</v>
      </c>
      <c r="N11" s="1">
        <v>3262</v>
      </c>
    </row>
    <row r="12" spans="1:14" x14ac:dyDescent="0.3">
      <c r="A12" s="7" t="s">
        <v>196</v>
      </c>
      <c r="B12" s="7" t="s">
        <v>104</v>
      </c>
      <c r="C12" s="1">
        <v>136</v>
      </c>
      <c r="D12" s="1">
        <v>151</v>
      </c>
      <c r="E12" s="1">
        <v>143</v>
      </c>
      <c r="F12" s="1">
        <v>130</v>
      </c>
      <c r="G12" s="1">
        <v>142</v>
      </c>
      <c r="H12" s="1">
        <v>147</v>
      </c>
      <c r="I12" s="1">
        <v>155</v>
      </c>
      <c r="J12" s="1">
        <v>153</v>
      </c>
      <c r="K12" s="1">
        <v>161</v>
      </c>
      <c r="L12" s="1">
        <v>183</v>
      </c>
      <c r="M12" s="1">
        <v>201</v>
      </c>
      <c r="N12" s="1">
        <v>203</v>
      </c>
    </row>
    <row r="13" spans="1:14" x14ac:dyDescent="0.3">
      <c r="A13" s="7" t="s">
        <v>196</v>
      </c>
      <c r="B13" s="7" t="s">
        <v>105</v>
      </c>
      <c r="C13" s="1">
        <v>1251</v>
      </c>
      <c r="D13" s="1">
        <v>1387</v>
      </c>
      <c r="E13" s="1">
        <v>1477</v>
      </c>
      <c r="F13" s="1">
        <v>1568</v>
      </c>
      <c r="G13" s="1">
        <v>1727</v>
      </c>
      <c r="H13" s="1">
        <v>1934</v>
      </c>
      <c r="I13" s="1">
        <v>2242</v>
      </c>
      <c r="J13" s="1">
        <v>2586</v>
      </c>
      <c r="K13" s="1">
        <v>2892</v>
      </c>
      <c r="L13" s="1">
        <v>3337</v>
      </c>
      <c r="M13" s="1">
        <v>3999</v>
      </c>
      <c r="N13" s="1">
        <v>4707</v>
      </c>
    </row>
    <row r="14" spans="1:14" x14ac:dyDescent="0.3">
      <c r="A14" s="7" t="s">
        <v>196</v>
      </c>
      <c r="B14" s="7" t="s">
        <v>106</v>
      </c>
      <c r="C14" s="1">
        <v>102</v>
      </c>
      <c r="D14" s="1">
        <v>100</v>
      </c>
      <c r="E14" s="1">
        <v>118</v>
      </c>
      <c r="F14" s="1">
        <v>127</v>
      </c>
      <c r="G14" s="1">
        <v>129</v>
      </c>
      <c r="H14" s="1">
        <v>122</v>
      </c>
      <c r="I14" s="1">
        <v>142</v>
      </c>
      <c r="J14" s="1">
        <v>144</v>
      </c>
      <c r="K14" s="1">
        <v>155</v>
      </c>
      <c r="L14" s="1">
        <v>174</v>
      </c>
      <c r="M14" s="1">
        <v>206</v>
      </c>
      <c r="N14" s="1">
        <v>223</v>
      </c>
    </row>
    <row r="15" spans="1:14" x14ac:dyDescent="0.3">
      <c r="A15" s="7" t="s">
        <v>196</v>
      </c>
      <c r="B15" s="7" t="s">
        <v>16</v>
      </c>
      <c r="C15" s="1">
        <v>153</v>
      </c>
      <c r="D15" s="1">
        <v>147</v>
      </c>
      <c r="E15" s="1">
        <v>172</v>
      </c>
      <c r="F15" s="1">
        <v>171</v>
      </c>
      <c r="G15" s="1">
        <v>191</v>
      </c>
      <c r="H15" s="1">
        <v>186</v>
      </c>
      <c r="I15" s="1">
        <v>186</v>
      </c>
      <c r="J15" s="1">
        <v>200</v>
      </c>
      <c r="K15" s="1">
        <v>201</v>
      </c>
      <c r="L15" s="1">
        <v>214</v>
      </c>
      <c r="M15" s="1">
        <v>264</v>
      </c>
      <c r="N15" s="1">
        <v>287</v>
      </c>
    </row>
    <row r="16" spans="1:14" x14ac:dyDescent="0.3">
      <c r="A16" s="7" t="s">
        <v>196</v>
      </c>
      <c r="B16" s="7" t="s">
        <v>107</v>
      </c>
      <c r="C16" s="1">
        <v>2171</v>
      </c>
      <c r="D16" s="1">
        <v>2402</v>
      </c>
      <c r="E16" s="1">
        <v>2556</v>
      </c>
      <c r="F16" s="1">
        <v>2708</v>
      </c>
      <c r="G16" s="1">
        <v>2903</v>
      </c>
      <c r="H16" s="1">
        <v>3035</v>
      </c>
      <c r="I16" s="1">
        <v>3169</v>
      </c>
      <c r="J16" s="1">
        <v>3340</v>
      </c>
      <c r="K16" s="1">
        <v>3386</v>
      </c>
      <c r="L16" s="1">
        <v>3614</v>
      </c>
      <c r="M16" s="1">
        <v>4256</v>
      </c>
      <c r="N16" s="1">
        <v>4677</v>
      </c>
    </row>
    <row r="17" spans="1:14" x14ac:dyDescent="0.3">
      <c r="A17" s="7" t="s">
        <v>196</v>
      </c>
      <c r="B17" s="7" t="s">
        <v>108</v>
      </c>
      <c r="C17" s="1">
        <v>1151</v>
      </c>
      <c r="D17" s="1">
        <v>1203</v>
      </c>
      <c r="E17" s="1">
        <v>1334</v>
      </c>
      <c r="F17" s="1">
        <v>1388</v>
      </c>
      <c r="G17" s="1">
        <v>1450</v>
      </c>
      <c r="H17" s="1">
        <v>1452</v>
      </c>
      <c r="I17" s="1">
        <v>1503</v>
      </c>
      <c r="J17" s="1">
        <v>1593</v>
      </c>
      <c r="K17" s="1">
        <v>1634</v>
      </c>
      <c r="L17" s="1">
        <v>1679</v>
      </c>
      <c r="M17" s="1">
        <v>2004</v>
      </c>
      <c r="N17" s="1">
        <v>2178</v>
      </c>
    </row>
    <row r="18" spans="1:14" x14ac:dyDescent="0.3">
      <c r="A18" s="7" t="s">
        <v>196</v>
      </c>
      <c r="B18" s="7" t="s">
        <v>109</v>
      </c>
      <c r="C18" s="1">
        <v>8820</v>
      </c>
      <c r="D18" s="1">
        <v>8735</v>
      </c>
      <c r="E18" s="1">
        <v>8496</v>
      </c>
      <c r="F18" s="1">
        <v>8067</v>
      </c>
      <c r="G18" s="1">
        <v>7878</v>
      </c>
      <c r="H18" s="1">
        <v>7537</v>
      </c>
      <c r="I18" s="1">
        <v>7264</v>
      </c>
      <c r="J18" s="1">
        <v>6911</v>
      </c>
      <c r="K18" s="1">
        <v>6153</v>
      </c>
      <c r="L18" s="1">
        <v>6153</v>
      </c>
      <c r="M18" s="1">
        <v>4918</v>
      </c>
      <c r="N18" s="1">
        <v>3959</v>
      </c>
    </row>
    <row r="19" spans="1:14" x14ac:dyDescent="0.3">
      <c r="A19" s="7" t="s">
        <v>197</v>
      </c>
      <c r="B19" s="7" t="s">
        <v>101</v>
      </c>
      <c r="C19" s="1">
        <v>367</v>
      </c>
      <c r="D19" s="1">
        <v>411</v>
      </c>
      <c r="E19" s="1">
        <v>442</v>
      </c>
      <c r="F19" s="1">
        <v>461</v>
      </c>
      <c r="G19" s="1">
        <v>514</v>
      </c>
      <c r="H19" s="1">
        <v>534</v>
      </c>
      <c r="I19" s="1">
        <v>592</v>
      </c>
      <c r="J19" s="1">
        <v>660</v>
      </c>
      <c r="K19" s="1">
        <v>656</v>
      </c>
      <c r="L19" s="1">
        <v>781</v>
      </c>
      <c r="M19" s="1">
        <v>921</v>
      </c>
      <c r="N19" s="1">
        <v>1083</v>
      </c>
    </row>
    <row r="20" spans="1:14" x14ac:dyDescent="0.3">
      <c r="A20" s="7" t="s">
        <v>197</v>
      </c>
      <c r="B20" s="7" t="s">
        <v>102</v>
      </c>
      <c r="C20" s="1">
        <v>7271</v>
      </c>
      <c r="D20" s="1">
        <v>7768</v>
      </c>
      <c r="E20" s="1">
        <v>8212</v>
      </c>
      <c r="F20" s="1">
        <v>8674</v>
      </c>
      <c r="G20" s="1">
        <v>9248</v>
      </c>
      <c r="H20" s="1">
        <v>9771</v>
      </c>
      <c r="I20" s="1">
        <v>10261</v>
      </c>
      <c r="J20" s="1">
        <v>10754</v>
      </c>
      <c r="K20" s="1">
        <v>10763</v>
      </c>
      <c r="L20" s="1">
        <v>11058</v>
      </c>
      <c r="M20" s="1">
        <v>12585</v>
      </c>
      <c r="N20" s="1">
        <v>13755</v>
      </c>
    </row>
    <row r="21" spans="1:14" x14ac:dyDescent="0.3">
      <c r="A21" s="7" t="s">
        <v>197</v>
      </c>
      <c r="B21" s="7" t="s">
        <v>103</v>
      </c>
      <c r="C21" s="1">
        <v>2569</v>
      </c>
      <c r="D21" s="1">
        <v>2696</v>
      </c>
      <c r="E21" s="1">
        <v>2771</v>
      </c>
      <c r="F21" s="1">
        <v>2912</v>
      </c>
      <c r="G21" s="1">
        <v>3078</v>
      </c>
      <c r="H21" s="1">
        <v>3284</v>
      </c>
      <c r="I21" s="1">
        <v>3547</v>
      </c>
      <c r="J21" s="1">
        <v>3853</v>
      </c>
      <c r="K21" s="1">
        <v>4156</v>
      </c>
      <c r="L21" s="1">
        <v>4463</v>
      </c>
      <c r="M21" s="1">
        <v>5318</v>
      </c>
      <c r="N21" s="1">
        <v>6021</v>
      </c>
    </row>
    <row r="22" spans="1:14" x14ac:dyDescent="0.3">
      <c r="A22" s="7" t="s">
        <v>197</v>
      </c>
      <c r="B22" s="7" t="s">
        <v>104</v>
      </c>
      <c r="C22" s="1">
        <v>704</v>
      </c>
      <c r="D22" s="1">
        <v>721</v>
      </c>
      <c r="E22" s="1">
        <v>763</v>
      </c>
      <c r="F22" s="1">
        <v>789</v>
      </c>
      <c r="G22" s="1">
        <v>805</v>
      </c>
      <c r="H22" s="1">
        <v>848</v>
      </c>
      <c r="I22" s="1">
        <v>891</v>
      </c>
      <c r="J22" s="1">
        <v>906</v>
      </c>
      <c r="K22" s="1">
        <v>898</v>
      </c>
      <c r="L22" s="1">
        <v>910</v>
      </c>
      <c r="M22" s="1">
        <v>1061</v>
      </c>
      <c r="N22" s="1">
        <v>1148</v>
      </c>
    </row>
    <row r="23" spans="1:14" x14ac:dyDescent="0.3">
      <c r="A23" s="7" t="s">
        <v>197</v>
      </c>
      <c r="B23" s="7" t="s">
        <v>105</v>
      </c>
      <c r="C23" s="1">
        <v>2737</v>
      </c>
      <c r="D23" s="1">
        <v>2896</v>
      </c>
      <c r="E23" s="1">
        <v>3042</v>
      </c>
      <c r="F23" s="1">
        <v>3291</v>
      </c>
      <c r="G23" s="1">
        <v>3517</v>
      </c>
      <c r="H23" s="1">
        <v>3839</v>
      </c>
      <c r="I23" s="1">
        <v>4253</v>
      </c>
      <c r="J23" s="1">
        <v>4837</v>
      </c>
      <c r="K23" s="1">
        <v>5289</v>
      </c>
      <c r="L23" s="1">
        <v>6039</v>
      </c>
      <c r="M23" s="1">
        <v>7406</v>
      </c>
      <c r="N23" s="1">
        <v>8665</v>
      </c>
    </row>
    <row r="24" spans="1:14" x14ac:dyDescent="0.3">
      <c r="A24" s="7" t="s">
        <v>197</v>
      </c>
      <c r="B24" s="7" t="s">
        <v>106</v>
      </c>
      <c r="C24" s="1">
        <v>291</v>
      </c>
      <c r="D24" s="1">
        <v>319</v>
      </c>
      <c r="E24" s="1">
        <v>333</v>
      </c>
      <c r="F24" s="1">
        <v>347</v>
      </c>
      <c r="G24" s="1">
        <v>367</v>
      </c>
      <c r="H24" s="1">
        <v>401</v>
      </c>
      <c r="I24" s="1">
        <v>439</v>
      </c>
      <c r="J24" s="1">
        <v>453</v>
      </c>
      <c r="K24" s="1">
        <v>467</v>
      </c>
      <c r="L24" s="1">
        <v>493</v>
      </c>
      <c r="M24" s="1">
        <v>596</v>
      </c>
      <c r="N24" s="1">
        <v>658</v>
      </c>
    </row>
    <row r="25" spans="1:14" x14ac:dyDescent="0.3">
      <c r="A25" s="7" t="s">
        <v>197</v>
      </c>
      <c r="B25" s="7" t="s">
        <v>16</v>
      </c>
      <c r="C25" s="1">
        <v>323</v>
      </c>
      <c r="D25" s="1">
        <v>377</v>
      </c>
      <c r="E25" s="1">
        <v>383</v>
      </c>
      <c r="F25" s="1">
        <v>404</v>
      </c>
      <c r="G25" s="1">
        <v>432</v>
      </c>
      <c r="H25" s="1">
        <v>477</v>
      </c>
      <c r="I25" s="1">
        <v>511</v>
      </c>
      <c r="J25" s="1">
        <v>532</v>
      </c>
      <c r="K25" s="1">
        <v>532</v>
      </c>
      <c r="L25" s="1">
        <v>563</v>
      </c>
      <c r="M25" s="1">
        <v>663</v>
      </c>
      <c r="N25" s="1">
        <v>739</v>
      </c>
    </row>
    <row r="26" spans="1:14" x14ac:dyDescent="0.3">
      <c r="A26" s="7" t="s">
        <v>197</v>
      </c>
      <c r="B26" s="7" t="s">
        <v>107</v>
      </c>
      <c r="C26" s="1">
        <v>5755</v>
      </c>
      <c r="D26" s="1">
        <v>6233</v>
      </c>
      <c r="E26" s="1">
        <v>6825</v>
      </c>
      <c r="F26" s="1">
        <v>7553</v>
      </c>
      <c r="G26" s="1">
        <v>8148</v>
      </c>
      <c r="H26" s="1">
        <v>8777</v>
      </c>
      <c r="I26" s="1">
        <v>9421</v>
      </c>
      <c r="J26" s="1">
        <v>9920</v>
      </c>
      <c r="K26" s="1">
        <v>10279</v>
      </c>
      <c r="L26" s="1">
        <v>10798</v>
      </c>
      <c r="M26" s="1">
        <v>12423</v>
      </c>
      <c r="N26" s="1">
        <v>13661</v>
      </c>
    </row>
    <row r="27" spans="1:14" x14ac:dyDescent="0.3">
      <c r="A27" s="7" t="s">
        <v>197</v>
      </c>
      <c r="B27" s="7" t="s">
        <v>108</v>
      </c>
      <c r="C27" s="1">
        <v>2666</v>
      </c>
      <c r="D27" s="1">
        <v>2918</v>
      </c>
      <c r="E27" s="1">
        <v>3153</v>
      </c>
      <c r="F27" s="1">
        <v>3334</v>
      </c>
      <c r="G27" s="1">
        <v>3577</v>
      </c>
      <c r="H27" s="1">
        <v>3787</v>
      </c>
      <c r="I27" s="1">
        <v>4030</v>
      </c>
      <c r="J27" s="1">
        <v>4182</v>
      </c>
      <c r="K27" s="1">
        <v>4268</v>
      </c>
      <c r="L27" s="1">
        <v>4483</v>
      </c>
      <c r="M27" s="1">
        <v>5317</v>
      </c>
      <c r="N27" s="1">
        <v>5890</v>
      </c>
    </row>
    <row r="28" spans="1:14" x14ac:dyDescent="0.3">
      <c r="A28" s="7" t="s">
        <v>197</v>
      </c>
      <c r="B28" s="7" t="s">
        <v>109</v>
      </c>
      <c r="C28" s="1">
        <v>18566</v>
      </c>
      <c r="D28" s="1">
        <v>18600</v>
      </c>
      <c r="E28" s="1">
        <v>18478</v>
      </c>
      <c r="F28" s="1">
        <v>18178</v>
      </c>
      <c r="G28" s="1">
        <v>17761</v>
      </c>
      <c r="H28" s="1">
        <v>17119</v>
      </c>
      <c r="I28" s="1">
        <v>16689</v>
      </c>
      <c r="J28" s="1">
        <v>16137</v>
      </c>
      <c r="K28" s="1">
        <v>14070</v>
      </c>
      <c r="L28" s="1">
        <v>13943</v>
      </c>
      <c r="M28" s="1">
        <v>10791</v>
      </c>
      <c r="N28" s="1">
        <v>8497</v>
      </c>
    </row>
    <row r="29" spans="1:14" x14ac:dyDescent="0.3">
      <c r="A29" s="7" t="s">
        <v>198</v>
      </c>
      <c r="B29" s="7" t="s">
        <v>101</v>
      </c>
      <c r="C29" s="1">
        <v>290</v>
      </c>
      <c r="D29" s="1">
        <v>337</v>
      </c>
      <c r="E29" s="1">
        <v>365</v>
      </c>
      <c r="F29" s="1">
        <v>386</v>
      </c>
      <c r="G29" s="1">
        <v>418</v>
      </c>
      <c r="H29" s="1">
        <v>484</v>
      </c>
      <c r="I29" s="1">
        <v>536</v>
      </c>
      <c r="J29" s="1">
        <v>587</v>
      </c>
      <c r="K29" s="1">
        <v>595</v>
      </c>
      <c r="L29" s="1">
        <v>686</v>
      </c>
      <c r="M29" s="1">
        <v>807</v>
      </c>
      <c r="N29" s="1">
        <v>978</v>
      </c>
    </row>
    <row r="30" spans="1:14" x14ac:dyDescent="0.3">
      <c r="A30" s="7" t="s">
        <v>198</v>
      </c>
      <c r="B30" s="7" t="s">
        <v>102</v>
      </c>
      <c r="C30" s="1">
        <v>5782</v>
      </c>
      <c r="D30" s="1">
        <v>6083</v>
      </c>
      <c r="E30" s="1">
        <v>6385</v>
      </c>
      <c r="F30" s="1">
        <v>6774</v>
      </c>
      <c r="G30" s="1">
        <v>6974</v>
      </c>
      <c r="H30" s="1">
        <v>7291</v>
      </c>
      <c r="I30" s="1">
        <v>7694</v>
      </c>
      <c r="J30" s="1">
        <v>8153</v>
      </c>
      <c r="K30" s="1">
        <v>8173</v>
      </c>
      <c r="L30" s="1">
        <v>8443</v>
      </c>
      <c r="M30" s="1">
        <v>9709</v>
      </c>
      <c r="N30" s="1">
        <v>10737</v>
      </c>
    </row>
    <row r="31" spans="1:14" x14ac:dyDescent="0.3">
      <c r="A31" s="7" t="s">
        <v>198</v>
      </c>
      <c r="B31" s="7" t="s">
        <v>103</v>
      </c>
      <c r="C31" s="1">
        <v>2615</v>
      </c>
      <c r="D31" s="1">
        <v>2718</v>
      </c>
      <c r="E31" s="1">
        <v>2847</v>
      </c>
      <c r="F31" s="1">
        <v>3006</v>
      </c>
      <c r="G31" s="1">
        <v>3096</v>
      </c>
      <c r="H31" s="1">
        <v>3206</v>
      </c>
      <c r="I31" s="1">
        <v>3444</v>
      </c>
      <c r="J31" s="1">
        <v>3736</v>
      </c>
      <c r="K31" s="1">
        <v>3897</v>
      </c>
      <c r="L31" s="1">
        <v>4090</v>
      </c>
      <c r="M31" s="1">
        <v>4728</v>
      </c>
      <c r="N31" s="1">
        <v>5402</v>
      </c>
    </row>
    <row r="32" spans="1:14" x14ac:dyDescent="0.3">
      <c r="A32" s="7" t="s">
        <v>198</v>
      </c>
      <c r="B32" s="7" t="s">
        <v>104</v>
      </c>
      <c r="C32" s="1">
        <v>81</v>
      </c>
      <c r="D32" s="1">
        <v>82</v>
      </c>
      <c r="E32" s="1">
        <v>82</v>
      </c>
      <c r="F32" s="1">
        <v>96</v>
      </c>
      <c r="G32" s="1">
        <v>94</v>
      </c>
      <c r="H32" s="1">
        <v>94</v>
      </c>
      <c r="I32" s="1">
        <v>96</v>
      </c>
      <c r="J32" s="1">
        <v>95</v>
      </c>
      <c r="K32" s="1">
        <v>87</v>
      </c>
      <c r="L32" s="1">
        <v>89</v>
      </c>
      <c r="M32" s="1">
        <v>91</v>
      </c>
      <c r="N32" s="1">
        <v>95</v>
      </c>
    </row>
    <row r="33" spans="1:14" x14ac:dyDescent="0.3">
      <c r="A33" s="7" t="s">
        <v>198</v>
      </c>
      <c r="B33" s="7" t="s">
        <v>105</v>
      </c>
      <c r="C33" s="1">
        <v>2609</v>
      </c>
      <c r="D33" s="1">
        <v>2864</v>
      </c>
      <c r="E33" s="1">
        <v>3189</v>
      </c>
      <c r="F33" s="1">
        <v>3554</v>
      </c>
      <c r="G33" s="1">
        <v>3927</v>
      </c>
      <c r="H33" s="1">
        <v>4272</v>
      </c>
      <c r="I33" s="1">
        <v>4875</v>
      </c>
      <c r="J33" s="1">
        <v>5671</v>
      </c>
      <c r="K33" s="1">
        <v>6392</v>
      </c>
      <c r="L33" s="1">
        <v>7294</v>
      </c>
      <c r="M33" s="1">
        <v>8748</v>
      </c>
      <c r="N33" s="1">
        <v>10481</v>
      </c>
    </row>
    <row r="34" spans="1:14" x14ac:dyDescent="0.3">
      <c r="A34" s="7" t="s">
        <v>198</v>
      </c>
      <c r="B34" s="7" t="s">
        <v>106</v>
      </c>
      <c r="C34" s="1">
        <v>398</v>
      </c>
      <c r="D34" s="1">
        <v>417</v>
      </c>
      <c r="E34" s="1">
        <v>433</v>
      </c>
      <c r="F34" s="1">
        <v>463</v>
      </c>
      <c r="G34" s="1">
        <v>463</v>
      </c>
      <c r="H34" s="1">
        <v>496</v>
      </c>
      <c r="I34" s="1">
        <v>533</v>
      </c>
      <c r="J34" s="1">
        <v>552</v>
      </c>
      <c r="K34" s="1">
        <v>600</v>
      </c>
      <c r="L34" s="1">
        <v>665</v>
      </c>
      <c r="M34" s="1">
        <v>774</v>
      </c>
      <c r="N34" s="1">
        <v>870</v>
      </c>
    </row>
    <row r="35" spans="1:14" x14ac:dyDescent="0.3">
      <c r="A35" s="7" t="s">
        <v>198</v>
      </c>
      <c r="B35" s="7" t="s">
        <v>16</v>
      </c>
      <c r="C35" s="1">
        <v>188</v>
      </c>
      <c r="D35" s="1">
        <v>190</v>
      </c>
      <c r="E35" s="1">
        <v>217</v>
      </c>
      <c r="F35" s="1">
        <v>217</v>
      </c>
      <c r="G35" s="1">
        <v>220</v>
      </c>
      <c r="H35" s="1">
        <v>229</v>
      </c>
      <c r="I35" s="1">
        <v>254</v>
      </c>
      <c r="J35" s="1">
        <v>277</v>
      </c>
      <c r="K35" s="1">
        <v>267</v>
      </c>
      <c r="L35" s="1">
        <v>276</v>
      </c>
      <c r="M35" s="1">
        <v>306</v>
      </c>
      <c r="N35" s="1">
        <v>339</v>
      </c>
    </row>
    <row r="36" spans="1:14" x14ac:dyDescent="0.3">
      <c r="A36" s="7" t="s">
        <v>198</v>
      </c>
      <c r="B36" s="7" t="s">
        <v>107</v>
      </c>
      <c r="C36" s="1">
        <v>3807</v>
      </c>
      <c r="D36" s="1">
        <v>4060</v>
      </c>
      <c r="E36" s="1">
        <v>4351</v>
      </c>
      <c r="F36" s="1">
        <v>4650</v>
      </c>
      <c r="G36" s="1">
        <v>4813</v>
      </c>
      <c r="H36" s="1">
        <v>5064</v>
      </c>
      <c r="I36" s="1">
        <v>5343</v>
      </c>
      <c r="J36" s="1">
        <v>5685</v>
      </c>
      <c r="K36" s="1">
        <v>5753</v>
      </c>
      <c r="L36" s="1">
        <v>5950</v>
      </c>
      <c r="M36" s="1">
        <v>6829</v>
      </c>
      <c r="N36" s="1">
        <v>7427</v>
      </c>
    </row>
    <row r="37" spans="1:14" x14ac:dyDescent="0.3">
      <c r="A37" s="7" t="s">
        <v>198</v>
      </c>
      <c r="B37" s="7" t="s">
        <v>108</v>
      </c>
      <c r="C37" s="1">
        <v>1717</v>
      </c>
      <c r="D37" s="1">
        <v>1819</v>
      </c>
      <c r="E37" s="1">
        <v>1923</v>
      </c>
      <c r="F37" s="1">
        <v>2086</v>
      </c>
      <c r="G37" s="1">
        <v>2161</v>
      </c>
      <c r="H37" s="1">
        <v>2192</v>
      </c>
      <c r="I37" s="1">
        <v>2306</v>
      </c>
      <c r="J37" s="1">
        <v>2402</v>
      </c>
      <c r="K37" s="1">
        <v>2417</v>
      </c>
      <c r="L37" s="1">
        <v>2453</v>
      </c>
      <c r="M37" s="1">
        <v>2847</v>
      </c>
      <c r="N37" s="1">
        <v>3098</v>
      </c>
    </row>
    <row r="38" spans="1:14" x14ac:dyDescent="0.3">
      <c r="A38" s="7" t="s">
        <v>198</v>
      </c>
      <c r="B38" s="7" t="s">
        <v>109</v>
      </c>
      <c r="C38" s="1">
        <v>14165</v>
      </c>
      <c r="D38" s="1">
        <v>13852</v>
      </c>
      <c r="E38" s="1">
        <v>13505</v>
      </c>
      <c r="F38" s="1">
        <v>13448</v>
      </c>
      <c r="G38" s="1">
        <v>12986</v>
      </c>
      <c r="H38" s="1">
        <v>12333</v>
      </c>
      <c r="I38" s="1">
        <v>11907</v>
      </c>
      <c r="J38" s="1">
        <v>11729</v>
      </c>
      <c r="K38" s="1">
        <v>10327</v>
      </c>
      <c r="L38" s="1">
        <v>10241</v>
      </c>
      <c r="M38" s="1">
        <v>7780</v>
      </c>
      <c r="N38" s="1">
        <v>6184</v>
      </c>
    </row>
    <row r="39" spans="1:14" x14ac:dyDescent="0.3">
      <c r="A39" s="7" t="s">
        <v>199</v>
      </c>
      <c r="B39" s="7" t="s">
        <v>101</v>
      </c>
      <c r="C39" s="1">
        <v>214</v>
      </c>
      <c r="D39" s="1">
        <v>232</v>
      </c>
      <c r="E39" s="1">
        <v>256</v>
      </c>
      <c r="F39" s="1">
        <v>278</v>
      </c>
      <c r="G39" s="1">
        <v>310</v>
      </c>
      <c r="H39" s="1">
        <v>322</v>
      </c>
      <c r="I39" s="1">
        <v>351</v>
      </c>
      <c r="J39" s="1">
        <v>384</v>
      </c>
      <c r="K39" s="1">
        <v>421</v>
      </c>
      <c r="L39" s="1">
        <v>499</v>
      </c>
      <c r="M39" s="1">
        <v>656</v>
      </c>
      <c r="N39" s="1">
        <v>787</v>
      </c>
    </row>
    <row r="40" spans="1:14" x14ac:dyDescent="0.3">
      <c r="A40" s="7" t="s">
        <v>199</v>
      </c>
      <c r="B40" s="7" t="s">
        <v>102</v>
      </c>
      <c r="C40" s="1">
        <v>5423</v>
      </c>
      <c r="D40" s="1">
        <v>5763</v>
      </c>
      <c r="E40" s="1">
        <v>5968</v>
      </c>
      <c r="F40" s="1">
        <v>6156</v>
      </c>
      <c r="G40" s="1">
        <v>6445</v>
      </c>
      <c r="H40" s="1">
        <v>6774</v>
      </c>
      <c r="I40" s="1">
        <v>7147</v>
      </c>
      <c r="J40" s="1">
        <v>7569</v>
      </c>
      <c r="K40" s="1">
        <v>7696</v>
      </c>
      <c r="L40" s="1">
        <v>8317</v>
      </c>
      <c r="M40" s="1">
        <v>9666</v>
      </c>
      <c r="N40" s="1">
        <v>10660</v>
      </c>
    </row>
    <row r="41" spans="1:14" x14ac:dyDescent="0.3">
      <c r="A41" s="7" t="s">
        <v>199</v>
      </c>
      <c r="B41" s="7" t="s">
        <v>103</v>
      </c>
      <c r="C41" s="1">
        <v>1775</v>
      </c>
      <c r="D41" s="1">
        <v>1790</v>
      </c>
      <c r="E41" s="1">
        <v>1775</v>
      </c>
      <c r="F41" s="1">
        <v>1767</v>
      </c>
      <c r="G41" s="1">
        <v>1791</v>
      </c>
      <c r="H41" s="1">
        <v>1837</v>
      </c>
      <c r="I41" s="1">
        <v>1952</v>
      </c>
      <c r="J41" s="1">
        <v>2015</v>
      </c>
      <c r="K41" s="1">
        <v>2071</v>
      </c>
      <c r="L41" s="1">
        <v>2274</v>
      </c>
      <c r="M41" s="1">
        <v>2670</v>
      </c>
      <c r="N41" s="1">
        <v>3043</v>
      </c>
    </row>
    <row r="42" spans="1:14" x14ac:dyDescent="0.3">
      <c r="A42" s="7" t="s">
        <v>199</v>
      </c>
      <c r="B42" s="7" t="s">
        <v>104</v>
      </c>
      <c r="C42" s="1">
        <v>76</v>
      </c>
      <c r="D42" s="1">
        <v>71</v>
      </c>
      <c r="E42" s="1">
        <v>72</v>
      </c>
      <c r="F42" s="1">
        <v>73</v>
      </c>
      <c r="G42" s="1">
        <v>79</v>
      </c>
      <c r="H42" s="1">
        <v>84</v>
      </c>
      <c r="I42" s="1">
        <v>86</v>
      </c>
      <c r="J42" s="1">
        <v>91</v>
      </c>
      <c r="K42" s="1">
        <v>96</v>
      </c>
      <c r="L42" s="1">
        <v>98</v>
      </c>
      <c r="M42" s="1">
        <v>106</v>
      </c>
      <c r="N42" s="1">
        <v>116</v>
      </c>
    </row>
    <row r="43" spans="1:14" x14ac:dyDescent="0.3">
      <c r="A43" s="7" t="s">
        <v>199</v>
      </c>
      <c r="B43" s="7" t="s">
        <v>105</v>
      </c>
      <c r="C43" s="1">
        <v>1936</v>
      </c>
      <c r="D43" s="1">
        <v>2115</v>
      </c>
      <c r="E43" s="1">
        <v>2240</v>
      </c>
      <c r="F43" s="1">
        <v>2263</v>
      </c>
      <c r="G43" s="1">
        <v>2405</v>
      </c>
      <c r="H43" s="1">
        <v>2691</v>
      </c>
      <c r="I43" s="1">
        <v>3081</v>
      </c>
      <c r="J43" s="1">
        <v>3472</v>
      </c>
      <c r="K43" s="1">
        <v>3834</v>
      </c>
      <c r="L43" s="1">
        <v>4428</v>
      </c>
      <c r="M43" s="1">
        <v>5406</v>
      </c>
      <c r="N43" s="1">
        <v>6374</v>
      </c>
    </row>
    <row r="44" spans="1:14" x14ac:dyDescent="0.3">
      <c r="A44" s="7" t="s">
        <v>199</v>
      </c>
      <c r="B44" s="7" t="s">
        <v>106</v>
      </c>
      <c r="C44" s="1">
        <v>111</v>
      </c>
      <c r="D44" s="1">
        <v>122</v>
      </c>
      <c r="E44" s="1">
        <v>124</v>
      </c>
      <c r="F44" s="1">
        <v>131</v>
      </c>
      <c r="G44" s="1">
        <v>137</v>
      </c>
      <c r="H44" s="1">
        <v>147</v>
      </c>
      <c r="I44" s="1">
        <v>143</v>
      </c>
      <c r="J44" s="1">
        <v>154</v>
      </c>
      <c r="K44" s="1">
        <v>160</v>
      </c>
      <c r="L44" s="1">
        <v>171</v>
      </c>
      <c r="M44" s="1">
        <v>209</v>
      </c>
      <c r="N44" s="1">
        <v>244</v>
      </c>
    </row>
    <row r="45" spans="1:14" x14ac:dyDescent="0.3">
      <c r="A45" s="7" t="s">
        <v>199</v>
      </c>
      <c r="B45" s="7" t="s">
        <v>16</v>
      </c>
      <c r="C45" s="1">
        <v>165</v>
      </c>
      <c r="D45" s="1">
        <v>188</v>
      </c>
      <c r="E45" s="1">
        <v>183</v>
      </c>
      <c r="F45" s="1">
        <v>194</v>
      </c>
      <c r="G45" s="1">
        <v>200</v>
      </c>
      <c r="H45" s="1">
        <v>213</v>
      </c>
      <c r="I45" s="1">
        <v>213</v>
      </c>
      <c r="J45" s="1">
        <v>222</v>
      </c>
      <c r="K45" s="1">
        <v>223</v>
      </c>
      <c r="L45" s="1">
        <v>252</v>
      </c>
      <c r="M45" s="1">
        <v>284</v>
      </c>
      <c r="N45" s="1">
        <v>337</v>
      </c>
    </row>
    <row r="46" spans="1:14" x14ac:dyDescent="0.3">
      <c r="A46" s="7" t="s">
        <v>199</v>
      </c>
      <c r="B46" s="7" t="s">
        <v>107</v>
      </c>
      <c r="C46" s="1">
        <v>4335</v>
      </c>
      <c r="D46" s="1">
        <v>4681</v>
      </c>
      <c r="E46" s="1">
        <v>4982</v>
      </c>
      <c r="F46" s="1">
        <v>5327</v>
      </c>
      <c r="G46" s="1">
        <v>5604</v>
      </c>
      <c r="H46" s="1">
        <v>5944</v>
      </c>
      <c r="I46" s="1">
        <v>6404</v>
      </c>
      <c r="J46" s="1">
        <v>6907</v>
      </c>
      <c r="K46" s="1">
        <v>7158</v>
      </c>
      <c r="L46" s="1">
        <v>7643</v>
      </c>
      <c r="M46" s="1">
        <v>8892</v>
      </c>
      <c r="N46" s="1">
        <v>9709</v>
      </c>
    </row>
    <row r="47" spans="1:14" x14ac:dyDescent="0.3">
      <c r="A47" s="7" t="s">
        <v>199</v>
      </c>
      <c r="B47" s="7" t="s">
        <v>108</v>
      </c>
      <c r="C47" s="1">
        <v>1615</v>
      </c>
      <c r="D47" s="1">
        <v>1745</v>
      </c>
      <c r="E47" s="1">
        <v>1793</v>
      </c>
      <c r="F47" s="1">
        <v>1852</v>
      </c>
      <c r="G47" s="1">
        <v>1958</v>
      </c>
      <c r="H47" s="1">
        <v>2074</v>
      </c>
      <c r="I47" s="1">
        <v>2183</v>
      </c>
      <c r="J47" s="1">
        <v>2281</v>
      </c>
      <c r="K47" s="1">
        <v>2284</v>
      </c>
      <c r="L47" s="1">
        <v>2426</v>
      </c>
      <c r="M47" s="1">
        <v>2824</v>
      </c>
      <c r="N47" s="1">
        <v>3082</v>
      </c>
    </row>
    <row r="48" spans="1:14" x14ac:dyDescent="0.3">
      <c r="A48" s="7" t="s">
        <v>199</v>
      </c>
      <c r="B48" s="7" t="s">
        <v>109</v>
      </c>
      <c r="C48" s="1">
        <v>12339</v>
      </c>
      <c r="D48" s="1">
        <v>12246</v>
      </c>
      <c r="E48" s="1">
        <v>11767</v>
      </c>
      <c r="F48" s="1">
        <v>11269</v>
      </c>
      <c r="G48" s="1">
        <v>10953</v>
      </c>
      <c r="H48" s="1">
        <v>10513</v>
      </c>
      <c r="I48" s="1">
        <v>10128</v>
      </c>
      <c r="J48" s="1">
        <v>9820</v>
      </c>
      <c r="K48" s="1">
        <v>8832</v>
      </c>
      <c r="L48" s="1">
        <v>8855</v>
      </c>
      <c r="M48" s="1">
        <v>6697</v>
      </c>
      <c r="N48" s="1">
        <v>5370</v>
      </c>
    </row>
    <row r="49" spans="1:14" x14ac:dyDescent="0.3">
      <c r="A49" s="7" t="s">
        <v>200</v>
      </c>
      <c r="B49" s="7" t="s">
        <v>101</v>
      </c>
      <c r="C49" s="1">
        <v>194</v>
      </c>
      <c r="D49" s="1">
        <v>206</v>
      </c>
      <c r="E49" s="1">
        <v>236</v>
      </c>
      <c r="F49" s="1">
        <v>248</v>
      </c>
      <c r="G49" s="1">
        <v>287</v>
      </c>
      <c r="H49" s="1">
        <v>294</v>
      </c>
      <c r="I49" s="1">
        <v>334</v>
      </c>
      <c r="J49" s="1">
        <v>380</v>
      </c>
      <c r="K49" s="1">
        <v>407</v>
      </c>
      <c r="L49" s="1">
        <v>456</v>
      </c>
      <c r="M49" s="1">
        <v>597</v>
      </c>
      <c r="N49" s="1">
        <v>737</v>
      </c>
    </row>
    <row r="50" spans="1:14" x14ac:dyDescent="0.3">
      <c r="A50" s="7" t="s">
        <v>200</v>
      </c>
      <c r="B50" s="7" t="s">
        <v>102</v>
      </c>
      <c r="C50" s="1">
        <v>4567</v>
      </c>
      <c r="D50" s="1">
        <v>4760</v>
      </c>
      <c r="E50" s="1">
        <v>4978</v>
      </c>
      <c r="F50" s="1">
        <v>5271</v>
      </c>
      <c r="G50" s="1">
        <v>5643</v>
      </c>
      <c r="H50" s="1">
        <v>6226</v>
      </c>
      <c r="I50" s="1">
        <v>6661</v>
      </c>
      <c r="J50" s="1">
        <v>7051</v>
      </c>
      <c r="K50" s="1">
        <v>7125</v>
      </c>
      <c r="L50" s="1">
        <v>7680</v>
      </c>
      <c r="M50" s="1">
        <v>8923</v>
      </c>
      <c r="N50" s="1">
        <v>9938</v>
      </c>
    </row>
    <row r="51" spans="1:14" x14ac:dyDescent="0.3">
      <c r="A51" s="7" t="s">
        <v>200</v>
      </c>
      <c r="B51" s="7" t="s">
        <v>103</v>
      </c>
      <c r="C51" s="1">
        <v>1570</v>
      </c>
      <c r="D51" s="1">
        <v>1600</v>
      </c>
      <c r="E51" s="1">
        <v>1646</v>
      </c>
      <c r="F51" s="1">
        <v>1717</v>
      </c>
      <c r="G51" s="1">
        <v>1843</v>
      </c>
      <c r="H51" s="1">
        <v>2035</v>
      </c>
      <c r="I51" s="1">
        <v>2213</v>
      </c>
      <c r="J51" s="1">
        <v>2378</v>
      </c>
      <c r="K51" s="1">
        <v>2452</v>
      </c>
      <c r="L51" s="1">
        <v>2679</v>
      </c>
      <c r="M51" s="1">
        <v>3196</v>
      </c>
      <c r="N51" s="1">
        <v>3657</v>
      </c>
    </row>
    <row r="52" spans="1:14" x14ac:dyDescent="0.3">
      <c r="A52" s="7" t="s">
        <v>200</v>
      </c>
      <c r="B52" s="7" t="s">
        <v>104</v>
      </c>
      <c r="C52" s="1">
        <v>144</v>
      </c>
      <c r="D52" s="1">
        <v>140</v>
      </c>
      <c r="E52" s="1">
        <v>149</v>
      </c>
      <c r="F52" s="1">
        <v>150</v>
      </c>
      <c r="G52" s="1">
        <v>152</v>
      </c>
      <c r="H52" s="1">
        <v>153</v>
      </c>
      <c r="I52" s="1">
        <v>166</v>
      </c>
      <c r="J52" s="1">
        <v>164</v>
      </c>
      <c r="K52" s="1">
        <v>148</v>
      </c>
      <c r="L52" s="1">
        <v>156</v>
      </c>
      <c r="M52" s="1">
        <v>180</v>
      </c>
      <c r="N52" s="1">
        <v>198</v>
      </c>
    </row>
    <row r="53" spans="1:14" x14ac:dyDescent="0.3">
      <c r="A53" s="7" t="s">
        <v>200</v>
      </c>
      <c r="B53" s="7" t="s">
        <v>105</v>
      </c>
      <c r="C53" s="1">
        <v>1993</v>
      </c>
      <c r="D53" s="1">
        <v>2103</v>
      </c>
      <c r="E53" s="1">
        <v>2301</v>
      </c>
      <c r="F53" s="1">
        <v>2592</v>
      </c>
      <c r="G53" s="1">
        <v>2886</v>
      </c>
      <c r="H53" s="1">
        <v>3379</v>
      </c>
      <c r="I53" s="1">
        <v>3836</v>
      </c>
      <c r="J53" s="1">
        <v>4426</v>
      </c>
      <c r="K53" s="1">
        <v>4875</v>
      </c>
      <c r="L53" s="1">
        <v>5930</v>
      </c>
      <c r="M53" s="1">
        <v>7528</v>
      </c>
      <c r="N53" s="1">
        <v>8899</v>
      </c>
    </row>
    <row r="54" spans="1:14" x14ac:dyDescent="0.3">
      <c r="A54" s="7" t="s">
        <v>200</v>
      </c>
      <c r="B54" s="7" t="s">
        <v>106</v>
      </c>
      <c r="C54" s="1">
        <v>94</v>
      </c>
      <c r="D54" s="1">
        <v>87</v>
      </c>
      <c r="E54" s="1">
        <v>87</v>
      </c>
      <c r="F54" s="1">
        <v>103</v>
      </c>
      <c r="G54" s="1">
        <v>142</v>
      </c>
      <c r="H54" s="1">
        <v>156</v>
      </c>
      <c r="I54" s="1">
        <v>169</v>
      </c>
      <c r="J54" s="1">
        <v>191</v>
      </c>
      <c r="K54" s="1">
        <v>180</v>
      </c>
      <c r="L54" s="1">
        <v>185</v>
      </c>
      <c r="M54" s="1">
        <v>227</v>
      </c>
      <c r="N54" s="1">
        <v>261</v>
      </c>
    </row>
    <row r="55" spans="1:14" x14ac:dyDescent="0.3">
      <c r="A55" s="7" t="s">
        <v>200</v>
      </c>
      <c r="B55" s="7" t="s">
        <v>16</v>
      </c>
      <c r="C55" s="1">
        <v>141</v>
      </c>
      <c r="D55" s="1">
        <v>143</v>
      </c>
      <c r="E55" s="1">
        <v>157</v>
      </c>
      <c r="F55" s="1">
        <v>169</v>
      </c>
      <c r="G55" s="1">
        <v>181</v>
      </c>
      <c r="H55" s="1">
        <v>200</v>
      </c>
      <c r="I55" s="1">
        <v>214</v>
      </c>
      <c r="J55" s="1">
        <v>208</v>
      </c>
      <c r="K55" s="1">
        <v>241</v>
      </c>
      <c r="L55" s="1">
        <v>254</v>
      </c>
      <c r="M55" s="1">
        <v>309</v>
      </c>
      <c r="N55" s="1">
        <v>340</v>
      </c>
    </row>
    <row r="56" spans="1:14" x14ac:dyDescent="0.3">
      <c r="A56" s="7" t="s">
        <v>200</v>
      </c>
      <c r="B56" s="7" t="s">
        <v>107</v>
      </c>
      <c r="C56" s="1">
        <v>3435</v>
      </c>
      <c r="D56" s="1">
        <v>3689</v>
      </c>
      <c r="E56" s="1">
        <v>3963</v>
      </c>
      <c r="F56" s="1">
        <v>4320</v>
      </c>
      <c r="G56" s="1">
        <v>4731</v>
      </c>
      <c r="H56" s="1">
        <v>5199</v>
      </c>
      <c r="I56" s="1">
        <v>5622</v>
      </c>
      <c r="J56" s="1">
        <v>5989</v>
      </c>
      <c r="K56" s="1">
        <v>6138</v>
      </c>
      <c r="L56" s="1">
        <v>6489</v>
      </c>
      <c r="M56" s="1">
        <v>7522</v>
      </c>
      <c r="N56" s="1">
        <v>8293</v>
      </c>
    </row>
    <row r="57" spans="1:14" x14ac:dyDescent="0.3">
      <c r="A57" s="7" t="s">
        <v>200</v>
      </c>
      <c r="B57" s="7" t="s">
        <v>108</v>
      </c>
      <c r="C57" s="1">
        <v>1294</v>
      </c>
      <c r="D57" s="1">
        <v>1437</v>
      </c>
      <c r="E57" s="1">
        <v>1571</v>
      </c>
      <c r="F57" s="1">
        <v>1655</v>
      </c>
      <c r="G57" s="1">
        <v>1798</v>
      </c>
      <c r="H57" s="1">
        <v>1989</v>
      </c>
      <c r="I57" s="1">
        <v>2075</v>
      </c>
      <c r="J57" s="1">
        <v>2173</v>
      </c>
      <c r="K57" s="1">
        <v>2197</v>
      </c>
      <c r="L57" s="1">
        <v>2345</v>
      </c>
      <c r="M57" s="1">
        <v>2685</v>
      </c>
      <c r="N57" s="1">
        <v>2988</v>
      </c>
    </row>
    <row r="58" spans="1:14" x14ac:dyDescent="0.3">
      <c r="A58" s="7" t="s">
        <v>200</v>
      </c>
      <c r="B58" s="7" t="s">
        <v>109</v>
      </c>
      <c r="C58" s="1">
        <v>10616</v>
      </c>
      <c r="D58" s="1">
        <v>10165</v>
      </c>
      <c r="E58" s="1">
        <v>9973</v>
      </c>
      <c r="F58" s="1">
        <v>9832</v>
      </c>
      <c r="G58" s="1">
        <v>9647</v>
      </c>
      <c r="H58" s="1">
        <v>9450</v>
      </c>
      <c r="I58" s="1">
        <v>9109</v>
      </c>
      <c r="J58" s="1">
        <v>8908</v>
      </c>
      <c r="K58" s="1">
        <v>7880</v>
      </c>
      <c r="L58" s="1">
        <v>7834</v>
      </c>
      <c r="M58" s="1">
        <v>5838</v>
      </c>
      <c r="N58" s="1">
        <v>4513</v>
      </c>
    </row>
    <row r="59" spans="1:14" x14ac:dyDescent="0.3">
      <c r="A59" s="7" t="s">
        <v>201</v>
      </c>
      <c r="B59" s="7" t="s">
        <v>101</v>
      </c>
      <c r="C59" s="1">
        <v>262</v>
      </c>
      <c r="D59" s="1">
        <v>270</v>
      </c>
      <c r="E59" s="1">
        <v>279</v>
      </c>
      <c r="F59" s="1">
        <v>314</v>
      </c>
      <c r="G59" s="1">
        <v>340</v>
      </c>
      <c r="H59" s="1">
        <v>371</v>
      </c>
      <c r="I59" s="1">
        <v>416</v>
      </c>
      <c r="J59" s="1">
        <v>459</v>
      </c>
      <c r="K59" s="1">
        <v>511</v>
      </c>
      <c r="L59" s="1">
        <v>561</v>
      </c>
      <c r="M59" s="1">
        <v>770</v>
      </c>
      <c r="N59" s="1">
        <v>922</v>
      </c>
    </row>
    <row r="60" spans="1:14" x14ac:dyDescent="0.3">
      <c r="A60" s="7" t="s">
        <v>201</v>
      </c>
      <c r="B60" s="7" t="s">
        <v>102</v>
      </c>
      <c r="C60" s="1">
        <v>6133</v>
      </c>
      <c r="D60" s="1">
        <v>6411</v>
      </c>
      <c r="E60" s="1">
        <v>6719</v>
      </c>
      <c r="F60" s="1">
        <v>7023</v>
      </c>
      <c r="G60" s="1">
        <v>7342</v>
      </c>
      <c r="H60" s="1">
        <v>7706</v>
      </c>
      <c r="I60" s="1">
        <v>8133</v>
      </c>
      <c r="J60" s="1">
        <v>8463</v>
      </c>
      <c r="K60" s="1">
        <v>8512</v>
      </c>
      <c r="L60" s="1">
        <v>8869</v>
      </c>
      <c r="M60" s="1">
        <v>10164</v>
      </c>
      <c r="N60" s="1">
        <v>11181</v>
      </c>
    </row>
    <row r="61" spans="1:14" x14ac:dyDescent="0.3">
      <c r="A61" s="7" t="s">
        <v>201</v>
      </c>
      <c r="B61" s="7" t="s">
        <v>103</v>
      </c>
      <c r="C61" s="1">
        <v>1381</v>
      </c>
      <c r="D61" s="1">
        <v>1410</v>
      </c>
      <c r="E61" s="1">
        <v>1487</v>
      </c>
      <c r="F61" s="1">
        <v>1530</v>
      </c>
      <c r="G61" s="1">
        <v>1650</v>
      </c>
      <c r="H61" s="1">
        <v>1760</v>
      </c>
      <c r="I61" s="1">
        <v>1880</v>
      </c>
      <c r="J61" s="1">
        <v>2059</v>
      </c>
      <c r="K61" s="1">
        <v>2180</v>
      </c>
      <c r="L61" s="1">
        <v>2384</v>
      </c>
      <c r="M61" s="1">
        <v>2810</v>
      </c>
      <c r="N61" s="1">
        <v>3330</v>
      </c>
    </row>
    <row r="62" spans="1:14" x14ac:dyDescent="0.3">
      <c r="A62" s="7" t="s">
        <v>201</v>
      </c>
      <c r="B62" s="7" t="s">
        <v>104</v>
      </c>
      <c r="C62" s="1">
        <v>101</v>
      </c>
      <c r="D62" s="1">
        <v>115</v>
      </c>
      <c r="E62" s="1">
        <v>125</v>
      </c>
      <c r="F62" s="1">
        <v>133</v>
      </c>
      <c r="G62" s="1">
        <v>134</v>
      </c>
      <c r="H62" s="1">
        <v>136</v>
      </c>
      <c r="I62" s="1">
        <v>140</v>
      </c>
      <c r="J62" s="1">
        <v>147</v>
      </c>
      <c r="K62" s="1">
        <v>155</v>
      </c>
      <c r="L62" s="1">
        <v>131</v>
      </c>
      <c r="M62" s="1">
        <v>157</v>
      </c>
      <c r="N62" s="1">
        <v>174</v>
      </c>
    </row>
    <row r="63" spans="1:14" x14ac:dyDescent="0.3">
      <c r="A63" s="7" t="s">
        <v>201</v>
      </c>
      <c r="B63" s="7" t="s">
        <v>105</v>
      </c>
      <c r="C63" s="1">
        <v>1378</v>
      </c>
      <c r="D63" s="1">
        <v>1453</v>
      </c>
      <c r="E63" s="1">
        <v>1567</v>
      </c>
      <c r="F63" s="1">
        <v>1699</v>
      </c>
      <c r="G63" s="1">
        <v>1872</v>
      </c>
      <c r="H63" s="1">
        <v>2064</v>
      </c>
      <c r="I63" s="1">
        <v>2343</v>
      </c>
      <c r="J63" s="1">
        <v>2743</v>
      </c>
      <c r="K63" s="1">
        <v>3143</v>
      </c>
      <c r="L63" s="1">
        <v>3668</v>
      </c>
      <c r="M63" s="1">
        <v>4396</v>
      </c>
      <c r="N63" s="1">
        <v>5232</v>
      </c>
    </row>
    <row r="64" spans="1:14" x14ac:dyDescent="0.3">
      <c r="A64" s="7" t="s">
        <v>201</v>
      </c>
      <c r="B64" s="7" t="s">
        <v>106</v>
      </c>
      <c r="C64" s="1">
        <v>183</v>
      </c>
      <c r="D64" s="1">
        <v>197</v>
      </c>
      <c r="E64" s="1">
        <v>209</v>
      </c>
      <c r="F64" s="1">
        <v>198</v>
      </c>
      <c r="G64" s="1">
        <v>212</v>
      </c>
      <c r="H64" s="1">
        <v>241</v>
      </c>
      <c r="I64" s="1">
        <v>238</v>
      </c>
      <c r="J64" s="1">
        <v>270</v>
      </c>
      <c r="K64" s="1">
        <v>320</v>
      </c>
      <c r="L64" s="1">
        <v>340</v>
      </c>
      <c r="M64" s="1">
        <v>388</v>
      </c>
      <c r="N64" s="1">
        <v>434</v>
      </c>
    </row>
    <row r="65" spans="1:14" x14ac:dyDescent="0.3">
      <c r="A65" s="7" t="s">
        <v>201</v>
      </c>
      <c r="B65" s="7" t="s">
        <v>16</v>
      </c>
      <c r="C65" s="1">
        <v>197</v>
      </c>
      <c r="D65" s="1">
        <v>203</v>
      </c>
      <c r="E65" s="1">
        <v>212</v>
      </c>
      <c r="F65" s="1">
        <v>237</v>
      </c>
      <c r="G65" s="1">
        <v>263</v>
      </c>
      <c r="H65" s="1">
        <v>264</v>
      </c>
      <c r="I65" s="1">
        <v>278</v>
      </c>
      <c r="J65" s="1">
        <v>301</v>
      </c>
      <c r="K65" s="1">
        <v>308</v>
      </c>
      <c r="L65" s="1">
        <v>317</v>
      </c>
      <c r="M65" s="1">
        <v>381</v>
      </c>
      <c r="N65" s="1">
        <v>411</v>
      </c>
    </row>
    <row r="66" spans="1:14" x14ac:dyDescent="0.3">
      <c r="A66" s="7" t="s">
        <v>201</v>
      </c>
      <c r="B66" s="7" t="s">
        <v>107</v>
      </c>
      <c r="C66" s="1">
        <v>4189</v>
      </c>
      <c r="D66" s="1">
        <v>4516</v>
      </c>
      <c r="E66" s="1">
        <v>4915</v>
      </c>
      <c r="F66" s="1">
        <v>5197</v>
      </c>
      <c r="G66" s="1">
        <v>5533</v>
      </c>
      <c r="H66" s="1">
        <v>5883</v>
      </c>
      <c r="I66" s="1">
        <v>6180</v>
      </c>
      <c r="J66" s="1">
        <v>6542</v>
      </c>
      <c r="K66" s="1">
        <v>6781</v>
      </c>
      <c r="L66" s="1">
        <v>7101</v>
      </c>
      <c r="M66" s="1">
        <v>8185</v>
      </c>
      <c r="N66" s="1">
        <v>8986</v>
      </c>
    </row>
    <row r="67" spans="1:14" x14ac:dyDescent="0.3">
      <c r="A67" s="7" t="s">
        <v>201</v>
      </c>
      <c r="B67" s="7" t="s">
        <v>108</v>
      </c>
      <c r="C67" s="1">
        <v>1769</v>
      </c>
      <c r="D67" s="1">
        <v>1831</v>
      </c>
      <c r="E67" s="1">
        <v>1947</v>
      </c>
      <c r="F67" s="1">
        <v>2097</v>
      </c>
      <c r="G67" s="1">
        <v>2195</v>
      </c>
      <c r="H67" s="1">
        <v>2331</v>
      </c>
      <c r="I67" s="1">
        <v>2401</v>
      </c>
      <c r="J67" s="1">
        <v>2485</v>
      </c>
      <c r="K67" s="1">
        <v>2571</v>
      </c>
      <c r="L67" s="1">
        <v>2640</v>
      </c>
      <c r="M67" s="1">
        <v>3140</v>
      </c>
      <c r="N67" s="1">
        <v>3482</v>
      </c>
    </row>
    <row r="68" spans="1:14" x14ac:dyDescent="0.3">
      <c r="A68" s="7" t="s">
        <v>201</v>
      </c>
      <c r="B68" s="7" t="s">
        <v>109</v>
      </c>
      <c r="C68" s="1">
        <v>13356</v>
      </c>
      <c r="D68" s="1">
        <v>13104</v>
      </c>
      <c r="E68" s="1">
        <v>12772</v>
      </c>
      <c r="F68" s="1">
        <v>12265</v>
      </c>
      <c r="G68" s="1">
        <v>11942</v>
      </c>
      <c r="H68" s="1">
        <v>11542</v>
      </c>
      <c r="I68" s="1">
        <v>11111</v>
      </c>
      <c r="J68" s="1">
        <v>10794</v>
      </c>
      <c r="K68" s="1">
        <v>9615</v>
      </c>
      <c r="L68" s="1">
        <v>9542</v>
      </c>
      <c r="M68" s="1">
        <v>7448</v>
      </c>
      <c r="N68" s="1">
        <v>5986</v>
      </c>
    </row>
    <row r="69" spans="1:14" x14ac:dyDescent="0.3">
      <c r="A69" s="7" t="s">
        <v>202</v>
      </c>
      <c r="B69" s="7" t="s">
        <v>101</v>
      </c>
      <c r="C69" s="1">
        <v>106</v>
      </c>
      <c r="D69" s="1">
        <v>107</v>
      </c>
      <c r="E69" s="1">
        <v>112</v>
      </c>
      <c r="F69" s="1">
        <v>117</v>
      </c>
      <c r="G69" s="1">
        <v>118</v>
      </c>
      <c r="H69" s="1">
        <v>140</v>
      </c>
      <c r="I69" s="1">
        <v>173</v>
      </c>
      <c r="J69" s="1">
        <v>208</v>
      </c>
      <c r="K69" s="1">
        <v>236</v>
      </c>
      <c r="L69" s="1">
        <v>312</v>
      </c>
      <c r="M69" s="1">
        <v>416</v>
      </c>
      <c r="N69" s="1">
        <v>479</v>
      </c>
    </row>
    <row r="70" spans="1:14" x14ac:dyDescent="0.3">
      <c r="A70" s="7" t="s">
        <v>202</v>
      </c>
      <c r="B70" s="7" t="s">
        <v>102</v>
      </c>
      <c r="C70" s="1">
        <v>3749</v>
      </c>
      <c r="D70" s="1">
        <v>3912</v>
      </c>
      <c r="E70" s="1">
        <v>4119</v>
      </c>
      <c r="F70" s="1">
        <v>4404</v>
      </c>
      <c r="G70" s="1">
        <v>4608</v>
      </c>
      <c r="H70" s="1">
        <v>4866</v>
      </c>
      <c r="I70" s="1">
        <v>5129</v>
      </c>
      <c r="J70" s="1">
        <v>5405</v>
      </c>
      <c r="K70" s="1">
        <v>5425</v>
      </c>
      <c r="L70" s="1">
        <v>5717</v>
      </c>
      <c r="M70" s="1">
        <v>6576</v>
      </c>
      <c r="N70" s="1">
        <v>7245</v>
      </c>
    </row>
    <row r="71" spans="1:14" x14ac:dyDescent="0.3">
      <c r="A71" s="7" t="s">
        <v>202</v>
      </c>
      <c r="B71" s="7" t="s">
        <v>103</v>
      </c>
      <c r="C71" s="1">
        <v>417</v>
      </c>
      <c r="D71" s="1">
        <v>416</v>
      </c>
      <c r="E71" s="1">
        <v>423</v>
      </c>
      <c r="F71" s="1">
        <v>480</v>
      </c>
      <c r="G71" s="1">
        <v>489</v>
      </c>
      <c r="H71" s="1">
        <v>503</v>
      </c>
      <c r="I71" s="1">
        <v>556</v>
      </c>
      <c r="J71" s="1">
        <v>670</v>
      </c>
      <c r="K71" s="1">
        <v>689</v>
      </c>
      <c r="L71" s="1">
        <v>785</v>
      </c>
      <c r="M71" s="1">
        <v>961</v>
      </c>
      <c r="N71" s="1">
        <v>1143</v>
      </c>
    </row>
    <row r="72" spans="1:14" x14ac:dyDescent="0.3">
      <c r="A72" s="7" t="s">
        <v>202</v>
      </c>
      <c r="B72" s="7" t="s">
        <v>104</v>
      </c>
      <c r="C72" s="1">
        <v>40</v>
      </c>
      <c r="D72" s="1">
        <v>45</v>
      </c>
      <c r="E72" s="1">
        <v>51</v>
      </c>
      <c r="F72" s="1">
        <v>56</v>
      </c>
      <c r="G72" s="1">
        <v>59</v>
      </c>
      <c r="H72" s="1">
        <v>60</v>
      </c>
      <c r="I72" s="1">
        <v>63</v>
      </c>
      <c r="J72" s="1">
        <v>69</v>
      </c>
      <c r="K72" s="1">
        <v>65</v>
      </c>
      <c r="L72" s="1">
        <v>72</v>
      </c>
      <c r="M72" s="1">
        <v>85</v>
      </c>
      <c r="N72" s="1">
        <v>87</v>
      </c>
    </row>
    <row r="73" spans="1:14" x14ac:dyDescent="0.3">
      <c r="A73" s="7" t="s">
        <v>202</v>
      </c>
      <c r="B73" s="7" t="s">
        <v>105</v>
      </c>
      <c r="C73" s="1">
        <v>448</v>
      </c>
      <c r="D73" s="1">
        <v>472</v>
      </c>
      <c r="E73" s="1">
        <v>498</v>
      </c>
      <c r="F73" s="1">
        <v>564</v>
      </c>
      <c r="G73" s="1">
        <v>585</v>
      </c>
      <c r="H73" s="1">
        <v>656</v>
      </c>
      <c r="I73" s="1">
        <v>759</v>
      </c>
      <c r="J73" s="1">
        <v>915</v>
      </c>
      <c r="K73" s="1">
        <v>993</v>
      </c>
      <c r="L73" s="1">
        <v>1197</v>
      </c>
      <c r="M73" s="1">
        <v>1480</v>
      </c>
      <c r="N73" s="1">
        <v>1802</v>
      </c>
    </row>
    <row r="74" spans="1:14" x14ac:dyDescent="0.3">
      <c r="A74" s="7" t="s">
        <v>202</v>
      </c>
      <c r="B74" s="7" t="s">
        <v>106</v>
      </c>
      <c r="C74" s="1">
        <v>37</v>
      </c>
      <c r="D74" s="1">
        <v>37</v>
      </c>
      <c r="E74" s="1">
        <v>43</v>
      </c>
      <c r="F74" s="1">
        <v>57</v>
      </c>
      <c r="G74" s="1">
        <v>59</v>
      </c>
      <c r="H74" s="1">
        <v>55</v>
      </c>
      <c r="I74" s="1">
        <v>64</v>
      </c>
      <c r="J74" s="1">
        <v>74</v>
      </c>
      <c r="K74" s="1">
        <v>62</v>
      </c>
      <c r="L74" s="1">
        <v>61</v>
      </c>
      <c r="M74" s="1">
        <v>77</v>
      </c>
      <c r="N74" s="1">
        <v>78</v>
      </c>
    </row>
    <row r="75" spans="1:14" x14ac:dyDescent="0.3">
      <c r="A75" s="7" t="s">
        <v>202</v>
      </c>
      <c r="B75" s="7" t="s">
        <v>16</v>
      </c>
      <c r="C75" s="1">
        <v>107</v>
      </c>
      <c r="D75" s="1">
        <v>123</v>
      </c>
      <c r="E75" s="1">
        <v>117</v>
      </c>
      <c r="F75" s="1">
        <v>131</v>
      </c>
      <c r="G75" s="1">
        <v>133</v>
      </c>
      <c r="H75" s="1">
        <v>143</v>
      </c>
      <c r="I75" s="1">
        <v>153</v>
      </c>
      <c r="J75" s="1">
        <v>167</v>
      </c>
      <c r="K75" s="1">
        <v>170</v>
      </c>
      <c r="L75" s="1">
        <v>185</v>
      </c>
      <c r="M75" s="1">
        <v>224</v>
      </c>
      <c r="N75" s="1">
        <v>239</v>
      </c>
    </row>
    <row r="76" spans="1:14" x14ac:dyDescent="0.3">
      <c r="A76" s="7" t="s">
        <v>202</v>
      </c>
      <c r="B76" s="7" t="s">
        <v>107</v>
      </c>
      <c r="C76" s="1">
        <v>3391</v>
      </c>
      <c r="D76" s="1">
        <v>3662</v>
      </c>
      <c r="E76" s="1">
        <v>3970</v>
      </c>
      <c r="F76" s="1">
        <v>4317</v>
      </c>
      <c r="G76" s="1">
        <v>4586</v>
      </c>
      <c r="H76" s="1">
        <v>5023</v>
      </c>
      <c r="I76" s="1">
        <v>5414</v>
      </c>
      <c r="J76" s="1">
        <v>5809</v>
      </c>
      <c r="K76" s="1">
        <v>5988</v>
      </c>
      <c r="L76" s="1">
        <v>6431</v>
      </c>
      <c r="M76" s="1">
        <v>7676</v>
      </c>
      <c r="N76" s="1">
        <v>8497</v>
      </c>
    </row>
    <row r="77" spans="1:14" x14ac:dyDescent="0.3">
      <c r="A77" s="7" t="s">
        <v>202</v>
      </c>
      <c r="B77" s="7" t="s">
        <v>108</v>
      </c>
      <c r="C77" s="1">
        <v>1131</v>
      </c>
      <c r="D77" s="1">
        <v>1187</v>
      </c>
      <c r="E77" s="1">
        <v>1283</v>
      </c>
      <c r="F77" s="1">
        <v>1422</v>
      </c>
      <c r="G77" s="1">
        <v>1477</v>
      </c>
      <c r="H77" s="1">
        <v>1561</v>
      </c>
      <c r="I77" s="1">
        <v>1623</v>
      </c>
      <c r="J77" s="1">
        <v>1713</v>
      </c>
      <c r="K77" s="1">
        <v>1710</v>
      </c>
      <c r="L77" s="1">
        <v>1808</v>
      </c>
      <c r="M77" s="1">
        <v>2081</v>
      </c>
      <c r="N77" s="1">
        <v>2284</v>
      </c>
    </row>
    <row r="78" spans="1:14" x14ac:dyDescent="0.3">
      <c r="A78" s="7" t="s">
        <v>202</v>
      </c>
      <c r="B78" s="7" t="s">
        <v>109</v>
      </c>
      <c r="C78" s="1">
        <v>8729</v>
      </c>
      <c r="D78" s="1">
        <v>8473</v>
      </c>
      <c r="E78" s="1">
        <v>8299</v>
      </c>
      <c r="F78" s="1">
        <v>8403</v>
      </c>
      <c r="G78" s="1">
        <v>8244</v>
      </c>
      <c r="H78" s="1">
        <v>8008</v>
      </c>
      <c r="I78" s="1">
        <v>7712</v>
      </c>
      <c r="J78" s="1">
        <v>7514</v>
      </c>
      <c r="K78" s="1">
        <v>6631</v>
      </c>
      <c r="L78" s="1">
        <v>6664</v>
      </c>
      <c r="M78" s="1">
        <v>5082</v>
      </c>
      <c r="N78" s="1">
        <v>4002</v>
      </c>
    </row>
    <row r="79" spans="1:14" x14ac:dyDescent="0.3">
      <c r="A79" s="10" t="s">
        <v>17</v>
      </c>
      <c r="B79" s="10" t="s">
        <v>17</v>
      </c>
      <c r="C79" s="5">
        <v>191038</v>
      </c>
      <c r="D79" s="5">
        <v>196201</v>
      </c>
      <c r="E79" s="5">
        <v>201098</v>
      </c>
      <c r="F79" s="5">
        <v>206740</v>
      </c>
      <c r="G79" s="5">
        <v>212324</v>
      </c>
      <c r="H79" s="5">
        <v>218478</v>
      </c>
      <c r="I79" s="5">
        <v>226201</v>
      </c>
      <c r="J79" s="5">
        <v>235017</v>
      </c>
      <c r="K79" s="5">
        <v>232709</v>
      </c>
      <c r="L79" s="5">
        <v>245255</v>
      </c>
      <c r="M79" s="5">
        <v>262389</v>
      </c>
      <c r="N79" s="5">
        <v>278529</v>
      </c>
    </row>
    <row r="80" spans="1:14" x14ac:dyDescent="0.3">
      <c r="A80" s="15"/>
      <c r="B80" s="15"/>
    </row>
    <row r="81" spans="1:14" x14ac:dyDescent="0.3">
      <c r="A81" s="15"/>
      <c r="B81" s="15"/>
    </row>
    <row r="82" spans="1:14" x14ac:dyDescent="0.3">
      <c r="A82" s="15"/>
      <c r="B82" s="15"/>
      <c r="C82" s="20" t="s">
        <v>35</v>
      </c>
      <c r="D82" s="21"/>
      <c r="E82" s="21"/>
      <c r="F82" s="21"/>
      <c r="G82" s="21"/>
      <c r="H82" s="21"/>
      <c r="I82" s="21"/>
      <c r="J82" s="21"/>
      <c r="K82" s="21"/>
      <c r="L82" s="21"/>
      <c r="M82" s="21"/>
      <c r="N82" s="21"/>
    </row>
    <row r="83" spans="1:14" x14ac:dyDescent="0.3">
      <c r="A83" s="9" t="s">
        <v>39</v>
      </c>
      <c r="B83" s="9" t="s">
        <v>39</v>
      </c>
      <c r="C83" s="4" t="s">
        <v>0</v>
      </c>
      <c r="D83" s="4" t="s">
        <v>1</v>
      </c>
      <c r="E83" s="4" t="s">
        <v>2</v>
      </c>
      <c r="F83" s="4" t="s">
        <v>3</v>
      </c>
      <c r="G83" s="4" t="s">
        <v>4</v>
      </c>
      <c r="H83" s="4" t="s">
        <v>5</v>
      </c>
      <c r="I83" s="4" t="s">
        <v>6</v>
      </c>
      <c r="J83" s="4" t="s">
        <v>7</v>
      </c>
      <c r="K83" s="4" t="s">
        <v>8</v>
      </c>
      <c r="L83" s="4" t="s">
        <v>9</v>
      </c>
      <c r="M83" s="4" t="s">
        <v>10</v>
      </c>
      <c r="N83" s="4" t="s">
        <v>11</v>
      </c>
    </row>
    <row r="84" spans="1:14" x14ac:dyDescent="0.3">
      <c r="A84" s="8" t="s">
        <v>196</v>
      </c>
      <c r="B84" s="8" t="s">
        <v>101</v>
      </c>
      <c r="C84" s="2">
        <v>1.1739313539692601E-2</v>
      </c>
      <c r="D84" s="2">
        <v>1.21857951358793E-2</v>
      </c>
      <c r="E84" s="2">
        <v>1.27302680844691E-2</v>
      </c>
      <c r="F84" s="2">
        <v>1.42743459663782E-2</v>
      </c>
      <c r="G84" s="2">
        <v>1.5174946839358199E-2</v>
      </c>
      <c r="H84" s="2">
        <v>1.6105207985896E-2</v>
      </c>
      <c r="I84" s="2">
        <v>1.75826199024211E-2</v>
      </c>
      <c r="J84" s="2">
        <v>1.9366986461041898E-2</v>
      </c>
      <c r="K84" s="2">
        <v>2.05461056401074E-2</v>
      </c>
      <c r="L84" s="2">
        <v>2.2875404734872401E-2</v>
      </c>
      <c r="M84" s="2">
        <v>2.5526632269077101E-2</v>
      </c>
      <c r="N84" s="2">
        <v>2.8538938410182998E-2</v>
      </c>
    </row>
    <row r="85" spans="1:14" x14ac:dyDescent="0.3">
      <c r="A85" s="8" t="s">
        <v>196</v>
      </c>
      <c r="B85" s="8" t="s">
        <v>102</v>
      </c>
      <c r="C85" s="2">
        <v>0.19104021899347201</v>
      </c>
      <c r="D85" s="2">
        <v>0.19573752103196901</v>
      </c>
      <c r="E85" s="2">
        <v>0.201637461934002</v>
      </c>
      <c r="F85" s="2">
        <v>0.207052621108127</v>
      </c>
      <c r="G85" s="2">
        <v>0.211192731490431</v>
      </c>
      <c r="H85" s="2">
        <v>0.21684852527755299</v>
      </c>
      <c r="I85" s="2">
        <v>0.22272852803093099</v>
      </c>
      <c r="J85" s="2">
        <v>0.223213485160943</v>
      </c>
      <c r="K85" s="2">
        <v>0.230393912264996</v>
      </c>
      <c r="L85" s="2">
        <v>0.23199192632774099</v>
      </c>
      <c r="M85" s="2">
        <v>0.24890406176048399</v>
      </c>
      <c r="N85" s="2">
        <v>0.25630020908990903</v>
      </c>
    </row>
    <row r="86" spans="1:14" x14ac:dyDescent="0.3">
      <c r="A86" s="8" t="s">
        <v>196</v>
      </c>
      <c r="B86" s="8" t="s">
        <v>103</v>
      </c>
      <c r="C86" s="2">
        <v>7.1594019793640801E-2</v>
      </c>
      <c r="D86" s="2">
        <v>7.1891092642635004E-2</v>
      </c>
      <c r="E86" s="2">
        <v>7.1938495332234995E-2</v>
      </c>
      <c r="F86" s="2">
        <v>7.4455386451805397E-2</v>
      </c>
      <c r="G86" s="2">
        <v>7.6744635607964407E-2</v>
      </c>
      <c r="H86" s="2">
        <v>8.0287797207795303E-2</v>
      </c>
      <c r="I86" s="2">
        <v>8.4875264659854593E-2</v>
      </c>
      <c r="J86" s="2">
        <v>8.8227382766968496E-2</v>
      </c>
      <c r="K86" s="2">
        <v>9.6329453894359901E-2</v>
      </c>
      <c r="L86" s="2">
        <v>9.9491190446154495E-2</v>
      </c>
      <c r="M86" s="2">
        <v>0.11075765217054</v>
      </c>
      <c r="N86" s="2">
        <v>0.11965811965812</v>
      </c>
    </row>
    <row r="87" spans="1:14" x14ac:dyDescent="0.3">
      <c r="A87" s="8" t="s">
        <v>196</v>
      </c>
      <c r="B87" s="8" t="s">
        <v>104</v>
      </c>
      <c r="C87" s="2">
        <v>7.1594019793640804E-3</v>
      </c>
      <c r="D87" s="2">
        <v>7.6989751695304099E-3</v>
      </c>
      <c r="E87" s="2">
        <v>7.1389346512905003E-3</v>
      </c>
      <c r="F87" s="2">
        <v>6.46573162240127E-3</v>
      </c>
      <c r="G87" s="2">
        <v>6.8625555770346E-3</v>
      </c>
      <c r="H87" s="2">
        <v>7.0043360175346603E-3</v>
      </c>
      <c r="I87" s="2">
        <v>7.13430912271012E-3</v>
      </c>
      <c r="J87" s="2">
        <v>6.8591410382856603E-3</v>
      </c>
      <c r="K87" s="2">
        <v>7.2068039391226498E-3</v>
      </c>
      <c r="L87" s="2">
        <v>7.6952188722089103E-3</v>
      </c>
      <c r="M87" s="2">
        <v>7.7976490669977097E-3</v>
      </c>
      <c r="N87" s="2">
        <v>7.4465353435310497E-3</v>
      </c>
    </row>
    <row r="88" spans="1:14" x14ac:dyDescent="0.3">
      <c r="A88" s="8" t="s">
        <v>196</v>
      </c>
      <c r="B88" s="8" t="s">
        <v>105</v>
      </c>
      <c r="C88" s="2">
        <v>6.5855969677826906E-2</v>
      </c>
      <c r="D88" s="2">
        <v>7.0718401060521102E-2</v>
      </c>
      <c r="E88" s="2">
        <v>7.3735709650042405E-2</v>
      </c>
      <c r="F88" s="2">
        <v>7.7986670645578404E-2</v>
      </c>
      <c r="G88" s="2">
        <v>8.3462207616470094E-2</v>
      </c>
      <c r="H88" s="2">
        <v>9.2152284747700999E-2</v>
      </c>
      <c r="I88" s="2">
        <v>0.103194329374942</v>
      </c>
      <c r="J88" s="2">
        <v>0.115932932843181</v>
      </c>
      <c r="K88" s="2">
        <v>0.12945389435989299</v>
      </c>
      <c r="L88" s="2">
        <v>0.14032210588284799</v>
      </c>
      <c r="M88" s="2">
        <v>0.15513830158668601</v>
      </c>
      <c r="N88" s="2">
        <v>0.172664245625619</v>
      </c>
    </row>
    <row r="89" spans="1:14" x14ac:dyDescent="0.3">
      <c r="A89" s="8" t="s">
        <v>196</v>
      </c>
      <c r="B89" s="8" t="s">
        <v>106</v>
      </c>
      <c r="C89" s="2">
        <v>5.3695514845230599E-3</v>
      </c>
      <c r="D89" s="2">
        <v>5.0986590526691496E-3</v>
      </c>
      <c r="E89" s="2">
        <v>5.8908691528131397E-3</v>
      </c>
      <c r="F89" s="2">
        <v>6.3165224311150896E-3</v>
      </c>
      <c r="G89" s="2">
        <v>6.2342934467427003E-3</v>
      </c>
      <c r="H89" s="2">
        <v>5.8131224091103996E-3</v>
      </c>
      <c r="I89" s="2">
        <v>6.5359477124183E-3</v>
      </c>
      <c r="J89" s="2">
        <v>6.4556621536806203E-3</v>
      </c>
      <c r="K89" s="2">
        <v>6.9382273948075199E-3</v>
      </c>
      <c r="L89" s="2">
        <v>7.3167654850510898E-3</v>
      </c>
      <c r="M89" s="2">
        <v>7.9916204368235197E-3</v>
      </c>
      <c r="N89" s="2">
        <v>8.1801841458493795E-3</v>
      </c>
    </row>
    <row r="90" spans="1:14" x14ac:dyDescent="0.3">
      <c r="A90" s="8" t="s">
        <v>196</v>
      </c>
      <c r="B90" s="8" t="s">
        <v>16</v>
      </c>
      <c r="C90" s="2">
        <v>8.0543272267845894E-3</v>
      </c>
      <c r="D90" s="2">
        <v>7.4950288074236496E-3</v>
      </c>
      <c r="E90" s="2">
        <v>8.5866906295242393E-3</v>
      </c>
      <c r="F90" s="2">
        <v>8.5049239033124398E-3</v>
      </c>
      <c r="G90" s="2">
        <v>9.2306205296733002E-3</v>
      </c>
      <c r="H90" s="2">
        <v>8.8626292466765094E-3</v>
      </c>
      <c r="I90" s="2">
        <v>8.5611709472521395E-3</v>
      </c>
      <c r="J90" s="2">
        <v>8.9661974356675302E-3</v>
      </c>
      <c r="K90" s="2">
        <v>8.9973142345568507E-3</v>
      </c>
      <c r="L90" s="2">
        <v>8.9987805390858207E-3</v>
      </c>
      <c r="M90" s="2">
        <v>1.0241688326803E-2</v>
      </c>
      <c r="N90" s="2">
        <v>1.0527860313268E-2</v>
      </c>
    </row>
    <row r="91" spans="1:14" x14ac:dyDescent="0.3">
      <c r="A91" s="8" t="s">
        <v>196</v>
      </c>
      <c r="B91" s="8" t="s">
        <v>107</v>
      </c>
      <c r="C91" s="2">
        <v>0.11428721836176001</v>
      </c>
      <c r="D91" s="2">
        <v>0.122469790445113</v>
      </c>
      <c r="E91" s="2">
        <v>0.12760221656432499</v>
      </c>
      <c r="F91" s="2">
        <v>0.13468616333432801</v>
      </c>
      <c r="G91" s="2">
        <v>0.14029576647979899</v>
      </c>
      <c r="H91" s="2">
        <v>0.14461333206270499</v>
      </c>
      <c r="I91" s="2">
        <v>0.14586210070882799</v>
      </c>
      <c r="J91" s="2">
        <v>0.14973549717564799</v>
      </c>
      <c r="K91" s="2">
        <v>0.15156669650850499</v>
      </c>
      <c r="L91" s="2">
        <v>0.15197006013203801</v>
      </c>
      <c r="M91" s="2">
        <v>0.165108429995733</v>
      </c>
      <c r="N91" s="2">
        <v>0.17156377242214199</v>
      </c>
    </row>
    <row r="92" spans="1:14" x14ac:dyDescent="0.3">
      <c r="A92" s="8" t="s">
        <v>196</v>
      </c>
      <c r="B92" s="8" t="s">
        <v>108</v>
      </c>
      <c r="C92" s="2">
        <v>6.0591703516529802E-2</v>
      </c>
      <c r="D92" s="2">
        <v>6.1336868403609801E-2</v>
      </c>
      <c r="E92" s="2">
        <v>6.6596774998751898E-2</v>
      </c>
      <c r="F92" s="2">
        <v>6.9034119168407404E-2</v>
      </c>
      <c r="G92" s="2">
        <v>7.0075391455635003E-2</v>
      </c>
      <c r="H92" s="2">
        <v>6.9185686377281203E-2</v>
      </c>
      <c r="I92" s="2">
        <v>6.9179784589892296E-2</v>
      </c>
      <c r="J92" s="2">
        <v>7.1415762575091898E-2</v>
      </c>
      <c r="K92" s="2">
        <v>7.3142345568487005E-2</v>
      </c>
      <c r="L92" s="2">
        <v>7.0602581893107905E-2</v>
      </c>
      <c r="M92" s="2">
        <v>7.7743725026186095E-2</v>
      </c>
      <c r="N92" s="2">
        <v>7.98943545724662E-2</v>
      </c>
    </row>
    <row r="93" spans="1:14" x14ac:dyDescent="0.3">
      <c r="A93" s="8" t="s">
        <v>196</v>
      </c>
      <c r="B93" s="8" t="s">
        <v>109</v>
      </c>
      <c r="C93" s="2">
        <v>0.46430827542640601</v>
      </c>
      <c r="D93" s="2">
        <v>0.44536786825065</v>
      </c>
      <c r="E93" s="2">
        <v>0.42414257900254598</v>
      </c>
      <c r="F93" s="2">
        <v>0.401223515368547</v>
      </c>
      <c r="G93" s="2">
        <v>0.38072685095689202</v>
      </c>
      <c r="H93" s="2">
        <v>0.35912707866774701</v>
      </c>
      <c r="I93" s="2">
        <v>0.33434594495074998</v>
      </c>
      <c r="J93" s="2">
        <v>0.30982695238949198</v>
      </c>
      <c r="K93" s="2">
        <v>0.27542524619516601</v>
      </c>
      <c r="L93" s="2">
        <v>0.258735965686893</v>
      </c>
      <c r="M93" s="2">
        <v>0.19079023936066999</v>
      </c>
      <c r="N93" s="2">
        <v>0.14522578041891299</v>
      </c>
    </row>
    <row r="94" spans="1:14" x14ac:dyDescent="0.3">
      <c r="A94" s="8" t="s">
        <v>197</v>
      </c>
      <c r="B94" s="8" t="s">
        <v>101</v>
      </c>
      <c r="C94" s="2">
        <v>8.8971853863124006E-3</v>
      </c>
      <c r="D94" s="2">
        <v>9.5717180185845002E-3</v>
      </c>
      <c r="E94" s="2">
        <v>9.9545065537588392E-3</v>
      </c>
      <c r="F94" s="2">
        <v>1.00341727793135E-2</v>
      </c>
      <c r="G94" s="2">
        <v>1.0833140135308899E-2</v>
      </c>
      <c r="H94" s="2">
        <v>1.0934332575710999E-2</v>
      </c>
      <c r="I94" s="2">
        <v>1.16917486274045E-2</v>
      </c>
      <c r="J94" s="2">
        <v>1.2635448175517899E-2</v>
      </c>
      <c r="K94" s="2">
        <v>1.2768110864572401E-2</v>
      </c>
      <c r="L94" s="2">
        <v>1.4589677009583199E-2</v>
      </c>
      <c r="M94" s="2">
        <v>1.6134966100804098E-2</v>
      </c>
      <c r="N94" s="2">
        <v>1.8014871001547E-2</v>
      </c>
    </row>
    <row r="95" spans="1:14" x14ac:dyDescent="0.3">
      <c r="A95" s="8" t="s">
        <v>197</v>
      </c>
      <c r="B95" s="8" t="s">
        <v>102</v>
      </c>
      <c r="C95" s="2">
        <v>0.176270939901573</v>
      </c>
      <c r="D95" s="2">
        <v>0.18090779943641</v>
      </c>
      <c r="E95" s="2">
        <v>0.184946624025945</v>
      </c>
      <c r="F95" s="2">
        <v>0.18879916418170301</v>
      </c>
      <c r="G95" s="2">
        <v>0.194912217843067</v>
      </c>
      <c r="H95" s="2">
        <v>0.20007371460163401</v>
      </c>
      <c r="I95" s="2">
        <v>0.20265039301655</v>
      </c>
      <c r="J95" s="2">
        <v>0.20588122678715001</v>
      </c>
      <c r="K95" s="2">
        <v>0.209486550663708</v>
      </c>
      <c r="L95" s="2">
        <v>0.20657189292185801</v>
      </c>
      <c r="M95" s="2">
        <v>0.22047616544909901</v>
      </c>
      <c r="N95" s="2">
        <v>0.22880383252657299</v>
      </c>
    </row>
    <row r="96" spans="1:14" x14ac:dyDescent="0.3">
      <c r="A96" s="8" t="s">
        <v>197</v>
      </c>
      <c r="B96" s="8" t="s">
        <v>103</v>
      </c>
      <c r="C96" s="2">
        <v>6.2280297704186798E-2</v>
      </c>
      <c r="D96" s="2">
        <v>6.2786743985654106E-2</v>
      </c>
      <c r="E96" s="2">
        <v>6.24070987793343E-2</v>
      </c>
      <c r="F96" s="2">
        <v>6.33828874910215E-2</v>
      </c>
      <c r="G96" s="2">
        <v>6.4872383923114202E-2</v>
      </c>
      <c r="H96" s="2">
        <v>6.7244097712799697E-2</v>
      </c>
      <c r="I96" s="2">
        <v>7.0051743887506401E-2</v>
      </c>
      <c r="J96" s="2">
        <v>7.3764214879197501E-2</v>
      </c>
      <c r="K96" s="2">
        <v>8.0890653587138497E-2</v>
      </c>
      <c r="L96" s="2">
        <v>8.3372251592535196E-2</v>
      </c>
      <c r="M96" s="2">
        <v>9.3165852034827704E-2</v>
      </c>
      <c r="N96" s="2">
        <v>0.10015469833824001</v>
      </c>
    </row>
    <row r="97" spans="1:14" x14ac:dyDescent="0.3">
      <c r="A97" s="8" t="s">
        <v>197</v>
      </c>
      <c r="B97" s="8" t="s">
        <v>104</v>
      </c>
      <c r="C97" s="2">
        <v>1.7067080414070599E-2</v>
      </c>
      <c r="D97" s="2">
        <v>1.67912620228697E-2</v>
      </c>
      <c r="E97" s="2">
        <v>1.7183910634656099E-2</v>
      </c>
      <c r="F97" s="2">
        <v>1.7173454062642798E-2</v>
      </c>
      <c r="G97" s="2">
        <v>1.6966299239151099E-2</v>
      </c>
      <c r="H97" s="2">
        <v>1.7363883940454999E-2</v>
      </c>
      <c r="I97" s="2">
        <v>1.7596871667259199E-2</v>
      </c>
      <c r="J97" s="2">
        <v>1.73450243136654E-2</v>
      </c>
      <c r="K97" s="2">
        <v>1.7478298104247E-2</v>
      </c>
      <c r="L97" s="2">
        <v>1.6999495619360701E-2</v>
      </c>
      <c r="M97" s="2">
        <v>1.85876210998406E-2</v>
      </c>
      <c r="N97" s="2">
        <v>1.9096095946238199E-2</v>
      </c>
    </row>
    <row r="98" spans="1:14" x14ac:dyDescent="0.3">
      <c r="A98" s="8" t="s">
        <v>197</v>
      </c>
      <c r="B98" s="8" t="s">
        <v>105</v>
      </c>
      <c r="C98" s="2">
        <v>6.6353123712089998E-2</v>
      </c>
      <c r="D98" s="2">
        <v>6.7444514310999307E-2</v>
      </c>
      <c r="E98" s="2">
        <v>6.8510427458222597E-2</v>
      </c>
      <c r="F98" s="2">
        <v>7.1632239949502602E-2</v>
      </c>
      <c r="G98" s="2">
        <v>7.4124812949185395E-2</v>
      </c>
      <c r="H98" s="2">
        <v>7.8608432131375805E-2</v>
      </c>
      <c r="I98" s="2">
        <v>8.3994944108701702E-2</v>
      </c>
      <c r="J98" s="2">
        <v>9.2602519431787697E-2</v>
      </c>
      <c r="K98" s="2">
        <v>0.102942893845615</v>
      </c>
      <c r="L98" s="2">
        <v>0.112813136313538</v>
      </c>
      <c r="M98" s="2">
        <v>0.12974544944902899</v>
      </c>
      <c r="N98" s="2">
        <v>0.14413560224229399</v>
      </c>
    </row>
    <row r="99" spans="1:14" x14ac:dyDescent="0.3">
      <c r="A99" s="8" t="s">
        <v>197</v>
      </c>
      <c r="B99" s="8" t="s">
        <v>106</v>
      </c>
      <c r="C99" s="2">
        <v>7.0547164779752201E-3</v>
      </c>
      <c r="D99" s="2">
        <v>7.42914366892569E-3</v>
      </c>
      <c r="E99" s="2">
        <v>7.4996621773794001E-3</v>
      </c>
      <c r="F99" s="2">
        <v>7.5528372113270797E-3</v>
      </c>
      <c r="G99" s="2">
        <v>7.7349463612030296E-3</v>
      </c>
      <c r="H99" s="2">
        <v>8.2109875708991104E-3</v>
      </c>
      <c r="I99" s="2">
        <v>8.6700635936327406E-3</v>
      </c>
      <c r="J99" s="2">
        <v>8.6725121568327103E-3</v>
      </c>
      <c r="K99" s="2">
        <v>9.0894935575538197E-3</v>
      </c>
      <c r="L99" s="2">
        <v>9.2096168575218108E-3</v>
      </c>
      <c r="M99" s="2">
        <v>1.04413027101838E-2</v>
      </c>
      <c r="N99" s="2">
        <v>1.0945323286258499E-2</v>
      </c>
    </row>
    <row r="100" spans="1:14" x14ac:dyDescent="0.3">
      <c r="A100" s="8" t="s">
        <v>197</v>
      </c>
      <c r="B100" s="8" t="s">
        <v>16</v>
      </c>
      <c r="C100" s="2">
        <v>7.8304928604329797E-3</v>
      </c>
      <c r="D100" s="2">
        <v>8.77989706327581E-3</v>
      </c>
      <c r="E100" s="2">
        <v>8.6257375793883199E-3</v>
      </c>
      <c r="F100" s="2">
        <v>8.7935049953202903E-3</v>
      </c>
      <c r="G100" s="2">
        <v>9.1048959892090098E-3</v>
      </c>
      <c r="H100" s="2">
        <v>9.7671847165059292E-3</v>
      </c>
      <c r="I100" s="2">
        <v>1.009203302129E-2</v>
      </c>
      <c r="J100" s="2">
        <v>1.01849370142053E-2</v>
      </c>
      <c r="K100" s="2">
        <v>1.035462649383E-2</v>
      </c>
      <c r="L100" s="2">
        <v>1.0517270366703401E-2</v>
      </c>
      <c r="M100" s="2">
        <v>1.1615073316865499E-2</v>
      </c>
      <c r="N100" s="2">
        <v>1.22926959096429E-2</v>
      </c>
    </row>
    <row r="101" spans="1:14" x14ac:dyDescent="0.3">
      <c r="A101" s="8" t="s">
        <v>197</v>
      </c>
      <c r="B101" s="8" t="s">
        <v>107</v>
      </c>
      <c r="C101" s="2">
        <v>0.13951853378263701</v>
      </c>
      <c r="D101" s="2">
        <v>0.145159412189385</v>
      </c>
      <c r="E101" s="2">
        <v>0.15370929237421699</v>
      </c>
      <c r="F101" s="2">
        <v>0.16439936442983699</v>
      </c>
      <c r="G101" s="2">
        <v>0.17172845490758101</v>
      </c>
      <c r="H101" s="2">
        <v>0.17972029403935499</v>
      </c>
      <c r="I101" s="2">
        <v>0.186060749693882</v>
      </c>
      <c r="J101" s="2">
        <v>0.18991461500172299</v>
      </c>
      <c r="K101" s="2">
        <v>0.20006617618435901</v>
      </c>
      <c r="L101" s="2">
        <v>0.20171489417346999</v>
      </c>
      <c r="M101" s="2">
        <v>0.217638093235928</v>
      </c>
      <c r="N101" s="2">
        <v>0.227240214914251</v>
      </c>
    </row>
    <row r="102" spans="1:14" x14ac:dyDescent="0.3">
      <c r="A102" s="8" t="s">
        <v>197</v>
      </c>
      <c r="B102" s="8" t="s">
        <v>108</v>
      </c>
      <c r="C102" s="2">
        <v>6.4631869863511798E-2</v>
      </c>
      <c r="D102" s="2">
        <v>6.7956869046787299E-2</v>
      </c>
      <c r="E102" s="2">
        <v>7.1010314850682404E-2</v>
      </c>
      <c r="F102" s="2">
        <v>7.2568182312865895E-2</v>
      </c>
      <c r="G102" s="2">
        <v>7.5389381836575606E-2</v>
      </c>
      <c r="H102" s="2">
        <v>7.7543665663329001E-2</v>
      </c>
      <c r="I102" s="2">
        <v>7.9590788798040796E-2</v>
      </c>
      <c r="J102" s="2">
        <v>8.0062794348508604E-2</v>
      </c>
      <c r="K102" s="2">
        <v>8.3070574954260595E-2</v>
      </c>
      <c r="L102" s="2">
        <v>8.3745866880872794E-2</v>
      </c>
      <c r="M102" s="2">
        <v>9.31483330705489E-2</v>
      </c>
      <c r="N102" s="2">
        <v>9.7975614218939702E-2</v>
      </c>
    </row>
    <row r="103" spans="1:14" x14ac:dyDescent="0.3">
      <c r="A103" s="8" t="s">
        <v>197</v>
      </c>
      <c r="B103" s="8" t="s">
        <v>109</v>
      </c>
      <c r="C103" s="2">
        <v>0.45009575989721001</v>
      </c>
      <c r="D103" s="2">
        <v>0.433172640257109</v>
      </c>
      <c r="E103" s="2">
        <v>0.41615242556641602</v>
      </c>
      <c r="F103" s="2">
        <v>0.39566419258646601</v>
      </c>
      <c r="G103" s="2">
        <v>0.37433346681560498</v>
      </c>
      <c r="H103" s="2">
        <v>0.35053340704793501</v>
      </c>
      <c r="I103" s="2">
        <v>0.32960066358573298</v>
      </c>
      <c r="J103" s="2">
        <v>0.30893670789141198</v>
      </c>
      <c r="K103" s="2">
        <v>0.27385262174471597</v>
      </c>
      <c r="L103" s="2">
        <v>0.26046589826455702</v>
      </c>
      <c r="M103" s="2">
        <v>0.189047143532874</v>
      </c>
      <c r="N103" s="2">
        <v>0.14134105161601501</v>
      </c>
    </row>
    <row r="104" spans="1:14" x14ac:dyDescent="0.3">
      <c r="A104" s="8" t="s">
        <v>198</v>
      </c>
      <c r="B104" s="8" t="s">
        <v>101</v>
      </c>
      <c r="C104" s="2">
        <v>9.1621382535068893E-3</v>
      </c>
      <c r="D104" s="2">
        <v>1.03941767935353E-2</v>
      </c>
      <c r="E104" s="2">
        <v>1.0961948523890999E-2</v>
      </c>
      <c r="F104" s="2">
        <v>1.11303344867359E-2</v>
      </c>
      <c r="G104" s="2">
        <v>1.18912152935822E-2</v>
      </c>
      <c r="H104" s="2">
        <v>1.35722497966967E-2</v>
      </c>
      <c r="I104" s="2">
        <v>1.4491186330701801E-2</v>
      </c>
      <c r="J104" s="2">
        <v>1.5095018900918E-2</v>
      </c>
      <c r="K104" s="2">
        <v>1.54513347875766E-2</v>
      </c>
      <c r="L104" s="2">
        <v>1.70701968298206E-2</v>
      </c>
      <c r="M104" s="2">
        <v>1.8935216687392901E-2</v>
      </c>
      <c r="N104" s="2">
        <v>2.1442195961500501E-2</v>
      </c>
    </row>
    <row r="105" spans="1:14" x14ac:dyDescent="0.3">
      <c r="A105" s="8" t="s">
        <v>198</v>
      </c>
      <c r="B105" s="8" t="s">
        <v>102</v>
      </c>
      <c r="C105" s="2">
        <v>0.182674080626817</v>
      </c>
      <c r="D105" s="2">
        <v>0.187619517611498</v>
      </c>
      <c r="E105" s="2">
        <v>0.191759017328888</v>
      </c>
      <c r="F105" s="2">
        <v>0.195328719723183</v>
      </c>
      <c r="G105" s="2">
        <v>0.19839553937187099</v>
      </c>
      <c r="H105" s="2">
        <v>0.204453043941561</v>
      </c>
      <c r="I105" s="2">
        <v>0.20801340975451499</v>
      </c>
      <c r="J105" s="2">
        <v>0.209658754853807</v>
      </c>
      <c r="K105" s="2">
        <v>0.212241612132544</v>
      </c>
      <c r="L105" s="2">
        <v>0.21009281608480401</v>
      </c>
      <c r="M105" s="2">
        <v>0.22780919308289699</v>
      </c>
      <c r="N105" s="2">
        <v>0.235403740325799</v>
      </c>
    </row>
    <row r="106" spans="1:14" x14ac:dyDescent="0.3">
      <c r="A106" s="8" t="s">
        <v>198</v>
      </c>
      <c r="B106" s="8" t="s">
        <v>103</v>
      </c>
      <c r="C106" s="2">
        <v>8.2617212182484495E-2</v>
      </c>
      <c r="D106" s="2">
        <v>8.3831965949046905E-2</v>
      </c>
      <c r="E106" s="2">
        <v>8.5503198486350102E-2</v>
      </c>
      <c r="F106" s="2">
        <v>8.6678200692041504E-2</v>
      </c>
      <c r="G106" s="2">
        <v>8.8074647246244905E-2</v>
      </c>
      <c r="H106" s="2">
        <v>8.9902133983903995E-2</v>
      </c>
      <c r="I106" s="2">
        <v>9.3111279333838004E-2</v>
      </c>
      <c r="J106" s="2">
        <v>9.6073237842980899E-2</v>
      </c>
      <c r="K106" s="2">
        <v>0.101199750701153</v>
      </c>
      <c r="L106" s="2">
        <v>0.101774205588872</v>
      </c>
      <c r="M106" s="2">
        <v>0.11093643680048799</v>
      </c>
      <c r="N106" s="2">
        <v>0.11843634211045601</v>
      </c>
    </row>
    <row r="107" spans="1:14" x14ac:dyDescent="0.3">
      <c r="A107" s="8" t="s">
        <v>198</v>
      </c>
      <c r="B107" s="8" t="s">
        <v>104</v>
      </c>
      <c r="C107" s="2">
        <v>2.5590799949450301E-3</v>
      </c>
      <c r="D107" s="2">
        <v>2.5291468755783099E-3</v>
      </c>
      <c r="E107" s="2">
        <v>2.4626843259152498E-3</v>
      </c>
      <c r="F107" s="2">
        <v>2.7681660899654E-3</v>
      </c>
      <c r="G107" s="2">
        <v>2.6741010468821101E-3</v>
      </c>
      <c r="H107" s="2">
        <v>2.6359328117551398E-3</v>
      </c>
      <c r="I107" s="2">
        <v>2.5954363577376399E-3</v>
      </c>
      <c r="J107" s="2">
        <v>2.4429758016817999E-3</v>
      </c>
      <c r="K107" s="2">
        <v>2.25927080087255E-3</v>
      </c>
      <c r="L107" s="2">
        <v>2.2146465274840098E-3</v>
      </c>
      <c r="M107" s="2">
        <v>2.1351979164222499E-3</v>
      </c>
      <c r="N107" s="2">
        <v>2.0828308960557798E-3</v>
      </c>
    </row>
    <row r="108" spans="1:14" x14ac:dyDescent="0.3">
      <c r="A108" s="8" t="s">
        <v>198</v>
      </c>
      <c r="B108" s="8" t="s">
        <v>105</v>
      </c>
      <c r="C108" s="2">
        <v>8.2427650701377503E-2</v>
      </c>
      <c r="D108" s="2">
        <v>8.8335081117759506E-2</v>
      </c>
      <c r="E108" s="2">
        <v>9.5774394089557596E-2</v>
      </c>
      <c r="F108" s="2">
        <v>0.10247981545559399</v>
      </c>
      <c r="G108" s="2">
        <v>0.11171483841602201</v>
      </c>
      <c r="H108" s="2">
        <v>0.11979473374274401</v>
      </c>
      <c r="I108" s="2">
        <v>0.13179950254136499</v>
      </c>
      <c r="J108" s="2">
        <v>0.145832797593026</v>
      </c>
      <c r="K108" s="2">
        <v>0.165991482289394</v>
      </c>
      <c r="L108" s="2">
        <v>0.18150148057829599</v>
      </c>
      <c r="M108" s="2">
        <v>0.205260564536944</v>
      </c>
      <c r="N108" s="2">
        <v>0.22979105917432199</v>
      </c>
    </row>
    <row r="109" spans="1:14" x14ac:dyDescent="0.3">
      <c r="A109" s="8" t="s">
        <v>198</v>
      </c>
      <c r="B109" s="8" t="s">
        <v>106</v>
      </c>
      <c r="C109" s="2">
        <v>1.25742449134336E-2</v>
      </c>
      <c r="D109" s="2">
        <v>1.28616371599531E-2</v>
      </c>
      <c r="E109" s="2">
        <v>1.30041745502598E-2</v>
      </c>
      <c r="F109" s="2">
        <v>1.33506343713956E-2</v>
      </c>
      <c r="G109" s="2">
        <v>1.31713700500683E-2</v>
      </c>
      <c r="H109" s="2">
        <v>1.39087518577718E-2</v>
      </c>
      <c r="I109" s="2">
        <v>1.44100789445225E-2</v>
      </c>
      <c r="J109" s="2">
        <v>1.4194975184509E-2</v>
      </c>
      <c r="K109" s="2">
        <v>1.5581177937052E-2</v>
      </c>
      <c r="L109" s="2">
        <v>1.6547639784009801E-2</v>
      </c>
      <c r="M109" s="2">
        <v>1.81609141462728E-2</v>
      </c>
      <c r="N109" s="2">
        <v>1.9074346100721298E-2</v>
      </c>
    </row>
    <row r="110" spans="1:14" x14ac:dyDescent="0.3">
      <c r="A110" s="8" t="s">
        <v>198</v>
      </c>
      <c r="B110" s="8" t="s">
        <v>16</v>
      </c>
      <c r="C110" s="2">
        <v>5.9395930746872199E-3</v>
      </c>
      <c r="D110" s="2">
        <v>5.86021837024243E-3</v>
      </c>
      <c r="E110" s="2">
        <v>6.5171036429708404E-3</v>
      </c>
      <c r="F110" s="2">
        <v>6.2572087658592903E-3</v>
      </c>
      <c r="G110" s="2">
        <v>6.2585343650432401E-3</v>
      </c>
      <c r="H110" s="2">
        <v>6.4215809988502799E-3</v>
      </c>
      <c r="I110" s="2">
        <v>6.8670920298475203E-3</v>
      </c>
      <c r="J110" s="2">
        <v>7.1232031270090299E-3</v>
      </c>
      <c r="K110" s="2">
        <v>6.93362418198816E-3</v>
      </c>
      <c r="L110" s="2">
        <v>6.8678926020852502E-3</v>
      </c>
      <c r="M110" s="2">
        <v>7.1798962903869201E-3</v>
      </c>
      <c r="N110" s="2">
        <v>7.4324176185569298E-3</v>
      </c>
    </row>
    <row r="111" spans="1:14" x14ac:dyDescent="0.3">
      <c r="A111" s="8" t="s">
        <v>198</v>
      </c>
      <c r="B111" s="8" t="s">
        <v>107</v>
      </c>
      <c r="C111" s="2">
        <v>0.120276759762416</v>
      </c>
      <c r="D111" s="2">
        <v>0.125223613595707</v>
      </c>
      <c r="E111" s="2">
        <v>0.13067243295191799</v>
      </c>
      <c r="F111" s="2">
        <v>0.13408304498269899</v>
      </c>
      <c r="G111" s="2">
        <v>0.13691966317706</v>
      </c>
      <c r="H111" s="2">
        <v>0.142003869773702</v>
      </c>
      <c r="I111" s="2">
        <v>0.14445225478533599</v>
      </c>
      <c r="J111" s="2">
        <v>0.14619281507959</v>
      </c>
      <c r="K111" s="2">
        <v>0.149397527786434</v>
      </c>
      <c r="L111" s="2">
        <v>0.14805782964640299</v>
      </c>
      <c r="M111" s="2">
        <v>0.160233698585138</v>
      </c>
      <c r="N111" s="2">
        <v>0.16283352700006601</v>
      </c>
    </row>
    <row r="112" spans="1:14" x14ac:dyDescent="0.3">
      <c r="A112" s="8" t="s">
        <v>198</v>
      </c>
      <c r="B112" s="8" t="s">
        <v>108</v>
      </c>
      <c r="C112" s="2">
        <v>5.4246177176797701E-2</v>
      </c>
      <c r="D112" s="2">
        <v>5.6103880081426201E-2</v>
      </c>
      <c r="E112" s="2">
        <v>5.7752950716280699E-2</v>
      </c>
      <c r="F112" s="2">
        <v>6.0149942329873099E-2</v>
      </c>
      <c r="G112" s="2">
        <v>6.1475876194811097E-2</v>
      </c>
      <c r="H112" s="2">
        <v>6.1467709823056001E-2</v>
      </c>
      <c r="I112" s="2">
        <v>6.23445441764897E-2</v>
      </c>
      <c r="J112" s="2">
        <v>6.1768714480417597E-2</v>
      </c>
      <c r="K112" s="2">
        <v>6.2766178456424598E-2</v>
      </c>
      <c r="L112" s="2">
        <v>6.1039639684475101E-2</v>
      </c>
      <c r="M112" s="2">
        <v>6.6801191956639097E-2</v>
      </c>
      <c r="N112" s="2">
        <v>6.7922211747166297E-2</v>
      </c>
    </row>
    <row r="113" spans="1:14" x14ac:dyDescent="0.3">
      <c r="A113" s="8" t="s">
        <v>198</v>
      </c>
      <c r="B113" s="8" t="s">
        <v>109</v>
      </c>
      <c r="C113" s="2">
        <v>0.44752306331353497</v>
      </c>
      <c r="D113" s="2">
        <v>0.427240762445253</v>
      </c>
      <c r="E113" s="2">
        <v>0.40559209538396901</v>
      </c>
      <c r="F113" s="2">
        <v>0.38777393310265301</v>
      </c>
      <c r="G113" s="2">
        <v>0.36942421483841598</v>
      </c>
      <c r="H113" s="2">
        <v>0.34583999326995901</v>
      </c>
      <c r="I113" s="2">
        <v>0.32191521574564702</v>
      </c>
      <c r="J113" s="2">
        <v>0.301617507136061</v>
      </c>
      <c r="K113" s="2">
        <v>0.268178040926561</v>
      </c>
      <c r="L113" s="2">
        <v>0.25483365267375002</v>
      </c>
      <c r="M113" s="2">
        <v>0.18254768999741899</v>
      </c>
      <c r="N113" s="2">
        <v>0.135581329065357</v>
      </c>
    </row>
    <row r="114" spans="1:14" x14ac:dyDescent="0.3">
      <c r="A114" s="8" t="s">
        <v>199</v>
      </c>
      <c r="B114" s="8" t="s">
        <v>101</v>
      </c>
      <c r="C114" s="2">
        <v>7.6458608739147496E-3</v>
      </c>
      <c r="D114" s="2">
        <v>8.0129865644320095E-3</v>
      </c>
      <c r="E114" s="2">
        <v>8.7791495198902593E-3</v>
      </c>
      <c r="F114" s="2">
        <v>9.4848174684407996E-3</v>
      </c>
      <c r="G114" s="2">
        <v>1.03741382772237E-2</v>
      </c>
      <c r="H114" s="2">
        <v>1.05232197130625E-2</v>
      </c>
      <c r="I114" s="2">
        <v>1.1076748295884901E-2</v>
      </c>
      <c r="J114" s="2">
        <v>1.16664134892906E-2</v>
      </c>
      <c r="K114" s="2">
        <v>1.28451563691838E-2</v>
      </c>
      <c r="L114" s="2">
        <v>1.42722306438235E-2</v>
      </c>
      <c r="M114" s="2">
        <v>1.7535418337343001E-2</v>
      </c>
      <c r="N114" s="2">
        <v>1.9812698252857398E-2</v>
      </c>
    </row>
    <row r="115" spans="1:14" x14ac:dyDescent="0.3">
      <c r="A115" s="8" t="s">
        <v>199</v>
      </c>
      <c r="B115" s="8" t="s">
        <v>102</v>
      </c>
      <c r="C115" s="2">
        <v>0.19375468934224199</v>
      </c>
      <c r="D115" s="2">
        <v>0.199046730908714</v>
      </c>
      <c r="E115" s="2">
        <v>0.204663923182442</v>
      </c>
      <c r="F115" s="2">
        <v>0.21003070624360301</v>
      </c>
      <c r="G115" s="2">
        <v>0.2156816812797</v>
      </c>
      <c r="H115" s="2">
        <v>0.22137978365306099</v>
      </c>
      <c r="I115" s="2">
        <v>0.225542792224186</v>
      </c>
      <c r="J115" s="2">
        <v>0.229955947136564</v>
      </c>
      <c r="K115" s="2">
        <v>0.23481311975591199</v>
      </c>
      <c r="L115" s="2">
        <v>0.23788004461859699</v>
      </c>
      <c r="M115" s="2">
        <v>0.25838011226944702</v>
      </c>
      <c r="N115" s="2">
        <v>0.26836513770706399</v>
      </c>
    </row>
    <row r="116" spans="1:14" x14ac:dyDescent="0.3">
      <c r="A116" s="8" t="s">
        <v>199</v>
      </c>
      <c r="B116" s="8" t="s">
        <v>103</v>
      </c>
      <c r="C116" s="2">
        <v>6.3417771267283596E-2</v>
      </c>
      <c r="D116" s="2">
        <v>6.18243359928159E-2</v>
      </c>
      <c r="E116" s="2">
        <v>6.0871056241426601E-2</v>
      </c>
      <c r="F116" s="2">
        <v>6.0286591606960101E-2</v>
      </c>
      <c r="G116" s="2">
        <v>5.9935747272605602E-2</v>
      </c>
      <c r="H116" s="2">
        <v>6.0034641654955999E-2</v>
      </c>
      <c r="I116" s="2">
        <v>6.1600605907599103E-2</v>
      </c>
      <c r="J116" s="2">
        <v>6.1218289533647302E-2</v>
      </c>
      <c r="K116" s="2">
        <v>6.3188405797101402E-2</v>
      </c>
      <c r="L116" s="2">
        <v>6.5040185338786694E-2</v>
      </c>
      <c r="M116" s="2">
        <v>7.1371291098636699E-2</v>
      </c>
      <c r="N116" s="2">
        <v>7.6607421579980906E-2</v>
      </c>
    </row>
    <row r="117" spans="1:14" x14ac:dyDescent="0.3">
      <c r="A117" s="8" t="s">
        <v>199</v>
      </c>
      <c r="B117" s="8" t="s">
        <v>104</v>
      </c>
      <c r="C117" s="2">
        <v>2.7153524598949601E-3</v>
      </c>
      <c r="D117" s="2">
        <v>2.4522501985977298E-3</v>
      </c>
      <c r="E117" s="2">
        <v>2.4691358024691401E-3</v>
      </c>
      <c r="F117" s="2">
        <v>2.4906175366769001E-3</v>
      </c>
      <c r="G117" s="2">
        <v>2.6437320125828299E-3</v>
      </c>
      <c r="H117" s="2">
        <v>2.7451877512336999E-3</v>
      </c>
      <c r="I117" s="2">
        <v>2.7139611209290601E-3</v>
      </c>
      <c r="J117" s="2">
        <v>2.7646969466808401E-3</v>
      </c>
      <c r="K117" s="2">
        <v>2.9290617848970299E-3</v>
      </c>
      <c r="L117" s="2">
        <v>2.80296313245431E-3</v>
      </c>
      <c r="M117" s="2">
        <v>2.8334669874365099E-3</v>
      </c>
      <c r="N117" s="2">
        <v>2.9202960576003201E-3</v>
      </c>
    </row>
    <row r="118" spans="1:14" x14ac:dyDescent="0.3">
      <c r="A118" s="8" t="s">
        <v>199</v>
      </c>
      <c r="B118" s="8" t="s">
        <v>105</v>
      </c>
      <c r="C118" s="2">
        <v>6.9170031083640005E-2</v>
      </c>
      <c r="D118" s="2">
        <v>7.3049424930059101E-2</v>
      </c>
      <c r="E118" s="2">
        <v>7.6817558299039801E-2</v>
      </c>
      <c r="F118" s="2">
        <v>7.7209143636984001E-2</v>
      </c>
      <c r="G118" s="2">
        <v>8.0483234053945502E-2</v>
      </c>
      <c r="H118" s="2">
        <v>8.7944050459165299E-2</v>
      </c>
      <c r="I118" s="2">
        <v>9.7229235041656106E-2</v>
      </c>
      <c r="J118" s="2">
        <v>0.10548382196566899</v>
      </c>
      <c r="K118" s="2">
        <v>0.116979405034325</v>
      </c>
      <c r="L118" s="2">
        <v>0.12664817092354799</v>
      </c>
      <c r="M118" s="2">
        <v>0.14450681635926199</v>
      </c>
      <c r="N118" s="2">
        <v>0.160465233371935</v>
      </c>
    </row>
    <row r="119" spans="1:14" x14ac:dyDescent="0.3">
      <c r="A119" s="8" t="s">
        <v>199</v>
      </c>
      <c r="B119" s="8" t="s">
        <v>106</v>
      </c>
      <c r="C119" s="2">
        <v>3.9658437243202697E-3</v>
      </c>
      <c r="D119" s="2">
        <v>4.2137256933651099E-3</v>
      </c>
      <c r="E119" s="2">
        <v>4.2524005486968396E-3</v>
      </c>
      <c r="F119" s="2">
        <v>4.4694643466393702E-3</v>
      </c>
      <c r="G119" s="2">
        <v>4.5846998192892001E-3</v>
      </c>
      <c r="H119" s="2">
        <v>4.80407856465898E-3</v>
      </c>
      <c r="I119" s="2">
        <v>4.5127493057308798E-3</v>
      </c>
      <c r="J119" s="2">
        <v>4.6787179097675796E-3</v>
      </c>
      <c r="K119" s="2">
        <v>4.8817696414950396E-3</v>
      </c>
      <c r="L119" s="2">
        <v>4.8908846494865998E-3</v>
      </c>
      <c r="M119" s="2">
        <v>5.5867415129644497E-3</v>
      </c>
      <c r="N119" s="2">
        <v>6.1426917073661904E-3</v>
      </c>
    </row>
    <row r="120" spans="1:14" x14ac:dyDescent="0.3">
      <c r="A120" s="8" t="s">
        <v>199</v>
      </c>
      <c r="B120" s="8" t="s">
        <v>16</v>
      </c>
      <c r="C120" s="2">
        <v>5.8951731037193197E-3</v>
      </c>
      <c r="D120" s="2">
        <v>6.4932822160052497E-3</v>
      </c>
      <c r="E120" s="2">
        <v>6.2757201646090497E-3</v>
      </c>
      <c r="F120" s="2">
        <v>6.6189013988399896E-3</v>
      </c>
      <c r="G120" s="2">
        <v>6.69299243691855E-3</v>
      </c>
      <c r="H120" s="2">
        <v>6.9610117977711699E-3</v>
      </c>
      <c r="I120" s="2">
        <v>6.7217874274173202E-3</v>
      </c>
      <c r="J120" s="2">
        <v>6.7446452984961302E-3</v>
      </c>
      <c r="K120" s="2">
        <v>6.8039664378337101E-3</v>
      </c>
      <c r="L120" s="2">
        <v>7.2076194834539403E-3</v>
      </c>
      <c r="M120" s="2">
        <v>7.5915530606789601E-3</v>
      </c>
      <c r="N120" s="2">
        <v>8.4839635466492092E-3</v>
      </c>
    </row>
    <row r="121" spans="1:14" x14ac:dyDescent="0.3">
      <c r="A121" s="8" t="s">
        <v>199</v>
      </c>
      <c r="B121" s="8" t="s">
        <v>107</v>
      </c>
      <c r="C121" s="2">
        <v>0.15488227517953501</v>
      </c>
      <c r="D121" s="2">
        <v>0.16167581943149201</v>
      </c>
      <c r="E121" s="2">
        <v>0.17085048010973899</v>
      </c>
      <c r="F121" s="2">
        <v>0.181746844080519</v>
      </c>
      <c r="G121" s="2">
        <v>0.18753764808245801</v>
      </c>
      <c r="H121" s="2">
        <v>0.19425471420634699</v>
      </c>
      <c r="I121" s="2">
        <v>0.20209543044685699</v>
      </c>
      <c r="J121" s="2">
        <v>0.20984353638158901</v>
      </c>
      <c r="K121" s="2">
        <v>0.21839816933638401</v>
      </c>
      <c r="L121" s="2">
        <v>0.21860252266681901</v>
      </c>
      <c r="M121" s="2">
        <v>0.23769045709703299</v>
      </c>
      <c r="N121" s="2">
        <v>0.24442374502794401</v>
      </c>
    </row>
    <row r="122" spans="1:14" x14ac:dyDescent="0.3">
      <c r="A122" s="8" t="s">
        <v>199</v>
      </c>
      <c r="B122" s="8" t="s">
        <v>108</v>
      </c>
      <c r="C122" s="2">
        <v>5.77012397727679E-2</v>
      </c>
      <c r="D122" s="2">
        <v>6.0270092909197701E-2</v>
      </c>
      <c r="E122" s="2">
        <v>6.1488340192043897E-2</v>
      </c>
      <c r="F122" s="2">
        <v>6.3186625725008494E-2</v>
      </c>
      <c r="G122" s="2">
        <v>6.5524395957432605E-2</v>
      </c>
      <c r="H122" s="2">
        <v>6.7779992810222595E-2</v>
      </c>
      <c r="I122" s="2">
        <v>6.8890431709164396E-2</v>
      </c>
      <c r="J122" s="2">
        <v>6.9299711377791298E-2</v>
      </c>
      <c r="K122" s="2">
        <v>6.9687261632341693E-2</v>
      </c>
      <c r="L122" s="2">
        <v>6.9387638360552603E-2</v>
      </c>
      <c r="M122" s="2">
        <v>7.5487837476610503E-2</v>
      </c>
      <c r="N122" s="2">
        <v>7.7589245254518893E-2</v>
      </c>
    </row>
    <row r="123" spans="1:14" x14ac:dyDescent="0.3">
      <c r="A123" s="8" t="s">
        <v>199</v>
      </c>
      <c r="B123" s="8" t="s">
        <v>109</v>
      </c>
      <c r="C123" s="2">
        <v>0.44085176319268299</v>
      </c>
      <c r="D123" s="2">
        <v>0.42296135115532102</v>
      </c>
      <c r="E123" s="2">
        <v>0.40353223593964299</v>
      </c>
      <c r="F123" s="2">
        <v>0.38447628795632899</v>
      </c>
      <c r="G123" s="2">
        <v>0.36654173080784402</v>
      </c>
      <c r="H123" s="2">
        <v>0.34357331938952301</v>
      </c>
      <c r="I123" s="2">
        <v>0.31961625852057601</v>
      </c>
      <c r="J123" s="2">
        <v>0.29834421996050398</v>
      </c>
      <c r="K123" s="2">
        <v>0.26947368421052598</v>
      </c>
      <c r="L123" s="2">
        <v>0.253267740182479</v>
      </c>
      <c r="M123" s="2">
        <v>0.179016305800588</v>
      </c>
      <c r="N123" s="2">
        <v>0.13518956749408401</v>
      </c>
    </row>
    <row r="124" spans="1:14" x14ac:dyDescent="0.3">
      <c r="A124" s="8" t="s">
        <v>200</v>
      </c>
      <c r="B124" s="8" t="s">
        <v>101</v>
      </c>
      <c r="C124" s="2">
        <v>8.06719893546241E-3</v>
      </c>
      <c r="D124" s="2">
        <v>8.4669132757912002E-3</v>
      </c>
      <c r="E124" s="2">
        <v>9.4170224651849502E-3</v>
      </c>
      <c r="F124" s="2">
        <v>9.5175960394519692E-3</v>
      </c>
      <c r="G124" s="2">
        <v>1.05089710728671E-2</v>
      </c>
      <c r="H124" s="2">
        <v>1.01096936143874E-2</v>
      </c>
      <c r="I124" s="2">
        <v>1.09872035264318E-2</v>
      </c>
      <c r="J124" s="2">
        <v>1.1924187272499101E-2</v>
      </c>
      <c r="K124" s="2">
        <v>1.2862244414246399E-2</v>
      </c>
      <c r="L124" s="2">
        <v>1.3408609738885E-2</v>
      </c>
      <c r="M124" s="2">
        <v>1.61329550060803E-2</v>
      </c>
      <c r="N124" s="2">
        <v>1.85064282844516E-2</v>
      </c>
    </row>
    <row r="125" spans="1:14" x14ac:dyDescent="0.3">
      <c r="A125" s="8" t="s">
        <v>200</v>
      </c>
      <c r="B125" s="8" t="s">
        <v>102</v>
      </c>
      <c r="C125" s="2">
        <v>0.18991184298070499</v>
      </c>
      <c r="D125" s="2">
        <v>0.195643238799836</v>
      </c>
      <c r="E125" s="2">
        <v>0.19863532979529899</v>
      </c>
      <c r="F125" s="2">
        <v>0.202287293241739</v>
      </c>
      <c r="G125" s="2">
        <v>0.206627608934456</v>
      </c>
      <c r="H125" s="2">
        <v>0.21409167497678899</v>
      </c>
      <c r="I125" s="2">
        <v>0.21911904996874901</v>
      </c>
      <c r="J125" s="2">
        <v>0.22125643278523899</v>
      </c>
      <c r="K125" s="2">
        <v>0.22516828366463401</v>
      </c>
      <c r="L125" s="2">
        <v>0.22582921665490499</v>
      </c>
      <c r="M125" s="2">
        <v>0.24112957708417801</v>
      </c>
      <c r="N125" s="2">
        <v>0.24954801124949799</v>
      </c>
    </row>
    <row r="126" spans="1:14" x14ac:dyDescent="0.3">
      <c r="A126" s="8" t="s">
        <v>200</v>
      </c>
      <c r="B126" s="8" t="s">
        <v>103</v>
      </c>
      <c r="C126" s="2">
        <v>6.5286094477711207E-2</v>
      </c>
      <c r="D126" s="2">
        <v>6.5762433210028795E-2</v>
      </c>
      <c r="E126" s="2">
        <v>6.56797414309086E-2</v>
      </c>
      <c r="F126" s="2">
        <v>6.5894001611850897E-2</v>
      </c>
      <c r="G126" s="2">
        <v>6.7484437934822394E-2</v>
      </c>
      <c r="H126" s="2">
        <v>6.9976960902307303E-2</v>
      </c>
      <c r="I126" s="2">
        <v>7.2798447317345999E-2</v>
      </c>
      <c r="J126" s="2">
        <v>7.4620308773691496E-2</v>
      </c>
      <c r="K126" s="2">
        <v>7.7489492146762304E-2</v>
      </c>
      <c r="L126" s="2">
        <v>7.87755822159492E-2</v>
      </c>
      <c r="M126" s="2">
        <v>8.6366707201729495E-2</v>
      </c>
      <c r="N126" s="2">
        <v>9.1829047810365605E-2</v>
      </c>
    </row>
    <row r="127" spans="1:14" x14ac:dyDescent="0.3">
      <c r="A127" s="8" t="s">
        <v>200</v>
      </c>
      <c r="B127" s="8" t="s">
        <v>104</v>
      </c>
      <c r="C127" s="2">
        <v>5.9880239520958096E-3</v>
      </c>
      <c r="D127" s="2">
        <v>5.7542129058775196E-3</v>
      </c>
      <c r="E127" s="2">
        <v>5.9454929970871101E-3</v>
      </c>
      <c r="F127" s="2">
        <v>5.7566105077330497E-3</v>
      </c>
      <c r="G127" s="2">
        <v>5.5657268399853504E-3</v>
      </c>
      <c r="H127" s="2">
        <v>5.2611670850383398E-3</v>
      </c>
      <c r="I127" s="2">
        <v>5.4607059442744804E-3</v>
      </c>
      <c r="J127" s="2">
        <v>5.1462281912890697E-3</v>
      </c>
      <c r="K127" s="2">
        <v>4.6771797869986998E-3</v>
      </c>
      <c r="L127" s="2">
        <v>4.5871559633027499E-3</v>
      </c>
      <c r="M127" s="2">
        <v>4.8642075395216901E-3</v>
      </c>
      <c r="N127" s="2">
        <v>4.9718762555243101E-3</v>
      </c>
    </row>
    <row r="128" spans="1:14" x14ac:dyDescent="0.3">
      <c r="A128" s="8" t="s">
        <v>200</v>
      </c>
      <c r="B128" s="8" t="s">
        <v>105</v>
      </c>
      <c r="C128" s="2">
        <v>8.2875914836992706E-2</v>
      </c>
      <c r="D128" s="2">
        <v>8.6436498150431598E-2</v>
      </c>
      <c r="E128" s="2">
        <v>9.1815969035553294E-2</v>
      </c>
      <c r="F128" s="2">
        <v>9.9474229573627004E-2</v>
      </c>
      <c r="G128" s="2">
        <v>0.10567557671182699</v>
      </c>
      <c r="H128" s="2">
        <v>0.116192703139507</v>
      </c>
      <c r="I128" s="2">
        <v>0.12618836145925899</v>
      </c>
      <c r="J128" s="2">
        <v>0.138885402284423</v>
      </c>
      <c r="K128" s="2">
        <v>0.154062509875802</v>
      </c>
      <c r="L128" s="2">
        <v>0.17437073629734201</v>
      </c>
      <c r="M128" s="2">
        <v>0.20343196865288499</v>
      </c>
      <c r="N128" s="2">
        <v>0.22345821615106501</v>
      </c>
    </row>
    <row r="129" spans="1:14" x14ac:dyDescent="0.3">
      <c r="A129" s="8" t="s">
        <v>200</v>
      </c>
      <c r="B129" s="8" t="s">
        <v>106</v>
      </c>
      <c r="C129" s="2">
        <v>3.9088489687292101E-3</v>
      </c>
      <c r="D129" s="2">
        <v>3.5758323057953098E-3</v>
      </c>
      <c r="E129" s="2">
        <v>3.4715294680978401E-3</v>
      </c>
      <c r="F129" s="2">
        <v>3.9528725486433604E-3</v>
      </c>
      <c r="G129" s="2">
        <v>5.1995606005126298E-3</v>
      </c>
      <c r="H129" s="2">
        <v>5.3643272239606602E-3</v>
      </c>
      <c r="I129" s="2">
        <v>5.5593934010987204E-3</v>
      </c>
      <c r="J129" s="2">
        <v>5.9934730764403202E-3</v>
      </c>
      <c r="K129" s="2">
        <v>5.6884619031065302E-3</v>
      </c>
      <c r="L129" s="2">
        <v>5.4398964949423697E-3</v>
      </c>
      <c r="M129" s="2">
        <v>6.1343061748412404E-3</v>
      </c>
      <c r="N129" s="2">
        <v>6.5538368822820403E-3</v>
      </c>
    </row>
    <row r="130" spans="1:14" x14ac:dyDescent="0.3">
      <c r="A130" s="8" t="s">
        <v>200</v>
      </c>
      <c r="B130" s="8" t="s">
        <v>16</v>
      </c>
      <c r="C130" s="2">
        <v>5.8632734530938103E-3</v>
      </c>
      <c r="D130" s="2">
        <v>5.87751746814632E-3</v>
      </c>
      <c r="E130" s="2">
        <v>6.2647140976018504E-3</v>
      </c>
      <c r="F130" s="2">
        <v>6.4857811720458996E-3</v>
      </c>
      <c r="G130" s="2">
        <v>6.6276089344562399E-3</v>
      </c>
      <c r="H130" s="2">
        <v>6.8773425948213604E-3</v>
      </c>
      <c r="I130" s="2">
        <v>7.0397052534622896E-3</v>
      </c>
      <c r="J130" s="2">
        <v>6.5269235596837E-3</v>
      </c>
      <c r="K130" s="2">
        <v>7.6162184369370804E-3</v>
      </c>
      <c r="L130" s="2">
        <v>7.4688308633262803E-3</v>
      </c>
      <c r="M130" s="2">
        <v>8.3502229428455595E-3</v>
      </c>
      <c r="N130" s="2">
        <v>8.5375652872639596E-3</v>
      </c>
    </row>
    <row r="131" spans="1:14" x14ac:dyDescent="0.3">
      <c r="A131" s="8" t="s">
        <v>200</v>
      </c>
      <c r="B131" s="8" t="s">
        <v>107</v>
      </c>
      <c r="C131" s="2">
        <v>0.142839321357285</v>
      </c>
      <c r="D131" s="2">
        <v>0.15162351006987301</v>
      </c>
      <c r="E131" s="2">
        <v>0.15813415266749101</v>
      </c>
      <c r="F131" s="2">
        <v>0.16579038262271201</v>
      </c>
      <c r="G131" s="2">
        <v>0.173233247894544</v>
      </c>
      <c r="H131" s="2">
        <v>0.17877652075238101</v>
      </c>
      <c r="I131" s="2">
        <v>0.184940294088621</v>
      </c>
      <c r="J131" s="2">
        <v>0.187931467302623</v>
      </c>
      <c r="K131" s="2">
        <v>0.19397655089593299</v>
      </c>
      <c r="L131" s="2">
        <v>0.19080804516584299</v>
      </c>
      <c r="M131" s="2">
        <v>0.20326982840156699</v>
      </c>
      <c r="N131" s="2">
        <v>0.20824126155082401</v>
      </c>
    </row>
    <row r="132" spans="1:14" x14ac:dyDescent="0.3">
      <c r="A132" s="8" t="s">
        <v>200</v>
      </c>
      <c r="B132" s="8" t="s">
        <v>108</v>
      </c>
      <c r="C132" s="2">
        <v>5.3809048569527597E-2</v>
      </c>
      <c r="D132" s="2">
        <v>5.9062885326757103E-2</v>
      </c>
      <c r="E132" s="2">
        <v>6.2687043613582905E-2</v>
      </c>
      <c r="F132" s="2">
        <v>6.3514602601987893E-2</v>
      </c>
      <c r="G132" s="2">
        <v>6.5836689857195194E-2</v>
      </c>
      <c r="H132" s="2">
        <v>6.8395172105498406E-2</v>
      </c>
      <c r="I132" s="2">
        <v>6.8258824303430998E-2</v>
      </c>
      <c r="J132" s="2">
        <v>6.8187523534580102E-2</v>
      </c>
      <c r="K132" s="2">
        <v>6.9430837784028102E-2</v>
      </c>
      <c r="L132" s="2">
        <v>6.8954363679134295E-2</v>
      </c>
      <c r="M132" s="2">
        <v>7.25577624645318E-2</v>
      </c>
      <c r="N132" s="2">
        <v>7.5030132583366799E-2</v>
      </c>
    </row>
    <row r="133" spans="1:14" x14ac:dyDescent="0.3">
      <c r="A133" s="8" t="s">
        <v>200</v>
      </c>
      <c r="B133" s="8" t="s">
        <v>109</v>
      </c>
      <c r="C133" s="2">
        <v>0.44145043246839699</v>
      </c>
      <c r="D133" s="2">
        <v>0.41779695848746401</v>
      </c>
      <c r="E133" s="2">
        <v>0.39794900442919301</v>
      </c>
      <c r="F133" s="2">
        <v>0.377326630080209</v>
      </c>
      <c r="G133" s="2">
        <v>0.353240571219334</v>
      </c>
      <c r="H133" s="2">
        <v>0.32495443760530901</v>
      </c>
      <c r="I133" s="2">
        <v>0.299648014737327</v>
      </c>
      <c r="J133" s="2">
        <v>0.279528053219531</v>
      </c>
      <c r="K133" s="2">
        <v>0.24902822109155301</v>
      </c>
      <c r="L133" s="2">
        <v>0.23035756292637</v>
      </c>
      <c r="M133" s="2">
        <v>0.15776246453182</v>
      </c>
      <c r="N133" s="2">
        <v>0.11332362394536</v>
      </c>
    </row>
    <row r="134" spans="1:14" x14ac:dyDescent="0.3">
      <c r="A134" s="8" t="s">
        <v>201</v>
      </c>
      <c r="B134" s="8" t="s">
        <v>101</v>
      </c>
      <c r="C134" s="2">
        <v>9.05039897751218E-3</v>
      </c>
      <c r="D134" s="2">
        <v>9.1494408675025403E-3</v>
      </c>
      <c r="E134" s="2">
        <v>9.2286319132045495E-3</v>
      </c>
      <c r="F134" s="2">
        <v>1.0230345681425701E-2</v>
      </c>
      <c r="G134" s="2">
        <v>1.0799479083950099E-2</v>
      </c>
      <c r="H134" s="2">
        <v>1.14867793671435E-2</v>
      </c>
      <c r="I134" s="2">
        <v>1.256038647343E-2</v>
      </c>
      <c r="J134" s="2">
        <v>1.33963750985028E-2</v>
      </c>
      <c r="K134" s="2">
        <v>1.49870952604411E-2</v>
      </c>
      <c r="L134" s="2">
        <v>1.5779259134250299E-2</v>
      </c>
      <c r="M134" s="2">
        <v>2.0349374983482601E-2</v>
      </c>
      <c r="N134" s="2">
        <v>2.2970750909362701E-2</v>
      </c>
    </row>
    <row r="135" spans="1:14" x14ac:dyDescent="0.3">
      <c r="A135" s="8" t="s">
        <v>201</v>
      </c>
      <c r="B135" s="8" t="s">
        <v>102</v>
      </c>
      <c r="C135" s="2">
        <v>0.21185533179039001</v>
      </c>
      <c r="D135" s="2">
        <v>0.21724839037614399</v>
      </c>
      <c r="E135" s="2">
        <v>0.222247949192908</v>
      </c>
      <c r="F135" s="2">
        <v>0.228814387645391</v>
      </c>
      <c r="G135" s="2">
        <v>0.233205221865769</v>
      </c>
      <c r="H135" s="2">
        <v>0.23859062480648999</v>
      </c>
      <c r="I135" s="2">
        <v>0.245561594202899</v>
      </c>
      <c r="J135" s="2">
        <v>0.24700113825409301</v>
      </c>
      <c r="K135" s="2">
        <v>0.24964805255748501</v>
      </c>
      <c r="L135" s="2">
        <v>0.249458554833629</v>
      </c>
      <c r="M135" s="2">
        <v>0.268611749781971</v>
      </c>
      <c r="N135" s="2">
        <v>0.278563954357467</v>
      </c>
    </row>
    <row r="136" spans="1:14" x14ac:dyDescent="0.3">
      <c r="A136" s="8" t="s">
        <v>201</v>
      </c>
      <c r="B136" s="8" t="s">
        <v>103</v>
      </c>
      <c r="C136" s="2">
        <v>4.7704583923451602E-2</v>
      </c>
      <c r="D136" s="2">
        <v>4.77804134191799E-2</v>
      </c>
      <c r="E136" s="2">
        <v>4.9186292670018499E-2</v>
      </c>
      <c r="F136" s="2">
        <v>4.9848499657902501E-2</v>
      </c>
      <c r="G136" s="2">
        <v>5.24092367309342E-2</v>
      </c>
      <c r="H136" s="2">
        <v>5.44925382376618E-2</v>
      </c>
      <c r="I136" s="2">
        <v>5.6763285024154599E-2</v>
      </c>
      <c r="J136" s="2">
        <v>6.00939789277063E-2</v>
      </c>
      <c r="K136" s="2">
        <v>6.39371187236039E-2</v>
      </c>
      <c r="L136" s="2">
        <v>6.7054819565156201E-2</v>
      </c>
      <c r="M136" s="2">
        <v>7.4262004809852303E-2</v>
      </c>
      <c r="N136" s="2">
        <v>8.29637749763317E-2</v>
      </c>
    </row>
    <row r="137" spans="1:14" x14ac:dyDescent="0.3">
      <c r="A137" s="8" t="s">
        <v>201</v>
      </c>
      <c r="B137" s="8" t="s">
        <v>104</v>
      </c>
      <c r="C137" s="2">
        <v>3.4888942623234002E-3</v>
      </c>
      <c r="D137" s="2">
        <v>3.89698407319553E-3</v>
      </c>
      <c r="E137" s="2">
        <v>4.1346917173855496E-3</v>
      </c>
      <c r="F137" s="2">
        <v>4.3332355911771397E-3</v>
      </c>
      <c r="G137" s="2">
        <v>4.2562652860273801E-3</v>
      </c>
      <c r="H137" s="2">
        <v>4.2107870456375004E-3</v>
      </c>
      <c r="I137" s="2">
        <v>4.2270531400966198E-3</v>
      </c>
      <c r="J137" s="2">
        <v>4.2903423518080696E-3</v>
      </c>
      <c r="K137" s="2">
        <v>4.5459877991553301E-3</v>
      </c>
      <c r="L137" s="2">
        <v>3.6846398334880299E-3</v>
      </c>
      <c r="M137" s="2">
        <v>4.1491582758529603E-3</v>
      </c>
      <c r="N137" s="2">
        <v>4.3350440978623802E-3</v>
      </c>
    </row>
    <row r="138" spans="1:14" x14ac:dyDescent="0.3">
      <c r="A138" s="8" t="s">
        <v>201</v>
      </c>
      <c r="B138" s="8" t="s">
        <v>105</v>
      </c>
      <c r="C138" s="2">
        <v>4.7600953400808298E-2</v>
      </c>
      <c r="D138" s="2">
        <v>4.9237546594374799E-2</v>
      </c>
      <c r="E138" s="2">
        <v>5.1832495369145297E-2</v>
      </c>
      <c r="F138" s="2">
        <v>5.5354641123383203E-2</v>
      </c>
      <c r="G138" s="2">
        <v>5.9460661309277997E-2</v>
      </c>
      <c r="H138" s="2">
        <v>6.3904885751439697E-2</v>
      </c>
      <c r="I138" s="2">
        <v>7.0742753623188395E-2</v>
      </c>
      <c r="J138" s="2">
        <v>8.0057204564690801E-2</v>
      </c>
      <c r="K138" s="2">
        <v>9.2180900985452799E-2</v>
      </c>
      <c r="L138" s="2">
        <v>0.10316991533766499</v>
      </c>
      <c r="M138" s="2">
        <v>0.11617643172388301</v>
      </c>
      <c r="N138" s="2">
        <v>0.13035029149434499</v>
      </c>
    </row>
    <row r="139" spans="1:14" x14ac:dyDescent="0.3">
      <c r="A139" s="8" t="s">
        <v>201</v>
      </c>
      <c r="B139" s="8" t="s">
        <v>106</v>
      </c>
      <c r="C139" s="2">
        <v>6.3214618812394204E-3</v>
      </c>
      <c r="D139" s="2">
        <v>6.6757031514740797E-3</v>
      </c>
      <c r="E139" s="2">
        <v>6.9132045514686399E-3</v>
      </c>
      <c r="F139" s="2">
        <v>6.4509823086697296E-3</v>
      </c>
      <c r="G139" s="2">
        <v>6.73379284058063E-3</v>
      </c>
      <c r="H139" s="2">
        <v>7.4617623382252796E-3</v>
      </c>
      <c r="I139" s="2">
        <v>7.1859903381642498E-3</v>
      </c>
      <c r="J139" s="2">
        <v>7.8802206461780905E-3</v>
      </c>
      <c r="K139" s="2">
        <v>9.3852651337400297E-3</v>
      </c>
      <c r="L139" s="2">
        <v>9.5631873540910697E-3</v>
      </c>
      <c r="M139" s="2">
        <v>1.02539707708978E-2</v>
      </c>
      <c r="N139" s="2">
        <v>1.0812696198116501E-2</v>
      </c>
    </row>
    <row r="140" spans="1:14" x14ac:dyDescent="0.3">
      <c r="A140" s="8" t="s">
        <v>201</v>
      </c>
      <c r="B140" s="8" t="s">
        <v>16</v>
      </c>
      <c r="C140" s="2">
        <v>6.80507098690801E-3</v>
      </c>
      <c r="D140" s="2">
        <v>6.8790240596408002E-3</v>
      </c>
      <c r="E140" s="2">
        <v>7.0124371526859002E-3</v>
      </c>
      <c r="F140" s="2">
        <v>7.7216303391652802E-3</v>
      </c>
      <c r="G140" s="2">
        <v>8.3537147031731394E-3</v>
      </c>
      <c r="H140" s="2">
        <v>8.1738807356492704E-3</v>
      </c>
      <c r="I140" s="2">
        <v>8.3937198067632907E-3</v>
      </c>
      <c r="J140" s="2">
        <v>8.7849867203689102E-3</v>
      </c>
      <c r="K140" s="2">
        <v>9.0333176912247796E-3</v>
      </c>
      <c r="L140" s="2">
        <v>8.91626585660844E-3</v>
      </c>
      <c r="M140" s="2">
        <v>1.0068976452866101E-2</v>
      </c>
      <c r="N140" s="2">
        <v>1.02396731277094E-2</v>
      </c>
    </row>
    <row r="141" spans="1:14" x14ac:dyDescent="0.3">
      <c r="A141" s="8" t="s">
        <v>201</v>
      </c>
      <c r="B141" s="8" t="s">
        <v>107</v>
      </c>
      <c r="C141" s="2">
        <v>0.14470275311755201</v>
      </c>
      <c r="D141" s="2">
        <v>0.15303287021348699</v>
      </c>
      <c r="E141" s="2">
        <v>0.16257607832759999</v>
      </c>
      <c r="F141" s="2">
        <v>0.16932199524321501</v>
      </c>
      <c r="G141" s="2">
        <v>0.175745640504399</v>
      </c>
      <c r="H141" s="2">
        <v>0.18214750139327501</v>
      </c>
      <c r="I141" s="2">
        <v>0.186594202898551</v>
      </c>
      <c r="J141" s="2">
        <v>0.19093482765665601</v>
      </c>
      <c r="K141" s="2">
        <v>0.19887963397465999</v>
      </c>
      <c r="L141" s="2">
        <v>0.199729980592355</v>
      </c>
      <c r="M141" s="2">
        <v>0.21631121329844899</v>
      </c>
      <c r="N141" s="2">
        <v>0.22387762220339799</v>
      </c>
    </row>
    <row r="142" spans="1:14" x14ac:dyDescent="0.3">
      <c r="A142" s="8" t="s">
        <v>201</v>
      </c>
      <c r="B142" s="8" t="s">
        <v>108</v>
      </c>
      <c r="C142" s="2">
        <v>6.1107464851981097E-2</v>
      </c>
      <c r="D142" s="2">
        <v>6.2046763808878302E-2</v>
      </c>
      <c r="E142" s="2">
        <v>6.4401958189997402E-2</v>
      </c>
      <c r="F142" s="2">
        <v>6.8321767178183904E-2</v>
      </c>
      <c r="G142" s="2">
        <v>6.9720166439030604E-2</v>
      </c>
      <c r="H142" s="2">
        <v>7.2171651495448602E-2</v>
      </c>
      <c r="I142" s="2">
        <v>7.2493961352656996E-2</v>
      </c>
      <c r="J142" s="2">
        <v>7.2527215947231702E-2</v>
      </c>
      <c r="K142" s="2">
        <v>7.54047395588925E-2</v>
      </c>
      <c r="L142" s="2">
        <v>7.4255337102354199E-2</v>
      </c>
      <c r="M142" s="2">
        <v>8.2983165517059101E-2</v>
      </c>
      <c r="N142" s="2">
        <v>8.6750710050326404E-2</v>
      </c>
    </row>
    <row r="143" spans="1:14" x14ac:dyDescent="0.3">
      <c r="A143" s="8" t="s">
        <v>201</v>
      </c>
      <c r="B143" s="8" t="s">
        <v>109</v>
      </c>
      <c r="C143" s="2">
        <v>0.461363086807834</v>
      </c>
      <c r="D143" s="2">
        <v>0.44405286343612299</v>
      </c>
      <c r="E143" s="2">
        <v>0.42246626091558598</v>
      </c>
      <c r="F143" s="2">
        <v>0.39960251523148599</v>
      </c>
      <c r="G143" s="2">
        <v>0.37931582123685798</v>
      </c>
      <c r="H143" s="2">
        <v>0.35735958882903002</v>
      </c>
      <c r="I143" s="2">
        <v>0.33547705314009701</v>
      </c>
      <c r="J143" s="2">
        <v>0.31503370983276402</v>
      </c>
      <c r="K143" s="2">
        <v>0.281997888315345</v>
      </c>
      <c r="L143" s="2">
        <v>0.26838804039040298</v>
      </c>
      <c r="M143" s="2">
        <v>0.19683395438568699</v>
      </c>
      <c r="N143" s="2">
        <v>0.149135482585081</v>
      </c>
    </row>
    <row r="144" spans="1:14" x14ac:dyDescent="0.3">
      <c r="A144" s="8" t="s">
        <v>202</v>
      </c>
      <c r="B144" s="8" t="s">
        <v>101</v>
      </c>
      <c r="C144" s="2">
        <v>5.8386119526301298E-3</v>
      </c>
      <c r="D144" s="2">
        <v>5.8044917001193403E-3</v>
      </c>
      <c r="E144" s="2">
        <v>5.9212265397832397E-3</v>
      </c>
      <c r="F144" s="2">
        <v>5.8643677008671201E-3</v>
      </c>
      <c r="G144" s="2">
        <v>5.7962471755575199E-3</v>
      </c>
      <c r="H144" s="2">
        <v>6.6619081608374998E-3</v>
      </c>
      <c r="I144" s="2">
        <v>7.9922387508084593E-3</v>
      </c>
      <c r="J144" s="2">
        <v>9.2264017033357008E-3</v>
      </c>
      <c r="K144" s="2">
        <v>1.0742409759206199E-2</v>
      </c>
      <c r="L144" s="2">
        <v>1.3429752066115699E-2</v>
      </c>
      <c r="M144" s="2">
        <v>1.6870792440587201E-2</v>
      </c>
      <c r="N144" s="2">
        <v>1.8525680693069299E-2</v>
      </c>
    </row>
    <row r="145" spans="1:15" x14ac:dyDescent="0.3">
      <c r="A145" s="8" t="s">
        <v>202</v>
      </c>
      <c r="B145" s="8" t="s">
        <v>102</v>
      </c>
      <c r="C145" s="2">
        <v>0.206499586890664</v>
      </c>
      <c r="D145" s="2">
        <v>0.21221655636324199</v>
      </c>
      <c r="E145" s="2">
        <v>0.21776367961935</v>
      </c>
      <c r="F145" s="2">
        <v>0.220740814996742</v>
      </c>
      <c r="G145" s="2">
        <v>0.226348364279399</v>
      </c>
      <c r="H145" s="2">
        <v>0.231548893647395</v>
      </c>
      <c r="I145" s="2">
        <v>0.236949089901136</v>
      </c>
      <c r="J145" s="2">
        <v>0.23975337118523801</v>
      </c>
      <c r="K145" s="2">
        <v>0.24693886840547999</v>
      </c>
      <c r="L145" s="2">
        <v>0.24608298898071601</v>
      </c>
      <c r="M145" s="2">
        <v>0.26668829588774401</v>
      </c>
      <c r="N145" s="2">
        <v>0.28020575495049499</v>
      </c>
    </row>
    <row r="146" spans="1:15" x14ac:dyDescent="0.3">
      <c r="A146" s="8" t="s">
        <v>202</v>
      </c>
      <c r="B146" s="8" t="s">
        <v>103</v>
      </c>
      <c r="C146" s="2">
        <v>2.2968879096667599E-2</v>
      </c>
      <c r="D146" s="2">
        <v>2.25669957686883E-2</v>
      </c>
      <c r="E146" s="2">
        <v>2.23632038065028E-2</v>
      </c>
      <c r="F146" s="2">
        <v>2.4058944413813801E-2</v>
      </c>
      <c r="G146" s="2">
        <v>2.4020041261420599E-2</v>
      </c>
      <c r="H146" s="2">
        <v>2.39352843207233E-2</v>
      </c>
      <c r="I146" s="2">
        <v>2.5686038991037601E-2</v>
      </c>
      <c r="J146" s="2">
        <v>2.97196593328602E-2</v>
      </c>
      <c r="K146" s="2">
        <v>3.1362374254631502E-2</v>
      </c>
      <c r="L146" s="2">
        <v>3.3789600550964201E-2</v>
      </c>
      <c r="M146" s="2">
        <v>3.8973152729337303E-2</v>
      </c>
      <c r="N146" s="2">
        <v>4.4206373762376197E-2</v>
      </c>
    </row>
    <row r="147" spans="1:15" x14ac:dyDescent="0.3">
      <c r="A147" s="8" t="s">
        <v>202</v>
      </c>
      <c r="B147" s="8" t="s">
        <v>104</v>
      </c>
      <c r="C147" s="2">
        <v>2.2032497934453298E-3</v>
      </c>
      <c r="D147" s="2">
        <v>2.44114136920907E-3</v>
      </c>
      <c r="E147" s="2">
        <v>2.6962727993655798E-3</v>
      </c>
      <c r="F147" s="2">
        <v>2.8068768482782799E-3</v>
      </c>
      <c r="G147" s="2">
        <v>2.89812358777876E-3</v>
      </c>
      <c r="H147" s="2">
        <v>2.8551034975017801E-3</v>
      </c>
      <c r="I147" s="2">
        <v>2.9104684468262E-3</v>
      </c>
      <c r="J147" s="2">
        <v>3.06068133427963E-3</v>
      </c>
      <c r="K147" s="2">
        <v>2.95871455232373E-3</v>
      </c>
      <c r="L147" s="2">
        <v>3.0991735537190101E-3</v>
      </c>
      <c r="M147" s="2">
        <v>3.4471571092545999E-3</v>
      </c>
      <c r="N147" s="2">
        <v>3.3647896039603999E-3</v>
      </c>
    </row>
    <row r="148" spans="1:15" x14ac:dyDescent="0.3">
      <c r="A148" s="8" t="s">
        <v>202</v>
      </c>
      <c r="B148" s="8" t="s">
        <v>105</v>
      </c>
      <c r="C148" s="2">
        <v>2.4676397686587699E-2</v>
      </c>
      <c r="D148" s="2">
        <v>2.5604860583703998E-2</v>
      </c>
      <c r="E148" s="2">
        <v>2.6328310864393301E-2</v>
      </c>
      <c r="F148" s="2">
        <v>2.8269259686231299E-2</v>
      </c>
      <c r="G148" s="2">
        <v>2.8735632183908E-2</v>
      </c>
      <c r="H148" s="2">
        <v>3.1215798239352801E-2</v>
      </c>
      <c r="I148" s="2">
        <v>3.5064215097477598E-2</v>
      </c>
      <c r="J148" s="2">
        <v>4.0587295954577697E-2</v>
      </c>
      <c r="K148" s="2">
        <v>4.5200054622422499E-2</v>
      </c>
      <c r="L148" s="2">
        <v>5.1523760330578497E-2</v>
      </c>
      <c r="M148" s="2">
        <v>6.0021088490550698E-2</v>
      </c>
      <c r="N148" s="2">
        <v>6.9693688118811895E-2</v>
      </c>
    </row>
    <row r="149" spans="1:15" x14ac:dyDescent="0.3">
      <c r="A149" s="8" t="s">
        <v>202</v>
      </c>
      <c r="B149" s="8" t="s">
        <v>106</v>
      </c>
      <c r="C149" s="2">
        <v>2.0380060589369302E-3</v>
      </c>
      <c r="D149" s="2">
        <v>2.0071606813496798E-3</v>
      </c>
      <c r="E149" s="2">
        <v>2.2733280465239199E-3</v>
      </c>
      <c r="F149" s="2">
        <v>2.8569996491403901E-3</v>
      </c>
      <c r="G149" s="2">
        <v>2.89812358777876E-3</v>
      </c>
      <c r="H149" s="2">
        <v>2.6171782060433E-3</v>
      </c>
      <c r="I149" s="2">
        <v>2.9566663586805902E-3</v>
      </c>
      <c r="J149" s="2">
        <v>3.2824698367636602E-3</v>
      </c>
      <c r="K149" s="2">
        <v>2.8221584960626302E-3</v>
      </c>
      <c r="L149" s="2">
        <v>2.6256887052341599E-3</v>
      </c>
      <c r="M149" s="2">
        <v>3.12271879308946E-3</v>
      </c>
      <c r="N149" s="2">
        <v>3.0167079207920802E-3</v>
      </c>
    </row>
    <row r="150" spans="1:15" x14ac:dyDescent="0.3">
      <c r="A150" s="8" t="s">
        <v>202</v>
      </c>
      <c r="B150" s="8" t="s">
        <v>16</v>
      </c>
      <c r="C150" s="2">
        <v>5.8936931974662597E-3</v>
      </c>
      <c r="D150" s="2">
        <v>6.6724530758381197E-3</v>
      </c>
      <c r="E150" s="2">
        <v>6.1855670103092798E-3</v>
      </c>
      <c r="F150" s="2">
        <v>6.5660869129366903E-3</v>
      </c>
      <c r="G150" s="2">
        <v>6.5330582571961901E-3</v>
      </c>
      <c r="H150" s="2">
        <v>6.8046633357125904E-3</v>
      </c>
      <c r="I150" s="2">
        <v>7.06828051372078E-3</v>
      </c>
      <c r="J150" s="2">
        <v>7.4077359829666399E-3</v>
      </c>
      <c r="K150" s="2">
        <v>7.7381765214620604E-3</v>
      </c>
      <c r="L150" s="2">
        <v>7.9631542699724507E-3</v>
      </c>
      <c r="M150" s="2">
        <v>9.0842728526238908E-3</v>
      </c>
      <c r="N150" s="2">
        <v>9.2435024752475208E-3</v>
      </c>
    </row>
    <row r="151" spans="1:15" x14ac:dyDescent="0.3">
      <c r="A151" s="8" t="s">
        <v>202</v>
      </c>
      <c r="B151" s="8" t="s">
        <v>107</v>
      </c>
      <c r="C151" s="2">
        <v>0.18678050123932799</v>
      </c>
      <c r="D151" s="2">
        <v>0.198654659867636</v>
      </c>
      <c r="E151" s="2">
        <v>0.209886333597674</v>
      </c>
      <c r="F151" s="2">
        <v>0.216380131321738</v>
      </c>
      <c r="G151" s="2">
        <v>0.22526770802632901</v>
      </c>
      <c r="H151" s="2">
        <v>0.239019747799191</v>
      </c>
      <c r="I151" s="2">
        <v>0.25011549477963602</v>
      </c>
      <c r="J151" s="2">
        <v>0.257673882185948</v>
      </c>
      <c r="K151" s="2">
        <v>0.27256588829714601</v>
      </c>
      <c r="L151" s="2">
        <v>0.27681646005509603</v>
      </c>
      <c r="M151" s="2">
        <v>0.311298564360451</v>
      </c>
      <c r="N151" s="2">
        <v>0.32862778465346498</v>
      </c>
    </row>
    <row r="152" spans="1:15" x14ac:dyDescent="0.3">
      <c r="A152" s="8" t="s">
        <v>202</v>
      </c>
      <c r="B152" s="8" t="s">
        <v>108</v>
      </c>
      <c r="C152" s="2">
        <v>6.2296887909666802E-2</v>
      </c>
      <c r="D152" s="2">
        <v>6.4391884561136994E-2</v>
      </c>
      <c r="E152" s="2">
        <v>6.7829764736981199E-2</v>
      </c>
      <c r="F152" s="2">
        <v>7.1274622825923506E-2</v>
      </c>
      <c r="G152" s="2">
        <v>7.2551331172020797E-2</v>
      </c>
      <c r="H152" s="2">
        <v>7.4280275993338099E-2</v>
      </c>
      <c r="I152" s="2">
        <v>7.4979210939665503E-2</v>
      </c>
      <c r="J152" s="2">
        <v>7.5984740951029098E-2</v>
      </c>
      <c r="K152" s="2">
        <v>7.7836952068824294E-2</v>
      </c>
      <c r="L152" s="2">
        <v>7.7823691460055106E-2</v>
      </c>
      <c r="M152" s="2">
        <v>8.43945169924568E-2</v>
      </c>
      <c r="N152" s="2">
        <v>8.8335396039603997E-2</v>
      </c>
    </row>
    <row r="153" spans="1:15" x14ac:dyDescent="0.3">
      <c r="A153" s="8" t="s">
        <v>202</v>
      </c>
      <c r="B153" s="8" t="s">
        <v>109</v>
      </c>
      <c r="C153" s="2">
        <v>0.48080418617460802</v>
      </c>
      <c r="D153" s="2">
        <v>0.45963979602907701</v>
      </c>
      <c r="E153" s="2">
        <v>0.43875231297911699</v>
      </c>
      <c r="F153" s="2">
        <v>0.42118189564432901</v>
      </c>
      <c r="G153" s="2">
        <v>0.40495137046861202</v>
      </c>
      <c r="H153" s="2">
        <v>0.38106114679990499</v>
      </c>
      <c r="I153" s="2">
        <v>0.35627829622101098</v>
      </c>
      <c r="J153" s="2">
        <v>0.33330376153300201</v>
      </c>
      <c r="K153" s="2">
        <v>0.30183440302244102</v>
      </c>
      <c r="L153" s="2">
        <v>0.28684573002754798</v>
      </c>
      <c r="M153" s="2">
        <v>0.20609944034390501</v>
      </c>
      <c r="N153" s="2">
        <v>0.15478032178217799</v>
      </c>
    </row>
    <row r="154" spans="1:15" x14ac:dyDescent="0.3">
      <c r="A154" s="15"/>
      <c r="B154" s="15"/>
    </row>
    <row r="155" spans="1:15" x14ac:dyDescent="0.3">
      <c r="A155" s="15"/>
      <c r="B155" s="15"/>
    </row>
    <row r="156" spans="1:15" x14ac:dyDescent="0.3">
      <c r="A156" s="15"/>
      <c r="B156" s="13"/>
      <c r="C156" s="20" t="s">
        <v>36</v>
      </c>
      <c r="D156" s="20"/>
      <c r="E156" s="20"/>
      <c r="F156" s="20"/>
      <c r="G156" s="20"/>
      <c r="H156" s="20"/>
      <c r="I156" s="20"/>
      <c r="J156" s="20"/>
      <c r="K156" s="20"/>
      <c r="L156" s="20"/>
      <c r="M156" s="20"/>
      <c r="N156" s="6" t="s">
        <v>37</v>
      </c>
      <c r="O156" s="6" t="s">
        <v>38</v>
      </c>
    </row>
    <row r="157" spans="1:15" x14ac:dyDescent="0.3">
      <c r="A157" s="9" t="s">
        <v>39</v>
      </c>
      <c r="B157" s="9" t="s">
        <v>39</v>
      </c>
      <c r="C157" s="4" t="s">
        <v>18</v>
      </c>
      <c r="D157" s="4" t="s">
        <v>19</v>
      </c>
      <c r="E157" s="4" t="s">
        <v>20</v>
      </c>
      <c r="F157" s="4" t="s">
        <v>21</v>
      </c>
      <c r="G157" s="4" t="s">
        <v>22</v>
      </c>
      <c r="H157" s="4" t="s">
        <v>23</v>
      </c>
      <c r="I157" s="4" t="s">
        <v>24</v>
      </c>
      <c r="J157" s="4" t="s">
        <v>25</v>
      </c>
      <c r="K157" s="4" t="s">
        <v>26</v>
      </c>
      <c r="L157" s="4" t="s">
        <v>27</v>
      </c>
      <c r="M157" s="4" t="s">
        <v>28</v>
      </c>
      <c r="N157" s="4" t="s">
        <v>29</v>
      </c>
      <c r="O157" s="4" t="s">
        <v>30</v>
      </c>
    </row>
    <row r="158" spans="1:15" x14ac:dyDescent="0.3">
      <c r="A158" s="8" t="s">
        <v>196</v>
      </c>
      <c r="B158" s="8" t="s">
        <v>101</v>
      </c>
      <c r="C158" s="2">
        <v>7.1748878923766801E-2</v>
      </c>
      <c r="D158" s="2">
        <v>6.6945606694560705E-2</v>
      </c>
      <c r="E158" s="2">
        <v>0.12549019607843101</v>
      </c>
      <c r="F158" s="2">
        <v>9.4076655052264799E-2</v>
      </c>
      <c r="G158" s="2">
        <v>7.6433121019108305E-2</v>
      </c>
      <c r="H158" s="2">
        <v>0.13017751479289899</v>
      </c>
      <c r="I158" s="2">
        <v>0.130890052356021</v>
      </c>
      <c r="J158" s="2">
        <v>6.25E-2</v>
      </c>
      <c r="K158" s="2">
        <v>0.18518518518518501</v>
      </c>
      <c r="L158" s="2">
        <v>0.20955882352941199</v>
      </c>
      <c r="M158" s="2">
        <v>0.18237082066869301</v>
      </c>
      <c r="N158" s="3">
        <v>0.80092592592592604</v>
      </c>
      <c r="O158" s="3">
        <v>2.0509803921568599</v>
      </c>
    </row>
    <row r="159" spans="1:15" x14ac:dyDescent="0.3">
      <c r="A159" s="8" t="s">
        <v>196</v>
      </c>
      <c r="B159" s="8" t="s">
        <v>102</v>
      </c>
      <c r="C159" s="2">
        <v>5.7867181041609303E-2</v>
      </c>
      <c r="D159" s="2">
        <v>5.2096900234436E-2</v>
      </c>
      <c r="E159" s="2">
        <v>3.0700668482297602E-2</v>
      </c>
      <c r="F159" s="2">
        <v>4.9723756906077297E-2</v>
      </c>
      <c r="G159" s="2">
        <v>4.1418764302059499E-2</v>
      </c>
      <c r="H159" s="2">
        <v>6.3282794990112107E-2</v>
      </c>
      <c r="I159" s="2">
        <v>2.8931597437487099E-2</v>
      </c>
      <c r="J159" s="2">
        <v>3.3741715203856201E-2</v>
      </c>
      <c r="K159" s="2">
        <v>7.1886535846124006E-2</v>
      </c>
      <c r="L159" s="2">
        <v>0.16295087910096101</v>
      </c>
      <c r="M159" s="2">
        <v>8.8996259351620893E-2</v>
      </c>
      <c r="N159" s="3">
        <v>0.40329383410323399</v>
      </c>
      <c r="O159" s="3">
        <v>0.72988363456301097</v>
      </c>
    </row>
    <row r="160" spans="1:15" x14ac:dyDescent="0.3">
      <c r="A160" s="8" t="s">
        <v>196</v>
      </c>
      <c r="B160" s="8" t="s">
        <v>103</v>
      </c>
      <c r="C160" s="2">
        <v>3.6764705882352901E-2</v>
      </c>
      <c r="D160" s="2">
        <v>2.1985815602836901E-2</v>
      </c>
      <c r="E160" s="2">
        <v>3.8861901457321303E-2</v>
      </c>
      <c r="F160" s="2">
        <v>6.0788243152972599E-2</v>
      </c>
      <c r="G160" s="2">
        <v>6.1083123425692699E-2</v>
      </c>
      <c r="H160" s="2">
        <v>9.4362017804154305E-2</v>
      </c>
      <c r="I160" s="2">
        <v>6.7245119305856804E-2</v>
      </c>
      <c r="J160" s="2">
        <v>9.3495934959349603E-2</v>
      </c>
      <c r="K160" s="2">
        <v>9.9442379182156093E-2</v>
      </c>
      <c r="L160" s="2">
        <v>0.206677937447168</v>
      </c>
      <c r="M160" s="2">
        <v>0.142556917688266</v>
      </c>
      <c r="N160" s="3">
        <v>0.65752032520325199</v>
      </c>
      <c r="O160" s="3">
        <v>1.26370575988897</v>
      </c>
    </row>
    <row r="161" spans="1:15" x14ac:dyDescent="0.3">
      <c r="A161" s="8" t="s">
        <v>196</v>
      </c>
      <c r="B161" s="8" t="s">
        <v>104</v>
      </c>
      <c r="C161" s="2">
        <v>0.110294117647059</v>
      </c>
      <c r="D161" s="2">
        <v>-5.2980132450331098E-2</v>
      </c>
      <c r="E161" s="2">
        <v>-9.0909090909090898E-2</v>
      </c>
      <c r="F161" s="2">
        <v>9.2307692307692299E-2</v>
      </c>
      <c r="G161" s="2">
        <v>3.5211267605633798E-2</v>
      </c>
      <c r="H161" s="2">
        <v>5.4421768707482998E-2</v>
      </c>
      <c r="I161" s="2">
        <v>-1.2903225806451601E-2</v>
      </c>
      <c r="J161" s="2">
        <v>5.22875816993464E-2</v>
      </c>
      <c r="K161" s="2">
        <v>0.13664596273291901</v>
      </c>
      <c r="L161" s="2">
        <v>9.8360655737704902E-2</v>
      </c>
      <c r="M161" s="2">
        <v>9.9502487562189105E-3</v>
      </c>
      <c r="N161" s="3">
        <v>0.32679738562091498</v>
      </c>
      <c r="O161" s="3">
        <v>0.41958041958042003</v>
      </c>
    </row>
    <row r="162" spans="1:15" x14ac:dyDescent="0.3">
      <c r="A162" s="8" t="s">
        <v>196</v>
      </c>
      <c r="B162" s="8" t="s">
        <v>105</v>
      </c>
      <c r="C162" s="2">
        <v>0.10871302957633899</v>
      </c>
      <c r="D162" s="2">
        <v>6.4888248017303501E-2</v>
      </c>
      <c r="E162" s="2">
        <v>6.1611374407582901E-2</v>
      </c>
      <c r="F162" s="2">
        <v>0.10140306122449</v>
      </c>
      <c r="G162" s="2">
        <v>0.119861030689056</v>
      </c>
      <c r="H162" s="2">
        <v>0.15925542916235799</v>
      </c>
      <c r="I162" s="2">
        <v>0.15343443354148101</v>
      </c>
      <c r="J162" s="2">
        <v>0.118329466357309</v>
      </c>
      <c r="K162" s="2">
        <v>0.15387275242046999</v>
      </c>
      <c r="L162" s="2">
        <v>0.198381780041954</v>
      </c>
      <c r="M162" s="2">
        <v>0.177044261065266</v>
      </c>
      <c r="N162" s="3">
        <v>0.82018561484918795</v>
      </c>
      <c r="O162" s="3">
        <v>2.1868652674339901</v>
      </c>
    </row>
    <row r="163" spans="1:15" x14ac:dyDescent="0.3">
      <c r="A163" s="8" t="s">
        <v>196</v>
      </c>
      <c r="B163" s="8" t="s">
        <v>106</v>
      </c>
      <c r="C163" s="2">
        <v>-1.9607843137254902E-2</v>
      </c>
      <c r="D163" s="2">
        <v>0.18</v>
      </c>
      <c r="E163" s="2">
        <v>7.6271186440677999E-2</v>
      </c>
      <c r="F163" s="2">
        <v>1.5748031496062999E-2</v>
      </c>
      <c r="G163" s="2">
        <v>-5.4263565891472902E-2</v>
      </c>
      <c r="H163" s="2">
        <v>0.16393442622950799</v>
      </c>
      <c r="I163" s="2">
        <v>1.4084507042253501E-2</v>
      </c>
      <c r="J163" s="2">
        <v>7.6388888888888895E-2</v>
      </c>
      <c r="K163" s="2">
        <v>0.12258064516129</v>
      </c>
      <c r="L163" s="2">
        <v>0.18390804597701099</v>
      </c>
      <c r="M163" s="2">
        <v>8.2524271844660199E-2</v>
      </c>
      <c r="N163" s="3">
        <v>0.54861111111111105</v>
      </c>
      <c r="O163" s="3">
        <v>0.88983050847457601</v>
      </c>
    </row>
    <row r="164" spans="1:15" x14ac:dyDescent="0.3">
      <c r="A164" s="8" t="s">
        <v>196</v>
      </c>
      <c r="B164" s="8" t="s">
        <v>16</v>
      </c>
      <c r="C164" s="2">
        <v>-3.9215686274509803E-2</v>
      </c>
      <c r="D164" s="2">
        <v>0.17006802721088399</v>
      </c>
      <c r="E164" s="2">
        <v>-5.8139534883720903E-3</v>
      </c>
      <c r="F164" s="2">
        <v>0.116959064327485</v>
      </c>
      <c r="G164" s="2">
        <v>-2.6178010471204199E-2</v>
      </c>
      <c r="H164" s="2">
        <v>0</v>
      </c>
      <c r="I164" s="2">
        <v>7.5268817204301106E-2</v>
      </c>
      <c r="J164" s="2">
        <v>5.0000000000000001E-3</v>
      </c>
      <c r="K164" s="2">
        <v>6.4676616915422896E-2</v>
      </c>
      <c r="L164" s="2">
        <v>0.233644859813084</v>
      </c>
      <c r="M164" s="2">
        <v>8.7121212121212099E-2</v>
      </c>
      <c r="N164" s="3">
        <v>0.435</v>
      </c>
      <c r="O164" s="3">
        <v>0.668604651162791</v>
      </c>
    </row>
    <row r="165" spans="1:15" x14ac:dyDescent="0.3">
      <c r="A165" s="8" t="s">
        <v>196</v>
      </c>
      <c r="B165" s="8" t="s">
        <v>107</v>
      </c>
      <c r="C165" s="2">
        <v>0.106402579456472</v>
      </c>
      <c r="D165" s="2">
        <v>6.4113238967527103E-2</v>
      </c>
      <c r="E165" s="2">
        <v>5.9467918622848198E-2</v>
      </c>
      <c r="F165" s="2">
        <v>7.2008862629246703E-2</v>
      </c>
      <c r="G165" s="2">
        <v>4.5470203238029597E-2</v>
      </c>
      <c r="H165" s="2">
        <v>4.4151565074135098E-2</v>
      </c>
      <c r="I165" s="2">
        <v>5.3960239823288098E-2</v>
      </c>
      <c r="J165" s="2">
        <v>1.3772455089820401E-2</v>
      </c>
      <c r="K165" s="2">
        <v>6.7336089781453001E-2</v>
      </c>
      <c r="L165" s="2">
        <v>0.17764250138350901</v>
      </c>
      <c r="M165" s="2">
        <v>9.8919172932330796E-2</v>
      </c>
      <c r="N165" s="3">
        <v>0.40029940119760499</v>
      </c>
      <c r="O165" s="3">
        <v>0.82981220657276999</v>
      </c>
    </row>
    <row r="166" spans="1:15" x14ac:dyDescent="0.3">
      <c r="A166" s="8" t="s">
        <v>196</v>
      </c>
      <c r="B166" s="8" t="s">
        <v>108</v>
      </c>
      <c r="C166" s="2">
        <v>4.5178105994787103E-2</v>
      </c>
      <c r="D166" s="2">
        <v>0.10889443059019099</v>
      </c>
      <c r="E166" s="2">
        <v>4.0479760119939999E-2</v>
      </c>
      <c r="F166" s="2">
        <v>4.4668587896253602E-2</v>
      </c>
      <c r="G166" s="2">
        <v>1.37931034482759E-3</v>
      </c>
      <c r="H166" s="2">
        <v>3.5123966942148803E-2</v>
      </c>
      <c r="I166" s="2">
        <v>5.9880239520958098E-2</v>
      </c>
      <c r="J166" s="2">
        <v>2.5737602008788499E-2</v>
      </c>
      <c r="K166" s="2">
        <v>2.7539779681762501E-2</v>
      </c>
      <c r="L166" s="2">
        <v>0.19356759976176299</v>
      </c>
      <c r="M166" s="2">
        <v>8.6826347305389198E-2</v>
      </c>
      <c r="N166" s="3">
        <v>0.36723163841807899</v>
      </c>
      <c r="O166" s="3">
        <v>0.63268365817091499</v>
      </c>
    </row>
    <row r="167" spans="1:15" x14ac:dyDescent="0.3">
      <c r="A167" s="8" t="s">
        <v>196</v>
      </c>
      <c r="B167" s="8" t="s">
        <v>109</v>
      </c>
      <c r="C167" s="2">
        <v>-9.6371882086167798E-3</v>
      </c>
      <c r="D167" s="2">
        <v>-2.7361190612478499E-2</v>
      </c>
      <c r="E167" s="2">
        <v>-5.0494350282485903E-2</v>
      </c>
      <c r="F167" s="2">
        <v>-2.3428783934548201E-2</v>
      </c>
      <c r="G167" s="2">
        <v>-4.3285097740543302E-2</v>
      </c>
      <c r="H167" s="2">
        <v>-3.62213082128168E-2</v>
      </c>
      <c r="I167" s="2">
        <v>-4.8595814977973599E-2</v>
      </c>
      <c r="J167" s="2">
        <v>-0.109680219939227</v>
      </c>
      <c r="K167" s="2">
        <v>0</v>
      </c>
      <c r="L167" s="2">
        <v>-0.20071509832602</v>
      </c>
      <c r="M167" s="2">
        <v>-0.194997966653111</v>
      </c>
      <c r="N167" s="3">
        <v>-0.42714513095065798</v>
      </c>
      <c r="O167" s="3">
        <v>-0.53401600753295697</v>
      </c>
    </row>
    <row r="168" spans="1:15" x14ac:dyDescent="0.3">
      <c r="A168" s="8" t="s">
        <v>197</v>
      </c>
      <c r="B168" s="8" t="s">
        <v>101</v>
      </c>
      <c r="C168" s="2">
        <v>0.119891008174387</v>
      </c>
      <c r="D168" s="2">
        <v>7.5425790754257899E-2</v>
      </c>
      <c r="E168" s="2">
        <v>4.2986425339366502E-2</v>
      </c>
      <c r="F168" s="2">
        <v>0.114967462039046</v>
      </c>
      <c r="G168" s="2">
        <v>3.8910505836575897E-2</v>
      </c>
      <c r="H168" s="2">
        <v>0.108614232209738</v>
      </c>
      <c r="I168" s="2">
        <v>0.114864864864865</v>
      </c>
      <c r="J168" s="2">
        <v>-6.0606060606060597E-3</v>
      </c>
      <c r="K168" s="2">
        <v>0.19054878048780499</v>
      </c>
      <c r="L168" s="2">
        <v>0.17925736235595399</v>
      </c>
      <c r="M168" s="2">
        <v>0.175895765472313</v>
      </c>
      <c r="N168" s="3">
        <v>0.64090909090909098</v>
      </c>
      <c r="O168" s="3">
        <v>1.45022624434389</v>
      </c>
    </row>
    <row r="169" spans="1:15" x14ac:dyDescent="0.3">
      <c r="A169" s="8" t="s">
        <v>197</v>
      </c>
      <c r="B169" s="8" t="s">
        <v>102</v>
      </c>
      <c r="C169" s="2">
        <v>6.8353734011827802E-2</v>
      </c>
      <c r="D169" s="2">
        <v>5.7157569515962903E-2</v>
      </c>
      <c r="E169" s="2">
        <v>5.6259132976132498E-2</v>
      </c>
      <c r="F169" s="2">
        <v>6.6174775190223703E-2</v>
      </c>
      <c r="G169" s="2">
        <v>5.6552768166089999E-2</v>
      </c>
      <c r="H169" s="2">
        <v>5.01483983215638E-2</v>
      </c>
      <c r="I169" s="2">
        <v>4.8045999415261699E-2</v>
      </c>
      <c r="J169" s="2">
        <v>8.3689789845638803E-4</v>
      </c>
      <c r="K169" s="2">
        <v>2.74087150422745E-2</v>
      </c>
      <c r="L169" s="2">
        <v>0.13809007053716801</v>
      </c>
      <c r="M169" s="2">
        <v>9.29678188319428E-2</v>
      </c>
      <c r="N169" s="3">
        <v>0.27905895480751303</v>
      </c>
      <c r="O169" s="3">
        <v>0.67498782269849</v>
      </c>
    </row>
    <row r="170" spans="1:15" x14ac:dyDescent="0.3">
      <c r="A170" s="8" t="s">
        <v>197</v>
      </c>
      <c r="B170" s="8" t="s">
        <v>103</v>
      </c>
      <c r="C170" s="2">
        <v>4.94355780459323E-2</v>
      </c>
      <c r="D170" s="2">
        <v>2.78189910979228E-2</v>
      </c>
      <c r="E170" s="2">
        <v>5.0884157343919198E-2</v>
      </c>
      <c r="F170" s="2">
        <v>5.7005494505494497E-2</v>
      </c>
      <c r="G170" s="2">
        <v>6.6926575698505505E-2</v>
      </c>
      <c r="H170" s="2">
        <v>8.0085261875761302E-2</v>
      </c>
      <c r="I170" s="2">
        <v>8.6270087397800996E-2</v>
      </c>
      <c r="J170" s="2">
        <v>7.8640020763041801E-2</v>
      </c>
      <c r="K170" s="2">
        <v>7.3869104908565894E-2</v>
      </c>
      <c r="L170" s="2">
        <v>0.191575173650011</v>
      </c>
      <c r="M170" s="2">
        <v>0.132192553591576</v>
      </c>
      <c r="N170" s="3">
        <v>0.56267843239034498</v>
      </c>
      <c r="O170" s="3">
        <v>1.1728617827499099</v>
      </c>
    </row>
    <row r="171" spans="1:15" x14ac:dyDescent="0.3">
      <c r="A171" s="8" t="s">
        <v>197</v>
      </c>
      <c r="B171" s="8" t="s">
        <v>104</v>
      </c>
      <c r="C171" s="2">
        <v>2.41477272727273E-2</v>
      </c>
      <c r="D171" s="2">
        <v>5.8252427184466E-2</v>
      </c>
      <c r="E171" s="2">
        <v>3.4076015727391898E-2</v>
      </c>
      <c r="F171" s="2">
        <v>2.02788339670469E-2</v>
      </c>
      <c r="G171" s="2">
        <v>5.3416149068323003E-2</v>
      </c>
      <c r="H171" s="2">
        <v>5.0707547169811303E-2</v>
      </c>
      <c r="I171" s="2">
        <v>1.68350168350168E-2</v>
      </c>
      <c r="J171" s="2">
        <v>-8.8300220750551894E-3</v>
      </c>
      <c r="K171" s="2">
        <v>1.3363028953229401E-2</v>
      </c>
      <c r="L171" s="2">
        <v>0.16593406593406601</v>
      </c>
      <c r="M171" s="2">
        <v>8.1998114985862403E-2</v>
      </c>
      <c r="N171" s="3">
        <v>0.26710816777041901</v>
      </c>
      <c r="O171" s="3">
        <v>0.50458715596330295</v>
      </c>
    </row>
    <row r="172" spans="1:15" x14ac:dyDescent="0.3">
      <c r="A172" s="8" t="s">
        <v>197</v>
      </c>
      <c r="B172" s="8" t="s">
        <v>105</v>
      </c>
      <c r="C172" s="2">
        <v>5.8092802338326602E-2</v>
      </c>
      <c r="D172" s="2">
        <v>5.0414364640884002E-2</v>
      </c>
      <c r="E172" s="2">
        <v>8.1854043392504905E-2</v>
      </c>
      <c r="F172" s="2">
        <v>6.86721361288362E-2</v>
      </c>
      <c r="G172" s="2">
        <v>9.1555302814899098E-2</v>
      </c>
      <c r="H172" s="2">
        <v>0.107840583485283</v>
      </c>
      <c r="I172" s="2">
        <v>0.13731483658593899</v>
      </c>
      <c r="J172" s="2">
        <v>9.3446351044035605E-2</v>
      </c>
      <c r="K172" s="2">
        <v>0.141803743618832</v>
      </c>
      <c r="L172" s="2">
        <v>0.22636198046034101</v>
      </c>
      <c r="M172" s="2">
        <v>0.16999729948690301</v>
      </c>
      <c r="N172" s="3">
        <v>0.79139962786851403</v>
      </c>
      <c r="O172" s="3">
        <v>1.84845496383958</v>
      </c>
    </row>
    <row r="173" spans="1:15" x14ac:dyDescent="0.3">
      <c r="A173" s="8" t="s">
        <v>197</v>
      </c>
      <c r="B173" s="8" t="s">
        <v>106</v>
      </c>
      <c r="C173" s="2">
        <v>9.6219931271477696E-2</v>
      </c>
      <c r="D173" s="2">
        <v>4.3887147335423198E-2</v>
      </c>
      <c r="E173" s="2">
        <v>4.2042042042041997E-2</v>
      </c>
      <c r="F173" s="2">
        <v>5.7636887608069197E-2</v>
      </c>
      <c r="G173" s="2">
        <v>9.2643051771117202E-2</v>
      </c>
      <c r="H173" s="2">
        <v>9.4763092269326707E-2</v>
      </c>
      <c r="I173" s="2">
        <v>3.18906605922551E-2</v>
      </c>
      <c r="J173" s="2">
        <v>3.09050772626932E-2</v>
      </c>
      <c r="K173" s="2">
        <v>5.5674518201284801E-2</v>
      </c>
      <c r="L173" s="2">
        <v>0.208924949290061</v>
      </c>
      <c r="M173" s="2">
        <v>0.10402684563758401</v>
      </c>
      <c r="N173" s="3">
        <v>0.45253863134657801</v>
      </c>
      <c r="O173" s="3">
        <v>0.97597597597597596</v>
      </c>
    </row>
    <row r="174" spans="1:15" x14ac:dyDescent="0.3">
      <c r="A174" s="8" t="s">
        <v>197</v>
      </c>
      <c r="B174" s="8" t="s">
        <v>16</v>
      </c>
      <c r="C174" s="2">
        <v>0.16718266253870001</v>
      </c>
      <c r="D174" s="2">
        <v>1.5915119363395201E-2</v>
      </c>
      <c r="E174" s="2">
        <v>5.4830287206266301E-2</v>
      </c>
      <c r="F174" s="2">
        <v>6.9306930693069299E-2</v>
      </c>
      <c r="G174" s="2">
        <v>0.104166666666667</v>
      </c>
      <c r="H174" s="2">
        <v>7.1278825995807094E-2</v>
      </c>
      <c r="I174" s="2">
        <v>4.1095890410958902E-2</v>
      </c>
      <c r="J174" s="2">
        <v>0</v>
      </c>
      <c r="K174" s="2">
        <v>5.8270676691729299E-2</v>
      </c>
      <c r="L174" s="2">
        <v>0.177619893428064</v>
      </c>
      <c r="M174" s="2">
        <v>0.114630467571644</v>
      </c>
      <c r="N174" s="3">
        <v>0.389097744360902</v>
      </c>
      <c r="O174" s="3">
        <v>0.92950391644908603</v>
      </c>
    </row>
    <row r="175" spans="1:15" x14ac:dyDescent="0.3">
      <c r="A175" s="8" t="s">
        <v>197</v>
      </c>
      <c r="B175" s="8" t="s">
        <v>107</v>
      </c>
      <c r="C175" s="2">
        <v>8.3058210251954798E-2</v>
      </c>
      <c r="D175" s="2">
        <v>9.4978341087758697E-2</v>
      </c>
      <c r="E175" s="2">
        <v>0.10666666666666701</v>
      </c>
      <c r="F175" s="2">
        <v>7.8776645041705298E-2</v>
      </c>
      <c r="G175" s="2">
        <v>7.7196858124693193E-2</v>
      </c>
      <c r="H175" s="2">
        <v>7.3373590064942498E-2</v>
      </c>
      <c r="I175" s="2">
        <v>5.2966776350705902E-2</v>
      </c>
      <c r="J175" s="2">
        <v>3.6189516129032297E-2</v>
      </c>
      <c r="K175" s="2">
        <v>5.0491292927327597E-2</v>
      </c>
      <c r="L175" s="2">
        <v>0.15049083163548799</v>
      </c>
      <c r="M175" s="2">
        <v>9.9653867825806999E-2</v>
      </c>
      <c r="N175" s="3">
        <v>0.37711693548387099</v>
      </c>
      <c r="O175" s="3">
        <v>1.00161172161172</v>
      </c>
    </row>
    <row r="176" spans="1:15" x14ac:dyDescent="0.3">
      <c r="A176" s="8" t="s">
        <v>197</v>
      </c>
      <c r="B176" s="8" t="s">
        <v>108</v>
      </c>
      <c r="C176" s="2">
        <v>9.4523630907726905E-2</v>
      </c>
      <c r="D176" s="2">
        <v>8.0534612748457801E-2</v>
      </c>
      <c r="E176" s="2">
        <v>5.7405645417063098E-2</v>
      </c>
      <c r="F176" s="2">
        <v>7.28854229154169E-2</v>
      </c>
      <c r="G176" s="2">
        <v>5.8708414872798403E-2</v>
      </c>
      <c r="H176" s="2">
        <v>6.4166886717718502E-2</v>
      </c>
      <c r="I176" s="2">
        <v>3.7717121588089299E-2</v>
      </c>
      <c r="J176" s="2">
        <v>2.0564323290291699E-2</v>
      </c>
      <c r="K176" s="2">
        <v>5.0374882849109702E-2</v>
      </c>
      <c r="L176" s="2">
        <v>0.18603613651572601</v>
      </c>
      <c r="M176" s="2">
        <v>0.107767538085386</v>
      </c>
      <c r="N176" s="3">
        <v>0.40841702534672403</v>
      </c>
      <c r="O176" s="3">
        <v>0.86806216301934702</v>
      </c>
    </row>
    <row r="177" spans="1:15" x14ac:dyDescent="0.3">
      <c r="A177" s="8" t="s">
        <v>197</v>
      </c>
      <c r="B177" s="8" t="s">
        <v>109</v>
      </c>
      <c r="C177" s="2">
        <v>1.83130453517182E-3</v>
      </c>
      <c r="D177" s="2">
        <v>-6.5591397849462402E-3</v>
      </c>
      <c r="E177" s="2">
        <v>-1.6235523325035198E-2</v>
      </c>
      <c r="F177" s="2">
        <v>-2.2939817361645898E-2</v>
      </c>
      <c r="G177" s="2">
        <v>-3.6146613366364502E-2</v>
      </c>
      <c r="H177" s="2">
        <v>-2.5118289619720801E-2</v>
      </c>
      <c r="I177" s="2">
        <v>-3.3075678590688502E-2</v>
      </c>
      <c r="J177" s="2">
        <v>-0.128090723182748</v>
      </c>
      <c r="K177" s="2">
        <v>-9.0262970859985806E-3</v>
      </c>
      <c r="L177" s="2">
        <v>-0.226063257548591</v>
      </c>
      <c r="M177" s="2">
        <v>-0.21258456120841401</v>
      </c>
      <c r="N177" s="3">
        <v>-0.47344611761789701</v>
      </c>
      <c r="O177" s="3">
        <v>-0.54015586102391999</v>
      </c>
    </row>
    <row r="178" spans="1:15" x14ac:dyDescent="0.3">
      <c r="A178" s="8" t="s">
        <v>198</v>
      </c>
      <c r="B178" s="8" t="s">
        <v>101</v>
      </c>
      <c r="C178" s="2">
        <v>0.16206896551724101</v>
      </c>
      <c r="D178" s="2">
        <v>8.3086053412462904E-2</v>
      </c>
      <c r="E178" s="2">
        <v>5.75342465753425E-2</v>
      </c>
      <c r="F178" s="2">
        <v>8.2901554404145095E-2</v>
      </c>
      <c r="G178" s="2">
        <v>0.157894736842105</v>
      </c>
      <c r="H178" s="2">
        <v>0.107438016528926</v>
      </c>
      <c r="I178" s="2">
        <v>9.5149253731343295E-2</v>
      </c>
      <c r="J178" s="2">
        <v>1.36286201022147E-2</v>
      </c>
      <c r="K178" s="2">
        <v>0.152941176470588</v>
      </c>
      <c r="L178" s="2">
        <v>0.17638483965014601</v>
      </c>
      <c r="M178" s="2">
        <v>0.21189591078066899</v>
      </c>
      <c r="N178" s="3">
        <v>0.66609880749574102</v>
      </c>
      <c r="O178" s="3">
        <v>1.67945205479452</v>
      </c>
    </row>
    <row r="179" spans="1:15" x14ac:dyDescent="0.3">
      <c r="A179" s="8" t="s">
        <v>198</v>
      </c>
      <c r="B179" s="8" t="s">
        <v>102</v>
      </c>
      <c r="C179" s="2">
        <v>5.2058111380145301E-2</v>
      </c>
      <c r="D179" s="2">
        <v>4.9646555975669901E-2</v>
      </c>
      <c r="E179" s="2">
        <v>6.0924040720438499E-2</v>
      </c>
      <c r="F179" s="2">
        <v>2.9524653085326199E-2</v>
      </c>
      <c r="G179" s="2">
        <v>4.5454545454545497E-2</v>
      </c>
      <c r="H179" s="2">
        <v>5.5273625017144397E-2</v>
      </c>
      <c r="I179" s="2">
        <v>5.9656875487392798E-2</v>
      </c>
      <c r="J179" s="2">
        <v>2.4530847540782498E-3</v>
      </c>
      <c r="K179" s="2">
        <v>3.3035605040988597E-2</v>
      </c>
      <c r="L179" s="2">
        <v>0.14994670140945199</v>
      </c>
      <c r="M179" s="2">
        <v>0.105881141209187</v>
      </c>
      <c r="N179" s="3">
        <v>0.31693855022690998</v>
      </c>
      <c r="O179" s="3">
        <v>0.68159749412685999</v>
      </c>
    </row>
    <row r="180" spans="1:15" x14ac:dyDescent="0.3">
      <c r="A180" s="8" t="s">
        <v>198</v>
      </c>
      <c r="B180" s="8" t="s">
        <v>103</v>
      </c>
      <c r="C180" s="2">
        <v>3.9388145315487601E-2</v>
      </c>
      <c r="D180" s="2">
        <v>4.7461368653421598E-2</v>
      </c>
      <c r="E180" s="2">
        <v>5.5848261327713401E-2</v>
      </c>
      <c r="F180" s="2">
        <v>2.9940119760479E-2</v>
      </c>
      <c r="G180" s="2">
        <v>3.55297157622739E-2</v>
      </c>
      <c r="H180" s="2">
        <v>7.4235807860262001E-2</v>
      </c>
      <c r="I180" s="2">
        <v>8.4785133565621396E-2</v>
      </c>
      <c r="J180" s="2">
        <v>4.30942184154176E-2</v>
      </c>
      <c r="K180" s="2">
        <v>4.9525275853220398E-2</v>
      </c>
      <c r="L180" s="2">
        <v>0.15599022004890001</v>
      </c>
      <c r="M180" s="2">
        <v>0.142554991539763</v>
      </c>
      <c r="N180" s="3">
        <v>0.44593147751605999</v>
      </c>
      <c r="O180" s="3">
        <v>0.89743589743589702</v>
      </c>
    </row>
    <row r="181" spans="1:15" x14ac:dyDescent="0.3">
      <c r="A181" s="8" t="s">
        <v>198</v>
      </c>
      <c r="B181" s="8" t="s">
        <v>104</v>
      </c>
      <c r="C181" s="2">
        <v>1.2345679012345699E-2</v>
      </c>
      <c r="D181" s="2">
        <v>0</v>
      </c>
      <c r="E181" s="2">
        <v>0.17073170731707299</v>
      </c>
      <c r="F181" s="2">
        <v>-2.0833333333333301E-2</v>
      </c>
      <c r="G181" s="2">
        <v>0</v>
      </c>
      <c r="H181" s="2">
        <v>2.1276595744680899E-2</v>
      </c>
      <c r="I181" s="2">
        <v>-1.0416666666666701E-2</v>
      </c>
      <c r="J181" s="2">
        <v>-8.42105263157895E-2</v>
      </c>
      <c r="K181" s="2">
        <v>2.2988505747126398E-2</v>
      </c>
      <c r="L181" s="2">
        <v>2.2471910112359501E-2</v>
      </c>
      <c r="M181" s="2">
        <v>4.3956043956044001E-2</v>
      </c>
      <c r="N181" s="3">
        <v>0</v>
      </c>
      <c r="O181" s="3">
        <v>0.15853658536585399</v>
      </c>
    </row>
    <row r="182" spans="1:15" x14ac:dyDescent="0.3">
      <c r="A182" s="8" t="s">
        <v>198</v>
      </c>
      <c r="B182" s="8" t="s">
        <v>105</v>
      </c>
      <c r="C182" s="2">
        <v>9.7738597163664204E-2</v>
      </c>
      <c r="D182" s="2">
        <v>0.11347765363128499</v>
      </c>
      <c r="E182" s="2">
        <v>0.11445594230166201</v>
      </c>
      <c r="F182" s="2">
        <v>0.104952166572876</v>
      </c>
      <c r="G182" s="2">
        <v>8.7853323147440807E-2</v>
      </c>
      <c r="H182" s="2">
        <v>0.14115168539325801</v>
      </c>
      <c r="I182" s="2">
        <v>0.16328205128205101</v>
      </c>
      <c r="J182" s="2">
        <v>0.12713807088696899</v>
      </c>
      <c r="K182" s="2">
        <v>0.14111389236545699</v>
      </c>
      <c r="L182" s="2">
        <v>0.19934192486975599</v>
      </c>
      <c r="M182" s="2">
        <v>0.19810242341106499</v>
      </c>
      <c r="N182" s="3">
        <v>0.84817492505730896</v>
      </c>
      <c r="O182" s="3">
        <v>2.2866102226403302</v>
      </c>
    </row>
    <row r="183" spans="1:15" x14ac:dyDescent="0.3">
      <c r="A183" s="8" t="s">
        <v>198</v>
      </c>
      <c r="B183" s="8" t="s">
        <v>106</v>
      </c>
      <c r="C183" s="2">
        <v>4.7738693467336703E-2</v>
      </c>
      <c r="D183" s="2">
        <v>3.83693045563549E-2</v>
      </c>
      <c r="E183" s="2">
        <v>6.9284064665127001E-2</v>
      </c>
      <c r="F183" s="2">
        <v>0</v>
      </c>
      <c r="G183" s="2">
        <v>7.1274298056155497E-2</v>
      </c>
      <c r="H183" s="2">
        <v>7.4596774193548404E-2</v>
      </c>
      <c r="I183" s="2">
        <v>3.5647279549718601E-2</v>
      </c>
      <c r="J183" s="2">
        <v>8.6956521739130405E-2</v>
      </c>
      <c r="K183" s="2">
        <v>0.108333333333333</v>
      </c>
      <c r="L183" s="2">
        <v>0.16390977443609001</v>
      </c>
      <c r="M183" s="2">
        <v>0.124031007751938</v>
      </c>
      <c r="N183" s="3">
        <v>0.57608695652173902</v>
      </c>
      <c r="O183" s="3">
        <v>1.0092378752886799</v>
      </c>
    </row>
    <row r="184" spans="1:15" x14ac:dyDescent="0.3">
      <c r="A184" s="8" t="s">
        <v>198</v>
      </c>
      <c r="B184" s="8" t="s">
        <v>16</v>
      </c>
      <c r="C184" s="2">
        <v>1.0638297872340399E-2</v>
      </c>
      <c r="D184" s="2">
        <v>0.14210526315789501</v>
      </c>
      <c r="E184" s="2">
        <v>0</v>
      </c>
      <c r="F184" s="2">
        <v>1.3824884792626699E-2</v>
      </c>
      <c r="G184" s="2">
        <v>4.0909090909090902E-2</v>
      </c>
      <c r="H184" s="2">
        <v>0.109170305676856</v>
      </c>
      <c r="I184" s="2">
        <v>9.0551181102362197E-2</v>
      </c>
      <c r="J184" s="2">
        <v>-3.6101083032491002E-2</v>
      </c>
      <c r="K184" s="2">
        <v>3.3707865168539297E-2</v>
      </c>
      <c r="L184" s="2">
        <v>0.108695652173913</v>
      </c>
      <c r="M184" s="2">
        <v>0.10784313725490199</v>
      </c>
      <c r="N184" s="3">
        <v>0.223826714801444</v>
      </c>
      <c r="O184" s="3">
        <v>0.56221198156681995</v>
      </c>
    </row>
    <row r="185" spans="1:15" x14ac:dyDescent="0.3">
      <c r="A185" s="8" t="s">
        <v>198</v>
      </c>
      <c r="B185" s="8" t="s">
        <v>107</v>
      </c>
      <c r="C185" s="2">
        <v>6.6456527449435296E-2</v>
      </c>
      <c r="D185" s="2">
        <v>7.1674876847290597E-2</v>
      </c>
      <c r="E185" s="2">
        <v>6.87198345207998E-2</v>
      </c>
      <c r="F185" s="2">
        <v>3.5053763440860197E-2</v>
      </c>
      <c r="G185" s="2">
        <v>5.2150425929773501E-2</v>
      </c>
      <c r="H185" s="2">
        <v>5.5094786729857799E-2</v>
      </c>
      <c r="I185" s="2">
        <v>6.4008983717012899E-2</v>
      </c>
      <c r="J185" s="2">
        <v>1.19613016710642E-2</v>
      </c>
      <c r="K185" s="2">
        <v>3.4243003650269402E-2</v>
      </c>
      <c r="L185" s="2">
        <v>0.14773109243697499</v>
      </c>
      <c r="M185" s="2">
        <v>8.7567725874945102E-2</v>
      </c>
      <c r="N185" s="3">
        <v>0.306420404573439</v>
      </c>
      <c r="O185" s="3">
        <v>0.70696391634107103</v>
      </c>
    </row>
    <row r="186" spans="1:15" x14ac:dyDescent="0.3">
      <c r="A186" s="8" t="s">
        <v>198</v>
      </c>
      <c r="B186" s="8" t="s">
        <v>108</v>
      </c>
      <c r="C186" s="2">
        <v>5.9405940594059403E-2</v>
      </c>
      <c r="D186" s="2">
        <v>5.7174271577790002E-2</v>
      </c>
      <c r="E186" s="2">
        <v>8.4763390535621402E-2</v>
      </c>
      <c r="F186" s="2">
        <v>3.5953978906999001E-2</v>
      </c>
      <c r="G186" s="2">
        <v>1.4345210550671001E-2</v>
      </c>
      <c r="H186" s="2">
        <v>5.2007299270072999E-2</v>
      </c>
      <c r="I186" s="2">
        <v>4.1630529054640097E-2</v>
      </c>
      <c r="J186" s="2">
        <v>6.2447960033305602E-3</v>
      </c>
      <c r="K186" s="2">
        <v>1.48944973107158E-2</v>
      </c>
      <c r="L186" s="2">
        <v>0.16061964940888701</v>
      </c>
      <c r="M186" s="2">
        <v>8.8162978573937498E-2</v>
      </c>
      <c r="N186" s="3">
        <v>0.28975853455453798</v>
      </c>
      <c r="O186" s="3">
        <v>0.61102444097763897</v>
      </c>
    </row>
    <row r="187" spans="1:15" x14ac:dyDescent="0.3">
      <c r="A187" s="8" t="s">
        <v>198</v>
      </c>
      <c r="B187" s="8" t="s">
        <v>109</v>
      </c>
      <c r="C187" s="2">
        <v>-2.2096717260854201E-2</v>
      </c>
      <c r="D187" s="2">
        <v>-2.5050534218885399E-2</v>
      </c>
      <c r="E187" s="2">
        <v>-4.2206590151795597E-3</v>
      </c>
      <c r="F187" s="2">
        <v>-3.4354550862581802E-2</v>
      </c>
      <c r="G187" s="2">
        <v>-5.0284922223933499E-2</v>
      </c>
      <c r="H187" s="2">
        <v>-3.4541474093894402E-2</v>
      </c>
      <c r="I187" s="2">
        <v>-1.4949189552364199E-2</v>
      </c>
      <c r="J187" s="2">
        <v>-0.11953278199335</v>
      </c>
      <c r="K187" s="2">
        <v>-8.3276847099835408E-3</v>
      </c>
      <c r="L187" s="2">
        <v>-0.240308563616834</v>
      </c>
      <c r="M187" s="2">
        <v>-0.20514138817480701</v>
      </c>
      <c r="N187" s="3">
        <v>-0.47275982607212902</v>
      </c>
      <c r="O187" s="3">
        <v>-0.54209552017771201</v>
      </c>
    </row>
    <row r="188" spans="1:15" x14ac:dyDescent="0.3">
      <c r="A188" s="8" t="s">
        <v>199</v>
      </c>
      <c r="B188" s="8" t="s">
        <v>101</v>
      </c>
      <c r="C188" s="2">
        <v>8.4112149532710304E-2</v>
      </c>
      <c r="D188" s="2">
        <v>0.10344827586206901</v>
      </c>
      <c r="E188" s="2">
        <v>8.59375E-2</v>
      </c>
      <c r="F188" s="2">
        <v>0.115107913669065</v>
      </c>
      <c r="G188" s="2">
        <v>3.8709677419354799E-2</v>
      </c>
      <c r="H188" s="2">
        <v>9.0062111801242198E-2</v>
      </c>
      <c r="I188" s="2">
        <v>9.4017094017094002E-2</v>
      </c>
      <c r="J188" s="2">
        <v>9.6354166666666699E-2</v>
      </c>
      <c r="K188" s="2">
        <v>0.18527315914489301</v>
      </c>
      <c r="L188" s="2">
        <v>0.31462925851703399</v>
      </c>
      <c r="M188" s="2">
        <v>0.19969512195121999</v>
      </c>
      <c r="N188" s="3">
        <v>1.0494791666666701</v>
      </c>
      <c r="O188" s="3">
        <v>2.07421875</v>
      </c>
    </row>
    <row r="189" spans="1:15" x14ac:dyDescent="0.3">
      <c r="A189" s="8" t="s">
        <v>199</v>
      </c>
      <c r="B189" s="8" t="s">
        <v>102</v>
      </c>
      <c r="C189" s="2">
        <v>6.2695924764890304E-2</v>
      </c>
      <c r="D189" s="2">
        <v>3.5571750824223501E-2</v>
      </c>
      <c r="E189" s="2">
        <v>3.1501340482573699E-2</v>
      </c>
      <c r="F189" s="2">
        <v>4.69460688758934E-2</v>
      </c>
      <c r="G189" s="2">
        <v>5.10473235065943E-2</v>
      </c>
      <c r="H189" s="2">
        <v>5.5063478004133401E-2</v>
      </c>
      <c r="I189" s="2">
        <v>5.9045753462991499E-2</v>
      </c>
      <c r="J189" s="2">
        <v>1.6778966838419899E-2</v>
      </c>
      <c r="K189" s="2">
        <v>8.0691268191268206E-2</v>
      </c>
      <c r="L189" s="2">
        <v>0.16219790789948299</v>
      </c>
      <c r="M189" s="2">
        <v>0.102834678253673</v>
      </c>
      <c r="N189" s="3">
        <v>0.40837627163429802</v>
      </c>
      <c r="O189" s="3">
        <v>0.78619302949061698</v>
      </c>
    </row>
    <row r="190" spans="1:15" x14ac:dyDescent="0.3">
      <c r="A190" s="8" t="s">
        <v>199</v>
      </c>
      <c r="B190" s="8" t="s">
        <v>103</v>
      </c>
      <c r="C190" s="2">
        <v>8.4507042253521101E-3</v>
      </c>
      <c r="D190" s="2">
        <v>-8.3798882681564192E-3</v>
      </c>
      <c r="E190" s="2">
        <v>-4.5070422535211296E-3</v>
      </c>
      <c r="F190" s="2">
        <v>1.3582342954159599E-2</v>
      </c>
      <c r="G190" s="2">
        <v>2.5683975432719101E-2</v>
      </c>
      <c r="H190" s="2">
        <v>6.2602068590092499E-2</v>
      </c>
      <c r="I190" s="2">
        <v>3.22745901639344E-2</v>
      </c>
      <c r="J190" s="2">
        <v>2.7791563275434202E-2</v>
      </c>
      <c r="K190" s="2">
        <v>9.8020280057942999E-2</v>
      </c>
      <c r="L190" s="2">
        <v>0.174142480211082</v>
      </c>
      <c r="M190" s="2">
        <v>0.13970037453183501</v>
      </c>
      <c r="N190" s="3">
        <v>0.51017369727047102</v>
      </c>
      <c r="O190" s="3">
        <v>0.71436619718309902</v>
      </c>
    </row>
    <row r="191" spans="1:15" x14ac:dyDescent="0.3">
      <c r="A191" s="8" t="s">
        <v>199</v>
      </c>
      <c r="B191" s="8" t="s">
        <v>104</v>
      </c>
      <c r="C191" s="2">
        <v>-6.5789473684210495E-2</v>
      </c>
      <c r="D191" s="2">
        <v>1.4084507042253501E-2</v>
      </c>
      <c r="E191" s="2">
        <v>1.38888888888889E-2</v>
      </c>
      <c r="F191" s="2">
        <v>8.2191780821917804E-2</v>
      </c>
      <c r="G191" s="2">
        <v>6.3291139240506306E-2</v>
      </c>
      <c r="H191" s="2">
        <v>2.3809523809523801E-2</v>
      </c>
      <c r="I191" s="2">
        <v>5.8139534883720902E-2</v>
      </c>
      <c r="J191" s="2">
        <v>5.4945054945054903E-2</v>
      </c>
      <c r="K191" s="2">
        <v>2.0833333333333301E-2</v>
      </c>
      <c r="L191" s="2">
        <v>8.1632653061224497E-2</v>
      </c>
      <c r="M191" s="2">
        <v>9.4339622641509399E-2</v>
      </c>
      <c r="N191" s="3">
        <v>0.27472527472527503</v>
      </c>
      <c r="O191" s="3">
        <v>0.61111111111111105</v>
      </c>
    </row>
    <row r="192" spans="1:15" x14ac:dyDescent="0.3">
      <c r="A192" s="8" t="s">
        <v>199</v>
      </c>
      <c r="B192" s="8" t="s">
        <v>105</v>
      </c>
      <c r="C192" s="2">
        <v>9.2458677685950397E-2</v>
      </c>
      <c r="D192" s="2">
        <v>5.9101654846335699E-2</v>
      </c>
      <c r="E192" s="2">
        <v>1.0267857142857099E-2</v>
      </c>
      <c r="F192" s="2">
        <v>6.2748563853292097E-2</v>
      </c>
      <c r="G192" s="2">
        <v>0.11891891891891899</v>
      </c>
      <c r="H192" s="2">
        <v>0.14492753623188401</v>
      </c>
      <c r="I192" s="2">
        <v>0.12690684842583599</v>
      </c>
      <c r="J192" s="2">
        <v>0.10426267281106</v>
      </c>
      <c r="K192" s="2">
        <v>0.154929577464789</v>
      </c>
      <c r="L192" s="2">
        <v>0.22086720867208701</v>
      </c>
      <c r="M192" s="2">
        <v>0.17906030336663001</v>
      </c>
      <c r="N192" s="3">
        <v>0.83582949308755805</v>
      </c>
      <c r="O192" s="3">
        <v>1.8455357142857101</v>
      </c>
    </row>
    <row r="193" spans="1:15" x14ac:dyDescent="0.3">
      <c r="A193" s="8" t="s">
        <v>199</v>
      </c>
      <c r="B193" s="8" t="s">
        <v>106</v>
      </c>
      <c r="C193" s="2">
        <v>9.90990990990991E-2</v>
      </c>
      <c r="D193" s="2">
        <v>1.63934426229508E-2</v>
      </c>
      <c r="E193" s="2">
        <v>5.6451612903225798E-2</v>
      </c>
      <c r="F193" s="2">
        <v>4.58015267175573E-2</v>
      </c>
      <c r="G193" s="2">
        <v>7.2992700729927001E-2</v>
      </c>
      <c r="H193" s="2">
        <v>-2.7210884353741499E-2</v>
      </c>
      <c r="I193" s="2">
        <v>7.69230769230769E-2</v>
      </c>
      <c r="J193" s="2">
        <v>3.8961038961039002E-2</v>
      </c>
      <c r="K193" s="2">
        <v>6.8750000000000006E-2</v>
      </c>
      <c r="L193" s="2">
        <v>0.22222222222222199</v>
      </c>
      <c r="M193" s="2">
        <v>0.16746411483253601</v>
      </c>
      <c r="N193" s="3">
        <v>0.58441558441558406</v>
      </c>
      <c r="O193" s="3">
        <v>0.967741935483871</v>
      </c>
    </row>
    <row r="194" spans="1:15" x14ac:dyDescent="0.3">
      <c r="A194" s="8" t="s">
        <v>199</v>
      </c>
      <c r="B194" s="8" t="s">
        <v>16</v>
      </c>
      <c r="C194" s="2">
        <v>0.13939393939393899</v>
      </c>
      <c r="D194" s="2">
        <v>-2.6595744680851099E-2</v>
      </c>
      <c r="E194" s="2">
        <v>6.0109289617486301E-2</v>
      </c>
      <c r="F194" s="2">
        <v>3.09278350515464E-2</v>
      </c>
      <c r="G194" s="2">
        <v>6.5000000000000002E-2</v>
      </c>
      <c r="H194" s="2">
        <v>0</v>
      </c>
      <c r="I194" s="2">
        <v>4.2253521126760597E-2</v>
      </c>
      <c r="J194" s="2">
        <v>4.5045045045045001E-3</v>
      </c>
      <c r="K194" s="2">
        <v>0.13004484304932701</v>
      </c>
      <c r="L194" s="2">
        <v>0.126984126984127</v>
      </c>
      <c r="M194" s="2">
        <v>0.18661971830985899</v>
      </c>
      <c r="N194" s="3">
        <v>0.51801801801801795</v>
      </c>
      <c r="O194" s="3">
        <v>0.84153005464480901</v>
      </c>
    </row>
    <row r="195" spans="1:15" x14ac:dyDescent="0.3">
      <c r="A195" s="8" t="s">
        <v>199</v>
      </c>
      <c r="B195" s="8" t="s">
        <v>107</v>
      </c>
      <c r="C195" s="2">
        <v>7.9815455594002299E-2</v>
      </c>
      <c r="D195" s="2">
        <v>6.4302499465926102E-2</v>
      </c>
      <c r="E195" s="2">
        <v>6.9249297470895199E-2</v>
      </c>
      <c r="F195" s="2">
        <v>5.1999249108316097E-2</v>
      </c>
      <c r="G195" s="2">
        <v>6.0670949321912901E-2</v>
      </c>
      <c r="H195" s="2">
        <v>7.7388963660834503E-2</v>
      </c>
      <c r="I195" s="2">
        <v>7.8544659587757706E-2</v>
      </c>
      <c r="J195" s="2">
        <v>3.6339944983350199E-2</v>
      </c>
      <c r="K195" s="2">
        <v>6.7756356524168795E-2</v>
      </c>
      <c r="L195" s="2">
        <v>0.163417506214837</v>
      </c>
      <c r="M195" s="2">
        <v>9.1880341880341901E-2</v>
      </c>
      <c r="N195" s="3">
        <v>0.405675401766324</v>
      </c>
      <c r="O195" s="3">
        <v>0.94881573665194696</v>
      </c>
    </row>
    <row r="196" spans="1:15" x14ac:dyDescent="0.3">
      <c r="A196" s="8" t="s">
        <v>199</v>
      </c>
      <c r="B196" s="8" t="s">
        <v>108</v>
      </c>
      <c r="C196" s="2">
        <v>8.0495356037151702E-2</v>
      </c>
      <c r="D196" s="2">
        <v>2.75071633237822E-2</v>
      </c>
      <c r="E196" s="2">
        <v>3.2905744562186298E-2</v>
      </c>
      <c r="F196" s="2">
        <v>5.7235421166306699E-2</v>
      </c>
      <c r="G196" s="2">
        <v>5.9244126659856997E-2</v>
      </c>
      <c r="H196" s="2">
        <v>5.2555448408871698E-2</v>
      </c>
      <c r="I196" s="2">
        <v>4.4892349977095701E-2</v>
      </c>
      <c r="J196" s="2">
        <v>1.31521262604121E-3</v>
      </c>
      <c r="K196" s="2">
        <v>6.2171628721541201E-2</v>
      </c>
      <c r="L196" s="2">
        <v>0.16405605935696599</v>
      </c>
      <c r="M196" s="2">
        <v>9.1359773371104805E-2</v>
      </c>
      <c r="N196" s="3">
        <v>0.35116177115300301</v>
      </c>
      <c r="O196" s="3">
        <v>0.718906860011154</v>
      </c>
    </row>
    <row r="197" spans="1:15" x14ac:dyDescent="0.3">
      <c r="A197" s="8" t="s">
        <v>199</v>
      </c>
      <c r="B197" s="8" t="s">
        <v>109</v>
      </c>
      <c r="C197" s="2">
        <v>-7.5370775589594001E-3</v>
      </c>
      <c r="D197" s="2">
        <v>-3.9114813000163298E-2</v>
      </c>
      <c r="E197" s="2">
        <v>-4.2321747259284399E-2</v>
      </c>
      <c r="F197" s="2">
        <v>-2.80415298606797E-2</v>
      </c>
      <c r="G197" s="2">
        <v>-4.0171642472382002E-2</v>
      </c>
      <c r="H197" s="2">
        <v>-3.6621325977361403E-2</v>
      </c>
      <c r="I197" s="2">
        <v>-3.0410742496050601E-2</v>
      </c>
      <c r="J197" s="2">
        <v>-0.10061099796334</v>
      </c>
      <c r="K197" s="2">
        <v>2.60416666666667E-3</v>
      </c>
      <c r="L197" s="2">
        <v>-0.243704121964992</v>
      </c>
      <c r="M197" s="2">
        <v>-0.198148424667762</v>
      </c>
      <c r="N197" s="3">
        <v>-0.453156822810591</v>
      </c>
      <c r="O197" s="3">
        <v>-0.54363899039687302</v>
      </c>
    </row>
    <row r="198" spans="1:15" x14ac:dyDescent="0.3">
      <c r="A198" s="8" t="s">
        <v>200</v>
      </c>
      <c r="B198" s="8" t="s">
        <v>101</v>
      </c>
      <c r="C198" s="2">
        <v>6.18556701030928E-2</v>
      </c>
      <c r="D198" s="2">
        <v>0.14563106796116501</v>
      </c>
      <c r="E198" s="2">
        <v>5.0847457627118599E-2</v>
      </c>
      <c r="F198" s="2">
        <v>0.157258064516129</v>
      </c>
      <c r="G198" s="2">
        <v>2.4390243902439001E-2</v>
      </c>
      <c r="H198" s="2">
        <v>0.136054421768707</v>
      </c>
      <c r="I198" s="2">
        <v>0.13772455089820401</v>
      </c>
      <c r="J198" s="2">
        <v>7.1052631578947395E-2</v>
      </c>
      <c r="K198" s="2">
        <v>0.12039312039312</v>
      </c>
      <c r="L198" s="2">
        <v>0.30921052631578899</v>
      </c>
      <c r="M198" s="2">
        <v>0.234505862646566</v>
      </c>
      <c r="N198" s="3">
        <v>0.93947368421052602</v>
      </c>
      <c r="O198" s="3">
        <v>2.1228813559322002</v>
      </c>
    </row>
    <row r="199" spans="1:15" x14ac:dyDescent="0.3">
      <c r="A199" s="8" t="s">
        <v>200</v>
      </c>
      <c r="B199" s="8" t="s">
        <v>102</v>
      </c>
      <c r="C199" s="2">
        <v>4.2259689073790199E-2</v>
      </c>
      <c r="D199" s="2">
        <v>4.5798319327731103E-2</v>
      </c>
      <c r="E199" s="2">
        <v>5.8858979509843298E-2</v>
      </c>
      <c r="F199" s="2">
        <v>7.0574843483209998E-2</v>
      </c>
      <c r="G199" s="2">
        <v>0.103313840155945</v>
      </c>
      <c r="H199" s="2">
        <v>6.9868294249919694E-2</v>
      </c>
      <c r="I199" s="2">
        <v>5.8549767302206901E-2</v>
      </c>
      <c r="J199" s="2">
        <v>1.0494965253155601E-2</v>
      </c>
      <c r="K199" s="2">
        <v>7.7894736842105294E-2</v>
      </c>
      <c r="L199" s="2">
        <v>0.16184895833333299</v>
      </c>
      <c r="M199" s="2">
        <v>0.113750980611902</v>
      </c>
      <c r="N199" s="3">
        <v>0.40944546872783999</v>
      </c>
      <c r="O199" s="3">
        <v>0.99638408999598205</v>
      </c>
    </row>
    <row r="200" spans="1:15" x14ac:dyDescent="0.3">
      <c r="A200" s="8" t="s">
        <v>200</v>
      </c>
      <c r="B200" s="8" t="s">
        <v>103</v>
      </c>
      <c r="C200" s="2">
        <v>1.9108280254777101E-2</v>
      </c>
      <c r="D200" s="2">
        <v>2.8750000000000001E-2</v>
      </c>
      <c r="E200" s="2">
        <v>4.3134872417983E-2</v>
      </c>
      <c r="F200" s="2">
        <v>7.33838089691322E-2</v>
      </c>
      <c r="G200" s="2">
        <v>0.104177970699946</v>
      </c>
      <c r="H200" s="2">
        <v>8.7469287469287504E-2</v>
      </c>
      <c r="I200" s="2">
        <v>7.4559421599638506E-2</v>
      </c>
      <c r="J200" s="2">
        <v>3.1118587047939399E-2</v>
      </c>
      <c r="K200" s="2">
        <v>9.25774877650897E-2</v>
      </c>
      <c r="L200" s="2">
        <v>0.19298245614035101</v>
      </c>
      <c r="M200" s="2">
        <v>0.14424280350438001</v>
      </c>
      <c r="N200" s="3">
        <v>0.53784693019343999</v>
      </c>
      <c r="O200" s="3">
        <v>1.2217496962332901</v>
      </c>
    </row>
    <row r="201" spans="1:15" x14ac:dyDescent="0.3">
      <c r="A201" s="8" t="s">
        <v>200</v>
      </c>
      <c r="B201" s="8" t="s">
        <v>104</v>
      </c>
      <c r="C201" s="2">
        <v>-2.7777777777777801E-2</v>
      </c>
      <c r="D201" s="2">
        <v>6.4285714285714293E-2</v>
      </c>
      <c r="E201" s="2">
        <v>6.7114093959731499E-3</v>
      </c>
      <c r="F201" s="2">
        <v>1.3333333333333299E-2</v>
      </c>
      <c r="G201" s="2">
        <v>6.5789473684210497E-3</v>
      </c>
      <c r="H201" s="2">
        <v>8.4967320261437898E-2</v>
      </c>
      <c r="I201" s="2">
        <v>-1.20481927710843E-2</v>
      </c>
      <c r="J201" s="2">
        <v>-9.7560975609756101E-2</v>
      </c>
      <c r="K201" s="2">
        <v>5.4054054054054099E-2</v>
      </c>
      <c r="L201" s="2">
        <v>0.15384615384615399</v>
      </c>
      <c r="M201" s="2">
        <v>0.1</v>
      </c>
      <c r="N201" s="3">
        <v>0.207317073170732</v>
      </c>
      <c r="O201" s="3">
        <v>0.32885906040268498</v>
      </c>
    </row>
    <row r="202" spans="1:15" x14ac:dyDescent="0.3">
      <c r="A202" s="8" t="s">
        <v>200</v>
      </c>
      <c r="B202" s="8" t="s">
        <v>105</v>
      </c>
      <c r="C202" s="2">
        <v>5.5193176116407401E-2</v>
      </c>
      <c r="D202" s="2">
        <v>9.4151212553494998E-2</v>
      </c>
      <c r="E202" s="2">
        <v>0.126466753585398</v>
      </c>
      <c r="F202" s="2">
        <v>0.113425925925926</v>
      </c>
      <c r="G202" s="2">
        <v>0.17082467082467101</v>
      </c>
      <c r="H202" s="2">
        <v>0.135247114530926</v>
      </c>
      <c r="I202" s="2">
        <v>0.153806047966632</v>
      </c>
      <c r="J202" s="2">
        <v>0.101446000903751</v>
      </c>
      <c r="K202" s="2">
        <v>0.21641025641025599</v>
      </c>
      <c r="L202" s="2">
        <v>0.26947723440134902</v>
      </c>
      <c r="M202" s="2">
        <v>0.18212008501593999</v>
      </c>
      <c r="N202" s="3">
        <v>1.0106190691369199</v>
      </c>
      <c r="O202" s="3">
        <v>2.8674489352455499</v>
      </c>
    </row>
    <row r="203" spans="1:15" x14ac:dyDescent="0.3">
      <c r="A203" s="8" t="s">
        <v>200</v>
      </c>
      <c r="B203" s="8" t="s">
        <v>106</v>
      </c>
      <c r="C203" s="2">
        <v>-7.4468085106383003E-2</v>
      </c>
      <c r="D203" s="2">
        <v>0</v>
      </c>
      <c r="E203" s="2">
        <v>0.18390804597701099</v>
      </c>
      <c r="F203" s="2">
        <v>0.37864077669902901</v>
      </c>
      <c r="G203" s="2">
        <v>9.85915492957746E-2</v>
      </c>
      <c r="H203" s="2">
        <v>8.3333333333333301E-2</v>
      </c>
      <c r="I203" s="2">
        <v>0.13017751479289899</v>
      </c>
      <c r="J203" s="2">
        <v>-5.7591623036649199E-2</v>
      </c>
      <c r="K203" s="2">
        <v>2.7777777777777801E-2</v>
      </c>
      <c r="L203" s="2">
        <v>0.22702702702702701</v>
      </c>
      <c r="M203" s="2">
        <v>0.14977973568281899</v>
      </c>
      <c r="N203" s="3">
        <v>0.36649214659685903</v>
      </c>
      <c r="O203" s="3">
        <v>2</v>
      </c>
    </row>
    <row r="204" spans="1:15" x14ac:dyDescent="0.3">
      <c r="A204" s="8" t="s">
        <v>200</v>
      </c>
      <c r="B204" s="8" t="s">
        <v>16</v>
      </c>
      <c r="C204" s="2">
        <v>1.41843971631206E-2</v>
      </c>
      <c r="D204" s="2">
        <v>9.7902097902097904E-2</v>
      </c>
      <c r="E204" s="2">
        <v>7.6433121019108305E-2</v>
      </c>
      <c r="F204" s="2">
        <v>7.1005917159763302E-2</v>
      </c>
      <c r="G204" s="2">
        <v>0.10497237569060799</v>
      </c>
      <c r="H204" s="2">
        <v>7.0000000000000007E-2</v>
      </c>
      <c r="I204" s="2">
        <v>-2.80373831775701E-2</v>
      </c>
      <c r="J204" s="2">
        <v>0.15865384615384601</v>
      </c>
      <c r="K204" s="2">
        <v>5.39419087136929E-2</v>
      </c>
      <c r="L204" s="2">
        <v>0.21653543307086601</v>
      </c>
      <c r="M204" s="2">
        <v>0.10032362459546899</v>
      </c>
      <c r="N204" s="3">
        <v>0.63461538461538503</v>
      </c>
      <c r="O204" s="3">
        <v>1.1656050955413999</v>
      </c>
    </row>
    <row r="205" spans="1:15" x14ac:dyDescent="0.3">
      <c r="A205" s="8" t="s">
        <v>200</v>
      </c>
      <c r="B205" s="8" t="s">
        <v>107</v>
      </c>
      <c r="C205" s="2">
        <v>7.3944687045123705E-2</v>
      </c>
      <c r="D205" s="2">
        <v>7.4274871238818096E-2</v>
      </c>
      <c r="E205" s="2">
        <v>9.0083270249810707E-2</v>
      </c>
      <c r="F205" s="2">
        <v>9.5138888888888898E-2</v>
      </c>
      <c r="G205" s="2">
        <v>9.8922003804692502E-2</v>
      </c>
      <c r="H205" s="2">
        <v>8.1361800346220398E-2</v>
      </c>
      <c r="I205" s="2">
        <v>6.5279260049804305E-2</v>
      </c>
      <c r="J205" s="2">
        <v>2.48789447320087E-2</v>
      </c>
      <c r="K205" s="2">
        <v>5.71847507331378E-2</v>
      </c>
      <c r="L205" s="2">
        <v>0.15919247958082899</v>
      </c>
      <c r="M205" s="2">
        <v>0.102499335283169</v>
      </c>
      <c r="N205" s="3">
        <v>0.384705293037235</v>
      </c>
      <c r="O205" s="3">
        <v>1.09260661115317</v>
      </c>
    </row>
    <row r="206" spans="1:15" x14ac:dyDescent="0.3">
      <c r="A206" s="8" t="s">
        <v>200</v>
      </c>
      <c r="B206" s="8" t="s">
        <v>108</v>
      </c>
      <c r="C206" s="2">
        <v>0.110510046367852</v>
      </c>
      <c r="D206" s="2">
        <v>9.3249826026443994E-2</v>
      </c>
      <c r="E206" s="2">
        <v>5.3469127943984701E-2</v>
      </c>
      <c r="F206" s="2">
        <v>8.6404833836858E-2</v>
      </c>
      <c r="G206" s="2">
        <v>0.10622914349277</v>
      </c>
      <c r="H206" s="2">
        <v>4.3237807943690303E-2</v>
      </c>
      <c r="I206" s="2">
        <v>4.7228915662650597E-2</v>
      </c>
      <c r="J206" s="2">
        <v>1.1044638748274299E-2</v>
      </c>
      <c r="K206" s="2">
        <v>6.7364588074647194E-2</v>
      </c>
      <c r="L206" s="2">
        <v>0.14498933901919001</v>
      </c>
      <c r="M206" s="2">
        <v>0.112849162011173</v>
      </c>
      <c r="N206" s="3">
        <v>0.37505752416014698</v>
      </c>
      <c r="O206" s="3">
        <v>0.90197326543602796</v>
      </c>
    </row>
    <row r="207" spans="1:15" x14ac:dyDescent="0.3">
      <c r="A207" s="8" t="s">
        <v>200</v>
      </c>
      <c r="B207" s="8" t="s">
        <v>109</v>
      </c>
      <c r="C207" s="2">
        <v>-4.2483044461190701E-2</v>
      </c>
      <c r="D207" s="2">
        <v>-1.8888342351205099E-2</v>
      </c>
      <c r="E207" s="2">
        <v>-1.41381730672817E-2</v>
      </c>
      <c r="F207" s="2">
        <v>-1.8816110659072401E-2</v>
      </c>
      <c r="G207" s="2">
        <v>-2.0420856224733101E-2</v>
      </c>
      <c r="H207" s="2">
        <v>-3.6084656084656101E-2</v>
      </c>
      <c r="I207" s="2">
        <v>-2.2066088483917001E-2</v>
      </c>
      <c r="J207" s="2">
        <v>-0.115401885945218</v>
      </c>
      <c r="K207" s="2">
        <v>-5.8375634517766504E-3</v>
      </c>
      <c r="L207" s="2">
        <v>-0.25478682665305102</v>
      </c>
      <c r="M207" s="2">
        <v>-0.22696128811236699</v>
      </c>
      <c r="N207" s="3">
        <v>-0.49337674000898102</v>
      </c>
      <c r="O207" s="3">
        <v>-0.54747819111601304</v>
      </c>
    </row>
    <row r="208" spans="1:15" x14ac:dyDescent="0.3">
      <c r="A208" s="8" t="s">
        <v>201</v>
      </c>
      <c r="B208" s="8" t="s">
        <v>101</v>
      </c>
      <c r="C208" s="2">
        <v>3.0534351145038201E-2</v>
      </c>
      <c r="D208" s="2">
        <v>3.3333333333333298E-2</v>
      </c>
      <c r="E208" s="2">
        <v>0.125448028673835</v>
      </c>
      <c r="F208" s="2">
        <v>8.2802547770700605E-2</v>
      </c>
      <c r="G208" s="2">
        <v>9.1176470588235303E-2</v>
      </c>
      <c r="H208" s="2">
        <v>0.12129380053908401</v>
      </c>
      <c r="I208" s="2">
        <v>0.103365384615385</v>
      </c>
      <c r="J208" s="2">
        <v>0.113289760348584</v>
      </c>
      <c r="K208" s="2">
        <v>9.7847358121330705E-2</v>
      </c>
      <c r="L208" s="2">
        <v>0.37254901960784298</v>
      </c>
      <c r="M208" s="2">
        <v>0.197402597402597</v>
      </c>
      <c r="N208" s="3">
        <v>1.0087145969498901</v>
      </c>
      <c r="O208" s="3">
        <v>2.3046594982078901</v>
      </c>
    </row>
    <row r="209" spans="1:15" x14ac:dyDescent="0.3">
      <c r="A209" s="8" t="s">
        <v>201</v>
      </c>
      <c r="B209" s="8" t="s">
        <v>102</v>
      </c>
      <c r="C209" s="2">
        <v>4.5328550464699198E-2</v>
      </c>
      <c r="D209" s="2">
        <v>4.8042427078458898E-2</v>
      </c>
      <c r="E209" s="2">
        <v>4.5244828099419598E-2</v>
      </c>
      <c r="F209" s="2">
        <v>4.5422184251744303E-2</v>
      </c>
      <c r="G209" s="2">
        <v>4.95777717243258E-2</v>
      </c>
      <c r="H209" s="2">
        <v>5.5411367765377598E-2</v>
      </c>
      <c r="I209" s="2">
        <v>4.0575433419402403E-2</v>
      </c>
      <c r="J209" s="2">
        <v>5.7899090157154699E-3</v>
      </c>
      <c r="K209" s="2">
        <v>4.1940789473684202E-2</v>
      </c>
      <c r="L209" s="2">
        <v>0.14601420678768701</v>
      </c>
      <c r="M209" s="2">
        <v>0.100059031877214</v>
      </c>
      <c r="N209" s="3">
        <v>0.32116270825948201</v>
      </c>
      <c r="O209" s="3">
        <v>0.66408691769608597</v>
      </c>
    </row>
    <row r="210" spans="1:15" x14ac:dyDescent="0.3">
      <c r="A210" s="8" t="s">
        <v>201</v>
      </c>
      <c r="B210" s="8" t="s">
        <v>103</v>
      </c>
      <c r="C210" s="2">
        <v>2.0999275887038399E-2</v>
      </c>
      <c r="D210" s="2">
        <v>5.4609929078014201E-2</v>
      </c>
      <c r="E210" s="2">
        <v>2.89172831203766E-2</v>
      </c>
      <c r="F210" s="2">
        <v>7.8431372549019607E-2</v>
      </c>
      <c r="G210" s="2">
        <v>6.6666666666666693E-2</v>
      </c>
      <c r="H210" s="2">
        <v>6.8181818181818205E-2</v>
      </c>
      <c r="I210" s="2">
        <v>9.5212765957446793E-2</v>
      </c>
      <c r="J210" s="2">
        <v>5.8766391452161199E-2</v>
      </c>
      <c r="K210" s="2">
        <v>9.3577981651376194E-2</v>
      </c>
      <c r="L210" s="2">
        <v>0.17869127516778499</v>
      </c>
      <c r="M210" s="2">
        <v>0.185053380782918</v>
      </c>
      <c r="N210" s="3">
        <v>0.617289946576008</v>
      </c>
      <c r="O210" s="3">
        <v>1.23940820443847</v>
      </c>
    </row>
    <row r="211" spans="1:15" x14ac:dyDescent="0.3">
      <c r="A211" s="8" t="s">
        <v>201</v>
      </c>
      <c r="B211" s="8" t="s">
        <v>104</v>
      </c>
      <c r="C211" s="2">
        <v>0.13861386138613899</v>
      </c>
      <c r="D211" s="2">
        <v>8.6956521739130405E-2</v>
      </c>
      <c r="E211" s="2">
        <v>6.4000000000000001E-2</v>
      </c>
      <c r="F211" s="2">
        <v>7.5187969924812E-3</v>
      </c>
      <c r="G211" s="2">
        <v>1.49253731343284E-2</v>
      </c>
      <c r="H211" s="2">
        <v>2.9411764705882401E-2</v>
      </c>
      <c r="I211" s="2">
        <v>0.05</v>
      </c>
      <c r="J211" s="2">
        <v>5.4421768707482998E-2</v>
      </c>
      <c r="K211" s="2">
        <v>-0.154838709677419</v>
      </c>
      <c r="L211" s="2">
        <v>0.19847328244274801</v>
      </c>
      <c r="M211" s="2">
        <v>0.10828025477707</v>
      </c>
      <c r="N211" s="3">
        <v>0.183673469387755</v>
      </c>
      <c r="O211" s="3">
        <v>0.39200000000000002</v>
      </c>
    </row>
    <row r="212" spans="1:15" x14ac:dyDescent="0.3">
      <c r="A212" s="8" t="s">
        <v>201</v>
      </c>
      <c r="B212" s="8" t="s">
        <v>105</v>
      </c>
      <c r="C212" s="2">
        <v>5.4426705370101601E-2</v>
      </c>
      <c r="D212" s="2">
        <v>7.8458362009635199E-2</v>
      </c>
      <c r="E212" s="2">
        <v>8.4237396298659895E-2</v>
      </c>
      <c r="F212" s="2">
        <v>0.101824602707475</v>
      </c>
      <c r="G212" s="2">
        <v>0.102564102564103</v>
      </c>
      <c r="H212" s="2">
        <v>0.13517441860465099</v>
      </c>
      <c r="I212" s="2">
        <v>0.17072129748186099</v>
      </c>
      <c r="J212" s="2">
        <v>0.14582573824280001</v>
      </c>
      <c r="K212" s="2">
        <v>0.16703786191536699</v>
      </c>
      <c r="L212" s="2">
        <v>0.19847328244274801</v>
      </c>
      <c r="M212" s="2">
        <v>0.19017288444040001</v>
      </c>
      <c r="N212" s="3">
        <v>0.907400656215822</v>
      </c>
      <c r="O212" s="3">
        <v>2.3388640714741502</v>
      </c>
    </row>
    <row r="213" spans="1:15" x14ac:dyDescent="0.3">
      <c r="A213" s="8" t="s">
        <v>201</v>
      </c>
      <c r="B213" s="8" t="s">
        <v>106</v>
      </c>
      <c r="C213" s="2">
        <v>7.6502732240437202E-2</v>
      </c>
      <c r="D213" s="2">
        <v>6.0913705583756299E-2</v>
      </c>
      <c r="E213" s="2">
        <v>-5.2631578947368397E-2</v>
      </c>
      <c r="F213" s="2">
        <v>7.0707070707070704E-2</v>
      </c>
      <c r="G213" s="2">
        <v>0.13679245283018901</v>
      </c>
      <c r="H213" s="2">
        <v>-1.2448132780083001E-2</v>
      </c>
      <c r="I213" s="2">
        <v>0.13445378151260501</v>
      </c>
      <c r="J213" s="2">
        <v>0.18518518518518501</v>
      </c>
      <c r="K213" s="2">
        <v>6.25E-2</v>
      </c>
      <c r="L213" s="2">
        <v>0.14117647058823499</v>
      </c>
      <c r="M213" s="2">
        <v>0.118556701030928</v>
      </c>
      <c r="N213" s="3">
        <v>0.60740740740740695</v>
      </c>
      <c r="O213" s="3">
        <v>1.07655502392344</v>
      </c>
    </row>
    <row r="214" spans="1:15" x14ac:dyDescent="0.3">
      <c r="A214" s="8" t="s">
        <v>201</v>
      </c>
      <c r="B214" s="8" t="s">
        <v>16</v>
      </c>
      <c r="C214" s="2">
        <v>3.0456852791878201E-2</v>
      </c>
      <c r="D214" s="2">
        <v>4.4334975369458102E-2</v>
      </c>
      <c r="E214" s="2">
        <v>0.117924528301887</v>
      </c>
      <c r="F214" s="2">
        <v>0.109704641350211</v>
      </c>
      <c r="G214" s="2">
        <v>3.8022813688212902E-3</v>
      </c>
      <c r="H214" s="2">
        <v>5.3030303030302997E-2</v>
      </c>
      <c r="I214" s="2">
        <v>8.2733812949640301E-2</v>
      </c>
      <c r="J214" s="2">
        <v>2.32558139534884E-2</v>
      </c>
      <c r="K214" s="2">
        <v>2.9220779220779199E-2</v>
      </c>
      <c r="L214" s="2">
        <v>0.20189274447949501</v>
      </c>
      <c r="M214" s="2">
        <v>7.8740157480315001E-2</v>
      </c>
      <c r="N214" s="3">
        <v>0.36544850498338899</v>
      </c>
      <c r="O214" s="3">
        <v>0.93867924528301905</v>
      </c>
    </row>
    <row r="215" spans="1:15" x14ac:dyDescent="0.3">
      <c r="A215" s="8" t="s">
        <v>201</v>
      </c>
      <c r="B215" s="8" t="s">
        <v>107</v>
      </c>
      <c r="C215" s="2">
        <v>7.8061589878252596E-2</v>
      </c>
      <c r="D215" s="2">
        <v>8.8352524357838802E-2</v>
      </c>
      <c r="E215" s="2">
        <v>5.7375381485249198E-2</v>
      </c>
      <c r="F215" s="2">
        <v>6.4652684240908198E-2</v>
      </c>
      <c r="G215" s="2">
        <v>6.3256822700162696E-2</v>
      </c>
      <c r="H215" s="2">
        <v>5.0484446710861802E-2</v>
      </c>
      <c r="I215" s="2">
        <v>5.8576051779935301E-2</v>
      </c>
      <c r="J215" s="2">
        <v>3.6533170284316699E-2</v>
      </c>
      <c r="K215" s="2">
        <v>4.7190679840731498E-2</v>
      </c>
      <c r="L215" s="2">
        <v>0.15265455569638101</v>
      </c>
      <c r="M215" s="2">
        <v>9.7861942577886399E-2</v>
      </c>
      <c r="N215" s="3">
        <v>0.37358605930908001</v>
      </c>
      <c r="O215" s="3">
        <v>0.82828077314343895</v>
      </c>
    </row>
    <row r="216" spans="1:15" x14ac:dyDescent="0.3">
      <c r="A216" s="8" t="s">
        <v>201</v>
      </c>
      <c r="B216" s="8" t="s">
        <v>108</v>
      </c>
      <c r="C216" s="2">
        <v>3.5048049745619002E-2</v>
      </c>
      <c r="D216" s="2">
        <v>6.3353358820316799E-2</v>
      </c>
      <c r="E216" s="2">
        <v>7.7041602465331302E-2</v>
      </c>
      <c r="F216" s="2">
        <v>4.6733428707677598E-2</v>
      </c>
      <c r="G216" s="2">
        <v>6.1958997722095698E-2</v>
      </c>
      <c r="H216" s="2">
        <v>3.0030030030029999E-2</v>
      </c>
      <c r="I216" s="2">
        <v>3.4985422740524803E-2</v>
      </c>
      <c r="J216" s="2">
        <v>3.4607645875251503E-2</v>
      </c>
      <c r="K216" s="2">
        <v>2.6837806301050201E-2</v>
      </c>
      <c r="L216" s="2">
        <v>0.189393939393939</v>
      </c>
      <c r="M216" s="2">
        <v>0.108917197452229</v>
      </c>
      <c r="N216" s="3">
        <v>0.40120724346076497</v>
      </c>
      <c r="O216" s="3">
        <v>0.78839239856189003</v>
      </c>
    </row>
    <row r="217" spans="1:15" x14ac:dyDescent="0.3">
      <c r="A217" s="8" t="s">
        <v>201</v>
      </c>
      <c r="B217" s="8" t="s">
        <v>109</v>
      </c>
      <c r="C217" s="2">
        <v>-1.88679245283019E-2</v>
      </c>
      <c r="D217" s="2">
        <v>-2.5335775335775301E-2</v>
      </c>
      <c r="E217" s="2">
        <v>-3.9696210460382103E-2</v>
      </c>
      <c r="F217" s="2">
        <v>-2.6335099877700802E-2</v>
      </c>
      <c r="G217" s="2">
        <v>-3.3495226930162499E-2</v>
      </c>
      <c r="H217" s="2">
        <v>-3.7341881822907597E-2</v>
      </c>
      <c r="I217" s="2">
        <v>-2.8530285302852999E-2</v>
      </c>
      <c r="J217" s="2">
        <v>-0.10922734852695901</v>
      </c>
      <c r="K217" s="2">
        <v>-7.5923036921476898E-3</v>
      </c>
      <c r="L217" s="2">
        <v>-0.219450848878642</v>
      </c>
      <c r="M217" s="2">
        <v>-0.19629430719656299</v>
      </c>
      <c r="N217" s="3">
        <v>-0.44543264776727798</v>
      </c>
      <c r="O217" s="3">
        <v>-0.53131850923895996</v>
      </c>
    </row>
    <row r="218" spans="1:15" x14ac:dyDescent="0.3">
      <c r="A218" s="8" t="s">
        <v>202</v>
      </c>
      <c r="B218" s="8" t="s">
        <v>101</v>
      </c>
      <c r="C218" s="2">
        <v>9.4339622641509396E-3</v>
      </c>
      <c r="D218" s="2">
        <v>4.67289719626168E-2</v>
      </c>
      <c r="E218" s="2">
        <v>4.4642857142857102E-2</v>
      </c>
      <c r="F218" s="2">
        <v>8.5470085470085496E-3</v>
      </c>
      <c r="G218" s="2">
        <v>0.186440677966102</v>
      </c>
      <c r="H218" s="2">
        <v>0.23571428571428599</v>
      </c>
      <c r="I218" s="2">
        <v>0.20231213872832399</v>
      </c>
      <c r="J218" s="2">
        <v>0.134615384615385</v>
      </c>
      <c r="K218" s="2">
        <v>0.322033898305085</v>
      </c>
      <c r="L218" s="2">
        <v>0.33333333333333298</v>
      </c>
      <c r="M218" s="2">
        <v>0.15144230769230799</v>
      </c>
      <c r="N218" s="3">
        <v>1.3028846153846201</v>
      </c>
      <c r="O218" s="3">
        <v>3.27678571428571</v>
      </c>
    </row>
    <row r="219" spans="1:15" x14ac:dyDescent="0.3">
      <c r="A219" s="8" t="s">
        <v>202</v>
      </c>
      <c r="B219" s="8" t="s">
        <v>102</v>
      </c>
      <c r="C219" s="2">
        <v>4.3478260869565202E-2</v>
      </c>
      <c r="D219" s="2">
        <v>5.2914110429447901E-2</v>
      </c>
      <c r="E219" s="2">
        <v>6.9191551347414407E-2</v>
      </c>
      <c r="F219" s="2">
        <v>4.6321525885558601E-2</v>
      </c>
      <c r="G219" s="2">
        <v>5.5989583333333301E-2</v>
      </c>
      <c r="H219" s="2">
        <v>5.4048499794492402E-2</v>
      </c>
      <c r="I219" s="2">
        <v>5.3811659192825101E-2</v>
      </c>
      <c r="J219" s="2">
        <v>3.7002775208140599E-3</v>
      </c>
      <c r="K219" s="2">
        <v>5.3824884792626697E-2</v>
      </c>
      <c r="L219" s="2">
        <v>0.15025362952597501</v>
      </c>
      <c r="M219" s="2">
        <v>0.101733576642336</v>
      </c>
      <c r="N219" s="3">
        <v>0.340425531914894</v>
      </c>
      <c r="O219" s="3">
        <v>0.75892206846321897</v>
      </c>
    </row>
    <row r="220" spans="1:15" x14ac:dyDescent="0.3">
      <c r="A220" s="8" t="s">
        <v>202</v>
      </c>
      <c r="B220" s="8" t="s">
        <v>103</v>
      </c>
      <c r="C220" s="2">
        <v>-2.3980815347721799E-3</v>
      </c>
      <c r="D220" s="2">
        <v>1.68269230769231E-2</v>
      </c>
      <c r="E220" s="2">
        <v>0.134751773049645</v>
      </c>
      <c r="F220" s="2">
        <v>1.8749999999999999E-2</v>
      </c>
      <c r="G220" s="2">
        <v>2.8629856850715701E-2</v>
      </c>
      <c r="H220" s="2">
        <v>0.10536779324055701</v>
      </c>
      <c r="I220" s="2">
        <v>0.205035971223022</v>
      </c>
      <c r="J220" s="2">
        <v>2.8358208955223899E-2</v>
      </c>
      <c r="K220" s="2">
        <v>0.13933236574746</v>
      </c>
      <c r="L220" s="2">
        <v>0.22420382165605099</v>
      </c>
      <c r="M220" s="2">
        <v>0.18938605619146701</v>
      </c>
      <c r="N220" s="3">
        <v>0.70597014925373103</v>
      </c>
      <c r="O220" s="3">
        <v>1.7021276595744701</v>
      </c>
    </row>
    <row r="221" spans="1:15" x14ac:dyDescent="0.3">
      <c r="A221" s="8" t="s">
        <v>202</v>
      </c>
      <c r="B221" s="8" t="s">
        <v>104</v>
      </c>
      <c r="C221" s="2">
        <v>0.125</v>
      </c>
      <c r="D221" s="2">
        <v>0.133333333333333</v>
      </c>
      <c r="E221" s="2">
        <v>9.8039215686274495E-2</v>
      </c>
      <c r="F221" s="2">
        <v>5.3571428571428603E-2</v>
      </c>
      <c r="G221" s="2">
        <v>1.6949152542372899E-2</v>
      </c>
      <c r="H221" s="2">
        <v>0.05</v>
      </c>
      <c r="I221" s="2">
        <v>9.5238095238095205E-2</v>
      </c>
      <c r="J221" s="2">
        <v>-5.7971014492753603E-2</v>
      </c>
      <c r="K221" s="2">
        <v>0.107692307692308</v>
      </c>
      <c r="L221" s="2">
        <v>0.180555555555556</v>
      </c>
      <c r="M221" s="2">
        <v>2.3529411764705899E-2</v>
      </c>
      <c r="N221" s="3">
        <v>0.26086956521739102</v>
      </c>
      <c r="O221" s="3">
        <v>0.70588235294117696</v>
      </c>
    </row>
    <row r="222" spans="1:15" x14ac:dyDescent="0.3">
      <c r="A222" s="8" t="s">
        <v>202</v>
      </c>
      <c r="B222" s="8" t="s">
        <v>105</v>
      </c>
      <c r="C222" s="2">
        <v>5.3571428571428603E-2</v>
      </c>
      <c r="D222" s="2">
        <v>5.5084745762711898E-2</v>
      </c>
      <c r="E222" s="2">
        <v>0.132530120481928</v>
      </c>
      <c r="F222" s="2">
        <v>3.7234042553191501E-2</v>
      </c>
      <c r="G222" s="2">
        <v>0.12136752136752101</v>
      </c>
      <c r="H222" s="2">
        <v>0.157012195121951</v>
      </c>
      <c r="I222" s="2">
        <v>0.205533596837945</v>
      </c>
      <c r="J222" s="2">
        <v>8.5245901639344299E-2</v>
      </c>
      <c r="K222" s="2">
        <v>0.205438066465257</v>
      </c>
      <c r="L222" s="2">
        <v>0.23642439431913101</v>
      </c>
      <c r="M222" s="2">
        <v>0.21756756756756801</v>
      </c>
      <c r="N222" s="3">
        <v>0.96939890710382504</v>
      </c>
      <c r="O222" s="3">
        <v>2.6184738955823299</v>
      </c>
    </row>
    <row r="223" spans="1:15" x14ac:dyDescent="0.3">
      <c r="A223" s="8" t="s">
        <v>202</v>
      </c>
      <c r="B223" s="8" t="s">
        <v>106</v>
      </c>
      <c r="C223" s="2">
        <v>0</v>
      </c>
      <c r="D223" s="2">
        <v>0.162162162162162</v>
      </c>
      <c r="E223" s="2">
        <v>0.32558139534883701</v>
      </c>
      <c r="F223" s="2">
        <v>3.5087719298245598E-2</v>
      </c>
      <c r="G223" s="2">
        <v>-6.7796610169491497E-2</v>
      </c>
      <c r="H223" s="2">
        <v>0.163636363636364</v>
      </c>
      <c r="I223" s="2">
        <v>0.15625</v>
      </c>
      <c r="J223" s="2">
        <v>-0.162162162162162</v>
      </c>
      <c r="K223" s="2">
        <v>-1.6129032258064498E-2</v>
      </c>
      <c r="L223" s="2">
        <v>0.26229508196721302</v>
      </c>
      <c r="M223" s="2">
        <v>1.2987012987013E-2</v>
      </c>
      <c r="N223" s="3">
        <v>5.4054054054054099E-2</v>
      </c>
      <c r="O223" s="3">
        <v>0.81395348837209303</v>
      </c>
    </row>
    <row r="224" spans="1:15" x14ac:dyDescent="0.3">
      <c r="A224" s="8" t="s">
        <v>202</v>
      </c>
      <c r="B224" s="8" t="s">
        <v>16</v>
      </c>
      <c r="C224" s="2">
        <v>0.14953271028037399</v>
      </c>
      <c r="D224" s="2">
        <v>-4.8780487804878099E-2</v>
      </c>
      <c r="E224" s="2">
        <v>0.11965811965812</v>
      </c>
      <c r="F224" s="2">
        <v>1.5267175572519101E-2</v>
      </c>
      <c r="G224" s="2">
        <v>7.5187969924811998E-2</v>
      </c>
      <c r="H224" s="2">
        <v>6.9930069930069894E-2</v>
      </c>
      <c r="I224" s="2">
        <v>9.1503267973856203E-2</v>
      </c>
      <c r="J224" s="2">
        <v>1.79640718562874E-2</v>
      </c>
      <c r="K224" s="2">
        <v>8.8235294117647106E-2</v>
      </c>
      <c r="L224" s="2">
        <v>0.21081081081081099</v>
      </c>
      <c r="M224" s="2">
        <v>6.6964285714285698E-2</v>
      </c>
      <c r="N224" s="3">
        <v>0.43113772455089799</v>
      </c>
      <c r="O224" s="3">
        <v>1.0427350427350399</v>
      </c>
    </row>
    <row r="225" spans="1:15" x14ac:dyDescent="0.3">
      <c r="A225" s="8" t="s">
        <v>202</v>
      </c>
      <c r="B225" s="8" t="s">
        <v>107</v>
      </c>
      <c r="C225" s="2">
        <v>7.9917428487171899E-2</v>
      </c>
      <c r="D225" s="2">
        <v>8.4107045330420502E-2</v>
      </c>
      <c r="E225" s="2">
        <v>8.7405541561712805E-2</v>
      </c>
      <c r="F225" s="2">
        <v>6.2311790595320798E-2</v>
      </c>
      <c r="G225" s="2">
        <v>9.5290013083297001E-2</v>
      </c>
      <c r="H225" s="2">
        <v>7.7841927135178193E-2</v>
      </c>
      <c r="I225" s="2">
        <v>7.2958995197635795E-2</v>
      </c>
      <c r="J225" s="2">
        <v>3.0814253744190001E-2</v>
      </c>
      <c r="K225" s="2">
        <v>7.3981295925183696E-2</v>
      </c>
      <c r="L225" s="2">
        <v>0.19359353133260801</v>
      </c>
      <c r="M225" s="2">
        <v>0.10695674830641</v>
      </c>
      <c r="N225" s="3">
        <v>0.46273024616973701</v>
      </c>
      <c r="O225" s="3">
        <v>1.14030226700252</v>
      </c>
    </row>
    <row r="226" spans="1:15" x14ac:dyDescent="0.3">
      <c r="A226" s="8" t="s">
        <v>202</v>
      </c>
      <c r="B226" s="8" t="s">
        <v>108</v>
      </c>
      <c r="C226" s="2">
        <v>4.9513704686118501E-2</v>
      </c>
      <c r="D226" s="2">
        <v>8.0876158382476804E-2</v>
      </c>
      <c r="E226" s="2">
        <v>0.10833982852689</v>
      </c>
      <c r="F226" s="2">
        <v>3.8677918424753897E-2</v>
      </c>
      <c r="G226" s="2">
        <v>5.6872037914691899E-2</v>
      </c>
      <c r="H226" s="2">
        <v>3.97181294042281E-2</v>
      </c>
      <c r="I226" s="2">
        <v>5.5452865064695003E-2</v>
      </c>
      <c r="J226" s="2">
        <v>-1.7513134851138399E-3</v>
      </c>
      <c r="K226" s="2">
        <v>5.7309941520467797E-2</v>
      </c>
      <c r="L226" s="2">
        <v>0.15099557522123899</v>
      </c>
      <c r="M226" s="2">
        <v>9.7549255165785706E-2</v>
      </c>
      <c r="N226" s="3">
        <v>0.33333333333333298</v>
      </c>
      <c r="O226" s="3">
        <v>0.78020265003897105</v>
      </c>
    </row>
    <row r="227" spans="1:15" x14ac:dyDescent="0.3">
      <c r="A227" s="8" t="s">
        <v>202</v>
      </c>
      <c r="B227" s="8" t="s">
        <v>109</v>
      </c>
      <c r="C227" s="2">
        <v>-2.93275289265666E-2</v>
      </c>
      <c r="D227" s="2">
        <v>-2.0535819662457201E-2</v>
      </c>
      <c r="E227" s="2">
        <v>1.25316303169057E-2</v>
      </c>
      <c r="F227" s="2">
        <v>-1.8921813637986399E-2</v>
      </c>
      <c r="G227" s="2">
        <v>-2.8626880155264399E-2</v>
      </c>
      <c r="H227" s="2">
        <v>-3.6963036963037002E-2</v>
      </c>
      <c r="I227" s="2">
        <v>-2.5674273858921199E-2</v>
      </c>
      <c r="J227" s="2">
        <v>-0.11751397391535801</v>
      </c>
      <c r="K227" s="2">
        <v>4.9766249434474398E-3</v>
      </c>
      <c r="L227" s="2">
        <v>-0.23739495798319299</v>
      </c>
      <c r="M227" s="2">
        <v>-0.212514757969303</v>
      </c>
      <c r="N227" s="3">
        <v>-0.46739419749800398</v>
      </c>
      <c r="O227" s="3">
        <v>-0.51777322568984196</v>
      </c>
    </row>
    <row r="228" spans="1:15" x14ac:dyDescent="0.3">
      <c r="A228" s="11" t="s">
        <v>17</v>
      </c>
      <c r="B228" s="11" t="s">
        <v>17</v>
      </c>
      <c r="C228" s="3">
        <v>2.7026036704739399E-2</v>
      </c>
      <c r="D228" s="3">
        <v>2.4959098067797801E-2</v>
      </c>
      <c r="E228" s="3">
        <v>2.8055972709823102E-2</v>
      </c>
      <c r="F228" s="3">
        <v>2.7009770726516402E-2</v>
      </c>
      <c r="G228" s="3">
        <v>2.8984005576383299E-2</v>
      </c>
      <c r="H228" s="3">
        <v>3.5349096934245101E-2</v>
      </c>
      <c r="I228" s="3">
        <v>3.8974186674683102E-2</v>
      </c>
      <c r="J228" s="3">
        <v>-9.8205661718088495E-3</v>
      </c>
      <c r="K228" s="3">
        <v>5.3912826749287698E-2</v>
      </c>
      <c r="L228" s="3">
        <v>6.9861980387759703E-2</v>
      </c>
      <c r="M228" s="3">
        <v>6.1511724957982197E-2</v>
      </c>
      <c r="N228" s="3">
        <v>0.185144053408902</v>
      </c>
      <c r="O228" s="3">
        <v>0.38504112422798797</v>
      </c>
    </row>
    <row r="229" spans="1:15" x14ac:dyDescent="0.3">
      <c r="A229" s="15"/>
      <c r="B229" s="15"/>
    </row>
    <row r="230" spans="1:15" x14ac:dyDescent="0.3">
      <c r="A230" s="13" t="s">
        <v>40</v>
      </c>
      <c r="B230" s="15"/>
    </row>
    <row r="231" spans="1:15" x14ac:dyDescent="0.3">
      <c r="A231" s="14" t="s">
        <v>41</v>
      </c>
      <c r="B231" s="15"/>
    </row>
    <row r="232" spans="1:15" x14ac:dyDescent="0.3">
      <c r="A232" s="14" t="s">
        <v>42</v>
      </c>
      <c r="B232" s="15"/>
    </row>
    <row r="233" spans="1:15" x14ac:dyDescent="0.3">
      <c r="A233" s="14" t="s">
        <v>112</v>
      </c>
      <c r="B233" s="15"/>
    </row>
    <row r="234" spans="1:15" x14ac:dyDescent="0.3">
      <c r="A234" s="14" t="s">
        <v>45</v>
      </c>
      <c r="B234" s="15"/>
    </row>
    <row r="235" spans="1:15" x14ac:dyDescent="0.3">
      <c r="A235" s="15"/>
      <c r="B235" s="15"/>
    </row>
    <row r="236" spans="1:15" x14ac:dyDescent="0.3">
      <c r="A236" s="15"/>
      <c r="B236" s="15"/>
    </row>
    <row r="237" spans="1:15" x14ac:dyDescent="0.3">
      <c r="A237" s="15"/>
      <c r="B237" s="15"/>
    </row>
    <row r="238" spans="1:15" x14ac:dyDescent="0.3">
      <c r="A238" s="15"/>
      <c r="B238" s="15"/>
    </row>
    <row r="239" spans="1:15" x14ac:dyDescent="0.3">
      <c r="A239" s="15"/>
      <c r="B239" s="15"/>
    </row>
    <row r="240" spans="1:15"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82:N82"/>
    <mergeCell ref="C156:M15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212</v>
      </c>
      <c r="B1" s="15"/>
    </row>
    <row r="2" spans="1:14" ht="15.6" x14ac:dyDescent="0.3">
      <c r="A2" s="12" t="s">
        <v>32</v>
      </c>
      <c r="B2" s="15"/>
    </row>
    <row r="3" spans="1:14" ht="15.6" x14ac:dyDescent="0.3">
      <c r="A3" s="12" t="s">
        <v>204</v>
      </c>
      <c r="B3" s="15"/>
    </row>
    <row r="4" spans="1:14" ht="15.6" x14ac:dyDescent="0.3">
      <c r="A4" s="12" t="s">
        <v>117</v>
      </c>
      <c r="B4" s="15"/>
    </row>
    <row r="5" spans="1:14" x14ac:dyDescent="0.3">
      <c r="A5" s="15"/>
      <c r="B5" s="15"/>
    </row>
    <row r="6" spans="1:14" x14ac:dyDescent="0.3">
      <c r="A6" s="16" t="str">
        <f>HYPERLINK("#'Table of contents'!A73",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113</v>
      </c>
      <c r="C9" s="1">
        <v>84</v>
      </c>
      <c r="D9" s="1">
        <v>88</v>
      </c>
      <c r="E9" s="1">
        <v>92</v>
      </c>
      <c r="F9" s="1">
        <v>96</v>
      </c>
      <c r="G9" s="1">
        <v>107</v>
      </c>
      <c r="H9" s="1">
        <v>124</v>
      </c>
      <c r="I9" s="1">
        <v>122</v>
      </c>
      <c r="J9" s="1">
        <v>139</v>
      </c>
      <c r="K9" s="1">
        <v>154</v>
      </c>
      <c r="L9" s="1">
        <v>170</v>
      </c>
      <c r="M9" s="1">
        <v>203</v>
      </c>
      <c r="N9" s="1">
        <v>238</v>
      </c>
    </row>
    <row r="10" spans="1:14" x14ac:dyDescent="0.3">
      <c r="A10" s="7" t="s">
        <v>196</v>
      </c>
      <c r="B10" s="7" t="s">
        <v>114</v>
      </c>
      <c r="C10" s="1">
        <v>8574</v>
      </c>
      <c r="D10" s="1">
        <v>9170</v>
      </c>
      <c r="E10" s="1">
        <v>9700</v>
      </c>
      <c r="F10" s="1">
        <v>10119</v>
      </c>
      <c r="G10" s="1">
        <v>10789</v>
      </c>
      <c r="H10" s="1">
        <v>11381</v>
      </c>
      <c r="I10" s="1">
        <v>12338</v>
      </c>
      <c r="J10" s="1">
        <v>13165</v>
      </c>
      <c r="K10" s="1">
        <v>13910</v>
      </c>
      <c r="L10" s="1">
        <v>15217</v>
      </c>
      <c r="M10" s="1">
        <v>17926</v>
      </c>
      <c r="N10" s="1">
        <v>20027</v>
      </c>
    </row>
    <row r="11" spans="1:14" x14ac:dyDescent="0.3">
      <c r="A11" s="7" t="s">
        <v>196</v>
      </c>
      <c r="B11" s="7" t="s">
        <v>115</v>
      </c>
      <c r="C11" s="1">
        <v>119</v>
      </c>
      <c r="D11" s="1">
        <v>127</v>
      </c>
      <c r="E11" s="1">
        <v>137</v>
      </c>
      <c r="F11" s="1">
        <v>152</v>
      </c>
      <c r="G11" s="1">
        <v>156</v>
      </c>
      <c r="H11" s="1">
        <v>176</v>
      </c>
      <c r="I11" s="1">
        <v>175</v>
      </c>
      <c r="J11" s="1">
        <v>177</v>
      </c>
      <c r="K11" s="1">
        <v>201</v>
      </c>
      <c r="L11" s="1">
        <v>226</v>
      </c>
      <c r="M11" s="1">
        <v>252</v>
      </c>
      <c r="N11" s="1">
        <v>284</v>
      </c>
    </row>
    <row r="12" spans="1:14" x14ac:dyDescent="0.3">
      <c r="A12" s="7" t="s">
        <v>196</v>
      </c>
      <c r="B12" s="7" t="s">
        <v>16</v>
      </c>
      <c r="C12" s="1">
        <v>37</v>
      </c>
      <c r="D12" s="1">
        <v>43</v>
      </c>
      <c r="E12" s="1">
        <v>54</v>
      </c>
      <c r="F12" s="1">
        <v>50</v>
      </c>
      <c r="G12" s="1">
        <v>50</v>
      </c>
      <c r="H12" s="1">
        <v>50</v>
      </c>
      <c r="I12" s="1">
        <v>50</v>
      </c>
      <c r="J12" s="1">
        <v>50</v>
      </c>
      <c r="K12" s="1">
        <v>52</v>
      </c>
      <c r="L12" s="1">
        <v>57</v>
      </c>
      <c r="M12" s="1">
        <v>69</v>
      </c>
      <c r="N12" s="1">
        <v>84</v>
      </c>
    </row>
    <row r="13" spans="1:14" x14ac:dyDescent="0.3">
      <c r="A13" s="7" t="s">
        <v>196</v>
      </c>
      <c r="B13" s="7" t="s">
        <v>108</v>
      </c>
      <c r="C13" s="1">
        <v>1363</v>
      </c>
      <c r="D13" s="1">
        <v>1452</v>
      </c>
      <c r="E13" s="1">
        <v>1555</v>
      </c>
      <c r="F13" s="1">
        <v>1623</v>
      </c>
      <c r="G13" s="1">
        <v>1712</v>
      </c>
      <c r="H13" s="1">
        <v>1719</v>
      </c>
      <c r="I13" s="1">
        <v>1777</v>
      </c>
      <c r="J13" s="1">
        <v>1864</v>
      </c>
      <c r="K13" s="1">
        <v>1870</v>
      </c>
      <c r="L13" s="1">
        <v>1958</v>
      </c>
      <c r="M13" s="1">
        <v>2409</v>
      </c>
      <c r="N13" s="1">
        <v>2669</v>
      </c>
    </row>
    <row r="14" spans="1:14" x14ac:dyDescent="0.3">
      <c r="A14" s="7" t="s">
        <v>196</v>
      </c>
      <c r="B14" s="7" t="s">
        <v>109</v>
      </c>
      <c r="C14" s="1">
        <v>8819</v>
      </c>
      <c r="D14" s="1">
        <v>8733</v>
      </c>
      <c r="E14" s="1">
        <v>8493</v>
      </c>
      <c r="F14" s="1">
        <v>8066</v>
      </c>
      <c r="G14" s="1">
        <v>7878</v>
      </c>
      <c r="H14" s="1">
        <v>7537</v>
      </c>
      <c r="I14" s="1">
        <v>7264</v>
      </c>
      <c r="J14" s="1">
        <v>6911</v>
      </c>
      <c r="K14" s="1">
        <v>6153</v>
      </c>
      <c r="L14" s="1">
        <v>6153</v>
      </c>
      <c r="M14" s="1">
        <v>4918</v>
      </c>
      <c r="N14" s="1">
        <v>3959</v>
      </c>
    </row>
    <row r="15" spans="1:14" x14ac:dyDescent="0.3">
      <c r="A15" s="7" t="s">
        <v>197</v>
      </c>
      <c r="B15" s="7" t="s">
        <v>113</v>
      </c>
      <c r="C15" s="1">
        <v>161</v>
      </c>
      <c r="D15" s="1">
        <v>171</v>
      </c>
      <c r="E15" s="1">
        <v>204</v>
      </c>
      <c r="F15" s="1">
        <v>209</v>
      </c>
      <c r="G15" s="1">
        <v>230</v>
      </c>
      <c r="H15" s="1">
        <v>252</v>
      </c>
      <c r="I15" s="1">
        <v>292</v>
      </c>
      <c r="J15" s="1">
        <v>327</v>
      </c>
      <c r="K15" s="1">
        <v>354</v>
      </c>
      <c r="L15" s="1">
        <v>403</v>
      </c>
      <c r="M15" s="1">
        <v>498</v>
      </c>
      <c r="N15" s="1">
        <v>598</v>
      </c>
    </row>
    <row r="16" spans="1:14" x14ac:dyDescent="0.3">
      <c r="A16" s="7" t="s">
        <v>197</v>
      </c>
      <c r="B16" s="7" t="s">
        <v>114</v>
      </c>
      <c r="C16" s="1">
        <v>18520</v>
      </c>
      <c r="D16" s="1">
        <v>19873</v>
      </c>
      <c r="E16" s="1">
        <v>21118</v>
      </c>
      <c r="F16" s="1">
        <v>22686</v>
      </c>
      <c r="G16" s="1">
        <v>24278</v>
      </c>
      <c r="H16" s="1">
        <v>26050</v>
      </c>
      <c r="I16" s="1">
        <v>27920</v>
      </c>
      <c r="J16" s="1">
        <v>29837</v>
      </c>
      <c r="K16" s="1">
        <v>30920</v>
      </c>
      <c r="L16" s="1">
        <v>32877</v>
      </c>
      <c r="M16" s="1">
        <v>38328</v>
      </c>
      <c r="N16" s="1">
        <v>42736</v>
      </c>
    </row>
    <row r="17" spans="1:14" x14ac:dyDescent="0.3">
      <c r="A17" s="7" t="s">
        <v>197</v>
      </c>
      <c r="B17" s="7" t="s">
        <v>115</v>
      </c>
      <c r="C17" s="1">
        <v>693</v>
      </c>
      <c r="D17" s="1">
        <v>744</v>
      </c>
      <c r="E17" s="1">
        <v>814</v>
      </c>
      <c r="F17" s="1">
        <v>900</v>
      </c>
      <c r="G17" s="1">
        <v>959</v>
      </c>
      <c r="H17" s="1">
        <v>1012</v>
      </c>
      <c r="I17" s="1">
        <v>1085</v>
      </c>
      <c r="J17" s="1">
        <v>1148</v>
      </c>
      <c r="K17" s="1">
        <v>1163</v>
      </c>
      <c r="L17" s="1">
        <v>1231</v>
      </c>
      <c r="M17" s="1">
        <v>1404</v>
      </c>
      <c r="N17" s="1">
        <v>1502</v>
      </c>
    </row>
    <row r="18" spans="1:14" x14ac:dyDescent="0.3">
      <c r="A18" s="7" t="s">
        <v>197</v>
      </c>
      <c r="B18" s="7" t="s">
        <v>16</v>
      </c>
      <c r="C18" s="1">
        <v>85</v>
      </c>
      <c r="D18" s="1">
        <v>92</v>
      </c>
      <c r="E18" s="1">
        <v>95</v>
      </c>
      <c r="F18" s="1">
        <v>107</v>
      </c>
      <c r="G18" s="1">
        <v>104</v>
      </c>
      <c r="H18" s="1">
        <v>112</v>
      </c>
      <c r="I18" s="1">
        <v>123</v>
      </c>
      <c r="J18" s="1">
        <v>132</v>
      </c>
      <c r="K18" s="1">
        <v>135</v>
      </c>
      <c r="L18" s="1">
        <v>142</v>
      </c>
      <c r="M18" s="1">
        <v>182</v>
      </c>
      <c r="N18" s="1">
        <v>204</v>
      </c>
    </row>
    <row r="19" spans="1:14" x14ac:dyDescent="0.3">
      <c r="A19" s="7" t="s">
        <v>197</v>
      </c>
      <c r="B19" s="7" t="s">
        <v>108</v>
      </c>
      <c r="C19" s="1">
        <v>3218</v>
      </c>
      <c r="D19" s="1">
        <v>3452</v>
      </c>
      <c r="E19" s="1">
        <v>3685</v>
      </c>
      <c r="F19" s="1">
        <v>3856</v>
      </c>
      <c r="G19" s="1">
        <v>4111</v>
      </c>
      <c r="H19" s="1">
        <v>4289</v>
      </c>
      <c r="I19" s="1">
        <v>4523</v>
      </c>
      <c r="J19" s="1">
        <v>4651</v>
      </c>
      <c r="K19" s="1">
        <v>4733</v>
      </c>
      <c r="L19" s="1">
        <v>4935</v>
      </c>
      <c r="M19" s="1">
        <v>5878</v>
      </c>
      <c r="N19" s="1">
        <v>6580</v>
      </c>
    </row>
    <row r="20" spans="1:14" x14ac:dyDescent="0.3">
      <c r="A20" s="7" t="s">
        <v>197</v>
      </c>
      <c r="B20" s="7" t="s">
        <v>109</v>
      </c>
      <c r="C20" s="1">
        <v>18572</v>
      </c>
      <c r="D20" s="1">
        <v>18607</v>
      </c>
      <c r="E20" s="1">
        <v>18486</v>
      </c>
      <c r="F20" s="1">
        <v>18185</v>
      </c>
      <c r="G20" s="1">
        <v>17765</v>
      </c>
      <c r="H20" s="1">
        <v>17122</v>
      </c>
      <c r="I20" s="1">
        <v>16691</v>
      </c>
      <c r="J20" s="1">
        <v>16139</v>
      </c>
      <c r="K20" s="1">
        <v>14073</v>
      </c>
      <c r="L20" s="1">
        <v>13943</v>
      </c>
      <c r="M20" s="1">
        <v>10791</v>
      </c>
      <c r="N20" s="1">
        <v>8497</v>
      </c>
    </row>
    <row r="21" spans="1:14" x14ac:dyDescent="0.3">
      <c r="A21" s="7" t="s">
        <v>198</v>
      </c>
      <c r="B21" s="7" t="s">
        <v>113</v>
      </c>
      <c r="C21" s="1">
        <v>106</v>
      </c>
      <c r="D21" s="1">
        <v>123</v>
      </c>
      <c r="E21" s="1">
        <v>127</v>
      </c>
      <c r="F21" s="1">
        <v>141</v>
      </c>
      <c r="G21" s="1">
        <v>153</v>
      </c>
      <c r="H21" s="1">
        <v>170</v>
      </c>
      <c r="I21" s="1">
        <v>176</v>
      </c>
      <c r="J21" s="1">
        <v>201</v>
      </c>
      <c r="K21" s="1">
        <v>207</v>
      </c>
      <c r="L21" s="1">
        <v>247</v>
      </c>
      <c r="M21" s="1">
        <v>308</v>
      </c>
      <c r="N21" s="1">
        <v>352</v>
      </c>
    </row>
    <row r="22" spans="1:14" x14ac:dyDescent="0.3">
      <c r="A22" s="7" t="s">
        <v>198</v>
      </c>
      <c r="B22" s="7" t="s">
        <v>114</v>
      </c>
      <c r="C22" s="1">
        <v>14850</v>
      </c>
      <c r="D22" s="1">
        <v>15797</v>
      </c>
      <c r="E22" s="1">
        <v>16831</v>
      </c>
      <c r="F22" s="1">
        <v>18065</v>
      </c>
      <c r="G22" s="1">
        <v>18887</v>
      </c>
      <c r="H22" s="1">
        <v>20010</v>
      </c>
      <c r="I22" s="1">
        <v>21647</v>
      </c>
      <c r="J22" s="1">
        <v>23589</v>
      </c>
      <c r="K22" s="1">
        <v>24626</v>
      </c>
      <c r="L22" s="1">
        <v>26216</v>
      </c>
      <c r="M22" s="1">
        <v>30371</v>
      </c>
      <c r="N22" s="1">
        <v>34424</v>
      </c>
    </row>
    <row r="23" spans="1:14" x14ac:dyDescent="0.3">
      <c r="A23" s="7" t="s">
        <v>198</v>
      </c>
      <c r="B23" s="7" t="s">
        <v>115</v>
      </c>
      <c r="C23" s="1">
        <v>203</v>
      </c>
      <c r="D23" s="1">
        <v>222</v>
      </c>
      <c r="E23" s="1">
        <v>252</v>
      </c>
      <c r="F23" s="1">
        <v>252</v>
      </c>
      <c r="G23" s="1">
        <v>258</v>
      </c>
      <c r="H23" s="1">
        <v>282</v>
      </c>
      <c r="I23" s="1">
        <v>295</v>
      </c>
      <c r="J23" s="1">
        <v>303</v>
      </c>
      <c r="K23" s="1">
        <v>306</v>
      </c>
      <c r="L23" s="1">
        <v>320</v>
      </c>
      <c r="M23" s="1">
        <v>365</v>
      </c>
      <c r="N23" s="1">
        <v>406</v>
      </c>
    </row>
    <row r="24" spans="1:14" x14ac:dyDescent="0.3">
      <c r="A24" s="7" t="s">
        <v>198</v>
      </c>
      <c r="B24" s="7" t="s">
        <v>16</v>
      </c>
      <c r="C24" s="1">
        <v>52</v>
      </c>
      <c r="D24" s="1">
        <v>53</v>
      </c>
      <c r="E24" s="1">
        <v>53</v>
      </c>
      <c r="F24" s="1">
        <v>57</v>
      </c>
      <c r="G24" s="1">
        <v>58</v>
      </c>
      <c r="H24" s="1">
        <v>60</v>
      </c>
      <c r="I24" s="1">
        <v>66</v>
      </c>
      <c r="J24" s="1">
        <v>70</v>
      </c>
      <c r="K24" s="1">
        <v>80</v>
      </c>
      <c r="L24" s="1">
        <v>98</v>
      </c>
      <c r="M24" s="1">
        <v>123</v>
      </c>
      <c r="N24" s="1">
        <v>155</v>
      </c>
    </row>
    <row r="25" spans="1:14" x14ac:dyDescent="0.3">
      <c r="A25" s="7" t="s">
        <v>198</v>
      </c>
      <c r="B25" s="7" t="s">
        <v>108</v>
      </c>
      <c r="C25" s="1">
        <v>2267</v>
      </c>
      <c r="D25" s="1">
        <v>2366</v>
      </c>
      <c r="E25" s="1">
        <v>2518</v>
      </c>
      <c r="F25" s="1">
        <v>2707</v>
      </c>
      <c r="G25" s="1">
        <v>2803</v>
      </c>
      <c r="H25" s="1">
        <v>2800</v>
      </c>
      <c r="I25" s="1">
        <v>2894</v>
      </c>
      <c r="J25" s="1">
        <v>2992</v>
      </c>
      <c r="K25" s="1">
        <v>2961</v>
      </c>
      <c r="L25" s="1">
        <v>3063</v>
      </c>
      <c r="M25" s="1">
        <v>3671</v>
      </c>
      <c r="N25" s="1">
        <v>4089</v>
      </c>
    </row>
    <row r="26" spans="1:14" x14ac:dyDescent="0.3">
      <c r="A26" s="7" t="s">
        <v>198</v>
      </c>
      <c r="B26" s="7" t="s">
        <v>109</v>
      </c>
      <c r="C26" s="1">
        <v>14174</v>
      </c>
      <c r="D26" s="1">
        <v>13861</v>
      </c>
      <c r="E26" s="1">
        <v>13516</v>
      </c>
      <c r="F26" s="1">
        <v>13458</v>
      </c>
      <c r="G26" s="1">
        <v>12993</v>
      </c>
      <c r="H26" s="1">
        <v>12339</v>
      </c>
      <c r="I26" s="1">
        <v>11910</v>
      </c>
      <c r="J26" s="1">
        <v>11732</v>
      </c>
      <c r="K26" s="1">
        <v>10328</v>
      </c>
      <c r="L26" s="1">
        <v>10243</v>
      </c>
      <c r="M26" s="1">
        <v>7781</v>
      </c>
      <c r="N26" s="1">
        <v>6185</v>
      </c>
    </row>
    <row r="27" spans="1:14" x14ac:dyDescent="0.3">
      <c r="A27" s="7" t="s">
        <v>199</v>
      </c>
      <c r="B27" s="7" t="s">
        <v>113</v>
      </c>
      <c r="C27" s="1">
        <v>115</v>
      </c>
      <c r="D27" s="1">
        <v>117</v>
      </c>
      <c r="E27" s="1">
        <v>127</v>
      </c>
      <c r="F27" s="1">
        <v>134</v>
      </c>
      <c r="G27" s="1">
        <v>143</v>
      </c>
      <c r="H27" s="1">
        <v>152</v>
      </c>
      <c r="I27" s="1">
        <v>172</v>
      </c>
      <c r="J27" s="1">
        <v>214</v>
      </c>
      <c r="K27" s="1">
        <v>235</v>
      </c>
      <c r="L27" s="1">
        <v>308</v>
      </c>
      <c r="M27" s="1">
        <v>404</v>
      </c>
      <c r="N27" s="1">
        <v>484</v>
      </c>
    </row>
    <row r="28" spans="1:14" x14ac:dyDescent="0.3">
      <c r="A28" s="7" t="s">
        <v>199</v>
      </c>
      <c r="B28" s="7" t="s">
        <v>114</v>
      </c>
      <c r="C28" s="1">
        <v>13201</v>
      </c>
      <c r="D28" s="1">
        <v>14091</v>
      </c>
      <c r="E28" s="1">
        <v>14685</v>
      </c>
      <c r="F28" s="1">
        <v>15225</v>
      </c>
      <c r="G28" s="1">
        <v>15997</v>
      </c>
      <c r="H28" s="1">
        <v>17023</v>
      </c>
      <c r="I28" s="1">
        <v>18326</v>
      </c>
      <c r="J28" s="1">
        <v>19711</v>
      </c>
      <c r="K28" s="1">
        <v>20497</v>
      </c>
      <c r="L28" s="1">
        <v>22399</v>
      </c>
      <c r="M28" s="1">
        <v>26241</v>
      </c>
      <c r="N28" s="1">
        <v>29349</v>
      </c>
    </row>
    <row r="29" spans="1:14" x14ac:dyDescent="0.3">
      <c r="A29" s="7" t="s">
        <v>199</v>
      </c>
      <c r="B29" s="7" t="s">
        <v>115</v>
      </c>
      <c r="C29" s="1">
        <v>233</v>
      </c>
      <c r="D29" s="1">
        <v>248</v>
      </c>
      <c r="E29" s="1">
        <v>268</v>
      </c>
      <c r="F29" s="1">
        <v>291</v>
      </c>
      <c r="G29" s="1">
        <v>300</v>
      </c>
      <c r="H29" s="1">
        <v>331</v>
      </c>
      <c r="I29" s="1">
        <v>357</v>
      </c>
      <c r="J29" s="1">
        <v>379</v>
      </c>
      <c r="K29" s="1">
        <v>399</v>
      </c>
      <c r="L29" s="1">
        <v>435</v>
      </c>
      <c r="M29" s="1">
        <v>500</v>
      </c>
      <c r="N29" s="1">
        <v>561</v>
      </c>
    </row>
    <row r="30" spans="1:14" x14ac:dyDescent="0.3">
      <c r="A30" s="7" t="s">
        <v>199</v>
      </c>
      <c r="B30" s="7" t="s">
        <v>16</v>
      </c>
      <c r="C30" s="1">
        <v>64</v>
      </c>
      <c r="D30" s="1">
        <v>75</v>
      </c>
      <c r="E30" s="1">
        <v>72</v>
      </c>
      <c r="F30" s="1">
        <v>69</v>
      </c>
      <c r="G30" s="1">
        <v>69</v>
      </c>
      <c r="H30" s="1">
        <v>68</v>
      </c>
      <c r="I30" s="1">
        <v>61</v>
      </c>
      <c r="J30" s="1">
        <v>64</v>
      </c>
      <c r="K30" s="1">
        <v>74</v>
      </c>
      <c r="L30" s="1">
        <v>80</v>
      </c>
      <c r="M30" s="1">
        <v>95</v>
      </c>
      <c r="N30" s="1">
        <v>114</v>
      </c>
    </row>
    <row r="31" spans="1:14" x14ac:dyDescent="0.3">
      <c r="A31" s="7" t="s">
        <v>199</v>
      </c>
      <c r="B31" s="7" t="s">
        <v>108</v>
      </c>
      <c r="C31" s="1">
        <v>2037</v>
      </c>
      <c r="D31" s="1">
        <v>2175</v>
      </c>
      <c r="E31" s="1">
        <v>2240</v>
      </c>
      <c r="F31" s="1">
        <v>2322</v>
      </c>
      <c r="G31" s="1">
        <v>2420</v>
      </c>
      <c r="H31" s="1">
        <v>2512</v>
      </c>
      <c r="I31" s="1">
        <v>2644</v>
      </c>
      <c r="J31" s="1">
        <v>2726</v>
      </c>
      <c r="K31" s="1">
        <v>2738</v>
      </c>
      <c r="L31" s="1">
        <v>2886</v>
      </c>
      <c r="M31" s="1">
        <v>3472</v>
      </c>
      <c r="N31" s="1">
        <v>3843</v>
      </c>
    </row>
    <row r="32" spans="1:14" x14ac:dyDescent="0.3">
      <c r="A32" s="7" t="s">
        <v>199</v>
      </c>
      <c r="B32" s="7" t="s">
        <v>109</v>
      </c>
      <c r="C32" s="1">
        <v>12339</v>
      </c>
      <c r="D32" s="1">
        <v>12247</v>
      </c>
      <c r="E32" s="1">
        <v>11768</v>
      </c>
      <c r="F32" s="1">
        <v>11269</v>
      </c>
      <c r="G32" s="1">
        <v>10953</v>
      </c>
      <c r="H32" s="1">
        <v>10513</v>
      </c>
      <c r="I32" s="1">
        <v>10128</v>
      </c>
      <c r="J32" s="1">
        <v>9821</v>
      </c>
      <c r="K32" s="1">
        <v>8832</v>
      </c>
      <c r="L32" s="1">
        <v>8855</v>
      </c>
      <c r="M32" s="1">
        <v>6698</v>
      </c>
      <c r="N32" s="1">
        <v>5371</v>
      </c>
    </row>
    <row r="33" spans="1:14" x14ac:dyDescent="0.3">
      <c r="A33" s="7" t="s">
        <v>200</v>
      </c>
      <c r="B33" s="7" t="s">
        <v>113</v>
      </c>
      <c r="C33" s="1">
        <v>96</v>
      </c>
      <c r="D33" s="1">
        <v>101</v>
      </c>
      <c r="E33" s="1">
        <v>106</v>
      </c>
      <c r="F33" s="1">
        <v>116</v>
      </c>
      <c r="G33" s="1">
        <v>125</v>
      </c>
      <c r="H33" s="1">
        <v>133</v>
      </c>
      <c r="I33" s="1">
        <v>156</v>
      </c>
      <c r="J33" s="1">
        <v>171</v>
      </c>
      <c r="K33" s="1">
        <v>204</v>
      </c>
      <c r="L33" s="1">
        <v>225</v>
      </c>
      <c r="M33" s="1">
        <v>315</v>
      </c>
      <c r="N33" s="1">
        <v>377</v>
      </c>
    </row>
    <row r="34" spans="1:14" x14ac:dyDescent="0.3">
      <c r="A34" s="7" t="s">
        <v>200</v>
      </c>
      <c r="B34" s="7" t="s">
        <v>114</v>
      </c>
      <c r="C34" s="1">
        <v>11352</v>
      </c>
      <c r="D34" s="1">
        <v>11938</v>
      </c>
      <c r="E34" s="1">
        <v>12681</v>
      </c>
      <c r="F34" s="1">
        <v>13651</v>
      </c>
      <c r="G34" s="1">
        <v>14869</v>
      </c>
      <c r="H34" s="1">
        <v>16598</v>
      </c>
      <c r="I34" s="1">
        <v>18095</v>
      </c>
      <c r="J34" s="1">
        <v>19615</v>
      </c>
      <c r="K34" s="1">
        <v>20317</v>
      </c>
      <c r="L34" s="1">
        <v>22514</v>
      </c>
      <c r="M34" s="1">
        <v>26863</v>
      </c>
      <c r="N34" s="1">
        <v>30463</v>
      </c>
    </row>
    <row r="35" spans="1:14" x14ac:dyDescent="0.3">
      <c r="A35" s="7" t="s">
        <v>200</v>
      </c>
      <c r="B35" s="7" t="s">
        <v>115</v>
      </c>
      <c r="C35" s="1">
        <v>304</v>
      </c>
      <c r="D35" s="1">
        <v>328</v>
      </c>
      <c r="E35" s="1">
        <v>368</v>
      </c>
      <c r="F35" s="1">
        <v>390</v>
      </c>
      <c r="G35" s="1">
        <v>430</v>
      </c>
      <c r="H35" s="1">
        <v>444</v>
      </c>
      <c r="I35" s="1">
        <v>486</v>
      </c>
      <c r="J35" s="1">
        <v>524</v>
      </c>
      <c r="K35" s="1">
        <v>561</v>
      </c>
      <c r="L35" s="1">
        <v>592</v>
      </c>
      <c r="M35" s="1">
        <v>644</v>
      </c>
      <c r="N35" s="1">
        <v>714</v>
      </c>
    </row>
    <row r="36" spans="1:14" x14ac:dyDescent="0.3">
      <c r="A36" s="7" t="s">
        <v>200</v>
      </c>
      <c r="B36" s="7" t="s">
        <v>16</v>
      </c>
      <c r="C36" s="1">
        <v>39</v>
      </c>
      <c r="D36" s="1">
        <v>34</v>
      </c>
      <c r="E36" s="1">
        <v>37</v>
      </c>
      <c r="F36" s="1">
        <v>35</v>
      </c>
      <c r="G36" s="1">
        <v>43</v>
      </c>
      <c r="H36" s="1">
        <v>47</v>
      </c>
      <c r="I36" s="1">
        <v>58</v>
      </c>
      <c r="J36" s="1">
        <v>61</v>
      </c>
      <c r="K36" s="1">
        <v>65</v>
      </c>
      <c r="L36" s="1">
        <v>74</v>
      </c>
      <c r="M36" s="1">
        <v>110</v>
      </c>
      <c r="N36" s="1">
        <v>123</v>
      </c>
    </row>
    <row r="37" spans="1:14" x14ac:dyDescent="0.3">
      <c r="A37" s="7" t="s">
        <v>200</v>
      </c>
      <c r="B37" s="7" t="s">
        <v>108</v>
      </c>
      <c r="C37" s="1">
        <v>1640</v>
      </c>
      <c r="D37" s="1">
        <v>1763</v>
      </c>
      <c r="E37" s="1">
        <v>1896</v>
      </c>
      <c r="F37" s="1">
        <v>2033</v>
      </c>
      <c r="G37" s="1">
        <v>2196</v>
      </c>
      <c r="H37" s="1">
        <v>2409</v>
      </c>
      <c r="I37" s="1">
        <v>2494</v>
      </c>
      <c r="J37" s="1">
        <v>2590</v>
      </c>
      <c r="K37" s="1">
        <v>2616</v>
      </c>
      <c r="L37" s="1">
        <v>2770</v>
      </c>
      <c r="M37" s="1">
        <v>3236</v>
      </c>
      <c r="N37" s="1">
        <v>3635</v>
      </c>
    </row>
    <row r="38" spans="1:14" x14ac:dyDescent="0.3">
      <c r="A38" s="7" t="s">
        <v>200</v>
      </c>
      <c r="B38" s="7" t="s">
        <v>109</v>
      </c>
      <c r="C38" s="1">
        <v>10617</v>
      </c>
      <c r="D38" s="1">
        <v>10166</v>
      </c>
      <c r="E38" s="1">
        <v>9973</v>
      </c>
      <c r="F38" s="1">
        <v>9832</v>
      </c>
      <c r="G38" s="1">
        <v>9647</v>
      </c>
      <c r="H38" s="1">
        <v>9450</v>
      </c>
      <c r="I38" s="1">
        <v>9110</v>
      </c>
      <c r="J38" s="1">
        <v>8907</v>
      </c>
      <c r="K38" s="1">
        <v>7880</v>
      </c>
      <c r="L38" s="1">
        <v>7833</v>
      </c>
      <c r="M38" s="1">
        <v>5837</v>
      </c>
      <c r="N38" s="1">
        <v>4512</v>
      </c>
    </row>
    <row r="39" spans="1:14" x14ac:dyDescent="0.3">
      <c r="A39" s="7" t="s">
        <v>201</v>
      </c>
      <c r="B39" s="7" t="s">
        <v>113</v>
      </c>
      <c r="C39" s="1">
        <v>108</v>
      </c>
      <c r="D39" s="1">
        <v>108</v>
      </c>
      <c r="E39" s="1">
        <v>119</v>
      </c>
      <c r="F39" s="1">
        <v>128</v>
      </c>
      <c r="G39" s="1">
        <v>138</v>
      </c>
      <c r="H39" s="1">
        <v>148</v>
      </c>
      <c r="I39" s="1">
        <v>161</v>
      </c>
      <c r="J39" s="1">
        <v>188</v>
      </c>
      <c r="K39" s="1">
        <v>201</v>
      </c>
      <c r="L39" s="1">
        <v>212</v>
      </c>
      <c r="M39" s="1">
        <v>248</v>
      </c>
      <c r="N39" s="1">
        <v>324</v>
      </c>
    </row>
    <row r="40" spans="1:14" x14ac:dyDescent="0.3">
      <c r="A40" s="7" t="s">
        <v>201</v>
      </c>
      <c r="B40" s="7" t="s">
        <v>114</v>
      </c>
      <c r="C40" s="1">
        <v>13073</v>
      </c>
      <c r="D40" s="1">
        <v>13772</v>
      </c>
      <c r="E40" s="1">
        <v>14686</v>
      </c>
      <c r="F40" s="1">
        <v>15430</v>
      </c>
      <c r="G40" s="1">
        <v>16381</v>
      </c>
      <c r="H40" s="1">
        <v>17463</v>
      </c>
      <c r="I40" s="1">
        <v>18569</v>
      </c>
      <c r="J40" s="1">
        <v>19869</v>
      </c>
      <c r="K40" s="1">
        <v>20847</v>
      </c>
      <c r="L40" s="1">
        <v>22233</v>
      </c>
      <c r="M40" s="1">
        <v>25863</v>
      </c>
      <c r="N40" s="1">
        <v>28998</v>
      </c>
    </row>
    <row r="41" spans="1:14" x14ac:dyDescent="0.3">
      <c r="A41" s="7" t="s">
        <v>201</v>
      </c>
      <c r="B41" s="7" t="s">
        <v>115</v>
      </c>
      <c r="C41" s="1">
        <v>250</v>
      </c>
      <c r="D41" s="1">
        <v>258</v>
      </c>
      <c r="E41" s="1">
        <v>272</v>
      </c>
      <c r="F41" s="1">
        <v>291</v>
      </c>
      <c r="G41" s="1">
        <v>300</v>
      </c>
      <c r="H41" s="1">
        <v>307</v>
      </c>
      <c r="I41" s="1">
        <v>348</v>
      </c>
      <c r="J41" s="1">
        <v>376</v>
      </c>
      <c r="K41" s="1">
        <v>389</v>
      </c>
      <c r="L41" s="1">
        <v>421</v>
      </c>
      <c r="M41" s="1">
        <v>488</v>
      </c>
      <c r="N41" s="1">
        <v>529</v>
      </c>
    </row>
    <row r="42" spans="1:14" x14ac:dyDescent="0.3">
      <c r="A42" s="7" t="s">
        <v>201</v>
      </c>
      <c r="B42" s="7" t="s">
        <v>16</v>
      </c>
      <c r="C42" s="1">
        <v>58</v>
      </c>
      <c r="D42" s="1">
        <v>54</v>
      </c>
      <c r="E42" s="1">
        <v>63</v>
      </c>
      <c r="F42" s="1">
        <v>64</v>
      </c>
      <c r="G42" s="1">
        <v>76</v>
      </c>
      <c r="H42" s="1">
        <v>70</v>
      </c>
      <c r="I42" s="1">
        <v>76</v>
      </c>
      <c r="J42" s="1">
        <v>81</v>
      </c>
      <c r="K42" s="1">
        <v>84</v>
      </c>
      <c r="L42" s="1">
        <v>90</v>
      </c>
      <c r="M42" s="1">
        <v>108</v>
      </c>
      <c r="N42" s="1">
        <v>137</v>
      </c>
    </row>
    <row r="43" spans="1:14" x14ac:dyDescent="0.3">
      <c r="A43" s="7" t="s">
        <v>201</v>
      </c>
      <c r="B43" s="7" t="s">
        <v>108</v>
      </c>
      <c r="C43" s="1">
        <v>2096</v>
      </c>
      <c r="D43" s="1">
        <v>2206</v>
      </c>
      <c r="E43" s="1">
        <v>2313</v>
      </c>
      <c r="F43" s="1">
        <v>2508</v>
      </c>
      <c r="G43" s="1">
        <v>2641</v>
      </c>
      <c r="H43" s="1">
        <v>2763</v>
      </c>
      <c r="I43" s="1">
        <v>2852</v>
      </c>
      <c r="J43" s="1">
        <v>2953</v>
      </c>
      <c r="K43" s="1">
        <v>2958</v>
      </c>
      <c r="L43" s="1">
        <v>3055</v>
      </c>
      <c r="M43" s="1">
        <v>3684</v>
      </c>
      <c r="N43" s="1">
        <v>4164</v>
      </c>
    </row>
    <row r="44" spans="1:14" x14ac:dyDescent="0.3">
      <c r="A44" s="7" t="s">
        <v>201</v>
      </c>
      <c r="B44" s="7" t="s">
        <v>109</v>
      </c>
      <c r="C44" s="1">
        <v>13364</v>
      </c>
      <c r="D44" s="1">
        <v>13112</v>
      </c>
      <c r="E44" s="1">
        <v>12779</v>
      </c>
      <c r="F44" s="1">
        <v>12272</v>
      </c>
      <c r="G44" s="1">
        <v>11947</v>
      </c>
      <c r="H44" s="1">
        <v>11547</v>
      </c>
      <c r="I44" s="1">
        <v>11114</v>
      </c>
      <c r="J44" s="1">
        <v>10796</v>
      </c>
      <c r="K44" s="1">
        <v>9617</v>
      </c>
      <c r="L44" s="1">
        <v>9542</v>
      </c>
      <c r="M44" s="1">
        <v>7448</v>
      </c>
      <c r="N44" s="1">
        <v>5986</v>
      </c>
    </row>
    <row r="45" spans="1:14" x14ac:dyDescent="0.3">
      <c r="A45" s="7" t="s">
        <v>202</v>
      </c>
      <c r="B45" s="7" t="s">
        <v>113</v>
      </c>
      <c r="C45" s="1">
        <v>46</v>
      </c>
      <c r="D45" s="1">
        <v>51</v>
      </c>
      <c r="E45" s="1">
        <v>51</v>
      </c>
      <c r="F45" s="1">
        <v>68</v>
      </c>
      <c r="G45" s="1">
        <v>81</v>
      </c>
      <c r="H45" s="1">
        <v>100</v>
      </c>
      <c r="I45" s="1">
        <v>109</v>
      </c>
      <c r="J45" s="1">
        <v>116</v>
      </c>
      <c r="K45" s="1">
        <v>149</v>
      </c>
      <c r="L45" s="1">
        <v>180</v>
      </c>
      <c r="M45" s="1">
        <v>235</v>
      </c>
      <c r="N45" s="1">
        <v>274</v>
      </c>
    </row>
    <row r="46" spans="1:14" x14ac:dyDescent="0.3">
      <c r="A46" s="7" t="s">
        <v>202</v>
      </c>
      <c r="B46" s="7" t="s">
        <v>114</v>
      </c>
      <c r="C46" s="1">
        <v>7851</v>
      </c>
      <c r="D46" s="1">
        <v>8283</v>
      </c>
      <c r="E46" s="1">
        <v>8793</v>
      </c>
      <c r="F46" s="1">
        <v>9553</v>
      </c>
      <c r="G46" s="1">
        <v>10045</v>
      </c>
      <c r="H46" s="1">
        <v>10797</v>
      </c>
      <c r="I46" s="1">
        <v>11614</v>
      </c>
      <c r="J46" s="1">
        <v>12564</v>
      </c>
      <c r="K46" s="1">
        <v>12814</v>
      </c>
      <c r="L46" s="1">
        <v>13886</v>
      </c>
      <c r="M46" s="1">
        <v>16344</v>
      </c>
      <c r="N46" s="1">
        <v>18242</v>
      </c>
    </row>
    <row r="47" spans="1:14" x14ac:dyDescent="0.3">
      <c r="A47" s="7" t="s">
        <v>202</v>
      </c>
      <c r="B47" s="7" t="s">
        <v>115</v>
      </c>
      <c r="C47" s="1">
        <v>111</v>
      </c>
      <c r="D47" s="1">
        <v>135</v>
      </c>
      <c r="E47" s="1">
        <v>144</v>
      </c>
      <c r="F47" s="1">
        <v>163</v>
      </c>
      <c r="G47" s="1">
        <v>176</v>
      </c>
      <c r="H47" s="1">
        <v>201</v>
      </c>
      <c r="I47" s="1">
        <v>207</v>
      </c>
      <c r="J47" s="1">
        <v>228</v>
      </c>
      <c r="K47" s="1">
        <v>244</v>
      </c>
      <c r="L47" s="1">
        <v>262</v>
      </c>
      <c r="M47" s="1">
        <v>300</v>
      </c>
      <c r="N47" s="1">
        <v>338</v>
      </c>
    </row>
    <row r="48" spans="1:14" x14ac:dyDescent="0.3">
      <c r="A48" s="7" t="s">
        <v>202</v>
      </c>
      <c r="B48" s="7" t="s">
        <v>16</v>
      </c>
      <c r="C48" s="1">
        <v>27</v>
      </c>
      <c r="D48" s="1">
        <v>34</v>
      </c>
      <c r="E48" s="1">
        <v>34</v>
      </c>
      <c r="F48" s="1">
        <v>35</v>
      </c>
      <c r="G48" s="1">
        <v>37</v>
      </c>
      <c r="H48" s="1">
        <v>40</v>
      </c>
      <c r="I48" s="1">
        <v>38</v>
      </c>
      <c r="J48" s="1">
        <v>42</v>
      </c>
      <c r="K48" s="1">
        <v>50</v>
      </c>
      <c r="L48" s="1">
        <v>55</v>
      </c>
      <c r="M48" s="1">
        <v>85</v>
      </c>
      <c r="N48" s="1">
        <v>92</v>
      </c>
    </row>
    <row r="49" spans="1:14" x14ac:dyDescent="0.3">
      <c r="A49" s="7" t="s">
        <v>202</v>
      </c>
      <c r="B49" s="7" t="s">
        <v>108</v>
      </c>
      <c r="C49" s="1">
        <v>1390</v>
      </c>
      <c r="D49" s="1">
        <v>1458</v>
      </c>
      <c r="E49" s="1">
        <v>1594</v>
      </c>
      <c r="F49" s="1">
        <v>1729</v>
      </c>
      <c r="G49" s="1">
        <v>1775</v>
      </c>
      <c r="H49" s="1">
        <v>1869</v>
      </c>
      <c r="I49" s="1">
        <v>1966</v>
      </c>
      <c r="J49" s="1">
        <v>2080</v>
      </c>
      <c r="K49" s="1">
        <v>2081</v>
      </c>
      <c r="L49" s="1">
        <v>2184</v>
      </c>
      <c r="M49" s="1">
        <v>2612</v>
      </c>
      <c r="N49" s="1">
        <v>2908</v>
      </c>
    </row>
    <row r="50" spans="1:14" x14ac:dyDescent="0.3">
      <c r="A50" s="7" t="s">
        <v>202</v>
      </c>
      <c r="B50" s="7" t="s">
        <v>109</v>
      </c>
      <c r="C50" s="1">
        <v>8730</v>
      </c>
      <c r="D50" s="1">
        <v>8473</v>
      </c>
      <c r="E50" s="1">
        <v>8299</v>
      </c>
      <c r="F50" s="1">
        <v>8403</v>
      </c>
      <c r="G50" s="1">
        <v>8244</v>
      </c>
      <c r="H50" s="1">
        <v>8008</v>
      </c>
      <c r="I50" s="1">
        <v>7712</v>
      </c>
      <c r="J50" s="1">
        <v>7514</v>
      </c>
      <c r="K50" s="1">
        <v>6631</v>
      </c>
      <c r="L50" s="1">
        <v>6665</v>
      </c>
      <c r="M50" s="1">
        <v>5082</v>
      </c>
      <c r="N50" s="1">
        <v>4002</v>
      </c>
    </row>
    <row r="51" spans="1:14" x14ac:dyDescent="0.3">
      <c r="A51" s="10" t="s">
        <v>17</v>
      </c>
      <c r="B51" s="10" t="s">
        <v>17</v>
      </c>
      <c r="C51" s="5">
        <v>191038</v>
      </c>
      <c r="D51" s="5">
        <v>196201</v>
      </c>
      <c r="E51" s="5">
        <v>201098</v>
      </c>
      <c r="F51" s="5">
        <v>206740</v>
      </c>
      <c r="G51" s="5">
        <v>212324</v>
      </c>
      <c r="H51" s="5">
        <v>218478</v>
      </c>
      <c r="I51" s="5">
        <v>226201</v>
      </c>
      <c r="J51" s="5">
        <v>235017</v>
      </c>
      <c r="K51" s="5">
        <v>232709</v>
      </c>
      <c r="L51" s="5">
        <v>245255</v>
      </c>
      <c r="M51" s="5">
        <v>262389</v>
      </c>
      <c r="N51" s="5">
        <v>278529</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113</v>
      </c>
      <c r="C56" s="2">
        <v>4.4219835754895796E-3</v>
      </c>
      <c r="D56" s="2">
        <v>4.4868199663488503E-3</v>
      </c>
      <c r="E56" s="2">
        <v>4.5928810343966904E-3</v>
      </c>
      <c r="F56" s="2">
        <v>4.7746941211578601E-3</v>
      </c>
      <c r="G56" s="2">
        <v>5.1710806108641004E-3</v>
      </c>
      <c r="H56" s="2">
        <v>5.9084194977843396E-3</v>
      </c>
      <c r="I56" s="2">
        <v>5.6153916965847404E-3</v>
      </c>
      <c r="J56" s="2">
        <v>6.2315072177889404E-3</v>
      </c>
      <c r="K56" s="2">
        <v>6.8934646374216703E-3</v>
      </c>
      <c r="L56" s="2">
        <v>7.1485639796476201E-3</v>
      </c>
      <c r="M56" s="2">
        <v>7.8752376149280393E-3</v>
      </c>
      <c r="N56" s="2">
        <v>8.7304207475881294E-3</v>
      </c>
    </row>
    <row r="57" spans="1:14" x14ac:dyDescent="0.3">
      <c r="A57" s="8" t="s">
        <v>196</v>
      </c>
      <c r="B57" s="8" t="s">
        <v>114</v>
      </c>
      <c r="C57" s="2">
        <v>0.45135818066961497</v>
      </c>
      <c r="D57" s="2">
        <v>0.46754703512976098</v>
      </c>
      <c r="E57" s="2">
        <v>0.48424941340921601</v>
      </c>
      <c r="F57" s="2">
        <v>0.50328260220829601</v>
      </c>
      <c r="G57" s="2">
        <v>0.52140924028610103</v>
      </c>
      <c r="H57" s="2">
        <v>0.54228808309906096</v>
      </c>
      <c r="I57" s="2">
        <v>0.56789100616772503</v>
      </c>
      <c r="J57" s="2">
        <v>0.59019994620281502</v>
      </c>
      <c r="K57" s="2">
        <v>0.62264995523724298</v>
      </c>
      <c r="L57" s="2">
        <v>0.63988057693116396</v>
      </c>
      <c r="M57" s="2">
        <v>0.695426155099507</v>
      </c>
      <c r="N57" s="2">
        <v>0.73463922820145999</v>
      </c>
    </row>
    <row r="58" spans="1:14" x14ac:dyDescent="0.3">
      <c r="A58" s="8" t="s">
        <v>196</v>
      </c>
      <c r="B58" s="8" t="s">
        <v>115</v>
      </c>
      <c r="C58" s="2">
        <v>6.2644767319435697E-3</v>
      </c>
      <c r="D58" s="2">
        <v>6.47529699688982E-3</v>
      </c>
      <c r="E58" s="2">
        <v>6.8393989316559304E-3</v>
      </c>
      <c r="F58" s="2">
        <v>7.5599323584999503E-3</v>
      </c>
      <c r="G58" s="2">
        <v>7.5391455635027997E-3</v>
      </c>
      <c r="H58" s="2">
        <v>8.3861438033068104E-3</v>
      </c>
      <c r="I58" s="2">
        <v>8.0548651385436796E-3</v>
      </c>
      <c r="J58" s="2">
        <v>7.9350847305657696E-3</v>
      </c>
      <c r="K58" s="2">
        <v>8.9973142345568507E-3</v>
      </c>
      <c r="L58" s="2">
        <v>9.5033850552962394E-3</v>
      </c>
      <c r="M58" s="2">
        <v>9.7761570392210107E-3</v>
      </c>
      <c r="N58" s="2">
        <v>1.04178129929203E-2</v>
      </c>
    </row>
    <row r="59" spans="1:14" x14ac:dyDescent="0.3">
      <c r="A59" s="8" t="s">
        <v>196</v>
      </c>
      <c r="B59" s="8" t="s">
        <v>16</v>
      </c>
      <c r="C59" s="2">
        <v>1.9477784796799299E-3</v>
      </c>
      <c r="D59" s="2">
        <v>2.1924233926477301E-3</v>
      </c>
      <c r="E59" s="2">
        <v>2.6958214767111E-3</v>
      </c>
      <c r="F59" s="2">
        <v>2.4868198547697202E-3</v>
      </c>
      <c r="G59" s="2">
        <v>2.4163928088150001E-3</v>
      </c>
      <c r="H59" s="2">
        <v>2.3824272168485299E-3</v>
      </c>
      <c r="I59" s="2">
        <v>2.3013900395839099E-3</v>
      </c>
      <c r="J59" s="2">
        <v>2.24154935891688E-3</v>
      </c>
      <c r="K59" s="2">
        <v>2.3276633840644601E-3</v>
      </c>
      <c r="L59" s="2">
        <v>2.3968714519995E-3</v>
      </c>
      <c r="M59" s="2">
        <v>2.67680490359623E-3</v>
      </c>
      <c r="N59" s="2">
        <v>3.0813249697369898E-3</v>
      </c>
    </row>
    <row r="60" spans="1:14" x14ac:dyDescent="0.3">
      <c r="A60" s="8" t="s">
        <v>196</v>
      </c>
      <c r="B60" s="8" t="s">
        <v>108</v>
      </c>
      <c r="C60" s="2">
        <v>7.1751947778479694E-2</v>
      </c>
      <c r="D60" s="2">
        <v>7.4032529444755996E-2</v>
      </c>
      <c r="E60" s="2">
        <v>7.7629674005291804E-2</v>
      </c>
      <c r="F60" s="2">
        <v>8.0722172485825097E-2</v>
      </c>
      <c r="G60" s="2">
        <v>8.2737289773825606E-2</v>
      </c>
      <c r="H60" s="2">
        <v>8.1907847715252294E-2</v>
      </c>
      <c r="I60" s="2">
        <v>8.1791402006812106E-2</v>
      </c>
      <c r="J60" s="2">
        <v>8.3564960100421401E-2</v>
      </c>
      <c r="K60" s="2">
        <v>8.3706356311548796E-2</v>
      </c>
      <c r="L60" s="2">
        <v>8.2334636895000202E-2</v>
      </c>
      <c r="M60" s="2">
        <v>9.3455405982076994E-2</v>
      </c>
      <c r="N60" s="2">
        <v>9.7905432669381204E-2</v>
      </c>
    </row>
    <row r="61" spans="1:14" x14ac:dyDescent="0.3">
      <c r="A61" s="8" t="s">
        <v>196</v>
      </c>
      <c r="B61" s="8" t="s">
        <v>109</v>
      </c>
      <c r="C61" s="2">
        <v>0.46425563276479298</v>
      </c>
      <c r="D61" s="2">
        <v>0.44526589506959702</v>
      </c>
      <c r="E61" s="2">
        <v>0.42399281114272902</v>
      </c>
      <c r="F61" s="2">
        <v>0.40117377897145101</v>
      </c>
      <c r="G61" s="2">
        <v>0.38072685095689202</v>
      </c>
      <c r="H61" s="2">
        <v>0.35912707866774701</v>
      </c>
      <c r="I61" s="2">
        <v>0.33434594495074998</v>
      </c>
      <c r="J61" s="2">
        <v>0.30982695238949198</v>
      </c>
      <c r="K61" s="2">
        <v>0.27542524619516601</v>
      </c>
      <c r="L61" s="2">
        <v>0.258735965686893</v>
      </c>
      <c r="M61" s="2">
        <v>0.19079023936066999</v>
      </c>
      <c r="N61" s="2">
        <v>0.14522578041891299</v>
      </c>
    </row>
    <row r="62" spans="1:14" x14ac:dyDescent="0.3">
      <c r="A62" s="8" t="s">
        <v>197</v>
      </c>
      <c r="B62" s="8" t="s">
        <v>113</v>
      </c>
      <c r="C62" s="2">
        <v>3.9031249242405899E-3</v>
      </c>
      <c r="D62" s="2">
        <v>3.9823936281701902E-3</v>
      </c>
      <c r="E62" s="2">
        <v>4.5943876401963899E-3</v>
      </c>
      <c r="F62" s="2">
        <v>4.5491152079751001E-3</v>
      </c>
      <c r="G62" s="2">
        <v>4.8475140683288702E-3</v>
      </c>
      <c r="H62" s="2">
        <v>5.1600221143804897E-3</v>
      </c>
      <c r="I62" s="2">
        <v>5.7668760121657404E-3</v>
      </c>
      <c r="J62" s="2">
        <v>6.26029023241567E-3</v>
      </c>
      <c r="K62" s="2">
        <v>6.8901086067966804E-3</v>
      </c>
      <c r="L62" s="2">
        <v>7.5283480600026199E-3</v>
      </c>
      <c r="M62" s="2">
        <v>8.7244442108582506E-3</v>
      </c>
      <c r="N62" s="2">
        <v>9.9472694911589103E-3</v>
      </c>
    </row>
    <row r="63" spans="1:14" x14ac:dyDescent="0.3">
      <c r="A63" s="8" t="s">
        <v>197</v>
      </c>
      <c r="B63" s="8" t="s">
        <v>114</v>
      </c>
      <c r="C63" s="2">
        <v>0.44898058134742702</v>
      </c>
      <c r="D63" s="2">
        <v>0.46281934837793098</v>
      </c>
      <c r="E63" s="2">
        <v>0.47560920679248703</v>
      </c>
      <c r="F63" s="2">
        <v>0.49378577802929702</v>
      </c>
      <c r="G63" s="2">
        <v>0.51168672413429706</v>
      </c>
      <c r="H63" s="2">
        <v>0.53340704793496696</v>
      </c>
      <c r="I63" s="2">
        <v>0.55140814472488797</v>
      </c>
      <c r="J63" s="2">
        <v>0.57121798062564599</v>
      </c>
      <c r="K63" s="2">
        <v>0.60181400599478396</v>
      </c>
      <c r="L63" s="2">
        <v>0.61416749173376195</v>
      </c>
      <c r="M63" s="2">
        <v>0.67146686287906698</v>
      </c>
      <c r="N63" s="2">
        <v>0.71088044978957698</v>
      </c>
    </row>
    <row r="64" spans="1:14" x14ac:dyDescent="0.3">
      <c r="A64" s="8" t="s">
        <v>197</v>
      </c>
      <c r="B64" s="8" t="s">
        <v>115</v>
      </c>
      <c r="C64" s="2">
        <v>1.68004072826008E-2</v>
      </c>
      <c r="D64" s="2">
        <v>1.7326905610284399E-2</v>
      </c>
      <c r="E64" s="2">
        <v>1.8332507544705199E-2</v>
      </c>
      <c r="F64" s="2">
        <v>1.9589491326208599E-2</v>
      </c>
      <c r="G64" s="2">
        <v>2.0212026050119101E-2</v>
      </c>
      <c r="H64" s="2">
        <v>2.0721993570448599E-2</v>
      </c>
      <c r="I64" s="2">
        <v>2.14282892917802E-2</v>
      </c>
      <c r="J64" s="2">
        <v>2.1978021978022001E-2</v>
      </c>
      <c r="K64" s="2">
        <v>2.2636147767526999E-2</v>
      </c>
      <c r="L64" s="2">
        <v>2.2996020997179199E-2</v>
      </c>
      <c r="M64" s="2">
        <v>2.4596625847479899E-2</v>
      </c>
      <c r="N64" s="2">
        <v>2.49846133373255E-2</v>
      </c>
    </row>
    <row r="65" spans="1:14" x14ac:dyDescent="0.3">
      <c r="A65" s="8" t="s">
        <v>197</v>
      </c>
      <c r="B65" s="8" t="s">
        <v>16</v>
      </c>
      <c r="C65" s="2">
        <v>2.0606560159034202E-3</v>
      </c>
      <c r="D65" s="2">
        <v>2.1425743496588201E-3</v>
      </c>
      <c r="E65" s="2">
        <v>2.1395432638169499E-3</v>
      </c>
      <c r="F65" s="2">
        <v>2.3289728576714598E-3</v>
      </c>
      <c r="G65" s="2">
        <v>2.19191940480958E-3</v>
      </c>
      <c r="H65" s="2">
        <v>2.2933431619468802E-3</v>
      </c>
      <c r="I65" s="2">
        <v>2.4291977722478999E-3</v>
      </c>
      <c r="J65" s="2">
        <v>2.5270896351035702E-3</v>
      </c>
      <c r="K65" s="2">
        <v>2.62758379072755E-3</v>
      </c>
      <c r="L65" s="2">
        <v>2.65266854719695E-3</v>
      </c>
      <c r="M65" s="2">
        <v>3.1884514987473899E-3</v>
      </c>
      <c r="N65" s="2">
        <v>3.3933829033384899E-3</v>
      </c>
    </row>
    <row r="66" spans="1:14" x14ac:dyDescent="0.3">
      <c r="A66" s="8" t="s">
        <v>197</v>
      </c>
      <c r="B66" s="8" t="s">
        <v>108</v>
      </c>
      <c r="C66" s="2">
        <v>7.8014012460908097E-2</v>
      </c>
      <c r="D66" s="2">
        <v>8.0393115815459104E-2</v>
      </c>
      <c r="E66" s="2">
        <v>8.29917571280573E-2</v>
      </c>
      <c r="F66" s="2">
        <v>8.3930087282066898E-2</v>
      </c>
      <c r="G66" s="2">
        <v>8.6644044934347797E-2</v>
      </c>
      <c r="H66" s="2">
        <v>8.7822757335626694E-2</v>
      </c>
      <c r="I66" s="2">
        <v>8.9327329462416602E-2</v>
      </c>
      <c r="J66" s="2">
        <v>8.9041620400505395E-2</v>
      </c>
      <c r="K66" s="2">
        <v>9.2121141344544397E-2</v>
      </c>
      <c r="L66" s="2">
        <v>9.2189572397302494E-2</v>
      </c>
      <c r="M66" s="2">
        <v>0.102976472030974</v>
      </c>
      <c r="N66" s="2">
        <v>0.109453232862585</v>
      </c>
    </row>
    <row r="67" spans="1:14" x14ac:dyDescent="0.3">
      <c r="A67" s="8" t="s">
        <v>197</v>
      </c>
      <c r="B67" s="8" t="s">
        <v>109</v>
      </c>
      <c r="C67" s="2">
        <v>0.45024121796892003</v>
      </c>
      <c r="D67" s="2">
        <v>0.43333566221849601</v>
      </c>
      <c r="E67" s="2">
        <v>0.41633259763073699</v>
      </c>
      <c r="F67" s="2">
        <v>0.395816555296781</v>
      </c>
      <c r="G67" s="2">
        <v>0.37441777140809701</v>
      </c>
      <c r="H67" s="2">
        <v>0.35059483588263002</v>
      </c>
      <c r="I67" s="2">
        <v>0.32964016273650099</v>
      </c>
      <c r="J67" s="2">
        <v>0.30897499712830701</v>
      </c>
      <c r="K67" s="2">
        <v>0.273911012495621</v>
      </c>
      <c r="L67" s="2">
        <v>0.26046589826455702</v>
      </c>
      <c r="M67" s="2">
        <v>0.189047143532874</v>
      </c>
      <c r="N67" s="2">
        <v>0.14134105161601501</v>
      </c>
    </row>
    <row r="68" spans="1:14" x14ac:dyDescent="0.3">
      <c r="A68" s="8" t="s">
        <v>198</v>
      </c>
      <c r="B68" s="8" t="s">
        <v>113</v>
      </c>
      <c r="C68" s="2">
        <v>3.34891949955769E-3</v>
      </c>
      <c r="D68" s="2">
        <v>3.79372031336747E-3</v>
      </c>
      <c r="E68" s="2">
        <v>3.8141574316004402E-3</v>
      </c>
      <c r="F68" s="2">
        <v>4.0657439446366798E-3</v>
      </c>
      <c r="G68" s="2">
        <v>4.3525261720527997E-3</v>
      </c>
      <c r="H68" s="2">
        <v>4.7671125318975898E-3</v>
      </c>
      <c r="I68" s="2">
        <v>4.7582999891856801E-3</v>
      </c>
      <c r="J68" s="2">
        <v>5.1688224856635901E-3</v>
      </c>
      <c r="K68" s="2">
        <v>5.3755063882829496E-3</v>
      </c>
      <c r="L68" s="2">
        <v>6.14626620548934E-3</v>
      </c>
      <c r="M68" s="2">
        <v>7.2268237171214701E-3</v>
      </c>
      <c r="N68" s="2">
        <v>7.7174365832803496E-3</v>
      </c>
    </row>
    <row r="69" spans="1:14" x14ac:dyDescent="0.3">
      <c r="A69" s="8" t="s">
        <v>198</v>
      </c>
      <c r="B69" s="8" t="s">
        <v>114</v>
      </c>
      <c r="C69" s="2">
        <v>0.46916466573992199</v>
      </c>
      <c r="D69" s="2">
        <v>0.48723089260378799</v>
      </c>
      <c r="E69" s="2">
        <v>0.50548097426194505</v>
      </c>
      <c r="F69" s="2">
        <v>0.52090542099192605</v>
      </c>
      <c r="G69" s="2">
        <v>0.53729517523896198</v>
      </c>
      <c r="H69" s="2">
        <v>0.56111718684276901</v>
      </c>
      <c r="I69" s="2">
        <v>0.58524386287444596</v>
      </c>
      <c r="J69" s="2">
        <v>0.60660374932496697</v>
      </c>
      <c r="K69" s="2">
        <v>0.63950347979640598</v>
      </c>
      <c r="L69" s="2">
        <v>0.652350262522706</v>
      </c>
      <c r="M69" s="2">
        <v>0.71261643867758495</v>
      </c>
      <c r="N69" s="2">
        <v>0.75473021858762102</v>
      </c>
    </row>
    <row r="70" spans="1:14" x14ac:dyDescent="0.3">
      <c r="A70" s="8" t="s">
        <v>198</v>
      </c>
      <c r="B70" s="8" t="s">
        <v>115</v>
      </c>
      <c r="C70" s="2">
        <v>6.4134967774548196E-3</v>
      </c>
      <c r="D70" s="2">
        <v>6.8472025168095701E-3</v>
      </c>
      <c r="E70" s="2">
        <v>7.5682493918371001E-3</v>
      </c>
      <c r="F70" s="2">
        <v>7.2664359861591699E-3</v>
      </c>
      <c r="G70" s="2">
        <v>7.3395539371870697E-3</v>
      </c>
      <c r="H70" s="2">
        <v>7.9077984352654198E-3</v>
      </c>
      <c r="I70" s="2">
        <v>7.9755596409646409E-3</v>
      </c>
      <c r="J70" s="2">
        <v>7.7918070306272E-3</v>
      </c>
      <c r="K70" s="2">
        <v>7.9464007478965391E-3</v>
      </c>
      <c r="L70" s="2">
        <v>7.9627740314031897E-3</v>
      </c>
      <c r="M70" s="2">
        <v>8.5642553790562896E-3</v>
      </c>
      <c r="N70" s="2">
        <v>8.9013615136699503E-3</v>
      </c>
    </row>
    <row r="71" spans="1:14" x14ac:dyDescent="0.3">
      <c r="A71" s="8" t="s">
        <v>198</v>
      </c>
      <c r="B71" s="8" t="s">
        <v>16</v>
      </c>
      <c r="C71" s="2">
        <v>1.6428661695943401E-3</v>
      </c>
      <c r="D71" s="2">
        <v>1.6346924927518401E-3</v>
      </c>
      <c r="E71" s="2">
        <v>1.59173499114034E-3</v>
      </c>
      <c r="F71" s="2">
        <v>1.64359861591696E-3</v>
      </c>
      <c r="G71" s="2">
        <v>1.6499772416932201E-3</v>
      </c>
      <c r="H71" s="2">
        <v>1.6825103053756201E-3</v>
      </c>
      <c r="I71" s="2">
        <v>1.78436249594463E-3</v>
      </c>
      <c r="J71" s="2">
        <v>1.8000874328181701E-3</v>
      </c>
      <c r="K71" s="2">
        <v>2.07749039160694E-3</v>
      </c>
      <c r="L71" s="2">
        <v>2.4385995471172301E-3</v>
      </c>
      <c r="M71" s="2">
        <v>2.8860367441751302E-3</v>
      </c>
      <c r="N71" s="2">
        <v>3.3983030409331099E-3</v>
      </c>
    </row>
    <row r="72" spans="1:14" x14ac:dyDescent="0.3">
      <c r="A72" s="8" t="s">
        <v>198</v>
      </c>
      <c r="B72" s="8" t="s">
        <v>108</v>
      </c>
      <c r="C72" s="2">
        <v>7.1622646278276206E-2</v>
      </c>
      <c r="D72" s="2">
        <v>7.2975140336808297E-2</v>
      </c>
      <c r="E72" s="2">
        <v>7.5622428447007201E-2</v>
      </c>
      <c r="F72" s="2">
        <v>7.8056516724336805E-2</v>
      </c>
      <c r="G72" s="2">
        <v>7.9739417387346398E-2</v>
      </c>
      <c r="H72" s="2">
        <v>7.8517147584195604E-2</v>
      </c>
      <c r="I72" s="2">
        <v>7.8241591867632701E-2</v>
      </c>
      <c r="J72" s="2">
        <v>7.69408799855993E-2</v>
      </c>
      <c r="K72" s="2">
        <v>7.6893113119351805E-2</v>
      </c>
      <c r="L72" s="2">
        <v>7.6218677681837405E-2</v>
      </c>
      <c r="M72" s="2">
        <v>8.6135291771275699E-2</v>
      </c>
      <c r="N72" s="2">
        <v>8.9649426673390195E-2</v>
      </c>
    </row>
    <row r="73" spans="1:14" x14ac:dyDescent="0.3">
      <c r="A73" s="8" t="s">
        <v>198</v>
      </c>
      <c r="B73" s="8" t="s">
        <v>109</v>
      </c>
      <c r="C73" s="2">
        <v>0.44780740553519499</v>
      </c>
      <c r="D73" s="2">
        <v>0.42751835173647501</v>
      </c>
      <c r="E73" s="2">
        <v>0.40592245547646899</v>
      </c>
      <c r="F73" s="2">
        <v>0.38806228373702401</v>
      </c>
      <c r="G73" s="2">
        <v>0.36962335002275798</v>
      </c>
      <c r="H73" s="2">
        <v>0.34600824430049598</v>
      </c>
      <c r="I73" s="2">
        <v>0.32199632313182702</v>
      </c>
      <c r="J73" s="2">
        <v>0.301694653740325</v>
      </c>
      <c r="K73" s="2">
        <v>0.26820400955645601</v>
      </c>
      <c r="L73" s="2">
        <v>0.25488342001144598</v>
      </c>
      <c r="M73" s="2">
        <v>0.182571153710786</v>
      </c>
      <c r="N73" s="2">
        <v>0.13560325360110501</v>
      </c>
    </row>
    <row r="74" spans="1:14" x14ac:dyDescent="0.3">
      <c r="A74" s="8" t="s">
        <v>199</v>
      </c>
      <c r="B74" s="8" t="s">
        <v>113</v>
      </c>
      <c r="C74" s="2">
        <v>4.1087570116831599E-3</v>
      </c>
      <c r="D74" s="2">
        <v>4.0410320174075198E-3</v>
      </c>
      <c r="E74" s="2">
        <v>4.3552812071330597E-3</v>
      </c>
      <c r="F74" s="2">
        <v>4.5718184919822597E-3</v>
      </c>
      <c r="G74" s="2">
        <v>4.7854895923967597E-3</v>
      </c>
      <c r="H74" s="2">
        <v>4.9674825974705102E-3</v>
      </c>
      <c r="I74" s="2">
        <v>5.4279222418581203E-3</v>
      </c>
      <c r="J74" s="2">
        <v>6.5015950174692402E-3</v>
      </c>
      <c r="K74" s="2">
        <v>7.1700991609458401E-3</v>
      </c>
      <c r="L74" s="2">
        <v>8.8093127019992605E-3</v>
      </c>
      <c r="M74" s="2">
        <v>1.07992515370222E-2</v>
      </c>
      <c r="N74" s="2">
        <v>1.21846835506772E-2</v>
      </c>
    </row>
    <row r="75" spans="1:14" x14ac:dyDescent="0.3">
      <c r="A75" s="8" t="s">
        <v>199</v>
      </c>
      <c r="B75" s="8" t="s">
        <v>114</v>
      </c>
      <c r="C75" s="2">
        <v>0.471649576619386</v>
      </c>
      <c r="D75" s="2">
        <v>0.48668531758367001</v>
      </c>
      <c r="E75" s="2">
        <v>0.50360082304526799</v>
      </c>
      <c r="F75" s="2">
        <v>0.51944728761514802</v>
      </c>
      <c r="G75" s="2">
        <v>0.53533900006693003</v>
      </c>
      <c r="H75" s="2">
        <v>0.55632537011013405</v>
      </c>
      <c r="I75" s="2">
        <v>0.57832618025751104</v>
      </c>
      <c r="J75" s="2">
        <v>0.59884551116512197</v>
      </c>
      <c r="K75" s="2">
        <v>0.62538520213577398</v>
      </c>
      <c r="L75" s="2">
        <v>0.64064868575351097</v>
      </c>
      <c r="M75" s="2">
        <v>0.701443464314354</v>
      </c>
      <c r="N75" s="2">
        <v>0.73886007753889504</v>
      </c>
    </row>
    <row r="76" spans="1:14" x14ac:dyDescent="0.3">
      <c r="A76" s="8" t="s">
        <v>199</v>
      </c>
      <c r="B76" s="8" t="s">
        <v>115</v>
      </c>
      <c r="C76" s="2">
        <v>8.3246989888884904E-3</v>
      </c>
      <c r="D76" s="2">
        <v>8.5656063274962904E-3</v>
      </c>
      <c r="E76" s="2">
        <v>9.1906721536351207E-3</v>
      </c>
      <c r="F76" s="2">
        <v>9.9283520982599797E-3</v>
      </c>
      <c r="G76" s="2">
        <v>1.00394886553778E-2</v>
      </c>
      <c r="H76" s="2">
        <v>1.0817346972123301E-2</v>
      </c>
      <c r="I76" s="2">
        <v>1.12660944206009E-2</v>
      </c>
      <c r="J76" s="2">
        <v>1.15145070636488E-2</v>
      </c>
      <c r="K76" s="2">
        <v>1.2173913043478301E-2</v>
      </c>
      <c r="L76" s="2">
        <v>1.24417241083431E-2</v>
      </c>
      <c r="M76" s="2">
        <v>1.33654103180968E-2</v>
      </c>
      <c r="N76" s="2">
        <v>1.4123155933739501E-2</v>
      </c>
    </row>
    <row r="77" spans="1:14" x14ac:dyDescent="0.3">
      <c r="A77" s="8" t="s">
        <v>199</v>
      </c>
      <c r="B77" s="8" t="s">
        <v>16</v>
      </c>
      <c r="C77" s="2">
        <v>2.2866125978062801E-3</v>
      </c>
      <c r="D77" s="2">
        <v>2.5904051393638001E-3</v>
      </c>
      <c r="E77" s="2">
        <v>2.4691358024691401E-3</v>
      </c>
      <c r="F77" s="2">
        <v>2.3541453428863901E-3</v>
      </c>
      <c r="G77" s="2">
        <v>2.3090823907368999E-3</v>
      </c>
      <c r="H77" s="2">
        <v>2.2222948462368099E-3</v>
      </c>
      <c r="I77" s="2">
        <v>1.92501893461247E-3</v>
      </c>
      <c r="J77" s="2">
        <v>1.9444022482151E-3</v>
      </c>
      <c r="K77" s="2">
        <v>2.25781845919146E-3</v>
      </c>
      <c r="L77" s="2">
        <v>2.2881331693504598E-3</v>
      </c>
      <c r="M77" s="2">
        <v>2.5394279604383902E-3</v>
      </c>
      <c r="N77" s="2">
        <v>2.8699461255727301E-3</v>
      </c>
    </row>
    <row r="78" spans="1:14" x14ac:dyDescent="0.3">
      <c r="A78" s="8" t="s">
        <v>199</v>
      </c>
      <c r="B78" s="8" t="s">
        <v>108</v>
      </c>
      <c r="C78" s="2">
        <v>7.2778591589552993E-2</v>
      </c>
      <c r="D78" s="2">
        <v>7.5121749041550098E-2</v>
      </c>
      <c r="E78" s="2">
        <v>7.6817558299039801E-2</v>
      </c>
      <c r="F78" s="2">
        <v>7.92221084953941E-2</v>
      </c>
      <c r="G78" s="2">
        <v>8.0985208486714394E-2</v>
      </c>
      <c r="H78" s="2">
        <v>8.2094186084512605E-2</v>
      </c>
      <c r="I78" s="2">
        <v>8.3438525624842205E-2</v>
      </c>
      <c r="J78" s="2">
        <v>8.2819383259911894E-2</v>
      </c>
      <c r="K78" s="2">
        <v>8.3539282990083896E-2</v>
      </c>
      <c r="L78" s="2">
        <v>8.2544404084317693E-2</v>
      </c>
      <c r="M78" s="2">
        <v>9.2809409248863897E-2</v>
      </c>
      <c r="N78" s="2">
        <v>9.6747394391017594E-2</v>
      </c>
    </row>
    <row r="79" spans="1:14" x14ac:dyDescent="0.3">
      <c r="A79" s="8" t="s">
        <v>199</v>
      </c>
      <c r="B79" s="8" t="s">
        <v>109</v>
      </c>
      <c r="C79" s="2">
        <v>0.44085176319268299</v>
      </c>
      <c r="D79" s="2">
        <v>0.42299588989051201</v>
      </c>
      <c r="E79" s="2">
        <v>0.40356652949245497</v>
      </c>
      <c r="F79" s="2">
        <v>0.38447628795632899</v>
      </c>
      <c r="G79" s="2">
        <v>0.36654173080784402</v>
      </c>
      <c r="H79" s="2">
        <v>0.34357331938952301</v>
      </c>
      <c r="I79" s="2">
        <v>0.31961625852057601</v>
      </c>
      <c r="J79" s="2">
        <v>0.29837460124563298</v>
      </c>
      <c r="K79" s="2">
        <v>0.26947368421052598</v>
      </c>
      <c r="L79" s="2">
        <v>0.253267740182479</v>
      </c>
      <c r="M79" s="2">
        <v>0.17904303662122401</v>
      </c>
      <c r="N79" s="2">
        <v>0.13521474246009799</v>
      </c>
    </row>
    <row r="80" spans="1:14" x14ac:dyDescent="0.3">
      <c r="A80" s="8" t="s">
        <v>200</v>
      </c>
      <c r="B80" s="8" t="s">
        <v>113</v>
      </c>
      <c r="C80" s="2">
        <v>3.9920159680638702E-3</v>
      </c>
      <c r="D80" s="2">
        <v>4.1512535963830702E-3</v>
      </c>
      <c r="E80" s="2">
        <v>4.2296795818203602E-3</v>
      </c>
      <c r="F80" s="2">
        <v>4.4517787926468899E-3</v>
      </c>
      <c r="G80" s="2">
        <v>4.5770779934090101E-3</v>
      </c>
      <c r="H80" s="2">
        <v>4.5734328255562003E-3</v>
      </c>
      <c r="I80" s="2">
        <v>5.1317477548603599E-3</v>
      </c>
      <c r="J80" s="2">
        <v>5.3658842726245796E-3</v>
      </c>
      <c r="K80" s="2">
        <v>6.4469234901873996E-3</v>
      </c>
      <c r="L80" s="2">
        <v>6.6160903316866597E-3</v>
      </c>
      <c r="M80" s="2">
        <v>8.5123631941629498E-3</v>
      </c>
      <c r="N80" s="2">
        <v>9.4666532744073894E-3</v>
      </c>
    </row>
    <row r="81" spans="1:14" x14ac:dyDescent="0.3">
      <c r="A81" s="8" t="s">
        <v>200</v>
      </c>
      <c r="B81" s="8" t="s">
        <v>114</v>
      </c>
      <c r="C81" s="2">
        <v>0.47205588822355299</v>
      </c>
      <c r="D81" s="2">
        <v>0.49066995478832698</v>
      </c>
      <c r="E81" s="2">
        <v>0.50600534695343402</v>
      </c>
      <c r="F81" s="2">
        <v>0.52388993360709202</v>
      </c>
      <c r="G81" s="2">
        <v>0.54445258147198805</v>
      </c>
      <c r="H81" s="2">
        <v>0.57075066194422497</v>
      </c>
      <c r="I81" s="2">
        <v>0.59524984374486001</v>
      </c>
      <c r="J81" s="2">
        <v>0.61550771934228699</v>
      </c>
      <c r="K81" s="2">
        <v>0.64206933603008598</v>
      </c>
      <c r="L81" s="2">
        <v>0.66202070101152699</v>
      </c>
      <c r="M81" s="2">
        <v>0.72592892852317303</v>
      </c>
      <c r="N81" s="2">
        <v>0.764940739252712</v>
      </c>
    </row>
    <row r="82" spans="1:14" x14ac:dyDescent="0.3">
      <c r="A82" s="8" t="s">
        <v>200</v>
      </c>
      <c r="B82" s="8" t="s">
        <v>115</v>
      </c>
      <c r="C82" s="2">
        <v>1.26413838988689E-2</v>
      </c>
      <c r="D82" s="2">
        <v>1.3481298808055899E-2</v>
      </c>
      <c r="E82" s="2">
        <v>1.4684170623678199E-2</v>
      </c>
      <c r="F82" s="2">
        <v>1.49671873201059E-2</v>
      </c>
      <c r="G82" s="2">
        <v>1.5745148297327E-2</v>
      </c>
      <c r="H82" s="2">
        <v>1.5267700560503399E-2</v>
      </c>
      <c r="I82" s="2">
        <v>1.5987368005526501E-2</v>
      </c>
      <c r="J82" s="2">
        <v>1.64428266599724E-2</v>
      </c>
      <c r="K82" s="2">
        <v>1.77290395980154E-2</v>
      </c>
      <c r="L82" s="2">
        <v>1.74076687838156E-2</v>
      </c>
      <c r="M82" s="2">
        <v>1.74030536413998E-2</v>
      </c>
      <c r="N82" s="2">
        <v>1.7928887103254298E-2</v>
      </c>
    </row>
    <row r="83" spans="1:14" x14ac:dyDescent="0.3">
      <c r="A83" s="8" t="s">
        <v>200</v>
      </c>
      <c r="B83" s="8" t="s">
        <v>16</v>
      </c>
      <c r="C83" s="2">
        <v>1.62175648702595E-3</v>
      </c>
      <c r="D83" s="2">
        <v>1.39745170571311E-3</v>
      </c>
      <c r="E83" s="2">
        <v>1.47639758988069E-3</v>
      </c>
      <c r="F83" s="2">
        <v>1.34320911847104E-3</v>
      </c>
      <c r="G83" s="2">
        <v>1.5745148297327E-3</v>
      </c>
      <c r="H83" s="2">
        <v>1.6161755097830199E-3</v>
      </c>
      <c r="I83" s="2">
        <v>1.90795749860193E-3</v>
      </c>
      <c r="J83" s="2">
        <v>1.91414585163801E-3</v>
      </c>
      <c r="K83" s="2">
        <v>2.0541667983440298E-3</v>
      </c>
      <c r="L83" s="2">
        <v>2.17595859797695E-3</v>
      </c>
      <c r="M83" s="2">
        <v>2.97257127415214E-3</v>
      </c>
      <c r="N83" s="2">
        <v>3.0885897950984299E-3</v>
      </c>
    </row>
    <row r="84" spans="1:14" x14ac:dyDescent="0.3">
      <c r="A84" s="8" t="s">
        <v>200</v>
      </c>
      <c r="B84" s="8" t="s">
        <v>108</v>
      </c>
      <c r="C84" s="2">
        <v>6.8196939454424496E-2</v>
      </c>
      <c r="D84" s="2">
        <v>7.2461981093300404E-2</v>
      </c>
      <c r="E84" s="2">
        <v>7.5655400821994304E-2</v>
      </c>
      <c r="F84" s="2">
        <v>7.8021261081475196E-2</v>
      </c>
      <c r="G84" s="2">
        <v>8.0410106188209401E-2</v>
      </c>
      <c r="H84" s="2">
        <v>8.2837591554623294E-2</v>
      </c>
      <c r="I84" s="2">
        <v>8.2042172439882904E-2</v>
      </c>
      <c r="J84" s="2">
        <v>8.1272750094138299E-2</v>
      </c>
      <c r="K84" s="2">
        <v>8.2672312991814906E-2</v>
      </c>
      <c r="L84" s="2">
        <v>8.1451423194542502E-2</v>
      </c>
      <c r="M84" s="2">
        <v>8.74476422105121E-2</v>
      </c>
      <c r="N84" s="2">
        <v>9.1276617115307407E-2</v>
      </c>
    </row>
    <row r="85" spans="1:14" x14ac:dyDescent="0.3">
      <c r="A85" s="8" t="s">
        <v>200</v>
      </c>
      <c r="B85" s="8" t="s">
        <v>109</v>
      </c>
      <c r="C85" s="2">
        <v>0.44149201596806398</v>
      </c>
      <c r="D85" s="2">
        <v>0.41783806000821999</v>
      </c>
      <c r="E85" s="2">
        <v>0.39794900442919301</v>
      </c>
      <c r="F85" s="2">
        <v>0.377326630080209</v>
      </c>
      <c r="G85" s="2">
        <v>0.353240571219334</v>
      </c>
      <c r="H85" s="2">
        <v>0.32495443760530901</v>
      </c>
      <c r="I85" s="2">
        <v>0.299680910556268</v>
      </c>
      <c r="J85" s="2">
        <v>0.27949667377934001</v>
      </c>
      <c r="K85" s="2">
        <v>0.24902822109155301</v>
      </c>
      <c r="L85" s="2">
        <v>0.23032815808045201</v>
      </c>
      <c r="M85" s="2">
        <v>0.15773544115659999</v>
      </c>
      <c r="N85" s="2">
        <v>0.113298513459221</v>
      </c>
    </row>
    <row r="86" spans="1:14" x14ac:dyDescent="0.3">
      <c r="A86" s="8" t="s">
        <v>201</v>
      </c>
      <c r="B86" s="8" t="s">
        <v>113</v>
      </c>
      <c r="C86" s="2">
        <v>3.7306988151576898E-3</v>
      </c>
      <c r="D86" s="2">
        <v>3.6597763470010199E-3</v>
      </c>
      <c r="E86" s="2">
        <v>3.9362265149510498E-3</v>
      </c>
      <c r="F86" s="2">
        <v>4.1703319975238701E-3</v>
      </c>
      <c r="G86" s="2">
        <v>4.3833179811326702E-3</v>
      </c>
      <c r="H86" s="2">
        <v>4.5823270790760996E-3</v>
      </c>
      <c r="I86" s="2">
        <v>4.8611111111111103E-3</v>
      </c>
      <c r="J86" s="2">
        <v>5.4869684499314099E-3</v>
      </c>
      <c r="K86" s="2">
        <v>5.8951196621304597E-3</v>
      </c>
      <c r="L86" s="2">
        <v>5.9629285854920803E-3</v>
      </c>
      <c r="M86" s="2">
        <v>6.5540844102645402E-3</v>
      </c>
      <c r="N86" s="2">
        <v>8.0721510787782093E-3</v>
      </c>
    </row>
    <row r="87" spans="1:14" x14ac:dyDescent="0.3">
      <c r="A87" s="8" t="s">
        <v>201</v>
      </c>
      <c r="B87" s="8" t="s">
        <v>114</v>
      </c>
      <c r="C87" s="2">
        <v>0.45158727417181899</v>
      </c>
      <c r="D87" s="2">
        <v>0.46668925787868498</v>
      </c>
      <c r="E87" s="2">
        <v>0.48577666049219398</v>
      </c>
      <c r="F87" s="2">
        <v>0.50272049001400998</v>
      </c>
      <c r="G87" s="2">
        <v>0.52031254962995899</v>
      </c>
      <c r="H87" s="2">
        <v>0.54068363366152705</v>
      </c>
      <c r="I87" s="2">
        <v>0.56065821256038695</v>
      </c>
      <c r="J87" s="2">
        <v>0.57989668155152796</v>
      </c>
      <c r="K87" s="2">
        <v>0.61142069450962</v>
      </c>
      <c r="L87" s="2">
        <v>0.62534807189266695</v>
      </c>
      <c r="M87" s="2">
        <v>0.68350114960754804</v>
      </c>
      <c r="N87" s="2">
        <v>0.72245752155065002</v>
      </c>
    </row>
    <row r="88" spans="1:14" x14ac:dyDescent="0.3">
      <c r="A88" s="8" t="s">
        <v>201</v>
      </c>
      <c r="B88" s="8" t="s">
        <v>115</v>
      </c>
      <c r="C88" s="2">
        <v>8.6358768869390992E-3</v>
      </c>
      <c r="D88" s="2">
        <v>8.7427990511690992E-3</v>
      </c>
      <c r="E88" s="2">
        <v>8.9970891770309609E-3</v>
      </c>
      <c r="F88" s="2">
        <v>9.4809891506206605E-3</v>
      </c>
      <c r="G88" s="2">
        <v>9.5289521328971206E-3</v>
      </c>
      <c r="H88" s="2">
        <v>9.5052325221375907E-3</v>
      </c>
      <c r="I88" s="2">
        <v>1.0507246376811601E-2</v>
      </c>
      <c r="J88" s="2">
        <v>1.0973936899862801E-2</v>
      </c>
      <c r="K88" s="2">
        <v>1.14089629282027E-2</v>
      </c>
      <c r="L88" s="2">
        <v>1.18414761060951E-2</v>
      </c>
      <c r="M88" s="2">
        <v>1.28967467427786E-2</v>
      </c>
      <c r="N88" s="2">
        <v>1.31795306193632E-2</v>
      </c>
    </row>
    <row r="89" spans="1:14" x14ac:dyDescent="0.3">
      <c r="A89" s="8" t="s">
        <v>201</v>
      </c>
      <c r="B89" s="8" t="s">
        <v>16</v>
      </c>
      <c r="C89" s="2">
        <v>2.0035234377698699E-3</v>
      </c>
      <c r="D89" s="2">
        <v>1.82988817350051E-3</v>
      </c>
      <c r="E89" s="2">
        <v>2.0838846255623201E-3</v>
      </c>
      <c r="F89" s="2">
        <v>2.0851659987619299E-3</v>
      </c>
      <c r="G89" s="2">
        <v>2.4140012070006001E-3</v>
      </c>
      <c r="H89" s="2">
        <v>2.1673168617251798E-3</v>
      </c>
      <c r="I89" s="2">
        <v>2.2946859903381599E-3</v>
      </c>
      <c r="J89" s="2">
        <v>2.36406619385343E-3</v>
      </c>
      <c r="K89" s="2">
        <v>2.4636320976067598E-3</v>
      </c>
      <c r="L89" s="2">
        <v>2.5314319466711701E-3</v>
      </c>
      <c r="M89" s="2">
        <v>2.8541980496313299E-3</v>
      </c>
      <c r="N89" s="2">
        <v>3.4132243759031301E-3</v>
      </c>
    </row>
    <row r="90" spans="1:14" x14ac:dyDescent="0.3">
      <c r="A90" s="8" t="s">
        <v>201</v>
      </c>
      <c r="B90" s="8" t="s">
        <v>108</v>
      </c>
      <c r="C90" s="2">
        <v>7.2403191820097398E-2</v>
      </c>
      <c r="D90" s="2">
        <v>7.4754320569298496E-2</v>
      </c>
      <c r="E90" s="2">
        <v>7.6508335538502295E-2</v>
      </c>
      <c r="F90" s="2">
        <v>8.1712442576483205E-2</v>
      </c>
      <c r="G90" s="2">
        <v>8.3886541943270998E-2</v>
      </c>
      <c r="H90" s="2">
        <v>8.5547092699238297E-2</v>
      </c>
      <c r="I90" s="2">
        <v>8.6111111111111097E-2</v>
      </c>
      <c r="J90" s="2">
        <v>8.6186265067273699E-2</v>
      </c>
      <c r="K90" s="2">
        <v>8.6755044580009405E-2</v>
      </c>
      <c r="L90" s="2">
        <v>8.5928051078671297E-2</v>
      </c>
      <c r="M90" s="2">
        <v>9.7359866804091005E-2</v>
      </c>
      <c r="N90" s="2">
        <v>0.10374208979022401</v>
      </c>
    </row>
    <row r="91" spans="1:14" x14ac:dyDescent="0.3">
      <c r="A91" s="8" t="s">
        <v>201</v>
      </c>
      <c r="B91" s="8" t="s">
        <v>109</v>
      </c>
      <c r="C91" s="2">
        <v>0.46163943486821701</v>
      </c>
      <c r="D91" s="2">
        <v>0.44432395798034602</v>
      </c>
      <c r="E91" s="2">
        <v>0.42269780365176002</v>
      </c>
      <c r="F91" s="2">
        <v>0.39983058026260099</v>
      </c>
      <c r="G91" s="2">
        <v>0.37947463710573998</v>
      </c>
      <c r="H91" s="2">
        <v>0.35751439717629602</v>
      </c>
      <c r="I91" s="2">
        <v>0.33556763285024199</v>
      </c>
      <c r="J91" s="2">
        <v>0.315092081837551</v>
      </c>
      <c r="K91" s="2">
        <v>0.28205654622243098</v>
      </c>
      <c r="L91" s="2">
        <v>0.26838804039040298</v>
      </c>
      <c r="M91" s="2">
        <v>0.19683395438568699</v>
      </c>
      <c r="N91" s="2">
        <v>0.149135482585081</v>
      </c>
    </row>
    <row r="92" spans="1:14" x14ac:dyDescent="0.3">
      <c r="A92" s="8" t="s">
        <v>202</v>
      </c>
      <c r="B92" s="8" t="s">
        <v>113</v>
      </c>
      <c r="C92" s="2">
        <v>2.53373726246213E-3</v>
      </c>
      <c r="D92" s="2">
        <v>2.7666268851036101E-3</v>
      </c>
      <c r="E92" s="2">
        <v>2.6962727993655798E-3</v>
      </c>
      <c r="F92" s="2">
        <v>3.4083504586236301E-3</v>
      </c>
      <c r="G92" s="2">
        <v>3.9787798408488098E-3</v>
      </c>
      <c r="H92" s="2">
        <v>4.7585058291696397E-3</v>
      </c>
      <c r="I92" s="2">
        <v>5.03557239212788E-3</v>
      </c>
      <c r="J92" s="2">
        <v>5.1454932576295203E-3</v>
      </c>
      <c r="K92" s="2">
        <v>6.7822841276343896E-3</v>
      </c>
      <c r="L92" s="2">
        <v>7.74793388429752E-3</v>
      </c>
      <c r="M92" s="2">
        <v>9.5303755373509595E-3</v>
      </c>
      <c r="N92" s="2">
        <v>1.0597153465346501E-2</v>
      </c>
    </row>
    <row r="93" spans="1:14" x14ac:dyDescent="0.3">
      <c r="A93" s="8" t="s">
        <v>202</v>
      </c>
      <c r="B93" s="8" t="s">
        <v>114</v>
      </c>
      <c r="C93" s="2">
        <v>0.43244285320848302</v>
      </c>
      <c r="D93" s="2">
        <v>0.44933275469241601</v>
      </c>
      <c r="E93" s="2">
        <v>0.46486915146709001</v>
      </c>
      <c r="F93" s="2">
        <v>0.47882311663575799</v>
      </c>
      <c r="G93" s="2">
        <v>0.49341782100402798</v>
      </c>
      <c r="H93" s="2">
        <v>0.51377587437544603</v>
      </c>
      <c r="I93" s="2">
        <v>0.53654254827681802</v>
      </c>
      <c r="J93" s="2">
        <v>0.55731014904187404</v>
      </c>
      <c r="K93" s="2">
        <v>0.58327643497655801</v>
      </c>
      <c r="L93" s="2">
        <v>0.59771005509641895</v>
      </c>
      <c r="M93" s="2">
        <v>0.66282747992537905</v>
      </c>
      <c r="N93" s="2">
        <v>0.70552289603960405</v>
      </c>
    </row>
    <row r="94" spans="1:14" x14ac:dyDescent="0.3">
      <c r="A94" s="8" t="s">
        <v>202</v>
      </c>
      <c r="B94" s="8" t="s">
        <v>115</v>
      </c>
      <c r="C94" s="2">
        <v>6.1140181768108001E-3</v>
      </c>
      <c r="D94" s="2">
        <v>7.3234241076272103E-3</v>
      </c>
      <c r="E94" s="2">
        <v>7.61300555114988E-3</v>
      </c>
      <c r="F94" s="2">
        <v>8.1700165405242803E-3</v>
      </c>
      <c r="G94" s="2">
        <v>8.6452500245603695E-3</v>
      </c>
      <c r="H94" s="2">
        <v>9.5645967166309801E-3</v>
      </c>
      <c r="I94" s="2">
        <v>9.5629677538575306E-3</v>
      </c>
      <c r="J94" s="2">
        <v>1.0113555713271801E-2</v>
      </c>
      <c r="K94" s="2">
        <v>1.11065592425691E-2</v>
      </c>
      <c r="L94" s="2">
        <v>1.1277548209366399E-2</v>
      </c>
      <c r="M94" s="2">
        <v>1.2166436856192699E-2</v>
      </c>
      <c r="N94" s="2">
        <v>1.3072400990099001E-2</v>
      </c>
    </row>
    <row r="95" spans="1:14" x14ac:dyDescent="0.3">
      <c r="A95" s="8" t="s">
        <v>202</v>
      </c>
      <c r="B95" s="8" t="s">
        <v>16</v>
      </c>
      <c r="C95" s="2">
        <v>1.4871936105756E-3</v>
      </c>
      <c r="D95" s="2">
        <v>1.84441792340241E-3</v>
      </c>
      <c r="E95" s="2">
        <v>1.7975151995770599E-3</v>
      </c>
      <c r="F95" s="2">
        <v>1.75429803017393E-3</v>
      </c>
      <c r="G95" s="2">
        <v>1.8174673347087101E-3</v>
      </c>
      <c r="H95" s="2">
        <v>1.9034023316678601E-3</v>
      </c>
      <c r="I95" s="2">
        <v>1.7555206504666001E-3</v>
      </c>
      <c r="J95" s="2">
        <v>1.8630234208658601E-3</v>
      </c>
      <c r="K95" s="2">
        <v>2.2759342710182498E-3</v>
      </c>
      <c r="L95" s="2">
        <v>2.3674242424242399E-3</v>
      </c>
      <c r="M95" s="2">
        <v>3.4471571092545999E-3</v>
      </c>
      <c r="N95" s="2">
        <v>3.5581683168316798E-3</v>
      </c>
    </row>
    <row r="96" spans="1:14" x14ac:dyDescent="0.3">
      <c r="A96" s="8" t="s">
        <v>202</v>
      </c>
      <c r="B96" s="8" t="s">
        <v>108</v>
      </c>
      <c r="C96" s="2">
        <v>7.6562930322225303E-2</v>
      </c>
      <c r="D96" s="2">
        <v>7.9092980362373902E-2</v>
      </c>
      <c r="E96" s="2">
        <v>8.42717420037008E-2</v>
      </c>
      <c r="F96" s="2">
        <v>8.6662322690591903E-2</v>
      </c>
      <c r="G96" s="2">
        <v>8.7189311327242405E-2</v>
      </c>
      <c r="H96" s="2">
        <v>8.89364739471806E-2</v>
      </c>
      <c r="I96" s="2">
        <v>9.0825094705719298E-2</v>
      </c>
      <c r="J96" s="2">
        <v>9.2264017033357001E-2</v>
      </c>
      <c r="K96" s="2">
        <v>9.4724384359779701E-2</v>
      </c>
      <c r="L96" s="2">
        <v>9.4008264462809896E-2</v>
      </c>
      <c r="M96" s="2">
        <v>0.105929110227918</v>
      </c>
      <c r="N96" s="2">
        <v>0.112469059405941</v>
      </c>
    </row>
    <row r="97" spans="1:15" x14ac:dyDescent="0.3">
      <c r="A97" s="8" t="s">
        <v>202</v>
      </c>
      <c r="B97" s="8" t="s">
        <v>109</v>
      </c>
      <c r="C97" s="2">
        <v>0.48085926741944401</v>
      </c>
      <c r="D97" s="2">
        <v>0.45963979602907701</v>
      </c>
      <c r="E97" s="2">
        <v>0.43875231297911699</v>
      </c>
      <c r="F97" s="2">
        <v>0.42118189564432901</v>
      </c>
      <c r="G97" s="2">
        <v>0.40495137046861202</v>
      </c>
      <c r="H97" s="2">
        <v>0.38106114679990499</v>
      </c>
      <c r="I97" s="2">
        <v>0.35627829622101098</v>
      </c>
      <c r="J97" s="2">
        <v>0.33330376153300201</v>
      </c>
      <c r="K97" s="2">
        <v>0.30183440302244102</v>
      </c>
      <c r="L97" s="2">
        <v>0.286888774104683</v>
      </c>
      <c r="M97" s="2">
        <v>0.20609944034390501</v>
      </c>
      <c r="N97" s="2">
        <v>0.15478032178217799</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113</v>
      </c>
      <c r="C102" s="2">
        <v>4.7619047619047603E-2</v>
      </c>
      <c r="D102" s="2">
        <v>4.5454545454545497E-2</v>
      </c>
      <c r="E102" s="2">
        <v>4.3478260869565202E-2</v>
      </c>
      <c r="F102" s="2">
        <v>0.114583333333333</v>
      </c>
      <c r="G102" s="2">
        <v>0.15887850467289699</v>
      </c>
      <c r="H102" s="2">
        <v>-1.6129032258064498E-2</v>
      </c>
      <c r="I102" s="2">
        <v>0.13934426229508201</v>
      </c>
      <c r="J102" s="2">
        <v>0.107913669064748</v>
      </c>
      <c r="K102" s="2">
        <v>0.103896103896104</v>
      </c>
      <c r="L102" s="2">
        <v>0.19411764705882401</v>
      </c>
      <c r="M102" s="2">
        <v>0.17241379310344801</v>
      </c>
      <c r="N102" s="3">
        <v>0.71223021582733803</v>
      </c>
      <c r="O102" s="3">
        <v>1.5869565217391299</v>
      </c>
    </row>
    <row r="103" spans="1:15" x14ac:dyDescent="0.3">
      <c r="A103" s="8" t="s">
        <v>196</v>
      </c>
      <c r="B103" s="8" t="s">
        <v>114</v>
      </c>
      <c r="C103" s="2">
        <v>6.95124795894565E-2</v>
      </c>
      <c r="D103" s="2">
        <v>5.7797164667393701E-2</v>
      </c>
      <c r="E103" s="2">
        <v>4.3195876288659799E-2</v>
      </c>
      <c r="F103" s="2">
        <v>6.6212076292123695E-2</v>
      </c>
      <c r="G103" s="2">
        <v>5.4870701640559801E-2</v>
      </c>
      <c r="H103" s="2">
        <v>8.4087514278182895E-2</v>
      </c>
      <c r="I103" s="2">
        <v>6.7028691846328398E-2</v>
      </c>
      <c r="J103" s="2">
        <v>5.6589441701481197E-2</v>
      </c>
      <c r="K103" s="2">
        <v>9.3961179007907999E-2</v>
      </c>
      <c r="L103" s="2">
        <v>0.178024577774857</v>
      </c>
      <c r="M103" s="2">
        <v>0.117204061140243</v>
      </c>
      <c r="N103" s="3">
        <v>0.52123053551082399</v>
      </c>
      <c r="O103" s="3">
        <v>1.06463917525773</v>
      </c>
    </row>
    <row r="104" spans="1:15" x14ac:dyDescent="0.3">
      <c r="A104" s="8" t="s">
        <v>196</v>
      </c>
      <c r="B104" s="8" t="s">
        <v>115</v>
      </c>
      <c r="C104" s="2">
        <v>6.7226890756302504E-2</v>
      </c>
      <c r="D104" s="2">
        <v>7.8740157480315001E-2</v>
      </c>
      <c r="E104" s="2">
        <v>0.109489051094891</v>
      </c>
      <c r="F104" s="2">
        <v>2.6315789473684199E-2</v>
      </c>
      <c r="G104" s="2">
        <v>0.128205128205128</v>
      </c>
      <c r="H104" s="2">
        <v>-5.6818181818181802E-3</v>
      </c>
      <c r="I104" s="2">
        <v>1.1428571428571401E-2</v>
      </c>
      <c r="J104" s="2">
        <v>0.13559322033898299</v>
      </c>
      <c r="K104" s="2">
        <v>0.124378109452736</v>
      </c>
      <c r="L104" s="2">
        <v>0.11504424778761101</v>
      </c>
      <c r="M104" s="2">
        <v>0.126984126984127</v>
      </c>
      <c r="N104" s="3">
        <v>0.60451977401129897</v>
      </c>
      <c r="O104" s="3">
        <v>1.07299270072993</v>
      </c>
    </row>
    <row r="105" spans="1:15" x14ac:dyDescent="0.3">
      <c r="A105" s="8" t="s">
        <v>196</v>
      </c>
      <c r="B105" s="8" t="s">
        <v>16</v>
      </c>
      <c r="C105" s="2">
        <v>0.162162162162162</v>
      </c>
      <c r="D105" s="2">
        <v>0.25581395348837199</v>
      </c>
      <c r="E105" s="2">
        <v>-7.4074074074074098E-2</v>
      </c>
      <c r="F105" s="2">
        <v>0</v>
      </c>
      <c r="G105" s="2">
        <v>0</v>
      </c>
      <c r="H105" s="2">
        <v>0</v>
      </c>
      <c r="I105" s="2">
        <v>0</v>
      </c>
      <c r="J105" s="2">
        <v>0.04</v>
      </c>
      <c r="K105" s="2">
        <v>9.6153846153846201E-2</v>
      </c>
      <c r="L105" s="2">
        <v>0.21052631578947401</v>
      </c>
      <c r="M105" s="2">
        <v>0.217391304347826</v>
      </c>
      <c r="N105" s="3">
        <v>0.68</v>
      </c>
      <c r="O105" s="3">
        <v>0.55555555555555602</v>
      </c>
    </row>
    <row r="106" spans="1:15" x14ac:dyDescent="0.3">
      <c r="A106" s="8" t="s">
        <v>196</v>
      </c>
      <c r="B106" s="8" t="s">
        <v>108</v>
      </c>
      <c r="C106" s="2">
        <v>6.5297138664710194E-2</v>
      </c>
      <c r="D106" s="2">
        <v>7.0936639118457295E-2</v>
      </c>
      <c r="E106" s="2">
        <v>4.3729903536977498E-2</v>
      </c>
      <c r="F106" s="2">
        <v>5.4836722119531701E-2</v>
      </c>
      <c r="G106" s="2">
        <v>4.0887850467289698E-3</v>
      </c>
      <c r="H106" s="2">
        <v>3.3740546829552097E-2</v>
      </c>
      <c r="I106" s="2">
        <v>4.8958919527293199E-2</v>
      </c>
      <c r="J106" s="2">
        <v>3.2188841201716699E-3</v>
      </c>
      <c r="K106" s="2">
        <v>4.7058823529411799E-2</v>
      </c>
      <c r="L106" s="2">
        <v>0.23033707865168501</v>
      </c>
      <c r="M106" s="2">
        <v>0.10792860107928599</v>
      </c>
      <c r="N106" s="3">
        <v>0.4318669527897</v>
      </c>
      <c r="O106" s="3">
        <v>0.716398713826367</v>
      </c>
    </row>
    <row r="107" spans="1:15" x14ac:dyDescent="0.3">
      <c r="A107" s="8" t="s">
        <v>196</v>
      </c>
      <c r="B107" s="8" t="s">
        <v>109</v>
      </c>
      <c r="C107" s="2">
        <v>-9.7516725252296196E-3</v>
      </c>
      <c r="D107" s="2">
        <v>-2.7481964960494699E-2</v>
      </c>
      <c r="E107" s="2">
        <v>-5.0276698457553302E-2</v>
      </c>
      <c r="F107" s="2">
        <v>-2.3307711381105899E-2</v>
      </c>
      <c r="G107" s="2">
        <v>-4.3285097740543302E-2</v>
      </c>
      <c r="H107" s="2">
        <v>-3.62213082128168E-2</v>
      </c>
      <c r="I107" s="2">
        <v>-4.8595814977973599E-2</v>
      </c>
      <c r="J107" s="2">
        <v>-0.109680219939227</v>
      </c>
      <c r="K107" s="2">
        <v>0</v>
      </c>
      <c r="L107" s="2">
        <v>-0.20071509832602</v>
      </c>
      <c r="M107" s="2">
        <v>-0.194997966653111</v>
      </c>
      <c r="N107" s="3">
        <v>-0.42714513095065798</v>
      </c>
      <c r="O107" s="3">
        <v>-0.53385140704109302</v>
      </c>
    </row>
    <row r="108" spans="1:15" x14ac:dyDescent="0.3">
      <c r="A108" s="8" t="s">
        <v>197</v>
      </c>
      <c r="B108" s="8" t="s">
        <v>113</v>
      </c>
      <c r="C108" s="2">
        <v>6.2111801242236003E-2</v>
      </c>
      <c r="D108" s="2">
        <v>0.19298245614035101</v>
      </c>
      <c r="E108" s="2">
        <v>2.4509803921568599E-2</v>
      </c>
      <c r="F108" s="2">
        <v>0.100478468899522</v>
      </c>
      <c r="G108" s="2">
        <v>9.5652173913043495E-2</v>
      </c>
      <c r="H108" s="2">
        <v>0.158730158730159</v>
      </c>
      <c r="I108" s="2">
        <v>0.11986301369863001</v>
      </c>
      <c r="J108" s="2">
        <v>8.2568807339449504E-2</v>
      </c>
      <c r="K108" s="2">
        <v>0.138418079096045</v>
      </c>
      <c r="L108" s="2">
        <v>0.23573200992555801</v>
      </c>
      <c r="M108" s="2">
        <v>0.20080321285140601</v>
      </c>
      <c r="N108" s="3">
        <v>0.82874617737003098</v>
      </c>
      <c r="O108" s="3">
        <v>1.9313725490196101</v>
      </c>
    </row>
    <row r="109" spans="1:15" x14ac:dyDescent="0.3">
      <c r="A109" s="8" t="s">
        <v>197</v>
      </c>
      <c r="B109" s="8" t="s">
        <v>114</v>
      </c>
      <c r="C109" s="2">
        <v>7.3056155507559395E-2</v>
      </c>
      <c r="D109" s="2">
        <v>6.2647813616464598E-2</v>
      </c>
      <c r="E109" s="2">
        <v>7.4249455440856094E-2</v>
      </c>
      <c r="F109" s="2">
        <v>7.0175438596491196E-2</v>
      </c>
      <c r="G109" s="2">
        <v>7.2987890271027298E-2</v>
      </c>
      <c r="H109" s="2">
        <v>7.1785028790787006E-2</v>
      </c>
      <c r="I109" s="2">
        <v>6.8660458452722103E-2</v>
      </c>
      <c r="J109" s="2">
        <v>3.6297214867446498E-2</v>
      </c>
      <c r="K109" s="2">
        <v>6.3292367399741298E-2</v>
      </c>
      <c r="L109" s="2">
        <v>0.165799799251757</v>
      </c>
      <c r="M109" s="2">
        <v>0.115007305364225</v>
      </c>
      <c r="N109" s="3">
        <v>0.43231558132519998</v>
      </c>
      <c r="O109" s="3">
        <v>1.0236764845155799</v>
      </c>
    </row>
    <row r="110" spans="1:15" x14ac:dyDescent="0.3">
      <c r="A110" s="8" t="s">
        <v>197</v>
      </c>
      <c r="B110" s="8" t="s">
        <v>115</v>
      </c>
      <c r="C110" s="2">
        <v>7.3593073593073599E-2</v>
      </c>
      <c r="D110" s="2">
        <v>9.4086021505376302E-2</v>
      </c>
      <c r="E110" s="2">
        <v>0.105651105651106</v>
      </c>
      <c r="F110" s="2">
        <v>6.5555555555555603E-2</v>
      </c>
      <c r="G110" s="2">
        <v>5.5265901981230499E-2</v>
      </c>
      <c r="H110" s="2">
        <v>7.2134387351778698E-2</v>
      </c>
      <c r="I110" s="2">
        <v>5.8064516129032302E-2</v>
      </c>
      <c r="J110" s="2">
        <v>1.30662020905923E-2</v>
      </c>
      <c r="K110" s="2">
        <v>5.8469475494410998E-2</v>
      </c>
      <c r="L110" s="2">
        <v>0.14053614947197399</v>
      </c>
      <c r="M110" s="2">
        <v>6.9800569800569798E-2</v>
      </c>
      <c r="N110" s="3">
        <v>0.308362369337979</v>
      </c>
      <c r="O110" s="3">
        <v>0.84520884520884498</v>
      </c>
    </row>
    <row r="111" spans="1:15" x14ac:dyDescent="0.3">
      <c r="A111" s="8" t="s">
        <v>197</v>
      </c>
      <c r="B111" s="8" t="s">
        <v>16</v>
      </c>
      <c r="C111" s="2">
        <v>8.2352941176470601E-2</v>
      </c>
      <c r="D111" s="2">
        <v>3.2608695652173898E-2</v>
      </c>
      <c r="E111" s="2">
        <v>0.12631578947368399</v>
      </c>
      <c r="F111" s="2">
        <v>-2.80373831775701E-2</v>
      </c>
      <c r="G111" s="2">
        <v>7.69230769230769E-2</v>
      </c>
      <c r="H111" s="2">
        <v>9.8214285714285698E-2</v>
      </c>
      <c r="I111" s="2">
        <v>7.3170731707317097E-2</v>
      </c>
      <c r="J111" s="2">
        <v>2.27272727272727E-2</v>
      </c>
      <c r="K111" s="2">
        <v>5.1851851851851899E-2</v>
      </c>
      <c r="L111" s="2">
        <v>0.28169014084506999</v>
      </c>
      <c r="M111" s="2">
        <v>0.120879120879121</v>
      </c>
      <c r="N111" s="3">
        <v>0.54545454545454497</v>
      </c>
      <c r="O111" s="3">
        <v>1.14736842105263</v>
      </c>
    </row>
    <row r="112" spans="1:15" x14ac:dyDescent="0.3">
      <c r="A112" s="8" t="s">
        <v>197</v>
      </c>
      <c r="B112" s="8" t="s">
        <v>108</v>
      </c>
      <c r="C112" s="2">
        <v>7.2715972653822306E-2</v>
      </c>
      <c r="D112" s="2">
        <v>6.7497103128621103E-2</v>
      </c>
      <c r="E112" s="2">
        <v>4.640434192673E-2</v>
      </c>
      <c r="F112" s="2">
        <v>6.61307053941909E-2</v>
      </c>
      <c r="G112" s="2">
        <v>4.3298467526149402E-2</v>
      </c>
      <c r="H112" s="2">
        <v>5.4558172068081098E-2</v>
      </c>
      <c r="I112" s="2">
        <v>2.82998010170241E-2</v>
      </c>
      <c r="J112" s="2">
        <v>1.76306170715975E-2</v>
      </c>
      <c r="K112" s="2">
        <v>4.2679061905768E-2</v>
      </c>
      <c r="L112" s="2">
        <v>0.19108409321175299</v>
      </c>
      <c r="M112" s="2">
        <v>0.119428376998979</v>
      </c>
      <c r="N112" s="3">
        <v>0.41474951623306799</v>
      </c>
      <c r="O112" s="3">
        <v>0.78561736770692003</v>
      </c>
    </row>
    <row r="113" spans="1:15" x14ac:dyDescent="0.3">
      <c r="A113" s="8" t="s">
        <v>197</v>
      </c>
      <c r="B113" s="8" t="s">
        <v>109</v>
      </c>
      <c r="C113" s="2">
        <v>1.8845573982339001E-3</v>
      </c>
      <c r="D113" s="2">
        <v>-6.5029290052130897E-3</v>
      </c>
      <c r="E113" s="2">
        <v>-1.6282592231959301E-2</v>
      </c>
      <c r="F113" s="2">
        <v>-2.3095958207313701E-2</v>
      </c>
      <c r="G113" s="2">
        <v>-3.61947649873346E-2</v>
      </c>
      <c r="H113" s="2">
        <v>-2.5172292956430298E-2</v>
      </c>
      <c r="I113" s="2">
        <v>-3.3071715295668297E-2</v>
      </c>
      <c r="J113" s="2">
        <v>-0.12801288803519401</v>
      </c>
      <c r="K113" s="2">
        <v>-9.2375470759610608E-3</v>
      </c>
      <c r="L113" s="2">
        <v>-0.226063257548591</v>
      </c>
      <c r="M113" s="2">
        <v>-0.21258456120841401</v>
      </c>
      <c r="N113" s="3">
        <v>-0.47351136997335602</v>
      </c>
      <c r="O113" s="3">
        <v>-0.54035486313967296</v>
      </c>
    </row>
    <row r="114" spans="1:15" x14ac:dyDescent="0.3">
      <c r="A114" s="8" t="s">
        <v>198</v>
      </c>
      <c r="B114" s="8" t="s">
        <v>113</v>
      </c>
      <c r="C114" s="2">
        <v>0.160377358490566</v>
      </c>
      <c r="D114" s="2">
        <v>3.2520325203252001E-2</v>
      </c>
      <c r="E114" s="2">
        <v>0.110236220472441</v>
      </c>
      <c r="F114" s="2">
        <v>8.5106382978723402E-2</v>
      </c>
      <c r="G114" s="2">
        <v>0.11111111111111099</v>
      </c>
      <c r="H114" s="2">
        <v>3.5294117647058802E-2</v>
      </c>
      <c r="I114" s="2">
        <v>0.142045454545455</v>
      </c>
      <c r="J114" s="2">
        <v>2.9850746268656699E-2</v>
      </c>
      <c r="K114" s="2">
        <v>0.19323671497584499</v>
      </c>
      <c r="L114" s="2">
        <v>0.24696356275303599</v>
      </c>
      <c r="M114" s="2">
        <v>0.14285714285714299</v>
      </c>
      <c r="N114" s="3">
        <v>0.75124378109452705</v>
      </c>
      <c r="O114" s="3">
        <v>1.7716535433070899</v>
      </c>
    </row>
    <row r="115" spans="1:15" x14ac:dyDescent="0.3">
      <c r="A115" s="8" t="s">
        <v>198</v>
      </c>
      <c r="B115" s="8" t="s">
        <v>114</v>
      </c>
      <c r="C115" s="2">
        <v>6.3771043771043798E-2</v>
      </c>
      <c r="D115" s="2">
        <v>6.5455466227764797E-2</v>
      </c>
      <c r="E115" s="2">
        <v>7.3317093458499197E-2</v>
      </c>
      <c r="F115" s="2">
        <v>4.5502352615554902E-2</v>
      </c>
      <c r="G115" s="2">
        <v>5.9458887065177102E-2</v>
      </c>
      <c r="H115" s="2">
        <v>8.1809095452273897E-2</v>
      </c>
      <c r="I115" s="2">
        <v>8.9712200304892104E-2</v>
      </c>
      <c r="J115" s="2">
        <v>4.3961168341175999E-2</v>
      </c>
      <c r="K115" s="2">
        <v>6.4565905953057806E-2</v>
      </c>
      <c r="L115" s="2">
        <v>0.1584909978639</v>
      </c>
      <c r="M115" s="2">
        <v>0.13344967238484101</v>
      </c>
      <c r="N115" s="3">
        <v>0.459324261308237</v>
      </c>
      <c r="O115" s="3">
        <v>1.0452736022814999</v>
      </c>
    </row>
    <row r="116" spans="1:15" x14ac:dyDescent="0.3">
      <c r="A116" s="8" t="s">
        <v>198</v>
      </c>
      <c r="B116" s="8" t="s">
        <v>115</v>
      </c>
      <c r="C116" s="2">
        <v>9.3596059113300503E-2</v>
      </c>
      <c r="D116" s="2">
        <v>0.135135135135135</v>
      </c>
      <c r="E116" s="2">
        <v>0</v>
      </c>
      <c r="F116" s="2">
        <v>2.3809523809523801E-2</v>
      </c>
      <c r="G116" s="2">
        <v>9.3023255813953501E-2</v>
      </c>
      <c r="H116" s="2">
        <v>4.6099290780141799E-2</v>
      </c>
      <c r="I116" s="2">
        <v>2.7118644067796599E-2</v>
      </c>
      <c r="J116" s="2">
        <v>9.9009900990098994E-3</v>
      </c>
      <c r="K116" s="2">
        <v>4.5751633986928102E-2</v>
      </c>
      <c r="L116" s="2">
        <v>0.140625</v>
      </c>
      <c r="M116" s="2">
        <v>0.112328767123288</v>
      </c>
      <c r="N116" s="3">
        <v>0.33993399339934</v>
      </c>
      <c r="O116" s="3">
        <v>0.61111111111111105</v>
      </c>
    </row>
    <row r="117" spans="1:15" x14ac:dyDescent="0.3">
      <c r="A117" s="8" t="s">
        <v>198</v>
      </c>
      <c r="B117" s="8" t="s">
        <v>16</v>
      </c>
      <c r="C117" s="2">
        <v>1.9230769230769201E-2</v>
      </c>
      <c r="D117" s="2">
        <v>0</v>
      </c>
      <c r="E117" s="2">
        <v>7.5471698113207503E-2</v>
      </c>
      <c r="F117" s="2">
        <v>1.7543859649122799E-2</v>
      </c>
      <c r="G117" s="2">
        <v>3.4482758620689703E-2</v>
      </c>
      <c r="H117" s="2">
        <v>0.1</v>
      </c>
      <c r="I117" s="2">
        <v>6.0606060606060601E-2</v>
      </c>
      <c r="J117" s="2">
        <v>0.14285714285714299</v>
      </c>
      <c r="K117" s="2">
        <v>0.22500000000000001</v>
      </c>
      <c r="L117" s="2">
        <v>0.25510204081632698</v>
      </c>
      <c r="M117" s="2">
        <v>0.26016260162601601</v>
      </c>
      <c r="N117" s="3">
        <v>1.21428571428571</v>
      </c>
      <c r="O117" s="3">
        <v>1.92452830188679</v>
      </c>
    </row>
    <row r="118" spans="1:15" x14ac:dyDescent="0.3">
      <c r="A118" s="8" t="s">
        <v>198</v>
      </c>
      <c r="B118" s="8" t="s">
        <v>108</v>
      </c>
      <c r="C118" s="2">
        <v>4.36700485222761E-2</v>
      </c>
      <c r="D118" s="2">
        <v>6.4243448858833499E-2</v>
      </c>
      <c r="E118" s="2">
        <v>7.5059571088165203E-2</v>
      </c>
      <c r="F118" s="2">
        <v>3.5463612855559698E-2</v>
      </c>
      <c r="G118" s="2">
        <v>-1.07028184088477E-3</v>
      </c>
      <c r="H118" s="2">
        <v>3.3571428571428599E-2</v>
      </c>
      <c r="I118" s="2">
        <v>3.3863165169315798E-2</v>
      </c>
      <c r="J118" s="2">
        <v>-1.03609625668449E-2</v>
      </c>
      <c r="K118" s="2">
        <v>3.4447821681864201E-2</v>
      </c>
      <c r="L118" s="2">
        <v>0.19849820437479601</v>
      </c>
      <c r="M118" s="2">
        <v>0.113865431762463</v>
      </c>
      <c r="N118" s="3">
        <v>0.36664438502673802</v>
      </c>
      <c r="O118" s="3">
        <v>0.62390786338363802</v>
      </c>
    </row>
    <row r="119" spans="1:15" x14ac:dyDescent="0.3">
      <c r="A119" s="8" t="s">
        <v>198</v>
      </c>
      <c r="B119" s="8" t="s">
        <v>109</v>
      </c>
      <c r="C119" s="2">
        <v>-2.2082686609284599E-2</v>
      </c>
      <c r="D119" s="2">
        <v>-2.4889979077988601E-2</v>
      </c>
      <c r="E119" s="2">
        <v>-4.2912104172832203E-3</v>
      </c>
      <c r="F119" s="2">
        <v>-3.4551939366919297E-2</v>
      </c>
      <c r="G119" s="2">
        <v>-5.0334795659201098E-2</v>
      </c>
      <c r="H119" s="2">
        <v>-3.4767809384877203E-2</v>
      </c>
      <c r="I119" s="2">
        <v>-1.49454240134341E-2</v>
      </c>
      <c r="J119" s="2">
        <v>-0.11967269007841801</v>
      </c>
      <c r="K119" s="2">
        <v>-8.2300542215336895E-3</v>
      </c>
      <c r="L119" s="2">
        <v>-0.24035926974519201</v>
      </c>
      <c r="M119" s="2">
        <v>-0.20511502377586399</v>
      </c>
      <c r="N119" s="3">
        <v>-0.47280941016024502</v>
      </c>
      <c r="O119" s="3">
        <v>-0.54239419946729805</v>
      </c>
    </row>
    <row r="120" spans="1:15" x14ac:dyDescent="0.3">
      <c r="A120" s="8" t="s">
        <v>199</v>
      </c>
      <c r="B120" s="8" t="s">
        <v>113</v>
      </c>
      <c r="C120" s="2">
        <v>1.7391304347826101E-2</v>
      </c>
      <c r="D120" s="2">
        <v>8.54700854700855E-2</v>
      </c>
      <c r="E120" s="2">
        <v>5.5118110236220499E-2</v>
      </c>
      <c r="F120" s="2">
        <v>6.7164179104477598E-2</v>
      </c>
      <c r="G120" s="2">
        <v>6.2937062937062901E-2</v>
      </c>
      <c r="H120" s="2">
        <v>0.13157894736842099</v>
      </c>
      <c r="I120" s="2">
        <v>0.24418604651162801</v>
      </c>
      <c r="J120" s="2">
        <v>9.8130841121495296E-2</v>
      </c>
      <c r="K120" s="2">
        <v>0.31063829787233999</v>
      </c>
      <c r="L120" s="2">
        <v>0.31168831168831201</v>
      </c>
      <c r="M120" s="2">
        <v>0.198019801980198</v>
      </c>
      <c r="N120" s="3">
        <v>1.26168224299065</v>
      </c>
      <c r="O120" s="3">
        <v>2.81102362204724</v>
      </c>
    </row>
    <row r="121" spans="1:15" x14ac:dyDescent="0.3">
      <c r="A121" s="8" t="s">
        <v>199</v>
      </c>
      <c r="B121" s="8" t="s">
        <v>114</v>
      </c>
      <c r="C121" s="2">
        <v>6.7419134914021697E-2</v>
      </c>
      <c r="D121" s="2">
        <v>4.2154566744730698E-2</v>
      </c>
      <c r="E121" s="2">
        <v>3.6772216547497398E-2</v>
      </c>
      <c r="F121" s="2">
        <v>5.0706075533661701E-2</v>
      </c>
      <c r="G121" s="2">
        <v>6.4137025692317301E-2</v>
      </c>
      <c r="H121" s="2">
        <v>7.6543499970627996E-2</v>
      </c>
      <c r="I121" s="2">
        <v>7.5575684819382302E-2</v>
      </c>
      <c r="J121" s="2">
        <v>3.9876211252600102E-2</v>
      </c>
      <c r="K121" s="2">
        <v>9.2794067424501206E-2</v>
      </c>
      <c r="L121" s="2">
        <v>0.17152551453189899</v>
      </c>
      <c r="M121" s="2">
        <v>0.118440608208529</v>
      </c>
      <c r="N121" s="3">
        <v>0.48896555222971899</v>
      </c>
      <c r="O121" s="3">
        <v>0.99856996935648601</v>
      </c>
    </row>
    <row r="122" spans="1:15" x14ac:dyDescent="0.3">
      <c r="A122" s="8" t="s">
        <v>199</v>
      </c>
      <c r="B122" s="8" t="s">
        <v>115</v>
      </c>
      <c r="C122" s="2">
        <v>6.43776824034335E-2</v>
      </c>
      <c r="D122" s="2">
        <v>8.0645161290322606E-2</v>
      </c>
      <c r="E122" s="2">
        <v>8.5820895522388099E-2</v>
      </c>
      <c r="F122" s="2">
        <v>3.09278350515464E-2</v>
      </c>
      <c r="G122" s="2">
        <v>0.103333333333333</v>
      </c>
      <c r="H122" s="2">
        <v>7.8549848942598199E-2</v>
      </c>
      <c r="I122" s="2">
        <v>6.1624649859944002E-2</v>
      </c>
      <c r="J122" s="2">
        <v>5.2770448548812701E-2</v>
      </c>
      <c r="K122" s="2">
        <v>9.0225563909774403E-2</v>
      </c>
      <c r="L122" s="2">
        <v>0.14942528735632199</v>
      </c>
      <c r="M122" s="2">
        <v>0.122</v>
      </c>
      <c r="N122" s="3">
        <v>0.48021108179419503</v>
      </c>
      <c r="O122" s="3">
        <v>1.0932835820895499</v>
      </c>
    </row>
    <row r="123" spans="1:15" x14ac:dyDescent="0.3">
      <c r="A123" s="8" t="s">
        <v>199</v>
      </c>
      <c r="B123" s="8" t="s">
        <v>16</v>
      </c>
      <c r="C123" s="2">
        <v>0.171875</v>
      </c>
      <c r="D123" s="2">
        <v>-0.04</v>
      </c>
      <c r="E123" s="2">
        <v>-4.1666666666666699E-2</v>
      </c>
      <c r="F123" s="2">
        <v>0</v>
      </c>
      <c r="G123" s="2">
        <v>-1.4492753623188401E-2</v>
      </c>
      <c r="H123" s="2">
        <v>-0.10294117647058799</v>
      </c>
      <c r="I123" s="2">
        <v>4.91803278688525E-2</v>
      </c>
      <c r="J123" s="2">
        <v>0.15625</v>
      </c>
      <c r="K123" s="2">
        <v>8.1081081081081099E-2</v>
      </c>
      <c r="L123" s="2">
        <v>0.1875</v>
      </c>
      <c r="M123" s="2">
        <v>0.2</v>
      </c>
      <c r="N123" s="3">
        <v>0.78125</v>
      </c>
      <c r="O123" s="3">
        <v>0.58333333333333304</v>
      </c>
    </row>
    <row r="124" spans="1:15" x14ac:dyDescent="0.3">
      <c r="A124" s="8" t="s">
        <v>199</v>
      </c>
      <c r="B124" s="8" t="s">
        <v>108</v>
      </c>
      <c r="C124" s="2">
        <v>6.7746686303387302E-2</v>
      </c>
      <c r="D124" s="2">
        <v>2.9885057471264399E-2</v>
      </c>
      <c r="E124" s="2">
        <v>3.6607142857142901E-2</v>
      </c>
      <c r="F124" s="2">
        <v>4.2204995693367803E-2</v>
      </c>
      <c r="G124" s="2">
        <v>3.8016528925619797E-2</v>
      </c>
      <c r="H124" s="2">
        <v>5.2547770700636903E-2</v>
      </c>
      <c r="I124" s="2">
        <v>3.1013615733736798E-2</v>
      </c>
      <c r="J124" s="2">
        <v>4.4020542920029304E-3</v>
      </c>
      <c r="K124" s="2">
        <v>5.4054054054054099E-2</v>
      </c>
      <c r="L124" s="2">
        <v>0.20304920304920299</v>
      </c>
      <c r="M124" s="2">
        <v>0.10685483870967701</v>
      </c>
      <c r="N124" s="3">
        <v>0.40975788701394</v>
      </c>
      <c r="O124" s="3">
        <v>0.71562499999999996</v>
      </c>
    </row>
    <row r="125" spans="1:15" x14ac:dyDescent="0.3">
      <c r="A125" s="8" t="s">
        <v>199</v>
      </c>
      <c r="B125" s="8" t="s">
        <v>109</v>
      </c>
      <c r="C125" s="2">
        <v>-7.4560337142394002E-3</v>
      </c>
      <c r="D125" s="2">
        <v>-3.9111619172042103E-2</v>
      </c>
      <c r="E125" s="2">
        <v>-4.24031271244052E-2</v>
      </c>
      <c r="F125" s="2">
        <v>-2.80415298606797E-2</v>
      </c>
      <c r="G125" s="2">
        <v>-4.0171642472382002E-2</v>
      </c>
      <c r="H125" s="2">
        <v>-3.6621325977361403E-2</v>
      </c>
      <c r="I125" s="2">
        <v>-3.0312006319115299E-2</v>
      </c>
      <c r="J125" s="2">
        <v>-0.100702576112412</v>
      </c>
      <c r="K125" s="2">
        <v>2.60416666666667E-3</v>
      </c>
      <c r="L125" s="2">
        <v>-0.243591191417278</v>
      </c>
      <c r="M125" s="2">
        <v>-0.198118841445208</v>
      </c>
      <c r="N125" s="3">
        <v>-0.45311068119336101</v>
      </c>
      <c r="O125" s="3">
        <v>-0.54359279401767502</v>
      </c>
    </row>
    <row r="126" spans="1:15" x14ac:dyDescent="0.3">
      <c r="A126" s="8" t="s">
        <v>200</v>
      </c>
      <c r="B126" s="8" t="s">
        <v>113</v>
      </c>
      <c r="C126" s="2">
        <v>5.2083333333333301E-2</v>
      </c>
      <c r="D126" s="2">
        <v>4.95049504950495E-2</v>
      </c>
      <c r="E126" s="2">
        <v>9.4339622641509399E-2</v>
      </c>
      <c r="F126" s="2">
        <v>7.7586206896551699E-2</v>
      </c>
      <c r="G126" s="2">
        <v>6.4000000000000001E-2</v>
      </c>
      <c r="H126" s="2">
        <v>0.17293233082706799</v>
      </c>
      <c r="I126" s="2">
        <v>9.6153846153846201E-2</v>
      </c>
      <c r="J126" s="2">
        <v>0.19298245614035101</v>
      </c>
      <c r="K126" s="2">
        <v>0.10294117647058799</v>
      </c>
      <c r="L126" s="2">
        <v>0.4</v>
      </c>
      <c r="M126" s="2">
        <v>0.19682539682539699</v>
      </c>
      <c r="N126" s="3">
        <v>1.2046783625730999</v>
      </c>
      <c r="O126" s="3">
        <v>2.5566037735849099</v>
      </c>
    </row>
    <row r="127" spans="1:15" x14ac:dyDescent="0.3">
      <c r="A127" s="8" t="s">
        <v>200</v>
      </c>
      <c r="B127" s="8" t="s">
        <v>114</v>
      </c>
      <c r="C127" s="2">
        <v>5.16208597603946E-2</v>
      </c>
      <c r="D127" s="2">
        <v>6.2238230859440399E-2</v>
      </c>
      <c r="E127" s="2">
        <v>7.6492390190048096E-2</v>
      </c>
      <c r="F127" s="2">
        <v>8.9224232656948205E-2</v>
      </c>
      <c r="G127" s="2">
        <v>0.116282197861322</v>
      </c>
      <c r="H127" s="2">
        <v>9.0191589348114207E-2</v>
      </c>
      <c r="I127" s="2">
        <v>8.4001105277700994E-2</v>
      </c>
      <c r="J127" s="2">
        <v>3.5788937037981097E-2</v>
      </c>
      <c r="K127" s="2">
        <v>0.10813604370724</v>
      </c>
      <c r="L127" s="2">
        <v>0.193168695034201</v>
      </c>
      <c r="M127" s="2">
        <v>0.13401332688084</v>
      </c>
      <c r="N127" s="3">
        <v>0.55304613815957204</v>
      </c>
      <c r="O127" s="3">
        <v>1.40225534263859</v>
      </c>
    </row>
    <row r="128" spans="1:15" x14ac:dyDescent="0.3">
      <c r="A128" s="8" t="s">
        <v>200</v>
      </c>
      <c r="B128" s="8" t="s">
        <v>115</v>
      </c>
      <c r="C128" s="2">
        <v>7.8947368421052599E-2</v>
      </c>
      <c r="D128" s="2">
        <v>0.12195121951219499</v>
      </c>
      <c r="E128" s="2">
        <v>5.9782608695652197E-2</v>
      </c>
      <c r="F128" s="2">
        <v>0.102564102564103</v>
      </c>
      <c r="G128" s="2">
        <v>3.25581395348837E-2</v>
      </c>
      <c r="H128" s="2">
        <v>9.45945945945946E-2</v>
      </c>
      <c r="I128" s="2">
        <v>7.8189300411522597E-2</v>
      </c>
      <c r="J128" s="2">
        <v>7.0610687022900798E-2</v>
      </c>
      <c r="K128" s="2">
        <v>5.52584670231729E-2</v>
      </c>
      <c r="L128" s="2">
        <v>8.7837837837837801E-2</v>
      </c>
      <c r="M128" s="2">
        <v>0.108695652173913</v>
      </c>
      <c r="N128" s="3">
        <v>0.36259541984732802</v>
      </c>
      <c r="O128" s="3">
        <v>0.940217391304348</v>
      </c>
    </row>
    <row r="129" spans="1:15" x14ac:dyDescent="0.3">
      <c r="A129" s="8" t="s">
        <v>200</v>
      </c>
      <c r="B129" s="8" t="s">
        <v>16</v>
      </c>
      <c r="C129" s="2">
        <v>-0.128205128205128</v>
      </c>
      <c r="D129" s="2">
        <v>8.8235294117647106E-2</v>
      </c>
      <c r="E129" s="2">
        <v>-5.4054054054054099E-2</v>
      </c>
      <c r="F129" s="2">
        <v>0.22857142857142901</v>
      </c>
      <c r="G129" s="2">
        <v>9.3023255813953501E-2</v>
      </c>
      <c r="H129" s="2">
        <v>0.23404255319148901</v>
      </c>
      <c r="I129" s="2">
        <v>5.1724137931034503E-2</v>
      </c>
      <c r="J129" s="2">
        <v>6.5573770491803296E-2</v>
      </c>
      <c r="K129" s="2">
        <v>0.138461538461538</v>
      </c>
      <c r="L129" s="2">
        <v>0.48648648648648701</v>
      </c>
      <c r="M129" s="2">
        <v>0.118181818181818</v>
      </c>
      <c r="N129" s="3">
        <v>1.0163934426229499</v>
      </c>
      <c r="O129" s="3">
        <v>2.3243243243243201</v>
      </c>
    </row>
    <row r="130" spans="1:15" x14ac:dyDescent="0.3">
      <c r="A130" s="8" t="s">
        <v>200</v>
      </c>
      <c r="B130" s="8" t="s">
        <v>108</v>
      </c>
      <c r="C130" s="2">
        <v>7.4999999999999997E-2</v>
      </c>
      <c r="D130" s="2">
        <v>7.5439591605218403E-2</v>
      </c>
      <c r="E130" s="2">
        <v>7.2257383966244704E-2</v>
      </c>
      <c r="F130" s="2">
        <v>8.0177078209542493E-2</v>
      </c>
      <c r="G130" s="2">
        <v>9.6994535519125694E-2</v>
      </c>
      <c r="H130" s="2">
        <v>3.5284350352843503E-2</v>
      </c>
      <c r="I130" s="2">
        <v>3.8492381716118698E-2</v>
      </c>
      <c r="J130" s="2">
        <v>1.0038610038610001E-2</v>
      </c>
      <c r="K130" s="2">
        <v>5.8868501529052E-2</v>
      </c>
      <c r="L130" s="2">
        <v>0.168231046931408</v>
      </c>
      <c r="M130" s="2">
        <v>0.123300370828183</v>
      </c>
      <c r="N130" s="3">
        <v>0.403474903474904</v>
      </c>
      <c r="O130" s="3">
        <v>0.91719409282700404</v>
      </c>
    </row>
    <row r="131" spans="1:15" x14ac:dyDescent="0.3">
      <c r="A131" s="8" t="s">
        <v>200</v>
      </c>
      <c r="B131" s="8" t="s">
        <v>109</v>
      </c>
      <c r="C131" s="2">
        <v>-4.2479043044174401E-2</v>
      </c>
      <c r="D131" s="2">
        <v>-1.8984851465669899E-2</v>
      </c>
      <c r="E131" s="2">
        <v>-1.41381730672817E-2</v>
      </c>
      <c r="F131" s="2">
        <v>-1.8816110659072401E-2</v>
      </c>
      <c r="G131" s="2">
        <v>-2.0420856224733101E-2</v>
      </c>
      <c r="H131" s="2">
        <v>-3.5978835978835999E-2</v>
      </c>
      <c r="I131" s="2">
        <v>-2.2283205268935201E-2</v>
      </c>
      <c r="J131" s="2">
        <v>-0.11530257101156401</v>
      </c>
      <c r="K131" s="2">
        <v>-5.9644670050761402E-3</v>
      </c>
      <c r="L131" s="2">
        <v>-0.254819354015064</v>
      </c>
      <c r="M131" s="2">
        <v>-0.22700017132088399</v>
      </c>
      <c r="N131" s="3">
        <v>-0.49343213203098701</v>
      </c>
      <c r="O131" s="3">
        <v>-0.547578461846987</v>
      </c>
    </row>
    <row r="132" spans="1:15" x14ac:dyDescent="0.3">
      <c r="A132" s="8" t="s">
        <v>201</v>
      </c>
      <c r="B132" s="8" t="s">
        <v>113</v>
      </c>
      <c r="C132" s="2">
        <v>0</v>
      </c>
      <c r="D132" s="2">
        <v>0.101851851851852</v>
      </c>
      <c r="E132" s="2">
        <v>7.5630252100840303E-2</v>
      </c>
      <c r="F132" s="2">
        <v>7.8125E-2</v>
      </c>
      <c r="G132" s="2">
        <v>7.2463768115942004E-2</v>
      </c>
      <c r="H132" s="2">
        <v>8.7837837837837801E-2</v>
      </c>
      <c r="I132" s="2">
        <v>0.167701863354037</v>
      </c>
      <c r="J132" s="2">
        <v>6.9148936170212796E-2</v>
      </c>
      <c r="K132" s="2">
        <v>5.4726368159204002E-2</v>
      </c>
      <c r="L132" s="2">
        <v>0.169811320754717</v>
      </c>
      <c r="M132" s="2">
        <v>0.30645161290322598</v>
      </c>
      <c r="N132" s="3">
        <v>0.72340425531914898</v>
      </c>
      <c r="O132" s="3">
        <v>1.72268907563025</v>
      </c>
    </row>
    <row r="133" spans="1:15" x14ac:dyDescent="0.3">
      <c r="A133" s="8" t="s">
        <v>201</v>
      </c>
      <c r="B133" s="8" t="s">
        <v>114</v>
      </c>
      <c r="C133" s="2">
        <v>5.3468981871031898E-2</v>
      </c>
      <c r="D133" s="2">
        <v>6.6366540807435398E-2</v>
      </c>
      <c r="E133" s="2">
        <v>5.0660492986517799E-2</v>
      </c>
      <c r="F133" s="2">
        <v>6.1633182112767297E-2</v>
      </c>
      <c r="G133" s="2">
        <v>6.6052133569379196E-2</v>
      </c>
      <c r="H133" s="2">
        <v>6.3333905972627794E-2</v>
      </c>
      <c r="I133" s="2">
        <v>7.0009155043351798E-2</v>
      </c>
      <c r="J133" s="2">
        <v>4.9222406764306198E-2</v>
      </c>
      <c r="K133" s="2">
        <v>6.6484386242624802E-2</v>
      </c>
      <c r="L133" s="2">
        <v>0.16327081365537699</v>
      </c>
      <c r="M133" s="2">
        <v>0.121215636237095</v>
      </c>
      <c r="N133" s="3">
        <v>0.45945945945945899</v>
      </c>
      <c r="O133" s="3">
        <v>0.97453356938581004</v>
      </c>
    </row>
    <row r="134" spans="1:15" x14ac:dyDescent="0.3">
      <c r="A134" s="8" t="s">
        <v>201</v>
      </c>
      <c r="B134" s="8" t="s">
        <v>115</v>
      </c>
      <c r="C134" s="2">
        <v>3.2000000000000001E-2</v>
      </c>
      <c r="D134" s="2">
        <v>5.4263565891472902E-2</v>
      </c>
      <c r="E134" s="2">
        <v>6.9852941176470604E-2</v>
      </c>
      <c r="F134" s="2">
        <v>3.09278350515464E-2</v>
      </c>
      <c r="G134" s="2">
        <v>2.33333333333333E-2</v>
      </c>
      <c r="H134" s="2">
        <v>0.13355048859934901</v>
      </c>
      <c r="I134" s="2">
        <v>8.04597701149425E-2</v>
      </c>
      <c r="J134" s="2">
        <v>3.4574468085106398E-2</v>
      </c>
      <c r="K134" s="2">
        <v>8.2262210796915203E-2</v>
      </c>
      <c r="L134" s="2">
        <v>0.15914489311163901</v>
      </c>
      <c r="M134" s="2">
        <v>8.4016393442622905E-2</v>
      </c>
      <c r="N134" s="3">
        <v>0.40691489361702099</v>
      </c>
      <c r="O134" s="3">
        <v>0.94485294117647101</v>
      </c>
    </row>
    <row r="135" spans="1:15" x14ac:dyDescent="0.3">
      <c r="A135" s="8" t="s">
        <v>201</v>
      </c>
      <c r="B135" s="8" t="s">
        <v>16</v>
      </c>
      <c r="C135" s="2">
        <v>-6.8965517241379296E-2</v>
      </c>
      <c r="D135" s="2">
        <v>0.16666666666666699</v>
      </c>
      <c r="E135" s="2">
        <v>1.58730158730159E-2</v>
      </c>
      <c r="F135" s="2">
        <v>0.1875</v>
      </c>
      <c r="G135" s="2">
        <v>-7.8947368421052599E-2</v>
      </c>
      <c r="H135" s="2">
        <v>8.5714285714285701E-2</v>
      </c>
      <c r="I135" s="2">
        <v>6.5789473684210495E-2</v>
      </c>
      <c r="J135" s="2">
        <v>3.7037037037037E-2</v>
      </c>
      <c r="K135" s="2">
        <v>7.1428571428571397E-2</v>
      </c>
      <c r="L135" s="2">
        <v>0.2</v>
      </c>
      <c r="M135" s="2">
        <v>0.26851851851851899</v>
      </c>
      <c r="N135" s="3">
        <v>0.69135802469135799</v>
      </c>
      <c r="O135" s="3">
        <v>1.17460317460317</v>
      </c>
    </row>
    <row r="136" spans="1:15" x14ac:dyDescent="0.3">
      <c r="A136" s="8" t="s">
        <v>201</v>
      </c>
      <c r="B136" s="8" t="s">
        <v>108</v>
      </c>
      <c r="C136" s="2">
        <v>5.24809160305343E-2</v>
      </c>
      <c r="D136" s="2">
        <v>4.8504079782411599E-2</v>
      </c>
      <c r="E136" s="2">
        <v>8.4306095979247694E-2</v>
      </c>
      <c r="F136" s="2">
        <v>5.3030303030302997E-2</v>
      </c>
      <c r="G136" s="2">
        <v>4.6194623248769398E-2</v>
      </c>
      <c r="H136" s="2">
        <v>3.2211364458921497E-2</v>
      </c>
      <c r="I136" s="2">
        <v>3.5413744740533E-2</v>
      </c>
      <c r="J136" s="2">
        <v>1.69319336268202E-3</v>
      </c>
      <c r="K136" s="2">
        <v>3.2792427315753901E-2</v>
      </c>
      <c r="L136" s="2">
        <v>0.20589198036006501</v>
      </c>
      <c r="M136" s="2">
        <v>0.130293159609121</v>
      </c>
      <c r="N136" s="3">
        <v>0.41009143244158502</v>
      </c>
      <c r="O136" s="3">
        <v>0.80025940337224399</v>
      </c>
    </row>
    <row r="137" spans="1:15" x14ac:dyDescent="0.3">
      <c r="A137" s="8" t="s">
        <v>201</v>
      </c>
      <c r="B137" s="8" t="s">
        <v>109</v>
      </c>
      <c r="C137" s="2">
        <v>-1.8856629751571399E-2</v>
      </c>
      <c r="D137" s="2">
        <v>-2.53965832824893E-2</v>
      </c>
      <c r="E137" s="2">
        <v>-3.9674465920651103E-2</v>
      </c>
      <c r="F137" s="2">
        <v>-2.6483050847457602E-2</v>
      </c>
      <c r="G137" s="2">
        <v>-3.3481208671632998E-2</v>
      </c>
      <c r="H137" s="2">
        <v>-3.7498917467740499E-2</v>
      </c>
      <c r="I137" s="2">
        <v>-2.8612560734209098E-2</v>
      </c>
      <c r="J137" s="2">
        <v>-0.109207113745832</v>
      </c>
      <c r="K137" s="2">
        <v>-7.7986898201102203E-3</v>
      </c>
      <c r="L137" s="2">
        <v>-0.219450848878642</v>
      </c>
      <c r="M137" s="2">
        <v>-0.19629430719656299</v>
      </c>
      <c r="N137" s="3">
        <v>-0.44553538347536098</v>
      </c>
      <c r="O137" s="3">
        <v>-0.53157524062915695</v>
      </c>
    </row>
    <row r="138" spans="1:15" x14ac:dyDescent="0.3">
      <c r="A138" s="8" t="s">
        <v>202</v>
      </c>
      <c r="B138" s="8" t="s">
        <v>113</v>
      </c>
      <c r="C138" s="2">
        <v>0.108695652173913</v>
      </c>
      <c r="D138" s="2">
        <v>0</v>
      </c>
      <c r="E138" s="2">
        <v>0.33333333333333298</v>
      </c>
      <c r="F138" s="2">
        <v>0.191176470588235</v>
      </c>
      <c r="G138" s="2">
        <v>0.234567901234568</v>
      </c>
      <c r="H138" s="2">
        <v>0.09</v>
      </c>
      <c r="I138" s="2">
        <v>6.4220183486238494E-2</v>
      </c>
      <c r="J138" s="2">
        <v>0.28448275862069</v>
      </c>
      <c r="K138" s="2">
        <v>0.20805369127516801</v>
      </c>
      <c r="L138" s="2">
        <v>0.30555555555555602</v>
      </c>
      <c r="M138" s="2">
        <v>0.16595744680851099</v>
      </c>
      <c r="N138" s="3">
        <v>1.36206896551724</v>
      </c>
      <c r="O138" s="3">
        <v>4.37254901960784</v>
      </c>
    </row>
    <row r="139" spans="1:15" x14ac:dyDescent="0.3">
      <c r="A139" s="8" t="s">
        <v>202</v>
      </c>
      <c r="B139" s="8" t="s">
        <v>114</v>
      </c>
      <c r="C139" s="2">
        <v>5.5024837600305701E-2</v>
      </c>
      <c r="D139" s="2">
        <v>6.1571894241217E-2</v>
      </c>
      <c r="E139" s="2">
        <v>8.6432389400659601E-2</v>
      </c>
      <c r="F139" s="2">
        <v>5.1502145922746802E-2</v>
      </c>
      <c r="G139" s="2">
        <v>7.4863115978098596E-2</v>
      </c>
      <c r="H139" s="2">
        <v>7.5669167361304093E-2</v>
      </c>
      <c r="I139" s="2">
        <v>8.1797830204925107E-2</v>
      </c>
      <c r="J139" s="2">
        <v>1.9898121617319301E-2</v>
      </c>
      <c r="K139" s="2">
        <v>8.3658498517246799E-2</v>
      </c>
      <c r="L139" s="2">
        <v>0.17701281866628299</v>
      </c>
      <c r="M139" s="2">
        <v>0.116128242780225</v>
      </c>
      <c r="N139" s="3">
        <v>0.451926138172557</v>
      </c>
      <c r="O139" s="3">
        <v>1.0746047992721499</v>
      </c>
    </row>
    <row r="140" spans="1:15" x14ac:dyDescent="0.3">
      <c r="A140" s="8" t="s">
        <v>202</v>
      </c>
      <c r="B140" s="8" t="s">
        <v>115</v>
      </c>
      <c r="C140" s="2">
        <v>0.21621621621621601</v>
      </c>
      <c r="D140" s="2">
        <v>6.6666666666666693E-2</v>
      </c>
      <c r="E140" s="2">
        <v>0.131944444444444</v>
      </c>
      <c r="F140" s="2">
        <v>7.9754601226993904E-2</v>
      </c>
      <c r="G140" s="2">
        <v>0.142045454545455</v>
      </c>
      <c r="H140" s="2">
        <v>2.9850746268656699E-2</v>
      </c>
      <c r="I140" s="2">
        <v>0.101449275362319</v>
      </c>
      <c r="J140" s="2">
        <v>7.0175438596491196E-2</v>
      </c>
      <c r="K140" s="2">
        <v>7.3770491803278701E-2</v>
      </c>
      <c r="L140" s="2">
        <v>0.14503816793893101</v>
      </c>
      <c r="M140" s="2">
        <v>0.12666666666666701</v>
      </c>
      <c r="N140" s="3">
        <v>0.48245614035087703</v>
      </c>
      <c r="O140" s="3">
        <v>1.3472222222222201</v>
      </c>
    </row>
    <row r="141" spans="1:15" x14ac:dyDescent="0.3">
      <c r="A141" s="8" t="s">
        <v>202</v>
      </c>
      <c r="B141" s="8" t="s">
        <v>16</v>
      </c>
      <c r="C141" s="2">
        <v>0.25925925925925902</v>
      </c>
      <c r="D141" s="2">
        <v>0</v>
      </c>
      <c r="E141" s="2">
        <v>2.9411764705882401E-2</v>
      </c>
      <c r="F141" s="2">
        <v>5.7142857142857099E-2</v>
      </c>
      <c r="G141" s="2">
        <v>8.1081081081081099E-2</v>
      </c>
      <c r="H141" s="2">
        <v>-0.05</v>
      </c>
      <c r="I141" s="2">
        <v>0.105263157894737</v>
      </c>
      <c r="J141" s="2">
        <v>0.19047619047618999</v>
      </c>
      <c r="K141" s="2">
        <v>0.1</v>
      </c>
      <c r="L141" s="2">
        <v>0.54545454545454497</v>
      </c>
      <c r="M141" s="2">
        <v>8.2352941176470601E-2</v>
      </c>
      <c r="N141" s="3">
        <v>1.19047619047619</v>
      </c>
      <c r="O141" s="3">
        <v>1.70588235294118</v>
      </c>
    </row>
    <row r="142" spans="1:15" x14ac:dyDescent="0.3">
      <c r="A142" s="8" t="s">
        <v>202</v>
      </c>
      <c r="B142" s="8" t="s">
        <v>108</v>
      </c>
      <c r="C142" s="2">
        <v>4.8920863309352497E-2</v>
      </c>
      <c r="D142" s="2">
        <v>9.3278463648834006E-2</v>
      </c>
      <c r="E142" s="2">
        <v>8.4692597239648698E-2</v>
      </c>
      <c r="F142" s="2">
        <v>2.6604973973395001E-2</v>
      </c>
      <c r="G142" s="2">
        <v>5.2957746478873198E-2</v>
      </c>
      <c r="H142" s="2">
        <v>5.1899411449973197E-2</v>
      </c>
      <c r="I142" s="2">
        <v>5.7985757884028502E-2</v>
      </c>
      <c r="J142" s="2">
        <v>4.8076923076923101E-4</v>
      </c>
      <c r="K142" s="2">
        <v>4.9495434887073503E-2</v>
      </c>
      <c r="L142" s="2">
        <v>0.195970695970696</v>
      </c>
      <c r="M142" s="2">
        <v>0.113323124042879</v>
      </c>
      <c r="N142" s="3">
        <v>0.39807692307692299</v>
      </c>
      <c r="O142" s="3">
        <v>0.82434127979924698</v>
      </c>
    </row>
    <row r="143" spans="1:15" x14ac:dyDescent="0.3">
      <c r="A143" s="8" t="s">
        <v>202</v>
      </c>
      <c r="B143" s="8" t="s">
        <v>109</v>
      </c>
      <c r="C143" s="2">
        <v>-2.9438717067583001E-2</v>
      </c>
      <c r="D143" s="2">
        <v>-2.0535819662457201E-2</v>
      </c>
      <c r="E143" s="2">
        <v>1.25316303169057E-2</v>
      </c>
      <c r="F143" s="2">
        <v>-1.8921813637986399E-2</v>
      </c>
      <c r="G143" s="2">
        <v>-2.8626880155264399E-2</v>
      </c>
      <c r="H143" s="2">
        <v>-3.6963036963037002E-2</v>
      </c>
      <c r="I143" s="2">
        <v>-2.5674273858921199E-2</v>
      </c>
      <c r="J143" s="2">
        <v>-0.11751397391535801</v>
      </c>
      <c r="K143" s="2">
        <v>5.1274317599155498E-3</v>
      </c>
      <c r="L143" s="2">
        <v>-0.237509377344336</v>
      </c>
      <c r="M143" s="2">
        <v>-0.212514757969303</v>
      </c>
      <c r="N143" s="3">
        <v>-0.46739419749800398</v>
      </c>
      <c r="O143" s="3">
        <v>-0.51777322568984196</v>
      </c>
    </row>
    <row r="144" spans="1:15" x14ac:dyDescent="0.3">
      <c r="A144" s="11" t="s">
        <v>17</v>
      </c>
      <c r="B144" s="11" t="s">
        <v>17</v>
      </c>
      <c r="C144" s="3">
        <v>2.7026036704739399E-2</v>
      </c>
      <c r="D144" s="3">
        <v>2.4959098067797801E-2</v>
      </c>
      <c r="E144" s="3">
        <v>2.8055972709823102E-2</v>
      </c>
      <c r="F144" s="3">
        <v>2.7009770726516402E-2</v>
      </c>
      <c r="G144" s="3">
        <v>2.8984005576383299E-2</v>
      </c>
      <c r="H144" s="3">
        <v>3.5349096934245101E-2</v>
      </c>
      <c r="I144" s="3">
        <v>3.8974186674683102E-2</v>
      </c>
      <c r="J144" s="3">
        <v>-9.8205661718088495E-3</v>
      </c>
      <c r="K144" s="3">
        <v>5.3912826749287698E-2</v>
      </c>
      <c r="L144" s="3">
        <v>6.9861980387759703E-2</v>
      </c>
      <c r="M144" s="3">
        <v>6.1511724957982197E-2</v>
      </c>
      <c r="N144" s="3">
        <v>0.185144053408902</v>
      </c>
      <c r="O144" s="3">
        <v>0.38504112422798797</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118</v>
      </c>
      <c r="B149" s="15"/>
    </row>
    <row r="150" spans="1:2" x14ac:dyDescent="0.3">
      <c r="A150" s="14" t="s">
        <v>45</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213</v>
      </c>
      <c r="B1" s="15"/>
    </row>
    <row r="2" spans="1:5" ht="15.6" x14ac:dyDescent="0.3">
      <c r="A2" s="12" t="s">
        <v>32</v>
      </c>
      <c r="B2" s="15"/>
    </row>
    <row r="3" spans="1:5" ht="15.6" x14ac:dyDescent="0.3">
      <c r="A3" s="12" t="s">
        <v>204</v>
      </c>
      <c r="B3" s="15"/>
    </row>
    <row r="4" spans="1:5" ht="15.6" x14ac:dyDescent="0.3">
      <c r="A4" s="12" t="s">
        <v>122</v>
      </c>
      <c r="B4" s="15"/>
    </row>
    <row r="5" spans="1:5" ht="15.6" x14ac:dyDescent="0.3">
      <c r="A5" s="12"/>
      <c r="B5" s="15"/>
    </row>
    <row r="6" spans="1:5" x14ac:dyDescent="0.3">
      <c r="A6" s="16" t="str">
        <f>HYPERLINK("#'Table of contents'!A74",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196</v>
      </c>
      <c r="B9" s="7" t="s">
        <v>119</v>
      </c>
      <c r="C9" s="1">
        <v>910</v>
      </c>
      <c r="D9" s="1">
        <v>1227</v>
      </c>
      <c r="E9" s="1">
        <v>1365</v>
      </c>
    </row>
    <row r="10" spans="1:5" x14ac:dyDescent="0.3">
      <c r="A10" s="7" t="s">
        <v>196</v>
      </c>
      <c r="B10" s="7" t="s">
        <v>120</v>
      </c>
      <c r="C10" s="1">
        <v>24691</v>
      </c>
      <c r="D10" s="1">
        <v>25386</v>
      </c>
      <c r="E10" s="1">
        <v>26665</v>
      </c>
    </row>
    <row r="11" spans="1:5" x14ac:dyDescent="0.3">
      <c r="A11" s="7" t="s">
        <v>197</v>
      </c>
      <c r="B11" s="7" t="s">
        <v>119</v>
      </c>
      <c r="C11" s="1">
        <v>2008</v>
      </c>
      <c r="D11" s="1">
        <v>2619</v>
      </c>
      <c r="E11" s="1">
        <v>2880</v>
      </c>
    </row>
    <row r="12" spans="1:5" x14ac:dyDescent="0.3">
      <c r="A12" s="7" t="s">
        <v>197</v>
      </c>
      <c r="B12" s="7" t="s">
        <v>120</v>
      </c>
      <c r="C12" s="1">
        <v>55510</v>
      </c>
      <c r="D12" s="1">
        <v>55790</v>
      </c>
      <c r="E12" s="1">
        <v>58476</v>
      </c>
    </row>
    <row r="13" spans="1:5" x14ac:dyDescent="0.3">
      <c r="A13" s="7" t="s">
        <v>198</v>
      </c>
      <c r="B13" s="7" t="s">
        <v>119</v>
      </c>
      <c r="C13" s="1">
        <v>1608</v>
      </c>
      <c r="D13" s="1">
        <v>2133</v>
      </c>
      <c r="E13" s="1">
        <v>2395</v>
      </c>
    </row>
    <row r="14" spans="1:5" x14ac:dyDescent="0.3">
      <c r="A14" s="7" t="s">
        <v>198</v>
      </c>
      <c r="B14" s="7" t="s">
        <v>120</v>
      </c>
      <c r="C14" s="1">
        <v>41275</v>
      </c>
      <c r="D14" s="1">
        <v>41541</v>
      </c>
      <c r="E14" s="1">
        <v>44193</v>
      </c>
    </row>
    <row r="15" spans="1:5" x14ac:dyDescent="0.3">
      <c r="A15" s="7" t="s">
        <v>199</v>
      </c>
      <c r="B15" s="7" t="s">
        <v>119</v>
      </c>
      <c r="C15" s="1">
        <v>1573</v>
      </c>
      <c r="D15" s="1">
        <v>2081</v>
      </c>
      <c r="E15" s="1">
        <v>2379</v>
      </c>
    </row>
    <row r="16" spans="1:5" x14ac:dyDescent="0.3">
      <c r="A16" s="7" t="s">
        <v>199</v>
      </c>
      <c r="B16" s="7" t="s">
        <v>120</v>
      </c>
      <c r="C16" s="1">
        <v>35574</v>
      </c>
      <c r="D16" s="1">
        <v>36362</v>
      </c>
      <c r="E16" s="1">
        <v>38280</v>
      </c>
    </row>
    <row r="17" spans="1:5" x14ac:dyDescent="0.3">
      <c r="A17" s="7" t="s">
        <v>200</v>
      </c>
      <c r="B17" s="7" t="s">
        <v>119</v>
      </c>
      <c r="C17" s="1">
        <v>1313</v>
      </c>
      <c r="D17" s="1">
        <v>1814</v>
      </c>
      <c r="E17" s="1">
        <v>2037</v>
      </c>
    </row>
    <row r="18" spans="1:5" x14ac:dyDescent="0.3">
      <c r="A18" s="7" t="s">
        <v>200</v>
      </c>
      <c r="B18" s="7" t="s">
        <v>120</v>
      </c>
      <c r="C18" s="1">
        <v>34618</v>
      </c>
      <c r="D18" s="1">
        <v>36022</v>
      </c>
      <c r="E18" s="1">
        <v>38553</v>
      </c>
    </row>
    <row r="19" spans="1:5" x14ac:dyDescent="0.3">
      <c r="A19" s="7" t="s">
        <v>201</v>
      </c>
      <c r="B19" s="7" t="s">
        <v>119</v>
      </c>
      <c r="C19" s="1">
        <v>1384</v>
      </c>
      <c r="D19" s="1">
        <v>1926</v>
      </c>
      <c r="E19" s="1">
        <v>2165</v>
      </c>
    </row>
    <row r="20" spans="1:5" x14ac:dyDescent="0.3">
      <c r="A20" s="7" t="s">
        <v>201</v>
      </c>
      <c r="B20" s="7" t="s">
        <v>120</v>
      </c>
      <c r="C20" s="1">
        <v>37135</v>
      </c>
      <c r="D20" s="1">
        <v>37264</v>
      </c>
      <c r="E20" s="1">
        <v>39226</v>
      </c>
    </row>
    <row r="21" spans="1:5" x14ac:dyDescent="0.3">
      <c r="A21" s="7" t="s">
        <v>202</v>
      </c>
      <c r="B21" s="7" t="s">
        <v>119</v>
      </c>
      <c r="C21" s="1">
        <v>1121</v>
      </c>
      <c r="D21" s="1">
        <v>1500</v>
      </c>
      <c r="E21" s="1">
        <v>1696</v>
      </c>
    </row>
    <row r="22" spans="1:5" x14ac:dyDescent="0.3">
      <c r="A22" s="7" t="s">
        <v>202</v>
      </c>
      <c r="B22" s="7" t="s">
        <v>120</v>
      </c>
      <c r="C22" s="1">
        <v>25099</v>
      </c>
      <c r="D22" s="1">
        <v>24111</v>
      </c>
      <c r="E22" s="1">
        <v>25045</v>
      </c>
    </row>
    <row r="23" spans="1:5" x14ac:dyDescent="0.3">
      <c r="A23" s="10" t="s">
        <v>17</v>
      </c>
      <c r="B23" s="10" t="s">
        <v>17</v>
      </c>
      <c r="C23" s="5">
        <v>263819</v>
      </c>
      <c r="D23" s="5">
        <v>269776</v>
      </c>
      <c r="E23" s="5">
        <v>285355</v>
      </c>
    </row>
    <row r="24" spans="1:5" x14ac:dyDescent="0.3">
      <c r="A24" s="15"/>
      <c r="B24" s="15"/>
    </row>
    <row r="25" spans="1:5" x14ac:dyDescent="0.3">
      <c r="A25" s="15"/>
      <c r="B25" s="15"/>
    </row>
    <row r="26" spans="1:5" x14ac:dyDescent="0.3">
      <c r="A26" s="15"/>
      <c r="B26" s="15"/>
      <c r="C26" s="20" t="s">
        <v>35</v>
      </c>
      <c r="D26" s="21"/>
      <c r="E26" s="21"/>
    </row>
    <row r="27" spans="1:5" x14ac:dyDescent="0.3">
      <c r="A27" s="9" t="s">
        <v>39</v>
      </c>
      <c r="B27" s="9" t="s">
        <v>39</v>
      </c>
      <c r="C27" s="4" t="s">
        <v>9</v>
      </c>
      <c r="D27" s="4" t="s">
        <v>10</v>
      </c>
      <c r="E27" s="4" t="s">
        <v>11</v>
      </c>
    </row>
    <row r="28" spans="1:5" x14ac:dyDescent="0.3">
      <c r="A28" s="8" t="s">
        <v>196</v>
      </c>
      <c r="B28" s="8" t="s">
        <v>119</v>
      </c>
      <c r="C28" s="2">
        <v>3.5545486504433399E-2</v>
      </c>
      <c r="D28" s="2">
        <v>4.6105286889865899E-2</v>
      </c>
      <c r="E28" s="2">
        <v>4.86978237602569E-2</v>
      </c>
    </row>
    <row r="29" spans="1:5" x14ac:dyDescent="0.3">
      <c r="A29" s="8" t="s">
        <v>196</v>
      </c>
      <c r="B29" s="8" t="s">
        <v>120</v>
      </c>
      <c r="C29" s="2">
        <v>0.96445451349556699</v>
      </c>
      <c r="D29" s="2">
        <v>0.95389471311013396</v>
      </c>
      <c r="E29" s="2">
        <v>0.951302176239743</v>
      </c>
    </row>
    <row r="30" spans="1:5" x14ac:dyDescent="0.3">
      <c r="A30" s="8" t="s">
        <v>197</v>
      </c>
      <c r="B30" s="8" t="s">
        <v>119</v>
      </c>
      <c r="C30" s="2">
        <v>3.49108105288779E-2</v>
      </c>
      <c r="D30" s="2">
        <v>4.4838980294132802E-2</v>
      </c>
      <c r="E30" s="2">
        <v>4.6939174652845701E-2</v>
      </c>
    </row>
    <row r="31" spans="1:5" x14ac:dyDescent="0.3">
      <c r="A31" s="8" t="s">
        <v>197</v>
      </c>
      <c r="B31" s="8" t="s">
        <v>120</v>
      </c>
      <c r="C31" s="2">
        <v>0.96508918947112199</v>
      </c>
      <c r="D31" s="2">
        <v>0.95516101970586698</v>
      </c>
      <c r="E31" s="2">
        <v>0.95306082534715397</v>
      </c>
    </row>
    <row r="32" spans="1:5" x14ac:dyDescent="0.3">
      <c r="A32" s="8" t="s">
        <v>198</v>
      </c>
      <c r="B32" s="8" t="s">
        <v>119</v>
      </c>
      <c r="C32" s="2">
        <v>3.7497376582794999E-2</v>
      </c>
      <c r="D32" s="2">
        <v>4.8839126253606299E-2</v>
      </c>
      <c r="E32" s="2">
        <v>5.1408087919635997E-2</v>
      </c>
    </row>
    <row r="33" spans="1:5" x14ac:dyDescent="0.3">
      <c r="A33" s="8" t="s">
        <v>198</v>
      </c>
      <c r="B33" s="8" t="s">
        <v>120</v>
      </c>
      <c r="C33" s="2">
        <v>0.96250262341720505</v>
      </c>
      <c r="D33" s="2">
        <v>0.95116087374639402</v>
      </c>
      <c r="E33" s="2">
        <v>0.94859191208036397</v>
      </c>
    </row>
    <row r="34" spans="1:5" x14ac:dyDescent="0.3">
      <c r="A34" s="8" t="s">
        <v>199</v>
      </c>
      <c r="B34" s="8" t="s">
        <v>119</v>
      </c>
      <c r="C34" s="2">
        <v>4.2345276872964202E-2</v>
      </c>
      <c r="D34" s="2">
        <v>5.4132091668184099E-2</v>
      </c>
      <c r="E34" s="2">
        <v>5.85110307680956E-2</v>
      </c>
    </row>
    <row r="35" spans="1:5" x14ac:dyDescent="0.3">
      <c r="A35" s="8" t="s">
        <v>199</v>
      </c>
      <c r="B35" s="8" t="s">
        <v>120</v>
      </c>
      <c r="C35" s="2">
        <v>0.95765472312703603</v>
      </c>
      <c r="D35" s="2">
        <v>0.945867908331816</v>
      </c>
      <c r="E35" s="2">
        <v>0.94148896923190395</v>
      </c>
    </row>
    <row r="36" spans="1:5" x14ac:dyDescent="0.3">
      <c r="A36" s="8" t="s">
        <v>200</v>
      </c>
      <c r="B36" s="8" t="s">
        <v>119</v>
      </c>
      <c r="C36" s="2">
        <v>3.6542261556872901E-2</v>
      </c>
      <c r="D36" s="2">
        <v>4.7943757268210201E-2</v>
      </c>
      <c r="E36" s="2">
        <v>5.01847745750185E-2</v>
      </c>
    </row>
    <row r="37" spans="1:5" x14ac:dyDescent="0.3">
      <c r="A37" s="8" t="s">
        <v>200</v>
      </c>
      <c r="B37" s="8" t="s">
        <v>120</v>
      </c>
      <c r="C37" s="2">
        <v>0.96345773844312699</v>
      </c>
      <c r="D37" s="2">
        <v>0.95205624273179001</v>
      </c>
      <c r="E37" s="2">
        <v>0.94981522542498198</v>
      </c>
    </row>
    <row r="38" spans="1:5" x14ac:dyDescent="0.3">
      <c r="A38" s="8" t="s">
        <v>201</v>
      </c>
      <c r="B38" s="8" t="s">
        <v>119</v>
      </c>
      <c r="C38" s="2">
        <v>3.5930320101767999E-2</v>
      </c>
      <c r="D38" s="2">
        <v>4.91451900995152E-2</v>
      </c>
      <c r="E38" s="2">
        <v>5.2306056872266901E-2</v>
      </c>
    </row>
    <row r="39" spans="1:5" x14ac:dyDescent="0.3">
      <c r="A39" s="8" t="s">
        <v>201</v>
      </c>
      <c r="B39" s="8" t="s">
        <v>120</v>
      </c>
      <c r="C39" s="2">
        <v>0.964069679898232</v>
      </c>
      <c r="D39" s="2">
        <v>0.95085480990048499</v>
      </c>
      <c r="E39" s="2">
        <v>0.94769394312773303</v>
      </c>
    </row>
    <row r="40" spans="1:5" x14ac:dyDescent="0.3">
      <c r="A40" s="8" t="s">
        <v>202</v>
      </c>
      <c r="B40" s="8" t="s">
        <v>119</v>
      </c>
      <c r="C40" s="2">
        <v>4.2753623188405802E-2</v>
      </c>
      <c r="D40" s="2">
        <v>5.8568583811643399E-2</v>
      </c>
      <c r="E40" s="2">
        <v>6.3423207808234502E-2</v>
      </c>
    </row>
    <row r="41" spans="1:5" x14ac:dyDescent="0.3">
      <c r="A41" s="8" t="s">
        <v>202</v>
      </c>
      <c r="B41" s="8" t="s">
        <v>120</v>
      </c>
      <c r="C41" s="2">
        <v>0.95724637681159397</v>
      </c>
      <c r="D41" s="2">
        <v>0.94143141618835702</v>
      </c>
      <c r="E41" s="2">
        <v>0.93657679219176504</v>
      </c>
    </row>
    <row r="42" spans="1:5" x14ac:dyDescent="0.3">
      <c r="A42" s="15"/>
      <c r="B42" s="15"/>
    </row>
    <row r="43" spans="1:5" x14ac:dyDescent="0.3">
      <c r="A43" s="13" t="s">
        <v>40</v>
      </c>
      <c r="B43" s="15"/>
    </row>
    <row r="44" spans="1:5" x14ac:dyDescent="0.3">
      <c r="A44" s="14" t="s">
        <v>41</v>
      </c>
      <c r="B44" s="15"/>
    </row>
    <row r="45" spans="1:5" x14ac:dyDescent="0.3">
      <c r="A45" s="14" t="s">
        <v>42</v>
      </c>
      <c r="B45" s="15"/>
    </row>
    <row r="46" spans="1:5" x14ac:dyDescent="0.3">
      <c r="A46" s="14" t="s">
        <v>123</v>
      </c>
      <c r="B46" s="15"/>
    </row>
    <row r="47" spans="1:5" x14ac:dyDescent="0.3">
      <c r="A47" s="14" t="s">
        <v>45</v>
      </c>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6:E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214</v>
      </c>
    </row>
    <row r="2" spans="1:13" ht="15.6" x14ac:dyDescent="0.3">
      <c r="A2" s="12" t="s">
        <v>140</v>
      </c>
    </row>
    <row r="3" spans="1:13" ht="15.6" x14ac:dyDescent="0.3">
      <c r="A3" s="12" t="s">
        <v>204</v>
      </c>
    </row>
    <row r="4" spans="1:13" x14ac:dyDescent="0.3">
      <c r="A4" s="15"/>
    </row>
    <row r="5" spans="1:13" x14ac:dyDescent="0.3">
      <c r="A5" s="15"/>
    </row>
    <row r="6" spans="1:13" x14ac:dyDescent="0.3">
      <c r="A6" s="16" t="str">
        <f>HYPERLINK("#'Table of contents'!A75",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196</v>
      </c>
      <c r="B9" s="1">
        <v>18289</v>
      </c>
      <c r="C9" s="1">
        <v>18716</v>
      </c>
      <c r="D9" s="1">
        <v>18807</v>
      </c>
      <c r="E9" s="1">
        <v>18567</v>
      </c>
      <c r="F9" s="1">
        <v>18926</v>
      </c>
      <c r="G9" s="1">
        <v>19066</v>
      </c>
      <c r="H9" s="1">
        <v>19677</v>
      </c>
      <c r="I9" s="1">
        <v>20125</v>
      </c>
      <c r="J9" s="1">
        <v>21359</v>
      </c>
      <c r="K9" s="1">
        <v>22381</v>
      </c>
      <c r="L9" s="1">
        <v>23707</v>
      </c>
      <c r="M9" s="1">
        <v>24958</v>
      </c>
    </row>
    <row r="10" spans="1:13" x14ac:dyDescent="0.3">
      <c r="A10" s="7" t="s">
        <v>197</v>
      </c>
      <c r="B10" s="1">
        <v>39923</v>
      </c>
      <c r="C10" s="1">
        <v>41213</v>
      </c>
      <c r="D10" s="1">
        <v>41670</v>
      </c>
      <c r="E10" s="1">
        <v>42183</v>
      </c>
      <c r="F10" s="1">
        <v>43090</v>
      </c>
      <c r="G10" s="1">
        <v>44227</v>
      </c>
      <c r="H10" s="1">
        <v>45737</v>
      </c>
      <c r="I10" s="1">
        <v>47021</v>
      </c>
      <c r="J10" s="1">
        <v>48936</v>
      </c>
      <c r="K10" s="1">
        <v>50230</v>
      </c>
      <c r="L10" s="1">
        <v>52121</v>
      </c>
      <c r="M10" s="1">
        <v>54460</v>
      </c>
    </row>
    <row r="11" spans="1:13" x14ac:dyDescent="0.3">
      <c r="A11" s="7" t="s">
        <v>198</v>
      </c>
      <c r="B11" s="1">
        <v>30664</v>
      </c>
      <c r="C11" s="1">
        <v>31132</v>
      </c>
      <c r="D11" s="1">
        <v>31515</v>
      </c>
      <c r="E11" s="1">
        <v>32406</v>
      </c>
      <c r="F11" s="1">
        <v>32578</v>
      </c>
      <c r="G11" s="1">
        <v>32927</v>
      </c>
      <c r="H11" s="1">
        <v>34100</v>
      </c>
      <c r="I11" s="1">
        <v>35817</v>
      </c>
      <c r="J11" s="1">
        <v>37087</v>
      </c>
      <c r="K11" s="1">
        <v>38185</v>
      </c>
      <c r="L11" s="1">
        <v>39612</v>
      </c>
      <c r="M11" s="1">
        <v>42213</v>
      </c>
    </row>
    <row r="12" spans="1:13" x14ac:dyDescent="0.3">
      <c r="A12" s="7" t="s">
        <v>199</v>
      </c>
      <c r="B12" s="1">
        <v>27126</v>
      </c>
      <c r="C12" s="1">
        <v>27859</v>
      </c>
      <c r="D12" s="1">
        <v>27695</v>
      </c>
      <c r="E12" s="1">
        <v>27444</v>
      </c>
      <c r="F12" s="1">
        <v>27798</v>
      </c>
      <c r="G12" s="1">
        <v>28382</v>
      </c>
      <c r="H12" s="1">
        <v>29279</v>
      </c>
      <c r="I12" s="1">
        <v>30412</v>
      </c>
      <c r="J12" s="1">
        <v>31632</v>
      </c>
      <c r="K12" s="1">
        <v>33344</v>
      </c>
      <c r="L12" s="1">
        <v>34999</v>
      </c>
      <c r="M12" s="1">
        <v>36917</v>
      </c>
    </row>
    <row r="13" spans="1:13" x14ac:dyDescent="0.3">
      <c r="A13" s="7" t="s">
        <v>200</v>
      </c>
      <c r="B13" s="1">
        <v>23327</v>
      </c>
      <c r="C13" s="1">
        <v>23373</v>
      </c>
      <c r="D13" s="1">
        <v>23728</v>
      </c>
      <c r="E13" s="1">
        <v>24370</v>
      </c>
      <c r="F13" s="1">
        <v>25432</v>
      </c>
      <c r="G13" s="1">
        <v>27009</v>
      </c>
      <c r="H13" s="1">
        <v>28130</v>
      </c>
      <c r="I13" s="1">
        <v>29460</v>
      </c>
      <c r="J13" s="1">
        <v>30574</v>
      </c>
      <c r="K13" s="1">
        <v>32567</v>
      </c>
      <c r="L13" s="1">
        <v>34716</v>
      </c>
      <c r="M13" s="1">
        <v>37239</v>
      </c>
    </row>
    <row r="14" spans="1:13" x14ac:dyDescent="0.3">
      <c r="A14" s="7" t="s">
        <v>201</v>
      </c>
      <c r="B14" s="1">
        <v>27685</v>
      </c>
      <c r="C14" s="1">
        <v>27926</v>
      </c>
      <c r="D14" s="1">
        <v>28047</v>
      </c>
      <c r="E14" s="1">
        <v>27995</v>
      </c>
      <c r="F14" s="1">
        <v>28494</v>
      </c>
      <c r="G14" s="1">
        <v>29125</v>
      </c>
      <c r="H14" s="1">
        <v>29775</v>
      </c>
      <c r="I14" s="1">
        <v>30728</v>
      </c>
      <c r="J14" s="1">
        <v>32500</v>
      </c>
      <c r="K14" s="1">
        <v>33405</v>
      </c>
      <c r="L14" s="1">
        <v>34632</v>
      </c>
      <c r="M14" s="1">
        <v>36585</v>
      </c>
    </row>
    <row r="15" spans="1:13" x14ac:dyDescent="0.3">
      <c r="A15" s="7" t="s">
        <v>202</v>
      </c>
      <c r="B15" s="1">
        <v>17383</v>
      </c>
      <c r="C15" s="1">
        <v>17503</v>
      </c>
      <c r="D15" s="1">
        <v>17672</v>
      </c>
      <c r="E15" s="1">
        <v>18374</v>
      </c>
      <c r="F15" s="1">
        <v>18607</v>
      </c>
      <c r="G15" s="1">
        <v>19182</v>
      </c>
      <c r="H15" s="1">
        <v>19693</v>
      </c>
      <c r="I15" s="1">
        <v>20470</v>
      </c>
      <c r="J15" s="1">
        <v>21035</v>
      </c>
      <c r="K15" s="1">
        <v>21956</v>
      </c>
      <c r="L15" s="1">
        <v>22786</v>
      </c>
      <c r="M15" s="1">
        <v>23739</v>
      </c>
    </row>
    <row r="16" spans="1:13" x14ac:dyDescent="0.3">
      <c r="A16" s="10" t="s">
        <v>17</v>
      </c>
      <c r="B16" s="5">
        <v>184397</v>
      </c>
      <c r="C16" s="5">
        <v>187722</v>
      </c>
      <c r="D16" s="5">
        <v>189134</v>
      </c>
      <c r="E16" s="5">
        <v>191339</v>
      </c>
      <c r="F16" s="5">
        <v>194925</v>
      </c>
      <c r="G16" s="5">
        <v>199918</v>
      </c>
      <c r="H16" s="5">
        <v>206391</v>
      </c>
      <c r="I16" s="5">
        <v>214033</v>
      </c>
      <c r="J16" s="5">
        <v>223123</v>
      </c>
      <c r="K16" s="5">
        <v>232068</v>
      </c>
      <c r="L16" s="5">
        <v>242573</v>
      </c>
      <c r="M16" s="5">
        <v>256111</v>
      </c>
    </row>
    <row r="17" spans="1:14" x14ac:dyDescent="0.3">
      <c r="A17" s="15"/>
    </row>
    <row r="18" spans="1:14" x14ac:dyDescent="0.3">
      <c r="A18" s="15"/>
    </row>
    <row r="19" spans="1:14" x14ac:dyDescent="0.3">
      <c r="A19" s="15"/>
      <c r="B19" s="20" t="s">
        <v>35</v>
      </c>
      <c r="C19" s="21"/>
      <c r="D19" s="21"/>
      <c r="E19" s="21"/>
      <c r="F19" s="21"/>
      <c r="G19" s="21"/>
      <c r="H19" s="21"/>
      <c r="I19" s="21"/>
      <c r="J19" s="21"/>
      <c r="K19" s="21"/>
      <c r="L19" s="21"/>
      <c r="M19" s="21"/>
    </row>
    <row r="20" spans="1:14" x14ac:dyDescent="0.3">
      <c r="A20" s="9" t="s">
        <v>39</v>
      </c>
      <c r="B20" s="4" t="s">
        <v>0</v>
      </c>
      <c r="C20" s="4" t="s">
        <v>1</v>
      </c>
      <c r="D20" s="4" t="s">
        <v>2</v>
      </c>
      <c r="E20" s="4" t="s">
        <v>3</v>
      </c>
      <c r="F20" s="4" t="s">
        <v>4</v>
      </c>
      <c r="G20" s="4" t="s">
        <v>5</v>
      </c>
      <c r="H20" s="4" t="s">
        <v>6</v>
      </c>
      <c r="I20" s="4" t="s">
        <v>7</v>
      </c>
      <c r="J20" s="4" t="s">
        <v>8</v>
      </c>
      <c r="K20" s="4" t="s">
        <v>9</v>
      </c>
      <c r="L20" s="4" t="s">
        <v>10</v>
      </c>
      <c r="M20" s="4" t="s">
        <v>11</v>
      </c>
    </row>
    <row r="21" spans="1:14" x14ac:dyDescent="0.3">
      <c r="A21" s="8" t="s">
        <v>196</v>
      </c>
      <c r="B21" s="2">
        <v>9.9182741584732906E-2</v>
      </c>
      <c r="C21" s="2">
        <v>9.9700621131247294E-2</v>
      </c>
      <c r="D21" s="2">
        <v>9.9437435892013107E-2</v>
      </c>
      <c r="E21" s="2">
        <v>9.7037195762494796E-2</v>
      </c>
      <c r="F21" s="2">
        <v>9.7093754007951796E-2</v>
      </c>
      <c r="G21" s="2">
        <v>9.53691013315459E-2</v>
      </c>
      <c r="H21" s="2">
        <v>9.5338459525851404E-2</v>
      </c>
      <c r="I21" s="2">
        <v>9.4027556498296999E-2</v>
      </c>
      <c r="J21" s="2">
        <v>9.5727468705601795E-2</v>
      </c>
      <c r="K21" s="2">
        <v>9.6441560232345694E-2</v>
      </c>
      <c r="L21" s="2">
        <v>9.7731404566872696E-2</v>
      </c>
      <c r="M21" s="2">
        <v>9.7449933817758697E-2</v>
      </c>
    </row>
    <row r="22" spans="1:14" x14ac:dyDescent="0.3">
      <c r="A22" s="8" t="s">
        <v>197</v>
      </c>
      <c r="B22" s="2">
        <v>0.21650569152426599</v>
      </c>
      <c r="C22" s="2">
        <v>0.21954272807662401</v>
      </c>
      <c r="D22" s="2">
        <v>0.22031998477270101</v>
      </c>
      <c r="E22" s="2">
        <v>0.220462111749304</v>
      </c>
      <c r="F22" s="2">
        <v>0.221059381813518</v>
      </c>
      <c r="G22" s="2">
        <v>0.221225702538041</v>
      </c>
      <c r="H22" s="2">
        <v>0.22160365519814301</v>
      </c>
      <c r="I22" s="2">
        <v>0.219690421570505</v>
      </c>
      <c r="J22" s="2">
        <v>0.219322974323579</v>
      </c>
      <c r="K22" s="2">
        <v>0.216445179861075</v>
      </c>
      <c r="L22" s="2">
        <v>0.21486727706711001</v>
      </c>
      <c r="M22" s="2">
        <v>0.212642174682071</v>
      </c>
    </row>
    <row r="23" spans="1:14" x14ac:dyDescent="0.3">
      <c r="A23" s="8" t="s">
        <v>198</v>
      </c>
      <c r="B23" s="2">
        <v>0.166293377874911</v>
      </c>
      <c r="C23" s="2">
        <v>0.16584097761583599</v>
      </c>
      <c r="D23" s="2">
        <v>0.16662789345120399</v>
      </c>
      <c r="E23" s="2">
        <v>0.16936432196258999</v>
      </c>
      <c r="F23" s="2">
        <v>0.167130947800436</v>
      </c>
      <c r="G23" s="2">
        <v>0.16470252803649499</v>
      </c>
      <c r="H23" s="2">
        <v>0.16522038267172501</v>
      </c>
      <c r="I23" s="2">
        <v>0.16734335359500599</v>
      </c>
      <c r="J23" s="2">
        <v>0.16621773640547999</v>
      </c>
      <c r="K23" s="2">
        <v>0.16454228932899001</v>
      </c>
      <c r="L23" s="2">
        <v>0.163299295469817</v>
      </c>
      <c r="M23" s="2">
        <v>0.164823064999161</v>
      </c>
    </row>
    <row r="24" spans="1:14" x14ac:dyDescent="0.3">
      <c r="A24" s="8" t="s">
        <v>199</v>
      </c>
      <c r="B24" s="2">
        <v>0.14710651474807099</v>
      </c>
      <c r="C24" s="2">
        <v>0.148405621077977</v>
      </c>
      <c r="D24" s="2">
        <v>0.14643057303287599</v>
      </c>
      <c r="E24" s="2">
        <v>0.14343129210458899</v>
      </c>
      <c r="F24" s="2">
        <v>0.14260869565217399</v>
      </c>
      <c r="G24" s="2">
        <v>0.14196820696485599</v>
      </c>
      <c r="H24" s="2">
        <v>0.14186180598960199</v>
      </c>
      <c r="I24" s="2">
        <v>0.14209023842117799</v>
      </c>
      <c r="J24" s="2">
        <v>0.141769337988464</v>
      </c>
      <c r="K24" s="2">
        <v>0.14368202423427601</v>
      </c>
      <c r="L24" s="2">
        <v>0.14428233974927099</v>
      </c>
      <c r="M24" s="2">
        <v>0.144144531082226</v>
      </c>
    </row>
    <row r="25" spans="1:14" x14ac:dyDescent="0.3">
      <c r="A25" s="8" t="s">
        <v>200</v>
      </c>
      <c r="B25" s="2">
        <v>0.12650422729220101</v>
      </c>
      <c r="C25" s="2">
        <v>0.124508581839103</v>
      </c>
      <c r="D25" s="2">
        <v>0.125456025886409</v>
      </c>
      <c r="E25" s="2">
        <v>0.12736556582819</v>
      </c>
      <c r="F25" s="2">
        <v>0.130470693856612</v>
      </c>
      <c r="G25" s="2">
        <v>0.135100391160376</v>
      </c>
      <c r="H25" s="2">
        <v>0.13629470277289199</v>
      </c>
      <c r="I25" s="2">
        <v>0.13764232618334599</v>
      </c>
      <c r="J25" s="2">
        <v>0.13702755879044301</v>
      </c>
      <c r="K25" s="2">
        <v>0.140333867659479</v>
      </c>
      <c r="L25" s="2">
        <v>0.14311568064046701</v>
      </c>
      <c r="M25" s="2">
        <v>0.14540179843895801</v>
      </c>
    </row>
    <row r="26" spans="1:14" x14ac:dyDescent="0.3">
      <c r="A26" s="8" t="s">
        <v>201</v>
      </c>
      <c r="B26" s="2">
        <v>0.150138017429785</v>
      </c>
      <c r="C26" s="2">
        <v>0.148762531828981</v>
      </c>
      <c r="D26" s="2">
        <v>0.14829168737508899</v>
      </c>
      <c r="E26" s="2">
        <v>0.14631099775790599</v>
      </c>
      <c r="F26" s="2">
        <v>0.14617929973066601</v>
      </c>
      <c r="G26" s="2">
        <v>0.145684730739603</v>
      </c>
      <c r="H26" s="2">
        <v>0.14426501155573601</v>
      </c>
      <c r="I26" s="2">
        <v>0.14356664626482801</v>
      </c>
      <c r="J26" s="2">
        <v>0.14565956893731299</v>
      </c>
      <c r="K26" s="2">
        <v>0.14394487822534799</v>
      </c>
      <c r="L26" s="2">
        <v>0.14276939313114001</v>
      </c>
      <c r="M26" s="2">
        <v>0.14284821815540899</v>
      </c>
    </row>
    <row r="27" spans="1:14" x14ac:dyDescent="0.3">
      <c r="A27" s="8" t="s">
        <v>202</v>
      </c>
      <c r="B27" s="2">
        <v>9.4269429546033803E-2</v>
      </c>
      <c r="C27" s="2">
        <v>9.3238938430231899E-2</v>
      </c>
      <c r="D27" s="2">
        <v>9.3436399589708896E-2</v>
      </c>
      <c r="E27" s="2">
        <v>9.6028514834926498E-2</v>
      </c>
      <c r="F27" s="2">
        <v>9.5457227138643103E-2</v>
      </c>
      <c r="G27" s="2">
        <v>9.5949339229083899E-2</v>
      </c>
      <c r="H27" s="2">
        <v>9.5415982286049306E-2</v>
      </c>
      <c r="I27" s="2">
        <v>9.5639457466839203E-2</v>
      </c>
      <c r="J27" s="2">
        <v>9.42753548491191E-2</v>
      </c>
      <c r="K27" s="2">
        <v>9.4610200458486296E-2</v>
      </c>
      <c r="L27" s="2">
        <v>9.3934609375322095E-2</v>
      </c>
      <c r="M27" s="2">
        <v>9.2690278824415995E-2</v>
      </c>
    </row>
    <row r="28" spans="1:14" x14ac:dyDescent="0.3">
      <c r="A28" s="15"/>
    </row>
    <row r="29" spans="1:14" x14ac:dyDescent="0.3">
      <c r="A29" s="15"/>
    </row>
    <row r="30" spans="1:14" x14ac:dyDescent="0.3">
      <c r="A30" s="15"/>
      <c r="B30" s="20" t="s">
        <v>36</v>
      </c>
      <c r="C30" s="20"/>
      <c r="D30" s="20"/>
      <c r="E30" s="20"/>
      <c r="F30" s="20"/>
      <c r="G30" s="20"/>
      <c r="H30" s="20"/>
      <c r="I30" s="20"/>
      <c r="J30" s="20"/>
      <c r="K30" s="20"/>
      <c r="L30" s="20"/>
      <c r="M30" s="6" t="s">
        <v>37</v>
      </c>
      <c r="N30" s="6" t="s">
        <v>38</v>
      </c>
    </row>
    <row r="31" spans="1:14" x14ac:dyDescent="0.3">
      <c r="A31" s="9" t="s">
        <v>39</v>
      </c>
      <c r="B31" s="4" t="s">
        <v>18</v>
      </c>
      <c r="C31" s="4" t="s">
        <v>19</v>
      </c>
      <c r="D31" s="4" t="s">
        <v>20</v>
      </c>
      <c r="E31" s="4" t="s">
        <v>21</v>
      </c>
      <c r="F31" s="4" t="s">
        <v>22</v>
      </c>
      <c r="G31" s="4" t="s">
        <v>23</v>
      </c>
      <c r="H31" s="4" t="s">
        <v>24</v>
      </c>
      <c r="I31" s="4" t="s">
        <v>25</v>
      </c>
      <c r="J31" s="4" t="s">
        <v>26</v>
      </c>
      <c r="K31" s="4" t="s">
        <v>27</v>
      </c>
      <c r="L31" s="4" t="s">
        <v>28</v>
      </c>
      <c r="M31" s="4" t="s">
        <v>29</v>
      </c>
      <c r="N31" s="4" t="s">
        <v>30</v>
      </c>
    </row>
    <row r="32" spans="1:14" x14ac:dyDescent="0.3">
      <c r="A32" s="8" t="s">
        <v>196</v>
      </c>
      <c r="B32" s="2">
        <v>2.33473672699437E-2</v>
      </c>
      <c r="C32" s="2">
        <v>4.8621500320581296E-3</v>
      </c>
      <c r="D32" s="2">
        <v>-1.27612059339608E-2</v>
      </c>
      <c r="E32" s="2">
        <v>1.9335379975224901E-2</v>
      </c>
      <c r="F32" s="2">
        <v>7.3972313219909103E-3</v>
      </c>
      <c r="G32" s="2">
        <v>3.2046575055071899E-2</v>
      </c>
      <c r="H32" s="2">
        <v>2.2767698327997202E-2</v>
      </c>
      <c r="I32" s="2">
        <v>6.1316770186335398E-2</v>
      </c>
      <c r="J32" s="2">
        <v>4.7848682054403298E-2</v>
      </c>
      <c r="K32" s="2">
        <v>5.9246682453867099E-2</v>
      </c>
      <c r="L32" s="2">
        <v>5.2769224279748603E-2</v>
      </c>
      <c r="M32" s="3">
        <v>0.240149068322981</v>
      </c>
      <c r="N32" s="3">
        <v>0.32705907374913601</v>
      </c>
    </row>
    <row r="33" spans="1:14" x14ac:dyDescent="0.3">
      <c r="A33" s="8" t="s">
        <v>197</v>
      </c>
      <c r="B33" s="2">
        <v>3.2312200986899797E-2</v>
      </c>
      <c r="C33" s="2">
        <v>1.1088734137286799E-2</v>
      </c>
      <c r="D33" s="2">
        <v>1.23110151187905E-2</v>
      </c>
      <c r="E33" s="2">
        <v>2.1501552758220101E-2</v>
      </c>
      <c r="F33" s="2">
        <v>2.6386632629380399E-2</v>
      </c>
      <c r="G33" s="2">
        <v>3.4142039930359303E-2</v>
      </c>
      <c r="H33" s="2">
        <v>2.8073550954369499E-2</v>
      </c>
      <c r="I33" s="2">
        <v>4.0726483911443803E-2</v>
      </c>
      <c r="J33" s="2">
        <v>2.6442700670263199E-2</v>
      </c>
      <c r="K33" s="2">
        <v>3.7646824606808703E-2</v>
      </c>
      <c r="L33" s="2">
        <v>4.4876345426987201E-2</v>
      </c>
      <c r="M33" s="3">
        <v>0.158205907998554</v>
      </c>
      <c r="N33" s="3">
        <v>0.30693544516438698</v>
      </c>
    </row>
    <row r="34" spans="1:14" x14ac:dyDescent="0.3">
      <c r="A34" s="8" t="s">
        <v>198</v>
      </c>
      <c r="B34" s="2">
        <v>1.52621967127576E-2</v>
      </c>
      <c r="C34" s="2">
        <v>1.23024540665553E-2</v>
      </c>
      <c r="D34" s="2">
        <v>2.8272251308900501E-2</v>
      </c>
      <c r="E34" s="2">
        <v>5.30765907547985E-3</v>
      </c>
      <c r="F34" s="2">
        <v>1.0712750936214601E-2</v>
      </c>
      <c r="G34" s="2">
        <v>3.5624259726060703E-2</v>
      </c>
      <c r="H34" s="2">
        <v>5.0351906158357801E-2</v>
      </c>
      <c r="I34" s="2">
        <v>3.54580227266382E-2</v>
      </c>
      <c r="J34" s="2">
        <v>2.9606061423140199E-2</v>
      </c>
      <c r="K34" s="2">
        <v>3.7370695299201298E-2</v>
      </c>
      <c r="L34" s="2">
        <v>6.56619206301121E-2</v>
      </c>
      <c r="M34" s="3">
        <v>0.178574419968172</v>
      </c>
      <c r="N34" s="3">
        <v>0.33945740123750601</v>
      </c>
    </row>
    <row r="35" spans="1:14" x14ac:dyDescent="0.3">
      <c r="A35" s="8" t="s">
        <v>199</v>
      </c>
      <c r="B35" s="2">
        <v>2.70220452702205E-2</v>
      </c>
      <c r="C35" s="2">
        <v>-5.8867870347105097E-3</v>
      </c>
      <c r="D35" s="2">
        <v>-9.0630077631341406E-3</v>
      </c>
      <c r="E35" s="2">
        <v>1.2898994315697399E-2</v>
      </c>
      <c r="F35" s="2">
        <v>2.1008705662277902E-2</v>
      </c>
      <c r="G35" s="2">
        <v>3.1604538087520298E-2</v>
      </c>
      <c r="H35" s="2">
        <v>3.8696676799071003E-2</v>
      </c>
      <c r="I35" s="2">
        <v>4.01157437853479E-2</v>
      </c>
      <c r="J35" s="2">
        <v>5.41224076884168E-2</v>
      </c>
      <c r="K35" s="2">
        <v>4.9634117082533603E-2</v>
      </c>
      <c r="L35" s="2">
        <v>5.4801565759021703E-2</v>
      </c>
      <c r="M35" s="3">
        <v>0.21389583059318701</v>
      </c>
      <c r="N35" s="3">
        <v>0.33298429319371697</v>
      </c>
    </row>
    <row r="36" spans="1:14" x14ac:dyDescent="0.3">
      <c r="A36" s="8" t="s">
        <v>200</v>
      </c>
      <c r="B36" s="2">
        <v>1.9719638187508E-3</v>
      </c>
      <c r="C36" s="2">
        <v>1.51884653232362E-2</v>
      </c>
      <c r="D36" s="2">
        <v>2.70566419420094E-2</v>
      </c>
      <c r="E36" s="2">
        <v>4.3578169881001202E-2</v>
      </c>
      <c r="F36" s="2">
        <v>6.2008493236866899E-2</v>
      </c>
      <c r="G36" s="2">
        <v>4.1504683623977197E-2</v>
      </c>
      <c r="H36" s="2">
        <v>4.7280483469605401E-2</v>
      </c>
      <c r="I36" s="2">
        <v>3.7813985064494203E-2</v>
      </c>
      <c r="J36" s="2">
        <v>6.5186105841564701E-2</v>
      </c>
      <c r="K36" s="2">
        <v>6.5987042097829102E-2</v>
      </c>
      <c r="L36" s="2">
        <v>7.2675423435879696E-2</v>
      </c>
      <c r="M36" s="3">
        <v>0.26405295315682298</v>
      </c>
      <c r="N36" s="3">
        <v>0.56941166554281897</v>
      </c>
    </row>
    <row r="37" spans="1:14" x14ac:dyDescent="0.3">
      <c r="A37" s="8" t="s">
        <v>201</v>
      </c>
      <c r="B37" s="2">
        <v>8.7050749503341206E-3</v>
      </c>
      <c r="C37" s="2">
        <v>4.33287975363461E-3</v>
      </c>
      <c r="D37" s="2">
        <v>-1.8540307341248601E-3</v>
      </c>
      <c r="E37" s="2">
        <v>1.78246115377746E-2</v>
      </c>
      <c r="F37" s="2">
        <v>2.2145012985189901E-2</v>
      </c>
      <c r="G37" s="2">
        <v>2.2317596566523601E-2</v>
      </c>
      <c r="H37" s="2">
        <v>3.20067170445004E-2</v>
      </c>
      <c r="I37" s="2">
        <v>5.7667274147357499E-2</v>
      </c>
      <c r="J37" s="2">
        <v>2.7846153846153798E-2</v>
      </c>
      <c r="K37" s="2">
        <v>3.6731028289178298E-2</v>
      </c>
      <c r="L37" s="2">
        <v>5.6392931392931403E-2</v>
      </c>
      <c r="M37" s="3">
        <v>0.190607914605571</v>
      </c>
      <c r="N37" s="3">
        <v>0.30441758476842401</v>
      </c>
    </row>
    <row r="38" spans="1:14" x14ac:dyDescent="0.3">
      <c r="A38" s="8" t="s">
        <v>202</v>
      </c>
      <c r="B38" s="2">
        <v>6.9032963239947101E-3</v>
      </c>
      <c r="C38" s="2">
        <v>9.6554876306918797E-3</v>
      </c>
      <c r="D38" s="2">
        <v>3.9723856948845601E-2</v>
      </c>
      <c r="E38" s="2">
        <v>1.2680962229237E-2</v>
      </c>
      <c r="F38" s="2">
        <v>3.0902348578492E-2</v>
      </c>
      <c r="G38" s="2">
        <v>2.6639557918882301E-2</v>
      </c>
      <c r="H38" s="2">
        <v>3.9455644137510799E-2</v>
      </c>
      <c r="I38" s="2">
        <v>2.7601367855398101E-2</v>
      </c>
      <c r="J38" s="2">
        <v>4.3784169241740001E-2</v>
      </c>
      <c r="K38" s="2">
        <v>3.7802878484241201E-2</v>
      </c>
      <c r="L38" s="2">
        <v>4.1823926972702499E-2</v>
      </c>
      <c r="M38" s="3">
        <v>0.159697117733268</v>
      </c>
      <c r="N38" s="3">
        <v>0.34331145314622002</v>
      </c>
    </row>
    <row r="39" spans="1:14" x14ac:dyDescent="0.3">
      <c r="A39" s="11" t="s">
        <v>17</v>
      </c>
      <c r="B39" s="3">
        <v>1.80317467203913E-2</v>
      </c>
      <c r="C39" s="3">
        <v>7.5217609017589797E-3</v>
      </c>
      <c r="D39" s="3">
        <v>1.1658400922097601E-2</v>
      </c>
      <c r="E39" s="3">
        <v>1.8741605213782899E-2</v>
      </c>
      <c r="F39" s="3">
        <v>2.5614980120559201E-2</v>
      </c>
      <c r="G39" s="3">
        <v>3.2378275092787998E-2</v>
      </c>
      <c r="H39" s="3">
        <v>3.70268083395109E-2</v>
      </c>
      <c r="I39" s="3">
        <v>4.2470086388547601E-2</v>
      </c>
      <c r="J39" s="3">
        <v>4.0089995204438802E-2</v>
      </c>
      <c r="K39" s="3">
        <v>4.5266904527983202E-2</v>
      </c>
      <c r="L39" s="3">
        <v>5.5810003586549202E-2</v>
      </c>
      <c r="M39" s="3">
        <v>0.19659585204150801</v>
      </c>
      <c r="N39" s="3">
        <v>0.35412458891579501</v>
      </c>
    </row>
    <row r="40" spans="1:14" x14ac:dyDescent="0.3">
      <c r="A40" s="15"/>
    </row>
    <row r="41" spans="1:14" x14ac:dyDescent="0.3">
      <c r="A41" s="13" t="s">
        <v>40</v>
      </c>
    </row>
    <row r="42" spans="1:14" x14ac:dyDescent="0.3">
      <c r="A42" s="14" t="s">
        <v>41</v>
      </c>
    </row>
    <row r="43" spans="1:14" x14ac:dyDescent="0.3">
      <c r="A43" s="14" t="s">
        <v>42</v>
      </c>
    </row>
    <row r="44" spans="1:14" x14ac:dyDescent="0.3">
      <c r="A44" s="14" t="s">
        <v>45</v>
      </c>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9:M19"/>
    <mergeCell ref="B30:L3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215</v>
      </c>
      <c r="B1" s="15"/>
    </row>
    <row r="2" spans="1:14" ht="15.6" x14ac:dyDescent="0.3">
      <c r="A2" s="12" t="s">
        <v>140</v>
      </c>
      <c r="B2" s="15"/>
    </row>
    <row r="3" spans="1:14" ht="15.6" x14ac:dyDescent="0.3">
      <c r="A3" s="12" t="s">
        <v>204</v>
      </c>
      <c r="B3" s="15"/>
    </row>
    <row r="4" spans="1:14" ht="15.6" x14ac:dyDescent="0.3">
      <c r="A4" s="12" t="s">
        <v>53</v>
      </c>
      <c r="B4" s="15"/>
    </row>
    <row r="5" spans="1:14" x14ac:dyDescent="0.3">
      <c r="A5" s="15"/>
      <c r="B5" s="15"/>
    </row>
    <row r="6" spans="1:14" x14ac:dyDescent="0.3">
      <c r="A6" s="16" t="str">
        <f>HYPERLINK("#'Table of contents'!A76",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46</v>
      </c>
      <c r="C9" s="1">
        <v>2522</v>
      </c>
      <c r="D9" s="1">
        <v>2630</v>
      </c>
      <c r="E9" s="1">
        <v>2673</v>
      </c>
      <c r="F9" s="1">
        <v>2746</v>
      </c>
      <c r="G9" s="1">
        <v>2727</v>
      </c>
      <c r="H9" s="1">
        <v>2568</v>
      </c>
      <c r="I9" s="1">
        <v>2771</v>
      </c>
      <c r="J9" s="1">
        <v>2911</v>
      </c>
      <c r="K9" s="1">
        <v>2978</v>
      </c>
      <c r="L9" s="1">
        <v>3111</v>
      </c>
      <c r="M9" s="1">
        <v>3286</v>
      </c>
      <c r="N9" s="1">
        <v>3647</v>
      </c>
    </row>
    <row r="10" spans="1:14" x14ac:dyDescent="0.3">
      <c r="A10" s="7" t="s">
        <v>196</v>
      </c>
      <c r="B10" s="7" t="s">
        <v>47</v>
      </c>
      <c r="C10" s="1">
        <v>5494</v>
      </c>
      <c r="D10" s="1">
        <v>5577</v>
      </c>
      <c r="E10" s="1">
        <v>5597</v>
      </c>
      <c r="F10" s="1">
        <v>5460</v>
      </c>
      <c r="G10" s="1">
        <v>5587</v>
      </c>
      <c r="H10" s="1">
        <v>5556</v>
      </c>
      <c r="I10" s="1">
        <v>5692</v>
      </c>
      <c r="J10" s="1">
        <v>5805</v>
      </c>
      <c r="K10" s="1">
        <v>6353</v>
      </c>
      <c r="L10" s="1">
        <v>6776</v>
      </c>
      <c r="M10" s="1">
        <v>7243</v>
      </c>
      <c r="N10" s="1">
        <v>7706</v>
      </c>
    </row>
    <row r="11" spans="1:14" x14ac:dyDescent="0.3">
      <c r="A11" s="7" t="s">
        <v>196</v>
      </c>
      <c r="B11" s="7" t="s">
        <v>48</v>
      </c>
      <c r="C11" s="1">
        <v>4820</v>
      </c>
      <c r="D11" s="1">
        <v>5001</v>
      </c>
      <c r="E11" s="1">
        <v>5108</v>
      </c>
      <c r="F11" s="1">
        <v>5107</v>
      </c>
      <c r="G11" s="1">
        <v>5277</v>
      </c>
      <c r="H11" s="1">
        <v>5370</v>
      </c>
      <c r="I11" s="1">
        <v>5578</v>
      </c>
      <c r="J11" s="1">
        <v>5611</v>
      </c>
      <c r="K11" s="1">
        <v>5804</v>
      </c>
      <c r="L11" s="1">
        <v>6011</v>
      </c>
      <c r="M11" s="1">
        <v>6316</v>
      </c>
      <c r="N11" s="1">
        <v>6438</v>
      </c>
    </row>
    <row r="12" spans="1:14" x14ac:dyDescent="0.3">
      <c r="A12" s="7" t="s">
        <v>196</v>
      </c>
      <c r="B12" s="7" t="s">
        <v>49</v>
      </c>
      <c r="C12" s="1">
        <v>3578</v>
      </c>
      <c r="D12" s="1">
        <v>3624</v>
      </c>
      <c r="E12" s="1">
        <v>3687</v>
      </c>
      <c r="F12" s="1">
        <v>3680</v>
      </c>
      <c r="G12" s="1">
        <v>3715</v>
      </c>
      <c r="H12" s="1">
        <v>3880</v>
      </c>
      <c r="I12" s="1">
        <v>3890</v>
      </c>
      <c r="J12" s="1">
        <v>3920</v>
      </c>
      <c r="K12" s="1">
        <v>4148</v>
      </c>
      <c r="L12" s="1">
        <v>4279</v>
      </c>
      <c r="M12" s="1">
        <v>4498</v>
      </c>
      <c r="N12" s="1">
        <v>4665</v>
      </c>
    </row>
    <row r="13" spans="1:14" x14ac:dyDescent="0.3">
      <c r="A13" s="7" t="s">
        <v>196</v>
      </c>
      <c r="B13" s="7" t="s">
        <v>50</v>
      </c>
      <c r="C13" s="1">
        <v>1535</v>
      </c>
      <c r="D13" s="1">
        <v>1536</v>
      </c>
      <c r="E13" s="1">
        <v>1441</v>
      </c>
      <c r="F13" s="1">
        <v>1339</v>
      </c>
      <c r="G13" s="1">
        <v>1412</v>
      </c>
      <c r="H13" s="1">
        <v>1445</v>
      </c>
      <c r="I13" s="1">
        <v>1475</v>
      </c>
      <c r="J13" s="1">
        <v>1572</v>
      </c>
      <c r="K13" s="1">
        <v>1737</v>
      </c>
      <c r="L13" s="1">
        <v>1843</v>
      </c>
      <c r="M13" s="1">
        <v>1966</v>
      </c>
      <c r="N13" s="1">
        <v>2084</v>
      </c>
    </row>
    <row r="14" spans="1:14" x14ac:dyDescent="0.3">
      <c r="A14" s="7" t="s">
        <v>196</v>
      </c>
      <c r="B14" s="7" t="s">
        <v>51</v>
      </c>
      <c r="C14" s="1">
        <v>340</v>
      </c>
      <c r="D14" s="1">
        <v>348</v>
      </c>
      <c r="E14" s="1">
        <v>301</v>
      </c>
      <c r="F14" s="1">
        <v>235</v>
      </c>
      <c r="G14" s="1">
        <v>208</v>
      </c>
      <c r="H14" s="1">
        <v>247</v>
      </c>
      <c r="I14" s="1">
        <v>271</v>
      </c>
      <c r="J14" s="1">
        <v>306</v>
      </c>
      <c r="K14" s="1">
        <v>339</v>
      </c>
      <c r="L14" s="1">
        <v>361</v>
      </c>
      <c r="M14" s="1">
        <v>398</v>
      </c>
      <c r="N14" s="1">
        <v>418</v>
      </c>
    </row>
    <row r="15" spans="1:14" x14ac:dyDescent="0.3">
      <c r="A15" s="7" t="s">
        <v>197</v>
      </c>
      <c r="B15" s="7" t="s">
        <v>46</v>
      </c>
      <c r="C15" s="1">
        <v>5695</v>
      </c>
      <c r="D15" s="1">
        <v>6019</v>
      </c>
      <c r="E15" s="1">
        <v>6215</v>
      </c>
      <c r="F15" s="1">
        <v>6358</v>
      </c>
      <c r="G15" s="1">
        <v>6290</v>
      </c>
      <c r="H15" s="1">
        <v>6416</v>
      </c>
      <c r="I15" s="1">
        <v>6412</v>
      </c>
      <c r="J15" s="1">
        <v>6564</v>
      </c>
      <c r="K15" s="1">
        <v>6835</v>
      </c>
      <c r="L15" s="1">
        <v>7136</v>
      </c>
      <c r="M15" s="1">
        <v>7497</v>
      </c>
      <c r="N15" s="1">
        <v>7700</v>
      </c>
    </row>
    <row r="16" spans="1:14" x14ac:dyDescent="0.3">
      <c r="A16" s="7" t="s">
        <v>197</v>
      </c>
      <c r="B16" s="7" t="s">
        <v>47</v>
      </c>
      <c r="C16" s="1">
        <v>14275</v>
      </c>
      <c r="D16" s="1">
        <v>14690</v>
      </c>
      <c r="E16" s="1">
        <v>14928</v>
      </c>
      <c r="F16" s="1">
        <v>15171</v>
      </c>
      <c r="G16" s="1">
        <v>15552</v>
      </c>
      <c r="H16" s="1">
        <v>15901</v>
      </c>
      <c r="I16" s="1">
        <v>16581</v>
      </c>
      <c r="J16" s="1">
        <v>16979</v>
      </c>
      <c r="K16" s="1">
        <v>17580</v>
      </c>
      <c r="L16" s="1">
        <v>18009</v>
      </c>
      <c r="M16" s="1">
        <v>18711</v>
      </c>
      <c r="N16" s="1">
        <v>19732</v>
      </c>
    </row>
    <row r="17" spans="1:14" x14ac:dyDescent="0.3">
      <c r="A17" s="7" t="s">
        <v>197</v>
      </c>
      <c r="B17" s="7" t="s">
        <v>48</v>
      </c>
      <c r="C17" s="1">
        <v>9445</v>
      </c>
      <c r="D17" s="1">
        <v>9749</v>
      </c>
      <c r="E17" s="1">
        <v>9940</v>
      </c>
      <c r="F17" s="1">
        <v>10138</v>
      </c>
      <c r="G17" s="1">
        <v>10458</v>
      </c>
      <c r="H17" s="1">
        <v>10785</v>
      </c>
      <c r="I17" s="1">
        <v>11188</v>
      </c>
      <c r="J17" s="1">
        <v>11581</v>
      </c>
      <c r="K17" s="1">
        <v>11987</v>
      </c>
      <c r="L17" s="1">
        <v>12298</v>
      </c>
      <c r="M17" s="1">
        <v>12616</v>
      </c>
      <c r="N17" s="1">
        <v>13114</v>
      </c>
    </row>
    <row r="18" spans="1:14" x14ac:dyDescent="0.3">
      <c r="A18" s="7" t="s">
        <v>197</v>
      </c>
      <c r="B18" s="7" t="s">
        <v>49</v>
      </c>
      <c r="C18" s="1">
        <v>5871</v>
      </c>
      <c r="D18" s="1">
        <v>6169</v>
      </c>
      <c r="E18" s="1">
        <v>6328</v>
      </c>
      <c r="F18" s="1">
        <v>6484</v>
      </c>
      <c r="G18" s="1">
        <v>6727</v>
      </c>
      <c r="H18" s="1">
        <v>6975</v>
      </c>
      <c r="I18" s="1">
        <v>7171</v>
      </c>
      <c r="J18" s="1">
        <v>7371</v>
      </c>
      <c r="K18" s="1">
        <v>7702</v>
      </c>
      <c r="L18" s="1">
        <v>7861</v>
      </c>
      <c r="M18" s="1">
        <v>8164</v>
      </c>
      <c r="N18" s="1">
        <v>8481</v>
      </c>
    </row>
    <row r="19" spans="1:14" x14ac:dyDescent="0.3">
      <c r="A19" s="7" t="s">
        <v>197</v>
      </c>
      <c r="B19" s="7" t="s">
        <v>50</v>
      </c>
      <c r="C19" s="1">
        <v>3457</v>
      </c>
      <c r="D19" s="1">
        <v>3450</v>
      </c>
      <c r="E19" s="1">
        <v>3245</v>
      </c>
      <c r="F19" s="1">
        <v>3180</v>
      </c>
      <c r="G19" s="1">
        <v>3190</v>
      </c>
      <c r="H19" s="1">
        <v>3210</v>
      </c>
      <c r="I19" s="1">
        <v>3310</v>
      </c>
      <c r="J19" s="1">
        <v>3427</v>
      </c>
      <c r="K19" s="1">
        <v>3612</v>
      </c>
      <c r="L19" s="1">
        <v>3686</v>
      </c>
      <c r="M19" s="1">
        <v>3893</v>
      </c>
      <c r="N19" s="1">
        <v>4118</v>
      </c>
    </row>
    <row r="20" spans="1:14" x14ac:dyDescent="0.3">
      <c r="A20" s="7" t="s">
        <v>197</v>
      </c>
      <c r="B20" s="7" t="s">
        <v>51</v>
      </c>
      <c r="C20" s="1">
        <v>1180</v>
      </c>
      <c r="D20" s="1">
        <v>1136</v>
      </c>
      <c r="E20" s="1">
        <v>1014</v>
      </c>
      <c r="F20" s="1">
        <v>852</v>
      </c>
      <c r="G20" s="1">
        <v>873</v>
      </c>
      <c r="H20" s="1">
        <v>940</v>
      </c>
      <c r="I20" s="1">
        <v>1075</v>
      </c>
      <c r="J20" s="1">
        <v>1099</v>
      </c>
      <c r="K20" s="1">
        <v>1220</v>
      </c>
      <c r="L20" s="1">
        <v>1240</v>
      </c>
      <c r="M20" s="1">
        <v>1240</v>
      </c>
      <c r="N20" s="1">
        <v>1315</v>
      </c>
    </row>
    <row r="21" spans="1:14" x14ac:dyDescent="0.3">
      <c r="A21" s="7" t="s">
        <v>198</v>
      </c>
      <c r="B21" s="7" t="s">
        <v>46</v>
      </c>
      <c r="C21" s="1">
        <v>4783</v>
      </c>
      <c r="D21" s="1">
        <v>4949</v>
      </c>
      <c r="E21" s="1">
        <v>5085</v>
      </c>
      <c r="F21" s="1">
        <v>5111</v>
      </c>
      <c r="G21" s="1">
        <v>4890</v>
      </c>
      <c r="H21" s="1">
        <v>4775</v>
      </c>
      <c r="I21" s="1">
        <v>4936</v>
      </c>
      <c r="J21" s="1">
        <v>5085</v>
      </c>
      <c r="K21" s="1">
        <v>5283</v>
      </c>
      <c r="L21" s="1">
        <v>5279</v>
      </c>
      <c r="M21" s="1">
        <v>5799</v>
      </c>
      <c r="N21" s="1">
        <v>6531</v>
      </c>
    </row>
    <row r="22" spans="1:14" x14ac:dyDescent="0.3">
      <c r="A22" s="7" t="s">
        <v>198</v>
      </c>
      <c r="B22" s="7" t="s">
        <v>47</v>
      </c>
      <c r="C22" s="1">
        <v>9726</v>
      </c>
      <c r="D22" s="1">
        <v>9751</v>
      </c>
      <c r="E22" s="1">
        <v>9778</v>
      </c>
      <c r="F22" s="1">
        <v>10074</v>
      </c>
      <c r="G22" s="1">
        <v>9918</v>
      </c>
      <c r="H22" s="1">
        <v>9873</v>
      </c>
      <c r="I22" s="1">
        <v>10148</v>
      </c>
      <c r="J22" s="1">
        <v>10889</v>
      </c>
      <c r="K22" s="1">
        <v>11509</v>
      </c>
      <c r="L22" s="1">
        <v>11995</v>
      </c>
      <c r="M22" s="1">
        <v>12649</v>
      </c>
      <c r="N22" s="1">
        <v>13707</v>
      </c>
    </row>
    <row r="23" spans="1:14" x14ac:dyDescent="0.3">
      <c r="A23" s="7" t="s">
        <v>198</v>
      </c>
      <c r="B23" s="7" t="s">
        <v>48</v>
      </c>
      <c r="C23" s="1">
        <v>7917</v>
      </c>
      <c r="D23" s="1">
        <v>8077</v>
      </c>
      <c r="E23" s="1">
        <v>8314</v>
      </c>
      <c r="F23" s="1">
        <v>8663</v>
      </c>
      <c r="G23" s="1">
        <v>8956</v>
      </c>
      <c r="H23" s="1">
        <v>9257</v>
      </c>
      <c r="I23" s="1">
        <v>9660</v>
      </c>
      <c r="J23" s="1">
        <v>10100</v>
      </c>
      <c r="K23" s="1">
        <v>10257</v>
      </c>
      <c r="L23" s="1">
        <v>10548</v>
      </c>
      <c r="M23" s="1">
        <v>10583</v>
      </c>
      <c r="N23" s="1">
        <v>10942</v>
      </c>
    </row>
    <row r="24" spans="1:14" x14ac:dyDescent="0.3">
      <c r="A24" s="7" t="s">
        <v>198</v>
      </c>
      <c r="B24" s="7" t="s">
        <v>49</v>
      </c>
      <c r="C24" s="1">
        <v>5541</v>
      </c>
      <c r="D24" s="1">
        <v>5688</v>
      </c>
      <c r="E24" s="1">
        <v>5863</v>
      </c>
      <c r="F24" s="1">
        <v>6072</v>
      </c>
      <c r="G24" s="1">
        <v>6276</v>
      </c>
      <c r="H24" s="1">
        <v>6419</v>
      </c>
      <c r="I24" s="1">
        <v>6597</v>
      </c>
      <c r="J24" s="1">
        <v>6792</v>
      </c>
      <c r="K24" s="1">
        <v>6882</v>
      </c>
      <c r="L24" s="1">
        <v>7002</v>
      </c>
      <c r="M24" s="1">
        <v>7081</v>
      </c>
      <c r="N24" s="1">
        <v>7330</v>
      </c>
    </row>
    <row r="25" spans="1:14" x14ac:dyDescent="0.3">
      <c r="A25" s="7" t="s">
        <v>198</v>
      </c>
      <c r="B25" s="7" t="s">
        <v>50</v>
      </c>
      <c r="C25" s="1">
        <v>2198</v>
      </c>
      <c r="D25" s="1">
        <v>2196</v>
      </c>
      <c r="E25" s="1">
        <v>2077</v>
      </c>
      <c r="F25" s="1">
        <v>2109</v>
      </c>
      <c r="G25" s="1">
        <v>2124</v>
      </c>
      <c r="H25" s="1">
        <v>2181</v>
      </c>
      <c r="I25" s="1">
        <v>2291</v>
      </c>
      <c r="J25" s="1">
        <v>2439</v>
      </c>
      <c r="K25" s="1">
        <v>2617</v>
      </c>
      <c r="L25" s="1">
        <v>2812</v>
      </c>
      <c r="M25" s="1">
        <v>2949</v>
      </c>
      <c r="N25" s="1">
        <v>3113</v>
      </c>
    </row>
    <row r="26" spans="1:14" x14ac:dyDescent="0.3">
      <c r="A26" s="7" t="s">
        <v>198</v>
      </c>
      <c r="B26" s="7" t="s">
        <v>51</v>
      </c>
      <c r="C26" s="1">
        <v>499</v>
      </c>
      <c r="D26" s="1">
        <v>471</v>
      </c>
      <c r="E26" s="1">
        <v>398</v>
      </c>
      <c r="F26" s="1">
        <v>377</v>
      </c>
      <c r="G26" s="1">
        <v>414</v>
      </c>
      <c r="H26" s="1">
        <v>422</v>
      </c>
      <c r="I26" s="1">
        <v>468</v>
      </c>
      <c r="J26" s="1">
        <v>512</v>
      </c>
      <c r="K26" s="1">
        <v>539</v>
      </c>
      <c r="L26" s="1">
        <v>549</v>
      </c>
      <c r="M26" s="1">
        <v>551</v>
      </c>
      <c r="N26" s="1">
        <v>590</v>
      </c>
    </row>
    <row r="27" spans="1:14" x14ac:dyDescent="0.3">
      <c r="A27" s="7" t="s">
        <v>199</v>
      </c>
      <c r="B27" s="7" t="s">
        <v>46</v>
      </c>
      <c r="C27" s="1">
        <v>4490</v>
      </c>
      <c r="D27" s="1">
        <v>4729</v>
      </c>
      <c r="E27" s="1">
        <v>4720</v>
      </c>
      <c r="F27" s="1">
        <v>4693</v>
      </c>
      <c r="G27" s="1">
        <v>4651</v>
      </c>
      <c r="H27" s="1">
        <v>4623</v>
      </c>
      <c r="I27" s="1">
        <v>4788</v>
      </c>
      <c r="J27" s="1">
        <v>5072</v>
      </c>
      <c r="K27" s="1">
        <v>5180</v>
      </c>
      <c r="L27" s="1">
        <v>5271</v>
      </c>
      <c r="M27" s="1">
        <v>5517</v>
      </c>
      <c r="N27" s="1">
        <v>5790</v>
      </c>
    </row>
    <row r="28" spans="1:14" x14ac:dyDescent="0.3">
      <c r="A28" s="7" t="s">
        <v>199</v>
      </c>
      <c r="B28" s="7" t="s">
        <v>47</v>
      </c>
      <c r="C28" s="1">
        <v>8627</v>
      </c>
      <c r="D28" s="1">
        <v>8738</v>
      </c>
      <c r="E28" s="1">
        <v>8602</v>
      </c>
      <c r="F28" s="1">
        <v>8422</v>
      </c>
      <c r="G28" s="1">
        <v>8455</v>
      </c>
      <c r="H28" s="1">
        <v>8694</v>
      </c>
      <c r="I28" s="1">
        <v>9044</v>
      </c>
      <c r="J28" s="1">
        <v>9482</v>
      </c>
      <c r="K28" s="1">
        <v>10182</v>
      </c>
      <c r="L28" s="1">
        <v>11113</v>
      </c>
      <c r="M28" s="1">
        <v>11961</v>
      </c>
      <c r="N28" s="1">
        <v>12876</v>
      </c>
    </row>
    <row r="29" spans="1:14" x14ac:dyDescent="0.3">
      <c r="A29" s="7" t="s">
        <v>199</v>
      </c>
      <c r="B29" s="7" t="s">
        <v>48</v>
      </c>
      <c r="C29" s="1">
        <v>6831</v>
      </c>
      <c r="D29" s="1">
        <v>7044</v>
      </c>
      <c r="E29" s="1">
        <v>7154</v>
      </c>
      <c r="F29" s="1">
        <v>7177</v>
      </c>
      <c r="G29" s="1">
        <v>7391</v>
      </c>
      <c r="H29" s="1">
        <v>7620</v>
      </c>
      <c r="I29" s="1">
        <v>7856</v>
      </c>
      <c r="J29" s="1">
        <v>8076</v>
      </c>
      <c r="K29" s="1">
        <v>8228</v>
      </c>
      <c r="L29" s="1">
        <v>8541</v>
      </c>
      <c r="M29" s="1">
        <v>8775</v>
      </c>
      <c r="N29" s="1">
        <v>9130</v>
      </c>
    </row>
    <row r="30" spans="1:14" x14ac:dyDescent="0.3">
      <c r="A30" s="7" t="s">
        <v>199</v>
      </c>
      <c r="B30" s="7" t="s">
        <v>49</v>
      </c>
      <c r="C30" s="1">
        <v>5028</v>
      </c>
      <c r="D30" s="1">
        <v>5169</v>
      </c>
      <c r="E30" s="1">
        <v>5205</v>
      </c>
      <c r="F30" s="1">
        <v>5270</v>
      </c>
      <c r="G30" s="1">
        <v>5387</v>
      </c>
      <c r="H30" s="1">
        <v>5405</v>
      </c>
      <c r="I30" s="1">
        <v>5432</v>
      </c>
      <c r="J30" s="1">
        <v>5568</v>
      </c>
      <c r="K30" s="1">
        <v>5648</v>
      </c>
      <c r="L30" s="1">
        <v>5911</v>
      </c>
      <c r="M30" s="1">
        <v>6072</v>
      </c>
      <c r="N30" s="1">
        <v>6313</v>
      </c>
    </row>
    <row r="31" spans="1:14" x14ac:dyDescent="0.3">
      <c r="A31" s="7" t="s">
        <v>199</v>
      </c>
      <c r="B31" s="7" t="s">
        <v>50</v>
      </c>
      <c r="C31" s="1">
        <v>1779</v>
      </c>
      <c r="D31" s="1">
        <v>1814</v>
      </c>
      <c r="E31" s="1">
        <v>1680</v>
      </c>
      <c r="F31" s="1">
        <v>1606</v>
      </c>
      <c r="G31" s="1">
        <v>1639</v>
      </c>
      <c r="H31" s="1">
        <v>1745</v>
      </c>
      <c r="I31" s="1">
        <v>1862</v>
      </c>
      <c r="J31" s="1">
        <v>1910</v>
      </c>
      <c r="K31" s="1">
        <v>2063</v>
      </c>
      <c r="L31" s="1">
        <v>2170</v>
      </c>
      <c r="M31" s="1">
        <v>2307</v>
      </c>
      <c r="N31" s="1">
        <v>2415</v>
      </c>
    </row>
    <row r="32" spans="1:14" x14ac:dyDescent="0.3">
      <c r="A32" s="7" t="s">
        <v>199</v>
      </c>
      <c r="B32" s="7" t="s">
        <v>51</v>
      </c>
      <c r="C32" s="1">
        <v>371</v>
      </c>
      <c r="D32" s="1">
        <v>365</v>
      </c>
      <c r="E32" s="1">
        <v>334</v>
      </c>
      <c r="F32" s="1">
        <v>276</v>
      </c>
      <c r="G32" s="1">
        <v>275</v>
      </c>
      <c r="H32" s="1">
        <v>295</v>
      </c>
      <c r="I32" s="1">
        <v>297</v>
      </c>
      <c r="J32" s="1">
        <v>304</v>
      </c>
      <c r="K32" s="1">
        <v>331</v>
      </c>
      <c r="L32" s="1">
        <v>338</v>
      </c>
      <c r="M32" s="1">
        <v>367</v>
      </c>
      <c r="N32" s="1">
        <v>393</v>
      </c>
    </row>
    <row r="33" spans="1:14" x14ac:dyDescent="0.3">
      <c r="A33" s="7" t="s">
        <v>200</v>
      </c>
      <c r="B33" s="7" t="s">
        <v>46</v>
      </c>
      <c r="C33" s="1">
        <v>3955</v>
      </c>
      <c r="D33" s="1">
        <v>4124</v>
      </c>
      <c r="E33" s="1">
        <v>4239</v>
      </c>
      <c r="F33" s="1">
        <v>4321</v>
      </c>
      <c r="G33" s="1">
        <v>4440</v>
      </c>
      <c r="H33" s="1">
        <v>4756</v>
      </c>
      <c r="I33" s="1">
        <v>4842</v>
      </c>
      <c r="J33" s="1">
        <v>4952</v>
      </c>
      <c r="K33" s="1">
        <v>5013</v>
      </c>
      <c r="L33" s="1">
        <v>5332</v>
      </c>
      <c r="M33" s="1">
        <v>5564</v>
      </c>
      <c r="N33" s="1">
        <v>5901</v>
      </c>
    </row>
    <row r="34" spans="1:14" x14ac:dyDescent="0.3">
      <c r="A34" s="7" t="s">
        <v>200</v>
      </c>
      <c r="B34" s="7" t="s">
        <v>47</v>
      </c>
      <c r="C34" s="1">
        <v>7346</v>
      </c>
      <c r="D34" s="1">
        <v>7195</v>
      </c>
      <c r="E34" s="1">
        <v>7299</v>
      </c>
      <c r="F34" s="1">
        <v>7543</v>
      </c>
      <c r="G34" s="1">
        <v>8085</v>
      </c>
      <c r="H34" s="1">
        <v>8833</v>
      </c>
      <c r="I34" s="1">
        <v>9342</v>
      </c>
      <c r="J34" s="1">
        <v>10005</v>
      </c>
      <c r="K34" s="1">
        <v>10367</v>
      </c>
      <c r="L34" s="1">
        <v>11402</v>
      </c>
      <c r="M34" s="1">
        <v>12694</v>
      </c>
      <c r="N34" s="1">
        <v>14106</v>
      </c>
    </row>
    <row r="35" spans="1:14" x14ac:dyDescent="0.3">
      <c r="A35" s="7" t="s">
        <v>200</v>
      </c>
      <c r="B35" s="7" t="s">
        <v>48</v>
      </c>
      <c r="C35" s="1">
        <v>5827</v>
      </c>
      <c r="D35" s="1">
        <v>5910</v>
      </c>
      <c r="E35" s="1">
        <v>6073</v>
      </c>
      <c r="F35" s="1">
        <v>6329</v>
      </c>
      <c r="G35" s="1">
        <v>6592</v>
      </c>
      <c r="H35" s="1">
        <v>6909</v>
      </c>
      <c r="I35" s="1">
        <v>7225</v>
      </c>
      <c r="J35" s="1">
        <v>7553</v>
      </c>
      <c r="K35" s="1">
        <v>7959</v>
      </c>
      <c r="L35" s="1">
        <v>8311</v>
      </c>
      <c r="M35" s="1">
        <v>8624</v>
      </c>
      <c r="N35" s="1">
        <v>9040</v>
      </c>
    </row>
    <row r="36" spans="1:14" x14ac:dyDescent="0.3">
      <c r="A36" s="7" t="s">
        <v>200</v>
      </c>
      <c r="B36" s="7" t="s">
        <v>49</v>
      </c>
      <c r="C36" s="1">
        <v>4029</v>
      </c>
      <c r="D36" s="1">
        <v>4093</v>
      </c>
      <c r="E36" s="1">
        <v>4207</v>
      </c>
      <c r="F36" s="1">
        <v>4327</v>
      </c>
      <c r="G36" s="1">
        <v>4406</v>
      </c>
      <c r="H36" s="1">
        <v>4574</v>
      </c>
      <c r="I36" s="1">
        <v>4705</v>
      </c>
      <c r="J36" s="1">
        <v>4862</v>
      </c>
      <c r="K36" s="1">
        <v>4993</v>
      </c>
      <c r="L36" s="1">
        <v>5198</v>
      </c>
      <c r="M36" s="1">
        <v>5397</v>
      </c>
      <c r="N36" s="1">
        <v>5586</v>
      </c>
    </row>
    <row r="37" spans="1:14" x14ac:dyDescent="0.3">
      <c r="A37" s="7" t="s">
        <v>200</v>
      </c>
      <c r="B37" s="7" t="s">
        <v>50</v>
      </c>
      <c r="C37" s="1">
        <v>1778</v>
      </c>
      <c r="D37" s="1">
        <v>1677</v>
      </c>
      <c r="E37" s="1">
        <v>1595</v>
      </c>
      <c r="F37" s="1">
        <v>1563</v>
      </c>
      <c r="G37" s="1">
        <v>1614</v>
      </c>
      <c r="H37" s="1">
        <v>1603</v>
      </c>
      <c r="I37" s="1">
        <v>1674</v>
      </c>
      <c r="J37" s="1">
        <v>1726</v>
      </c>
      <c r="K37" s="1">
        <v>1871</v>
      </c>
      <c r="L37" s="1">
        <v>1951</v>
      </c>
      <c r="M37" s="1">
        <v>2049</v>
      </c>
      <c r="N37" s="1">
        <v>2206</v>
      </c>
    </row>
    <row r="38" spans="1:14" x14ac:dyDescent="0.3">
      <c r="A38" s="7" t="s">
        <v>200</v>
      </c>
      <c r="B38" s="7" t="s">
        <v>51</v>
      </c>
      <c r="C38" s="1">
        <v>392</v>
      </c>
      <c r="D38" s="1">
        <v>374</v>
      </c>
      <c r="E38" s="1">
        <v>315</v>
      </c>
      <c r="F38" s="1">
        <v>287</v>
      </c>
      <c r="G38" s="1">
        <v>295</v>
      </c>
      <c r="H38" s="1">
        <v>334</v>
      </c>
      <c r="I38" s="1">
        <v>342</v>
      </c>
      <c r="J38" s="1">
        <v>362</v>
      </c>
      <c r="K38" s="1">
        <v>371</v>
      </c>
      <c r="L38" s="1">
        <v>373</v>
      </c>
      <c r="M38" s="1">
        <v>388</v>
      </c>
      <c r="N38" s="1">
        <v>400</v>
      </c>
    </row>
    <row r="39" spans="1:14" x14ac:dyDescent="0.3">
      <c r="A39" s="7" t="s">
        <v>201</v>
      </c>
      <c r="B39" s="7" t="s">
        <v>46</v>
      </c>
      <c r="C39" s="1">
        <v>4051</v>
      </c>
      <c r="D39" s="1">
        <v>4122</v>
      </c>
      <c r="E39" s="1">
        <v>4213</v>
      </c>
      <c r="F39" s="1">
        <v>4172</v>
      </c>
      <c r="G39" s="1">
        <v>4112</v>
      </c>
      <c r="H39" s="1">
        <v>4091</v>
      </c>
      <c r="I39" s="1">
        <v>4105</v>
      </c>
      <c r="J39" s="1">
        <v>4186</v>
      </c>
      <c r="K39" s="1">
        <v>4260</v>
      </c>
      <c r="L39" s="1">
        <v>4330</v>
      </c>
      <c r="M39" s="1">
        <v>4553</v>
      </c>
      <c r="N39" s="1">
        <v>5045</v>
      </c>
    </row>
    <row r="40" spans="1:14" x14ac:dyDescent="0.3">
      <c r="A40" s="7" t="s">
        <v>201</v>
      </c>
      <c r="B40" s="7" t="s">
        <v>47</v>
      </c>
      <c r="C40" s="1">
        <v>8391</v>
      </c>
      <c r="D40" s="1">
        <v>8399</v>
      </c>
      <c r="E40" s="1">
        <v>8476</v>
      </c>
      <c r="F40" s="1">
        <v>8598</v>
      </c>
      <c r="G40" s="1">
        <v>8744</v>
      </c>
      <c r="H40" s="1">
        <v>8891</v>
      </c>
      <c r="I40" s="1">
        <v>9058</v>
      </c>
      <c r="J40" s="1">
        <v>9410</v>
      </c>
      <c r="K40" s="1">
        <v>10098</v>
      </c>
      <c r="L40" s="1">
        <v>10520</v>
      </c>
      <c r="M40" s="1">
        <v>10941</v>
      </c>
      <c r="N40" s="1">
        <v>11591</v>
      </c>
    </row>
    <row r="41" spans="1:14" x14ac:dyDescent="0.3">
      <c r="A41" s="7" t="s">
        <v>201</v>
      </c>
      <c r="B41" s="7" t="s">
        <v>48</v>
      </c>
      <c r="C41" s="1">
        <v>7183</v>
      </c>
      <c r="D41" s="1">
        <v>7278</v>
      </c>
      <c r="E41" s="1">
        <v>7404</v>
      </c>
      <c r="F41" s="1">
        <v>7428</v>
      </c>
      <c r="G41" s="1">
        <v>7692</v>
      </c>
      <c r="H41" s="1">
        <v>7920</v>
      </c>
      <c r="I41" s="1">
        <v>8119</v>
      </c>
      <c r="J41" s="1">
        <v>8400</v>
      </c>
      <c r="K41" s="1">
        <v>8857</v>
      </c>
      <c r="L41" s="1">
        <v>9072</v>
      </c>
      <c r="M41" s="1">
        <v>9258</v>
      </c>
      <c r="N41" s="1">
        <v>9633</v>
      </c>
    </row>
    <row r="42" spans="1:14" x14ac:dyDescent="0.3">
      <c r="A42" s="7" t="s">
        <v>201</v>
      </c>
      <c r="B42" s="7" t="s">
        <v>49</v>
      </c>
      <c r="C42" s="1">
        <v>5253</v>
      </c>
      <c r="D42" s="1">
        <v>5356</v>
      </c>
      <c r="E42" s="1">
        <v>5427</v>
      </c>
      <c r="F42" s="1">
        <v>5489</v>
      </c>
      <c r="G42" s="1">
        <v>5605</v>
      </c>
      <c r="H42" s="1">
        <v>5769</v>
      </c>
      <c r="I42" s="1">
        <v>5880</v>
      </c>
      <c r="J42" s="1">
        <v>5972</v>
      </c>
      <c r="K42" s="1">
        <v>6222</v>
      </c>
      <c r="L42" s="1">
        <v>6357</v>
      </c>
      <c r="M42" s="1">
        <v>6559</v>
      </c>
      <c r="N42" s="1">
        <v>6789</v>
      </c>
    </row>
    <row r="43" spans="1:14" x14ac:dyDescent="0.3">
      <c r="A43" s="7" t="s">
        <v>201</v>
      </c>
      <c r="B43" s="7" t="s">
        <v>50</v>
      </c>
      <c r="C43" s="1">
        <v>2248</v>
      </c>
      <c r="D43" s="1">
        <v>2256</v>
      </c>
      <c r="E43" s="1">
        <v>2108</v>
      </c>
      <c r="F43" s="1">
        <v>1994</v>
      </c>
      <c r="G43" s="1">
        <v>2009</v>
      </c>
      <c r="H43" s="1">
        <v>2089</v>
      </c>
      <c r="I43" s="1">
        <v>2199</v>
      </c>
      <c r="J43" s="1">
        <v>2318</v>
      </c>
      <c r="K43" s="1">
        <v>2593</v>
      </c>
      <c r="L43" s="1">
        <v>2649</v>
      </c>
      <c r="M43" s="1">
        <v>2812</v>
      </c>
      <c r="N43" s="1">
        <v>2958</v>
      </c>
    </row>
    <row r="44" spans="1:14" x14ac:dyDescent="0.3">
      <c r="A44" s="7" t="s">
        <v>201</v>
      </c>
      <c r="B44" s="7" t="s">
        <v>51</v>
      </c>
      <c r="C44" s="1">
        <v>559</v>
      </c>
      <c r="D44" s="1">
        <v>515</v>
      </c>
      <c r="E44" s="1">
        <v>419</v>
      </c>
      <c r="F44" s="1">
        <v>314</v>
      </c>
      <c r="G44" s="1">
        <v>332</v>
      </c>
      <c r="H44" s="1">
        <v>365</v>
      </c>
      <c r="I44" s="1">
        <v>414</v>
      </c>
      <c r="J44" s="1">
        <v>442</v>
      </c>
      <c r="K44" s="1">
        <v>470</v>
      </c>
      <c r="L44" s="1">
        <v>477</v>
      </c>
      <c r="M44" s="1">
        <v>509</v>
      </c>
      <c r="N44" s="1">
        <v>569</v>
      </c>
    </row>
    <row r="45" spans="1:14" x14ac:dyDescent="0.3">
      <c r="A45" s="7" t="s">
        <v>202</v>
      </c>
      <c r="B45" s="7" t="s">
        <v>46</v>
      </c>
      <c r="C45" s="1">
        <v>2698</v>
      </c>
      <c r="D45" s="1">
        <v>2777</v>
      </c>
      <c r="E45" s="1">
        <v>2892</v>
      </c>
      <c r="F45" s="1">
        <v>2913</v>
      </c>
      <c r="G45" s="1">
        <v>2853</v>
      </c>
      <c r="H45" s="1">
        <v>2836</v>
      </c>
      <c r="I45" s="1">
        <v>2787</v>
      </c>
      <c r="J45" s="1">
        <v>2946</v>
      </c>
      <c r="K45" s="1">
        <v>3112</v>
      </c>
      <c r="L45" s="1">
        <v>3205</v>
      </c>
      <c r="M45" s="1">
        <v>3319</v>
      </c>
      <c r="N45" s="1">
        <v>3406</v>
      </c>
    </row>
    <row r="46" spans="1:14" x14ac:dyDescent="0.3">
      <c r="A46" s="7" t="s">
        <v>202</v>
      </c>
      <c r="B46" s="7" t="s">
        <v>47</v>
      </c>
      <c r="C46" s="1">
        <v>5091</v>
      </c>
      <c r="D46" s="1">
        <v>5060</v>
      </c>
      <c r="E46" s="1">
        <v>5193</v>
      </c>
      <c r="F46" s="1">
        <v>5558</v>
      </c>
      <c r="G46" s="1">
        <v>5671</v>
      </c>
      <c r="H46" s="1">
        <v>5956</v>
      </c>
      <c r="I46" s="1">
        <v>6304</v>
      </c>
      <c r="J46" s="1">
        <v>6583</v>
      </c>
      <c r="K46" s="1">
        <v>6622</v>
      </c>
      <c r="L46" s="1">
        <v>7081</v>
      </c>
      <c r="M46" s="1">
        <v>7631</v>
      </c>
      <c r="N46" s="1">
        <v>8111</v>
      </c>
    </row>
    <row r="47" spans="1:14" x14ac:dyDescent="0.3">
      <c r="A47" s="7" t="s">
        <v>202</v>
      </c>
      <c r="B47" s="7" t="s">
        <v>48</v>
      </c>
      <c r="C47" s="1">
        <v>4713</v>
      </c>
      <c r="D47" s="1">
        <v>4768</v>
      </c>
      <c r="E47" s="1">
        <v>4747</v>
      </c>
      <c r="F47" s="1">
        <v>4876</v>
      </c>
      <c r="G47" s="1">
        <v>4952</v>
      </c>
      <c r="H47" s="1">
        <v>5035</v>
      </c>
      <c r="I47" s="1">
        <v>5179</v>
      </c>
      <c r="J47" s="1">
        <v>5355</v>
      </c>
      <c r="K47" s="1">
        <v>5463</v>
      </c>
      <c r="L47" s="1">
        <v>5573</v>
      </c>
      <c r="M47" s="1">
        <v>5675</v>
      </c>
      <c r="N47" s="1">
        <v>5860</v>
      </c>
    </row>
    <row r="48" spans="1:14" x14ac:dyDescent="0.3">
      <c r="A48" s="7" t="s">
        <v>202</v>
      </c>
      <c r="B48" s="7" t="s">
        <v>49</v>
      </c>
      <c r="C48" s="1">
        <v>3529</v>
      </c>
      <c r="D48" s="1">
        <v>3579</v>
      </c>
      <c r="E48" s="1">
        <v>3634</v>
      </c>
      <c r="F48" s="1">
        <v>3770</v>
      </c>
      <c r="G48" s="1">
        <v>3867</v>
      </c>
      <c r="H48" s="1">
        <v>3968</v>
      </c>
      <c r="I48" s="1">
        <v>3987</v>
      </c>
      <c r="J48" s="1">
        <v>4023</v>
      </c>
      <c r="K48" s="1">
        <v>4126</v>
      </c>
      <c r="L48" s="1">
        <v>4256</v>
      </c>
      <c r="M48" s="1">
        <v>4296</v>
      </c>
      <c r="N48" s="1">
        <v>4452</v>
      </c>
    </row>
    <row r="49" spans="1:14" x14ac:dyDescent="0.3">
      <c r="A49" s="7" t="s">
        <v>202</v>
      </c>
      <c r="B49" s="7" t="s">
        <v>50</v>
      </c>
      <c r="C49" s="1">
        <v>1118</v>
      </c>
      <c r="D49" s="1">
        <v>1106</v>
      </c>
      <c r="E49" s="1">
        <v>1044</v>
      </c>
      <c r="F49" s="1">
        <v>1125</v>
      </c>
      <c r="G49" s="1">
        <v>1146</v>
      </c>
      <c r="H49" s="1">
        <v>1264</v>
      </c>
      <c r="I49" s="1">
        <v>1288</v>
      </c>
      <c r="J49" s="1">
        <v>1400</v>
      </c>
      <c r="K49" s="1">
        <v>1543</v>
      </c>
      <c r="L49" s="1">
        <v>1656</v>
      </c>
      <c r="M49" s="1">
        <v>1651</v>
      </c>
      <c r="N49" s="1">
        <v>1676</v>
      </c>
    </row>
    <row r="50" spans="1:14" x14ac:dyDescent="0.3">
      <c r="A50" s="7" t="s">
        <v>202</v>
      </c>
      <c r="B50" s="7" t="s">
        <v>51</v>
      </c>
      <c r="C50" s="1">
        <v>234</v>
      </c>
      <c r="D50" s="1">
        <v>213</v>
      </c>
      <c r="E50" s="1">
        <v>162</v>
      </c>
      <c r="F50" s="1">
        <v>132</v>
      </c>
      <c r="G50" s="1">
        <v>118</v>
      </c>
      <c r="H50" s="1">
        <v>123</v>
      </c>
      <c r="I50" s="1">
        <v>148</v>
      </c>
      <c r="J50" s="1">
        <v>163</v>
      </c>
      <c r="K50" s="1">
        <v>169</v>
      </c>
      <c r="L50" s="1">
        <v>185</v>
      </c>
      <c r="M50" s="1">
        <v>214</v>
      </c>
      <c r="N50" s="1">
        <v>234</v>
      </c>
    </row>
    <row r="51" spans="1:14" x14ac:dyDescent="0.3">
      <c r="A51" s="10" t="s">
        <v>17</v>
      </c>
      <c r="B51" s="10" t="s">
        <v>17</v>
      </c>
      <c r="C51" s="5">
        <v>184397</v>
      </c>
      <c r="D51" s="5">
        <v>187722</v>
      </c>
      <c r="E51" s="5">
        <v>189134</v>
      </c>
      <c r="F51" s="5">
        <v>191339</v>
      </c>
      <c r="G51" s="5">
        <v>194925</v>
      </c>
      <c r="H51" s="5">
        <v>199918</v>
      </c>
      <c r="I51" s="5">
        <v>206391</v>
      </c>
      <c r="J51" s="5">
        <v>214033</v>
      </c>
      <c r="K51" s="5">
        <v>223123</v>
      </c>
      <c r="L51" s="5">
        <v>232068</v>
      </c>
      <c r="M51" s="5">
        <v>242573</v>
      </c>
      <c r="N51" s="5">
        <v>256111</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46</v>
      </c>
      <c r="C56" s="2">
        <v>0.13789709661545199</v>
      </c>
      <c r="D56" s="2">
        <v>0.14052147894849301</v>
      </c>
      <c r="E56" s="2">
        <v>0.14212793108948801</v>
      </c>
      <c r="F56" s="2">
        <v>0.147896806161469</v>
      </c>
      <c r="G56" s="2">
        <v>0.14408749867906601</v>
      </c>
      <c r="H56" s="2">
        <v>0.13469002412671799</v>
      </c>
      <c r="I56" s="2">
        <v>0.14082431264928599</v>
      </c>
      <c r="J56" s="2">
        <v>0.14464596273291899</v>
      </c>
      <c r="K56" s="2">
        <v>0.139426003090032</v>
      </c>
      <c r="L56" s="2">
        <v>0.13900183191099599</v>
      </c>
      <c r="M56" s="2">
        <v>0.13860884970683801</v>
      </c>
      <c r="N56" s="2">
        <v>0.14612549082458501</v>
      </c>
    </row>
    <row r="57" spans="1:14" x14ac:dyDescent="0.3">
      <c r="A57" s="8" t="s">
        <v>196</v>
      </c>
      <c r="B57" s="8" t="s">
        <v>47</v>
      </c>
      <c r="C57" s="2">
        <v>0.30039914702826798</v>
      </c>
      <c r="D57" s="2">
        <v>0.29798033767899101</v>
      </c>
      <c r="E57" s="2">
        <v>0.29760195671824302</v>
      </c>
      <c r="F57" s="2">
        <v>0.29407012441428299</v>
      </c>
      <c r="G57" s="2">
        <v>0.29520236711402298</v>
      </c>
      <c r="H57" s="2">
        <v>0.29140879051715102</v>
      </c>
      <c r="I57" s="2">
        <v>0.28927173857803501</v>
      </c>
      <c r="J57" s="2">
        <v>0.28844720496894399</v>
      </c>
      <c r="K57" s="2">
        <v>0.29743901868064998</v>
      </c>
      <c r="L57" s="2">
        <v>0.30275680264510102</v>
      </c>
      <c r="M57" s="2">
        <v>0.305521575905851</v>
      </c>
      <c r="N57" s="2">
        <v>0.30875871464059601</v>
      </c>
    </row>
    <row r="58" spans="1:14" x14ac:dyDescent="0.3">
      <c r="A58" s="8" t="s">
        <v>196</v>
      </c>
      <c r="B58" s="8" t="s">
        <v>48</v>
      </c>
      <c r="C58" s="2">
        <v>0.26354639400732699</v>
      </c>
      <c r="D58" s="2">
        <v>0.26720453088266699</v>
      </c>
      <c r="E58" s="2">
        <v>0.27160099962779799</v>
      </c>
      <c r="F58" s="2">
        <v>0.27505789842193101</v>
      </c>
      <c r="G58" s="2">
        <v>0.27882278347247202</v>
      </c>
      <c r="H58" s="2">
        <v>0.28165320465750499</v>
      </c>
      <c r="I58" s="2">
        <v>0.283478172485643</v>
      </c>
      <c r="J58" s="2">
        <v>0.27880745341614899</v>
      </c>
      <c r="K58" s="2">
        <v>0.271735568144576</v>
      </c>
      <c r="L58" s="2">
        <v>0.26857602430633098</v>
      </c>
      <c r="M58" s="2">
        <v>0.26641920107985001</v>
      </c>
      <c r="N58" s="2">
        <v>0.25795336164756799</v>
      </c>
    </row>
    <row r="59" spans="1:14" x14ac:dyDescent="0.3">
      <c r="A59" s="8" t="s">
        <v>196</v>
      </c>
      <c r="B59" s="8" t="s">
        <v>49</v>
      </c>
      <c r="C59" s="2">
        <v>0.195636721526601</v>
      </c>
      <c r="D59" s="2">
        <v>0.193631117760205</v>
      </c>
      <c r="E59" s="2">
        <v>0.19604402616047201</v>
      </c>
      <c r="F59" s="2">
        <v>0.198201109495341</v>
      </c>
      <c r="G59" s="2">
        <v>0.196290816865687</v>
      </c>
      <c r="H59" s="2">
        <v>0.20350361900765801</v>
      </c>
      <c r="I59" s="2">
        <v>0.197692737714082</v>
      </c>
      <c r="J59" s="2">
        <v>0.194782608695652</v>
      </c>
      <c r="K59" s="2">
        <v>0.19420384849478001</v>
      </c>
      <c r="L59" s="2">
        <v>0.19118895491711699</v>
      </c>
      <c r="M59" s="2">
        <v>0.18973299025604301</v>
      </c>
      <c r="N59" s="2">
        <v>0.186914015546117</v>
      </c>
    </row>
    <row r="60" spans="1:14" x14ac:dyDescent="0.3">
      <c r="A60" s="8" t="s">
        <v>196</v>
      </c>
      <c r="B60" s="8" t="s">
        <v>50</v>
      </c>
      <c r="C60" s="2">
        <v>8.3930231286565696E-2</v>
      </c>
      <c r="D60" s="2">
        <v>8.2068818123530701E-2</v>
      </c>
      <c r="E60" s="2">
        <v>7.6620407295156095E-2</v>
      </c>
      <c r="F60" s="2">
        <v>7.2117197177788597E-2</v>
      </c>
      <c r="G60" s="2">
        <v>7.4606361618936898E-2</v>
      </c>
      <c r="H60" s="2">
        <v>7.5789363264449794E-2</v>
      </c>
      <c r="I60" s="2">
        <v>7.4960613914722807E-2</v>
      </c>
      <c r="J60" s="2">
        <v>7.8111801242236004E-2</v>
      </c>
      <c r="K60" s="2">
        <v>8.1324032023971204E-2</v>
      </c>
      <c r="L60" s="2">
        <v>8.2346633305035499E-2</v>
      </c>
      <c r="M60" s="2">
        <v>8.2929092673050195E-2</v>
      </c>
      <c r="N60" s="2">
        <v>8.3500280471191596E-2</v>
      </c>
    </row>
    <row r="61" spans="1:14" x14ac:dyDescent="0.3">
      <c r="A61" s="8" t="s">
        <v>196</v>
      </c>
      <c r="B61" s="8" t="s">
        <v>51</v>
      </c>
      <c r="C61" s="2">
        <v>1.8590409535786501E-2</v>
      </c>
      <c r="D61" s="2">
        <v>1.85937166061124E-2</v>
      </c>
      <c r="E61" s="2">
        <v>1.6004679108842498E-2</v>
      </c>
      <c r="F61" s="2">
        <v>1.2656864329186199E-2</v>
      </c>
      <c r="G61" s="2">
        <v>1.09901722498151E-2</v>
      </c>
      <c r="H61" s="2">
        <v>1.2954998426518399E-2</v>
      </c>
      <c r="I61" s="2">
        <v>1.3772424658230401E-2</v>
      </c>
      <c r="J61" s="2">
        <v>1.52049689440994E-2</v>
      </c>
      <c r="K61" s="2">
        <v>1.5871529565990899E-2</v>
      </c>
      <c r="L61" s="2">
        <v>1.61297529154193E-2</v>
      </c>
      <c r="M61" s="2">
        <v>1.6788290378369299E-2</v>
      </c>
      <c r="N61" s="2">
        <v>1.6748136869941501E-2</v>
      </c>
    </row>
    <row r="62" spans="1:14" x14ac:dyDescent="0.3">
      <c r="A62" s="8" t="s">
        <v>197</v>
      </c>
      <c r="B62" s="8" t="s">
        <v>46</v>
      </c>
      <c r="C62" s="2">
        <v>0.14264960048092601</v>
      </c>
      <c r="D62" s="2">
        <v>0.146046150486497</v>
      </c>
      <c r="E62" s="2">
        <v>0.14914806815454801</v>
      </c>
      <c r="F62" s="2">
        <v>0.15072422539885699</v>
      </c>
      <c r="G62" s="2">
        <v>0.145973543745649</v>
      </c>
      <c r="H62" s="2">
        <v>0.145069753770321</v>
      </c>
      <c r="I62" s="2">
        <v>0.140192841681789</v>
      </c>
      <c r="J62" s="2">
        <v>0.13959720125050501</v>
      </c>
      <c r="K62" s="2">
        <v>0.13967222494686901</v>
      </c>
      <c r="L62" s="2">
        <v>0.142066494127016</v>
      </c>
      <c r="M62" s="2">
        <v>0.143838376086414</v>
      </c>
      <c r="N62" s="2">
        <v>0.14138817480719801</v>
      </c>
    </row>
    <row r="63" spans="1:14" x14ac:dyDescent="0.3">
      <c r="A63" s="8" t="s">
        <v>197</v>
      </c>
      <c r="B63" s="8" t="s">
        <v>47</v>
      </c>
      <c r="C63" s="2">
        <v>0.35756330937053799</v>
      </c>
      <c r="D63" s="2">
        <v>0.356440928833135</v>
      </c>
      <c r="E63" s="2">
        <v>0.35824334053275703</v>
      </c>
      <c r="F63" s="2">
        <v>0.35964725126235703</v>
      </c>
      <c r="G63" s="2">
        <v>0.36091900673010002</v>
      </c>
      <c r="H63" s="2">
        <v>0.35953150790241301</v>
      </c>
      <c r="I63" s="2">
        <v>0.36252924328224401</v>
      </c>
      <c r="J63" s="2">
        <v>0.36109397928585102</v>
      </c>
      <c r="K63" s="2">
        <v>0.35924472780774902</v>
      </c>
      <c r="L63" s="2">
        <v>0.35853075851084998</v>
      </c>
      <c r="M63" s="2">
        <v>0.35899157729130299</v>
      </c>
      <c r="N63" s="2">
        <v>0.36232096951891302</v>
      </c>
    </row>
    <row r="64" spans="1:14" x14ac:dyDescent="0.3">
      <c r="A64" s="8" t="s">
        <v>197</v>
      </c>
      <c r="B64" s="8" t="s">
        <v>48</v>
      </c>
      <c r="C64" s="2">
        <v>0.236580417303309</v>
      </c>
      <c r="D64" s="2">
        <v>0.23655157353262299</v>
      </c>
      <c r="E64" s="2">
        <v>0.238540916726662</v>
      </c>
      <c r="F64" s="2">
        <v>0.24033378375174799</v>
      </c>
      <c r="G64" s="2">
        <v>0.242701322812718</v>
      </c>
      <c r="H64" s="2">
        <v>0.24385556334365899</v>
      </c>
      <c r="I64" s="2">
        <v>0.244615956446641</v>
      </c>
      <c r="J64" s="2">
        <v>0.24629420897046</v>
      </c>
      <c r="K64" s="2">
        <v>0.24495259113944701</v>
      </c>
      <c r="L64" s="2">
        <v>0.24483376468246101</v>
      </c>
      <c r="M64" s="2">
        <v>0.242052147886648</v>
      </c>
      <c r="N64" s="2">
        <v>0.24080058758722001</v>
      </c>
    </row>
    <row r="65" spans="1:14" x14ac:dyDescent="0.3">
      <c r="A65" s="8" t="s">
        <v>197</v>
      </c>
      <c r="B65" s="8" t="s">
        <v>49</v>
      </c>
      <c r="C65" s="2">
        <v>0.14705808681712301</v>
      </c>
      <c r="D65" s="2">
        <v>0.149685778759129</v>
      </c>
      <c r="E65" s="2">
        <v>0.15185985121190301</v>
      </c>
      <c r="F65" s="2">
        <v>0.15371121067728699</v>
      </c>
      <c r="G65" s="2">
        <v>0.156115107913669</v>
      </c>
      <c r="H65" s="2">
        <v>0.15770909173129499</v>
      </c>
      <c r="I65" s="2">
        <v>0.156787721101078</v>
      </c>
      <c r="J65" s="2">
        <v>0.156759745645563</v>
      </c>
      <c r="K65" s="2">
        <v>0.15738924309301899</v>
      </c>
      <c r="L65" s="2">
        <v>0.156500099542106</v>
      </c>
      <c r="M65" s="2">
        <v>0.15663552119107499</v>
      </c>
      <c r="N65" s="2">
        <v>0.155728975394785</v>
      </c>
    </row>
    <row r="66" spans="1:14" x14ac:dyDescent="0.3">
      <c r="A66" s="8" t="s">
        <v>197</v>
      </c>
      <c r="B66" s="8" t="s">
        <v>50</v>
      </c>
      <c r="C66" s="2">
        <v>8.6591689001327493E-2</v>
      </c>
      <c r="D66" s="2">
        <v>8.3711450270545704E-2</v>
      </c>
      <c r="E66" s="2">
        <v>7.7873770098392095E-2</v>
      </c>
      <c r="F66" s="2">
        <v>7.5385818931797202E-2</v>
      </c>
      <c r="G66" s="2">
        <v>7.4031097702483201E-2</v>
      </c>
      <c r="H66" s="2">
        <v>7.2580098130101495E-2</v>
      </c>
      <c r="I66" s="2">
        <v>7.2370291011653598E-2</v>
      </c>
      <c r="J66" s="2">
        <v>7.2882329172072005E-2</v>
      </c>
      <c r="K66" s="2">
        <v>7.3810691515448806E-2</v>
      </c>
      <c r="L66" s="2">
        <v>7.3382440772446697E-2</v>
      </c>
      <c r="M66" s="2">
        <v>7.4691583047140298E-2</v>
      </c>
      <c r="N66" s="2">
        <v>7.5615130370914399E-2</v>
      </c>
    </row>
    <row r="67" spans="1:14" x14ac:dyDescent="0.3">
      <c r="A67" s="8" t="s">
        <v>197</v>
      </c>
      <c r="B67" s="8" t="s">
        <v>51</v>
      </c>
      <c r="C67" s="2">
        <v>2.95568970267765E-2</v>
      </c>
      <c r="D67" s="2">
        <v>2.7564118118069501E-2</v>
      </c>
      <c r="E67" s="2">
        <v>2.4334053275737899E-2</v>
      </c>
      <c r="F67" s="2">
        <v>2.0197709977953199E-2</v>
      </c>
      <c r="G67" s="2">
        <v>2.02599210953818E-2</v>
      </c>
      <c r="H67" s="2">
        <v>2.1253985122210401E-2</v>
      </c>
      <c r="I67" s="2">
        <v>2.3503946476594401E-2</v>
      </c>
      <c r="J67" s="2">
        <v>2.33725356755492E-2</v>
      </c>
      <c r="K67" s="2">
        <v>2.49305214974661E-2</v>
      </c>
      <c r="L67" s="2">
        <v>2.4686442365120399E-2</v>
      </c>
      <c r="M67" s="2">
        <v>2.3790794497419498E-2</v>
      </c>
      <c r="N67" s="2">
        <v>2.41461623209695E-2</v>
      </c>
    </row>
    <row r="68" spans="1:14" x14ac:dyDescent="0.3">
      <c r="A68" s="8" t="s">
        <v>198</v>
      </c>
      <c r="B68" s="8" t="s">
        <v>46</v>
      </c>
      <c r="C68" s="2">
        <v>0.15598095486564001</v>
      </c>
      <c r="D68" s="2">
        <v>0.15896826416548901</v>
      </c>
      <c r="E68" s="2">
        <v>0.161351737267968</v>
      </c>
      <c r="F68" s="2">
        <v>0.157717706597544</v>
      </c>
      <c r="G68" s="2">
        <v>0.15010129535269201</v>
      </c>
      <c r="H68" s="2">
        <v>0.14501776657454399</v>
      </c>
      <c r="I68" s="2">
        <v>0.14475073313782999</v>
      </c>
      <c r="J68" s="2">
        <v>0.14197168942122501</v>
      </c>
      <c r="K68" s="2">
        <v>0.14244883651953499</v>
      </c>
      <c r="L68" s="2">
        <v>0.138248003142595</v>
      </c>
      <c r="M68" s="2">
        <v>0.14639503180854299</v>
      </c>
      <c r="N68" s="2">
        <v>0.15471537204178801</v>
      </c>
    </row>
    <row r="69" spans="1:14" x14ac:dyDescent="0.3">
      <c r="A69" s="8" t="s">
        <v>198</v>
      </c>
      <c r="B69" s="8" t="s">
        <v>47</v>
      </c>
      <c r="C69" s="2">
        <v>0.31717975476128402</v>
      </c>
      <c r="D69" s="2">
        <v>0.31321469870230001</v>
      </c>
      <c r="E69" s="2">
        <v>0.31026495319689001</v>
      </c>
      <c r="F69" s="2">
        <v>0.31086835771153498</v>
      </c>
      <c r="G69" s="2">
        <v>0.30443857818159498</v>
      </c>
      <c r="H69" s="2">
        <v>0.29984511191423502</v>
      </c>
      <c r="I69" s="2">
        <v>0.29759530791788902</v>
      </c>
      <c r="J69" s="2">
        <v>0.304017645252254</v>
      </c>
      <c r="K69" s="2">
        <v>0.31032437242160299</v>
      </c>
      <c r="L69" s="2">
        <v>0.31412858452271802</v>
      </c>
      <c r="M69" s="2">
        <v>0.31932242754720802</v>
      </c>
      <c r="N69" s="2">
        <v>0.324710397270983</v>
      </c>
    </row>
    <row r="70" spans="1:14" x14ac:dyDescent="0.3">
      <c r="A70" s="8" t="s">
        <v>198</v>
      </c>
      <c r="B70" s="8" t="s">
        <v>48</v>
      </c>
      <c r="C70" s="2">
        <v>0.25818549439081701</v>
      </c>
      <c r="D70" s="2">
        <v>0.25944365925735602</v>
      </c>
      <c r="E70" s="2">
        <v>0.26381088370617201</v>
      </c>
      <c r="F70" s="2">
        <v>0.26732703820280201</v>
      </c>
      <c r="G70" s="2">
        <v>0.27490944809380602</v>
      </c>
      <c r="H70" s="2">
        <v>0.28113706077079598</v>
      </c>
      <c r="I70" s="2">
        <v>0.28328445747800601</v>
      </c>
      <c r="J70" s="2">
        <v>0.28198899963704399</v>
      </c>
      <c r="K70" s="2">
        <v>0.27656591258392399</v>
      </c>
      <c r="L70" s="2">
        <v>0.27623412334686398</v>
      </c>
      <c r="M70" s="2">
        <v>0.26716651519741502</v>
      </c>
      <c r="N70" s="2">
        <v>0.25920924833582099</v>
      </c>
    </row>
    <row r="71" spans="1:14" x14ac:dyDescent="0.3">
      <c r="A71" s="8" t="s">
        <v>198</v>
      </c>
      <c r="B71" s="8" t="s">
        <v>49</v>
      </c>
      <c r="C71" s="2">
        <v>0.18070049569527799</v>
      </c>
      <c r="D71" s="2">
        <v>0.182705897468842</v>
      </c>
      <c r="E71" s="2">
        <v>0.18603839441535799</v>
      </c>
      <c r="F71" s="2">
        <v>0.18737270875763701</v>
      </c>
      <c r="G71" s="2">
        <v>0.19264534348333201</v>
      </c>
      <c r="H71" s="2">
        <v>0.19494639657424001</v>
      </c>
      <c r="I71" s="2">
        <v>0.19346041055718499</v>
      </c>
      <c r="J71" s="2">
        <v>0.18963062233017799</v>
      </c>
      <c r="K71" s="2">
        <v>0.185563674602961</v>
      </c>
      <c r="L71" s="2">
        <v>0.183370433416263</v>
      </c>
      <c r="M71" s="2">
        <v>0.17875896193072799</v>
      </c>
      <c r="N71" s="2">
        <v>0.173643190486343</v>
      </c>
    </row>
    <row r="72" spans="1:14" x14ac:dyDescent="0.3">
      <c r="A72" s="8" t="s">
        <v>198</v>
      </c>
      <c r="B72" s="8" t="s">
        <v>50</v>
      </c>
      <c r="C72" s="2">
        <v>7.1680146099660794E-2</v>
      </c>
      <c r="D72" s="2">
        <v>7.0538352820249298E-2</v>
      </c>
      <c r="E72" s="2">
        <v>6.5905124543868002E-2</v>
      </c>
      <c r="F72" s="2">
        <v>6.5080540640622103E-2</v>
      </c>
      <c r="G72" s="2">
        <v>6.5197372459942296E-2</v>
      </c>
      <c r="H72" s="2">
        <v>6.6237434324414604E-2</v>
      </c>
      <c r="I72" s="2">
        <v>6.7184750733137802E-2</v>
      </c>
      <c r="J72" s="2">
        <v>6.8096155456905894E-2</v>
      </c>
      <c r="K72" s="2">
        <v>7.0563809421090903E-2</v>
      </c>
      <c r="L72" s="2">
        <v>7.3641482257430904E-2</v>
      </c>
      <c r="M72" s="2">
        <v>7.4447137231142102E-2</v>
      </c>
      <c r="N72" s="2">
        <v>7.3745054840925806E-2</v>
      </c>
    </row>
    <row r="73" spans="1:14" x14ac:dyDescent="0.3">
      <c r="A73" s="8" t="s">
        <v>198</v>
      </c>
      <c r="B73" s="8" t="s">
        <v>51</v>
      </c>
      <c r="C73" s="2">
        <v>1.6273154187320601E-2</v>
      </c>
      <c r="D73" s="2">
        <v>1.5129127585763799E-2</v>
      </c>
      <c r="E73" s="2">
        <v>1.26289068697446E-2</v>
      </c>
      <c r="F73" s="2">
        <v>1.1633648089859901E-2</v>
      </c>
      <c r="G73" s="2">
        <v>1.2707962428632801E-2</v>
      </c>
      <c r="H73" s="2">
        <v>1.28162298417712E-2</v>
      </c>
      <c r="I73" s="2">
        <v>1.3724340175953101E-2</v>
      </c>
      <c r="J73" s="2">
        <v>1.42948879023927E-2</v>
      </c>
      <c r="K73" s="2">
        <v>1.4533394450885801E-2</v>
      </c>
      <c r="L73" s="2">
        <v>1.43773733141286E-2</v>
      </c>
      <c r="M73" s="2">
        <v>1.3909926284964199E-2</v>
      </c>
      <c r="N73" s="2">
        <v>1.3976737024139501E-2</v>
      </c>
    </row>
    <row r="74" spans="1:14" x14ac:dyDescent="0.3">
      <c r="A74" s="8" t="s">
        <v>199</v>
      </c>
      <c r="B74" s="8" t="s">
        <v>46</v>
      </c>
      <c r="C74" s="2">
        <v>0.165523851655239</v>
      </c>
      <c r="D74" s="2">
        <v>0.169747657848451</v>
      </c>
      <c r="E74" s="2">
        <v>0.17042787506770199</v>
      </c>
      <c r="F74" s="2">
        <v>0.171002769275616</v>
      </c>
      <c r="G74" s="2">
        <v>0.16731419526584601</v>
      </c>
      <c r="H74" s="2">
        <v>0.162884927066451</v>
      </c>
      <c r="I74" s="2">
        <v>0.16353017521090199</v>
      </c>
      <c r="J74" s="2">
        <v>0.16677627252400401</v>
      </c>
      <c r="K74" s="2">
        <v>0.16375821952453201</v>
      </c>
      <c r="L74" s="2">
        <v>0.15807941458733199</v>
      </c>
      <c r="M74" s="2">
        <v>0.15763307523072101</v>
      </c>
      <c r="N74" s="2">
        <v>0.15683831297234299</v>
      </c>
    </row>
    <row r="75" spans="1:14" x14ac:dyDescent="0.3">
      <c r="A75" s="8" t="s">
        <v>199</v>
      </c>
      <c r="B75" s="8" t="s">
        <v>47</v>
      </c>
      <c r="C75" s="2">
        <v>0.31803435818034398</v>
      </c>
      <c r="D75" s="2">
        <v>0.31365088481280701</v>
      </c>
      <c r="E75" s="2">
        <v>0.310597580790756</v>
      </c>
      <c r="F75" s="2">
        <v>0.30687946363503898</v>
      </c>
      <c r="G75" s="2">
        <v>0.304158572559177</v>
      </c>
      <c r="H75" s="2">
        <v>0.30632090761750402</v>
      </c>
      <c r="I75" s="2">
        <v>0.30889033095392598</v>
      </c>
      <c r="J75" s="2">
        <v>0.31178482178087602</v>
      </c>
      <c r="K75" s="2">
        <v>0.32188922610015203</v>
      </c>
      <c r="L75" s="2">
        <v>0.33328334932821502</v>
      </c>
      <c r="M75" s="2">
        <v>0.34175262150347202</v>
      </c>
      <c r="N75" s="2">
        <v>0.34878240377062097</v>
      </c>
    </row>
    <row r="76" spans="1:14" x14ac:dyDescent="0.3">
      <c r="A76" s="8" t="s">
        <v>199</v>
      </c>
      <c r="B76" s="8" t="s">
        <v>48</v>
      </c>
      <c r="C76" s="2">
        <v>0.25182481751824798</v>
      </c>
      <c r="D76" s="2">
        <v>0.25284468214939498</v>
      </c>
      <c r="E76" s="2">
        <v>0.25831377504964798</v>
      </c>
      <c r="F76" s="2">
        <v>0.26151435650779797</v>
      </c>
      <c r="G76" s="2">
        <v>0.265882437585438</v>
      </c>
      <c r="H76" s="2">
        <v>0.26848002254950298</v>
      </c>
      <c r="I76" s="2">
        <v>0.26831517469858901</v>
      </c>
      <c r="J76" s="2">
        <v>0.26555307115612298</v>
      </c>
      <c r="K76" s="2">
        <v>0.260116337885685</v>
      </c>
      <c r="L76" s="2">
        <v>0.25614803262955899</v>
      </c>
      <c r="M76" s="2">
        <v>0.25072144918426198</v>
      </c>
      <c r="N76" s="2">
        <v>0.247311536690414</v>
      </c>
    </row>
    <row r="77" spans="1:14" x14ac:dyDescent="0.3">
      <c r="A77" s="8" t="s">
        <v>199</v>
      </c>
      <c r="B77" s="8" t="s">
        <v>49</v>
      </c>
      <c r="C77" s="2">
        <v>0.18535722185357201</v>
      </c>
      <c r="D77" s="2">
        <v>0.185541476722065</v>
      </c>
      <c r="E77" s="2">
        <v>0.18794006138292099</v>
      </c>
      <c r="F77" s="2">
        <v>0.19202740125346199</v>
      </c>
      <c r="G77" s="2">
        <v>0.19379092021008701</v>
      </c>
      <c r="H77" s="2">
        <v>0.19043760129659601</v>
      </c>
      <c r="I77" s="2">
        <v>0.185525461935175</v>
      </c>
      <c r="J77" s="2">
        <v>0.18308562409575199</v>
      </c>
      <c r="K77" s="2">
        <v>0.178553363682347</v>
      </c>
      <c r="L77" s="2">
        <v>0.177273272552783</v>
      </c>
      <c r="M77" s="2">
        <v>0.17349067116203301</v>
      </c>
      <c r="N77" s="2">
        <v>0.17100522794376599</v>
      </c>
    </row>
    <row r="78" spans="1:14" x14ac:dyDescent="0.3">
      <c r="A78" s="8" t="s">
        <v>199</v>
      </c>
      <c r="B78" s="8" t="s">
        <v>50</v>
      </c>
      <c r="C78" s="2">
        <v>6.5582835655828398E-2</v>
      </c>
      <c r="D78" s="2">
        <v>6.5113607810761295E-2</v>
      </c>
      <c r="E78" s="2">
        <v>6.0660769091893801E-2</v>
      </c>
      <c r="F78" s="2">
        <v>5.8519166302288303E-2</v>
      </c>
      <c r="G78" s="2">
        <v>5.8961076336427103E-2</v>
      </c>
      <c r="H78" s="2">
        <v>6.1482629835811403E-2</v>
      </c>
      <c r="I78" s="2">
        <v>6.3595068137572999E-2</v>
      </c>
      <c r="J78" s="2">
        <v>6.2804156254110205E-2</v>
      </c>
      <c r="K78" s="2">
        <v>6.5218765806777906E-2</v>
      </c>
      <c r="L78" s="2">
        <v>6.5079174664107495E-2</v>
      </c>
      <c r="M78" s="2">
        <v>6.5916169033401001E-2</v>
      </c>
      <c r="N78" s="2">
        <v>6.5417016550640597E-2</v>
      </c>
    </row>
    <row r="79" spans="1:14" x14ac:dyDescent="0.3">
      <c r="A79" s="8" t="s">
        <v>199</v>
      </c>
      <c r="B79" s="8" t="s">
        <v>51</v>
      </c>
      <c r="C79" s="2">
        <v>1.36769151367692E-2</v>
      </c>
      <c r="D79" s="2">
        <v>1.3101690656520301E-2</v>
      </c>
      <c r="E79" s="2">
        <v>1.2059938617078899E-2</v>
      </c>
      <c r="F79" s="2">
        <v>1.0056843025798E-2</v>
      </c>
      <c r="G79" s="2">
        <v>9.8927980430246806E-3</v>
      </c>
      <c r="H79" s="2">
        <v>1.0393911634134299E-2</v>
      </c>
      <c r="I79" s="2">
        <v>1.01437890638341E-2</v>
      </c>
      <c r="J79" s="2">
        <v>9.9960541891358692E-3</v>
      </c>
      <c r="K79" s="2">
        <v>1.0464087000505801E-2</v>
      </c>
      <c r="L79" s="2">
        <v>1.0136756238003799E-2</v>
      </c>
      <c r="M79" s="2">
        <v>1.0486013886110999E-2</v>
      </c>
      <c r="N79" s="2">
        <v>1.0645502072216101E-2</v>
      </c>
    </row>
    <row r="80" spans="1:14" x14ac:dyDescent="0.3">
      <c r="A80" s="8" t="s">
        <v>200</v>
      </c>
      <c r="B80" s="8" t="s">
        <v>46</v>
      </c>
      <c r="C80" s="2">
        <v>0.16954601963390101</v>
      </c>
      <c r="D80" s="2">
        <v>0.17644290420570699</v>
      </c>
      <c r="E80" s="2">
        <v>0.178649696561025</v>
      </c>
      <c r="F80" s="2">
        <v>0.17730816577759501</v>
      </c>
      <c r="G80" s="2">
        <v>0.17458320226486301</v>
      </c>
      <c r="H80" s="2">
        <v>0.17608945166425999</v>
      </c>
      <c r="I80" s="2">
        <v>0.17212939921791701</v>
      </c>
      <c r="J80" s="2">
        <v>0.16809232858112699</v>
      </c>
      <c r="K80" s="2">
        <v>0.16396284424674601</v>
      </c>
      <c r="L80" s="2">
        <v>0.16372401510731699</v>
      </c>
      <c r="M80" s="2">
        <v>0.16027192072819399</v>
      </c>
      <c r="N80" s="2">
        <v>0.15846290179650399</v>
      </c>
    </row>
    <row r="81" spans="1:14" x14ac:dyDescent="0.3">
      <c r="A81" s="8" t="s">
        <v>200</v>
      </c>
      <c r="B81" s="8" t="s">
        <v>47</v>
      </c>
      <c r="C81" s="2">
        <v>0.31491404809876999</v>
      </c>
      <c r="D81" s="2">
        <v>0.30783382535404102</v>
      </c>
      <c r="E81" s="2">
        <v>0.30761126095751901</v>
      </c>
      <c r="F81" s="2">
        <v>0.30951990151825998</v>
      </c>
      <c r="G81" s="2">
        <v>0.31790657439446401</v>
      </c>
      <c r="H81" s="2">
        <v>0.327039135103114</v>
      </c>
      <c r="I81" s="2">
        <v>0.332100959829364</v>
      </c>
      <c r="J81" s="2">
        <v>0.33961303462321801</v>
      </c>
      <c r="K81" s="2">
        <v>0.33907895597566601</v>
      </c>
      <c r="L81" s="2">
        <v>0.35010900604906797</v>
      </c>
      <c r="M81" s="2">
        <v>0.36565272496831402</v>
      </c>
      <c r="N81" s="2">
        <v>0.37879642310480899</v>
      </c>
    </row>
    <row r="82" spans="1:14" x14ac:dyDescent="0.3">
      <c r="A82" s="8" t="s">
        <v>200</v>
      </c>
      <c r="B82" s="8" t="s">
        <v>48</v>
      </c>
      <c r="C82" s="2">
        <v>0.24979637330132501</v>
      </c>
      <c r="D82" s="2">
        <v>0.25285585932486199</v>
      </c>
      <c r="E82" s="2">
        <v>0.25594234659474002</v>
      </c>
      <c r="F82" s="2">
        <v>0.259704554780468</v>
      </c>
      <c r="G82" s="2">
        <v>0.25920100660585099</v>
      </c>
      <c r="H82" s="2">
        <v>0.25580362101521698</v>
      </c>
      <c r="I82" s="2">
        <v>0.25684322787060099</v>
      </c>
      <c r="J82" s="2">
        <v>0.25638153428377503</v>
      </c>
      <c r="K82" s="2">
        <v>0.26031922548570702</v>
      </c>
      <c r="L82" s="2">
        <v>0.25519697853655499</v>
      </c>
      <c r="M82" s="2">
        <v>0.24841571609632401</v>
      </c>
      <c r="N82" s="2">
        <v>0.242756250167835</v>
      </c>
    </row>
    <row r="83" spans="1:14" x14ac:dyDescent="0.3">
      <c r="A83" s="8" t="s">
        <v>200</v>
      </c>
      <c r="B83" s="8" t="s">
        <v>49</v>
      </c>
      <c r="C83" s="2">
        <v>0.17271830925536899</v>
      </c>
      <c r="D83" s="2">
        <v>0.17511658751550899</v>
      </c>
      <c r="E83" s="2">
        <v>0.17730107889413399</v>
      </c>
      <c r="F83" s="2">
        <v>0.17755437012720601</v>
      </c>
      <c r="G83" s="2">
        <v>0.173246303869141</v>
      </c>
      <c r="H83" s="2">
        <v>0.169350957088378</v>
      </c>
      <c r="I83" s="2">
        <v>0.16725915392819099</v>
      </c>
      <c r="J83" s="2">
        <v>0.165037338764426</v>
      </c>
      <c r="K83" s="2">
        <v>0.16330869366128101</v>
      </c>
      <c r="L83" s="2">
        <v>0.15960942057911401</v>
      </c>
      <c r="M83" s="2">
        <v>0.155461458693398</v>
      </c>
      <c r="N83" s="2">
        <v>0.150004028035124</v>
      </c>
    </row>
    <row r="84" spans="1:14" x14ac:dyDescent="0.3">
      <c r="A84" s="8" t="s">
        <v>200</v>
      </c>
      <c r="B84" s="8" t="s">
        <v>50</v>
      </c>
      <c r="C84" s="2">
        <v>7.6220688472585396E-2</v>
      </c>
      <c r="D84" s="2">
        <v>7.1749454498780604E-2</v>
      </c>
      <c r="E84" s="2">
        <v>6.7220161834119996E-2</v>
      </c>
      <c r="F84" s="2">
        <v>6.4136233073450996E-2</v>
      </c>
      <c r="G84" s="2">
        <v>6.3463353255740804E-2</v>
      </c>
      <c r="H84" s="2">
        <v>5.9350586841423199E-2</v>
      </c>
      <c r="I84" s="2">
        <v>5.9509420547458197E-2</v>
      </c>
      <c r="J84" s="2">
        <v>5.8587915818058403E-2</v>
      </c>
      <c r="K84" s="2">
        <v>6.1195787270229597E-2</v>
      </c>
      <c r="L84" s="2">
        <v>5.9907268093468899E-2</v>
      </c>
      <c r="M84" s="2">
        <v>5.9021776702385099E-2</v>
      </c>
      <c r="N84" s="2">
        <v>5.9238969897150801E-2</v>
      </c>
    </row>
    <row r="85" spans="1:14" x14ac:dyDescent="0.3">
      <c r="A85" s="8" t="s">
        <v>200</v>
      </c>
      <c r="B85" s="8" t="s">
        <v>51</v>
      </c>
      <c r="C85" s="2">
        <v>1.6804561238050301E-2</v>
      </c>
      <c r="D85" s="2">
        <v>1.6001369101099599E-2</v>
      </c>
      <c r="E85" s="2">
        <v>1.3275455158462599E-2</v>
      </c>
      <c r="F85" s="2">
        <v>1.1776774723020101E-2</v>
      </c>
      <c r="G85" s="2">
        <v>1.15995596099402E-2</v>
      </c>
      <c r="H85" s="2">
        <v>1.23662482876078E-2</v>
      </c>
      <c r="I85" s="2">
        <v>1.215783860647E-2</v>
      </c>
      <c r="J85" s="2">
        <v>1.2287847929395799E-2</v>
      </c>
      <c r="K85" s="2">
        <v>1.21344933603716E-2</v>
      </c>
      <c r="L85" s="2">
        <v>1.14533116344766E-2</v>
      </c>
      <c r="M85" s="2">
        <v>1.1176402811383801E-2</v>
      </c>
      <c r="N85" s="2">
        <v>1.0741426998576799E-2</v>
      </c>
    </row>
    <row r="86" spans="1:14" x14ac:dyDescent="0.3">
      <c r="A86" s="8" t="s">
        <v>201</v>
      </c>
      <c r="B86" s="8" t="s">
        <v>46</v>
      </c>
      <c r="C86" s="2">
        <v>0.14632472458009799</v>
      </c>
      <c r="D86" s="2">
        <v>0.14760438301224699</v>
      </c>
      <c r="E86" s="2">
        <v>0.15021214390130899</v>
      </c>
      <c r="F86" s="2">
        <v>0.14902661189498101</v>
      </c>
      <c r="G86" s="2">
        <v>0.14431108303502499</v>
      </c>
      <c r="H86" s="2">
        <v>0.140463519313305</v>
      </c>
      <c r="I86" s="2">
        <v>0.137867338371117</v>
      </c>
      <c r="J86" s="2">
        <v>0.13622754491017999</v>
      </c>
      <c r="K86" s="2">
        <v>0.13107692307692301</v>
      </c>
      <c r="L86" s="2">
        <v>0.12962131417452499</v>
      </c>
      <c r="M86" s="2">
        <v>0.13146800646800599</v>
      </c>
      <c r="N86" s="2">
        <v>0.13789804564712299</v>
      </c>
    </row>
    <row r="87" spans="1:14" x14ac:dyDescent="0.3">
      <c r="A87" s="8" t="s">
        <v>201</v>
      </c>
      <c r="B87" s="8" t="s">
        <v>47</v>
      </c>
      <c r="C87" s="2">
        <v>0.303088314972007</v>
      </c>
      <c r="D87" s="2">
        <v>0.30075914917997598</v>
      </c>
      <c r="E87" s="2">
        <v>0.30220700966235198</v>
      </c>
      <c r="F87" s="2">
        <v>0.30712627254866898</v>
      </c>
      <c r="G87" s="2">
        <v>0.30687162209587998</v>
      </c>
      <c r="H87" s="2">
        <v>0.30527038626609398</v>
      </c>
      <c r="I87" s="2">
        <v>0.30421494542401301</v>
      </c>
      <c r="J87" s="2">
        <v>0.306235355376204</v>
      </c>
      <c r="K87" s="2">
        <v>0.31070769230769202</v>
      </c>
      <c r="L87" s="2">
        <v>0.31492291573117798</v>
      </c>
      <c r="M87" s="2">
        <v>0.31592169092169098</v>
      </c>
      <c r="N87" s="2">
        <v>0.31682383490501598</v>
      </c>
    </row>
    <row r="88" spans="1:14" x14ac:dyDescent="0.3">
      <c r="A88" s="8" t="s">
        <v>201</v>
      </c>
      <c r="B88" s="8" t="s">
        <v>48</v>
      </c>
      <c r="C88" s="2">
        <v>0.25945457829149399</v>
      </c>
      <c r="D88" s="2">
        <v>0.260617345842584</v>
      </c>
      <c r="E88" s="2">
        <v>0.263985452989625</v>
      </c>
      <c r="F88" s="2">
        <v>0.26533309519557102</v>
      </c>
      <c r="G88" s="2">
        <v>0.26995156875131598</v>
      </c>
      <c r="H88" s="2">
        <v>0.27193133047210299</v>
      </c>
      <c r="I88" s="2">
        <v>0.27267842149454202</v>
      </c>
      <c r="J88" s="2">
        <v>0.273366310856548</v>
      </c>
      <c r="K88" s="2">
        <v>0.27252307692307698</v>
      </c>
      <c r="L88" s="2">
        <v>0.27157611136057502</v>
      </c>
      <c r="M88" s="2">
        <v>0.26732501732501701</v>
      </c>
      <c r="N88" s="2">
        <v>0.26330463304633001</v>
      </c>
    </row>
    <row r="89" spans="1:14" x14ac:dyDescent="0.3">
      <c r="A89" s="8" t="s">
        <v>201</v>
      </c>
      <c r="B89" s="8" t="s">
        <v>49</v>
      </c>
      <c r="C89" s="2">
        <v>0.18974173740292599</v>
      </c>
      <c r="D89" s="2">
        <v>0.191792594714603</v>
      </c>
      <c r="E89" s="2">
        <v>0.19349663065568501</v>
      </c>
      <c r="F89" s="2">
        <v>0.19607072691552099</v>
      </c>
      <c r="G89" s="2">
        <v>0.19670807889380201</v>
      </c>
      <c r="H89" s="2">
        <v>0.198077253218884</v>
      </c>
      <c r="I89" s="2">
        <v>0.197481108312343</v>
      </c>
      <c r="J89" s="2">
        <v>0.19435042957563101</v>
      </c>
      <c r="K89" s="2">
        <v>0.19144615384615399</v>
      </c>
      <c r="L89" s="2">
        <v>0.19030085316569401</v>
      </c>
      <c r="M89" s="2">
        <v>0.18939131439131399</v>
      </c>
      <c r="N89" s="2">
        <v>0.18556785567855699</v>
      </c>
    </row>
    <row r="90" spans="1:14" x14ac:dyDescent="0.3">
      <c r="A90" s="8" t="s">
        <v>201</v>
      </c>
      <c r="B90" s="8" t="s">
        <v>50</v>
      </c>
      <c r="C90" s="2">
        <v>8.1199205345855202E-2</v>
      </c>
      <c r="D90" s="2">
        <v>8.0784931604956006E-2</v>
      </c>
      <c r="E90" s="2">
        <v>7.51595536064463E-2</v>
      </c>
      <c r="F90" s="2">
        <v>7.1227004822289705E-2</v>
      </c>
      <c r="G90" s="2">
        <v>7.0506071453639393E-2</v>
      </c>
      <c r="H90" s="2">
        <v>7.1725321888412005E-2</v>
      </c>
      <c r="I90" s="2">
        <v>7.3853904282115898E-2</v>
      </c>
      <c r="J90" s="2">
        <v>7.5436084353033103E-2</v>
      </c>
      <c r="K90" s="2">
        <v>7.9784615384615398E-2</v>
      </c>
      <c r="L90" s="2">
        <v>7.9299506061966799E-2</v>
      </c>
      <c r="M90" s="2">
        <v>8.11965811965812E-2</v>
      </c>
      <c r="N90" s="2">
        <v>8.0852808528085296E-2</v>
      </c>
    </row>
    <row r="91" spans="1:14" x14ac:dyDescent="0.3">
      <c r="A91" s="8" t="s">
        <v>201</v>
      </c>
      <c r="B91" s="8" t="s">
        <v>51</v>
      </c>
      <c r="C91" s="2">
        <v>2.0191439407621501E-2</v>
      </c>
      <c r="D91" s="2">
        <v>1.8441595645634901E-2</v>
      </c>
      <c r="E91" s="2">
        <v>1.4939209184583E-2</v>
      </c>
      <c r="F91" s="2">
        <v>1.12162886229684E-2</v>
      </c>
      <c r="G91" s="2">
        <v>1.16515757703376E-2</v>
      </c>
      <c r="H91" s="2">
        <v>1.25321888412017E-2</v>
      </c>
      <c r="I91" s="2">
        <v>1.3904282115869001E-2</v>
      </c>
      <c r="J91" s="2">
        <v>1.4384274928404101E-2</v>
      </c>
      <c r="K91" s="2">
        <v>1.44615384615385E-2</v>
      </c>
      <c r="L91" s="2">
        <v>1.4279299506062E-2</v>
      </c>
      <c r="M91" s="2">
        <v>1.46973896973897E-2</v>
      </c>
      <c r="N91" s="2">
        <v>1.5552822194888599E-2</v>
      </c>
    </row>
    <row r="92" spans="1:14" x14ac:dyDescent="0.3">
      <c r="A92" s="8" t="s">
        <v>202</v>
      </c>
      <c r="B92" s="8" t="s">
        <v>46</v>
      </c>
      <c r="C92" s="2">
        <v>0.15520911235114801</v>
      </c>
      <c r="D92" s="2">
        <v>0.158658515683026</v>
      </c>
      <c r="E92" s="2">
        <v>0.16364870982345001</v>
      </c>
      <c r="F92" s="2">
        <v>0.15853924023076099</v>
      </c>
      <c r="G92" s="2">
        <v>0.15332939216423899</v>
      </c>
      <c r="H92" s="2">
        <v>0.14784693983943301</v>
      </c>
      <c r="I92" s="2">
        <v>0.14152236835423801</v>
      </c>
      <c r="J92" s="2">
        <v>0.143917928676111</v>
      </c>
      <c r="K92" s="2">
        <v>0.14794390301877799</v>
      </c>
      <c r="L92" s="2">
        <v>0.145973765713245</v>
      </c>
      <c r="M92" s="2">
        <v>0.14565961555341</v>
      </c>
      <c r="N92" s="2">
        <v>0.143476978811239</v>
      </c>
    </row>
    <row r="93" spans="1:14" x14ac:dyDescent="0.3">
      <c r="A93" s="8" t="s">
        <v>202</v>
      </c>
      <c r="B93" s="8" t="s">
        <v>47</v>
      </c>
      <c r="C93" s="2">
        <v>0.292872346545475</v>
      </c>
      <c r="D93" s="2">
        <v>0.28909329829172098</v>
      </c>
      <c r="E93" s="2">
        <v>0.29385468537799903</v>
      </c>
      <c r="F93" s="2">
        <v>0.30249265266136899</v>
      </c>
      <c r="G93" s="2">
        <v>0.30477777180630899</v>
      </c>
      <c r="H93" s="2">
        <v>0.31049942654571999</v>
      </c>
      <c r="I93" s="2">
        <v>0.32011374600111703</v>
      </c>
      <c r="J93" s="2">
        <v>0.32159257449926698</v>
      </c>
      <c r="K93" s="2">
        <v>0.31480865224625598</v>
      </c>
      <c r="L93" s="2">
        <v>0.32250865367097797</v>
      </c>
      <c r="M93" s="2">
        <v>0.33489862196085302</v>
      </c>
      <c r="N93" s="2">
        <v>0.34167403850204298</v>
      </c>
    </row>
    <row r="94" spans="1:14" x14ac:dyDescent="0.3">
      <c r="A94" s="8" t="s">
        <v>202</v>
      </c>
      <c r="B94" s="8" t="s">
        <v>48</v>
      </c>
      <c r="C94" s="2">
        <v>0.27112696312489198</v>
      </c>
      <c r="D94" s="2">
        <v>0.27241044392389901</v>
      </c>
      <c r="E94" s="2">
        <v>0.26861702127659598</v>
      </c>
      <c r="F94" s="2">
        <v>0.26537498639381701</v>
      </c>
      <c r="G94" s="2">
        <v>0.266136400279465</v>
      </c>
      <c r="H94" s="2">
        <v>0.26248566364299902</v>
      </c>
      <c r="I94" s="2">
        <v>0.262986848118621</v>
      </c>
      <c r="J94" s="2">
        <v>0.26160234489496798</v>
      </c>
      <c r="K94" s="2">
        <v>0.25971000713097198</v>
      </c>
      <c r="L94" s="2">
        <v>0.25382583348515197</v>
      </c>
      <c r="M94" s="2">
        <v>0.249056438163785</v>
      </c>
      <c r="N94" s="2">
        <v>0.24685117317494401</v>
      </c>
    </row>
    <row r="95" spans="1:14" x14ac:dyDescent="0.3">
      <c r="A95" s="8" t="s">
        <v>202</v>
      </c>
      <c r="B95" s="8" t="s">
        <v>49</v>
      </c>
      <c r="C95" s="2">
        <v>0.20301443939481101</v>
      </c>
      <c r="D95" s="2">
        <v>0.20447923213163499</v>
      </c>
      <c r="E95" s="2">
        <v>0.20563603440470801</v>
      </c>
      <c r="F95" s="2">
        <v>0.20518123435289001</v>
      </c>
      <c r="G95" s="2">
        <v>0.20782501209222301</v>
      </c>
      <c r="H95" s="2">
        <v>0.20686059847773999</v>
      </c>
      <c r="I95" s="2">
        <v>0.202457726095567</v>
      </c>
      <c r="J95" s="2">
        <v>0.19653150952613599</v>
      </c>
      <c r="K95" s="2">
        <v>0.196149275017827</v>
      </c>
      <c r="L95" s="2">
        <v>0.193842229914374</v>
      </c>
      <c r="M95" s="2">
        <v>0.188536820854911</v>
      </c>
      <c r="N95" s="2">
        <v>0.18753949197523101</v>
      </c>
    </row>
    <row r="96" spans="1:14" x14ac:dyDescent="0.3">
      <c r="A96" s="8" t="s">
        <v>202</v>
      </c>
      <c r="B96" s="8" t="s">
        <v>50</v>
      </c>
      <c r="C96" s="2">
        <v>6.4315710751883998E-2</v>
      </c>
      <c r="D96" s="2">
        <v>6.3189167571273505E-2</v>
      </c>
      <c r="E96" s="2">
        <v>5.9076505205975599E-2</v>
      </c>
      <c r="F96" s="2">
        <v>6.1227821922281503E-2</v>
      </c>
      <c r="G96" s="2">
        <v>6.1589724297307497E-2</v>
      </c>
      <c r="H96" s="2">
        <v>6.5895109998957396E-2</v>
      </c>
      <c r="I96" s="2">
        <v>6.5403950642360195E-2</v>
      </c>
      <c r="J96" s="2">
        <v>6.8392769907181197E-2</v>
      </c>
      <c r="K96" s="2">
        <v>7.3353933919657693E-2</v>
      </c>
      <c r="L96" s="2">
        <v>7.5423574421570397E-2</v>
      </c>
      <c r="M96" s="2">
        <v>7.2456771701922204E-2</v>
      </c>
      <c r="N96" s="2">
        <v>7.0601120518977198E-2</v>
      </c>
    </row>
    <row r="97" spans="1:15" x14ac:dyDescent="0.3">
      <c r="A97" s="8" t="s">
        <v>202</v>
      </c>
      <c r="B97" s="8" t="s">
        <v>51</v>
      </c>
      <c r="C97" s="2">
        <v>1.3461427831789699E-2</v>
      </c>
      <c r="D97" s="2">
        <v>1.2169342398446E-2</v>
      </c>
      <c r="E97" s="2">
        <v>9.1670439112720697E-3</v>
      </c>
      <c r="F97" s="2">
        <v>7.18406443888103E-3</v>
      </c>
      <c r="G97" s="2">
        <v>6.34169936045574E-3</v>
      </c>
      <c r="H97" s="2">
        <v>6.4122614951517103E-3</v>
      </c>
      <c r="I97" s="2">
        <v>7.5153607880972901E-3</v>
      </c>
      <c r="J97" s="2">
        <v>7.9628724963361E-3</v>
      </c>
      <c r="K97" s="2">
        <v>8.0342286665082002E-3</v>
      </c>
      <c r="L97" s="2">
        <v>8.42594279468027E-3</v>
      </c>
      <c r="M97" s="2">
        <v>9.3917317651189304E-3</v>
      </c>
      <c r="N97" s="2">
        <v>9.8571970175660301E-3</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46</v>
      </c>
      <c r="C102" s="2">
        <v>4.2823156225218102E-2</v>
      </c>
      <c r="D102" s="2">
        <v>1.6349809885931599E-2</v>
      </c>
      <c r="E102" s="2">
        <v>2.7310138421249502E-2</v>
      </c>
      <c r="F102" s="2">
        <v>-6.91915513474144E-3</v>
      </c>
      <c r="G102" s="2">
        <v>-5.8305830583058299E-2</v>
      </c>
      <c r="H102" s="2">
        <v>7.9049844236760106E-2</v>
      </c>
      <c r="I102" s="2">
        <v>5.0523276795380698E-2</v>
      </c>
      <c r="J102" s="2">
        <v>2.3016145654414299E-2</v>
      </c>
      <c r="K102" s="2">
        <v>4.4660846205507101E-2</v>
      </c>
      <c r="L102" s="2">
        <v>5.6252009000321401E-2</v>
      </c>
      <c r="M102" s="2">
        <v>0.109860012172855</v>
      </c>
      <c r="N102" s="3">
        <v>0.25283407763655102</v>
      </c>
      <c r="O102" s="3">
        <v>0.364384586606809</v>
      </c>
    </row>
    <row r="103" spans="1:15" x14ac:dyDescent="0.3">
      <c r="A103" s="8" t="s">
        <v>196</v>
      </c>
      <c r="B103" s="8" t="s">
        <v>47</v>
      </c>
      <c r="C103" s="2">
        <v>1.5107389879868901E-2</v>
      </c>
      <c r="D103" s="2">
        <v>3.5861574323112801E-3</v>
      </c>
      <c r="E103" s="2">
        <v>-2.4477398606396299E-2</v>
      </c>
      <c r="F103" s="2">
        <v>2.3260073260073299E-2</v>
      </c>
      <c r="G103" s="2">
        <v>-5.5485949525684603E-3</v>
      </c>
      <c r="H103" s="2">
        <v>2.4478041756659501E-2</v>
      </c>
      <c r="I103" s="2">
        <v>1.9852424455376001E-2</v>
      </c>
      <c r="J103" s="2">
        <v>9.4401378122308394E-2</v>
      </c>
      <c r="K103" s="2">
        <v>6.6582716826696003E-2</v>
      </c>
      <c r="L103" s="2">
        <v>6.8919716646989398E-2</v>
      </c>
      <c r="M103" s="2">
        <v>6.3923788485434202E-2</v>
      </c>
      <c r="N103" s="3">
        <v>0.32747631352282502</v>
      </c>
      <c r="O103" s="3">
        <v>0.37680900482401303</v>
      </c>
    </row>
    <row r="104" spans="1:15" x14ac:dyDescent="0.3">
      <c r="A104" s="8" t="s">
        <v>196</v>
      </c>
      <c r="B104" s="8" t="s">
        <v>48</v>
      </c>
      <c r="C104" s="2">
        <v>3.7551867219916997E-2</v>
      </c>
      <c r="D104" s="2">
        <v>2.13957208558288E-2</v>
      </c>
      <c r="E104" s="2">
        <v>-1.9577133907595901E-4</v>
      </c>
      <c r="F104" s="2">
        <v>3.3287644409633797E-2</v>
      </c>
      <c r="G104" s="2">
        <v>1.7623649801023301E-2</v>
      </c>
      <c r="H104" s="2">
        <v>3.8733705772811898E-2</v>
      </c>
      <c r="I104" s="2">
        <v>5.9160989602007902E-3</v>
      </c>
      <c r="J104" s="2">
        <v>3.4396720727143101E-2</v>
      </c>
      <c r="K104" s="2">
        <v>3.5665058580289503E-2</v>
      </c>
      <c r="L104" s="2">
        <v>5.0740309432706701E-2</v>
      </c>
      <c r="M104" s="2">
        <v>1.9316022799239999E-2</v>
      </c>
      <c r="N104" s="3">
        <v>0.14738905720905399</v>
      </c>
      <c r="O104" s="3">
        <v>0.26037588097102599</v>
      </c>
    </row>
    <row r="105" spans="1:15" x14ac:dyDescent="0.3">
      <c r="A105" s="8" t="s">
        <v>196</v>
      </c>
      <c r="B105" s="8" t="s">
        <v>49</v>
      </c>
      <c r="C105" s="2">
        <v>1.28563443264394E-2</v>
      </c>
      <c r="D105" s="2">
        <v>1.7384105960264899E-2</v>
      </c>
      <c r="E105" s="2">
        <v>-1.8985625169514501E-3</v>
      </c>
      <c r="F105" s="2">
        <v>9.5108695652173902E-3</v>
      </c>
      <c r="G105" s="2">
        <v>4.4414535666218002E-2</v>
      </c>
      <c r="H105" s="2">
        <v>2.5773195876288698E-3</v>
      </c>
      <c r="I105" s="2">
        <v>7.7120822622108003E-3</v>
      </c>
      <c r="J105" s="2">
        <v>5.8163265306122397E-2</v>
      </c>
      <c r="K105" s="2">
        <v>3.1581485053037602E-2</v>
      </c>
      <c r="L105" s="2">
        <v>5.1180182285580703E-2</v>
      </c>
      <c r="M105" s="2">
        <v>3.71276122721209E-2</v>
      </c>
      <c r="N105" s="3">
        <v>0.19005102040816299</v>
      </c>
      <c r="O105" s="3">
        <v>0.265256305939788</v>
      </c>
    </row>
    <row r="106" spans="1:15" x14ac:dyDescent="0.3">
      <c r="A106" s="8" t="s">
        <v>196</v>
      </c>
      <c r="B106" s="8" t="s">
        <v>50</v>
      </c>
      <c r="C106" s="2">
        <v>6.5146579804560296E-4</v>
      </c>
      <c r="D106" s="2">
        <v>-6.1848958333333301E-2</v>
      </c>
      <c r="E106" s="2">
        <v>-7.0784177654406699E-2</v>
      </c>
      <c r="F106" s="2">
        <v>5.4518297236743798E-2</v>
      </c>
      <c r="G106" s="2">
        <v>2.3371104815864002E-2</v>
      </c>
      <c r="H106" s="2">
        <v>2.0761245674740501E-2</v>
      </c>
      <c r="I106" s="2">
        <v>6.5762711864406798E-2</v>
      </c>
      <c r="J106" s="2">
        <v>0.104961832061069</v>
      </c>
      <c r="K106" s="2">
        <v>6.1024755325273503E-2</v>
      </c>
      <c r="L106" s="2">
        <v>6.6739012479652707E-2</v>
      </c>
      <c r="M106" s="2">
        <v>6.0020345879959303E-2</v>
      </c>
      <c r="N106" s="3">
        <v>0.32569974554707398</v>
      </c>
      <c r="O106" s="3">
        <v>0.44621790423317098</v>
      </c>
    </row>
    <row r="107" spans="1:15" x14ac:dyDescent="0.3">
      <c r="A107" s="8" t="s">
        <v>196</v>
      </c>
      <c r="B107" s="8" t="s">
        <v>51</v>
      </c>
      <c r="C107" s="2">
        <v>2.3529411764705899E-2</v>
      </c>
      <c r="D107" s="2">
        <v>-0.13505747126436801</v>
      </c>
      <c r="E107" s="2">
        <v>-0.21926910299003299</v>
      </c>
      <c r="F107" s="2">
        <v>-0.114893617021277</v>
      </c>
      <c r="G107" s="2">
        <v>0.1875</v>
      </c>
      <c r="H107" s="2">
        <v>9.7165991902833995E-2</v>
      </c>
      <c r="I107" s="2">
        <v>0.12915129151291499</v>
      </c>
      <c r="J107" s="2">
        <v>0.10784313725490199</v>
      </c>
      <c r="K107" s="2">
        <v>6.4896755162241901E-2</v>
      </c>
      <c r="L107" s="2">
        <v>0.102493074792244</v>
      </c>
      <c r="M107" s="2">
        <v>5.0251256281407003E-2</v>
      </c>
      <c r="N107" s="3">
        <v>0.36601307189542498</v>
      </c>
      <c r="O107" s="3">
        <v>0.38870431893687701</v>
      </c>
    </row>
    <row r="108" spans="1:15" x14ac:dyDescent="0.3">
      <c r="A108" s="8" t="s">
        <v>197</v>
      </c>
      <c r="B108" s="8" t="s">
        <v>46</v>
      </c>
      <c r="C108" s="2">
        <v>5.6892010535557501E-2</v>
      </c>
      <c r="D108" s="2">
        <v>3.2563548762252897E-2</v>
      </c>
      <c r="E108" s="2">
        <v>2.3008849557522099E-2</v>
      </c>
      <c r="F108" s="2">
        <v>-1.06951871657754E-2</v>
      </c>
      <c r="G108" s="2">
        <v>2.0031796502384701E-2</v>
      </c>
      <c r="H108" s="2">
        <v>-6.2344139650872795E-4</v>
      </c>
      <c r="I108" s="2">
        <v>2.3705552089831598E-2</v>
      </c>
      <c r="J108" s="2">
        <v>4.1285801340645897E-2</v>
      </c>
      <c r="K108" s="2">
        <v>4.40380395025603E-2</v>
      </c>
      <c r="L108" s="2">
        <v>5.0588565022421497E-2</v>
      </c>
      <c r="M108" s="2">
        <v>2.7077497665732999E-2</v>
      </c>
      <c r="N108" s="3">
        <v>0.17306520414381499</v>
      </c>
      <c r="O108" s="3">
        <v>0.238938053097345</v>
      </c>
    </row>
    <row r="109" spans="1:15" x14ac:dyDescent="0.3">
      <c r="A109" s="8" t="s">
        <v>197</v>
      </c>
      <c r="B109" s="8" t="s">
        <v>47</v>
      </c>
      <c r="C109" s="2">
        <v>2.90718038528897E-2</v>
      </c>
      <c r="D109" s="2">
        <v>1.6201497617426799E-2</v>
      </c>
      <c r="E109" s="2">
        <v>1.6278135048231501E-2</v>
      </c>
      <c r="F109" s="2">
        <v>2.51137037769429E-2</v>
      </c>
      <c r="G109" s="2">
        <v>2.2440843621399201E-2</v>
      </c>
      <c r="H109" s="2">
        <v>4.2764605999622701E-2</v>
      </c>
      <c r="I109" s="2">
        <v>2.40033773596285E-2</v>
      </c>
      <c r="J109" s="2">
        <v>3.53966664703457E-2</v>
      </c>
      <c r="K109" s="2">
        <v>2.44027303754266E-2</v>
      </c>
      <c r="L109" s="2">
        <v>3.8980509745127401E-2</v>
      </c>
      <c r="M109" s="2">
        <v>5.45668323446101E-2</v>
      </c>
      <c r="N109" s="3">
        <v>0.16214146887331399</v>
      </c>
      <c r="O109" s="3">
        <v>0.32181136120042902</v>
      </c>
    </row>
    <row r="110" spans="1:15" x14ac:dyDescent="0.3">
      <c r="A110" s="8" t="s">
        <v>197</v>
      </c>
      <c r="B110" s="8" t="s">
        <v>48</v>
      </c>
      <c r="C110" s="2">
        <v>3.2186341979883501E-2</v>
      </c>
      <c r="D110" s="2">
        <v>1.9591753000307702E-2</v>
      </c>
      <c r="E110" s="2">
        <v>1.9919517102615698E-2</v>
      </c>
      <c r="F110" s="2">
        <v>3.1564411126454903E-2</v>
      </c>
      <c r="G110" s="2">
        <v>3.12679288582903E-2</v>
      </c>
      <c r="H110" s="2">
        <v>3.7366713027352803E-2</v>
      </c>
      <c r="I110" s="2">
        <v>3.5126921701823403E-2</v>
      </c>
      <c r="J110" s="2">
        <v>3.5057421638891299E-2</v>
      </c>
      <c r="K110" s="2">
        <v>2.5944773504629998E-2</v>
      </c>
      <c r="L110" s="2">
        <v>2.58578630671654E-2</v>
      </c>
      <c r="M110" s="2">
        <v>3.94736842105263E-2</v>
      </c>
      <c r="N110" s="3">
        <v>0.13237198860202101</v>
      </c>
      <c r="O110" s="3">
        <v>0.31931589537223298</v>
      </c>
    </row>
    <row r="111" spans="1:15" x14ac:dyDescent="0.3">
      <c r="A111" s="8" t="s">
        <v>197</v>
      </c>
      <c r="B111" s="8" t="s">
        <v>49</v>
      </c>
      <c r="C111" s="2">
        <v>5.07579628683359E-2</v>
      </c>
      <c r="D111" s="2">
        <v>2.5774031447560401E-2</v>
      </c>
      <c r="E111" s="2">
        <v>2.46523388116308E-2</v>
      </c>
      <c r="F111" s="2">
        <v>3.7476866132017297E-2</v>
      </c>
      <c r="G111" s="2">
        <v>3.6866359447004601E-2</v>
      </c>
      <c r="H111" s="2">
        <v>2.8100358422939099E-2</v>
      </c>
      <c r="I111" s="2">
        <v>2.78901129549575E-2</v>
      </c>
      <c r="J111" s="2">
        <v>4.4905711572378201E-2</v>
      </c>
      <c r="K111" s="2">
        <v>2.06439885743963E-2</v>
      </c>
      <c r="L111" s="2">
        <v>3.8544714412924598E-2</v>
      </c>
      <c r="M111" s="2">
        <v>3.8829005389514899E-2</v>
      </c>
      <c r="N111" s="3">
        <v>0.15059015059015099</v>
      </c>
      <c r="O111" s="3">
        <v>0.34023388116308501</v>
      </c>
    </row>
    <row r="112" spans="1:15" x14ac:dyDescent="0.3">
      <c r="A112" s="8" t="s">
        <v>197</v>
      </c>
      <c r="B112" s="8" t="s">
        <v>50</v>
      </c>
      <c r="C112" s="2">
        <v>-2.0248770610355798E-3</v>
      </c>
      <c r="D112" s="2">
        <v>-5.94202898550725E-2</v>
      </c>
      <c r="E112" s="2">
        <v>-2.0030816640986101E-2</v>
      </c>
      <c r="F112" s="2">
        <v>3.1446540880503099E-3</v>
      </c>
      <c r="G112" s="2">
        <v>6.2695924764890297E-3</v>
      </c>
      <c r="H112" s="2">
        <v>3.1152647975077899E-2</v>
      </c>
      <c r="I112" s="2">
        <v>3.5347432024169199E-2</v>
      </c>
      <c r="J112" s="2">
        <v>5.39830755763058E-2</v>
      </c>
      <c r="K112" s="2">
        <v>2.04872646733112E-2</v>
      </c>
      <c r="L112" s="2">
        <v>5.6158437330439501E-2</v>
      </c>
      <c r="M112" s="2">
        <v>5.7796044181864903E-2</v>
      </c>
      <c r="N112" s="3">
        <v>0.20163408228771501</v>
      </c>
      <c r="O112" s="3">
        <v>0.26902927580893699</v>
      </c>
    </row>
    <row r="113" spans="1:15" x14ac:dyDescent="0.3">
      <c r="A113" s="8" t="s">
        <v>197</v>
      </c>
      <c r="B113" s="8" t="s">
        <v>51</v>
      </c>
      <c r="C113" s="2">
        <v>-3.7288135593220299E-2</v>
      </c>
      <c r="D113" s="2">
        <v>-0.107394366197183</v>
      </c>
      <c r="E113" s="2">
        <v>-0.15976331360946699</v>
      </c>
      <c r="F113" s="2">
        <v>2.4647887323943699E-2</v>
      </c>
      <c r="G113" s="2">
        <v>7.6746849942726195E-2</v>
      </c>
      <c r="H113" s="2">
        <v>0.14361702127659601</v>
      </c>
      <c r="I113" s="2">
        <v>2.2325581395348799E-2</v>
      </c>
      <c r="J113" s="2">
        <v>0.11010009099181101</v>
      </c>
      <c r="K113" s="2">
        <v>1.63934426229508E-2</v>
      </c>
      <c r="L113" s="2">
        <v>0</v>
      </c>
      <c r="M113" s="2">
        <v>6.0483870967741903E-2</v>
      </c>
      <c r="N113" s="3">
        <v>0.196542311191993</v>
      </c>
      <c r="O113" s="3">
        <v>0.29684418145956598</v>
      </c>
    </row>
    <row r="114" spans="1:15" x14ac:dyDescent="0.3">
      <c r="A114" s="8" t="s">
        <v>198</v>
      </c>
      <c r="B114" s="8" t="s">
        <v>46</v>
      </c>
      <c r="C114" s="2">
        <v>3.4706251306711303E-2</v>
      </c>
      <c r="D114" s="2">
        <v>2.7480299050313201E-2</v>
      </c>
      <c r="E114" s="2">
        <v>5.1130776794493602E-3</v>
      </c>
      <c r="F114" s="2">
        <v>-4.3240070436313803E-2</v>
      </c>
      <c r="G114" s="2">
        <v>-2.3517382413087901E-2</v>
      </c>
      <c r="H114" s="2">
        <v>3.3717277486911001E-2</v>
      </c>
      <c r="I114" s="2">
        <v>3.01863857374392E-2</v>
      </c>
      <c r="J114" s="2">
        <v>3.8938053097345098E-2</v>
      </c>
      <c r="K114" s="2">
        <v>-7.5714556123414702E-4</v>
      </c>
      <c r="L114" s="2">
        <v>9.8503504451600707E-2</v>
      </c>
      <c r="M114" s="2">
        <v>0.12622866011381301</v>
      </c>
      <c r="N114" s="3">
        <v>0.28436578171091398</v>
      </c>
      <c r="O114" s="3">
        <v>0.28436578171091398</v>
      </c>
    </row>
    <row r="115" spans="1:15" x14ac:dyDescent="0.3">
      <c r="A115" s="8" t="s">
        <v>198</v>
      </c>
      <c r="B115" s="8" t="s">
        <v>47</v>
      </c>
      <c r="C115" s="2">
        <v>2.5704297758585202E-3</v>
      </c>
      <c r="D115" s="2">
        <v>2.7689467746897802E-3</v>
      </c>
      <c r="E115" s="2">
        <v>3.0272039271834701E-2</v>
      </c>
      <c r="F115" s="2">
        <v>-1.5485407980941E-2</v>
      </c>
      <c r="G115" s="2">
        <v>-4.53720508166969E-3</v>
      </c>
      <c r="H115" s="2">
        <v>2.7853742530132699E-2</v>
      </c>
      <c r="I115" s="2">
        <v>7.3019314150571502E-2</v>
      </c>
      <c r="J115" s="2">
        <v>5.6938194508219298E-2</v>
      </c>
      <c r="K115" s="2">
        <v>4.2227821704752803E-2</v>
      </c>
      <c r="L115" s="2">
        <v>5.4522717799082999E-2</v>
      </c>
      <c r="M115" s="2">
        <v>8.3642975729306707E-2</v>
      </c>
      <c r="N115" s="3">
        <v>0.25879327761961601</v>
      </c>
      <c r="O115" s="3">
        <v>0.401820413172428</v>
      </c>
    </row>
    <row r="116" spans="1:15" x14ac:dyDescent="0.3">
      <c r="A116" s="8" t="s">
        <v>198</v>
      </c>
      <c r="B116" s="8" t="s">
        <v>48</v>
      </c>
      <c r="C116" s="2">
        <v>2.02096753820892E-2</v>
      </c>
      <c r="D116" s="2">
        <v>2.9342577689736301E-2</v>
      </c>
      <c r="E116" s="2">
        <v>4.1977387539090701E-2</v>
      </c>
      <c r="F116" s="2">
        <v>3.3822001616068298E-2</v>
      </c>
      <c r="G116" s="2">
        <v>3.3608753907994601E-2</v>
      </c>
      <c r="H116" s="2">
        <v>4.35346224478773E-2</v>
      </c>
      <c r="I116" s="2">
        <v>4.5548654244306402E-2</v>
      </c>
      <c r="J116" s="2">
        <v>1.5544554455445499E-2</v>
      </c>
      <c r="K116" s="2">
        <v>2.8370868675051199E-2</v>
      </c>
      <c r="L116" s="2">
        <v>3.31816458096322E-3</v>
      </c>
      <c r="M116" s="2">
        <v>3.3922328262307497E-2</v>
      </c>
      <c r="N116" s="3">
        <v>8.3366336633663399E-2</v>
      </c>
      <c r="O116" s="3">
        <v>0.31609333654077498</v>
      </c>
    </row>
    <row r="117" spans="1:15" x14ac:dyDescent="0.3">
      <c r="A117" s="8" t="s">
        <v>198</v>
      </c>
      <c r="B117" s="8" t="s">
        <v>49</v>
      </c>
      <c r="C117" s="2">
        <v>2.6529507309150002E-2</v>
      </c>
      <c r="D117" s="2">
        <v>3.0766526019690599E-2</v>
      </c>
      <c r="E117" s="2">
        <v>3.5647279549718601E-2</v>
      </c>
      <c r="F117" s="2">
        <v>3.3596837944663997E-2</v>
      </c>
      <c r="G117" s="2">
        <v>2.27852135117909E-2</v>
      </c>
      <c r="H117" s="2">
        <v>2.77301760398816E-2</v>
      </c>
      <c r="I117" s="2">
        <v>2.95588904047294E-2</v>
      </c>
      <c r="J117" s="2">
        <v>1.32508833922261E-2</v>
      </c>
      <c r="K117" s="2">
        <v>1.7436791630339999E-2</v>
      </c>
      <c r="L117" s="2">
        <v>1.1282490716937999E-2</v>
      </c>
      <c r="M117" s="2">
        <v>3.5164524784634901E-2</v>
      </c>
      <c r="N117" s="3">
        <v>7.9210836277974095E-2</v>
      </c>
      <c r="O117" s="3">
        <v>0.25021320143271403</v>
      </c>
    </row>
    <row r="118" spans="1:15" x14ac:dyDescent="0.3">
      <c r="A118" s="8" t="s">
        <v>198</v>
      </c>
      <c r="B118" s="8" t="s">
        <v>50</v>
      </c>
      <c r="C118" s="2">
        <v>-9.0991810737033703E-4</v>
      </c>
      <c r="D118" s="2">
        <v>-5.4189435336976302E-2</v>
      </c>
      <c r="E118" s="2">
        <v>1.54068367838228E-2</v>
      </c>
      <c r="F118" s="2">
        <v>7.1123755334281703E-3</v>
      </c>
      <c r="G118" s="2">
        <v>2.6836158192090401E-2</v>
      </c>
      <c r="H118" s="2">
        <v>5.0435580009170103E-2</v>
      </c>
      <c r="I118" s="2">
        <v>6.4600611086861603E-2</v>
      </c>
      <c r="J118" s="2">
        <v>7.2980729807298098E-2</v>
      </c>
      <c r="K118" s="2">
        <v>7.4512800917080596E-2</v>
      </c>
      <c r="L118" s="2">
        <v>4.8719772403982897E-2</v>
      </c>
      <c r="M118" s="2">
        <v>5.5612071888775899E-2</v>
      </c>
      <c r="N118" s="3">
        <v>0.27634276342763398</v>
      </c>
      <c r="O118" s="3">
        <v>0.49879634087626401</v>
      </c>
    </row>
    <row r="119" spans="1:15" x14ac:dyDescent="0.3">
      <c r="A119" s="8" t="s">
        <v>198</v>
      </c>
      <c r="B119" s="8" t="s">
        <v>51</v>
      </c>
      <c r="C119" s="2">
        <v>-5.6112224448897803E-2</v>
      </c>
      <c r="D119" s="2">
        <v>-0.15498938428874701</v>
      </c>
      <c r="E119" s="2">
        <v>-5.27638190954774E-2</v>
      </c>
      <c r="F119" s="2">
        <v>9.8143236074270598E-2</v>
      </c>
      <c r="G119" s="2">
        <v>1.9323671497584499E-2</v>
      </c>
      <c r="H119" s="2">
        <v>0.109004739336493</v>
      </c>
      <c r="I119" s="2">
        <v>9.4017094017094002E-2</v>
      </c>
      <c r="J119" s="2">
        <v>5.2734375E-2</v>
      </c>
      <c r="K119" s="2">
        <v>1.8552875695732801E-2</v>
      </c>
      <c r="L119" s="2">
        <v>3.6429872495446301E-3</v>
      </c>
      <c r="M119" s="2">
        <v>7.0780399274047195E-2</v>
      </c>
      <c r="N119" s="3">
        <v>0.15234375</v>
      </c>
      <c r="O119" s="3">
        <v>0.48241206030150802</v>
      </c>
    </row>
    <row r="120" spans="1:15" x14ac:dyDescent="0.3">
      <c r="A120" s="8" t="s">
        <v>199</v>
      </c>
      <c r="B120" s="8" t="s">
        <v>46</v>
      </c>
      <c r="C120" s="2">
        <v>5.3229398663697101E-2</v>
      </c>
      <c r="D120" s="2">
        <v>-1.9031507718333699E-3</v>
      </c>
      <c r="E120" s="2">
        <v>-5.7203389830508501E-3</v>
      </c>
      <c r="F120" s="2">
        <v>-8.9494992542084005E-3</v>
      </c>
      <c r="G120" s="2">
        <v>-6.0202107073747601E-3</v>
      </c>
      <c r="H120" s="2">
        <v>3.5691109669046102E-2</v>
      </c>
      <c r="I120" s="2">
        <v>5.9314954051796202E-2</v>
      </c>
      <c r="J120" s="2">
        <v>2.1293375394321801E-2</v>
      </c>
      <c r="K120" s="2">
        <v>1.75675675675676E-2</v>
      </c>
      <c r="L120" s="2">
        <v>4.6670461013090497E-2</v>
      </c>
      <c r="M120" s="2">
        <v>4.9483414899401799E-2</v>
      </c>
      <c r="N120" s="3">
        <v>0.14156151419558399</v>
      </c>
      <c r="O120" s="3">
        <v>0.22669491525423699</v>
      </c>
    </row>
    <row r="121" spans="1:15" x14ac:dyDescent="0.3">
      <c r="A121" s="8" t="s">
        <v>199</v>
      </c>
      <c r="B121" s="8" t="s">
        <v>47</v>
      </c>
      <c r="C121" s="2">
        <v>1.2866581662223301E-2</v>
      </c>
      <c r="D121" s="2">
        <v>-1.5564202334630401E-2</v>
      </c>
      <c r="E121" s="2">
        <v>-2.0925366193908401E-2</v>
      </c>
      <c r="F121" s="2">
        <v>3.9183091902160998E-3</v>
      </c>
      <c r="G121" s="2">
        <v>2.8267297457126001E-2</v>
      </c>
      <c r="H121" s="2">
        <v>4.0257648953301098E-2</v>
      </c>
      <c r="I121" s="2">
        <v>4.8429898275099498E-2</v>
      </c>
      <c r="J121" s="2">
        <v>7.3824087745201397E-2</v>
      </c>
      <c r="K121" s="2">
        <v>9.1435867216656794E-2</v>
      </c>
      <c r="L121" s="2">
        <v>7.6307027805273098E-2</v>
      </c>
      <c r="M121" s="2">
        <v>7.6498620516679203E-2</v>
      </c>
      <c r="N121" s="3">
        <v>0.35794136258173398</v>
      </c>
      <c r="O121" s="3">
        <v>0.49686119507091397</v>
      </c>
    </row>
    <row r="122" spans="1:15" x14ac:dyDescent="0.3">
      <c r="A122" s="8" t="s">
        <v>199</v>
      </c>
      <c r="B122" s="8" t="s">
        <v>48</v>
      </c>
      <c r="C122" s="2">
        <v>3.1181379007465999E-2</v>
      </c>
      <c r="D122" s="2">
        <v>1.5616127200454299E-2</v>
      </c>
      <c r="E122" s="2">
        <v>3.21498462398658E-3</v>
      </c>
      <c r="F122" s="2">
        <v>2.9817472481538199E-2</v>
      </c>
      <c r="G122" s="2">
        <v>3.0983628737653899E-2</v>
      </c>
      <c r="H122" s="2">
        <v>3.0971128608923901E-2</v>
      </c>
      <c r="I122" s="2">
        <v>2.8004073319755601E-2</v>
      </c>
      <c r="J122" s="2">
        <v>1.88211986131748E-2</v>
      </c>
      <c r="K122" s="2">
        <v>3.8040836169178402E-2</v>
      </c>
      <c r="L122" s="2">
        <v>2.7397260273972601E-2</v>
      </c>
      <c r="M122" s="2">
        <v>4.0455840455840497E-2</v>
      </c>
      <c r="N122" s="3">
        <v>0.130510153541357</v>
      </c>
      <c r="O122" s="3">
        <v>0.27620911378249902</v>
      </c>
    </row>
    <row r="123" spans="1:15" x14ac:dyDescent="0.3">
      <c r="A123" s="8" t="s">
        <v>199</v>
      </c>
      <c r="B123" s="8" t="s">
        <v>49</v>
      </c>
      <c r="C123" s="2">
        <v>2.8042959427207598E-2</v>
      </c>
      <c r="D123" s="2">
        <v>6.9645966337782902E-3</v>
      </c>
      <c r="E123" s="2">
        <v>1.24879923150817E-2</v>
      </c>
      <c r="F123" s="2">
        <v>2.2201138519924099E-2</v>
      </c>
      <c r="G123" s="2">
        <v>3.3413773900129902E-3</v>
      </c>
      <c r="H123" s="2">
        <v>4.9953746530989798E-3</v>
      </c>
      <c r="I123" s="2">
        <v>2.5036818851251801E-2</v>
      </c>
      <c r="J123" s="2">
        <v>1.4367816091954E-2</v>
      </c>
      <c r="K123" s="2">
        <v>4.6565155807365401E-2</v>
      </c>
      <c r="L123" s="2">
        <v>2.7237354085603099E-2</v>
      </c>
      <c r="M123" s="2">
        <v>3.9690382081686397E-2</v>
      </c>
      <c r="N123" s="3">
        <v>0.13380028735632199</v>
      </c>
      <c r="O123" s="3">
        <v>0.21287223823246901</v>
      </c>
    </row>
    <row r="124" spans="1:15" x14ac:dyDescent="0.3">
      <c r="A124" s="8" t="s">
        <v>199</v>
      </c>
      <c r="B124" s="8" t="s">
        <v>50</v>
      </c>
      <c r="C124" s="2">
        <v>1.9673974142776801E-2</v>
      </c>
      <c r="D124" s="2">
        <v>-7.3869900771775104E-2</v>
      </c>
      <c r="E124" s="2">
        <v>-4.4047619047619099E-2</v>
      </c>
      <c r="F124" s="2">
        <v>2.0547945205479499E-2</v>
      </c>
      <c r="G124" s="2">
        <v>6.4673581452104903E-2</v>
      </c>
      <c r="H124" s="2">
        <v>6.70487106017192E-2</v>
      </c>
      <c r="I124" s="2">
        <v>2.5778732545649798E-2</v>
      </c>
      <c r="J124" s="2">
        <v>8.0104712041884796E-2</v>
      </c>
      <c r="K124" s="2">
        <v>5.18662142510906E-2</v>
      </c>
      <c r="L124" s="2">
        <v>6.3133640552995404E-2</v>
      </c>
      <c r="M124" s="2">
        <v>4.6814044213264003E-2</v>
      </c>
      <c r="N124" s="3">
        <v>0.264397905759162</v>
      </c>
      <c r="O124" s="3">
        <v>0.4375</v>
      </c>
    </row>
    <row r="125" spans="1:15" x14ac:dyDescent="0.3">
      <c r="A125" s="8" t="s">
        <v>199</v>
      </c>
      <c r="B125" s="8" t="s">
        <v>51</v>
      </c>
      <c r="C125" s="2">
        <v>-1.61725067385445E-2</v>
      </c>
      <c r="D125" s="2">
        <v>-8.4931506849315094E-2</v>
      </c>
      <c r="E125" s="2">
        <v>-0.17365269461077801</v>
      </c>
      <c r="F125" s="2">
        <v>-3.6231884057971002E-3</v>
      </c>
      <c r="G125" s="2">
        <v>7.2727272727272696E-2</v>
      </c>
      <c r="H125" s="2">
        <v>6.7796610169491497E-3</v>
      </c>
      <c r="I125" s="2">
        <v>2.3569023569023601E-2</v>
      </c>
      <c r="J125" s="2">
        <v>8.8815789473684195E-2</v>
      </c>
      <c r="K125" s="2">
        <v>2.1148036253776401E-2</v>
      </c>
      <c r="L125" s="2">
        <v>8.5798816568047304E-2</v>
      </c>
      <c r="M125" s="2">
        <v>7.0844686648501395E-2</v>
      </c>
      <c r="N125" s="3">
        <v>0.292763157894737</v>
      </c>
      <c r="O125" s="3">
        <v>0.17664670658682599</v>
      </c>
    </row>
    <row r="126" spans="1:15" x14ac:dyDescent="0.3">
      <c r="A126" s="8" t="s">
        <v>200</v>
      </c>
      <c r="B126" s="8" t="s">
        <v>46</v>
      </c>
      <c r="C126" s="2">
        <v>4.2730720606826797E-2</v>
      </c>
      <c r="D126" s="2">
        <v>2.78855480116392E-2</v>
      </c>
      <c r="E126" s="2">
        <v>1.9344184949280498E-2</v>
      </c>
      <c r="F126" s="2">
        <v>2.7539921314510499E-2</v>
      </c>
      <c r="G126" s="2">
        <v>7.1171171171171194E-2</v>
      </c>
      <c r="H126" s="2">
        <v>1.80824222035324E-2</v>
      </c>
      <c r="I126" s="2">
        <v>2.2717885171416801E-2</v>
      </c>
      <c r="J126" s="2">
        <v>1.2318255250403899E-2</v>
      </c>
      <c r="K126" s="2">
        <v>6.3634550169559101E-2</v>
      </c>
      <c r="L126" s="2">
        <v>4.3510877719429901E-2</v>
      </c>
      <c r="M126" s="2">
        <v>6.0567936736161003E-2</v>
      </c>
      <c r="N126" s="3">
        <v>0.19163974151857799</v>
      </c>
      <c r="O126" s="3">
        <v>0.39207360226468502</v>
      </c>
    </row>
    <row r="127" spans="1:15" x14ac:dyDescent="0.3">
      <c r="A127" s="8" t="s">
        <v>200</v>
      </c>
      <c r="B127" s="8" t="s">
        <v>47</v>
      </c>
      <c r="C127" s="2">
        <v>-2.05554043016608E-2</v>
      </c>
      <c r="D127" s="2">
        <v>1.4454482279360701E-2</v>
      </c>
      <c r="E127" s="2">
        <v>3.34292368817646E-2</v>
      </c>
      <c r="F127" s="2">
        <v>7.1854699721596194E-2</v>
      </c>
      <c r="G127" s="2">
        <v>9.2517006802721097E-2</v>
      </c>
      <c r="H127" s="2">
        <v>5.7624816030793599E-2</v>
      </c>
      <c r="I127" s="2">
        <v>7.0969813744380203E-2</v>
      </c>
      <c r="J127" s="2">
        <v>3.6181909045477301E-2</v>
      </c>
      <c r="K127" s="2">
        <v>9.9836018134465104E-2</v>
      </c>
      <c r="L127" s="2">
        <v>0.113313453780039</v>
      </c>
      <c r="M127" s="2">
        <v>0.111233653694659</v>
      </c>
      <c r="N127" s="3">
        <v>0.40989505247376301</v>
      </c>
      <c r="O127" s="3">
        <v>0.93259350595972001</v>
      </c>
    </row>
    <row r="128" spans="1:15" x14ac:dyDescent="0.3">
      <c r="A128" s="8" t="s">
        <v>200</v>
      </c>
      <c r="B128" s="8" t="s">
        <v>48</v>
      </c>
      <c r="C128" s="2">
        <v>1.4244036382357999E-2</v>
      </c>
      <c r="D128" s="2">
        <v>2.7580372250423001E-2</v>
      </c>
      <c r="E128" s="2">
        <v>4.2153795488226599E-2</v>
      </c>
      <c r="F128" s="2">
        <v>4.15547479854637E-2</v>
      </c>
      <c r="G128" s="2">
        <v>4.8088592233009701E-2</v>
      </c>
      <c r="H128" s="2">
        <v>4.5737443913735701E-2</v>
      </c>
      <c r="I128" s="2">
        <v>4.5397923875432497E-2</v>
      </c>
      <c r="J128" s="2">
        <v>5.3753475440222402E-2</v>
      </c>
      <c r="K128" s="2">
        <v>4.4226661640909701E-2</v>
      </c>
      <c r="L128" s="2">
        <v>3.7660931295872897E-2</v>
      </c>
      <c r="M128" s="2">
        <v>4.8237476808905402E-2</v>
      </c>
      <c r="N128" s="3">
        <v>0.196875413742884</v>
      </c>
      <c r="O128" s="3">
        <v>0.48855590317800102</v>
      </c>
    </row>
    <row r="129" spans="1:15" x14ac:dyDescent="0.3">
      <c r="A129" s="8" t="s">
        <v>200</v>
      </c>
      <c r="B129" s="8" t="s">
        <v>49</v>
      </c>
      <c r="C129" s="2">
        <v>1.5884834946636901E-2</v>
      </c>
      <c r="D129" s="2">
        <v>2.7852430979721499E-2</v>
      </c>
      <c r="E129" s="2">
        <v>2.8523888756833801E-2</v>
      </c>
      <c r="F129" s="2">
        <v>1.8257453200832E-2</v>
      </c>
      <c r="G129" s="2">
        <v>3.8129822968679103E-2</v>
      </c>
      <c r="H129" s="2">
        <v>2.86401399212943E-2</v>
      </c>
      <c r="I129" s="2">
        <v>3.3368756641870299E-2</v>
      </c>
      <c r="J129" s="2">
        <v>2.6943644590703399E-2</v>
      </c>
      <c r="K129" s="2">
        <v>4.1057480472661702E-2</v>
      </c>
      <c r="L129" s="2">
        <v>3.8283955367449003E-2</v>
      </c>
      <c r="M129" s="2">
        <v>3.5019455252918302E-2</v>
      </c>
      <c r="N129" s="3">
        <v>0.148909913615796</v>
      </c>
      <c r="O129" s="3">
        <v>0.32778702163061602</v>
      </c>
    </row>
    <row r="130" spans="1:15" x14ac:dyDescent="0.3">
      <c r="A130" s="8" t="s">
        <v>200</v>
      </c>
      <c r="B130" s="8" t="s">
        <v>50</v>
      </c>
      <c r="C130" s="2">
        <v>-5.6805399325084403E-2</v>
      </c>
      <c r="D130" s="2">
        <v>-4.8896839594513998E-2</v>
      </c>
      <c r="E130" s="2">
        <v>-2.0062695924764899E-2</v>
      </c>
      <c r="F130" s="2">
        <v>3.2629558541266798E-2</v>
      </c>
      <c r="G130" s="2">
        <v>-6.8153655514250301E-3</v>
      </c>
      <c r="H130" s="2">
        <v>4.4291952588895803E-2</v>
      </c>
      <c r="I130" s="2">
        <v>3.1063321385901999E-2</v>
      </c>
      <c r="J130" s="2">
        <v>8.4009269988412502E-2</v>
      </c>
      <c r="K130" s="2">
        <v>4.27578834847675E-2</v>
      </c>
      <c r="L130" s="2">
        <v>5.0230650948231703E-2</v>
      </c>
      <c r="M130" s="2">
        <v>7.6622742801366495E-2</v>
      </c>
      <c r="N130" s="3">
        <v>0.27809965237543499</v>
      </c>
      <c r="O130" s="3">
        <v>0.38307210031347999</v>
      </c>
    </row>
    <row r="131" spans="1:15" x14ac:dyDescent="0.3">
      <c r="A131" s="8" t="s">
        <v>200</v>
      </c>
      <c r="B131" s="8" t="s">
        <v>51</v>
      </c>
      <c r="C131" s="2">
        <v>-4.5918367346938799E-2</v>
      </c>
      <c r="D131" s="2">
        <v>-0.15775401069518699</v>
      </c>
      <c r="E131" s="2">
        <v>-8.8888888888888906E-2</v>
      </c>
      <c r="F131" s="2">
        <v>2.78745644599303E-2</v>
      </c>
      <c r="G131" s="2">
        <v>0.132203389830508</v>
      </c>
      <c r="H131" s="2">
        <v>2.39520958083832E-2</v>
      </c>
      <c r="I131" s="2">
        <v>5.8479532163742701E-2</v>
      </c>
      <c r="J131" s="2">
        <v>2.4861878453038701E-2</v>
      </c>
      <c r="K131" s="2">
        <v>5.3908355795148303E-3</v>
      </c>
      <c r="L131" s="2">
        <v>4.0214477211796197E-2</v>
      </c>
      <c r="M131" s="2">
        <v>3.09278350515464E-2</v>
      </c>
      <c r="N131" s="3">
        <v>0.10497237569060799</v>
      </c>
      <c r="O131" s="3">
        <v>0.26984126984126999</v>
      </c>
    </row>
    <row r="132" spans="1:15" x14ac:dyDescent="0.3">
      <c r="A132" s="8" t="s">
        <v>201</v>
      </c>
      <c r="B132" s="8" t="s">
        <v>46</v>
      </c>
      <c r="C132" s="2">
        <v>1.7526536657615398E-2</v>
      </c>
      <c r="D132" s="2">
        <v>2.2076661814653099E-2</v>
      </c>
      <c r="E132" s="2">
        <v>-9.7317825777355794E-3</v>
      </c>
      <c r="F132" s="2">
        <v>-1.4381591562799599E-2</v>
      </c>
      <c r="G132" s="2">
        <v>-5.1070038910505803E-3</v>
      </c>
      <c r="H132" s="2">
        <v>3.42214617452945E-3</v>
      </c>
      <c r="I132" s="2">
        <v>1.9732034104750301E-2</v>
      </c>
      <c r="J132" s="2">
        <v>1.7677974199713301E-2</v>
      </c>
      <c r="K132" s="2">
        <v>1.6431924882629099E-2</v>
      </c>
      <c r="L132" s="2">
        <v>5.1501154734411102E-2</v>
      </c>
      <c r="M132" s="2">
        <v>0.108060619371843</v>
      </c>
      <c r="N132" s="3">
        <v>0.20520783564261799</v>
      </c>
      <c r="O132" s="3">
        <v>0.197483978162829</v>
      </c>
    </row>
    <row r="133" spans="1:15" x14ac:dyDescent="0.3">
      <c r="A133" s="8" t="s">
        <v>201</v>
      </c>
      <c r="B133" s="8" t="s">
        <v>47</v>
      </c>
      <c r="C133" s="2">
        <v>9.5340245501132203E-4</v>
      </c>
      <c r="D133" s="2">
        <v>9.1677580664364794E-3</v>
      </c>
      <c r="E133" s="2">
        <v>1.43935818782445E-2</v>
      </c>
      <c r="F133" s="2">
        <v>1.69806931844615E-2</v>
      </c>
      <c r="G133" s="2">
        <v>1.6811527904849001E-2</v>
      </c>
      <c r="H133" s="2">
        <v>1.8783039028230801E-2</v>
      </c>
      <c r="I133" s="2">
        <v>3.8860675645837901E-2</v>
      </c>
      <c r="J133" s="2">
        <v>7.31137088204038E-2</v>
      </c>
      <c r="K133" s="2">
        <v>4.1790453555159403E-2</v>
      </c>
      <c r="L133" s="2">
        <v>4.00190114068441E-2</v>
      </c>
      <c r="M133" s="2">
        <v>5.9409560369253302E-2</v>
      </c>
      <c r="N133" s="3">
        <v>0.23177470775770501</v>
      </c>
      <c r="O133" s="3">
        <v>0.36750825861255298</v>
      </c>
    </row>
    <row r="134" spans="1:15" x14ac:dyDescent="0.3">
      <c r="A134" s="8" t="s">
        <v>201</v>
      </c>
      <c r="B134" s="8" t="s">
        <v>48</v>
      </c>
      <c r="C134" s="2">
        <v>1.3225671724905999E-2</v>
      </c>
      <c r="D134" s="2">
        <v>1.7312448474855701E-2</v>
      </c>
      <c r="E134" s="2">
        <v>3.2414910858995102E-3</v>
      </c>
      <c r="F134" s="2">
        <v>3.5541195476575103E-2</v>
      </c>
      <c r="G134" s="2">
        <v>2.9641185647425902E-2</v>
      </c>
      <c r="H134" s="2">
        <v>2.5126262626262601E-2</v>
      </c>
      <c r="I134" s="2">
        <v>3.4610173666707697E-2</v>
      </c>
      <c r="J134" s="2">
        <v>5.44047619047619E-2</v>
      </c>
      <c r="K134" s="2">
        <v>2.42745850739528E-2</v>
      </c>
      <c r="L134" s="2">
        <v>2.0502645502645502E-2</v>
      </c>
      <c r="M134" s="2">
        <v>4.05055087491899E-2</v>
      </c>
      <c r="N134" s="3">
        <v>0.14678571428571399</v>
      </c>
      <c r="O134" s="3">
        <v>0.30105348460291698</v>
      </c>
    </row>
    <row r="135" spans="1:15" x14ac:dyDescent="0.3">
      <c r="A135" s="8" t="s">
        <v>201</v>
      </c>
      <c r="B135" s="8" t="s">
        <v>49</v>
      </c>
      <c r="C135" s="2">
        <v>1.9607843137254902E-2</v>
      </c>
      <c r="D135" s="2">
        <v>1.3256161314413701E-2</v>
      </c>
      <c r="E135" s="2">
        <v>1.1424359683066199E-2</v>
      </c>
      <c r="F135" s="2">
        <v>2.11331754417927E-2</v>
      </c>
      <c r="G135" s="2">
        <v>2.92595896520963E-2</v>
      </c>
      <c r="H135" s="2">
        <v>1.92407696307852E-2</v>
      </c>
      <c r="I135" s="2">
        <v>1.56462585034014E-2</v>
      </c>
      <c r="J135" s="2">
        <v>4.1862022772940398E-2</v>
      </c>
      <c r="K135" s="2">
        <v>2.1697203471552601E-2</v>
      </c>
      <c r="L135" s="2">
        <v>3.1775994966179E-2</v>
      </c>
      <c r="M135" s="2">
        <v>3.5066321085531302E-2</v>
      </c>
      <c r="N135" s="3">
        <v>0.13680509042196901</v>
      </c>
      <c r="O135" s="3">
        <v>0.25096738529574403</v>
      </c>
    </row>
    <row r="136" spans="1:15" x14ac:dyDescent="0.3">
      <c r="A136" s="8" t="s">
        <v>201</v>
      </c>
      <c r="B136" s="8" t="s">
        <v>50</v>
      </c>
      <c r="C136" s="2">
        <v>3.5587188612099599E-3</v>
      </c>
      <c r="D136" s="2">
        <v>-6.5602836879432594E-2</v>
      </c>
      <c r="E136" s="2">
        <v>-5.4079696394686898E-2</v>
      </c>
      <c r="F136" s="2">
        <v>7.5225677031093303E-3</v>
      </c>
      <c r="G136" s="2">
        <v>3.9820806371329003E-2</v>
      </c>
      <c r="H136" s="2">
        <v>5.2656773575873603E-2</v>
      </c>
      <c r="I136" s="2">
        <v>5.4115507048658501E-2</v>
      </c>
      <c r="J136" s="2">
        <v>0.118636755823986</v>
      </c>
      <c r="K136" s="2">
        <v>2.15966062475897E-2</v>
      </c>
      <c r="L136" s="2">
        <v>6.1532653831634601E-2</v>
      </c>
      <c r="M136" s="2">
        <v>5.1920341394025599E-2</v>
      </c>
      <c r="N136" s="3">
        <v>0.27610008628127702</v>
      </c>
      <c r="O136" s="3">
        <v>0.40322580645161299</v>
      </c>
    </row>
    <row r="137" spans="1:15" x14ac:dyDescent="0.3">
      <c r="A137" s="8" t="s">
        <v>201</v>
      </c>
      <c r="B137" s="8" t="s">
        <v>51</v>
      </c>
      <c r="C137" s="2">
        <v>-7.8711985688729905E-2</v>
      </c>
      <c r="D137" s="2">
        <v>-0.18640776699029099</v>
      </c>
      <c r="E137" s="2">
        <v>-0.250596658711217</v>
      </c>
      <c r="F137" s="2">
        <v>5.7324840764331197E-2</v>
      </c>
      <c r="G137" s="2">
        <v>9.9397590361445798E-2</v>
      </c>
      <c r="H137" s="2">
        <v>0.13424657534246601</v>
      </c>
      <c r="I137" s="2">
        <v>6.7632850241545903E-2</v>
      </c>
      <c r="J137" s="2">
        <v>6.3348416289592799E-2</v>
      </c>
      <c r="K137" s="2">
        <v>1.48936170212766E-2</v>
      </c>
      <c r="L137" s="2">
        <v>6.7085953878406698E-2</v>
      </c>
      <c r="M137" s="2">
        <v>0.117878192534381</v>
      </c>
      <c r="N137" s="3">
        <v>0.28733031674208098</v>
      </c>
      <c r="O137" s="3">
        <v>0.35799522673030998</v>
      </c>
    </row>
    <row r="138" spans="1:15" x14ac:dyDescent="0.3">
      <c r="A138" s="8" t="s">
        <v>202</v>
      </c>
      <c r="B138" s="8" t="s">
        <v>46</v>
      </c>
      <c r="C138" s="2">
        <v>2.9280948851000702E-2</v>
      </c>
      <c r="D138" s="2">
        <v>4.1411595246669097E-2</v>
      </c>
      <c r="E138" s="2">
        <v>7.2614107883817404E-3</v>
      </c>
      <c r="F138" s="2">
        <v>-2.05973223480947E-2</v>
      </c>
      <c r="G138" s="2">
        <v>-5.9586400280406604E-3</v>
      </c>
      <c r="H138" s="2">
        <v>-1.7277856135402E-2</v>
      </c>
      <c r="I138" s="2">
        <v>5.7050592034445603E-2</v>
      </c>
      <c r="J138" s="2">
        <v>5.6347589952477899E-2</v>
      </c>
      <c r="K138" s="2">
        <v>2.98843187660668E-2</v>
      </c>
      <c r="L138" s="2">
        <v>3.5569422776911101E-2</v>
      </c>
      <c r="M138" s="2">
        <v>2.6212714673094301E-2</v>
      </c>
      <c r="N138" s="3">
        <v>0.15614392396469801</v>
      </c>
      <c r="O138" s="3">
        <v>0.177731673582296</v>
      </c>
    </row>
    <row r="139" spans="1:15" x14ac:dyDescent="0.3">
      <c r="A139" s="8" t="s">
        <v>202</v>
      </c>
      <c r="B139" s="8" t="s">
        <v>47</v>
      </c>
      <c r="C139" s="2">
        <v>-6.08917697898252E-3</v>
      </c>
      <c r="D139" s="2">
        <v>2.62845849802372E-2</v>
      </c>
      <c r="E139" s="2">
        <v>7.0286924706335394E-2</v>
      </c>
      <c r="F139" s="2">
        <v>2.03310543360921E-2</v>
      </c>
      <c r="G139" s="2">
        <v>5.0255686827719998E-2</v>
      </c>
      <c r="H139" s="2">
        <v>5.8428475486903997E-2</v>
      </c>
      <c r="I139" s="2">
        <v>4.4257614213198002E-2</v>
      </c>
      <c r="J139" s="2">
        <v>5.9243506000303797E-3</v>
      </c>
      <c r="K139" s="2">
        <v>6.9314406523708794E-2</v>
      </c>
      <c r="L139" s="2">
        <v>7.7672645106623403E-2</v>
      </c>
      <c r="M139" s="2">
        <v>6.2901323548682997E-2</v>
      </c>
      <c r="N139" s="3">
        <v>0.23211301838067699</v>
      </c>
      <c r="O139" s="3">
        <v>0.56191026381667597</v>
      </c>
    </row>
    <row r="140" spans="1:15" x14ac:dyDescent="0.3">
      <c r="A140" s="8" t="s">
        <v>202</v>
      </c>
      <c r="B140" s="8" t="s">
        <v>48</v>
      </c>
      <c r="C140" s="2">
        <v>1.1669849352853799E-2</v>
      </c>
      <c r="D140" s="2">
        <v>-4.4043624161073797E-3</v>
      </c>
      <c r="E140" s="2">
        <v>2.7175057931324999E-2</v>
      </c>
      <c r="F140" s="2">
        <v>1.5586546349466801E-2</v>
      </c>
      <c r="G140" s="2">
        <v>1.6760904684975798E-2</v>
      </c>
      <c r="H140" s="2">
        <v>2.85998013902681E-2</v>
      </c>
      <c r="I140" s="2">
        <v>3.3983394477698402E-2</v>
      </c>
      <c r="J140" s="2">
        <v>2.0168067226890799E-2</v>
      </c>
      <c r="K140" s="2">
        <v>2.0135456708768099E-2</v>
      </c>
      <c r="L140" s="2">
        <v>1.83025300556253E-2</v>
      </c>
      <c r="M140" s="2">
        <v>3.2599118942731299E-2</v>
      </c>
      <c r="N140" s="3">
        <v>9.4304388422035507E-2</v>
      </c>
      <c r="O140" s="3">
        <v>0.234463871919107</v>
      </c>
    </row>
    <row r="141" spans="1:15" x14ac:dyDescent="0.3">
      <c r="A141" s="8" t="s">
        <v>202</v>
      </c>
      <c r="B141" s="8" t="s">
        <v>49</v>
      </c>
      <c r="C141" s="2">
        <v>1.4168319637291E-2</v>
      </c>
      <c r="D141" s="2">
        <v>1.5367421067337199E-2</v>
      </c>
      <c r="E141" s="2">
        <v>3.7424325811777702E-2</v>
      </c>
      <c r="F141" s="2">
        <v>2.5729442970822299E-2</v>
      </c>
      <c r="G141" s="2">
        <v>2.6118438065684001E-2</v>
      </c>
      <c r="H141" s="2">
        <v>4.7883064516128998E-3</v>
      </c>
      <c r="I141" s="2">
        <v>9.0293453724604993E-3</v>
      </c>
      <c r="J141" s="2">
        <v>2.56027839920457E-2</v>
      </c>
      <c r="K141" s="2">
        <v>3.1507513330101801E-2</v>
      </c>
      <c r="L141" s="2">
        <v>9.3984962406014998E-3</v>
      </c>
      <c r="M141" s="2">
        <v>3.6312849162011197E-2</v>
      </c>
      <c r="N141" s="3">
        <v>0.106636838180462</v>
      </c>
      <c r="O141" s="3">
        <v>0.22509631260319199</v>
      </c>
    </row>
    <row r="142" spans="1:15" x14ac:dyDescent="0.3">
      <c r="A142" s="8" t="s">
        <v>202</v>
      </c>
      <c r="B142" s="8" t="s">
        <v>50</v>
      </c>
      <c r="C142" s="2">
        <v>-1.0733452593917701E-2</v>
      </c>
      <c r="D142" s="2">
        <v>-5.6057866184448503E-2</v>
      </c>
      <c r="E142" s="2">
        <v>7.7586206896551699E-2</v>
      </c>
      <c r="F142" s="2">
        <v>1.8666666666666699E-2</v>
      </c>
      <c r="G142" s="2">
        <v>0.10296684118673601</v>
      </c>
      <c r="H142" s="2">
        <v>1.8987341772151899E-2</v>
      </c>
      <c r="I142" s="2">
        <v>8.6956521739130405E-2</v>
      </c>
      <c r="J142" s="2">
        <v>0.10214285714285699</v>
      </c>
      <c r="K142" s="2">
        <v>7.3233959818535296E-2</v>
      </c>
      <c r="L142" s="2">
        <v>-3.0193236714975802E-3</v>
      </c>
      <c r="M142" s="2">
        <v>1.51423379769836E-2</v>
      </c>
      <c r="N142" s="3">
        <v>0.19714285714285701</v>
      </c>
      <c r="O142" s="3">
        <v>0.60536398467432995</v>
      </c>
    </row>
    <row r="143" spans="1:15" x14ac:dyDescent="0.3">
      <c r="A143" s="8" t="s">
        <v>202</v>
      </c>
      <c r="B143" s="8" t="s">
        <v>51</v>
      </c>
      <c r="C143" s="2">
        <v>-8.9743589743589702E-2</v>
      </c>
      <c r="D143" s="2">
        <v>-0.23943661971831001</v>
      </c>
      <c r="E143" s="2">
        <v>-0.18518518518518501</v>
      </c>
      <c r="F143" s="2">
        <v>-0.10606060606060599</v>
      </c>
      <c r="G143" s="2">
        <v>4.2372881355932202E-2</v>
      </c>
      <c r="H143" s="2">
        <v>0.203252032520325</v>
      </c>
      <c r="I143" s="2">
        <v>0.101351351351351</v>
      </c>
      <c r="J143" s="2">
        <v>3.6809815950920199E-2</v>
      </c>
      <c r="K143" s="2">
        <v>9.4674556213017694E-2</v>
      </c>
      <c r="L143" s="2">
        <v>0.15675675675675699</v>
      </c>
      <c r="M143" s="2">
        <v>9.34579439252336E-2</v>
      </c>
      <c r="N143" s="3">
        <v>0.43558282208589</v>
      </c>
      <c r="O143" s="3">
        <v>0.44444444444444398</v>
      </c>
    </row>
    <row r="144" spans="1:15" x14ac:dyDescent="0.3">
      <c r="A144" s="11" t="s">
        <v>17</v>
      </c>
      <c r="B144" s="11" t="s">
        <v>17</v>
      </c>
      <c r="C144" s="3">
        <v>1.80317467203913E-2</v>
      </c>
      <c r="D144" s="3">
        <v>7.5217609017589797E-3</v>
      </c>
      <c r="E144" s="3">
        <v>1.1658400922097601E-2</v>
      </c>
      <c r="F144" s="3">
        <v>1.8741605213782899E-2</v>
      </c>
      <c r="G144" s="3">
        <v>2.5614980120559201E-2</v>
      </c>
      <c r="H144" s="3">
        <v>3.2378275092787998E-2</v>
      </c>
      <c r="I144" s="3">
        <v>3.70268083395109E-2</v>
      </c>
      <c r="J144" s="3">
        <v>4.2470086388547601E-2</v>
      </c>
      <c r="K144" s="3">
        <v>4.0089995204438802E-2</v>
      </c>
      <c r="L144" s="3">
        <v>4.5266904527983202E-2</v>
      </c>
      <c r="M144" s="3">
        <v>5.5810003586549202E-2</v>
      </c>
      <c r="N144" s="3">
        <v>0.19659585204150801</v>
      </c>
      <c r="O144" s="3">
        <v>0.35412458891579501</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45</v>
      </c>
      <c r="B149" s="15"/>
    </row>
    <row r="150" spans="1:2" x14ac:dyDescent="0.3">
      <c r="A150" s="14" t="s">
        <v>54</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216</v>
      </c>
      <c r="B1" s="15"/>
    </row>
    <row r="2" spans="1:14" ht="15.6" x14ac:dyDescent="0.3">
      <c r="A2" s="12" t="s">
        <v>140</v>
      </c>
      <c r="B2" s="15"/>
    </row>
    <row r="3" spans="1:14" ht="15.6" x14ac:dyDescent="0.3">
      <c r="A3" s="12" t="s">
        <v>204</v>
      </c>
      <c r="B3" s="15"/>
    </row>
    <row r="4" spans="1:14" ht="15.6" x14ac:dyDescent="0.3">
      <c r="A4" s="12" t="s">
        <v>58</v>
      </c>
      <c r="B4" s="15"/>
    </row>
    <row r="5" spans="1:14" x14ac:dyDescent="0.3">
      <c r="A5" s="15"/>
      <c r="B5" s="15"/>
    </row>
    <row r="6" spans="1:14" x14ac:dyDescent="0.3">
      <c r="A6" s="16" t="str">
        <f>HYPERLINK("#'Table of contents'!A77",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55</v>
      </c>
      <c r="C9" s="1">
        <v>7747</v>
      </c>
      <c r="D9" s="1">
        <v>8056</v>
      </c>
      <c r="E9" s="1">
        <v>8257</v>
      </c>
      <c r="F9" s="1">
        <v>8289</v>
      </c>
      <c r="G9" s="1">
        <v>8518</v>
      </c>
      <c r="H9" s="1">
        <v>8505</v>
      </c>
      <c r="I9" s="1">
        <v>8817</v>
      </c>
      <c r="J9" s="1">
        <v>8991</v>
      </c>
      <c r="K9" s="1">
        <v>9761</v>
      </c>
      <c r="L9" s="1">
        <v>10379</v>
      </c>
      <c r="M9" s="1">
        <v>11101</v>
      </c>
      <c r="N9" s="1">
        <v>11832</v>
      </c>
    </row>
    <row r="10" spans="1:14" x14ac:dyDescent="0.3">
      <c r="A10" s="7" t="s">
        <v>196</v>
      </c>
      <c r="B10" s="7" t="s">
        <v>56</v>
      </c>
      <c r="C10" s="1">
        <v>10542</v>
      </c>
      <c r="D10" s="1">
        <v>10660</v>
      </c>
      <c r="E10" s="1">
        <v>10550</v>
      </c>
      <c r="F10" s="1">
        <v>10278</v>
      </c>
      <c r="G10" s="1">
        <v>10408</v>
      </c>
      <c r="H10" s="1">
        <v>10561</v>
      </c>
      <c r="I10" s="1">
        <v>10860</v>
      </c>
      <c r="J10" s="1">
        <v>11134</v>
      </c>
      <c r="K10" s="1">
        <v>11598</v>
      </c>
      <c r="L10" s="1">
        <v>12002</v>
      </c>
      <c r="M10" s="1">
        <v>12606</v>
      </c>
      <c r="N10" s="1">
        <v>13126</v>
      </c>
    </row>
    <row r="11" spans="1:14" x14ac:dyDescent="0.3">
      <c r="A11" s="7" t="s">
        <v>197</v>
      </c>
      <c r="B11" s="7" t="s">
        <v>55</v>
      </c>
      <c r="C11" s="1">
        <v>19125</v>
      </c>
      <c r="D11" s="1">
        <v>20018</v>
      </c>
      <c r="E11" s="1">
        <v>20608</v>
      </c>
      <c r="F11" s="1">
        <v>21125</v>
      </c>
      <c r="G11" s="1">
        <v>21863</v>
      </c>
      <c r="H11" s="1">
        <v>22643</v>
      </c>
      <c r="I11" s="1">
        <v>23518</v>
      </c>
      <c r="J11" s="1">
        <v>24357</v>
      </c>
      <c r="K11" s="1">
        <v>25541</v>
      </c>
      <c r="L11" s="1">
        <v>26319</v>
      </c>
      <c r="M11" s="1">
        <v>27435</v>
      </c>
      <c r="N11" s="1">
        <v>28886</v>
      </c>
    </row>
    <row r="12" spans="1:14" x14ac:dyDescent="0.3">
      <c r="A12" s="7" t="s">
        <v>197</v>
      </c>
      <c r="B12" s="7" t="s">
        <v>56</v>
      </c>
      <c r="C12" s="1">
        <v>20798</v>
      </c>
      <c r="D12" s="1">
        <v>21195</v>
      </c>
      <c r="E12" s="1">
        <v>21062</v>
      </c>
      <c r="F12" s="1">
        <v>21058</v>
      </c>
      <c r="G12" s="1">
        <v>21227</v>
      </c>
      <c r="H12" s="1">
        <v>21584</v>
      </c>
      <c r="I12" s="1">
        <v>22219</v>
      </c>
      <c r="J12" s="1">
        <v>22664</v>
      </c>
      <c r="K12" s="1">
        <v>23395</v>
      </c>
      <c r="L12" s="1">
        <v>23911</v>
      </c>
      <c r="M12" s="1">
        <v>24686</v>
      </c>
      <c r="N12" s="1">
        <v>25574</v>
      </c>
    </row>
    <row r="13" spans="1:14" x14ac:dyDescent="0.3">
      <c r="A13" s="7" t="s">
        <v>198</v>
      </c>
      <c r="B13" s="7" t="s">
        <v>55</v>
      </c>
      <c r="C13" s="1">
        <v>12541</v>
      </c>
      <c r="D13" s="1">
        <v>12868</v>
      </c>
      <c r="E13" s="1">
        <v>13185</v>
      </c>
      <c r="F13" s="1">
        <v>13761</v>
      </c>
      <c r="G13" s="1">
        <v>13852</v>
      </c>
      <c r="H13" s="1">
        <v>14076</v>
      </c>
      <c r="I13" s="1">
        <v>14716</v>
      </c>
      <c r="J13" s="1">
        <v>15712</v>
      </c>
      <c r="K13" s="1">
        <v>16286</v>
      </c>
      <c r="L13" s="1">
        <v>16951</v>
      </c>
      <c r="M13" s="1">
        <v>17560</v>
      </c>
      <c r="N13" s="1">
        <v>18932</v>
      </c>
    </row>
    <row r="14" spans="1:14" x14ac:dyDescent="0.3">
      <c r="A14" s="7" t="s">
        <v>198</v>
      </c>
      <c r="B14" s="7" t="s">
        <v>56</v>
      </c>
      <c r="C14" s="1">
        <v>18123</v>
      </c>
      <c r="D14" s="1">
        <v>18264</v>
      </c>
      <c r="E14" s="1">
        <v>18330</v>
      </c>
      <c r="F14" s="1">
        <v>18645</v>
      </c>
      <c r="G14" s="1">
        <v>18726</v>
      </c>
      <c r="H14" s="1">
        <v>18851</v>
      </c>
      <c r="I14" s="1">
        <v>19384</v>
      </c>
      <c r="J14" s="1">
        <v>20105</v>
      </c>
      <c r="K14" s="1">
        <v>20801</v>
      </c>
      <c r="L14" s="1">
        <v>21234</v>
      </c>
      <c r="M14" s="1">
        <v>22052</v>
      </c>
      <c r="N14" s="1">
        <v>23281</v>
      </c>
    </row>
    <row r="15" spans="1:14" x14ac:dyDescent="0.3">
      <c r="A15" s="7" t="s">
        <v>199</v>
      </c>
      <c r="B15" s="7" t="s">
        <v>55</v>
      </c>
      <c r="C15" s="1">
        <v>11577</v>
      </c>
      <c r="D15" s="1">
        <v>12142</v>
      </c>
      <c r="E15" s="1">
        <v>12229</v>
      </c>
      <c r="F15" s="1">
        <v>12266</v>
      </c>
      <c r="G15" s="1">
        <v>12522</v>
      </c>
      <c r="H15" s="1">
        <v>12871</v>
      </c>
      <c r="I15" s="1">
        <v>13374</v>
      </c>
      <c r="J15" s="1">
        <v>14019</v>
      </c>
      <c r="K15" s="1">
        <v>14690</v>
      </c>
      <c r="L15" s="1">
        <v>15635</v>
      </c>
      <c r="M15" s="1">
        <v>16560</v>
      </c>
      <c r="N15" s="1">
        <v>17624</v>
      </c>
    </row>
    <row r="16" spans="1:14" x14ac:dyDescent="0.3">
      <c r="A16" s="7" t="s">
        <v>199</v>
      </c>
      <c r="B16" s="7" t="s">
        <v>56</v>
      </c>
      <c r="C16" s="1">
        <v>15549</v>
      </c>
      <c r="D16" s="1">
        <v>15717</v>
      </c>
      <c r="E16" s="1">
        <v>15466</v>
      </c>
      <c r="F16" s="1">
        <v>15178</v>
      </c>
      <c r="G16" s="1">
        <v>15276</v>
      </c>
      <c r="H16" s="1">
        <v>15511</v>
      </c>
      <c r="I16" s="1">
        <v>15905</v>
      </c>
      <c r="J16" s="1">
        <v>16393</v>
      </c>
      <c r="K16" s="1">
        <v>16942</v>
      </c>
      <c r="L16" s="1">
        <v>17709</v>
      </c>
      <c r="M16" s="1">
        <v>18439</v>
      </c>
      <c r="N16" s="1">
        <v>19293</v>
      </c>
    </row>
    <row r="17" spans="1:14" x14ac:dyDescent="0.3">
      <c r="A17" s="7" t="s">
        <v>200</v>
      </c>
      <c r="B17" s="7" t="s">
        <v>55</v>
      </c>
      <c r="C17" s="1">
        <v>9687</v>
      </c>
      <c r="D17" s="1">
        <v>9819</v>
      </c>
      <c r="E17" s="1">
        <v>10049</v>
      </c>
      <c r="F17" s="1">
        <v>10479</v>
      </c>
      <c r="G17" s="1">
        <v>11209</v>
      </c>
      <c r="H17" s="1">
        <v>12223</v>
      </c>
      <c r="I17" s="1">
        <v>12893</v>
      </c>
      <c r="J17" s="1">
        <v>13568</v>
      </c>
      <c r="K17" s="1">
        <v>13943</v>
      </c>
      <c r="L17" s="1">
        <v>15042</v>
      </c>
      <c r="M17" s="1">
        <v>16320</v>
      </c>
      <c r="N17" s="1">
        <v>17682</v>
      </c>
    </row>
    <row r="18" spans="1:14" x14ac:dyDescent="0.3">
      <c r="A18" s="7" t="s">
        <v>200</v>
      </c>
      <c r="B18" s="7" t="s">
        <v>56</v>
      </c>
      <c r="C18" s="1">
        <v>13640</v>
      </c>
      <c r="D18" s="1">
        <v>13554</v>
      </c>
      <c r="E18" s="1">
        <v>13679</v>
      </c>
      <c r="F18" s="1">
        <v>13891</v>
      </c>
      <c r="G18" s="1">
        <v>14223</v>
      </c>
      <c r="H18" s="1">
        <v>14786</v>
      </c>
      <c r="I18" s="1">
        <v>15237</v>
      </c>
      <c r="J18" s="1">
        <v>15892</v>
      </c>
      <c r="K18" s="1">
        <v>16631</v>
      </c>
      <c r="L18" s="1">
        <v>17525</v>
      </c>
      <c r="M18" s="1">
        <v>18396</v>
      </c>
      <c r="N18" s="1">
        <v>19557</v>
      </c>
    </row>
    <row r="19" spans="1:14" x14ac:dyDescent="0.3">
      <c r="A19" s="7" t="s">
        <v>201</v>
      </c>
      <c r="B19" s="7" t="s">
        <v>55</v>
      </c>
      <c r="C19" s="1">
        <v>12612</v>
      </c>
      <c r="D19" s="1">
        <v>12930</v>
      </c>
      <c r="E19" s="1">
        <v>13223</v>
      </c>
      <c r="F19" s="1">
        <v>13362</v>
      </c>
      <c r="G19" s="1">
        <v>13718</v>
      </c>
      <c r="H19" s="1">
        <v>14190</v>
      </c>
      <c r="I19" s="1">
        <v>14540</v>
      </c>
      <c r="J19" s="1">
        <v>15022</v>
      </c>
      <c r="K19" s="1">
        <v>16217</v>
      </c>
      <c r="L19" s="1">
        <v>16733</v>
      </c>
      <c r="M19" s="1">
        <v>17448</v>
      </c>
      <c r="N19" s="1">
        <v>18601</v>
      </c>
    </row>
    <row r="20" spans="1:14" x14ac:dyDescent="0.3">
      <c r="A20" s="7" t="s">
        <v>201</v>
      </c>
      <c r="B20" s="7" t="s">
        <v>56</v>
      </c>
      <c r="C20" s="1">
        <v>15073</v>
      </c>
      <c r="D20" s="1">
        <v>14996</v>
      </c>
      <c r="E20" s="1">
        <v>14824</v>
      </c>
      <c r="F20" s="1">
        <v>14633</v>
      </c>
      <c r="G20" s="1">
        <v>14776</v>
      </c>
      <c r="H20" s="1">
        <v>14935</v>
      </c>
      <c r="I20" s="1">
        <v>15235</v>
      </c>
      <c r="J20" s="1">
        <v>15706</v>
      </c>
      <c r="K20" s="1">
        <v>16283</v>
      </c>
      <c r="L20" s="1">
        <v>16672</v>
      </c>
      <c r="M20" s="1">
        <v>17184</v>
      </c>
      <c r="N20" s="1">
        <v>17984</v>
      </c>
    </row>
    <row r="21" spans="1:14" x14ac:dyDescent="0.3">
      <c r="A21" s="7" t="s">
        <v>202</v>
      </c>
      <c r="B21" s="7" t="s">
        <v>55</v>
      </c>
      <c r="C21" s="1">
        <v>8023</v>
      </c>
      <c r="D21" s="1">
        <v>8263</v>
      </c>
      <c r="E21" s="1">
        <v>8466</v>
      </c>
      <c r="F21" s="1">
        <v>9048</v>
      </c>
      <c r="G21" s="1">
        <v>9281</v>
      </c>
      <c r="H21" s="1">
        <v>9634</v>
      </c>
      <c r="I21" s="1">
        <v>9973</v>
      </c>
      <c r="J21" s="1">
        <v>10436</v>
      </c>
      <c r="K21" s="1">
        <v>10652</v>
      </c>
      <c r="L21" s="1">
        <v>11247</v>
      </c>
      <c r="M21" s="1">
        <v>11787</v>
      </c>
      <c r="N21" s="1">
        <v>12345</v>
      </c>
    </row>
    <row r="22" spans="1:14" x14ac:dyDescent="0.3">
      <c r="A22" s="7" t="s">
        <v>202</v>
      </c>
      <c r="B22" s="7" t="s">
        <v>56</v>
      </c>
      <c r="C22" s="1">
        <v>9360</v>
      </c>
      <c r="D22" s="1">
        <v>9240</v>
      </c>
      <c r="E22" s="1">
        <v>9206</v>
      </c>
      <c r="F22" s="1">
        <v>9326</v>
      </c>
      <c r="G22" s="1">
        <v>9326</v>
      </c>
      <c r="H22" s="1">
        <v>9548</v>
      </c>
      <c r="I22" s="1">
        <v>9720</v>
      </c>
      <c r="J22" s="1">
        <v>10034</v>
      </c>
      <c r="K22" s="1">
        <v>10383</v>
      </c>
      <c r="L22" s="1">
        <v>10709</v>
      </c>
      <c r="M22" s="1">
        <v>10999</v>
      </c>
      <c r="N22" s="1">
        <v>11394</v>
      </c>
    </row>
    <row r="23" spans="1:14" x14ac:dyDescent="0.3">
      <c r="A23" s="10" t="s">
        <v>17</v>
      </c>
      <c r="B23" s="10" t="s">
        <v>17</v>
      </c>
      <c r="C23" s="5">
        <v>184397</v>
      </c>
      <c r="D23" s="5">
        <v>187722</v>
      </c>
      <c r="E23" s="5">
        <v>189134</v>
      </c>
      <c r="F23" s="5">
        <v>191339</v>
      </c>
      <c r="G23" s="5">
        <v>194925</v>
      </c>
      <c r="H23" s="5">
        <v>199918</v>
      </c>
      <c r="I23" s="5">
        <v>206391</v>
      </c>
      <c r="J23" s="5">
        <v>214033</v>
      </c>
      <c r="K23" s="5">
        <v>223123</v>
      </c>
      <c r="L23" s="5">
        <v>232068</v>
      </c>
      <c r="M23" s="5">
        <v>242573</v>
      </c>
      <c r="N23" s="5">
        <v>256111</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55</v>
      </c>
      <c r="C28" s="2">
        <v>0.42358794904040697</v>
      </c>
      <c r="D28" s="2">
        <v>0.43043385338747597</v>
      </c>
      <c r="E28" s="2">
        <v>0.43903865581964202</v>
      </c>
      <c r="F28" s="2">
        <v>0.44643722733882701</v>
      </c>
      <c r="G28" s="2">
        <v>0.45006868857656102</v>
      </c>
      <c r="H28" s="2">
        <v>0.44608203084023901</v>
      </c>
      <c r="I28" s="2">
        <v>0.44808659856685501</v>
      </c>
      <c r="J28" s="2">
        <v>0.44675776397515499</v>
      </c>
      <c r="K28" s="2">
        <v>0.45699705042370897</v>
      </c>
      <c r="L28" s="2">
        <v>0.46374156650730503</v>
      </c>
      <c r="M28" s="2">
        <v>0.46825832032733</v>
      </c>
      <c r="N28" s="2">
        <v>0.47407644843336799</v>
      </c>
    </row>
    <row r="29" spans="1:14" x14ac:dyDescent="0.3">
      <c r="A29" s="8" t="s">
        <v>196</v>
      </c>
      <c r="B29" s="8" t="s">
        <v>56</v>
      </c>
      <c r="C29" s="2">
        <v>0.57641205095959303</v>
      </c>
      <c r="D29" s="2">
        <v>0.56956614661252403</v>
      </c>
      <c r="E29" s="2">
        <v>0.56096134418035803</v>
      </c>
      <c r="F29" s="2">
        <v>0.55356277266117304</v>
      </c>
      <c r="G29" s="2">
        <v>0.54993131142343898</v>
      </c>
      <c r="H29" s="2">
        <v>0.55391796915976099</v>
      </c>
      <c r="I29" s="2">
        <v>0.55191340143314505</v>
      </c>
      <c r="J29" s="2">
        <v>0.55324223602484501</v>
      </c>
      <c r="K29" s="2">
        <v>0.54300294957629103</v>
      </c>
      <c r="L29" s="2">
        <v>0.53625843349269497</v>
      </c>
      <c r="M29" s="2">
        <v>0.53174167967267005</v>
      </c>
      <c r="N29" s="2">
        <v>0.52592355156663195</v>
      </c>
    </row>
    <row r="30" spans="1:14" x14ac:dyDescent="0.3">
      <c r="A30" s="8" t="s">
        <v>197</v>
      </c>
      <c r="B30" s="8" t="s">
        <v>55</v>
      </c>
      <c r="C30" s="2">
        <v>0.47904716579415402</v>
      </c>
      <c r="D30" s="2">
        <v>0.485720525077039</v>
      </c>
      <c r="E30" s="2">
        <v>0.49455243580513603</v>
      </c>
      <c r="F30" s="2">
        <v>0.50079415878434397</v>
      </c>
      <c r="G30" s="2">
        <v>0.50737990252958898</v>
      </c>
      <c r="H30" s="2">
        <v>0.51197232459809605</v>
      </c>
      <c r="I30" s="2">
        <v>0.51420075649911401</v>
      </c>
      <c r="J30" s="2">
        <v>0.51800259458539799</v>
      </c>
      <c r="K30" s="2">
        <v>0.52192659800555796</v>
      </c>
      <c r="L30" s="2">
        <v>0.52396973919968104</v>
      </c>
      <c r="M30" s="2">
        <v>0.526371328255406</v>
      </c>
      <c r="N30" s="2">
        <v>0.53040763863385998</v>
      </c>
    </row>
    <row r="31" spans="1:14" x14ac:dyDescent="0.3">
      <c r="A31" s="8" t="s">
        <v>197</v>
      </c>
      <c r="B31" s="8" t="s">
        <v>56</v>
      </c>
      <c r="C31" s="2">
        <v>0.52095283420584604</v>
      </c>
      <c r="D31" s="2">
        <v>0.514279474922961</v>
      </c>
      <c r="E31" s="2">
        <v>0.50544756419486403</v>
      </c>
      <c r="F31" s="2">
        <v>0.49920584121565598</v>
      </c>
      <c r="G31" s="2">
        <v>0.49262009747041102</v>
      </c>
      <c r="H31" s="2">
        <v>0.488027675401904</v>
      </c>
      <c r="I31" s="2">
        <v>0.48579924350088499</v>
      </c>
      <c r="J31" s="2">
        <v>0.48199740541460201</v>
      </c>
      <c r="K31" s="2">
        <v>0.47807340199444198</v>
      </c>
      <c r="L31" s="2">
        <v>0.47603026080031902</v>
      </c>
      <c r="M31" s="2">
        <v>0.473628671744594</v>
      </c>
      <c r="N31" s="2">
        <v>0.46959236136614002</v>
      </c>
    </row>
    <row r="32" spans="1:14" x14ac:dyDescent="0.3">
      <c r="A32" s="8" t="s">
        <v>198</v>
      </c>
      <c r="B32" s="8" t="s">
        <v>55</v>
      </c>
      <c r="C32" s="2">
        <v>0.40898121575789198</v>
      </c>
      <c r="D32" s="2">
        <v>0.41333675960426602</v>
      </c>
      <c r="E32" s="2">
        <v>0.41837220371251799</v>
      </c>
      <c r="F32" s="2">
        <v>0.42464358452138501</v>
      </c>
      <c r="G32" s="2">
        <v>0.42519491681502902</v>
      </c>
      <c r="H32" s="2">
        <v>0.42749111671272799</v>
      </c>
      <c r="I32" s="2">
        <v>0.43155425219941401</v>
      </c>
      <c r="J32" s="2">
        <v>0.438674372504677</v>
      </c>
      <c r="K32" s="2">
        <v>0.43912961415051099</v>
      </c>
      <c r="L32" s="2">
        <v>0.44391776875736499</v>
      </c>
      <c r="M32" s="2">
        <v>0.44330001009795</v>
      </c>
      <c r="N32" s="2">
        <v>0.44848743278137099</v>
      </c>
    </row>
    <row r="33" spans="1:15" x14ac:dyDescent="0.3">
      <c r="A33" s="8" t="s">
        <v>198</v>
      </c>
      <c r="B33" s="8" t="s">
        <v>56</v>
      </c>
      <c r="C33" s="2">
        <v>0.59101878424210796</v>
      </c>
      <c r="D33" s="2">
        <v>0.58666324039573403</v>
      </c>
      <c r="E33" s="2">
        <v>0.58162779628748196</v>
      </c>
      <c r="F33" s="2">
        <v>0.57535641547861505</v>
      </c>
      <c r="G33" s="2">
        <v>0.57480508318497103</v>
      </c>
      <c r="H33" s="2">
        <v>0.57250888328727201</v>
      </c>
      <c r="I33" s="2">
        <v>0.56844574780058699</v>
      </c>
      <c r="J33" s="2">
        <v>0.561325627495323</v>
      </c>
      <c r="K33" s="2">
        <v>0.56087038584948901</v>
      </c>
      <c r="L33" s="2">
        <v>0.55608223124263501</v>
      </c>
      <c r="M33" s="2">
        <v>0.55669998990205005</v>
      </c>
      <c r="N33" s="2">
        <v>0.55151256721862896</v>
      </c>
    </row>
    <row r="34" spans="1:15" x14ac:dyDescent="0.3">
      <c r="A34" s="8" t="s">
        <v>199</v>
      </c>
      <c r="B34" s="8" t="s">
        <v>55</v>
      </c>
      <c r="C34" s="2">
        <v>0.42678610926786098</v>
      </c>
      <c r="D34" s="2">
        <v>0.43583761082594502</v>
      </c>
      <c r="E34" s="2">
        <v>0.44155984834807699</v>
      </c>
      <c r="F34" s="2">
        <v>0.44694650925521101</v>
      </c>
      <c r="G34" s="2">
        <v>0.45046406216274598</v>
      </c>
      <c r="H34" s="2">
        <v>0.45349164963709399</v>
      </c>
      <c r="I34" s="2">
        <v>0.45677789541992603</v>
      </c>
      <c r="J34" s="2">
        <v>0.46096935420228902</v>
      </c>
      <c r="K34" s="2">
        <v>0.46440313606474498</v>
      </c>
      <c r="L34" s="2">
        <v>0.468899952015355</v>
      </c>
      <c r="M34" s="2">
        <v>0.47315637589645398</v>
      </c>
      <c r="N34" s="2">
        <v>0.477395237966249</v>
      </c>
    </row>
    <row r="35" spans="1:15" x14ac:dyDescent="0.3">
      <c r="A35" s="8" t="s">
        <v>199</v>
      </c>
      <c r="B35" s="8" t="s">
        <v>56</v>
      </c>
      <c r="C35" s="2">
        <v>0.57321389073213902</v>
      </c>
      <c r="D35" s="2">
        <v>0.56416238917405503</v>
      </c>
      <c r="E35" s="2">
        <v>0.55844015165192296</v>
      </c>
      <c r="F35" s="2">
        <v>0.55305349074478904</v>
      </c>
      <c r="G35" s="2">
        <v>0.54953593783725496</v>
      </c>
      <c r="H35" s="2">
        <v>0.54650835036290601</v>
      </c>
      <c r="I35" s="2">
        <v>0.54322210458007403</v>
      </c>
      <c r="J35" s="2">
        <v>0.53903064579771098</v>
      </c>
      <c r="K35" s="2">
        <v>0.53559686393525496</v>
      </c>
      <c r="L35" s="2">
        <v>0.53110004798464505</v>
      </c>
      <c r="M35" s="2">
        <v>0.52684362410354602</v>
      </c>
      <c r="N35" s="2">
        <v>0.52260476203375095</v>
      </c>
    </row>
    <row r="36" spans="1:15" x14ac:dyDescent="0.3">
      <c r="A36" s="8" t="s">
        <v>200</v>
      </c>
      <c r="B36" s="8" t="s">
        <v>55</v>
      </c>
      <c r="C36" s="2">
        <v>0.41526985896171797</v>
      </c>
      <c r="D36" s="2">
        <v>0.42010011551790499</v>
      </c>
      <c r="E36" s="2">
        <v>0.42350809170600101</v>
      </c>
      <c r="F36" s="2">
        <v>0.42999589659417298</v>
      </c>
      <c r="G36" s="2">
        <v>0.44074394463667799</v>
      </c>
      <c r="H36" s="2">
        <v>0.45255285275278601</v>
      </c>
      <c r="I36" s="2">
        <v>0.45833629576964102</v>
      </c>
      <c r="J36" s="2">
        <v>0.46055668703326502</v>
      </c>
      <c r="K36" s="2">
        <v>0.45604108065676702</v>
      </c>
      <c r="L36" s="2">
        <v>0.46187858875548898</v>
      </c>
      <c r="M36" s="2">
        <v>0.47010024196335998</v>
      </c>
      <c r="N36" s="2">
        <v>0.47482478047208598</v>
      </c>
    </row>
    <row r="37" spans="1:15" x14ac:dyDescent="0.3">
      <c r="A37" s="8" t="s">
        <v>200</v>
      </c>
      <c r="B37" s="8" t="s">
        <v>56</v>
      </c>
      <c r="C37" s="2">
        <v>0.58473014103828203</v>
      </c>
      <c r="D37" s="2">
        <v>0.57989988448209495</v>
      </c>
      <c r="E37" s="2">
        <v>0.57649190829399899</v>
      </c>
      <c r="F37" s="2">
        <v>0.57000410340582697</v>
      </c>
      <c r="G37" s="2">
        <v>0.55925605536332201</v>
      </c>
      <c r="H37" s="2">
        <v>0.54744714724721399</v>
      </c>
      <c r="I37" s="2">
        <v>0.54166370423035903</v>
      </c>
      <c r="J37" s="2">
        <v>0.53944331296673498</v>
      </c>
      <c r="K37" s="2">
        <v>0.54395891934323304</v>
      </c>
      <c r="L37" s="2">
        <v>0.53812141124451096</v>
      </c>
      <c r="M37" s="2">
        <v>0.52989975803664002</v>
      </c>
      <c r="N37" s="2">
        <v>0.52517521952791402</v>
      </c>
    </row>
    <row r="38" spans="1:15" x14ac:dyDescent="0.3">
      <c r="A38" s="8" t="s">
        <v>201</v>
      </c>
      <c r="B38" s="8" t="s">
        <v>55</v>
      </c>
      <c r="C38" s="2">
        <v>0.45555354885317001</v>
      </c>
      <c r="D38" s="2">
        <v>0.46300938193797903</v>
      </c>
      <c r="E38" s="2">
        <v>0.47145862302563601</v>
      </c>
      <c r="F38" s="2">
        <v>0.47729951777103102</v>
      </c>
      <c r="G38" s="2">
        <v>0.48143468800449202</v>
      </c>
      <c r="H38" s="2">
        <v>0.48721030042918501</v>
      </c>
      <c r="I38" s="2">
        <v>0.48832913518052101</v>
      </c>
      <c r="J38" s="2">
        <v>0.48887008591512598</v>
      </c>
      <c r="K38" s="2">
        <v>0.49898461538461503</v>
      </c>
      <c r="L38" s="2">
        <v>0.50091303697051304</v>
      </c>
      <c r="M38" s="2">
        <v>0.50381150381150397</v>
      </c>
      <c r="N38" s="2">
        <v>0.50843241765751002</v>
      </c>
    </row>
    <row r="39" spans="1:15" x14ac:dyDescent="0.3">
      <c r="A39" s="8" t="s">
        <v>201</v>
      </c>
      <c r="B39" s="8" t="s">
        <v>56</v>
      </c>
      <c r="C39" s="2">
        <v>0.54444645114682999</v>
      </c>
      <c r="D39" s="2">
        <v>0.53699061806202097</v>
      </c>
      <c r="E39" s="2">
        <v>0.52854137697436399</v>
      </c>
      <c r="F39" s="2">
        <v>0.52270048222896903</v>
      </c>
      <c r="G39" s="2">
        <v>0.51856531199550804</v>
      </c>
      <c r="H39" s="2">
        <v>0.51278969957081499</v>
      </c>
      <c r="I39" s="2">
        <v>0.51167086481947899</v>
      </c>
      <c r="J39" s="2">
        <v>0.51112991408487396</v>
      </c>
      <c r="K39" s="2">
        <v>0.50101538461538497</v>
      </c>
      <c r="L39" s="2">
        <v>0.49908696302948702</v>
      </c>
      <c r="M39" s="2">
        <v>0.49618849618849598</v>
      </c>
      <c r="N39" s="2">
        <v>0.49156758234248998</v>
      </c>
    </row>
    <row r="40" spans="1:15" x14ac:dyDescent="0.3">
      <c r="A40" s="8" t="s">
        <v>202</v>
      </c>
      <c r="B40" s="8" t="s">
        <v>55</v>
      </c>
      <c r="C40" s="2">
        <v>0.46154288672841298</v>
      </c>
      <c r="D40" s="2">
        <v>0.472090498771639</v>
      </c>
      <c r="E40" s="2">
        <v>0.479062924400181</v>
      </c>
      <c r="F40" s="2">
        <v>0.49243496244693602</v>
      </c>
      <c r="G40" s="2">
        <v>0.49879077766432001</v>
      </c>
      <c r="H40" s="2">
        <v>0.50224168491293897</v>
      </c>
      <c r="I40" s="2">
        <v>0.50642360229523198</v>
      </c>
      <c r="J40" s="2">
        <v>0.50981924767953102</v>
      </c>
      <c r="K40" s="2">
        <v>0.50639410506298999</v>
      </c>
      <c r="L40" s="2">
        <v>0.51225177627983198</v>
      </c>
      <c r="M40" s="2">
        <v>0.51729131923110705</v>
      </c>
      <c r="N40" s="2">
        <v>0.52003032983697695</v>
      </c>
    </row>
    <row r="41" spans="1:15" x14ac:dyDescent="0.3">
      <c r="A41" s="8" t="s">
        <v>202</v>
      </c>
      <c r="B41" s="8" t="s">
        <v>56</v>
      </c>
      <c r="C41" s="2">
        <v>0.53845711327158696</v>
      </c>
      <c r="D41" s="2">
        <v>0.527909501228361</v>
      </c>
      <c r="E41" s="2">
        <v>0.52093707559981905</v>
      </c>
      <c r="F41" s="2">
        <v>0.50756503755306404</v>
      </c>
      <c r="G41" s="2">
        <v>0.50120922233567999</v>
      </c>
      <c r="H41" s="2">
        <v>0.49775831508706098</v>
      </c>
      <c r="I41" s="2">
        <v>0.49357639770476802</v>
      </c>
      <c r="J41" s="2">
        <v>0.49018075232046898</v>
      </c>
      <c r="K41" s="2">
        <v>0.49360589493701001</v>
      </c>
      <c r="L41" s="2">
        <v>0.48774822372016802</v>
      </c>
      <c r="M41" s="2">
        <v>0.48270868076889301</v>
      </c>
      <c r="N41" s="2">
        <v>0.479969670163023</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55</v>
      </c>
      <c r="C46" s="2">
        <v>3.9886407641667697E-2</v>
      </c>
      <c r="D46" s="2">
        <v>2.4950347567030799E-2</v>
      </c>
      <c r="E46" s="2">
        <v>3.87549957611723E-3</v>
      </c>
      <c r="F46" s="2">
        <v>2.7626975509711701E-2</v>
      </c>
      <c r="G46" s="2">
        <v>-1.5261798544259199E-3</v>
      </c>
      <c r="H46" s="2">
        <v>3.6684303350969998E-2</v>
      </c>
      <c r="I46" s="2">
        <v>1.9734603606668899E-2</v>
      </c>
      <c r="J46" s="2">
        <v>8.5641196752307899E-2</v>
      </c>
      <c r="K46" s="2">
        <v>6.3313185124474994E-2</v>
      </c>
      <c r="L46" s="2">
        <v>6.9563541767029599E-2</v>
      </c>
      <c r="M46" s="2">
        <v>6.5849923430321602E-2</v>
      </c>
      <c r="N46" s="3">
        <v>0.31598264931598302</v>
      </c>
      <c r="O46" s="3">
        <v>0.43296596826934702</v>
      </c>
    </row>
    <row r="47" spans="1:15" x14ac:dyDescent="0.3">
      <c r="A47" s="8" t="s">
        <v>196</v>
      </c>
      <c r="B47" s="8" t="s">
        <v>56</v>
      </c>
      <c r="C47" s="2">
        <v>1.1193321950294099E-2</v>
      </c>
      <c r="D47" s="2">
        <v>-1.0318949343339601E-2</v>
      </c>
      <c r="E47" s="2">
        <v>-2.5781990521327E-2</v>
      </c>
      <c r="F47" s="2">
        <v>1.2648375170266599E-2</v>
      </c>
      <c r="G47" s="2">
        <v>1.47002305918524E-2</v>
      </c>
      <c r="H47" s="2">
        <v>2.8311712905974801E-2</v>
      </c>
      <c r="I47" s="2">
        <v>2.5230202578268902E-2</v>
      </c>
      <c r="J47" s="2">
        <v>4.1674151248428201E-2</v>
      </c>
      <c r="K47" s="2">
        <v>3.4833591998620503E-2</v>
      </c>
      <c r="L47" s="2">
        <v>5.0324945842359602E-2</v>
      </c>
      <c r="M47" s="2">
        <v>4.12501983182611E-2</v>
      </c>
      <c r="N47" s="3">
        <v>0.178911442428597</v>
      </c>
      <c r="O47" s="3">
        <v>0.24417061611374399</v>
      </c>
    </row>
    <row r="48" spans="1:15" x14ac:dyDescent="0.3">
      <c r="A48" s="8" t="s">
        <v>197</v>
      </c>
      <c r="B48" s="8" t="s">
        <v>55</v>
      </c>
      <c r="C48" s="2">
        <v>4.6692810457516297E-2</v>
      </c>
      <c r="D48" s="2">
        <v>2.94734738735138E-2</v>
      </c>
      <c r="E48" s="2">
        <v>2.5087344720496899E-2</v>
      </c>
      <c r="F48" s="2">
        <v>3.4934911242603499E-2</v>
      </c>
      <c r="G48" s="2">
        <v>3.5676714083154197E-2</v>
      </c>
      <c r="H48" s="2">
        <v>3.8643289316786601E-2</v>
      </c>
      <c r="I48" s="2">
        <v>3.5674802279105397E-2</v>
      </c>
      <c r="J48" s="2">
        <v>4.86102557786263E-2</v>
      </c>
      <c r="K48" s="2">
        <v>3.0460827688814099E-2</v>
      </c>
      <c r="L48" s="2">
        <v>4.2402826855123699E-2</v>
      </c>
      <c r="M48" s="2">
        <v>5.28886458902861E-2</v>
      </c>
      <c r="N48" s="3">
        <v>0.18594243954510001</v>
      </c>
      <c r="O48" s="3">
        <v>0.401688664596273</v>
      </c>
    </row>
    <row r="49" spans="1:15" x14ac:dyDescent="0.3">
      <c r="A49" s="8" t="s">
        <v>197</v>
      </c>
      <c r="B49" s="8" t="s">
        <v>56</v>
      </c>
      <c r="C49" s="2">
        <v>1.9088373882104E-2</v>
      </c>
      <c r="D49" s="2">
        <v>-6.2750648737909904E-3</v>
      </c>
      <c r="E49" s="2">
        <v>-1.89915487608014E-4</v>
      </c>
      <c r="F49" s="2">
        <v>8.0254535093551103E-3</v>
      </c>
      <c r="G49" s="2">
        <v>1.6818203231733199E-2</v>
      </c>
      <c r="H49" s="2">
        <v>2.9419940696812499E-2</v>
      </c>
      <c r="I49" s="2">
        <v>2.00279040460867E-2</v>
      </c>
      <c r="J49" s="2">
        <v>3.22537945640664E-2</v>
      </c>
      <c r="K49" s="2">
        <v>2.2055994870698901E-2</v>
      </c>
      <c r="L49" s="2">
        <v>3.2411860649910099E-2</v>
      </c>
      <c r="M49" s="2">
        <v>3.5971805881876401E-2</v>
      </c>
      <c r="N49" s="3">
        <v>0.12839745852453199</v>
      </c>
      <c r="O49" s="3">
        <v>0.21422467002184001</v>
      </c>
    </row>
    <row r="50" spans="1:15" x14ac:dyDescent="0.3">
      <c r="A50" s="8" t="s">
        <v>198</v>
      </c>
      <c r="B50" s="8" t="s">
        <v>55</v>
      </c>
      <c r="C50" s="2">
        <v>2.6074475719639601E-2</v>
      </c>
      <c r="D50" s="2">
        <v>2.4634752875349698E-2</v>
      </c>
      <c r="E50" s="2">
        <v>4.3686006825938602E-2</v>
      </c>
      <c r="F50" s="2">
        <v>6.61289150497784E-3</v>
      </c>
      <c r="G50" s="2">
        <v>1.6170950043315001E-2</v>
      </c>
      <c r="H50" s="2">
        <v>4.5467462347257702E-2</v>
      </c>
      <c r="I50" s="2">
        <v>6.7681435172601306E-2</v>
      </c>
      <c r="J50" s="2">
        <v>3.6532586558044797E-2</v>
      </c>
      <c r="K50" s="2">
        <v>4.0832616971632103E-2</v>
      </c>
      <c r="L50" s="2">
        <v>3.59270839478497E-2</v>
      </c>
      <c r="M50" s="2">
        <v>7.8132118451025107E-2</v>
      </c>
      <c r="N50" s="3">
        <v>0.20493890020366601</v>
      </c>
      <c r="O50" s="3">
        <v>0.435874099355328</v>
      </c>
    </row>
    <row r="51" spans="1:15" x14ac:dyDescent="0.3">
      <c r="A51" s="8" t="s">
        <v>198</v>
      </c>
      <c r="B51" s="8" t="s">
        <v>56</v>
      </c>
      <c r="C51" s="2">
        <v>7.7801688462175098E-3</v>
      </c>
      <c r="D51" s="2">
        <v>3.6136662286465199E-3</v>
      </c>
      <c r="E51" s="2">
        <v>1.7184942716857599E-2</v>
      </c>
      <c r="F51" s="2">
        <v>4.3443282381335499E-3</v>
      </c>
      <c r="G51" s="2">
        <v>6.6752109366656001E-3</v>
      </c>
      <c r="H51" s="2">
        <v>2.8274362102806198E-2</v>
      </c>
      <c r="I51" s="2">
        <v>3.7195625257944703E-2</v>
      </c>
      <c r="J51" s="2">
        <v>3.4618254165630399E-2</v>
      </c>
      <c r="K51" s="2">
        <v>2.0816306908321699E-2</v>
      </c>
      <c r="L51" s="2">
        <v>3.8523123292832299E-2</v>
      </c>
      <c r="M51" s="2">
        <v>5.5731906403047302E-2</v>
      </c>
      <c r="N51" s="3">
        <v>0.15797065406615299</v>
      </c>
      <c r="O51" s="3">
        <v>0.27010365521003799</v>
      </c>
    </row>
    <row r="52" spans="1:15" x14ac:dyDescent="0.3">
      <c r="A52" s="8" t="s">
        <v>199</v>
      </c>
      <c r="B52" s="8" t="s">
        <v>55</v>
      </c>
      <c r="C52" s="2">
        <v>4.8803662434136599E-2</v>
      </c>
      <c r="D52" s="2">
        <v>7.1652116619996698E-3</v>
      </c>
      <c r="E52" s="2">
        <v>3.02559489737509E-3</v>
      </c>
      <c r="F52" s="2">
        <v>2.0870699494537698E-2</v>
      </c>
      <c r="G52" s="2">
        <v>2.78709471330458E-2</v>
      </c>
      <c r="H52" s="2">
        <v>3.9080102556133901E-2</v>
      </c>
      <c r="I52" s="2">
        <v>4.8227904890085202E-2</v>
      </c>
      <c r="J52" s="2">
        <v>4.7863613667166002E-2</v>
      </c>
      <c r="K52" s="2">
        <v>6.4329475833900598E-2</v>
      </c>
      <c r="L52" s="2">
        <v>5.9162136232810997E-2</v>
      </c>
      <c r="M52" s="2">
        <v>6.4251207729468601E-2</v>
      </c>
      <c r="N52" s="3">
        <v>0.257151009344461</v>
      </c>
      <c r="O52" s="3">
        <v>0.44116444517131398</v>
      </c>
    </row>
    <row r="53" spans="1:15" x14ac:dyDescent="0.3">
      <c r="A53" s="8" t="s">
        <v>199</v>
      </c>
      <c r="B53" s="8" t="s">
        <v>56</v>
      </c>
      <c r="C53" s="2">
        <v>1.0804553347482201E-2</v>
      </c>
      <c r="D53" s="2">
        <v>-1.5969968823566799E-2</v>
      </c>
      <c r="E53" s="2">
        <v>-1.86214923057028E-2</v>
      </c>
      <c r="F53" s="2">
        <v>6.4567136645144298E-3</v>
      </c>
      <c r="G53" s="2">
        <v>1.53836082744174E-2</v>
      </c>
      <c r="H53" s="2">
        <v>2.5401328089742801E-2</v>
      </c>
      <c r="I53" s="2">
        <v>3.0682175416535701E-2</v>
      </c>
      <c r="J53" s="2">
        <v>3.3489904227414102E-2</v>
      </c>
      <c r="K53" s="2">
        <v>4.52721048282375E-2</v>
      </c>
      <c r="L53" s="2">
        <v>4.1221977525551998E-2</v>
      </c>
      <c r="M53" s="2">
        <v>4.6314876077878403E-2</v>
      </c>
      <c r="N53" s="3">
        <v>0.17690477642896399</v>
      </c>
      <c r="O53" s="3">
        <v>0.247446010603905</v>
      </c>
    </row>
    <row r="54" spans="1:15" x14ac:dyDescent="0.3">
      <c r="A54" s="8" t="s">
        <v>200</v>
      </c>
      <c r="B54" s="8" t="s">
        <v>55</v>
      </c>
      <c r="C54" s="2">
        <v>1.36265097553422E-2</v>
      </c>
      <c r="D54" s="2">
        <v>2.3423973928098599E-2</v>
      </c>
      <c r="E54" s="2">
        <v>4.2790327395760802E-2</v>
      </c>
      <c r="F54" s="2">
        <v>6.9663135795400302E-2</v>
      </c>
      <c r="G54" s="2">
        <v>9.0463020786867701E-2</v>
      </c>
      <c r="H54" s="2">
        <v>5.4814693610406598E-2</v>
      </c>
      <c r="I54" s="2">
        <v>5.2353990537500998E-2</v>
      </c>
      <c r="J54" s="2">
        <v>2.76385613207547E-2</v>
      </c>
      <c r="K54" s="2">
        <v>7.8820913720146296E-2</v>
      </c>
      <c r="L54" s="2">
        <v>8.49621061029118E-2</v>
      </c>
      <c r="M54" s="2">
        <v>8.3455882352941199E-2</v>
      </c>
      <c r="N54" s="3">
        <v>0.30321344339622602</v>
      </c>
      <c r="O54" s="3">
        <v>0.75957806746940004</v>
      </c>
    </row>
    <row r="55" spans="1:15" x14ac:dyDescent="0.3">
      <c r="A55" s="8" t="s">
        <v>200</v>
      </c>
      <c r="B55" s="8" t="s">
        <v>56</v>
      </c>
      <c r="C55" s="2">
        <v>-6.3049853372433998E-3</v>
      </c>
      <c r="D55" s="2">
        <v>9.2223697801386995E-3</v>
      </c>
      <c r="E55" s="2">
        <v>1.54982089334016E-2</v>
      </c>
      <c r="F55" s="2">
        <v>2.39003671441941E-2</v>
      </c>
      <c r="G55" s="2">
        <v>3.9583772762427097E-2</v>
      </c>
      <c r="H55" s="2">
        <v>3.05018260516705E-2</v>
      </c>
      <c r="I55" s="2">
        <v>4.2987464724027001E-2</v>
      </c>
      <c r="J55" s="2">
        <v>4.6501384344324201E-2</v>
      </c>
      <c r="K55" s="2">
        <v>5.3755035776561801E-2</v>
      </c>
      <c r="L55" s="2">
        <v>4.9700427960057102E-2</v>
      </c>
      <c r="M55" s="2">
        <v>6.31115459882583E-2</v>
      </c>
      <c r="N55" s="3">
        <v>0.23061917946136401</v>
      </c>
      <c r="O55" s="3">
        <v>0.42970977410629402</v>
      </c>
    </row>
    <row r="56" spans="1:15" x14ac:dyDescent="0.3">
      <c r="A56" s="8" t="s">
        <v>201</v>
      </c>
      <c r="B56" s="8" t="s">
        <v>55</v>
      </c>
      <c r="C56" s="2">
        <v>2.5214081826831599E-2</v>
      </c>
      <c r="D56" s="2">
        <v>2.2660479505027101E-2</v>
      </c>
      <c r="E56" s="2">
        <v>1.05119866898586E-2</v>
      </c>
      <c r="F56" s="2">
        <v>2.6642718155964699E-2</v>
      </c>
      <c r="G56" s="2">
        <v>3.4407348009913997E-2</v>
      </c>
      <c r="H56" s="2">
        <v>2.4665257223396801E-2</v>
      </c>
      <c r="I56" s="2">
        <v>3.3149931224209103E-2</v>
      </c>
      <c r="J56" s="2">
        <v>7.95499933430968E-2</v>
      </c>
      <c r="K56" s="2">
        <v>3.1818462107664799E-2</v>
      </c>
      <c r="L56" s="2">
        <v>4.2729934859260098E-2</v>
      </c>
      <c r="M56" s="2">
        <v>6.6082072443833101E-2</v>
      </c>
      <c r="N56" s="3">
        <v>0.23825056583677301</v>
      </c>
      <c r="O56" s="3">
        <v>0.406715571352946</v>
      </c>
    </row>
    <row r="57" spans="1:15" x14ac:dyDescent="0.3">
      <c r="A57" s="8" t="s">
        <v>201</v>
      </c>
      <c r="B57" s="8" t="s">
        <v>56</v>
      </c>
      <c r="C57" s="2">
        <v>-5.1084721024348204E-3</v>
      </c>
      <c r="D57" s="2">
        <v>-1.14697252600694E-2</v>
      </c>
      <c r="E57" s="2">
        <v>-1.2884511602806299E-2</v>
      </c>
      <c r="F57" s="2">
        <v>9.77243217385362E-3</v>
      </c>
      <c r="G57" s="2">
        <v>1.07606930157011E-2</v>
      </c>
      <c r="H57" s="2">
        <v>2.0087043856712401E-2</v>
      </c>
      <c r="I57" s="2">
        <v>3.09156547423695E-2</v>
      </c>
      <c r="J57" s="2">
        <v>3.67375525276964E-2</v>
      </c>
      <c r="K57" s="2">
        <v>2.3889946570042401E-2</v>
      </c>
      <c r="L57" s="2">
        <v>3.0710172744721698E-2</v>
      </c>
      <c r="M57" s="2">
        <v>4.6554934823091199E-2</v>
      </c>
      <c r="N57" s="3">
        <v>0.14504011205908601</v>
      </c>
      <c r="O57" s="3">
        <v>0.21316783594171601</v>
      </c>
    </row>
    <row r="58" spans="1:15" x14ac:dyDescent="0.3">
      <c r="A58" s="8" t="s">
        <v>202</v>
      </c>
      <c r="B58" s="8" t="s">
        <v>55</v>
      </c>
      <c r="C58" s="2">
        <v>2.9913997257883601E-2</v>
      </c>
      <c r="D58" s="2">
        <v>2.4567348420670501E-2</v>
      </c>
      <c r="E58" s="2">
        <v>6.8745570517363602E-2</v>
      </c>
      <c r="F58" s="2">
        <v>2.5751547303271401E-2</v>
      </c>
      <c r="G58" s="2">
        <v>3.8034694537226597E-2</v>
      </c>
      <c r="H58" s="2">
        <v>3.5187876271538299E-2</v>
      </c>
      <c r="I58" s="2">
        <v>4.6425348440790097E-2</v>
      </c>
      <c r="J58" s="2">
        <v>2.0697585281717099E-2</v>
      </c>
      <c r="K58" s="2">
        <v>5.5858054825384897E-2</v>
      </c>
      <c r="L58" s="2">
        <v>4.8012803414243799E-2</v>
      </c>
      <c r="M58" s="2">
        <v>4.7340290150165401E-2</v>
      </c>
      <c r="N58" s="3">
        <v>0.182924492142583</v>
      </c>
      <c r="O58" s="3">
        <v>0.458185683912119</v>
      </c>
    </row>
    <row r="59" spans="1:15" x14ac:dyDescent="0.3">
      <c r="A59" s="8" t="s">
        <v>202</v>
      </c>
      <c r="B59" s="8" t="s">
        <v>56</v>
      </c>
      <c r="C59" s="2">
        <v>-1.2820512820512799E-2</v>
      </c>
      <c r="D59" s="2">
        <v>-3.6796536796536799E-3</v>
      </c>
      <c r="E59" s="2">
        <v>1.30349771887899E-2</v>
      </c>
      <c r="F59" s="2">
        <v>0</v>
      </c>
      <c r="G59" s="2">
        <v>2.3804417756808902E-2</v>
      </c>
      <c r="H59" s="2">
        <v>1.80142438206954E-2</v>
      </c>
      <c r="I59" s="2">
        <v>3.2304526748971198E-2</v>
      </c>
      <c r="J59" s="2">
        <v>3.4781742076938398E-2</v>
      </c>
      <c r="K59" s="2">
        <v>3.1397476644515102E-2</v>
      </c>
      <c r="L59" s="2">
        <v>2.7080026146232099E-2</v>
      </c>
      <c r="M59" s="2">
        <v>3.5912355668697202E-2</v>
      </c>
      <c r="N59" s="3">
        <v>0.13553916683276901</v>
      </c>
      <c r="O59" s="3">
        <v>0.237671084075603</v>
      </c>
    </row>
    <row r="60" spans="1:15" x14ac:dyDescent="0.3">
      <c r="A60" s="11" t="s">
        <v>17</v>
      </c>
      <c r="B60" s="11" t="s">
        <v>17</v>
      </c>
      <c r="C60" s="3">
        <v>1.80317467203913E-2</v>
      </c>
      <c r="D60" s="3">
        <v>7.5217609017589797E-3</v>
      </c>
      <c r="E60" s="3">
        <v>1.1658400922097601E-2</v>
      </c>
      <c r="F60" s="3">
        <v>1.8741605213782899E-2</v>
      </c>
      <c r="G60" s="3">
        <v>2.5614980120559201E-2</v>
      </c>
      <c r="H60" s="3">
        <v>3.2378275092787998E-2</v>
      </c>
      <c r="I60" s="3">
        <v>3.70268083395109E-2</v>
      </c>
      <c r="J60" s="3">
        <v>4.2470086388547601E-2</v>
      </c>
      <c r="K60" s="3">
        <v>4.0089995204438802E-2</v>
      </c>
      <c r="L60" s="3">
        <v>4.5266904527983202E-2</v>
      </c>
      <c r="M60" s="3">
        <v>5.5810003586549202E-2</v>
      </c>
      <c r="N60" s="3">
        <v>0.19659585204150801</v>
      </c>
      <c r="O60" s="3">
        <v>0.35412458891579501</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45</v>
      </c>
      <c r="B65" s="15"/>
    </row>
    <row r="66" spans="1:2" x14ac:dyDescent="0.3">
      <c r="A66" s="14" t="s">
        <v>59</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217</v>
      </c>
      <c r="B1" s="15"/>
    </row>
    <row r="2" spans="1:14" ht="15.6" x14ac:dyDescent="0.3">
      <c r="A2" s="12" t="s">
        <v>140</v>
      </c>
      <c r="B2" s="15"/>
    </row>
    <row r="3" spans="1:14" ht="15.6" x14ac:dyDescent="0.3">
      <c r="A3" s="12" t="s">
        <v>204</v>
      </c>
      <c r="B3" s="15"/>
    </row>
    <row r="4" spans="1:14" ht="15.6" x14ac:dyDescent="0.3">
      <c r="A4" s="12" t="s">
        <v>58</v>
      </c>
      <c r="B4" s="15"/>
    </row>
    <row r="5" spans="1:14" ht="15.6" x14ac:dyDescent="0.3">
      <c r="A5" s="12" t="s">
        <v>53</v>
      </c>
      <c r="B5" s="15"/>
    </row>
    <row r="6" spans="1:14" x14ac:dyDescent="0.3">
      <c r="A6" s="16" t="str">
        <f>HYPERLINK("#'Table of contents'!A78",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60</v>
      </c>
      <c r="C9" s="1">
        <v>1475</v>
      </c>
      <c r="D9" s="1">
        <v>1518</v>
      </c>
      <c r="E9" s="1">
        <v>1535</v>
      </c>
      <c r="F9" s="1">
        <v>1577</v>
      </c>
      <c r="G9" s="1">
        <v>1524</v>
      </c>
      <c r="H9" s="1">
        <v>1402</v>
      </c>
      <c r="I9" s="1">
        <v>1459</v>
      </c>
      <c r="J9" s="1">
        <v>1525</v>
      </c>
      <c r="K9" s="1">
        <v>1567</v>
      </c>
      <c r="L9" s="1">
        <v>1649</v>
      </c>
      <c r="M9" s="1">
        <v>1774</v>
      </c>
      <c r="N9" s="1">
        <v>2013</v>
      </c>
    </row>
    <row r="10" spans="1:14" x14ac:dyDescent="0.3">
      <c r="A10" s="7" t="s">
        <v>196</v>
      </c>
      <c r="B10" s="7" t="s">
        <v>61</v>
      </c>
      <c r="C10" s="1">
        <v>2732</v>
      </c>
      <c r="D10" s="1">
        <v>2823</v>
      </c>
      <c r="E10" s="1">
        <v>2905</v>
      </c>
      <c r="F10" s="1">
        <v>2866</v>
      </c>
      <c r="G10" s="1">
        <v>3014</v>
      </c>
      <c r="H10" s="1">
        <v>2986</v>
      </c>
      <c r="I10" s="1">
        <v>3035</v>
      </c>
      <c r="J10" s="1">
        <v>3044</v>
      </c>
      <c r="K10" s="1">
        <v>3355</v>
      </c>
      <c r="L10" s="1">
        <v>3587</v>
      </c>
      <c r="M10" s="1">
        <v>3786</v>
      </c>
      <c r="N10" s="1">
        <v>3980</v>
      </c>
    </row>
    <row r="11" spans="1:14" x14ac:dyDescent="0.3">
      <c r="A11" s="7" t="s">
        <v>196</v>
      </c>
      <c r="B11" s="7" t="s">
        <v>62</v>
      </c>
      <c r="C11" s="1">
        <v>2018</v>
      </c>
      <c r="D11" s="1">
        <v>2121</v>
      </c>
      <c r="E11" s="1">
        <v>2202</v>
      </c>
      <c r="F11" s="1">
        <v>2244</v>
      </c>
      <c r="G11" s="1">
        <v>2306</v>
      </c>
      <c r="H11" s="1">
        <v>2340</v>
      </c>
      <c r="I11" s="1">
        <v>2486</v>
      </c>
      <c r="J11" s="1">
        <v>2529</v>
      </c>
      <c r="K11" s="1">
        <v>2720</v>
      </c>
      <c r="L11" s="1">
        <v>2886</v>
      </c>
      <c r="M11" s="1">
        <v>3096</v>
      </c>
      <c r="N11" s="1">
        <v>3254</v>
      </c>
    </row>
    <row r="12" spans="1:14" x14ac:dyDescent="0.3">
      <c r="A12" s="7" t="s">
        <v>196</v>
      </c>
      <c r="B12" s="7" t="s">
        <v>63</v>
      </c>
      <c r="C12" s="1">
        <v>1157</v>
      </c>
      <c r="D12" s="1">
        <v>1213</v>
      </c>
      <c r="E12" s="1">
        <v>1261</v>
      </c>
      <c r="F12" s="1">
        <v>1279</v>
      </c>
      <c r="G12" s="1">
        <v>1335</v>
      </c>
      <c r="H12" s="1">
        <v>1433</v>
      </c>
      <c r="I12" s="1">
        <v>1459</v>
      </c>
      <c r="J12" s="1">
        <v>1486</v>
      </c>
      <c r="K12" s="1">
        <v>1638</v>
      </c>
      <c r="L12" s="1">
        <v>1736</v>
      </c>
      <c r="M12" s="1">
        <v>1878</v>
      </c>
      <c r="N12" s="1">
        <v>1957</v>
      </c>
    </row>
    <row r="13" spans="1:14" x14ac:dyDescent="0.3">
      <c r="A13" s="7" t="s">
        <v>196</v>
      </c>
      <c r="B13" s="7" t="s">
        <v>64</v>
      </c>
      <c r="C13" s="1">
        <v>314</v>
      </c>
      <c r="D13" s="1">
        <v>323</v>
      </c>
      <c r="E13" s="1">
        <v>305</v>
      </c>
      <c r="F13" s="1">
        <v>276</v>
      </c>
      <c r="G13" s="1">
        <v>303</v>
      </c>
      <c r="H13" s="1">
        <v>299</v>
      </c>
      <c r="I13" s="1">
        <v>332</v>
      </c>
      <c r="J13" s="1">
        <v>363</v>
      </c>
      <c r="K13" s="1">
        <v>425</v>
      </c>
      <c r="L13" s="1">
        <v>470</v>
      </c>
      <c r="M13" s="1">
        <v>508</v>
      </c>
      <c r="N13" s="1">
        <v>561</v>
      </c>
    </row>
    <row r="14" spans="1:14" x14ac:dyDescent="0.3">
      <c r="A14" s="7" t="s">
        <v>196</v>
      </c>
      <c r="B14" s="7" t="s">
        <v>65</v>
      </c>
      <c r="C14" s="1">
        <v>51</v>
      </c>
      <c r="D14" s="1">
        <v>58</v>
      </c>
      <c r="E14" s="1">
        <v>49</v>
      </c>
      <c r="F14" s="1">
        <v>47</v>
      </c>
      <c r="G14" s="1">
        <v>36</v>
      </c>
      <c r="H14" s="1">
        <v>45</v>
      </c>
      <c r="I14" s="1">
        <v>46</v>
      </c>
      <c r="J14" s="1">
        <v>44</v>
      </c>
      <c r="K14" s="1">
        <v>56</v>
      </c>
      <c r="L14" s="1">
        <v>51</v>
      </c>
      <c r="M14" s="1">
        <v>59</v>
      </c>
      <c r="N14" s="1">
        <v>67</v>
      </c>
    </row>
    <row r="15" spans="1:14" x14ac:dyDescent="0.3">
      <c r="A15" s="7" t="s">
        <v>196</v>
      </c>
      <c r="B15" s="7" t="s">
        <v>66</v>
      </c>
      <c r="C15" s="1">
        <v>1047</v>
      </c>
      <c r="D15" s="1">
        <v>1112</v>
      </c>
      <c r="E15" s="1">
        <v>1138</v>
      </c>
      <c r="F15" s="1">
        <v>1169</v>
      </c>
      <c r="G15" s="1">
        <v>1203</v>
      </c>
      <c r="H15" s="1">
        <v>1166</v>
      </c>
      <c r="I15" s="1">
        <v>1312</v>
      </c>
      <c r="J15" s="1">
        <v>1386</v>
      </c>
      <c r="K15" s="1">
        <v>1411</v>
      </c>
      <c r="L15" s="1">
        <v>1462</v>
      </c>
      <c r="M15" s="1">
        <v>1512</v>
      </c>
      <c r="N15" s="1">
        <v>1634</v>
      </c>
    </row>
    <row r="16" spans="1:14" x14ac:dyDescent="0.3">
      <c r="A16" s="7" t="s">
        <v>196</v>
      </c>
      <c r="B16" s="7" t="s">
        <v>67</v>
      </c>
      <c r="C16" s="1">
        <v>2762</v>
      </c>
      <c r="D16" s="1">
        <v>2754</v>
      </c>
      <c r="E16" s="1">
        <v>2692</v>
      </c>
      <c r="F16" s="1">
        <v>2594</v>
      </c>
      <c r="G16" s="1">
        <v>2573</v>
      </c>
      <c r="H16" s="1">
        <v>2570</v>
      </c>
      <c r="I16" s="1">
        <v>2657</v>
      </c>
      <c r="J16" s="1">
        <v>2761</v>
      </c>
      <c r="K16" s="1">
        <v>2998</v>
      </c>
      <c r="L16" s="1">
        <v>3189</v>
      </c>
      <c r="M16" s="1">
        <v>3457</v>
      </c>
      <c r="N16" s="1">
        <v>3726</v>
      </c>
    </row>
    <row r="17" spans="1:14" x14ac:dyDescent="0.3">
      <c r="A17" s="7" t="s">
        <v>196</v>
      </c>
      <c r="B17" s="7" t="s">
        <v>68</v>
      </c>
      <c r="C17" s="1">
        <v>2802</v>
      </c>
      <c r="D17" s="1">
        <v>2880</v>
      </c>
      <c r="E17" s="1">
        <v>2906</v>
      </c>
      <c r="F17" s="1">
        <v>2863</v>
      </c>
      <c r="G17" s="1">
        <v>2971</v>
      </c>
      <c r="H17" s="1">
        <v>3030</v>
      </c>
      <c r="I17" s="1">
        <v>3092</v>
      </c>
      <c r="J17" s="1">
        <v>3082</v>
      </c>
      <c r="K17" s="1">
        <v>3084</v>
      </c>
      <c r="L17" s="1">
        <v>3125</v>
      </c>
      <c r="M17" s="1">
        <v>3220</v>
      </c>
      <c r="N17" s="1">
        <v>3184</v>
      </c>
    </row>
    <row r="18" spans="1:14" x14ac:dyDescent="0.3">
      <c r="A18" s="7" t="s">
        <v>196</v>
      </c>
      <c r="B18" s="7" t="s">
        <v>69</v>
      </c>
      <c r="C18" s="1">
        <v>2421</v>
      </c>
      <c r="D18" s="1">
        <v>2411</v>
      </c>
      <c r="E18" s="1">
        <v>2426</v>
      </c>
      <c r="F18" s="1">
        <v>2401</v>
      </c>
      <c r="G18" s="1">
        <v>2380</v>
      </c>
      <c r="H18" s="1">
        <v>2447</v>
      </c>
      <c r="I18" s="1">
        <v>2431</v>
      </c>
      <c r="J18" s="1">
        <v>2434</v>
      </c>
      <c r="K18" s="1">
        <v>2510</v>
      </c>
      <c r="L18" s="1">
        <v>2543</v>
      </c>
      <c r="M18" s="1">
        <v>2620</v>
      </c>
      <c r="N18" s="1">
        <v>2708</v>
      </c>
    </row>
    <row r="19" spans="1:14" x14ac:dyDescent="0.3">
      <c r="A19" s="7" t="s">
        <v>196</v>
      </c>
      <c r="B19" s="7" t="s">
        <v>70</v>
      </c>
      <c r="C19" s="1">
        <v>1221</v>
      </c>
      <c r="D19" s="1">
        <v>1213</v>
      </c>
      <c r="E19" s="1">
        <v>1136</v>
      </c>
      <c r="F19" s="1">
        <v>1063</v>
      </c>
      <c r="G19" s="1">
        <v>1109</v>
      </c>
      <c r="H19" s="1">
        <v>1146</v>
      </c>
      <c r="I19" s="1">
        <v>1143</v>
      </c>
      <c r="J19" s="1">
        <v>1209</v>
      </c>
      <c r="K19" s="1">
        <v>1312</v>
      </c>
      <c r="L19" s="1">
        <v>1373</v>
      </c>
      <c r="M19" s="1">
        <v>1458</v>
      </c>
      <c r="N19" s="1">
        <v>1523</v>
      </c>
    </row>
    <row r="20" spans="1:14" x14ac:dyDescent="0.3">
      <c r="A20" s="7" t="s">
        <v>196</v>
      </c>
      <c r="B20" s="7" t="s">
        <v>71</v>
      </c>
      <c r="C20" s="1">
        <v>289</v>
      </c>
      <c r="D20" s="1">
        <v>290</v>
      </c>
      <c r="E20" s="1">
        <v>252</v>
      </c>
      <c r="F20" s="1">
        <v>188</v>
      </c>
      <c r="G20" s="1">
        <v>172</v>
      </c>
      <c r="H20" s="1">
        <v>202</v>
      </c>
      <c r="I20" s="1">
        <v>225</v>
      </c>
      <c r="J20" s="1">
        <v>262</v>
      </c>
      <c r="K20" s="1">
        <v>283</v>
      </c>
      <c r="L20" s="1">
        <v>310</v>
      </c>
      <c r="M20" s="1">
        <v>339</v>
      </c>
      <c r="N20" s="1">
        <v>351</v>
      </c>
    </row>
    <row r="21" spans="1:14" x14ac:dyDescent="0.3">
      <c r="A21" s="7" t="s">
        <v>197</v>
      </c>
      <c r="B21" s="7" t="s">
        <v>60</v>
      </c>
      <c r="C21" s="1">
        <v>3659</v>
      </c>
      <c r="D21" s="1">
        <v>3771</v>
      </c>
      <c r="E21" s="1">
        <v>3878</v>
      </c>
      <c r="F21" s="1">
        <v>3833</v>
      </c>
      <c r="G21" s="1">
        <v>3836</v>
      </c>
      <c r="H21" s="1">
        <v>3858</v>
      </c>
      <c r="I21" s="1">
        <v>3808</v>
      </c>
      <c r="J21" s="1">
        <v>3840</v>
      </c>
      <c r="K21" s="1">
        <v>3962</v>
      </c>
      <c r="L21" s="1">
        <v>4111</v>
      </c>
      <c r="M21" s="1">
        <v>4409</v>
      </c>
      <c r="N21" s="1">
        <v>4623</v>
      </c>
    </row>
    <row r="22" spans="1:14" x14ac:dyDescent="0.3">
      <c r="A22" s="7" t="s">
        <v>197</v>
      </c>
      <c r="B22" s="7" t="s">
        <v>61</v>
      </c>
      <c r="C22" s="1">
        <v>7691</v>
      </c>
      <c r="D22" s="1">
        <v>8135</v>
      </c>
      <c r="E22" s="1">
        <v>8465</v>
      </c>
      <c r="F22" s="1">
        <v>8831</v>
      </c>
      <c r="G22" s="1">
        <v>9148</v>
      </c>
      <c r="H22" s="1">
        <v>9442</v>
      </c>
      <c r="I22" s="1">
        <v>9852</v>
      </c>
      <c r="J22" s="1">
        <v>10128</v>
      </c>
      <c r="K22" s="1">
        <v>10501</v>
      </c>
      <c r="L22" s="1">
        <v>10649</v>
      </c>
      <c r="M22" s="1">
        <v>10892</v>
      </c>
      <c r="N22" s="1">
        <v>11343</v>
      </c>
    </row>
    <row r="23" spans="1:14" x14ac:dyDescent="0.3">
      <c r="A23" s="7" t="s">
        <v>197</v>
      </c>
      <c r="B23" s="7" t="s">
        <v>62</v>
      </c>
      <c r="C23" s="1">
        <v>4310</v>
      </c>
      <c r="D23" s="1">
        <v>4483</v>
      </c>
      <c r="E23" s="1">
        <v>4618</v>
      </c>
      <c r="F23" s="1">
        <v>4747</v>
      </c>
      <c r="G23" s="1">
        <v>5007</v>
      </c>
      <c r="H23" s="1">
        <v>5283</v>
      </c>
      <c r="I23" s="1">
        <v>5540</v>
      </c>
      <c r="J23" s="1">
        <v>5822</v>
      </c>
      <c r="K23" s="1">
        <v>6162</v>
      </c>
      <c r="L23" s="1">
        <v>6446</v>
      </c>
      <c r="M23" s="1">
        <v>6733</v>
      </c>
      <c r="N23" s="1">
        <v>7190</v>
      </c>
    </row>
    <row r="24" spans="1:14" x14ac:dyDescent="0.3">
      <c r="A24" s="7" t="s">
        <v>197</v>
      </c>
      <c r="B24" s="7" t="s">
        <v>63</v>
      </c>
      <c r="C24" s="1">
        <v>2222</v>
      </c>
      <c r="D24" s="1">
        <v>2405</v>
      </c>
      <c r="E24" s="1">
        <v>2499</v>
      </c>
      <c r="F24" s="1">
        <v>2596</v>
      </c>
      <c r="G24" s="1">
        <v>2755</v>
      </c>
      <c r="H24" s="1">
        <v>2884</v>
      </c>
      <c r="I24" s="1">
        <v>3064</v>
      </c>
      <c r="J24" s="1">
        <v>3224</v>
      </c>
      <c r="K24" s="1">
        <v>3443</v>
      </c>
      <c r="L24" s="1">
        <v>3583</v>
      </c>
      <c r="M24" s="1">
        <v>3777</v>
      </c>
      <c r="N24" s="1">
        <v>3976</v>
      </c>
    </row>
    <row r="25" spans="1:14" x14ac:dyDescent="0.3">
      <c r="A25" s="7" t="s">
        <v>197</v>
      </c>
      <c r="B25" s="7" t="s">
        <v>64</v>
      </c>
      <c r="C25" s="1">
        <v>1002</v>
      </c>
      <c r="D25" s="1">
        <v>1002</v>
      </c>
      <c r="E25" s="1">
        <v>952</v>
      </c>
      <c r="F25" s="1">
        <v>963</v>
      </c>
      <c r="G25" s="1">
        <v>949</v>
      </c>
      <c r="H25" s="1">
        <v>999</v>
      </c>
      <c r="I25" s="1">
        <v>1047</v>
      </c>
      <c r="J25" s="1">
        <v>1125</v>
      </c>
      <c r="K25" s="1">
        <v>1232</v>
      </c>
      <c r="L25" s="1">
        <v>1277</v>
      </c>
      <c r="M25" s="1">
        <v>1362</v>
      </c>
      <c r="N25" s="1">
        <v>1474</v>
      </c>
    </row>
    <row r="26" spans="1:14" x14ac:dyDescent="0.3">
      <c r="A26" s="7" t="s">
        <v>197</v>
      </c>
      <c r="B26" s="7" t="s">
        <v>65</v>
      </c>
      <c r="C26" s="1">
        <v>241</v>
      </c>
      <c r="D26" s="1">
        <v>222</v>
      </c>
      <c r="E26" s="1">
        <v>196</v>
      </c>
      <c r="F26" s="1">
        <v>155</v>
      </c>
      <c r="G26" s="1">
        <v>168</v>
      </c>
      <c r="H26" s="1">
        <v>177</v>
      </c>
      <c r="I26" s="1">
        <v>207</v>
      </c>
      <c r="J26" s="1">
        <v>218</v>
      </c>
      <c r="K26" s="1">
        <v>241</v>
      </c>
      <c r="L26" s="1">
        <v>253</v>
      </c>
      <c r="M26" s="1">
        <v>262</v>
      </c>
      <c r="N26" s="1">
        <v>280</v>
      </c>
    </row>
    <row r="27" spans="1:14" x14ac:dyDescent="0.3">
      <c r="A27" s="7" t="s">
        <v>197</v>
      </c>
      <c r="B27" s="7" t="s">
        <v>66</v>
      </c>
      <c r="C27" s="1">
        <v>2036</v>
      </c>
      <c r="D27" s="1">
        <v>2248</v>
      </c>
      <c r="E27" s="1">
        <v>2337</v>
      </c>
      <c r="F27" s="1">
        <v>2525</v>
      </c>
      <c r="G27" s="1">
        <v>2454</v>
      </c>
      <c r="H27" s="1">
        <v>2558</v>
      </c>
      <c r="I27" s="1">
        <v>2604</v>
      </c>
      <c r="J27" s="1">
        <v>2724</v>
      </c>
      <c r="K27" s="1">
        <v>2873</v>
      </c>
      <c r="L27" s="1">
        <v>3025</v>
      </c>
      <c r="M27" s="1">
        <v>3088</v>
      </c>
      <c r="N27" s="1">
        <v>3077</v>
      </c>
    </row>
    <row r="28" spans="1:14" x14ac:dyDescent="0.3">
      <c r="A28" s="7" t="s">
        <v>197</v>
      </c>
      <c r="B28" s="7" t="s">
        <v>67</v>
      </c>
      <c r="C28" s="1">
        <v>6584</v>
      </c>
      <c r="D28" s="1">
        <v>6555</v>
      </c>
      <c r="E28" s="1">
        <v>6463</v>
      </c>
      <c r="F28" s="1">
        <v>6340</v>
      </c>
      <c r="G28" s="1">
        <v>6404</v>
      </c>
      <c r="H28" s="1">
        <v>6459</v>
      </c>
      <c r="I28" s="1">
        <v>6729</v>
      </c>
      <c r="J28" s="1">
        <v>6851</v>
      </c>
      <c r="K28" s="1">
        <v>7079</v>
      </c>
      <c r="L28" s="1">
        <v>7360</v>
      </c>
      <c r="M28" s="1">
        <v>7819</v>
      </c>
      <c r="N28" s="1">
        <v>8389</v>
      </c>
    </row>
    <row r="29" spans="1:14" x14ac:dyDescent="0.3">
      <c r="A29" s="7" t="s">
        <v>197</v>
      </c>
      <c r="B29" s="7" t="s">
        <v>68</v>
      </c>
      <c r="C29" s="1">
        <v>5135</v>
      </c>
      <c r="D29" s="1">
        <v>5266</v>
      </c>
      <c r="E29" s="1">
        <v>5322</v>
      </c>
      <c r="F29" s="1">
        <v>5391</v>
      </c>
      <c r="G29" s="1">
        <v>5451</v>
      </c>
      <c r="H29" s="1">
        <v>5502</v>
      </c>
      <c r="I29" s="1">
        <v>5648</v>
      </c>
      <c r="J29" s="1">
        <v>5759</v>
      </c>
      <c r="K29" s="1">
        <v>5825</v>
      </c>
      <c r="L29" s="1">
        <v>5852</v>
      </c>
      <c r="M29" s="1">
        <v>5883</v>
      </c>
      <c r="N29" s="1">
        <v>5924</v>
      </c>
    </row>
    <row r="30" spans="1:14" x14ac:dyDescent="0.3">
      <c r="A30" s="7" t="s">
        <v>197</v>
      </c>
      <c r="B30" s="7" t="s">
        <v>69</v>
      </c>
      <c r="C30" s="1">
        <v>3649</v>
      </c>
      <c r="D30" s="1">
        <v>3764</v>
      </c>
      <c r="E30" s="1">
        <v>3829</v>
      </c>
      <c r="F30" s="1">
        <v>3888</v>
      </c>
      <c r="G30" s="1">
        <v>3972</v>
      </c>
      <c r="H30" s="1">
        <v>4091</v>
      </c>
      <c r="I30" s="1">
        <v>4107</v>
      </c>
      <c r="J30" s="1">
        <v>4147</v>
      </c>
      <c r="K30" s="1">
        <v>4259</v>
      </c>
      <c r="L30" s="1">
        <v>4278</v>
      </c>
      <c r="M30" s="1">
        <v>4387</v>
      </c>
      <c r="N30" s="1">
        <v>4505</v>
      </c>
    </row>
    <row r="31" spans="1:14" x14ac:dyDescent="0.3">
      <c r="A31" s="7" t="s">
        <v>197</v>
      </c>
      <c r="B31" s="7" t="s">
        <v>70</v>
      </c>
      <c r="C31" s="1">
        <v>2455</v>
      </c>
      <c r="D31" s="1">
        <v>2448</v>
      </c>
      <c r="E31" s="1">
        <v>2293</v>
      </c>
      <c r="F31" s="1">
        <v>2217</v>
      </c>
      <c r="G31" s="1">
        <v>2241</v>
      </c>
      <c r="H31" s="1">
        <v>2211</v>
      </c>
      <c r="I31" s="1">
        <v>2263</v>
      </c>
      <c r="J31" s="1">
        <v>2302</v>
      </c>
      <c r="K31" s="1">
        <v>2380</v>
      </c>
      <c r="L31" s="1">
        <v>2409</v>
      </c>
      <c r="M31" s="1">
        <v>2531</v>
      </c>
      <c r="N31" s="1">
        <v>2644</v>
      </c>
    </row>
    <row r="32" spans="1:14" x14ac:dyDescent="0.3">
      <c r="A32" s="7" t="s">
        <v>197</v>
      </c>
      <c r="B32" s="7" t="s">
        <v>71</v>
      </c>
      <c r="C32" s="1">
        <v>939</v>
      </c>
      <c r="D32" s="1">
        <v>914</v>
      </c>
      <c r="E32" s="1">
        <v>818</v>
      </c>
      <c r="F32" s="1">
        <v>697</v>
      </c>
      <c r="G32" s="1">
        <v>705</v>
      </c>
      <c r="H32" s="1">
        <v>763</v>
      </c>
      <c r="I32" s="1">
        <v>868</v>
      </c>
      <c r="J32" s="1">
        <v>881</v>
      </c>
      <c r="K32" s="1">
        <v>979</v>
      </c>
      <c r="L32" s="1">
        <v>987</v>
      </c>
      <c r="M32" s="1">
        <v>978</v>
      </c>
      <c r="N32" s="1">
        <v>1035</v>
      </c>
    </row>
    <row r="33" spans="1:14" x14ac:dyDescent="0.3">
      <c r="A33" s="7" t="s">
        <v>198</v>
      </c>
      <c r="B33" s="7" t="s">
        <v>60</v>
      </c>
      <c r="C33" s="1">
        <v>2819</v>
      </c>
      <c r="D33" s="1">
        <v>2880</v>
      </c>
      <c r="E33" s="1">
        <v>2900</v>
      </c>
      <c r="F33" s="1">
        <v>2851</v>
      </c>
      <c r="G33" s="1">
        <v>2678</v>
      </c>
      <c r="H33" s="1">
        <v>2575</v>
      </c>
      <c r="I33" s="1">
        <v>2630</v>
      </c>
      <c r="J33" s="1">
        <v>2724</v>
      </c>
      <c r="K33" s="1">
        <v>2781</v>
      </c>
      <c r="L33" s="1">
        <v>2822</v>
      </c>
      <c r="M33" s="1">
        <v>3119</v>
      </c>
      <c r="N33" s="1">
        <v>3512</v>
      </c>
    </row>
    <row r="34" spans="1:14" x14ac:dyDescent="0.3">
      <c r="A34" s="7" t="s">
        <v>198</v>
      </c>
      <c r="B34" s="7" t="s">
        <v>61</v>
      </c>
      <c r="C34" s="1">
        <v>4531</v>
      </c>
      <c r="D34" s="1">
        <v>4647</v>
      </c>
      <c r="E34" s="1">
        <v>4776</v>
      </c>
      <c r="F34" s="1">
        <v>5104</v>
      </c>
      <c r="G34" s="1">
        <v>5069</v>
      </c>
      <c r="H34" s="1">
        <v>5076</v>
      </c>
      <c r="I34" s="1">
        <v>5287</v>
      </c>
      <c r="J34" s="1">
        <v>5661</v>
      </c>
      <c r="K34" s="1">
        <v>5932</v>
      </c>
      <c r="L34" s="1">
        <v>6142</v>
      </c>
      <c r="M34" s="1">
        <v>6284</v>
      </c>
      <c r="N34" s="1">
        <v>6804</v>
      </c>
    </row>
    <row r="35" spans="1:14" x14ac:dyDescent="0.3">
      <c r="A35" s="7" t="s">
        <v>198</v>
      </c>
      <c r="B35" s="7" t="s">
        <v>62</v>
      </c>
      <c r="C35" s="1">
        <v>3078</v>
      </c>
      <c r="D35" s="1">
        <v>3158</v>
      </c>
      <c r="E35" s="1">
        <v>3256</v>
      </c>
      <c r="F35" s="1">
        <v>3410</v>
      </c>
      <c r="G35" s="1">
        <v>3541</v>
      </c>
      <c r="H35" s="1">
        <v>3705</v>
      </c>
      <c r="I35" s="1">
        <v>3953</v>
      </c>
      <c r="J35" s="1">
        <v>4300</v>
      </c>
      <c r="K35" s="1">
        <v>4431</v>
      </c>
      <c r="L35" s="1">
        <v>4664</v>
      </c>
      <c r="M35" s="1">
        <v>4742</v>
      </c>
      <c r="N35" s="1">
        <v>5011</v>
      </c>
    </row>
    <row r="36" spans="1:14" x14ac:dyDescent="0.3">
      <c r="A36" s="7" t="s">
        <v>198</v>
      </c>
      <c r="B36" s="7" t="s">
        <v>63</v>
      </c>
      <c r="C36" s="1">
        <v>1629</v>
      </c>
      <c r="D36" s="1">
        <v>1700</v>
      </c>
      <c r="E36" s="1">
        <v>1820</v>
      </c>
      <c r="F36" s="1">
        <v>1923</v>
      </c>
      <c r="G36" s="1">
        <v>2068</v>
      </c>
      <c r="H36" s="1">
        <v>2211</v>
      </c>
      <c r="I36" s="1">
        <v>2308</v>
      </c>
      <c r="J36" s="1">
        <v>2440</v>
      </c>
      <c r="K36" s="1">
        <v>2492</v>
      </c>
      <c r="L36" s="1">
        <v>2596</v>
      </c>
      <c r="M36" s="1">
        <v>2681</v>
      </c>
      <c r="N36" s="1">
        <v>2824</v>
      </c>
    </row>
    <row r="37" spans="1:14" x14ac:dyDescent="0.3">
      <c r="A37" s="7" t="s">
        <v>198</v>
      </c>
      <c r="B37" s="7" t="s">
        <v>64</v>
      </c>
      <c r="C37" s="1">
        <v>409</v>
      </c>
      <c r="D37" s="1">
        <v>415</v>
      </c>
      <c r="E37" s="1">
        <v>377</v>
      </c>
      <c r="F37" s="1">
        <v>417</v>
      </c>
      <c r="G37" s="1">
        <v>431</v>
      </c>
      <c r="H37" s="1">
        <v>443</v>
      </c>
      <c r="I37" s="1">
        <v>475</v>
      </c>
      <c r="J37" s="1">
        <v>512</v>
      </c>
      <c r="K37" s="1">
        <v>574</v>
      </c>
      <c r="L37" s="1">
        <v>647</v>
      </c>
      <c r="M37" s="1">
        <v>658</v>
      </c>
      <c r="N37" s="1">
        <v>703</v>
      </c>
    </row>
    <row r="38" spans="1:14" x14ac:dyDescent="0.3">
      <c r="A38" s="7" t="s">
        <v>198</v>
      </c>
      <c r="B38" s="7" t="s">
        <v>65</v>
      </c>
      <c r="C38" s="1">
        <v>75</v>
      </c>
      <c r="D38" s="1">
        <v>68</v>
      </c>
      <c r="E38" s="1">
        <v>56</v>
      </c>
      <c r="F38" s="1">
        <v>56</v>
      </c>
      <c r="G38" s="1">
        <v>65</v>
      </c>
      <c r="H38" s="1">
        <v>66</v>
      </c>
      <c r="I38" s="1">
        <v>63</v>
      </c>
      <c r="J38" s="1">
        <v>75</v>
      </c>
      <c r="K38" s="1">
        <v>76</v>
      </c>
      <c r="L38" s="1">
        <v>80</v>
      </c>
      <c r="M38" s="1">
        <v>76</v>
      </c>
      <c r="N38" s="1">
        <v>78</v>
      </c>
    </row>
    <row r="39" spans="1:14" x14ac:dyDescent="0.3">
      <c r="A39" s="7" t="s">
        <v>198</v>
      </c>
      <c r="B39" s="7" t="s">
        <v>66</v>
      </c>
      <c r="C39" s="1">
        <v>1964</v>
      </c>
      <c r="D39" s="1">
        <v>2069</v>
      </c>
      <c r="E39" s="1">
        <v>2185</v>
      </c>
      <c r="F39" s="1">
        <v>2260</v>
      </c>
      <c r="G39" s="1">
        <v>2212</v>
      </c>
      <c r="H39" s="1">
        <v>2200</v>
      </c>
      <c r="I39" s="1">
        <v>2306</v>
      </c>
      <c r="J39" s="1">
        <v>2361</v>
      </c>
      <c r="K39" s="1">
        <v>2502</v>
      </c>
      <c r="L39" s="1">
        <v>2457</v>
      </c>
      <c r="M39" s="1">
        <v>2680</v>
      </c>
      <c r="N39" s="1">
        <v>3019</v>
      </c>
    </row>
    <row r="40" spans="1:14" x14ac:dyDescent="0.3">
      <c r="A40" s="7" t="s">
        <v>198</v>
      </c>
      <c r="B40" s="7" t="s">
        <v>67</v>
      </c>
      <c r="C40" s="1">
        <v>5195</v>
      </c>
      <c r="D40" s="1">
        <v>5104</v>
      </c>
      <c r="E40" s="1">
        <v>5002</v>
      </c>
      <c r="F40" s="1">
        <v>4970</v>
      </c>
      <c r="G40" s="1">
        <v>4849</v>
      </c>
      <c r="H40" s="1">
        <v>4797</v>
      </c>
      <c r="I40" s="1">
        <v>4861</v>
      </c>
      <c r="J40" s="1">
        <v>5228</v>
      </c>
      <c r="K40" s="1">
        <v>5577</v>
      </c>
      <c r="L40" s="1">
        <v>5853</v>
      </c>
      <c r="M40" s="1">
        <v>6365</v>
      </c>
      <c r="N40" s="1">
        <v>6903</v>
      </c>
    </row>
    <row r="41" spans="1:14" x14ac:dyDescent="0.3">
      <c r="A41" s="7" t="s">
        <v>198</v>
      </c>
      <c r="B41" s="7" t="s">
        <v>68</v>
      </c>
      <c r="C41" s="1">
        <v>4839</v>
      </c>
      <c r="D41" s="1">
        <v>4919</v>
      </c>
      <c r="E41" s="1">
        <v>5058</v>
      </c>
      <c r="F41" s="1">
        <v>5253</v>
      </c>
      <c r="G41" s="1">
        <v>5415</v>
      </c>
      <c r="H41" s="1">
        <v>5552</v>
      </c>
      <c r="I41" s="1">
        <v>5707</v>
      </c>
      <c r="J41" s="1">
        <v>5800</v>
      </c>
      <c r="K41" s="1">
        <v>5826</v>
      </c>
      <c r="L41" s="1">
        <v>5884</v>
      </c>
      <c r="M41" s="1">
        <v>5841</v>
      </c>
      <c r="N41" s="1">
        <v>5931</v>
      </c>
    </row>
    <row r="42" spans="1:14" x14ac:dyDescent="0.3">
      <c r="A42" s="7" t="s">
        <v>198</v>
      </c>
      <c r="B42" s="7" t="s">
        <v>69</v>
      </c>
      <c r="C42" s="1">
        <v>3912</v>
      </c>
      <c r="D42" s="1">
        <v>3988</v>
      </c>
      <c r="E42" s="1">
        <v>4043</v>
      </c>
      <c r="F42" s="1">
        <v>4149</v>
      </c>
      <c r="G42" s="1">
        <v>4208</v>
      </c>
      <c r="H42" s="1">
        <v>4208</v>
      </c>
      <c r="I42" s="1">
        <v>4289</v>
      </c>
      <c r="J42" s="1">
        <v>4352</v>
      </c>
      <c r="K42" s="1">
        <v>4390</v>
      </c>
      <c r="L42" s="1">
        <v>4406</v>
      </c>
      <c r="M42" s="1">
        <v>4400</v>
      </c>
      <c r="N42" s="1">
        <v>4506</v>
      </c>
    </row>
    <row r="43" spans="1:14" x14ac:dyDescent="0.3">
      <c r="A43" s="7" t="s">
        <v>198</v>
      </c>
      <c r="B43" s="7" t="s">
        <v>70</v>
      </c>
      <c r="C43" s="1">
        <v>1789</v>
      </c>
      <c r="D43" s="1">
        <v>1781</v>
      </c>
      <c r="E43" s="1">
        <v>1700</v>
      </c>
      <c r="F43" s="1">
        <v>1692</v>
      </c>
      <c r="G43" s="1">
        <v>1693</v>
      </c>
      <c r="H43" s="1">
        <v>1738</v>
      </c>
      <c r="I43" s="1">
        <v>1816</v>
      </c>
      <c r="J43" s="1">
        <v>1927</v>
      </c>
      <c r="K43" s="1">
        <v>2043</v>
      </c>
      <c r="L43" s="1">
        <v>2165</v>
      </c>
      <c r="M43" s="1">
        <v>2291</v>
      </c>
      <c r="N43" s="1">
        <v>2410</v>
      </c>
    </row>
    <row r="44" spans="1:14" x14ac:dyDescent="0.3">
      <c r="A44" s="7" t="s">
        <v>198</v>
      </c>
      <c r="B44" s="7" t="s">
        <v>71</v>
      </c>
      <c r="C44" s="1">
        <v>424</v>
      </c>
      <c r="D44" s="1">
        <v>403</v>
      </c>
      <c r="E44" s="1">
        <v>342</v>
      </c>
      <c r="F44" s="1">
        <v>321</v>
      </c>
      <c r="G44" s="1">
        <v>349</v>
      </c>
      <c r="H44" s="1">
        <v>356</v>
      </c>
      <c r="I44" s="1">
        <v>405</v>
      </c>
      <c r="J44" s="1">
        <v>437</v>
      </c>
      <c r="K44" s="1">
        <v>463</v>
      </c>
      <c r="L44" s="1">
        <v>469</v>
      </c>
      <c r="M44" s="1">
        <v>475</v>
      </c>
      <c r="N44" s="1">
        <v>512</v>
      </c>
    </row>
    <row r="45" spans="1:14" x14ac:dyDescent="0.3">
      <c r="A45" s="7" t="s">
        <v>199</v>
      </c>
      <c r="B45" s="7" t="s">
        <v>60</v>
      </c>
      <c r="C45" s="1">
        <v>2656</v>
      </c>
      <c r="D45" s="1">
        <v>2790</v>
      </c>
      <c r="E45" s="1">
        <v>2693</v>
      </c>
      <c r="F45" s="1">
        <v>2645</v>
      </c>
      <c r="G45" s="1">
        <v>2591</v>
      </c>
      <c r="H45" s="1">
        <v>2550</v>
      </c>
      <c r="I45" s="1">
        <v>2567</v>
      </c>
      <c r="J45" s="1">
        <v>2715</v>
      </c>
      <c r="K45" s="1">
        <v>2845</v>
      </c>
      <c r="L45" s="1">
        <v>2875</v>
      </c>
      <c r="M45" s="1">
        <v>2991</v>
      </c>
      <c r="N45" s="1">
        <v>3208</v>
      </c>
    </row>
    <row r="46" spans="1:14" x14ac:dyDescent="0.3">
      <c r="A46" s="7" t="s">
        <v>199</v>
      </c>
      <c r="B46" s="7" t="s">
        <v>61</v>
      </c>
      <c r="C46" s="1">
        <v>4187</v>
      </c>
      <c r="D46" s="1">
        <v>4377</v>
      </c>
      <c r="E46" s="1">
        <v>4423</v>
      </c>
      <c r="F46" s="1">
        <v>4421</v>
      </c>
      <c r="G46" s="1">
        <v>4504</v>
      </c>
      <c r="H46" s="1">
        <v>4690</v>
      </c>
      <c r="I46" s="1">
        <v>4890</v>
      </c>
      <c r="J46" s="1">
        <v>5128</v>
      </c>
      <c r="K46" s="1">
        <v>5364</v>
      </c>
      <c r="L46" s="1">
        <v>5805</v>
      </c>
      <c r="M46" s="1">
        <v>6215</v>
      </c>
      <c r="N46" s="1">
        <v>6670</v>
      </c>
    </row>
    <row r="47" spans="1:14" x14ac:dyDescent="0.3">
      <c r="A47" s="7" t="s">
        <v>199</v>
      </c>
      <c r="B47" s="7" t="s">
        <v>62</v>
      </c>
      <c r="C47" s="1">
        <v>2769</v>
      </c>
      <c r="D47" s="1">
        <v>2886</v>
      </c>
      <c r="E47" s="1">
        <v>3000</v>
      </c>
      <c r="F47" s="1">
        <v>3044</v>
      </c>
      <c r="G47" s="1">
        <v>3160</v>
      </c>
      <c r="H47" s="1">
        <v>3276</v>
      </c>
      <c r="I47" s="1">
        <v>3481</v>
      </c>
      <c r="J47" s="1">
        <v>3617</v>
      </c>
      <c r="K47" s="1">
        <v>3775</v>
      </c>
      <c r="L47" s="1">
        <v>4028</v>
      </c>
      <c r="M47" s="1">
        <v>4268</v>
      </c>
      <c r="N47" s="1">
        <v>4495</v>
      </c>
    </row>
    <row r="48" spans="1:14" x14ac:dyDescent="0.3">
      <c r="A48" s="7" t="s">
        <v>199</v>
      </c>
      <c r="B48" s="7" t="s">
        <v>63</v>
      </c>
      <c r="C48" s="1">
        <v>1576</v>
      </c>
      <c r="D48" s="1">
        <v>1677</v>
      </c>
      <c r="E48" s="1">
        <v>1732</v>
      </c>
      <c r="F48" s="1">
        <v>1793</v>
      </c>
      <c r="G48" s="1">
        <v>1886</v>
      </c>
      <c r="H48" s="1">
        <v>1947</v>
      </c>
      <c r="I48" s="1">
        <v>1986</v>
      </c>
      <c r="J48" s="1">
        <v>2090</v>
      </c>
      <c r="K48" s="1">
        <v>2191</v>
      </c>
      <c r="L48" s="1">
        <v>2377</v>
      </c>
      <c r="M48" s="1">
        <v>2468</v>
      </c>
      <c r="N48" s="1">
        <v>2584</v>
      </c>
    </row>
    <row r="49" spans="1:14" x14ac:dyDescent="0.3">
      <c r="A49" s="7" t="s">
        <v>199</v>
      </c>
      <c r="B49" s="7" t="s">
        <v>64</v>
      </c>
      <c r="C49" s="1">
        <v>344</v>
      </c>
      <c r="D49" s="1">
        <v>365</v>
      </c>
      <c r="E49" s="1">
        <v>340</v>
      </c>
      <c r="F49" s="1">
        <v>331</v>
      </c>
      <c r="G49" s="1">
        <v>352</v>
      </c>
      <c r="H49" s="1">
        <v>374</v>
      </c>
      <c r="I49" s="1">
        <v>410</v>
      </c>
      <c r="J49" s="1">
        <v>427</v>
      </c>
      <c r="K49" s="1">
        <v>469</v>
      </c>
      <c r="L49" s="1">
        <v>506</v>
      </c>
      <c r="M49" s="1">
        <v>565</v>
      </c>
      <c r="N49" s="1">
        <v>605</v>
      </c>
    </row>
    <row r="50" spans="1:14" x14ac:dyDescent="0.3">
      <c r="A50" s="7" t="s">
        <v>199</v>
      </c>
      <c r="B50" s="7" t="s">
        <v>65</v>
      </c>
      <c r="C50" s="1">
        <v>45</v>
      </c>
      <c r="D50" s="1">
        <v>47</v>
      </c>
      <c r="E50" s="1">
        <v>41</v>
      </c>
      <c r="F50" s="1">
        <v>32</v>
      </c>
      <c r="G50" s="1">
        <v>29</v>
      </c>
      <c r="H50" s="1">
        <v>34</v>
      </c>
      <c r="I50" s="1">
        <v>40</v>
      </c>
      <c r="J50" s="1">
        <v>42</v>
      </c>
      <c r="K50" s="1">
        <v>46</v>
      </c>
      <c r="L50" s="1">
        <v>44</v>
      </c>
      <c r="M50" s="1">
        <v>53</v>
      </c>
      <c r="N50" s="1">
        <v>62</v>
      </c>
    </row>
    <row r="51" spans="1:14" x14ac:dyDescent="0.3">
      <c r="A51" s="7" t="s">
        <v>199</v>
      </c>
      <c r="B51" s="7" t="s">
        <v>66</v>
      </c>
      <c r="C51" s="1">
        <v>1834</v>
      </c>
      <c r="D51" s="1">
        <v>1939</v>
      </c>
      <c r="E51" s="1">
        <v>2027</v>
      </c>
      <c r="F51" s="1">
        <v>2048</v>
      </c>
      <c r="G51" s="1">
        <v>2060</v>
      </c>
      <c r="H51" s="1">
        <v>2073</v>
      </c>
      <c r="I51" s="1">
        <v>2221</v>
      </c>
      <c r="J51" s="1">
        <v>2357</v>
      </c>
      <c r="K51" s="1">
        <v>2335</v>
      </c>
      <c r="L51" s="1">
        <v>2396</v>
      </c>
      <c r="M51" s="1">
        <v>2526</v>
      </c>
      <c r="N51" s="1">
        <v>2582</v>
      </c>
    </row>
    <row r="52" spans="1:14" x14ac:dyDescent="0.3">
      <c r="A52" s="7" t="s">
        <v>199</v>
      </c>
      <c r="B52" s="7" t="s">
        <v>67</v>
      </c>
      <c r="C52" s="1">
        <v>4440</v>
      </c>
      <c r="D52" s="1">
        <v>4361</v>
      </c>
      <c r="E52" s="1">
        <v>4179</v>
      </c>
      <c r="F52" s="1">
        <v>4001</v>
      </c>
      <c r="G52" s="1">
        <v>3951</v>
      </c>
      <c r="H52" s="1">
        <v>4004</v>
      </c>
      <c r="I52" s="1">
        <v>4154</v>
      </c>
      <c r="J52" s="1">
        <v>4354</v>
      </c>
      <c r="K52" s="1">
        <v>4818</v>
      </c>
      <c r="L52" s="1">
        <v>5308</v>
      </c>
      <c r="M52" s="1">
        <v>5746</v>
      </c>
      <c r="N52" s="1">
        <v>6206</v>
      </c>
    </row>
    <row r="53" spans="1:14" x14ac:dyDescent="0.3">
      <c r="A53" s="7" t="s">
        <v>199</v>
      </c>
      <c r="B53" s="7" t="s">
        <v>68</v>
      </c>
      <c r="C53" s="1">
        <v>4062</v>
      </c>
      <c r="D53" s="1">
        <v>4158</v>
      </c>
      <c r="E53" s="1">
        <v>4154</v>
      </c>
      <c r="F53" s="1">
        <v>4133</v>
      </c>
      <c r="G53" s="1">
        <v>4231</v>
      </c>
      <c r="H53" s="1">
        <v>4344</v>
      </c>
      <c r="I53" s="1">
        <v>4375</v>
      </c>
      <c r="J53" s="1">
        <v>4459</v>
      </c>
      <c r="K53" s="1">
        <v>4453</v>
      </c>
      <c r="L53" s="1">
        <v>4513</v>
      </c>
      <c r="M53" s="1">
        <v>4507</v>
      </c>
      <c r="N53" s="1">
        <v>4635</v>
      </c>
    </row>
    <row r="54" spans="1:14" x14ac:dyDescent="0.3">
      <c r="A54" s="7" t="s">
        <v>199</v>
      </c>
      <c r="B54" s="7" t="s">
        <v>69</v>
      </c>
      <c r="C54" s="1">
        <v>3452</v>
      </c>
      <c r="D54" s="1">
        <v>3492</v>
      </c>
      <c r="E54" s="1">
        <v>3473</v>
      </c>
      <c r="F54" s="1">
        <v>3477</v>
      </c>
      <c r="G54" s="1">
        <v>3501</v>
      </c>
      <c r="H54" s="1">
        <v>3458</v>
      </c>
      <c r="I54" s="1">
        <v>3446</v>
      </c>
      <c r="J54" s="1">
        <v>3478</v>
      </c>
      <c r="K54" s="1">
        <v>3457</v>
      </c>
      <c r="L54" s="1">
        <v>3534</v>
      </c>
      <c r="M54" s="1">
        <v>3604</v>
      </c>
      <c r="N54" s="1">
        <v>3729</v>
      </c>
    </row>
    <row r="55" spans="1:14" x14ac:dyDescent="0.3">
      <c r="A55" s="7" t="s">
        <v>199</v>
      </c>
      <c r="B55" s="7" t="s">
        <v>70</v>
      </c>
      <c r="C55" s="1">
        <v>1435</v>
      </c>
      <c r="D55" s="1">
        <v>1449</v>
      </c>
      <c r="E55" s="1">
        <v>1340</v>
      </c>
      <c r="F55" s="1">
        <v>1275</v>
      </c>
      <c r="G55" s="1">
        <v>1287</v>
      </c>
      <c r="H55" s="1">
        <v>1371</v>
      </c>
      <c r="I55" s="1">
        <v>1452</v>
      </c>
      <c r="J55" s="1">
        <v>1483</v>
      </c>
      <c r="K55" s="1">
        <v>1594</v>
      </c>
      <c r="L55" s="1">
        <v>1664</v>
      </c>
      <c r="M55" s="1">
        <v>1742</v>
      </c>
      <c r="N55" s="1">
        <v>1810</v>
      </c>
    </row>
    <row r="56" spans="1:14" x14ac:dyDescent="0.3">
      <c r="A56" s="7" t="s">
        <v>199</v>
      </c>
      <c r="B56" s="7" t="s">
        <v>71</v>
      </c>
      <c r="C56" s="1">
        <v>326</v>
      </c>
      <c r="D56" s="1">
        <v>318</v>
      </c>
      <c r="E56" s="1">
        <v>293</v>
      </c>
      <c r="F56" s="1">
        <v>244</v>
      </c>
      <c r="G56" s="1">
        <v>246</v>
      </c>
      <c r="H56" s="1">
        <v>261</v>
      </c>
      <c r="I56" s="1">
        <v>257</v>
      </c>
      <c r="J56" s="1">
        <v>262</v>
      </c>
      <c r="K56" s="1">
        <v>285</v>
      </c>
      <c r="L56" s="1">
        <v>294</v>
      </c>
      <c r="M56" s="1">
        <v>314</v>
      </c>
      <c r="N56" s="1">
        <v>331</v>
      </c>
    </row>
    <row r="57" spans="1:14" x14ac:dyDescent="0.3">
      <c r="A57" s="7" t="s">
        <v>200</v>
      </c>
      <c r="B57" s="7" t="s">
        <v>60</v>
      </c>
      <c r="C57" s="1">
        <v>2361</v>
      </c>
      <c r="D57" s="1">
        <v>2364</v>
      </c>
      <c r="E57" s="1">
        <v>2354</v>
      </c>
      <c r="F57" s="1">
        <v>2365</v>
      </c>
      <c r="G57" s="1">
        <v>2435</v>
      </c>
      <c r="H57" s="1">
        <v>2599</v>
      </c>
      <c r="I57" s="1">
        <v>2691</v>
      </c>
      <c r="J57" s="1">
        <v>2719</v>
      </c>
      <c r="K57" s="1">
        <v>2745</v>
      </c>
      <c r="L57" s="1">
        <v>2963</v>
      </c>
      <c r="M57" s="1">
        <v>3068</v>
      </c>
      <c r="N57" s="1">
        <v>3391</v>
      </c>
    </row>
    <row r="58" spans="1:14" x14ac:dyDescent="0.3">
      <c r="A58" s="7" t="s">
        <v>200</v>
      </c>
      <c r="B58" s="7" t="s">
        <v>61</v>
      </c>
      <c r="C58" s="1">
        <v>3473</v>
      </c>
      <c r="D58" s="1">
        <v>3529</v>
      </c>
      <c r="E58" s="1">
        <v>3664</v>
      </c>
      <c r="F58" s="1">
        <v>3877</v>
      </c>
      <c r="G58" s="1">
        <v>4338</v>
      </c>
      <c r="H58" s="1">
        <v>4907</v>
      </c>
      <c r="I58" s="1">
        <v>5185</v>
      </c>
      <c r="J58" s="1">
        <v>5463</v>
      </c>
      <c r="K58" s="1">
        <v>5475</v>
      </c>
      <c r="L58" s="1">
        <v>5928</v>
      </c>
      <c r="M58" s="1">
        <v>6708</v>
      </c>
      <c r="N58" s="1">
        <v>7321</v>
      </c>
    </row>
    <row r="59" spans="1:14" x14ac:dyDescent="0.3">
      <c r="A59" s="7" t="s">
        <v>200</v>
      </c>
      <c r="B59" s="7" t="s">
        <v>62</v>
      </c>
      <c r="C59" s="1">
        <v>2229</v>
      </c>
      <c r="D59" s="1">
        <v>2282</v>
      </c>
      <c r="E59" s="1">
        <v>2356</v>
      </c>
      <c r="F59" s="1">
        <v>2500</v>
      </c>
      <c r="G59" s="1">
        <v>2594</v>
      </c>
      <c r="H59" s="1">
        <v>2798</v>
      </c>
      <c r="I59" s="1">
        <v>3000</v>
      </c>
      <c r="J59" s="1">
        <v>3246</v>
      </c>
      <c r="K59" s="1">
        <v>3483</v>
      </c>
      <c r="L59" s="1">
        <v>3767</v>
      </c>
      <c r="M59" s="1">
        <v>4040</v>
      </c>
      <c r="N59" s="1">
        <v>4299</v>
      </c>
    </row>
    <row r="60" spans="1:14" x14ac:dyDescent="0.3">
      <c r="A60" s="7" t="s">
        <v>200</v>
      </c>
      <c r="B60" s="7" t="s">
        <v>63</v>
      </c>
      <c r="C60" s="1">
        <v>1222</v>
      </c>
      <c r="D60" s="1">
        <v>1251</v>
      </c>
      <c r="E60" s="1">
        <v>1313</v>
      </c>
      <c r="F60" s="1">
        <v>1385</v>
      </c>
      <c r="G60" s="1">
        <v>1465</v>
      </c>
      <c r="H60" s="1">
        <v>1548</v>
      </c>
      <c r="I60" s="1">
        <v>1621</v>
      </c>
      <c r="J60" s="1">
        <v>1716</v>
      </c>
      <c r="K60" s="1">
        <v>1780</v>
      </c>
      <c r="L60" s="1">
        <v>1887</v>
      </c>
      <c r="M60" s="1">
        <v>1983</v>
      </c>
      <c r="N60" s="1">
        <v>2106</v>
      </c>
    </row>
    <row r="61" spans="1:14" x14ac:dyDescent="0.3">
      <c r="A61" s="7" t="s">
        <v>200</v>
      </c>
      <c r="B61" s="7" t="s">
        <v>64</v>
      </c>
      <c r="C61" s="1">
        <v>356</v>
      </c>
      <c r="D61" s="1">
        <v>347</v>
      </c>
      <c r="E61" s="1">
        <v>326</v>
      </c>
      <c r="F61" s="1">
        <v>316</v>
      </c>
      <c r="G61" s="1">
        <v>332</v>
      </c>
      <c r="H61" s="1">
        <v>325</v>
      </c>
      <c r="I61" s="1">
        <v>339</v>
      </c>
      <c r="J61" s="1">
        <v>368</v>
      </c>
      <c r="K61" s="1">
        <v>407</v>
      </c>
      <c r="L61" s="1">
        <v>444</v>
      </c>
      <c r="M61" s="1">
        <v>470</v>
      </c>
      <c r="N61" s="1">
        <v>510</v>
      </c>
    </row>
    <row r="62" spans="1:14" x14ac:dyDescent="0.3">
      <c r="A62" s="7" t="s">
        <v>200</v>
      </c>
      <c r="B62" s="7" t="s">
        <v>65</v>
      </c>
      <c r="C62" s="1">
        <v>46</v>
      </c>
      <c r="D62" s="1">
        <v>46</v>
      </c>
      <c r="E62" s="1">
        <v>36</v>
      </c>
      <c r="F62" s="1">
        <v>36</v>
      </c>
      <c r="G62" s="1">
        <v>45</v>
      </c>
      <c r="H62" s="1">
        <v>46</v>
      </c>
      <c r="I62" s="1">
        <v>57</v>
      </c>
      <c r="J62" s="1">
        <v>56</v>
      </c>
      <c r="K62" s="1">
        <v>53</v>
      </c>
      <c r="L62" s="1">
        <v>53</v>
      </c>
      <c r="M62" s="1">
        <v>51</v>
      </c>
      <c r="N62" s="1">
        <v>55</v>
      </c>
    </row>
    <row r="63" spans="1:14" x14ac:dyDescent="0.3">
      <c r="A63" s="7" t="s">
        <v>200</v>
      </c>
      <c r="B63" s="7" t="s">
        <v>66</v>
      </c>
      <c r="C63" s="1">
        <v>1594</v>
      </c>
      <c r="D63" s="1">
        <v>1760</v>
      </c>
      <c r="E63" s="1">
        <v>1885</v>
      </c>
      <c r="F63" s="1">
        <v>1956</v>
      </c>
      <c r="G63" s="1">
        <v>2005</v>
      </c>
      <c r="H63" s="1">
        <v>2157</v>
      </c>
      <c r="I63" s="1">
        <v>2151</v>
      </c>
      <c r="J63" s="1">
        <v>2233</v>
      </c>
      <c r="K63" s="1">
        <v>2268</v>
      </c>
      <c r="L63" s="1">
        <v>2369</v>
      </c>
      <c r="M63" s="1">
        <v>2496</v>
      </c>
      <c r="N63" s="1">
        <v>2510</v>
      </c>
    </row>
    <row r="64" spans="1:14" x14ac:dyDescent="0.3">
      <c r="A64" s="7" t="s">
        <v>200</v>
      </c>
      <c r="B64" s="7" t="s">
        <v>67</v>
      </c>
      <c r="C64" s="1">
        <v>3873</v>
      </c>
      <c r="D64" s="1">
        <v>3666</v>
      </c>
      <c r="E64" s="1">
        <v>3635</v>
      </c>
      <c r="F64" s="1">
        <v>3666</v>
      </c>
      <c r="G64" s="1">
        <v>3747</v>
      </c>
      <c r="H64" s="1">
        <v>3926</v>
      </c>
      <c r="I64" s="1">
        <v>4157</v>
      </c>
      <c r="J64" s="1">
        <v>4542</v>
      </c>
      <c r="K64" s="1">
        <v>4892</v>
      </c>
      <c r="L64" s="1">
        <v>5474</v>
      </c>
      <c r="M64" s="1">
        <v>5986</v>
      </c>
      <c r="N64" s="1">
        <v>6785</v>
      </c>
    </row>
    <row r="65" spans="1:14" x14ac:dyDescent="0.3">
      <c r="A65" s="7" t="s">
        <v>200</v>
      </c>
      <c r="B65" s="7" t="s">
        <v>68</v>
      </c>
      <c r="C65" s="1">
        <v>3598</v>
      </c>
      <c r="D65" s="1">
        <v>3628</v>
      </c>
      <c r="E65" s="1">
        <v>3717</v>
      </c>
      <c r="F65" s="1">
        <v>3829</v>
      </c>
      <c r="G65" s="1">
        <v>3998</v>
      </c>
      <c r="H65" s="1">
        <v>4111</v>
      </c>
      <c r="I65" s="1">
        <v>4225</v>
      </c>
      <c r="J65" s="1">
        <v>4307</v>
      </c>
      <c r="K65" s="1">
        <v>4476</v>
      </c>
      <c r="L65" s="1">
        <v>4544</v>
      </c>
      <c r="M65" s="1">
        <v>4584</v>
      </c>
      <c r="N65" s="1">
        <v>4741</v>
      </c>
    </row>
    <row r="66" spans="1:14" x14ac:dyDescent="0.3">
      <c r="A66" s="7" t="s">
        <v>200</v>
      </c>
      <c r="B66" s="7" t="s">
        <v>69</v>
      </c>
      <c r="C66" s="1">
        <v>2807</v>
      </c>
      <c r="D66" s="1">
        <v>2842</v>
      </c>
      <c r="E66" s="1">
        <v>2894</v>
      </c>
      <c r="F66" s="1">
        <v>2942</v>
      </c>
      <c r="G66" s="1">
        <v>2941</v>
      </c>
      <c r="H66" s="1">
        <v>3026</v>
      </c>
      <c r="I66" s="1">
        <v>3084</v>
      </c>
      <c r="J66" s="1">
        <v>3146</v>
      </c>
      <c r="K66" s="1">
        <v>3213</v>
      </c>
      <c r="L66" s="1">
        <v>3311</v>
      </c>
      <c r="M66" s="1">
        <v>3414</v>
      </c>
      <c r="N66" s="1">
        <v>3480</v>
      </c>
    </row>
    <row r="67" spans="1:14" x14ac:dyDescent="0.3">
      <c r="A67" s="7" t="s">
        <v>200</v>
      </c>
      <c r="B67" s="7" t="s">
        <v>70</v>
      </c>
      <c r="C67" s="1">
        <v>1422</v>
      </c>
      <c r="D67" s="1">
        <v>1330</v>
      </c>
      <c r="E67" s="1">
        <v>1269</v>
      </c>
      <c r="F67" s="1">
        <v>1247</v>
      </c>
      <c r="G67" s="1">
        <v>1282</v>
      </c>
      <c r="H67" s="1">
        <v>1278</v>
      </c>
      <c r="I67" s="1">
        <v>1335</v>
      </c>
      <c r="J67" s="1">
        <v>1358</v>
      </c>
      <c r="K67" s="1">
        <v>1464</v>
      </c>
      <c r="L67" s="1">
        <v>1507</v>
      </c>
      <c r="M67" s="1">
        <v>1579</v>
      </c>
      <c r="N67" s="1">
        <v>1696</v>
      </c>
    </row>
    <row r="68" spans="1:14" x14ac:dyDescent="0.3">
      <c r="A68" s="7" t="s">
        <v>200</v>
      </c>
      <c r="B68" s="7" t="s">
        <v>71</v>
      </c>
      <c r="C68" s="1">
        <v>346</v>
      </c>
      <c r="D68" s="1">
        <v>328</v>
      </c>
      <c r="E68" s="1">
        <v>279</v>
      </c>
      <c r="F68" s="1">
        <v>251</v>
      </c>
      <c r="G68" s="1">
        <v>250</v>
      </c>
      <c r="H68" s="1">
        <v>288</v>
      </c>
      <c r="I68" s="1">
        <v>285</v>
      </c>
      <c r="J68" s="1">
        <v>306</v>
      </c>
      <c r="K68" s="1">
        <v>318</v>
      </c>
      <c r="L68" s="1">
        <v>320</v>
      </c>
      <c r="M68" s="1">
        <v>337</v>
      </c>
      <c r="N68" s="1">
        <v>345</v>
      </c>
    </row>
    <row r="69" spans="1:14" x14ac:dyDescent="0.3">
      <c r="A69" s="7" t="s">
        <v>201</v>
      </c>
      <c r="B69" s="7" t="s">
        <v>60</v>
      </c>
      <c r="C69" s="1">
        <v>2535</v>
      </c>
      <c r="D69" s="1">
        <v>2533</v>
      </c>
      <c r="E69" s="1">
        <v>2515</v>
      </c>
      <c r="F69" s="1">
        <v>2451</v>
      </c>
      <c r="G69" s="1">
        <v>2390</v>
      </c>
      <c r="H69" s="1">
        <v>2361</v>
      </c>
      <c r="I69" s="1">
        <v>2321</v>
      </c>
      <c r="J69" s="1">
        <v>2302</v>
      </c>
      <c r="K69" s="1">
        <v>2409</v>
      </c>
      <c r="L69" s="1">
        <v>2434</v>
      </c>
      <c r="M69" s="1">
        <v>2569</v>
      </c>
      <c r="N69" s="1">
        <v>2889</v>
      </c>
    </row>
    <row r="70" spans="1:14" x14ac:dyDescent="0.3">
      <c r="A70" s="7" t="s">
        <v>201</v>
      </c>
      <c r="B70" s="7" t="s">
        <v>61</v>
      </c>
      <c r="C70" s="1">
        <v>4378</v>
      </c>
      <c r="D70" s="1">
        <v>4484</v>
      </c>
      <c r="E70" s="1">
        <v>4642</v>
      </c>
      <c r="F70" s="1">
        <v>4763</v>
      </c>
      <c r="G70" s="1">
        <v>4921</v>
      </c>
      <c r="H70" s="1">
        <v>5078</v>
      </c>
      <c r="I70" s="1">
        <v>5188</v>
      </c>
      <c r="J70" s="1">
        <v>5374</v>
      </c>
      <c r="K70" s="1">
        <v>5789</v>
      </c>
      <c r="L70" s="1">
        <v>5973</v>
      </c>
      <c r="M70" s="1">
        <v>6131</v>
      </c>
      <c r="N70" s="1">
        <v>6412</v>
      </c>
    </row>
    <row r="71" spans="1:14" x14ac:dyDescent="0.3">
      <c r="A71" s="7" t="s">
        <v>201</v>
      </c>
      <c r="B71" s="7" t="s">
        <v>62</v>
      </c>
      <c r="C71" s="1">
        <v>3190</v>
      </c>
      <c r="D71" s="1">
        <v>3307</v>
      </c>
      <c r="E71" s="1">
        <v>3447</v>
      </c>
      <c r="F71" s="1">
        <v>3487</v>
      </c>
      <c r="G71" s="1">
        <v>3645</v>
      </c>
      <c r="H71" s="1">
        <v>3821</v>
      </c>
      <c r="I71" s="1">
        <v>4007</v>
      </c>
      <c r="J71" s="1">
        <v>4191</v>
      </c>
      <c r="K71" s="1">
        <v>4554</v>
      </c>
      <c r="L71" s="1">
        <v>4745</v>
      </c>
      <c r="M71" s="1">
        <v>4923</v>
      </c>
      <c r="N71" s="1">
        <v>5213</v>
      </c>
    </row>
    <row r="72" spans="1:14" x14ac:dyDescent="0.3">
      <c r="A72" s="7" t="s">
        <v>201</v>
      </c>
      <c r="B72" s="7" t="s">
        <v>63</v>
      </c>
      <c r="C72" s="1">
        <v>1909</v>
      </c>
      <c r="D72" s="1">
        <v>1986</v>
      </c>
      <c r="E72" s="1">
        <v>2045</v>
      </c>
      <c r="F72" s="1">
        <v>2131</v>
      </c>
      <c r="G72" s="1">
        <v>2224</v>
      </c>
      <c r="H72" s="1">
        <v>2341</v>
      </c>
      <c r="I72" s="1">
        <v>2406</v>
      </c>
      <c r="J72" s="1">
        <v>2478</v>
      </c>
      <c r="K72" s="1">
        <v>2661</v>
      </c>
      <c r="L72" s="1">
        <v>2750</v>
      </c>
      <c r="M72" s="1">
        <v>2907</v>
      </c>
      <c r="N72" s="1">
        <v>3064</v>
      </c>
    </row>
    <row r="73" spans="1:14" x14ac:dyDescent="0.3">
      <c r="A73" s="7" t="s">
        <v>201</v>
      </c>
      <c r="B73" s="7" t="s">
        <v>64</v>
      </c>
      <c r="C73" s="1">
        <v>516</v>
      </c>
      <c r="D73" s="1">
        <v>548</v>
      </c>
      <c r="E73" s="1">
        <v>522</v>
      </c>
      <c r="F73" s="1">
        <v>489</v>
      </c>
      <c r="G73" s="1">
        <v>495</v>
      </c>
      <c r="H73" s="1">
        <v>533</v>
      </c>
      <c r="I73" s="1">
        <v>557</v>
      </c>
      <c r="J73" s="1">
        <v>604</v>
      </c>
      <c r="K73" s="1">
        <v>716</v>
      </c>
      <c r="L73" s="1">
        <v>748</v>
      </c>
      <c r="M73" s="1">
        <v>825</v>
      </c>
      <c r="N73" s="1">
        <v>915</v>
      </c>
    </row>
    <row r="74" spans="1:14" x14ac:dyDescent="0.3">
      <c r="A74" s="7" t="s">
        <v>201</v>
      </c>
      <c r="B74" s="7" t="s">
        <v>65</v>
      </c>
      <c r="C74" s="1">
        <v>84</v>
      </c>
      <c r="D74" s="1">
        <v>72</v>
      </c>
      <c r="E74" s="1">
        <v>52</v>
      </c>
      <c r="F74" s="1">
        <v>41</v>
      </c>
      <c r="G74" s="1">
        <v>43</v>
      </c>
      <c r="H74" s="1">
        <v>56</v>
      </c>
      <c r="I74" s="1">
        <v>61</v>
      </c>
      <c r="J74" s="1">
        <v>73</v>
      </c>
      <c r="K74" s="1">
        <v>88</v>
      </c>
      <c r="L74" s="1">
        <v>83</v>
      </c>
      <c r="M74" s="1">
        <v>93</v>
      </c>
      <c r="N74" s="1">
        <v>108</v>
      </c>
    </row>
    <row r="75" spans="1:14" x14ac:dyDescent="0.3">
      <c r="A75" s="7" t="s">
        <v>201</v>
      </c>
      <c r="B75" s="7" t="s">
        <v>66</v>
      </c>
      <c r="C75" s="1">
        <v>1516</v>
      </c>
      <c r="D75" s="1">
        <v>1589</v>
      </c>
      <c r="E75" s="1">
        <v>1698</v>
      </c>
      <c r="F75" s="1">
        <v>1721</v>
      </c>
      <c r="G75" s="1">
        <v>1722</v>
      </c>
      <c r="H75" s="1">
        <v>1730</v>
      </c>
      <c r="I75" s="1">
        <v>1784</v>
      </c>
      <c r="J75" s="1">
        <v>1884</v>
      </c>
      <c r="K75" s="1">
        <v>1851</v>
      </c>
      <c r="L75" s="1">
        <v>1896</v>
      </c>
      <c r="M75" s="1">
        <v>1984</v>
      </c>
      <c r="N75" s="1">
        <v>2156</v>
      </c>
    </row>
    <row r="76" spans="1:14" x14ac:dyDescent="0.3">
      <c r="A76" s="7" t="s">
        <v>201</v>
      </c>
      <c r="B76" s="7" t="s">
        <v>67</v>
      </c>
      <c r="C76" s="1">
        <v>4013</v>
      </c>
      <c r="D76" s="1">
        <v>3915</v>
      </c>
      <c r="E76" s="1">
        <v>3834</v>
      </c>
      <c r="F76" s="1">
        <v>3835</v>
      </c>
      <c r="G76" s="1">
        <v>3823</v>
      </c>
      <c r="H76" s="1">
        <v>3813</v>
      </c>
      <c r="I76" s="1">
        <v>3870</v>
      </c>
      <c r="J76" s="1">
        <v>4036</v>
      </c>
      <c r="K76" s="1">
        <v>4309</v>
      </c>
      <c r="L76" s="1">
        <v>4547</v>
      </c>
      <c r="M76" s="1">
        <v>4810</v>
      </c>
      <c r="N76" s="1">
        <v>5179</v>
      </c>
    </row>
    <row r="77" spans="1:14" x14ac:dyDescent="0.3">
      <c r="A77" s="7" t="s">
        <v>201</v>
      </c>
      <c r="B77" s="7" t="s">
        <v>68</v>
      </c>
      <c r="C77" s="1">
        <v>3993</v>
      </c>
      <c r="D77" s="1">
        <v>3971</v>
      </c>
      <c r="E77" s="1">
        <v>3957</v>
      </c>
      <c r="F77" s="1">
        <v>3941</v>
      </c>
      <c r="G77" s="1">
        <v>4047</v>
      </c>
      <c r="H77" s="1">
        <v>4099</v>
      </c>
      <c r="I77" s="1">
        <v>4112</v>
      </c>
      <c r="J77" s="1">
        <v>4209</v>
      </c>
      <c r="K77" s="1">
        <v>4303</v>
      </c>
      <c r="L77" s="1">
        <v>4327</v>
      </c>
      <c r="M77" s="1">
        <v>4335</v>
      </c>
      <c r="N77" s="1">
        <v>4420</v>
      </c>
    </row>
    <row r="78" spans="1:14" x14ac:dyDescent="0.3">
      <c r="A78" s="7" t="s">
        <v>201</v>
      </c>
      <c r="B78" s="7" t="s">
        <v>69</v>
      </c>
      <c r="C78" s="1">
        <v>3344</v>
      </c>
      <c r="D78" s="1">
        <v>3370</v>
      </c>
      <c r="E78" s="1">
        <v>3382</v>
      </c>
      <c r="F78" s="1">
        <v>3358</v>
      </c>
      <c r="G78" s="1">
        <v>3381</v>
      </c>
      <c r="H78" s="1">
        <v>3428</v>
      </c>
      <c r="I78" s="1">
        <v>3474</v>
      </c>
      <c r="J78" s="1">
        <v>3494</v>
      </c>
      <c r="K78" s="1">
        <v>3561</v>
      </c>
      <c r="L78" s="1">
        <v>3607</v>
      </c>
      <c r="M78" s="1">
        <v>3652</v>
      </c>
      <c r="N78" s="1">
        <v>3725</v>
      </c>
    </row>
    <row r="79" spans="1:14" x14ac:dyDescent="0.3">
      <c r="A79" s="7" t="s">
        <v>201</v>
      </c>
      <c r="B79" s="7" t="s">
        <v>70</v>
      </c>
      <c r="C79" s="1">
        <v>1732</v>
      </c>
      <c r="D79" s="1">
        <v>1708</v>
      </c>
      <c r="E79" s="1">
        <v>1586</v>
      </c>
      <c r="F79" s="1">
        <v>1505</v>
      </c>
      <c r="G79" s="1">
        <v>1514</v>
      </c>
      <c r="H79" s="1">
        <v>1556</v>
      </c>
      <c r="I79" s="1">
        <v>1642</v>
      </c>
      <c r="J79" s="1">
        <v>1714</v>
      </c>
      <c r="K79" s="1">
        <v>1877</v>
      </c>
      <c r="L79" s="1">
        <v>1901</v>
      </c>
      <c r="M79" s="1">
        <v>1987</v>
      </c>
      <c r="N79" s="1">
        <v>2043</v>
      </c>
    </row>
    <row r="80" spans="1:14" x14ac:dyDescent="0.3">
      <c r="A80" s="7" t="s">
        <v>201</v>
      </c>
      <c r="B80" s="7" t="s">
        <v>71</v>
      </c>
      <c r="C80" s="1">
        <v>475</v>
      </c>
      <c r="D80" s="1">
        <v>443</v>
      </c>
      <c r="E80" s="1">
        <v>367</v>
      </c>
      <c r="F80" s="1">
        <v>273</v>
      </c>
      <c r="G80" s="1">
        <v>289</v>
      </c>
      <c r="H80" s="1">
        <v>309</v>
      </c>
      <c r="I80" s="1">
        <v>353</v>
      </c>
      <c r="J80" s="1">
        <v>369</v>
      </c>
      <c r="K80" s="1">
        <v>382</v>
      </c>
      <c r="L80" s="1">
        <v>394</v>
      </c>
      <c r="M80" s="1">
        <v>416</v>
      </c>
      <c r="N80" s="1">
        <v>461</v>
      </c>
    </row>
    <row r="81" spans="1:14" x14ac:dyDescent="0.3">
      <c r="A81" s="7" t="s">
        <v>202</v>
      </c>
      <c r="B81" s="7" t="s">
        <v>60</v>
      </c>
      <c r="C81" s="1">
        <v>1704</v>
      </c>
      <c r="D81" s="1">
        <v>1774</v>
      </c>
      <c r="E81" s="1">
        <v>1810</v>
      </c>
      <c r="F81" s="1">
        <v>1856</v>
      </c>
      <c r="G81" s="1">
        <v>1777</v>
      </c>
      <c r="H81" s="1">
        <v>1733</v>
      </c>
      <c r="I81" s="1">
        <v>1657</v>
      </c>
      <c r="J81" s="1">
        <v>1734</v>
      </c>
      <c r="K81" s="1">
        <v>1774</v>
      </c>
      <c r="L81" s="1">
        <v>1864</v>
      </c>
      <c r="M81" s="1">
        <v>1981</v>
      </c>
      <c r="N81" s="1">
        <v>2056</v>
      </c>
    </row>
    <row r="82" spans="1:14" x14ac:dyDescent="0.3">
      <c r="A82" s="7" t="s">
        <v>202</v>
      </c>
      <c r="B82" s="7" t="s">
        <v>61</v>
      </c>
      <c r="C82" s="1">
        <v>2662</v>
      </c>
      <c r="D82" s="1">
        <v>2755</v>
      </c>
      <c r="E82" s="1">
        <v>2841</v>
      </c>
      <c r="F82" s="1">
        <v>3145</v>
      </c>
      <c r="G82" s="1">
        <v>3302</v>
      </c>
      <c r="H82" s="1">
        <v>3487</v>
      </c>
      <c r="I82" s="1">
        <v>3712</v>
      </c>
      <c r="J82" s="1">
        <v>3871</v>
      </c>
      <c r="K82" s="1">
        <v>3834</v>
      </c>
      <c r="L82" s="1">
        <v>4089</v>
      </c>
      <c r="M82" s="1">
        <v>4333</v>
      </c>
      <c r="N82" s="1">
        <v>4546</v>
      </c>
    </row>
    <row r="83" spans="1:14" x14ac:dyDescent="0.3">
      <c r="A83" s="7" t="s">
        <v>202</v>
      </c>
      <c r="B83" s="7" t="s">
        <v>62</v>
      </c>
      <c r="C83" s="1">
        <v>2121</v>
      </c>
      <c r="D83" s="1">
        <v>2175</v>
      </c>
      <c r="E83" s="1">
        <v>2214</v>
      </c>
      <c r="F83" s="1">
        <v>2296</v>
      </c>
      <c r="G83" s="1">
        <v>2362</v>
      </c>
      <c r="H83" s="1">
        <v>2488</v>
      </c>
      <c r="I83" s="1">
        <v>2588</v>
      </c>
      <c r="J83" s="1">
        <v>2688</v>
      </c>
      <c r="K83" s="1">
        <v>2783</v>
      </c>
      <c r="L83" s="1">
        <v>2873</v>
      </c>
      <c r="M83" s="1">
        <v>2977</v>
      </c>
      <c r="N83" s="1">
        <v>3129</v>
      </c>
    </row>
    <row r="84" spans="1:14" x14ac:dyDescent="0.3">
      <c r="A84" s="7" t="s">
        <v>202</v>
      </c>
      <c r="B84" s="7" t="s">
        <v>63</v>
      </c>
      <c r="C84" s="1">
        <v>1272</v>
      </c>
      <c r="D84" s="1">
        <v>1303</v>
      </c>
      <c r="E84" s="1">
        <v>1361</v>
      </c>
      <c r="F84" s="1">
        <v>1463</v>
      </c>
      <c r="G84" s="1">
        <v>1552</v>
      </c>
      <c r="H84" s="1">
        <v>1599</v>
      </c>
      <c r="I84" s="1">
        <v>1657</v>
      </c>
      <c r="J84" s="1">
        <v>1717</v>
      </c>
      <c r="K84" s="1">
        <v>1795</v>
      </c>
      <c r="L84" s="1">
        <v>1891</v>
      </c>
      <c r="M84" s="1">
        <v>1956</v>
      </c>
      <c r="N84" s="1">
        <v>2047</v>
      </c>
    </row>
    <row r="85" spans="1:14" x14ac:dyDescent="0.3">
      <c r="A85" s="7" t="s">
        <v>202</v>
      </c>
      <c r="B85" s="7" t="s">
        <v>64</v>
      </c>
      <c r="C85" s="1">
        <v>230</v>
      </c>
      <c r="D85" s="1">
        <v>224</v>
      </c>
      <c r="E85" s="1">
        <v>217</v>
      </c>
      <c r="F85" s="1">
        <v>265</v>
      </c>
      <c r="G85" s="1">
        <v>275</v>
      </c>
      <c r="H85" s="1">
        <v>314</v>
      </c>
      <c r="I85" s="1">
        <v>343</v>
      </c>
      <c r="J85" s="1">
        <v>406</v>
      </c>
      <c r="K85" s="1">
        <v>447</v>
      </c>
      <c r="L85" s="1">
        <v>504</v>
      </c>
      <c r="M85" s="1">
        <v>505</v>
      </c>
      <c r="N85" s="1">
        <v>531</v>
      </c>
    </row>
    <row r="86" spans="1:14" x14ac:dyDescent="0.3">
      <c r="A86" s="7" t="s">
        <v>202</v>
      </c>
      <c r="B86" s="7" t="s">
        <v>65</v>
      </c>
      <c r="C86" s="1">
        <v>34</v>
      </c>
      <c r="D86" s="1">
        <v>32</v>
      </c>
      <c r="E86" s="1">
        <v>23</v>
      </c>
      <c r="F86" s="1">
        <v>23</v>
      </c>
      <c r="G86" s="1">
        <v>13</v>
      </c>
      <c r="H86" s="1">
        <v>13</v>
      </c>
      <c r="I86" s="1">
        <v>16</v>
      </c>
      <c r="J86" s="1">
        <v>20</v>
      </c>
      <c r="K86" s="1">
        <v>19</v>
      </c>
      <c r="L86" s="1">
        <v>26</v>
      </c>
      <c r="M86" s="1">
        <v>35</v>
      </c>
      <c r="N86" s="1">
        <v>36</v>
      </c>
    </row>
    <row r="87" spans="1:14" x14ac:dyDescent="0.3">
      <c r="A87" s="7" t="s">
        <v>202</v>
      </c>
      <c r="B87" s="7" t="s">
        <v>66</v>
      </c>
      <c r="C87" s="1">
        <v>994</v>
      </c>
      <c r="D87" s="1">
        <v>1003</v>
      </c>
      <c r="E87" s="1">
        <v>1082</v>
      </c>
      <c r="F87" s="1">
        <v>1057</v>
      </c>
      <c r="G87" s="1">
        <v>1076</v>
      </c>
      <c r="H87" s="1">
        <v>1103</v>
      </c>
      <c r="I87" s="1">
        <v>1130</v>
      </c>
      <c r="J87" s="1">
        <v>1212</v>
      </c>
      <c r="K87" s="1">
        <v>1338</v>
      </c>
      <c r="L87" s="1">
        <v>1341</v>
      </c>
      <c r="M87" s="1">
        <v>1338</v>
      </c>
      <c r="N87" s="1">
        <v>1350</v>
      </c>
    </row>
    <row r="88" spans="1:14" x14ac:dyDescent="0.3">
      <c r="A88" s="7" t="s">
        <v>202</v>
      </c>
      <c r="B88" s="7" t="s">
        <v>67</v>
      </c>
      <c r="C88" s="1">
        <v>2429</v>
      </c>
      <c r="D88" s="1">
        <v>2305</v>
      </c>
      <c r="E88" s="1">
        <v>2352</v>
      </c>
      <c r="F88" s="1">
        <v>2413</v>
      </c>
      <c r="G88" s="1">
        <v>2369</v>
      </c>
      <c r="H88" s="1">
        <v>2469</v>
      </c>
      <c r="I88" s="1">
        <v>2592</v>
      </c>
      <c r="J88" s="1">
        <v>2712</v>
      </c>
      <c r="K88" s="1">
        <v>2788</v>
      </c>
      <c r="L88" s="1">
        <v>2992</v>
      </c>
      <c r="M88" s="1">
        <v>3298</v>
      </c>
      <c r="N88" s="1">
        <v>3565</v>
      </c>
    </row>
    <row r="89" spans="1:14" x14ac:dyDescent="0.3">
      <c r="A89" s="7" t="s">
        <v>202</v>
      </c>
      <c r="B89" s="7" t="s">
        <v>68</v>
      </c>
      <c r="C89" s="1">
        <v>2592</v>
      </c>
      <c r="D89" s="1">
        <v>2593</v>
      </c>
      <c r="E89" s="1">
        <v>2533</v>
      </c>
      <c r="F89" s="1">
        <v>2580</v>
      </c>
      <c r="G89" s="1">
        <v>2590</v>
      </c>
      <c r="H89" s="1">
        <v>2547</v>
      </c>
      <c r="I89" s="1">
        <v>2591</v>
      </c>
      <c r="J89" s="1">
        <v>2667</v>
      </c>
      <c r="K89" s="1">
        <v>2680</v>
      </c>
      <c r="L89" s="1">
        <v>2700</v>
      </c>
      <c r="M89" s="1">
        <v>2698</v>
      </c>
      <c r="N89" s="1">
        <v>2731</v>
      </c>
    </row>
    <row r="90" spans="1:14" x14ac:dyDescent="0.3">
      <c r="A90" s="7" t="s">
        <v>202</v>
      </c>
      <c r="B90" s="7" t="s">
        <v>69</v>
      </c>
      <c r="C90" s="1">
        <v>2257</v>
      </c>
      <c r="D90" s="1">
        <v>2276</v>
      </c>
      <c r="E90" s="1">
        <v>2273</v>
      </c>
      <c r="F90" s="1">
        <v>2307</v>
      </c>
      <c r="G90" s="1">
        <v>2315</v>
      </c>
      <c r="H90" s="1">
        <v>2369</v>
      </c>
      <c r="I90" s="1">
        <v>2330</v>
      </c>
      <c r="J90" s="1">
        <v>2306</v>
      </c>
      <c r="K90" s="1">
        <v>2331</v>
      </c>
      <c r="L90" s="1">
        <v>2365</v>
      </c>
      <c r="M90" s="1">
        <v>2340</v>
      </c>
      <c r="N90" s="1">
        <v>2405</v>
      </c>
    </row>
    <row r="91" spans="1:14" x14ac:dyDescent="0.3">
      <c r="A91" s="7" t="s">
        <v>202</v>
      </c>
      <c r="B91" s="7" t="s">
        <v>70</v>
      </c>
      <c r="C91" s="1">
        <v>888</v>
      </c>
      <c r="D91" s="1">
        <v>882</v>
      </c>
      <c r="E91" s="1">
        <v>827</v>
      </c>
      <c r="F91" s="1">
        <v>860</v>
      </c>
      <c r="G91" s="1">
        <v>871</v>
      </c>
      <c r="H91" s="1">
        <v>950</v>
      </c>
      <c r="I91" s="1">
        <v>945</v>
      </c>
      <c r="J91" s="1">
        <v>994</v>
      </c>
      <c r="K91" s="1">
        <v>1096</v>
      </c>
      <c r="L91" s="1">
        <v>1152</v>
      </c>
      <c r="M91" s="1">
        <v>1146</v>
      </c>
      <c r="N91" s="1">
        <v>1145</v>
      </c>
    </row>
    <row r="92" spans="1:14" x14ac:dyDescent="0.3">
      <c r="A92" s="7" t="s">
        <v>202</v>
      </c>
      <c r="B92" s="7" t="s">
        <v>71</v>
      </c>
      <c r="C92" s="1">
        <v>200</v>
      </c>
      <c r="D92" s="1">
        <v>181</v>
      </c>
      <c r="E92" s="1">
        <v>139</v>
      </c>
      <c r="F92" s="1">
        <v>109</v>
      </c>
      <c r="G92" s="1">
        <v>105</v>
      </c>
      <c r="H92" s="1">
        <v>110</v>
      </c>
      <c r="I92" s="1">
        <v>132</v>
      </c>
      <c r="J92" s="1">
        <v>143</v>
      </c>
      <c r="K92" s="1">
        <v>150</v>
      </c>
      <c r="L92" s="1">
        <v>159</v>
      </c>
      <c r="M92" s="1">
        <v>179</v>
      </c>
      <c r="N92" s="1">
        <v>198</v>
      </c>
    </row>
    <row r="93" spans="1:14" x14ac:dyDescent="0.3">
      <c r="A93" s="10" t="s">
        <v>17</v>
      </c>
      <c r="B93" s="10" t="s">
        <v>17</v>
      </c>
      <c r="C93" s="5">
        <v>184397</v>
      </c>
      <c r="D93" s="5">
        <v>187722</v>
      </c>
      <c r="E93" s="5">
        <v>189134</v>
      </c>
      <c r="F93" s="5">
        <v>191339</v>
      </c>
      <c r="G93" s="5">
        <v>194925</v>
      </c>
      <c r="H93" s="5">
        <v>199918</v>
      </c>
      <c r="I93" s="5">
        <v>206391</v>
      </c>
      <c r="J93" s="5">
        <v>214033</v>
      </c>
      <c r="K93" s="5">
        <v>223123</v>
      </c>
      <c r="L93" s="5">
        <v>232068</v>
      </c>
      <c r="M93" s="5">
        <v>242573</v>
      </c>
      <c r="N93" s="5">
        <v>256111</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60</v>
      </c>
      <c r="C98" s="2">
        <v>0.58485329103885797</v>
      </c>
      <c r="D98" s="2">
        <v>0.57718631178707203</v>
      </c>
      <c r="E98" s="2">
        <v>0.57426112981668498</v>
      </c>
      <c r="F98" s="2">
        <v>0.57428987618353999</v>
      </c>
      <c r="G98" s="2">
        <v>0.55885588558855903</v>
      </c>
      <c r="H98" s="2">
        <v>0.54595015576324002</v>
      </c>
      <c r="I98" s="2">
        <v>0.52652472031757502</v>
      </c>
      <c r="J98" s="2">
        <v>0.52387495705942999</v>
      </c>
      <c r="K98" s="2">
        <v>0.52619207521826705</v>
      </c>
      <c r="L98" s="2">
        <v>0.53005464480874298</v>
      </c>
      <c r="M98" s="2">
        <v>0.53986609860012202</v>
      </c>
      <c r="N98" s="2">
        <v>0.55196051549218506</v>
      </c>
    </row>
    <row r="99" spans="1:14" x14ac:dyDescent="0.3">
      <c r="A99" s="8" t="s">
        <v>196</v>
      </c>
      <c r="B99" s="8" t="s">
        <v>61</v>
      </c>
      <c r="C99" s="2">
        <v>0.49726974881689101</v>
      </c>
      <c r="D99" s="2">
        <v>0.50618612157073695</v>
      </c>
      <c r="E99" s="2">
        <v>0.51902805074146896</v>
      </c>
      <c r="F99" s="2">
        <v>0.52490842490842504</v>
      </c>
      <c r="G99" s="2">
        <v>0.53946661893681802</v>
      </c>
      <c r="H99" s="2">
        <v>0.53743700503959702</v>
      </c>
      <c r="I99" s="2">
        <v>0.533204497540408</v>
      </c>
      <c r="J99" s="2">
        <v>0.52437553832902695</v>
      </c>
      <c r="K99" s="2">
        <v>0.52809696206516599</v>
      </c>
      <c r="L99" s="2">
        <v>0.52936835891381395</v>
      </c>
      <c r="M99" s="2">
        <v>0.522711583597957</v>
      </c>
      <c r="N99" s="2">
        <v>0.51648066441733698</v>
      </c>
    </row>
    <row r="100" spans="1:14" x14ac:dyDescent="0.3">
      <c r="A100" s="8" t="s">
        <v>196</v>
      </c>
      <c r="B100" s="8" t="s">
        <v>62</v>
      </c>
      <c r="C100" s="2">
        <v>0.41867219917012399</v>
      </c>
      <c r="D100" s="2">
        <v>0.42411517696460699</v>
      </c>
      <c r="E100" s="2">
        <v>0.431088488645262</v>
      </c>
      <c r="F100" s="2">
        <v>0.43939690620716698</v>
      </c>
      <c r="G100" s="2">
        <v>0.43699071442107301</v>
      </c>
      <c r="H100" s="2">
        <v>0.43575418994413401</v>
      </c>
      <c r="I100" s="2">
        <v>0.44567945500179301</v>
      </c>
      <c r="J100" s="2">
        <v>0.45072179647121702</v>
      </c>
      <c r="K100" s="2">
        <v>0.46864231564438302</v>
      </c>
      <c r="L100" s="2">
        <v>0.48011978040259501</v>
      </c>
      <c r="M100" s="2">
        <v>0.49018366054464901</v>
      </c>
      <c r="N100" s="2">
        <v>0.50543647095371202</v>
      </c>
    </row>
    <row r="101" spans="1:14" x14ac:dyDescent="0.3">
      <c r="A101" s="8" t="s">
        <v>196</v>
      </c>
      <c r="B101" s="8" t="s">
        <v>63</v>
      </c>
      <c r="C101" s="2">
        <v>0.32336500838457199</v>
      </c>
      <c r="D101" s="2">
        <v>0.334713024282561</v>
      </c>
      <c r="E101" s="2">
        <v>0.34201247626796899</v>
      </c>
      <c r="F101" s="2">
        <v>0.34755434782608702</v>
      </c>
      <c r="G101" s="2">
        <v>0.35935397039030997</v>
      </c>
      <c r="H101" s="2">
        <v>0.36932989690721701</v>
      </c>
      <c r="I101" s="2">
        <v>0.37506426735218501</v>
      </c>
      <c r="J101" s="2">
        <v>0.379081632653061</v>
      </c>
      <c r="K101" s="2">
        <v>0.39488910318225701</v>
      </c>
      <c r="L101" s="2">
        <v>0.405702266884786</v>
      </c>
      <c r="M101" s="2">
        <v>0.41751889728768299</v>
      </c>
      <c r="N101" s="2">
        <v>0.41950696677384802</v>
      </c>
    </row>
    <row r="102" spans="1:14" x14ac:dyDescent="0.3">
      <c r="A102" s="8" t="s">
        <v>196</v>
      </c>
      <c r="B102" s="8" t="s">
        <v>64</v>
      </c>
      <c r="C102" s="2">
        <v>0.20456026058631899</v>
      </c>
      <c r="D102" s="2">
        <v>0.21028645833333301</v>
      </c>
      <c r="E102" s="2">
        <v>0.21165857043719599</v>
      </c>
      <c r="F102" s="2">
        <v>0.206123973114264</v>
      </c>
      <c r="G102" s="2">
        <v>0.21458923512747899</v>
      </c>
      <c r="H102" s="2">
        <v>0.206920415224914</v>
      </c>
      <c r="I102" s="2">
        <v>0.22508474576271201</v>
      </c>
      <c r="J102" s="2">
        <v>0.230916030534351</v>
      </c>
      <c r="K102" s="2">
        <v>0.24467472654001199</v>
      </c>
      <c r="L102" s="2">
        <v>0.255018990775909</v>
      </c>
      <c r="M102" s="2">
        <v>0.25839267548321498</v>
      </c>
      <c r="N102" s="2">
        <v>0.26919385796545098</v>
      </c>
    </row>
    <row r="103" spans="1:14" x14ac:dyDescent="0.3">
      <c r="A103" s="8" t="s">
        <v>196</v>
      </c>
      <c r="B103" s="8" t="s">
        <v>65</v>
      </c>
      <c r="C103" s="2">
        <v>0.15</v>
      </c>
      <c r="D103" s="2">
        <v>0.16666666666666699</v>
      </c>
      <c r="E103" s="2">
        <v>0.162790697674419</v>
      </c>
      <c r="F103" s="2">
        <v>0.2</v>
      </c>
      <c r="G103" s="2">
        <v>0.17307692307692299</v>
      </c>
      <c r="H103" s="2">
        <v>0.18218623481781401</v>
      </c>
      <c r="I103" s="2">
        <v>0.16974169741697401</v>
      </c>
      <c r="J103" s="2">
        <v>0.14379084967320299</v>
      </c>
      <c r="K103" s="2">
        <v>0.16519174041297899</v>
      </c>
      <c r="L103" s="2">
        <v>0.14127423822714699</v>
      </c>
      <c r="M103" s="2">
        <v>0.14824120603015101</v>
      </c>
      <c r="N103" s="2">
        <v>0.16028708133971301</v>
      </c>
    </row>
    <row r="104" spans="1:14" x14ac:dyDescent="0.3">
      <c r="A104" s="8" t="s">
        <v>196</v>
      </c>
      <c r="B104" s="8" t="s">
        <v>66</v>
      </c>
      <c r="C104" s="2">
        <v>0.41514670896114197</v>
      </c>
      <c r="D104" s="2">
        <v>0.42281368821292797</v>
      </c>
      <c r="E104" s="2">
        <v>0.42573887018331502</v>
      </c>
      <c r="F104" s="2">
        <v>0.42571012381646001</v>
      </c>
      <c r="G104" s="2">
        <v>0.44114411441144102</v>
      </c>
      <c r="H104" s="2">
        <v>0.45404984423675998</v>
      </c>
      <c r="I104" s="2">
        <v>0.47347527968242498</v>
      </c>
      <c r="J104" s="2">
        <v>0.47612504294057001</v>
      </c>
      <c r="K104" s="2">
        <v>0.473807924781733</v>
      </c>
      <c r="L104" s="2">
        <v>0.46994535519125702</v>
      </c>
      <c r="M104" s="2">
        <v>0.46013390139987798</v>
      </c>
      <c r="N104" s="2">
        <v>0.448039484507815</v>
      </c>
    </row>
    <row r="105" spans="1:14" x14ac:dyDescent="0.3">
      <c r="A105" s="8" t="s">
        <v>196</v>
      </c>
      <c r="B105" s="8" t="s">
        <v>67</v>
      </c>
      <c r="C105" s="2">
        <v>0.50273025118310899</v>
      </c>
      <c r="D105" s="2">
        <v>0.493813878429263</v>
      </c>
      <c r="E105" s="2">
        <v>0.48097194925853098</v>
      </c>
      <c r="F105" s="2">
        <v>0.47509157509157501</v>
      </c>
      <c r="G105" s="2">
        <v>0.46053338106318198</v>
      </c>
      <c r="H105" s="2">
        <v>0.46256299496040298</v>
      </c>
      <c r="I105" s="2">
        <v>0.466795502459592</v>
      </c>
      <c r="J105" s="2">
        <v>0.475624461670973</v>
      </c>
      <c r="K105" s="2">
        <v>0.47190303793483401</v>
      </c>
      <c r="L105" s="2">
        <v>0.47063164108618699</v>
      </c>
      <c r="M105" s="2">
        <v>0.477288416402043</v>
      </c>
      <c r="N105" s="2">
        <v>0.48351933558266302</v>
      </c>
    </row>
    <row r="106" spans="1:14" x14ac:dyDescent="0.3">
      <c r="A106" s="8" t="s">
        <v>196</v>
      </c>
      <c r="B106" s="8" t="s">
        <v>68</v>
      </c>
      <c r="C106" s="2">
        <v>0.58132780082987601</v>
      </c>
      <c r="D106" s="2">
        <v>0.57588482303539301</v>
      </c>
      <c r="E106" s="2">
        <v>0.56891151135473805</v>
      </c>
      <c r="F106" s="2">
        <v>0.56060309379283302</v>
      </c>
      <c r="G106" s="2">
        <v>0.56300928557892704</v>
      </c>
      <c r="H106" s="2">
        <v>0.56424581005586605</v>
      </c>
      <c r="I106" s="2">
        <v>0.55432054499820704</v>
      </c>
      <c r="J106" s="2">
        <v>0.54927820352878298</v>
      </c>
      <c r="K106" s="2">
        <v>0.53135768435561703</v>
      </c>
      <c r="L106" s="2">
        <v>0.51988021959740505</v>
      </c>
      <c r="M106" s="2">
        <v>0.50981633945535199</v>
      </c>
      <c r="N106" s="2">
        <v>0.49456352904628798</v>
      </c>
    </row>
    <row r="107" spans="1:14" x14ac:dyDescent="0.3">
      <c r="A107" s="8" t="s">
        <v>196</v>
      </c>
      <c r="B107" s="8" t="s">
        <v>69</v>
      </c>
      <c r="C107" s="2">
        <v>0.67663499161542795</v>
      </c>
      <c r="D107" s="2">
        <v>0.665286975717439</v>
      </c>
      <c r="E107" s="2">
        <v>0.65798752373203195</v>
      </c>
      <c r="F107" s="2">
        <v>0.65244565217391304</v>
      </c>
      <c r="G107" s="2">
        <v>0.64064602960968997</v>
      </c>
      <c r="H107" s="2">
        <v>0.63067010309278304</v>
      </c>
      <c r="I107" s="2">
        <v>0.62493573264781499</v>
      </c>
      <c r="J107" s="2">
        <v>0.62091836734693895</v>
      </c>
      <c r="K107" s="2">
        <v>0.60511089681774299</v>
      </c>
      <c r="L107" s="2">
        <v>0.59429773311521406</v>
      </c>
      <c r="M107" s="2">
        <v>0.58248110271231701</v>
      </c>
      <c r="N107" s="2">
        <v>0.58049303322615198</v>
      </c>
    </row>
    <row r="108" spans="1:14" x14ac:dyDescent="0.3">
      <c r="A108" s="8" t="s">
        <v>196</v>
      </c>
      <c r="B108" s="8" t="s">
        <v>70</v>
      </c>
      <c r="C108" s="2">
        <v>0.79543973941368096</v>
      </c>
      <c r="D108" s="2">
        <v>0.78971354166666696</v>
      </c>
      <c r="E108" s="2">
        <v>0.78834142956280395</v>
      </c>
      <c r="F108" s="2">
        <v>0.793876026885736</v>
      </c>
      <c r="G108" s="2">
        <v>0.78541076487252104</v>
      </c>
      <c r="H108" s="2">
        <v>0.793079584775087</v>
      </c>
      <c r="I108" s="2">
        <v>0.77491525423728802</v>
      </c>
      <c r="J108" s="2">
        <v>0.76908396946564905</v>
      </c>
      <c r="K108" s="2">
        <v>0.75532527345998801</v>
      </c>
      <c r="L108" s="2">
        <v>0.74498100922409105</v>
      </c>
      <c r="M108" s="2">
        <v>0.74160732451678502</v>
      </c>
      <c r="N108" s="2">
        <v>0.73080614203454897</v>
      </c>
    </row>
    <row r="109" spans="1:14" x14ac:dyDescent="0.3">
      <c r="A109" s="8" t="s">
        <v>196</v>
      </c>
      <c r="B109" s="8" t="s">
        <v>71</v>
      </c>
      <c r="C109" s="2">
        <v>0.85</v>
      </c>
      <c r="D109" s="2">
        <v>0.83333333333333304</v>
      </c>
      <c r="E109" s="2">
        <v>0.837209302325581</v>
      </c>
      <c r="F109" s="2">
        <v>0.8</v>
      </c>
      <c r="G109" s="2">
        <v>0.82692307692307698</v>
      </c>
      <c r="H109" s="2">
        <v>0.81781376518218596</v>
      </c>
      <c r="I109" s="2">
        <v>0.83025830258302602</v>
      </c>
      <c r="J109" s="2">
        <v>0.85620915032679701</v>
      </c>
      <c r="K109" s="2">
        <v>0.83480825958702098</v>
      </c>
      <c r="L109" s="2">
        <v>0.85872576177285298</v>
      </c>
      <c r="M109" s="2">
        <v>0.85175879396984899</v>
      </c>
      <c r="N109" s="2">
        <v>0.83971291866028697</v>
      </c>
    </row>
    <row r="110" spans="1:14" x14ac:dyDescent="0.3">
      <c r="A110" s="8" t="s">
        <v>197</v>
      </c>
      <c r="B110" s="8" t="s">
        <v>60</v>
      </c>
      <c r="C110" s="2">
        <v>0.64249341527655801</v>
      </c>
      <c r="D110" s="2">
        <v>0.62651603256354904</v>
      </c>
      <c r="E110" s="2">
        <v>0.62397425583266297</v>
      </c>
      <c r="F110" s="2">
        <v>0.602862535388487</v>
      </c>
      <c r="G110" s="2">
        <v>0.60985691573926903</v>
      </c>
      <c r="H110" s="2">
        <v>0.60130922693266797</v>
      </c>
      <c r="I110" s="2">
        <v>0.59388646288209601</v>
      </c>
      <c r="J110" s="2">
        <v>0.58500914076782495</v>
      </c>
      <c r="K110" s="2">
        <v>0.57966349670812001</v>
      </c>
      <c r="L110" s="2">
        <v>0.57609304932735395</v>
      </c>
      <c r="M110" s="2">
        <v>0.58810190742963897</v>
      </c>
      <c r="N110" s="2">
        <v>0.60038961038961003</v>
      </c>
    </row>
    <row r="111" spans="1:14" x14ac:dyDescent="0.3">
      <c r="A111" s="8" t="s">
        <v>197</v>
      </c>
      <c r="B111" s="8" t="s">
        <v>61</v>
      </c>
      <c r="C111" s="2">
        <v>0.53877408056041998</v>
      </c>
      <c r="D111" s="2">
        <v>0.55377808032675302</v>
      </c>
      <c r="E111" s="2">
        <v>0.56705519828510198</v>
      </c>
      <c r="F111" s="2">
        <v>0.58209742271438902</v>
      </c>
      <c r="G111" s="2">
        <v>0.58822016460905302</v>
      </c>
      <c r="H111" s="2">
        <v>0.59379913213005497</v>
      </c>
      <c r="I111" s="2">
        <v>0.59417405464085404</v>
      </c>
      <c r="J111" s="2">
        <v>0.59650156075151695</v>
      </c>
      <c r="K111" s="2">
        <v>0.597326507394767</v>
      </c>
      <c r="L111" s="2">
        <v>0.59131545338441904</v>
      </c>
      <c r="M111" s="2">
        <v>0.58211747100636002</v>
      </c>
      <c r="N111" s="2">
        <v>0.57485303061017601</v>
      </c>
    </row>
    <row r="112" spans="1:14" x14ac:dyDescent="0.3">
      <c r="A112" s="8" t="s">
        <v>197</v>
      </c>
      <c r="B112" s="8" t="s">
        <v>62</v>
      </c>
      <c r="C112" s="2">
        <v>0.45632609846479599</v>
      </c>
      <c r="D112" s="2">
        <v>0.45984203508052102</v>
      </c>
      <c r="E112" s="2">
        <v>0.46458752515090501</v>
      </c>
      <c r="F112" s="2">
        <v>0.46823831130400501</v>
      </c>
      <c r="G112" s="2">
        <v>0.47877223178428002</v>
      </c>
      <c r="H112" s="2">
        <v>0.48984700973574402</v>
      </c>
      <c r="I112" s="2">
        <v>0.49517340007150501</v>
      </c>
      <c r="J112" s="2">
        <v>0.50271997236853505</v>
      </c>
      <c r="K112" s="2">
        <v>0.51405689496954998</v>
      </c>
      <c r="L112" s="2">
        <v>0.52415026833631495</v>
      </c>
      <c r="M112" s="2">
        <v>0.533687381103361</v>
      </c>
      <c r="N112" s="2">
        <v>0.54826902546896406</v>
      </c>
    </row>
    <row r="113" spans="1:14" x14ac:dyDescent="0.3">
      <c r="A113" s="8" t="s">
        <v>197</v>
      </c>
      <c r="B113" s="8" t="s">
        <v>63</v>
      </c>
      <c r="C113" s="2">
        <v>0.37847044796457202</v>
      </c>
      <c r="D113" s="2">
        <v>0.38985248824768998</v>
      </c>
      <c r="E113" s="2">
        <v>0.39491150442477901</v>
      </c>
      <c r="F113" s="2">
        <v>0.40037014188772402</v>
      </c>
      <c r="G113" s="2">
        <v>0.40954363014716799</v>
      </c>
      <c r="H113" s="2">
        <v>0.41347670250896101</v>
      </c>
      <c r="I113" s="2">
        <v>0.42727653046994801</v>
      </c>
      <c r="J113" s="2">
        <v>0.43738977072310398</v>
      </c>
      <c r="K113" s="2">
        <v>0.44702674629966199</v>
      </c>
      <c r="L113" s="2">
        <v>0.45579442818979798</v>
      </c>
      <c r="M113" s="2">
        <v>0.46264086232239099</v>
      </c>
      <c r="N113" s="2">
        <v>0.46881264001886602</v>
      </c>
    </row>
    <row r="114" spans="1:14" x14ac:dyDescent="0.3">
      <c r="A114" s="8" t="s">
        <v>197</v>
      </c>
      <c r="B114" s="8" t="s">
        <v>64</v>
      </c>
      <c r="C114" s="2">
        <v>0.289846687879664</v>
      </c>
      <c r="D114" s="2">
        <v>0.29043478260869598</v>
      </c>
      <c r="E114" s="2">
        <v>0.29337442218798099</v>
      </c>
      <c r="F114" s="2">
        <v>0.30283018867924499</v>
      </c>
      <c r="G114" s="2">
        <v>0.29749216300940401</v>
      </c>
      <c r="H114" s="2">
        <v>0.31121495327102799</v>
      </c>
      <c r="I114" s="2">
        <v>0.31631419939576999</v>
      </c>
      <c r="J114" s="2">
        <v>0.32827545958564303</v>
      </c>
      <c r="K114" s="2">
        <v>0.34108527131782901</v>
      </c>
      <c r="L114" s="2">
        <v>0.34644601193705898</v>
      </c>
      <c r="M114" s="2">
        <v>0.34985872078088898</v>
      </c>
      <c r="N114" s="2">
        <v>0.35794074793589098</v>
      </c>
    </row>
    <row r="115" spans="1:14" x14ac:dyDescent="0.3">
      <c r="A115" s="8" t="s">
        <v>197</v>
      </c>
      <c r="B115" s="8" t="s">
        <v>65</v>
      </c>
      <c r="C115" s="2">
        <v>0.204237288135593</v>
      </c>
      <c r="D115" s="2">
        <v>0.19542253521126801</v>
      </c>
      <c r="E115" s="2">
        <v>0.19329388560157801</v>
      </c>
      <c r="F115" s="2">
        <v>0.181924882629108</v>
      </c>
      <c r="G115" s="2">
        <v>0.192439862542955</v>
      </c>
      <c r="H115" s="2">
        <v>0.188297872340426</v>
      </c>
      <c r="I115" s="2">
        <v>0.19255813953488399</v>
      </c>
      <c r="J115" s="2">
        <v>0.198362147406733</v>
      </c>
      <c r="K115" s="2">
        <v>0.197540983606557</v>
      </c>
      <c r="L115" s="2">
        <v>0.204032258064516</v>
      </c>
      <c r="M115" s="2">
        <v>0.21129032258064501</v>
      </c>
      <c r="N115" s="2">
        <v>0.212927756653992</v>
      </c>
    </row>
    <row r="116" spans="1:14" x14ac:dyDescent="0.3">
      <c r="A116" s="8" t="s">
        <v>197</v>
      </c>
      <c r="B116" s="8" t="s">
        <v>66</v>
      </c>
      <c r="C116" s="2">
        <v>0.35750658472344199</v>
      </c>
      <c r="D116" s="2">
        <v>0.37348396743645101</v>
      </c>
      <c r="E116" s="2">
        <v>0.37602574416733697</v>
      </c>
      <c r="F116" s="2">
        <v>0.397137464611513</v>
      </c>
      <c r="G116" s="2">
        <v>0.39014308426073102</v>
      </c>
      <c r="H116" s="2">
        <v>0.39869077306733203</v>
      </c>
      <c r="I116" s="2">
        <v>0.40611353711790399</v>
      </c>
      <c r="J116" s="2">
        <v>0.41499085923217499</v>
      </c>
      <c r="K116" s="2">
        <v>0.42033650329187999</v>
      </c>
      <c r="L116" s="2">
        <v>0.423906950672646</v>
      </c>
      <c r="M116" s="2">
        <v>0.41189809257036097</v>
      </c>
      <c r="N116" s="2">
        <v>0.39961038961039003</v>
      </c>
    </row>
    <row r="117" spans="1:14" x14ac:dyDescent="0.3">
      <c r="A117" s="8" t="s">
        <v>197</v>
      </c>
      <c r="B117" s="8" t="s">
        <v>67</v>
      </c>
      <c r="C117" s="2">
        <v>0.46122591943958002</v>
      </c>
      <c r="D117" s="2">
        <v>0.44622191967324698</v>
      </c>
      <c r="E117" s="2">
        <v>0.43294480171489802</v>
      </c>
      <c r="F117" s="2">
        <v>0.41790257728561098</v>
      </c>
      <c r="G117" s="2">
        <v>0.41177983539094598</v>
      </c>
      <c r="H117" s="2">
        <v>0.40620086786994503</v>
      </c>
      <c r="I117" s="2">
        <v>0.40582594535914601</v>
      </c>
      <c r="J117" s="2">
        <v>0.403498439248483</v>
      </c>
      <c r="K117" s="2">
        <v>0.402673492605233</v>
      </c>
      <c r="L117" s="2">
        <v>0.40868454661558101</v>
      </c>
      <c r="M117" s="2">
        <v>0.41788252899363998</v>
      </c>
      <c r="N117" s="2">
        <v>0.42514696938982399</v>
      </c>
    </row>
    <row r="118" spans="1:14" x14ac:dyDescent="0.3">
      <c r="A118" s="8" t="s">
        <v>197</v>
      </c>
      <c r="B118" s="8" t="s">
        <v>68</v>
      </c>
      <c r="C118" s="2">
        <v>0.54367390153520401</v>
      </c>
      <c r="D118" s="2">
        <v>0.54015796491947898</v>
      </c>
      <c r="E118" s="2">
        <v>0.53541247484909504</v>
      </c>
      <c r="F118" s="2">
        <v>0.53176168869599505</v>
      </c>
      <c r="G118" s="2">
        <v>0.52122776821572003</v>
      </c>
      <c r="H118" s="2">
        <v>0.51015299026425598</v>
      </c>
      <c r="I118" s="2">
        <v>0.50482659992849499</v>
      </c>
      <c r="J118" s="2">
        <v>0.497280027631465</v>
      </c>
      <c r="K118" s="2">
        <v>0.48594310503045002</v>
      </c>
      <c r="L118" s="2">
        <v>0.47584973166368499</v>
      </c>
      <c r="M118" s="2">
        <v>0.466312618896639</v>
      </c>
      <c r="N118" s="2">
        <v>0.451730974531036</v>
      </c>
    </row>
    <row r="119" spans="1:14" x14ac:dyDescent="0.3">
      <c r="A119" s="8" t="s">
        <v>197</v>
      </c>
      <c r="B119" s="8" t="s">
        <v>69</v>
      </c>
      <c r="C119" s="2">
        <v>0.62152955203542803</v>
      </c>
      <c r="D119" s="2">
        <v>0.61014751175230997</v>
      </c>
      <c r="E119" s="2">
        <v>0.60508849557522104</v>
      </c>
      <c r="F119" s="2">
        <v>0.59962985811227598</v>
      </c>
      <c r="G119" s="2">
        <v>0.59045636985283201</v>
      </c>
      <c r="H119" s="2">
        <v>0.58652329749103904</v>
      </c>
      <c r="I119" s="2">
        <v>0.57272346953005204</v>
      </c>
      <c r="J119" s="2">
        <v>0.56261022927689597</v>
      </c>
      <c r="K119" s="2">
        <v>0.55297325370033801</v>
      </c>
      <c r="L119" s="2">
        <v>0.54420557181020202</v>
      </c>
      <c r="M119" s="2">
        <v>0.53735913767760901</v>
      </c>
      <c r="N119" s="2">
        <v>0.53118735998113398</v>
      </c>
    </row>
    <row r="120" spans="1:14" x14ac:dyDescent="0.3">
      <c r="A120" s="8" t="s">
        <v>197</v>
      </c>
      <c r="B120" s="8" t="s">
        <v>70</v>
      </c>
      <c r="C120" s="2">
        <v>0.71015331212033606</v>
      </c>
      <c r="D120" s="2">
        <v>0.70956521739130396</v>
      </c>
      <c r="E120" s="2">
        <v>0.70662557781201896</v>
      </c>
      <c r="F120" s="2">
        <v>0.69716981132075495</v>
      </c>
      <c r="G120" s="2">
        <v>0.70250783699059605</v>
      </c>
      <c r="H120" s="2">
        <v>0.68878504672897201</v>
      </c>
      <c r="I120" s="2">
        <v>0.68368580060423001</v>
      </c>
      <c r="J120" s="2">
        <v>0.67172454041435703</v>
      </c>
      <c r="K120" s="2">
        <v>0.65891472868217005</v>
      </c>
      <c r="L120" s="2">
        <v>0.65355398806294096</v>
      </c>
      <c r="M120" s="2">
        <v>0.65014127921911102</v>
      </c>
      <c r="N120" s="2">
        <v>0.64205925206410897</v>
      </c>
    </row>
    <row r="121" spans="1:14" x14ac:dyDescent="0.3">
      <c r="A121" s="8" t="s">
        <v>197</v>
      </c>
      <c r="B121" s="8" t="s">
        <v>71</v>
      </c>
      <c r="C121" s="2">
        <v>0.79576271186440695</v>
      </c>
      <c r="D121" s="2">
        <v>0.80457746478873204</v>
      </c>
      <c r="E121" s="2">
        <v>0.80670611439842199</v>
      </c>
      <c r="F121" s="2">
        <v>0.818075117370892</v>
      </c>
      <c r="G121" s="2">
        <v>0.80756013745704502</v>
      </c>
      <c r="H121" s="2">
        <v>0.81170212765957495</v>
      </c>
      <c r="I121" s="2">
        <v>0.80744186046511601</v>
      </c>
      <c r="J121" s="2">
        <v>0.80163785259326703</v>
      </c>
      <c r="K121" s="2">
        <v>0.80245901639344297</v>
      </c>
      <c r="L121" s="2">
        <v>0.79596774193548403</v>
      </c>
      <c r="M121" s="2">
        <v>0.78870967741935505</v>
      </c>
      <c r="N121" s="2">
        <v>0.787072243346008</v>
      </c>
    </row>
    <row r="122" spans="1:14" x14ac:dyDescent="0.3">
      <c r="A122" s="8" t="s">
        <v>198</v>
      </c>
      <c r="B122" s="8" t="s">
        <v>60</v>
      </c>
      <c r="C122" s="2">
        <v>0.58937905080493402</v>
      </c>
      <c r="D122" s="2">
        <v>0.58193574459486797</v>
      </c>
      <c r="E122" s="2">
        <v>0.57030481809242894</v>
      </c>
      <c r="F122" s="2">
        <v>0.55781647427117997</v>
      </c>
      <c r="G122" s="2">
        <v>0.54764826175869097</v>
      </c>
      <c r="H122" s="2">
        <v>0.53926701570680602</v>
      </c>
      <c r="I122" s="2">
        <v>0.532820097244733</v>
      </c>
      <c r="J122" s="2">
        <v>0.53569321533923298</v>
      </c>
      <c r="K122" s="2">
        <v>0.52640545144804096</v>
      </c>
      <c r="L122" s="2">
        <v>0.534570941466187</v>
      </c>
      <c r="M122" s="2">
        <v>0.53785135368166903</v>
      </c>
      <c r="N122" s="2">
        <v>0.53774307150512901</v>
      </c>
    </row>
    <row r="123" spans="1:14" x14ac:dyDescent="0.3">
      <c r="A123" s="8" t="s">
        <v>198</v>
      </c>
      <c r="B123" s="8" t="s">
        <v>61</v>
      </c>
      <c r="C123" s="2">
        <v>0.46586469257659902</v>
      </c>
      <c r="D123" s="2">
        <v>0.47656650599938499</v>
      </c>
      <c r="E123" s="2">
        <v>0.48844344446717097</v>
      </c>
      <c r="F123" s="2">
        <v>0.50665078419694298</v>
      </c>
      <c r="G123" s="2">
        <v>0.51109094575519298</v>
      </c>
      <c r="H123" s="2">
        <v>0.51412944393801296</v>
      </c>
      <c r="I123" s="2">
        <v>0.52098935750886899</v>
      </c>
      <c r="J123" s="2">
        <v>0.51988245017907997</v>
      </c>
      <c r="K123" s="2">
        <v>0.515422712659658</v>
      </c>
      <c r="L123" s="2">
        <v>0.512046686119216</v>
      </c>
      <c r="M123" s="2">
        <v>0.49679816586291398</v>
      </c>
      <c r="N123" s="2">
        <v>0.49638870650032801</v>
      </c>
    </row>
    <row r="124" spans="1:14" x14ac:dyDescent="0.3">
      <c r="A124" s="8" t="s">
        <v>198</v>
      </c>
      <c r="B124" s="8" t="s">
        <v>62</v>
      </c>
      <c r="C124" s="2">
        <v>0.38878363016293999</v>
      </c>
      <c r="D124" s="2">
        <v>0.39098675250711901</v>
      </c>
      <c r="E124" s="2">
        <v>0.39162857830165998</v>
      </c>
      <c r="F124" s="2">
        <v>0.39362807341567602</v>
      </c>
      <c r="G124" s="2">
        <v>0.39537740062527899</v>
      </c>
      <c r="H124" s="2">
        <v>0.40023765798854899</v>
      </c>
      <c r="I124" s="2">
        <v>0.40921325051759799</v>
      </c>
      <c r="J124" s="2">
        <v>0.42574257425742601</v>
      </c>
      <c r="K124" s="2">
        <v>0.43199766013454199</v>
      </c>
      <c r="L124" s="2">
        <v>0.44216913158892701</v>
      </c>
      <c r="M124" s="2">
        <v>0.44807710479070201</v>
      </c>
      <c r="N124" s="2">
        <v>0.45796015353683101</v>
      </c>
    </row>
    <row r="125" spans="1:14" x14ac:dyDescent="0.3">
      <c r="A125" s="8" t="s">
        <v>198</v>
      </c>
      <c r="B125" s="8" t="s">
        <v>63</v>
      </c>
      <c r="C125" s="2">
        <v>0.29399025446670302</v>
      </c>
      <c r="D125" s="2">
        <v>0.29887482419127998</v>
      </c>
      <c r="E125" s="2">
        <v>0.31042128603104202</v>
      </c>
      <c r="F125" s="2">
        <v>0.31669960474308301</v>
      </c>
      <c r="G125" s="2">
        <v>0.329509241555131</v>
      </c>
      <c r="H125" s="2">
        <v>0.344446175416732</v>
      </c>
      <c r="I125" s="2">
        <v>0.34985599514930998</v>
      </c>
      <c r="J125" s="2">
        <v>0.35924617196702002</v>
      </c>
      <c r="K125" s="2">
        <v>0.36210403952339398</v>
      </c>
      <c r="L125" s="2">
        <v>0.370751213938875</v>
      </c>
      <c r="M125" s="2">
        <v>0.378618839147013</v>
      </c>
      <c r="N125" s="2">
        <v>0.38526603001364301</v>
      </c>
    </row>
    <row r="126" spans="1:14" x14ac:dyDescent="0.3">
      <c r="A126" s="8" t="s">
        <v>198</v>
      </c>
      <c r="B126" s="8" t="s">
        <v>64</v>
      </c>
      <c r="C126" s="2">
        <v>0.18607825295723401</v>
      </c>
      <c r="D126" s="2">
        <v>0.188979963570128</v>
      </c>
      <c r="E126" s="2">
        <v>0.18151179585941299</v>
      </c>
      <c r="F126" s="2">
        <v>0.19772403982930301</v>
      </c>
      <c r="G126" s="2">
        <v>0.202919020715631</v>
      </c>
      <c r="H126" s="2">
        <v>0.20311783585511201</v>
      </c>
      <c r="I126" s="2">
        <v>0.20733304233958999</v>
      </c>
      <c r="J126" s="2">
        <v>0.209922099220992</v>
      </c>
      <c r="K126" s="2">
        <v>0.21933511654566301</v>
      </c>
      <c r="L126" s="2">
        <v>0.230085348506401</v>
      </c>
      <c r="M126" s="2">
        <v>0.22312648355374701</v>
      </c>
      <c r="N126" s="2">
        <v>0.225827176357212</v>
      </c>
    </row>
    <row r="127" spans="1:14" x14ac:dyDescent="0.3">
      <c r="A127" s="8" t="s">
        <v>198</v>
      </c>
      <c r="B127" s="8" t="s">
        <v>65</v>
      </c>
      <c r="C127" s="2">
        <v>0.15030060120240499</v>
      </c>
      <c r="D127" s="2">
        <v>0.144373673036093</v>
      </c>
      <c r="E127" s="2">
        <v>0.14070351758794</v>
      </c>
      <c r="F127" s="2">
        <v>0.14854111405835499</v>
      </c>
      <c r="G127" s="2">
        <v>0.15700483091787401</v>
      </c>
      <c r="H127" s="2">
        <v>0.15639810426540299</v>
      </c>
      <c r="I127" s="2">
        <v>0.134615384615385</v>
      </c>
      <c r="J127" s="2">
        <v>0.146484375</v>
      </c>
      <c r="K127" s="2">
        <v>0.14100185528757</v>
      </c>
      <c r="L127" s="2">
        <v>0.14571948998178499</v>
      </c>
      <c r="M127" s="2">
        <v>0.13793103448275901</v>
      </c>
      <c r="N127" s="2">
        <v>0.132203389830508</v>
      </c>
    </row>
    <row r="128" spans="1:14" x14ac:dyDescent="0.3">
      <c r="A128" s="8" t="s">
        <v>198</v>
      </c>
      <c r="B128" s="8" t="s">
        <v>66</v>
      </c>
      <c r="C128" s="2">
        <v>0.41062094919506598</v>
      </c>
      <c r="D128" s="2">
        <v>0.41806425540513198</v>
      </c>
      <c r="E128" s="2">
        <v>0.429695181907571</v>
      </c>
      <c r="F128" s="2">
        <v>0.44218352572882003</v>
      </c>
      <c r="G128" s="2">
        <v>0.45235173824130898</v>
      </c>
      <c r="H128" s="2">
        <v>0.46073298429319398</v>
      </c>
      <c r="I128" s="2">
        <v>0.467179902755267</v>
      </c>
      <c r="J128" s="2">
        <v>0.46430678466076702</v>
      </c>
      <c r="K128" s="2">
        <v>0.47359454855195898</v>
      </c>
      <c r="L128" s="2">
        <v>0.465429058533813</v>
      </c>
      <c r="M128" s="2">
        <v>0.46214864631833102</v>
      </c>
      <c r="N128" s="2">
        <v>0.46225692849487099</v>
      </c>
    </row>
    <row r="129" spans="1:14" x14ac:dyDescent="0.3">
      <c r="A129" s="8" t="s">
        <v>198</v>
      </c>
      <c r="B129" s="8" t="s">
        <v>67</v>
      </c>
      <c r="C129" s="2">
        <v>0.53413530742340098</v>
      </c>
      <c r="D129" s="2">
        <v>0.52343349400061501</v>
      </c>
      <c r="E129" s="2">
        <v>0.51155655553282897</v>
      </c>
      <c r="F129" s="2">
        <v>0.49334921580305702</v>
      </c>
      <c r="G129" s="2">
        <v>0.48890905424480702</v>
      </c>
      <c r="H129" s="2">
        <v>0.48587055606198698</v>
      </c>
      <c r="I129" s="2">
        <v>0.47901064249113101</v>
      </c>
      <c r="J129" s="2">
        <v>0.48011754982091998</v>
      </c>
      <c r="K129" s="2">
        <v>0.484577287340342</v>
      </c>
      <c r="L129" s="2">
        <v>0.487953313880784</v>
      </c>
      <c r="M129" s="2">
        <v>0.50320183413708597</v>
      </c>
      <c r="N129" s="2">
        <v>0.50361129349967204</v>
      </c>
    </row>
    <row r="130" spans="1:14" x14ac:dyDescent="0.3">
      <c r="A130" s="8" t="s">
        <v>198</v>
      </c>
      <c r="B130" s="8" t="s">
        <v>68</v>
      </c>
      <c r="C130" s="2">
        <v>0.61121636983705996</v>
      </c>
      <c r="D130" s="2">
        <v>0.60901324749288099</v>
      </c>
      <c r="E130" s="2">
        <v>0.60837142169834002</v>
      </c>
      <c r="F130" s="2">
        <v>0.60637192658432404</v>
      </c>
      <c r="G130" s="2">
        <v>0.60462259937472096</v>
      </c>
      <c r="H130" s="2">
        <v>0.59976234201145096</v>
      </c>
      <c r="I130" s="2">
        <v>0.59078674948240195</v>
      </c>
      <c r="J130" s="2">
        <v>0.57425742574257399</v>
      </c>
      <c r="K130" s="2">
        <v>0.56800233986545801</v>
      </c>
      <c r="L130" s="2">
        <v>0.55783086841107299</v>
      </c>
      <c r="M130" s="2">
        <v>0.55192289520929805</v>
      </c>
      <c r="N130" s="2">
        <v>0.54203984646316905</v>
      </c>
    </row>
    <row r="131" spans="1:14" x14ac:dyDescent="0.3">
      <c r="A131" s="8" t="s">
        <v>198</v>
      </c>
      <c r="B131" s="8" t="s">
        <v>69</v>
      </c>
      <c r="C131" s="2">
        <v>0.70600974553329698</v>
      </c>
      <c r="D131" s="2">
        <v>0.70112517580872002</v>
      </c>
      <c r="E131" s="2">
        <v>0.68957871396895798</v>
      </c>
      <c r="F131" s="2">
        <v>0.68330039525691699</v>
      </c>
      <c r="G131" s="2">
        <v>0.67049075844486905</v>
      </c>
      <c r="H131" s="2">
        <v>0.65555382458326805</v>
      </c>
      <c r="I131" s="2">
        <v>0.65014400485069002</v>
      </c>
      <c r="J131" s="2">
        <v>0.64075382803297998</v>
      </c>
      <c r="K131" s="2">
        <v>0.63789596047660602</v>
      </c>
      <c r="L131" s="2">
        <v>0.629248786061125</v>
      </c>
      <c r="M131" s="2">
        <v>0.621381160852987</v>
      </c>
      <c r="N131" s="2">
        <v>0.61473396998635699</v>
      </c>
    </row>
    <row r="132" spans="1:14" x14ac:dyDescent="0.3">
      <c r="A132" s="8" t="s">
        <v>198</v>
      </c>
      <c r="B132" s="8" t="s">
        <v>70</v>
      </c>
      <c r="C132" s="2">
        <v>0.81392174704276599</v>
      </c>
      <c r="D132" s="2">
        <v>0.81102003642987297</v>
      </c>
      <c r="E132" s="2">
        <v>0.81848820414058698</v>
      </c>
      <c r="F132" s="2">
        <v>0.80227596017069702</v>
      </c>
      <c r="G132" s="2">
        <v>0.79708097928436905</v>
      </c>
      <c r="H132" s="2">
        <v>0.79688216414488799</v>
      </c>
      <c r="I132" s="2">
        <v>0.79266695766040995</v>
      </c>
      <c r="J132" s="2">
        <v>0.79007790077900797</v>
      </c>
      <c r="K132" s="2">
        <v>0.78066488345433704</v>
      </c>
      <c r="L132" s="2">
        <v>0.76991465149359894</v>
      </c>
      <c r="M132" s="2">
        <v>0.77687351644625302</v>
      </c>
      <c r="N132" s="2">
        <v>0.77417282364278805</v>
      </c>
    </row>
    <row r="133" spans="1:14" x14ac:dyDescent="0.3">
      <c r="A133" s="8" t="s">
        <v>198</v>
      </c>
      <c r="B133" s="8" t="s">
        <v>71</v>
      </c>
      <c r="C133" s="2">
        <v>0.84969939879759504</v>
      </c>
      <c r="D133" s="2">
        <v>0.85562632696390695</v>
      </c>
      <c r="E133" s="2">
        <v>0.85929648241206003</v>
      </c>
      <c r="F133" s="2">
        <v>0.85145888594164498</v>
      </c>
      <c r="G133" s="2">
        <v>0.84299516908212602</v>
      </c>
      <c r="H133" s="2">
        <v>0.84360189573459698</v>
      </c>
      <c r="I133" s="2">
        <v>0.86538461538461497</v>
      </c>
      <c r="J133" s="2">
        <v>0.853515625</v>
      </c>
      <c r="K133" s="2">
        <v>0.85899814471242997</v>
      </c>
      <c r="L133" s="2">
        <v>0.85428051001821503</v>
      </c>
      <c r="M133" s="2">
        <v>0.86206896551724099</v>
      </c>
      <c r="N133" s="2">
        <v>0.86779661016949206</v>
      </c>
    </row>
    <row r="134" spans="1:14" x14ac:dyDescent="0.3">
      <c r="A134" s="8" t="s">
        <v>199</v>
      </c>
      <c r="B134" s="8" t="s">
        <v>60</v>
      </c>
      <c r="C134" s="2">
        <v>0.591536748329621</v>
      </c>
      <c r="D134" s="2">
        <v>0.58997673926834404</v>
      </c>
      <c r="E134" s="2">
        <v>0.57055084745762696</v>
      </c>
      <c r="F134" s="2">
        <v>0.56360536969955299</v>
      </c>
      <c r="G134" s="2">
        <v>0.55708449795742898</v>
      </c>
      <c r="H134" s="2">
        <v>0.55158987670343895</v>
      </c>
      <c r="I134" s="2">
        <v>0.53613199665831202</v>
      </c>
      <c r="J134" s="2">
        <v>0.53529179810725502</v>
      </c>
      <c r="K134" s="2">
        <v>0.54922779922779896</v>
      </c>
      <c r="L134" s="2">
        <v>0.54543729842534605</v>
      </c>
      <c r="M134" s="2">
        <v>0.54214246873300698</v>
      </c>
      <c r="N134" s="2">
        <v>0.55405872193437</v>
      </c>
    </row>
    <row r="135" spans="1:14" x14ac:dyDescent="0.3">
      <c r="A135" s="8" t="s">
        <v>199</v>
      </c>
      <c r="B135" s="8" t="s">
        <v>61</v>
      </c>
      <c r="C135" s="2">
        <v>0.48533673351106998</v>
      </c>
      <c r="D135" s="2">
        <v>0.500915541313802</v>
      </c>
      <c r="E135" s="2">
        <v>0.51418274819809395</v>
      </c>
      <c r="F135" s="2">
        <v>0.52493469484682997</v>
      </c>
      <c r="G135" s="2">
        <v>0.53270254287403895</v>
      </c>
      <c r="H135" s="2">
        <v>0.53945249597423495</v>
      </c>
      <c r="I135" s="2">
        <v>0.54068996019460402</v>
      </c>
      <c r="J135" s="2">
        <v>0.54081417422484701</v>
      </c>
      <c r="K135" s="2">
        <v>0.52681202121390702</v>
      </c>
      <c r="L135" s="2">
        <v>0.52236119859623897</v>
      </c>
      <c r="M135" s="2">
        <v>0.51960538416520397</v>
      </c>
      <c r="N135" s="2">
        <v>0.51801801801801795</v>
      </c>
    </row>
    <row r="136" spans="1:14" x14ac:dyDescent="0.3">
      <c r="A136" s="8" t="s">
        <v>199</v>
      </c>
      <c r="B136" s="8" t="s">
        <v>62</v>
      </c>
      <c r="C136" s="2">
        <v>0.40535792709705798</v>
      </c>
      <c r="D136" s="2">
        <v>0.40971039182282798</v>
      </c>
      <c r="E136" s="2">
        <v>0.41934582051998898</v>
      </c>
      <c r="F136" s="2">
        <v>0.42413264595234801</v>
      </c>
      <c r="G136" s="2">
        <v>0.42754701664186201</v>
      </c>
      <c r="H136" s="2">
        <v>0.42992125984252</v>
      </c>
      <c r="I136" s="2">
        <v>0.44310081466395101</v>
      </c>
      <c r="J136" s="2">
        <v>0.44787023278850902</v>
      </c>
      <c r="K136" s="2">
        <v>0.45879922216820601</v>
      </c>
      <c r="L136" s="2">
        <v>0.471607540100691</v>
      </c>
      <c r="M136" s="2">
        <v>0.486381766381766</v>
      </c>
      <c r="N136" s="2">
        <v>0.49233296823658301</v>
      </c>
    </row>
    <row r="137" spans="1:14" x14ac:dyDescent="0.3">
      <c r="A137" s="8" t="s">
        <v>199</v>
      </c>
      <c r="B137" s="8" t="s">
        <v>63</v>
      </c>
      <c r="C137" s="2">
        <v>0.313444709626094</v>
      </c>
      <c r="D137" s="2">
        <v>0.32443412652350601</v>
      </c>
      <c r="E137" s="2">
        <v>0.332756964457253</v>
      </c>
      <c r="F137" s="2">
        <v>0.34022770398482</v>
      </c>
      <c r="G137" s="2">
        <v>0.35010209764247302</v>
      </c>
      <c r="H137" s="2">
        <v>0.36022201665124898</v>
      </c>
      <c r="I137" s="2">
        <v>0.36561119293078098</v>
      </c>
      <c r="J137" s="2">
        <v>0.37535919540229901</v>
      </c>
      <c r="K137" s="2">
        <v>0.38792492917846999</v>
      </c>
      <c r="L137" s="2">
        <v>0.40213161901539501</v>
      </c>
      <c r="M137" s="2">
        <v>0.406455862977602</v>
      </c>
      <c r="N137" s="2">
        <v>0.40931411373356602</v>
      </c>
    </row>
    <row r="138" spans="1:14" x14ac:dyDescent="0.3">
      <c r="A138" s="8" t="s">
        <v>199</v>
      </c>
      <c r="B138" s="8" t="s">
        <v>64</v>
      </c>
      <c r="C138" s="2">
        <v>0.19336706014614999</v>
      </c>
      <c r="D138" s="2">
        <v>0.20121278941565601</v>
      </c>
      <c r="E138" s="2">
        <v>0.202380952380952</v>
      </c>
      <c r="F138" s="2">
        <v>0.206102117061021</v>
      </c>
      <c r="G138" s="2">
        <v>0.21476510067114099</v>
      </c>
      <c r="H138" s="2">
        <v>0.21432664756447001</v>
      </c>
      <c r="I138" s="2">
        <v>0.220193340494092</v>
      </c>
      <c r="J138" s="2">
        <v>0.223560209424084</v>
      </c>
      <c r="K138" s="2">
        <v>0.22733882695104199</v>
      </c>
      <c r="L138" s="2">
        <v>0.23317972350230401</v>
      </c>
      <c r="M138" s="2">
        <v>0.244906805374946</v>
      </c>
      <c r="N138" s="2">
        <v>0.25051759834368498</v>
      </c>
    </row>
    <row r="139" spans="1:14" x14ac:dyDescent="0.3">
      <c r="A139" s="8" t="s">
        <v>199</v>
      </c>
      <c r="B139" s="8" t="s">
        <v>65</v>
      </c>
      <c r="C139" s="2">
        <v>0.12129380053908401</v>
      </c>
      <c r="D139" s="2">
        <v>0.12876712328767101</v>
      </c>
      <c r="E139" s="2">
        <v>0.122754491017964</v>
      </c>
      <c r="F139" s="2">
        <v>0.115942028985507</v>
      </c>
      <c r="G139" s="2">
        <v>0.105454545454545</v>
      </c>
      <c r="H139" s="2">
        <v>0.115254237288136</v>
      </c>
      <c r="I139" s="2">
        <v>0.13468013468013501</v>
      </c>
      <c r="J139" s="2">
        <v>0.13815789473684201</v>
      </c>
      <c r="K139" s="2">
        <v>0.138972809667674</v>
      </c>
      <c r="L139" s="2">
        <v>0.13017751479289899</v>
      </c>
      <c r="M139" s="2">
        <v>0.14441416893733</v>
      </c>
      <c r="N139" s="2">
        <v>0.157760814249364</v>
      </c>
    </row>
    <row r="140" spans="1:14" x14ac:dyDescent="0.3">
      <c r="A140" s="8" t="s">
        <v>199</v>
      </c>
      <c r="B140" s="8" t="s">
        <v>66</v>
      </c>
      <c r="C140" s="2">
        <v>0.408463251670379</v>
      </c>
      <c r="D140" s="2">
        <v>0.41002326073165601</v>
      </c>
      <c r="E140" s="2">
        <v>0.42944915254237298</v>
      </c>
      <c r="F140" s="2">
        <v>0.43639463030044701</v>
      </c>
      <c r="G140" s="2">
        <v>0.44291550204257102</v>
      </c>
      <c r="H140" s="2">
        <v>0.44841012329656099</v>
      </c>
      <c r="I140" s="2">
        <v>0.46386800334168798</v>
      </c>
      <c r="J140" s="2">
        <v>0.46470820189274398</v>
      </c>
      <c r="K140" s="2">
        <v>0.45077220077220098</v>
      </c>
      <c r="L140" s="2">
        <v>0.454562701574654</v>
      </c>
      <c r="M140" s="2">
        <v>0.45785753126699302</v>
      </c>
      <c r="N140" s="2">
        <v>0.44594127806563</v>
      </c>
    </row>
    <row r="141" spans="1:14" x14ac:dyDescent="0.3">
      <c r="A141" s="8" t="s">
        <v>199</v>
      </c>
      <c r="B141" s="8" t="s">
        <v>67</v>
      </c>
      <c r="C141" s="2">
        <v>0.51466326648893002</v>
      </c>
      <c r="D141" s="2">
        <v>0.499084458686198</v>
      </c>
      <c r="E141" s="2">
        <v>0.48581725180190699</v>
      </c>
      <c r="F141" s="2">
        <v>0.47506530515317003</v>
      </c>
      <c r="G141" s="2">
        <v>0.46729745712596099</v>
      </c>
      <c r="H141" s="2">
        <v>0.460547504025765</v>
      </c>
      <c r="I141" s="2">
        <v>0.45931003980539598</v>
      </c>
      <c r="J141" s="2">
        <v>0.45918582577515299</v>
      </c>
      <c r="K141" s="2">
        <v>0.47318797878609298</v>
      </c>
      <c r="L141" s="2">
        <v>0.47763880140376103</v>
      </c>
      <c r="M141" s="2">
        <v>0.48039461583479598</v>
      </c>
      <c r="N141" s="2">
        <v>0.481981981981982</v>
      </c>
    </row>
    <row r="142" spans="1:14" x14ac:dyDescent="0.3">
      <c r="A142" s="8" t="s">
        <v>199</v>
      </c>
      <c r="B142" s="8" t="s">
        <v>68</v>
      </c>
      <c r="C142" s="2">
        <v>0.59464207290294202</v>
      </c>
      <c r="D142" s="2">
        <v>0.59028960817717202</v>
      </c>
      <c r="E142" s="2">
        <v>0.58065417948001097</v>
      </c>
      <c r="F142" s="2">
        <v>0.57586735404765199</v>
      </c>
      <c r="G142" s="2">
        <v>0.57245298335813799</v>
      </c>
      <c r="H142" s="2">
        <v>0.57007874015747995</v>
      </c>
      <c r="I142" s="2">
        <v>0.55689918533604899</v>
      </c>
      <c r="J142" s="2">
        <v>0.55212976721149098</v>
      </c>
      <c r="K142" s="2">
        <v>0.54120077783179399</v>
      </c>
      <c r="L142" s="2">
        <v>0.52839245989930905</v>
      </c>
      <c r="M142" s="2">
        <v>0.513618233618234</v>
      </c>
      <c r="N142" s="2">
        <v>0.50766703176341699</v>
      </c>
    </row>
    <row r="143" spans="1:14" x14ac:dyDescent="0.3">
      <c r="A143" s="8" t="s">
        <v>199</v>
      </c>
      <c r="B143" s="8" t="s">
        <v>69</v>
      </c>
      <c r="C143" s="2">
        <v>0.68655529037390595</v>
      </c>
      <c r="D143" s="2">
        <v>0.67556587347649399</v>
      </c>
      <c r="E143" s="2">
        <v>0.667243035542747</v>
      </c>
      <c r="F143" s="2">
        <v>0.65977229601517995</v>
      </c>
      <c r="G143" s="2">
        <v>0.64989790235752698</v>
      </c>
      <c r="H143" s="2">
        <v>0.63977798334875102</v>
      </c>
      <c r="I143" s="2">
        <v>0.63438880706921896</v>
      </c>
      <c r="J143" s="2">
        <v>0.62464080459770099</v>
      </c>
      <c r="K143" s="2">
        <v>0.61207507082153001</v>
      </c>
      <c r="L143" s="2">
        <v>0.59786838098460504</v>
      </c>
      <c r="M143" s="2">
        <v>0.59354413702239806</v>
      </c>
      <c r="N143" s="2">
        <v>0.59068588626643403</v>
      </c>
    </row>
    <row r="144" spans="1:14" x14ac:dyDescent="0.3">
      <c r="A144" s="8" t="s">
        <v>199</v>
      </c>
      <c r="B144" s="8" t="s">
        <v>70</v>
      </c>
      <c r="C144" s="2">
        <v>0.80663293985384998</v>
      </c>
      <c r="D144" s="2">
        <v>0.79878721058434399</v>
      </c>
      <c r="E144" s="2">
        <v>0.797619047619048</v>
      </c>
      <c r="F144" s="2">
        <v>0.793897882938979</v>
      </c>
      <c r="G144" s="2">
        <v>0.78523489932885904</v>
      </c>
      <c r="H144" s="2">
        <v>0.78567335243553005</v>
      </c>
      <c r="I144" s="2">
        <v>0.779806659505908</v>
      </c>
      <c r="J144" s="2">
        <v>0.77643979057591594</v>
      </c>
      <c r="K144" s="2">
        <v>0.77266117304895798</v>
      </c>
      <c r="L144" s="2">
        <v>0.76682027649769602</v>
      </c>
      <c r="M144" s="2">
        <v>0.75509319462505398</v>
      </c>
      <c r="N144" s="2">
        <v>0.74948240165631497</v>
      </c>
    </row>
    <row r="145" spans="1:14" x14ac:dyDescent="0.3">
      <c r="A145" s="8" t="s">
        <v>199</v>
      </c>
      <c r="B145" s="8" t="s">
        <v>71</v>
      </c>
      <c r="C145" s="2">
        <v>0.87870619946091599</v>
      </c>
      <c r="D145" s="2">
        <v>0.87123287671232896</v>
      </c>
      <c r="E145" s="2">
        <v>0.87724550898203602</v>
      </c>
      <c r="F145" s="2">
        <v>0.88405797101449302</v>
      </c>
      <c r="G145" s="2">
        <v>0.89454545454545498</v>
      </c>
      <c r="H145" s="2">
        <v>0.884745762711864</v>
      </c>
      <c r="I145" s="2">
        <v>0.86531986531986504</v>
      </c>
      <c r="J145" s="2">
        <v>0.86184210526315796</v>
      </c>
      <c r="K145" s="2">
        <v>0.861027190332326</v>
      </c>
      <c r="L145" s="2">
        <v>0.86982248520710104</v>
      </c>
      <c r="M145" s="2">
        <v>0.85558583106267005</v>
      </c>
      <c r="N145" s="2">
        <v>0.84223918575063605</v>
      </c>
    </row>
    <row r="146" spans="1:14" x14ac:dyDescent="0.3">
      <c r="A146" s="8" t="s">
        <v>200</v>
      </c>
      <c r="B146" s="8" t="s">
        <v>60</v>
      </c>
      <c r="C146" s="2">
        <v>0.59696586599241497</v>
      </c>
      <c r="D146" s="2">
        <v>0.57322987390882596</v>
      </c>
      <c r="E146" s="2">
        <v>0.55531965086105195</v>
      </c>
      <c r="F146" s="2">
        <v>0.54732700763712105</v>
      </c>
      <c r="G146" s="2">
        <v>0.54842342342342298</v>
      </c>
      <c r="H146" s="2">
        <v>0.54646761984861203</v>
      </c>
      <c r="I146" s="2">
        <v>0.55576208178438702</v>
      </c>
      <c r="J146" s="2">
        <v>0.54907108239095304</v>
      </c>
      <c r="K146" s="2">
        <v>0.54757630161579895</v>
      </c>
      <c r="L146" s="2">
        <v>0.55570142535633904</v>
      </c>
      <c r="M146" s="2">
        <v>0.55140186915887801</v>
      </c>
      <c r="N146" s="2">
        <v>0.57464836468395197</v>
      </c>
    </row>
    <row r="147" spans="1:14" x14ac:dyDescent="0.3">
      <c r="A147" s="8" t="s">
        <v>200</v>
      </c>
      <c r="B147" s="8" t="s">
        <v>61</v>
      </c>
      <c r="C147" s="2">
        <v>0.472774298938198</v>
      </c>
      <c r="D147" s="2">
        <v>0.49047949965253701</v>
      </c>
      <c r="E147" s="2">
        <v>0.50198657350321996</v>
      </c>
      <c r="F147" s="2">
        <v>0.51398647752883497</v>
      </c>
      <c r="G147" s="2">
        <v>0.53654916512059403</v>
      </c>
      <c r="H147" s="2">
        <v>0.55553039737348597</v>
      </c>
      <c r="I147" s="2">
        <v>0.55502033825733199</v>
      </c>
      <c r="J147" s="2">
        <v>0.54602698650674697</v>
      </c>
      <c r="K147" s="2">
        <v>0.52811806694318497</v>
      </c>
      <c r="L147" s="2">
        <v>0.51990878793194195</v>
      </c>
      <c r="M147" s="2">
        <v>0.52843863242476796</v>
      </c>
      <c r="N147" s="2">
        <v>0.51899900751453298</v>
      </c>
    </row>
    <row r="148" spans="1:14" x14ac:dyDescent="0.3">
      <c r="A148" s="8" t="s">
        <v>200</v>
      </c>
      <c r="B148" s="8" t="s">
        <v>62</v>
      </c>
      <c r="C148" s="2">
        <v>0.38252960356958998</v>
      </c>
      <c r="D148" s="2">
        <v>0.38612521150592199</v>
      </c>
      <c r="E148" s="2">
        <v>0.38794664910258497</v>
      </c>
      <c r="F148" s="2">
        <v>0.39500711012798201</v>
      </c>
      <c r="G148" s="2">
        <v>0.39350728155339798</v>
      </c>
      <c r="H148" s="2">
        <v>0.40497901288174798</v>
      </c>
      <c r="I148" s="2">
        <v>0.41522491349481</v>
      </c>
      <c r="J148" s="2">
        <v>0.429763008076261</v>
      </c>
      <c r="K148" s="2">
        <v>0.43761779117979599</v>
      </c>
      <c r="L148" s="2">
        <v>0.45325472265672001</v>
      </c>
      <c r="M148" s="2">
        <v>0.46846011131725401</v>
      </c>
      <c r="N148" s="2">
        <v>0.47555309734513301</v>
      </c>
    </row>
    <row r="149" spans="1:14" x14ac:dyDescent="0.3">
      <c r="A149" s="8" t="s">
        <v>200</v>
      </c>
      <c r="B149" s="8" t="s">
        <v>63</v>
      </c>
      <c r="C149" s="2">
        <v>0.30330106726234801</v>
      </c>
      <c r="D149" s="2">
        <v>0.30564378206694398</v>
      </c>
      <c r="E149" s="2">
        <v>0.31209888281435699</v>
      </c>
      <c r="F149" s="2">
        <v>0.32008319852091499</v>
      </c>
      <c r="G149" s="2">
        <v>0.33250113481616</v>
      </c>
      <c r="H149" s="2">
        <v>0.33843463052033201</v>
      </c>
      <c r="I149" s="2">
        <v>0.344527098831031</v>
      </c>
      <c r="J149" s="2">
        <v>0.35294117647058798</v>
      </c>
      <c r="K149" s="2">
        <v>0.35649909873823399</v>
      </c>
      <c r="L149" s="2">
        <v>0.36302424009234302</v>
      </c>
      <c r="M149" s="2">
        <v>0.36742634797109502</v>
      </c>
      <c r="N149" s="2">
        <v>0.377013963480129</v>
      </c>
    </row>
    <row r="150" spans="1:14" x14ac:dyDescent="0.3">
      <c r="A150" s="8" t="s">
        <v>200</v>
      </c>
      <c r="B150" s="8" t="s">
        <v>64</v>
      </c>
      <c r="C150" s="2">
        <v>0.20022497187851501</v>
      </c>
      <c r="D150" s="2">
        <v>0.206917113893858</v>
      </c>
      <c r="E150" s="2">
        <v>0.204388714733542</v>
      </c>
      <c r="F150" s="2">
        <v>0.20217530390275101</v>
      </c>
      <c r="G150" s="2">
        <v>0.205700123915737</v>
      </c>
      <c r="H150" s="2">
        <v>0.202744853399875</v>
      </c>
      <c r="I150" s="2">
        <v>0.202508960573477</v>
      </c>
      <c r="J150" s="2">
        <v>0.21320973348783301</v>
      </c>
      <c r="K150" s="2">
        <v>0.21753073222875499</v>
      </c>
      <c r="L150" s="2">
        <v>0.227575602255254</v>
      </c>
      <c r="M150" s="2">
        <v>0.22938018545632</v>
      </c>
      <c r="N150" s="2">
        <v>0.23118766999093401</v>
      </c>
    </row>
    <row r="151" spans="1:14" x14ac:dyDescent="0.3">
      <c r="A151" s="8" t="s">
        <v>200</v>
      </c>
      <c r="B151" s="8" t="s">
        <v>65</v>
      </c>
      <c r="C151" s="2">
        <v>0.11734693877551</v>
      </c>
      <c r="D151" s="2">
        <v>0.12299465240641699</v>
      </c>
      <c r="E151" s="2">
        <v>0.114285714285714</v>
      </c>
      <c r="F151" s="2">
        <v>0.12543554006968599</v>
      </c>
      <c r="G151" s="2">
        <v>0.152542372881356</v>
      </c>
      <c r="H151" s="2">
        <v>0.13772455089820401</v>
      </c>
      <c r="I151" s="2">
        <v>0.16666666666666699</v>
      </c>
      <c r="J151" s="2">
        <v>0.15469613259668499</v>
      </c>
      <c r="K151" s="2">
        <v>0.14285714285714299</v>
      </c>
      <c r="L151" s="2">
        <v>0.142091152815013</v>
      </c>
      <c r="M151" s="2">
        <v>0.131443298969072</v>
      </c>
      <c r="N151" s="2">
        <v>0.13750000000000001</v>
      </c>
    </row>
    <row r="152" spans="1:14" x14ac:dyDescent="0.3">
      <c r="A152" s="8" t="s">
        <v>200</v>
      </c>
      <c r="B152" s="8" t="s">
        <v>66</v>
      </c>
      <c r="C152" s="2">
        <v>0.40303413400758498</v>
      </c>
      <c r="D152" s="2">
        <v>0.42677012609117398</v>
      </c>
      <c r="E152" s="2">
        <v>0.44468034913894799</v>
      </c>
      <c r="F152" s="2">
        <v>0.452672992362879</v>
      </c>
      <c r="G152" s="2">
        <v>0.45157657657657702</v>
      </c>
      <c r="H152" s="2">
        <v>0.45353238015138803</v>
      </c>
      <c r="I152" s="2">
        <v>0.44423791821561298</v>
      </c>
      <c r="J152" s="2">
        <v>0.45092891760904702</v>
      </c>
      <c r="K152" s="2">
        <v>0.45242369838420099</v>
      </c>
      <c r="L152" s="2">
        <v>0.44429857464366102</v>
      </c>
      <c r="M152" s="2">
        <v>0.44859813084112099</v>
      </c>
      <c r="N152" s="2">
        <v>0.42535163531604803</v>
      </c>
    </row>
    <row r="153" spans="1:14" x14ac:dyDescent="0.3">
      <c r="A153" s="8" t="s">
        <v>200</v>
      </c>
      <c r="B153" s="8" t="s">
        <v>67</v>
      </c>
      <c r="C153" s="2">
        <v>0.527225701061802</v>
      </c>
      <c r="D153" s="2">
        <v>0.50952050034746399</v>
      </c>
      <c r="E153" s="2">
        <v>0.49801342649677999</v>
      </c>
      <c r="F153" s="2">
        <v>0.48601352247116503</v>
      </c>
      <c r="G153" s="2">
        <v>0.46345083487940603</v>
      </c>
      <c r="H153" s="2">
        <v>0.44446960262651403</v>
      </c>
      <c r="I153" s="2">
        <v>0.44497966174266801</v>
      </c>
      <c r="J153" s="2">
        <v>0.45397301349325297</v>
      </c>
      <c r="K153" s="2">
        <v>0.47188193305681497</v>
      </c>
      <c r="L153" s="2">
        <v>0.48009121206805799</v>
      </c>
      <c r="M153" s="2">
        <v>0.47156136757523198</v>
      </c>
      <c r="N153" s="2">
        <v>0.48100099248546702</v>
      </c>
    </row>
    <row r="154" spans="1:14" x14ac:dyDescent="0.3">
      <c r="A154" s="8" t="s">
        <v>200</v>
      </c>
      <c r="B154" s="8" t="s">
        <v>68</v>
      </c>
      <c r="C154" s="2">
        <v>0.61747039643041002</v>
      </c>
      <c r="D154" s="2">
        <v>0.61387478849407795</v>
      </c>
      <c r="E154" s="2">
        <v>0.61205335089741497</v>
      </c>
      <c r="F154" s="2">
        <v>0.60499288987201805</v>
      </c>
      <c r="G154" s="2">
        <v>0.60649271844660202</v>
      </c>
      <c r="H154" s="2">
        <v>0.59502098711825202</v>
      </c>
      <c r="I154" s="2">
        <v>0.58477508650518994</v>
      </c>
      <c r="J154" s="2">
        <v>0.570236991923739</v>
      </c>
      <c r="K154" s="2">
        <v>0.56238220882020395</v>
      </c>
      <c r="L154" s="2">
        <v>0.54674527734328005</v>
      </c>
      <c r="M154" s="2">
        <v>0.53153988868274604</v>
      </c>
      <c r="N154" s="2">
        <v>0.52444690265486704</v>
      </c>
    </row>
    <row r="155" spans="1:14" x14ac:dyDescent="0.3">
      <c r="A155" s="8" t="s">
        <v>200</v>
      </c>
      <c r="B155" s="8" t="s">
        <v>69</v>
      </c>
      <c r="C155" s="2">
        <v>0.69669893273765204</v>
      </c>
      <c r="D155" s="2">
        <v>0.69435621793305602</v>
      </c>
      <c r="E155" s="2">
        <v>0.68790111718564295</v>
      </c>
      <c r="F155" s="2">
        <v>0.67991680147908495</v>
      </c>
      <c r="G155" s="2">
        <v>0.66749886518384005</v>
      </c>
      <c r="H155" s="2">
        <v>0.66156536947966804</v>
      </c>
      <c r="I155" s="2">
        <v>0.65547290116896895</v>
      </c>
      <c r="J155" s="2">
        <v>0.64705882352941202</v>
      </c>
      <c r="K155" s="2">
        <v>0.64350090126176696</v>
      </c>
      <c r="L155" s="2">
        <v>0.63697575990765698</v>
      </c>
      <c r="M155" s="2">
        <v>0.63257365202890503</v>
      </c>
      <c r="N155" s="2">
        <v>0.62298603651987094</v>
      </c>
    </row>
    <row r="156" spans="1:14" x14ac:dyDescent="0.3">
      <c r="A156" s="8" t="s">
        <v>200</v>
      </c>
      <c r="B156" s="8" t="s">
        <v>70</v>
      </c>
      <c r="C156" s="2">
        <v>0.79977502812148504</v>
      </c>
      <c r="D156" s="2">
        <v>0.79308288610614197</v>
      </c>
      <c r="E156" s="2">
        <v>0.79561128526645797</v>
      </c>
      <c r="F156" s="2">
        <v>0.79782469609724904</v>
      </c>
      <c r="G156" s="2">
        <v>0.794299876084263</v>
      </c>
      <c r="H156" s="2">
        <v>0.79725514660012498</v>
      </c>
      <c r="I156" s="2">
        <v>0.797491039426523</v>
      </c>
      <c r="J156" s="2">
        <v>0.78679026651216699</v>
      </c>
      <c r="K156" s="2">
        <v>0.78246926777124504</v>
      </c>
      <c r="L156" s="2">
        <v>0.77242439774474603</v>
      </c>
      <c r="M156" s="2">
        <v>0.77061981454368</v>
      </c>
      <c r="N156" s="2">
        <v>0.76881233000906601</v>
      </c>
    </row>
    <row r="157" spans="1:14" x14ac:dyDescent="0.3">
      <c r="A157" s="8" t="s">
        <v>200</v>
      </c>
      <c r="B157" s="8" t="s">
        <v>71</v>
      </c>
      <c r="C157" s="2">
        <v>0.88265306122449005</v>
      </c>
      <c r="D157" s="2">
        <v>0.87700534759358295</v>
      </c>
      <c r="E157" s="2">
        <v>0.88571428571428601</v>
      </c>
      <c r="F157" s="2">
        <v>0.87456445993031395</v>
      </c>
      <c r="G157" s="2">
        <v>0.84745762711864403</v>
      </c>
      <c r="H157" s="2">
        <v>0.86227544910179599</v>
      </c>
      <c r="I157" s="2">
        <v>0.83333333333333304</v>
      </c>
      <c r="J157" s="2">
        <v>0.84530386740331498</v>
      </c>
      <c r="K157" s="2">
        <v>0.85714285714285698</v>
      </c>
      <c r="L157" s="2">
        <v>0.85790884718498694</v>
      </c>
      <c r="M157" s="2">
        <v>0.86855670103092797</v>
      </c>
      <c r="N157" s="2">
        <v>0.86250000000000004</v>
      </c>
    </row>
    <row r="158" spans="1:14" x14ac:dyDescent="0.3">
      <c r="A158" s="8" t="s">
        <v>201</v>
      </c>
      <c r="B158" s="8" t="s">
        <v>60</v>
      </c>
      <c r="C158" s="2">
        <v>0.62577141446556395</v>
      </c>
      <c r="D158" s="2">
        <v>0.61450752062105796</v>
      </c>
      <c r="E158" s="2">
        <v>0.596961784951341</v>
      </c>
      <c r="F158" s="2">
        <v>0.58748801534036399</v>
      </c>
      <c r="G158" s="2">
        <v>0.58122568093385196</v>
      </c>
      <c r="H158" s="2">
        <v>0.577120508433146</v>
      </c>
      <c r="I158" s="2">
        <v>0.56540803897685799</v>
      </c>
      <c r="J158" s="2">
        <v>0.549928332537028</v>
      </c>
      <c r="K158" s="2">
        <v>0.56549295774647901</v>
      </c>
      <c r="L158" s="2">
        <v>0.56212471131639696</v>
      </c>
      <c r="M158" s="2">
        <v>0.564243356028992</v>
      </c>
      <c r="N158" s="2">
        <v>0.57264618434093195</v>
      </c>
    </row>
    <row r="159" spans="1:14" x14ac:dyDescent="0.3">
      <c r="A159" s="8" t="s">
        <v>201</v>
      </c>
      <c r="B159" s="8" t="s">
        <v>61</v>
      </c>
      <c r="C159" s="2">
        <v>0.52174949350494604</v>
      </c>
      <c r="D159" s="2">
        <v>0.53387308012858703</v>
      </c>
      <c r="E159" s="2">
        <v>0.547663992449269</v>
      </c>
      <c r="F159" s="2">
        <v>0.55396603861363103</v>
      </c>
      <c r="G159" s="2">
        <v>0.56278591033851799</v>
      </c>
      <c r="H159" s="2">
        <v>0.57113935440332897</v>
      </c>
      <c r="I159" s="2">
        <v>0.57275336718922498</v>
      </c>
      <c r="J159" s="2">
        <v>0.571094580233794</v>
      </c>
      <c r="K159" s="2">
        <v>0.57328183798772003</v>
      </c>
      <c r="L159" s="2">
        <v>0.56777566539923996</v>
      </c>
      <c r="M159" s="2">
        <v>0.56036925326752596</v>
      </c>
      <c r="N159" s="2">
        <v>0.55318781813476003</v>
      </c>
    </row>
    <row r="160" spans="1:14" x14ac:dyDescent="0.3">
      <c r="A160" s="8" t="s">
        <v>201</v>
      </c>
      <c r="B160" s="8" t="s">
        <v>62</v>
      </c>
      <c r="C160" s="2">
        <v>0.444104134762634</v>
      </c>
      <c r="D160" s="2">
        <v>0.454383072272602</v>
      </c>
      <c r="E160" s="2">
        <v>0.465559157212318</v>
      </c>
      <c r="F160" s="2">
        <v>0.46943995691976298</v>
      </c>
      <c r="G160" s="2">
        <v>0.47386895475819002</v>
      </c>
      <c r="H160" s="2">
        <v>0.48244949494949502</v>
      </c>
      <c r="I160" s="2">
        <v>0.49353368641458301</v>
      </c>
      <c r="J160" s="2">
        <v>0.498928571428571</v>
      </c>
      <c r="K160" s="2">
        <v>0.51416958338037699</v>
      </c>
      <c r="L160" s="2">
        <v>0.52303791887125195</v>
      </c>
      <c r="M160" s="2">
        <v>0.53175631885936503</v>
      </c>
      <c r="N160" s="2">
        <v>0.54116059379217296</v>
      </c>
    </row>
    <row r="161" spans="1:14" x14ac:dyDescent="0.3">
      <c r="A161" s="8" t="s">
        <v>201</v>
      </c>
      <c r="B161" s="8" t="s">
        <v>63</v>
      </c>
      <c r="C161" s="2">
        <v>0.36341138397106398</v>
      </c>
      <c r="D161" s="2">
        <v>0.37079910380881298</v>
      </c>
      <c r="E161" s="2">
        <v>0.37681960567532702</v>
      </c>
      <c r="F161" s="2">
        <v>0.38823100746948402</v>
      </c>
      <c r="G161" s="2">
        <v>0.39678858162355002</v>
      </c>
      <c r="H161" s="2">
        <v>0.40578956491592999</v>
      </c>
      <c r="I161" s="2">
        <v>0.409183673469388</v>
      </c>
      <c r="J161" s="2">
        <v>0.414936369725385</v>
      </c>
      <c r="K161" s="2">
        <v>0.42767598842815802</v>
      </c>
      <c r="L161" s="2">
        <v>0.43259399087619899</v>
      </c>
      <c r="M161" s="2">
        <v>0.44320780606799798</v>
      </c>
      <c r="N161" s="2">
        <v>0.45131830902931203</v>
      </c>
    </row>
    <row r="162" spans="1:14" x14ac:dyDescent="0.3">
      <c r="A162" s="8" t="s">
        <v>201</v>
      </c>
      <c r="B162" s="8" t="s">
        <v>64</v>
      </c>
      <c r="C162" s="2">
        <v>0.22953736654804299</v>
      </c>
      <c r="D162" s="2">
        <v>0.24290780141844001</v>
      </c>
      <c r="E162" s="2">
        <v>0.24762808349146101</v>
      </c>
      <c r="F162" s="2">
        <v>0.245235707121364</v>
      </c>
      <c r="G162" s="2">
        <v>0.246391239422598</v>
      </c>
      <c r="H162" s="2">
        <v>0.25514600287218803</v>
      </c>
      <c r="I162" s="2">
        <v>0.25329695316052803</v>
      </c>
      <c r="J162" s="2">
        <v>0.26056945642795498</v>
      </c>
      <c r="K162" s="2">
        <v>0.27612803702275401</v>
      </c>
      <c r="L162" s="2">
        <v>0.282370705926765</v>
      </c>
      <c r="M162" s="2">
        <v>0.29338549075391201</v>
      </c>
      <c r="N162" s="2">
        <v>0.30933062880324502</v>
      </c>
    </row>
    <row r="163" spans="1:14" x14ac:dyDescent="0.3">
      <c r="A163" s="8" t="s">
        <v>201</v>
      </c>
      <c r="B163" s="8" t="s">
        <v>65</v>
      </c>
      <c r="C163" s="2">
        <v>0.15026833631484801</v>
      </c>
      <c r="D163" s="2">
        <v>0.13980582524271801</v>
      </c>
      <c r="E163" s="2">
        <v>0.124105011933174</v>
      </c>
      <c r="F163" s="2">
        <v>0.13057324840764301</v>
      </c>
      <c r="G163" s="2">
        <v>0.12951807228915699</v>
      </c>
      <c r="H163" s="2">
        <v>0.153424657534247</v>
      </c>
      <c r="I163" s="2">
        <v>0.147342995169082</v>
      </c>
      <c r="J163" s="2">
        <v>0.16515837104072401</v>
      </c>
      <c r="K163" s="2">
        <v>0.18723404255319101</v>
      </c>
      <c r="L163" s="2">
        <v>0.17400419287211699</v>
      </c>
      <c r="M163" s="2">
        <v>0.18271119842829101</v>
      </c>
      <c r="N163" s="2">
        <v>0.18980667838312801</v>
      </c>
    </row>
    <row r="164" spans="1:14" x14ac:dyDescent="0.3">
      <c r="A164" s="8" t="s">
        <v>201</v>
      </c>
      <c r="B164" s="8" t="s">
        <v>66</v>
      </c>
      <c r="C164" s="2">
        <v>0.374228585534436</v>
      </c>
      <c r="D164" s="2">
        <v>0.38549247937894199</v>
      </c>
      <c r="E164" s="2">
        <v>0.403038215048659</v>
      </c>
      <c r="F164" s="2">
        <v>0.41251198465963601</v>
      </c>
      <c r="G164" s="2">
        <v>0.41877431906614798</v>
      </c>
      <c r="H164" s="2">
        <v>0.422879491566854</v>
      </c>
      <c r="I164" s="2">
        <v>0.43459196102314301</v>
      </c>
      <c r="J164" s="2">
        <v>0.450071667462972</v>
      </c>
      <c r="K164" s="2">
        <v>0.43450704225352099</v>
      </c>
      <c r="L164" s="2">
        <v>0.43787528868360298</v>
      </c>
      <c r="M164" s="2">
        <v>0.435756643971008</v>
      </c>
      <c r="N164" s="2">
        <v>0.42735381565906799</v>
      </c>
    </row>
    <row r="165" spans="1:14" x14ac:dyDescent="0.3">
      <c r="A165" s="8" t="s">
        <v>201</v>
      </c>
      <c r="B165" s="8" t="s">
        <v>67</v>
      </c>
      <c r="C165" s="2">
        <v>0.47825050649505402</v>
      </c>
      <c r="D165" s="2">
        <v>0.46612691987141303</v>
      </c>
      <c r="E165" s="2">
        <v>0.452336007550732</v>
      </c>
      <c r="F165" s="2">
        <v>0.44603396138636903</v>
      </c>
      <c r="G165" s="2">
        <v>0.43721408966148201</v>
      </c>
      <c r="H165" s="2">
        <v>0.42886064559667098</v>
      </c>
      <c r="I165" s="2">
        <v>0.42724663281077502</v>
      </c>
      <c r="J165" s="2">
        <v>0.428905419766206</v>
      </c>
      <c r="K165" s="2">
        <v>0.42671816201228002</v>
      </c>
      <c r="L165" s="2">
        <v>0.43222433460075999</v>
      </c>
      <c r="M165" s="2">
        <v>0.43963074673247399</v>
      </c>
      <c r="N165" s="2">
        <v>0.44681218186524002</v>
      </c>
    </row>
    <row r="166" spans="1:14" x14ac:dyDescent="0.3">
      <c r="A166" s="8" t="s">
        <v>201</v>
      </c>
      <c r="B166" s="8" t="s">
        <v>68</v>
      </c>
      <c r="C166" s="2">
        <v>0.555895865237366</v>
      </c>
      <c r="D166" s="2">
        <v>0.545616927727398</v>
      </c>
      <c r="E166" s="2">
        <v>0.534440842787682</v>
      </c>
      <c r="F166" s="2">
        <v>0.53056004308023696</v>
      </c>
      <c r="G166" s="2">
        <v>0.52613104524180998</v>
      </c>
      <c r="H166" s="2">
        <v>0.51755050505050504</v>
      </c>
      <c r="I166" s="2">
        <v>0.50646631358541705</v>
      </c>
      <c r="J166" s="2">
        <v>0.50107142857142895</v>
      </c>
      <c r="K166" s="2">
        <v>0.48583041661962301</v>
      </c>
      <c r="L166" s="2">
        <v>0.47696208112874799</v>
      </c>
      <c r="M166" s="2">
        <v>0.46824368114063503</v>
      </c>
      <c r="N166" s="2">
        <v>0.45883940620782698</v>
      </c>
    </row>
    <row r="167" spans="1:14" x14ac:dyDescent="0.3">
      <c r="A167" s="8" t="s">
        <v>201</v>
      </c>
      <c r="B167" s="8" t="s">
        <v>69</v>
      </c>
      <c r="C167" s="2">
        <v>0.63658861602893602</v>
      </c>
      <c r="D167" s="2">
        <v>0.62920089619118702</v>
      </c>
      <c r="E167" s="2">
        <v>0.62318039432467298</v>
      </c>
      <c r="F167" s="2">
        <v>0.61176899253051598</v>
      </c>
      <c r="G167" s="2">
        <v>0.60321141837644998</v>
      </c>
      <c r="H167" s="2">
        <v>0.59421043508407001</v>
      </c>
      <c r="I167" s="2">
        <v>0.590816326530612</v>
      </c>
      <c r="J167" s="2">
        <v>0.58506363027461505</v>
      </c>
      <c r="K167" s="2">
        <v>0.57232401157184198</v>
      </c>
      <c r="L167" s="2">
        <v>0.56740600912380101</v>
      </c>
      <c r="M167" s="2">
        <v>0.55679219393200197</v>
      </c>
      <c r="N167" s="2">
        <v>0.54868169097068797</v>
      </c>
    </row>
    <row r="168" spans="1:14" x14ac:dyDescent="0.3">
      <c r="A168" s="8" t="s">
        <v>201</v>
      </c>
      <c r="B168" s="8" t="s">
        <v>70</v>
      </c>
      <c r="C168" s="2">
        <v>0.77046263345195698</v>
      </c>
      <c r="D168" s="2">
        <v>0.75709219858155996</v>
      </c>
      <c r="E168" s="2">
        <v>0.75237191650853896</v>
      </c>
      <c r="F168" s="2">
        <v>0.754764292878636</v>
      </c>
      <c r="G168" s="2">
        <v>0.753608760577402</v>
      </c>
      <c r="H168" s="2">
        <v>0.74485399712781197</v>
      </c>
      <c r="I168" s="2">
        <v>0.74670304683947297</v>
      </c>
      <c r="J168" s="2">
        <v>0.73943054357204496</v>
      </c>
      <c r="K168" s="2">
        <v>0.72387196297724599</v>
      </c>
      <c r="L168" s="2">
        <v>0.71762929407323495</v>
      </c>
      <c r="M168" s="2">
        <v>0.70661450924608804</v>
      </c>
      <c r="N168" s="2">
        <v>0.69066937119675498</v>
      </c>
    </row>
    <row r="169" spans="1:14" x14ac:dyDescent="0.3">
      <c r="A169" s="8" t="s">
        <v>201</v>
      </c>
      <c r="B169" s="8" t="s">
        <v>71</v>
      </c>
      <c r="C169" s="2">
        <v>0.84973166368515196</v>
      </c>
      <c r="D169" s="2">
        <v>0.86019417475728199</v>
      </c>
      <c r="E169" s="2">
        <v>0.87589498806682597</v>
      </c>
      <c r="F169" s="2">
        <v>0.86942675159235705</v>
      </c>
      <c r="G169" s="2">
        <v>0.87048192771084298</v>
      </c>
      <c r="H169" s="2">
        <v>0.84657534246575294</v>
      </c>
      <c r="I169" s="2">
        <v>0.852657004830918</v>
      </c>
      <c r="J169" s="2">
        <v>0.83484162895927605</v>
      </c>
      <c r="K169" s="2">
        <v>0.81276595744680802</v>
      </c>
      <c r="L169" s="2">
        <v>0.82599580712788301</v>
      </c>
      <c r="M169" s="2">
        <v>0.81728880157170902</v>
      </c>
      <c r="N169" s="2">
        <v>0.81019332161687196</v>
      </c>
    </row>
    <row r="170" spans="1:14" x14ac:dyDescent="0.3">
      <c r="A170" s="8" t="s">
        <v>202</v>
      </c>
      <c r="B170" s="8" t="s">
        <v>60</v>
      </c>
      <c r="C170" s="2">
        <v>0.63157894736842102</v>
      </c>
      <c r="D170" s="2">
        <v>0.63881886928339904</v>
      </c>
      <c r="E170" s="2">
        <v>0.62586445366528398</v>
      </c>
      <c r="F170" s="2">
        <v>0.637143837967731</v>
      </c>
      <c r="G170" s="2">
        <v>0.62285313704872103</v>
      </c>
      <c r="H170" s="2">
        <v>0.61107193229901302</v>
      </c>
      <c r="I170" s="2">
        <v>0.59454610692500898</v>
      </c>
      <c r="J170" s="2">
        <v>0.58859470468431796</v>
      </c>
      <c r="K170" s="2">
        <v>0.57005141388174796</v>
      </c>
      <c r="L170" s="2">
        <v>0.58159126365054603</v>
      </c>
      <c r="M170" s="2">
        <v>0.59686652606206703</v>
      </c>
      <c r="N170" s="2">
        <v>0.60364063417498504</v>
      </c>
    </row>
    <row r="171" spans="1:14" x14ac:dyDescent="0.3">
      <c r="A171" s="8" t="s">
        <v>202</v>
      </c>
      <c r="B171" s="8" t="s">
        <v>61</v>
      </c>
      <c r="C171" s="2">
        <v>0.52288351993714399</v>
      </c>
      <c r="D171" s="2">
        <v>0.54446640316205497</v>
      </c>
      <c r="E171" s="2">
        <v>0.54708261120739499</v>
      </c>
      <c r="F171" s="2">
        <v>0.56585102554875899</v>
      </c>
      <c r="G171" s="2">
        <v>0.58226062422853098</v>
      </c>
      <c r="H171" s="2">
        <v>0.58546004029550003</v>
      </c>
      <c r="I171" s="2">
        <v>0.58883248730964499</v>
      </c>
      <c r="J171" s="2">
        <v>0.58802977365942599</v>
      </c>
      <c r="K171" s="2">
        <v>0.57897916037450903</v>
      </c>
      <c r="L171" s="2">
        <v>0.57746081061996901</v>
      </c>
      <c r="M171" s="2">
        <v>0.56781548945092397</v>
      </c>
      <c r="N171" s="2">
        <v>0.56047343114289205</v>
      </c>
    </row>
    <row r="172" spans="1:14" x14ac:dyDescent="0.3">
      <c r="A172" s="8" t="s">
        <v>202</v>
      </c>
      <c r="B172" s="8" t="s">
        <v>62</v>
      </c>
      <c r="C172" s="2">
        <v>0.45003182686187099</v>
      </c>
      <c r="D172" s="2">
        <v>0.45616610738254998</v>
      </c>
      <c r="E172" s="2">
        <v>0.46639983147250902</v>
      </c>
      <c r="F172" s="2">
        <v>0.47087776866283798</v>
      </c>
      <c r="G172" s="2">
        <v>0.47697899838449098</v>
      </c>
      <c r="H172" s="2">
        <v>0.49414101290963303</v>
      </c>
      <c r="I172" s="2">
        <v>0.49971036879706499</v>
      </c>
      <c r="J172" s="2">
        <v>0.50196078431372504</v>
      </c>
      <c r="K172" s="2">
        <v>0.50942705473183203</v>
      </c>
      <c r="L172" s="2">
        <v>0.51552126323344705</v>
      </c>
      <c r="M172" s="2">
        <v>0.52458149779735697</v>
      </c>
      <c r="N172" s="2">
        <v>0.53395904436860098</v>
      </c>
    </row>
    <row r="173" spans="1:14" x14ac:dyDescent="0.3">
      <c r="A173" s="8" t="s">
        <v>202</v>
      </c>
      <c r="B173" s="8" t="s">
        <v>63</v>
      </c>
      <c r="C173" s="2">
        <v>0.360442051572683</v>
      </c>
      <c r="D173" s="2">
        <v>0.36406817546800802</v>
      </c>
      <c r="E173" s="2">
        <v>0.37451843698404003</v>
      </c>
      <c r="F173" s="2">
        <v>0.388063660477454</v>
      </c>
      <c r="G173" s="2">
        <v>0.40134471166278801</v>
      </c>
      <c r="H173" s="2">
        <v>0.40297379032258102</v>
      </c>
      <c r="I173" s="2">
        <v>0.41560070228241802</v>
      </c>
      <c r="J173" s="2">
        <v>0.42679592344021899</v>
      </c>
      <c r="K173" s="2">
        <v>0.43504604944255898</v>
      </c>
      <c r="L173" s="2">
        <v>0.44431390977443602</v>
      </c>
      <c r="M173" s="2">
        <v>0.45530726256983201</v>
      </c>
      <c r="N173" s="2">
        <v>0.45979335130278498</v>
      </c>
    </row>
    <row r="174" spans="1:14" x14ac:dyDescent="0.3">
      <c r="A174" s="8" t="s">
        <v>202</v>
      </c>
      <c r="B174" s="8" t="s">
        <v>64</v>
      </c>
      <c r="C174" s="2">
        <v>0.20572450805008899</v>
      </c>
      <c r="D174" s="2">
        <v>0.20253164556962</v>
      </c>
      <c r="E174" s="2">
        <v>0.20785440613026801</v>
      </c>
      <c r="F174" s="2">
        <v>0.23555555555555599</v>
      </c>
      <c r="G174" s="2">
        <v>0.23996509598603799</v>
      </c>
      <c r="H174" s="2">
        <v>0.248417721518987</v>
      </c>
      <c r="I174" s="2">
        <v>0.26630434782608697</v>
      </c>
      <c r="J174" s="2">
        <v>0.28999999999999998</v>
      </c>
      <c r="K174" s="2">
        <v>0.28969539857420601</v>
      </c>
      <c r="L174" s="2">
        <v>0.30434782608695699</v>
      </c>
      <c r="M174" s="2">
        <v>0.30587522713506998</v>
      </c>
      <c r="N174" s="2">
        <v>0.31682577565632503</v>
      </c>
    </row>
    <row r="175" spans="1:14" x14ac:dyDescent="0.3">
      <c r="A175" s="8" t="s">
        <v>202</v>
      </c>
      <c r="B175" s="8" t="s">
        <v>65</v>
      </c>
      <c r="C175" s="2">
        <v>0.145299145299145</v>
      </c>
      <c r="D175" s="2">
        <v>0.15023474178403801</v>
      </c>
      <c r="E175" s="2">
        <v>0.141975308641975</v>
      </c>
      <c r="F175" s="2">
        <v>0.174242424242424</v>
      </c>
      <c r="G175" s="2">
        <v>0.110169491525424</v>
      </c>
      <c r="H175" s="2">
        <v>0.105691056910569</v>
      </c>
      <c r="I175" s="2">
        <v>0.108108108108108</v>
      </c>
      <c r="J175" s="2">
        <v>0.122699386503067</v>
      </c>
      <c r="K175" s="2">
        <v>0.112426035502959</v>
      </c>
      <c r="L175" s="2">
        <v>0.14054054054054099</v>
      </c>
      <c r="M175" s="2">
        <v>0.16355140186915901</v>
      </c>
      <c r="N175" s="2">
        <v>0.15384615384615399</v>
      </c>
    </row>
    <row r="176" spans="1:14" x14ac:dyDescent="0.3">
      <c r="A176" s="8" t="s">
        <v>202</v>
      </c>
      <c r="B176" s="8" t="s">
        <v>66</v>
      </c>
      <c r="C176" s="2">
        <v>0.36842105263157898</v>
      </c>
      <c r="D176" s="2">
        <v>0.36118113071660102</v>
      </c>
      <c r="E176" s="2">
        <v>0.37413554633471602</v>
      </c>
      <c r="F176" s="2">
        <v>0.362856162032269</v>
      </c>
      <c r="G176" s="2">
        <v>0.37714686295127903</v>
      </c>
      <c r="H176" s="2">
        <v>0.38892806770098698</v>
      </c>
      <c r="I176" s="2">
        <v>0.40545389307499102</v>
      </c>
      <c r="J176" s="2">
        <v>0.41140529531568198</v>
      </c>
      <c r="K176" s="2">
        <v>0.42994858611825199</v>
      </c>
      <c r="L176" s="2">
        <v>0.41840873634945402</v>
      </c>
      <c r="M176" s="2">
        <v>0.40313347393793297</v>
      </c>
      <c r="N176" s="2">
        <v>0.39635936582501502</v>
      </c>
    </row>
    <row r="177" spans="1:15" x14ac:dyDescent="0.3">
      <c r="A177" s="8" t="s">
        <v>202</v>
      </c>
      <c r="B177" s="8" t="s">
        <v>67</v>
      </c>
      <c r="C177" s="2">
        <v>0.47711648006285601</v>
      </c>
      <c r="D177" s="2">
        <v>0.45553359683794498</v>
      </c>
      <c r="E177" s="2">
        <v>0.45291738879260501</v>
      </c>
      <c r="F177" s="2">
        <v>0.43414897445124101</v>
      </c>
      <c r="G177" s="2">
        <v>0.41773937577146902</v>
      </c>
      <c r="H177" s="2">
        <v>0.41453995970450003</v>
      </c>
      <c r="I177" s="2">
        <v>0.41116751269035501</v>
      </c>
      <c r="J177" s="2">
        <v>0.41197022634057401</v>
      </c>
      <c r="K177" s="2">
        <v>0.42102083962549097</v>
      </c>
      <c r="L177" s="2">
        <v>0.42253918938003099</v>
      </c>
      <c r="M177" s="2">
        <v>0.43218451054907597</v>
      </c>
      <c r="N177" s="2">
        <v>0.439526568857108</v>
      </c>
    </row>
    <row r="178" spans="1:15" x14ac:dyDescent="0.3">
      <c r="A178" s="8" t="s">
        <v>202</v>
      </c>
      <c r="B178" s="8" t="s">
        <v>68</v>
      </c>
      <c r="C178" s="2">
        <v>0.54996817313812896</v>
      </c>
      <c r="D178" s="2">
        <v>0.54383389261744997</v>
      </c>
      <c r="E178" s="2">
        <v>0.53360016852749104</v>
      </c>
      <c r="F178" s="2">
        <v>0.52912223133716196</v>
      </c>
      <c r="G178" s="2">
        <v>0.52302100161550902</v>
      </c>
      <c r="H178" s="2">
        <v>0.50585898709036703</v>
      </c>
      <c r="I178" s="2">
        <v>0.50028963120293501</v>
      </c>
      <c r="J178" s="2">
        <v>0.49803921568627502</v>
      </c>
      <c r="K178" s="2">
        <v>0.49057294526816803</v>
      </c>
      <c r="L178" s="2">
        <v>0.48447873676655301</v>
      </c>
      <c r="M178" s="2">
        <v>0.47541850220264298</v>
      </c>
      <c r="N178" s="2">
        <v>0.46604095563139902</v>
      </c>
    </row>
    <row r="179" spans="1:15" x14ac:dyDescent="0.3">
      <c r="A179" s="8" t="s">
        <v>202</v>
      </c>
      <c r="B179" s="8" t="s">
        <v>69</v>
      </c>
      <c r="C179" s="2">
        <v>0.63955794842731695</v>
      </c>
      <c r="D179" s="2">
        <v>0.63593182453199204</v>
      </c>
      <c r="E179" s="2">
        <v>0.62548156301596003</v>
      </c>
      <c r="F179" s="2">
        <v>0.611936339522546</v>
      </c>
      <c r="G179" s="2">
        <v>0.59865528833721204</v>
      </c>
      <c r="H179" s="2">
        <v>0.59702620967741904</v>
      </c>
      <c r="I179" s="2">
        <v>0.58439929771758203</v>
      </c>
      <c r="J179" s="2">
        <v>0.57320407655978101</v>
      </c>
      <c r="K179" s="2">
        <v>0.56495395055744102</v>
      </c>
      <c r="L179" s="2">
        <v>0.55568609022556403</v>
      </c>
      <c r="M179" s="2">
        <v>0.54469273743016799</v>
      </c>
      <c r="N179" s="2">
        <v>0.54020664869721502</v>
      </c>
    </row>
    <row r="180" spans="1:15" x14ac:dyDescent="0.3">
      <c r="A180" s="8" t="s">
        <v>202</v>
      </c>
      <c r="B180" s="8" t="s">
        <v>70</v>
      </c>
      <c r="C180" s="2">
        <v>0.79427549194991098</v>
      </c>
      <c r="D180" s="2">
        <v>0.79746835443038</v>
      </c>
      <c r="E180" s="2">
        <v>0.79214559386973205</v>
      </c>
      <c r="F180" s="2">
        <v>0.76444444444444404</v>
      </c>
      <c r="G180" s="2">
        <v>0.76003490401396201</v>
      </c>
      <c r="H180" s="2">
        <v>0.751582278481013</v>
      </c>
      <c r="I180" s="2">
        <v>0.73369565217391297</v>
      </c>
      <c r="J180" s="2">
        <v>0.71</v>
      </c>
      <c r="K180" s="2">
        <v>0.71030460142579399</v>
      </c>
      <c r="L180" s="2">
        <v>0.69565217391304301</v>
      </c>
      <c r="M180" s="2">
        <v>0.69412477286493002</v>
      </c>
      <c r="N180" s="2">
        <v>0.68317422434367503</v>
      </c>
    </row>
    <row r="181" spans="1:15" x14ac:dyDescent="0.3">
      <c r="A181" s="8" t="s">
        <v>202</v>
      </c>
      <c r="B181" s="8" t="s">
        <v>71</v>
      </c>
      <c r="C181" s="2">
        <v>0.854700854700855</v>
      </c>
      <c r="D181" s="2">
        <v>0.84976525821596205</v>
      </c>
      <c r="E181" s="2">
        <v>0.85802469135802495</v>
      </c>
      <c r="F181" s="2">
        <v>0.82575757575757602</v>
      </c>
      <c r="G181" s="2">
        <v>0.88983050847457601</v>
      </c>
      <c r="H181" s="2">
        <v>0.89430894308943099</v>
      </c>
      <c r="I181" s="2">
        <v>0.891891891891892</v>
      </c>
      <c r="J181" s="2">
        <v>0.877300613496933</v>
      </c>
      <c r="K181" s="2">
        <v>0.88757396449704096</v>
      </c>
      <c r="L181" s="2">
        <v>0.85945945945945901</v>
      </c>
      <c r="M181" s="2">
        <v>0.83644859813084105</v>
      </c>
      <c r="N181" s="2">
        <v>0.84615384615384603</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60</v>
      </c>
      <c r="C186" s="2">
        <v>2.9152542372881399E-2</v>
      </c>
      <c r="D186" s="2">
        <v>1.11989459815547E-2</v>
      </c>
      <c r="E186" s="2">
        <v>2.7361563517915299E-2</v>
      </c>
      <c r="F186" s="2">
        <v>-3.3608116677235303E-2</v>
      </c>
      <c r="G186" s="2">
        <v>-8.0052493438320202E-2</v>
      </c>
      <c r="H186" s="2">
        <v>4.0656205420827402E-2</v>
      </c>
      <c r="I186" s="2">
        <v>4.52364633310487E-2</v>
      </c>
      <c r="J186" s="2">
        <v>2.75409836065574E-2</v>
      </c>
      <c r="K186" s="2">
        <v>5.2329291640076603E-2</v>
      </c>
      <c r="L186" s="2">
        <v>7.5803517283201893E-2</v>
      </c>
      <c r="M186" s="2">
        <v>0.134723788049605</v>
      </c>
      <c r="N186" s="3">
        <v>0.32</v>
      </c>
      <c r="O186" s="3">
        <v>0.31140065146579798</v>
      </c>
    </row>
    <row r="187" spans="1:15" x14ac:dyDescent="0.3">
      <c r="A187" s="8" t="s">
        <v>196</v>
      </c>
      <c r="B187" s="8" t="s">
        <v>61</v>
      </c>
      <c r="C187" s="2">
        <v>3.3308931185944399E-2</v>
      </c>
      <c r="D187" s="2">
        <v>2.9047113000354199E-2</v>
      </c>
      <c r="E187" s="2">
        <v>-1.3425129087779699E-2</v>
      </c>
      <c r="F187" s="2">
        <v>5.1639916259595298E-2</v>
      </c>
      <c r="G187" s="2">
        <v>-9.2899800928998005E-3</v>
      </c>
      <c r="H187" s="2">
        <v>1.6409912926992599E-2</v>
      </c>
      <c r="I187" s="2">
        <v>2.9654036243822101E-3</v>
      </c>
      <c r="J187" s="2">
        <v>0.10216819973718801</v>
      </c>
      <c r="K187" s="2">
        <v>6.9150521609537996E-2</v>
      </c>
      <c r="L187" s="2">
        <v>5.5478115416782797E-2</v>
      </c>
      <c r="M187" s="2">
        <v>5.1241415742208099E-2</v>
      </c>
      <c r="N187" s="3">
        <v>0.30749014454664902</v>
      </c>
      <c r="O187" s="3">
        <v>0.370051635111876</v>
      </c>
    </row>
    <row r="188" spans="1:15" x14ac:dyDescent="0.3">
      <c r="A188" s="8" t="s">
        <v>196</v>
      </c>
      <c r="B188" s="8" t="s">
        <v>62</v>
      </c>
      <c r="C188" s="2">
        <v>5.1040634291377597E-2</v>
      </c>
      <c r="D188" s="2">
        <v>3.8189533239038197E-2</v>
      </c>
      <c r="E188" s="2">
        <v>1.9073569482288801E-2</v>
      </c>
      <c r="F188" s="2">
        <v>2.7629233511586498E-2</v>
      </c>
      <c r="G188" s="2">
        <v>1.4744145706851701E-2</v>
      </c>
      <c r="H188" s="2">
        <v>6.23931623931624E-2</v>
      </c>
      <c r="I188" s="2">
        <v>1.7296862429605799E-2</v>
      </c>
      <c r="J188" s="2">
        <v>7.5523922499011506E-2</v>
      </c>
      <c r="K188" s="2">
        <v>6.1029411764705901E-2</v>
      </c>
      <c r="L188" s="2">
        <v>7.2765072765072797E-2</v>
      </c>
      <c r="M188" s="2">
        <v>5.1033591731266099E-2</v>
      </c>
      <c r="N188" s="3">
        <v>0.28667457493080301</v>
      </c>
      <c r="O188" s="3">
        <v>0.47774750227066298</v>
      </c>
    </row>
    <row r="189" spans="1:15" x14ac:dyDescent="0.3">
      <c r="A189" s="8" t="s">
        <v>196</v>
      </c>
      <c r="B189" s="8" t="s">
        <v>63</v>
      </c>
      <c r="C189" s="2">
        <v>4.8401037165082102E-2</v>
      </c>
      <c r="D189" s="2">
        <v>3.9571310799670197E-2</v>
      </c>
      <c r="E189" s="2">
        <v>1.4274385408406001E-2</v>
      </c>
      <c r="F189" s="2">
        <v>4.3784206411258797E-2</v>
      </c>
      <c r="G189" s="2">
        <v>7.3408239700374495E-2</v>
      </c>
      <c r="H189" s="2">
        <v>1.81437543614794E-2</v>
      </c>
      <c r="I189" s="2">
        <v>1.85058259081563E-2</v>
      </c>
      <c r="J189" s="2">
        <v>0.10228802153432</v>
      </c>
      <c r="K189" s="2">
        <v>5.9829059829059797E-2</v>
      </c>
      <c r="L189" s="2">
        <v>8.1797235023041495E-2</v>
      </c>
      <c r="M189" s="2">
        <v>4.2066027689030901E-2</v>
      </c>
      <c r="N189" s="3">
        <v>0.31695827725437398</v>
      </c>
      <c r="O189" s="3">
        <v>0.55194290245836597</v>
      </c>
    </row>
    <row r="190" spans="1:15" x14ac:dyDescent="0.3">
      <c r="A190" s="8" t="s">
        <v>196</v>
      </c>
      <c r="B190" s="8" t="s">
        <v>64</v>
      </c>
      <c r="C190" s="2">
        <v>2.8662420382165599E-2</v>
      </c>
      <c r="D190" s="2">
        <v>-5.5727554179566603E-2</v>
      </c>
      <c r="E190" s="2">
        <v>-9.5081967213114807E-2</v>
      </c>
      <c r="F190" s="2">
        <v>9.7826086956521702E-2</v>
      </c>
      <c r="G190" s="2">
        <v>-1.32013201320132E-2</v>
      </c>
      <c r="H190" s="2">
        <v>0.110367892976589</v>
      </c>
      <c r="I190" s="2">
        <v>9.3373493975903596E-2</v>
      </c>
      <c r="J190" s="2">
        <v>0.17079889807162499</v>
      </c>
      <c r="K190" s="2">
        <v>0.105882352941176</v>
      </c>
      <c r="L190" s="2">
        <v>8.0851063829787198E-2</v>
      </c>
      <c r="M190" s="2">
        <v>0.104330708661417</v>
      </c>
      <c r="N190" s="3">
        <v>0.54545454545454497</v>
      </c>
      <c r="O190" s="3">
        <v>0.83934426229508197</v>
      </c>
    </row>
    <row r="191" spans="1:15" x14ac:dyDescent="0.3">
      <c r="A191" s="8" t="s">
        <v>196</v>
      </c>
      <c r="B191" s="8" t="s">
        <v>65</v>
      </c>
      <c r="C191" s="2">
        <v>0.13725490196078399</v>
      </c>
      <c r="D191" s="2">
        <v>-0.15517241379310301</v>
      </c>
      <c r="E191" s="2">
        <v>-4.08163265306122E-2</v>
      </c>
      <c r="F191" s="2">
        <v>-0.23404255319148901</v>
      </c>
      <c r="G191" s="2">
        <v>0.25</v>
      </c>
      <c r="H191" s="2">
        <v>2.2222222222222199E-2</v>
      </c>
      <c r="I191" s="2">
        <v>-4.3478260869565202E-2</v>
      </c>
      <c r="J191" s="2">
        <v>0.27272727272727298</v>
      </c>
      <c r="K191" s="2">
        <v>-8.9285714285714302E-2</v>
      </c>
      <c r="L191" s="2">
        <v>0.15686274509803899</v>
      </c>
      <c r="M191" s="2">
        <v>0.13559322033898299</v>
      </c>
      <c r="N191" s="3">
        <v>0.52272727272727304</v>
      </c>
      <c r="O191" s="3">
        <v>0.36734693877551</v>
      </c>
    </row>
    <row r="192" spans="1:15" x14ac:dyDescent="0.3">
      <c r="A192" s="8" t="s">
        <v>196</v>
      </c>
      <c r="B192" s="8" t="s">
        <v>66</v>
      </c>
      <c r="C192" s="2">
        <v>6.20821394460363E-2</v>
      </c>
      <c r="D192" s="2">
        <v>2.3381294964028802E-2</v>
      </c>
      <c r="E192" s="2">
        <v>2.7240773286467498E-2</v>
      </c>
      <c r="F192" s="2">
        <v>2.9084687767322499E-2</v>
      </c>
      <c r="G192" s="2">
        <v>-3.07564422277639E-2</v>
      </c>
      <c r="H192" s="2">
        <v>0.12521440823327601</v>
      </c>
      <c r="I192" s="2">
        <v>5.6402439024390197E-2</v>
      </c>
      <c r="J192" s="2">
        <v>1.8037518037518002E-2</v>
      </c>
      <c r="K192" s="2">
        <v>3.6144578313252997E-2</v>
      </c>
      <c r="L192" s="2">
        <v>3.4199726402188803E-2</v>
      </c>
      <c r="M192" s="2">
        <v>8.0687830687830697E-2</v>
      </c>
      <c r="N192" s="3">
        <v>0.178932178932179</v>
      </c>
      <c r="O192" s="3">
        <v>0.43585237258347997</v>
      </c>
    </row>
    <row r="193" spans="1:15" x14ac:dyDescent="0.3">
      <c r="A193" s="8" t="s">
        <v>196</v>
      </c>
      <c r="B193" s="8" t="s">
        <v>67</v>
      </c>
      <c r="C193" s="2">
        <v>-2.8964518464880502E-3</v>
      </c>
      <c r="D193" s="2">
        <v>-2.2512708787218599E-2</v>
      </c>
      <c r="E193" s="2">
        <v>-3.6404160475482901E-2</v>
      </c>
      <c r="F193" s="2">
        <v>-8.0956052428681601E-3</v>
      </c>
      <c r="G193" s="2">
        <v>-1.1659541391371899E-3</v>
      </c>
      <c r="H193" s="2">
        <v>3.3852140077821002E-2</v>
      </c>
      <c r="I193" s="2">
        <v>3.9141889348889701E-2</v>
      </c>
      <c r="J193" s="2">
        <v>8.5838464324520095E-2</v>
      </c>
      <c r="K193" s="2">
        <v>6.37091394262842E-2</v>
      </c>
      <c r="L193" s="2">
        <v>8.40388836625902E-2</v>
      </c>
      <c r="M193" s="2">
        <v>7.7813132774081598E-2</v>
      </c>
      <c r="N193" s="3">
        <v>0.34951104672220201</v>
      </c>
      <c r="O193" s="3">
        <v>0.38410104011887097</v>
      </c>
    </row>
    <row r="194" spans="1:15" x14ac:dyDescent="0.3">
      <c r="A194" s="8" t="s">
        <v>196</v>
      </c>
      <c r="B194" s="8" t="s">
        <v>68</v>
      </c>
      <c r="C194" s="2">
        <v>2.78372591006424E-2</v>
      </c>
      <c r="D194" s="2">
        <v>9.0277777777777804E-3</v>
      </c>
      <c r="E194" s="2">
        <v>-1.4796971782518899E-2</v>
      </c>
      <c r="F194" s="2">
        <v>3.7722668529514503E-2</v>
      </c>
      <c r="G194" s="2">
        <v>1.9858633456748601E-2</v>
      </c>
      <c r="H194" s="2">
        <v>2.0462046204620499E-2</v>
      </c>
      <c r="I194" s="2">
        <v>-3.23415265200517E-3</v>
      </c>
      <c r="J194" s="2">
        <v>6.4892926670992901E-4</v>
      </c>
      <c r="K194" s="2">
        <v>1.32944228274968E-2</v>
      </c>
      <c r="L194" s="2">
        <v>3.04E-2</v>
      </c>
      <c r="M194" s="2">
        <v>-1.1180124223602501E-2</v>
      </c>
      <c r="N194" s="3">
        <v>3.3095392602206397E-2</v>
      </c>
      <c r="O194" s="3">
        <v>9.5664143152099104E-2</v>
      </c>
    </row>
    <row r="195" spans="1:15" x14ac:dyDescent="0.3">
      <c r="A195" s="8" t="s">
        <v>196</v>
      </c>
      <c r="B195" s="8" t="s">
        <v>69</v>
      </c>
      <c r="C195" s="2">
        <v>-4.1305245766212299E-3</v>
      </c>
      <c r="D195" s="2">
        <v>6.2214848610535004E-3</v>
      </c>
      <c r="E195" s="2">
        <v>-1.03050288540808E-2</v>
      </c>
      <c r="F195" s="2">
        <v>-8.7463556851312008E-3</v>
      </c>
      <c r="G195" s="2">
        <v>2.8151260504201699E-2</v>
      </c>
      <c r="H195" s="2">
        <v>-6.5386187167960803E-3</v>
      </c>
      <c r="I195" s="2">
        <v>1.23406005758947E-3</v>
      </c>
      <c r="J195" s="2">
        <v>3.1224322103533299E-2</v>
      </c>
      <c r="K195" s="2">
        <v>1.31474103585657E-2</v>
      </c>
      <c r="L195" s="2">
        <v>3.0279197797876502E-2</v>
      </c>
      <c r="M195" s="2">
        <v>3.3587786259542E-2</v>
      </c>
      <c r="N195" s="3">
        <v>0.112571898110107</v>
      </c>
      <c r="O195" s="3">
        <v>0.116240725474031</v>
      </c>
    </row>
    <row r="196" spans="1:15" x14ac:dyDescent="0.3">
      <c r="A196" s="8" t="s">
        <v>196</v>
      </c>
      <c r="B196" s="8" t="s">
        <v>70</v>
      </c>
      <c r="C196" s="2">
        <v>-6.5520065520065498E-3</v>
      </c>
      <c r="D196" s="2">
        <v>-6.3478977741137699E-2</v>
      </c>
      <c r="E196" s="2">
        <v>-6.4260563380281702E-2</v>
      </c>
      <c r="F196" s="2">
        <v>4.3273753527751598E-2</v>
      </c>
      <c r="G196" s="2">
        <v>3.3363390441839502E-2</v>
      </c>
      <c r="H196" s="2">
        <v>-2.6178010471204199E-3</v>
      </c>
      <c r="I196" s="2">
        <v>5.7742782152230998E-2</v>
      </c>
      <c r="J196" s="2">
        <v>8.5194375516956203E-2</v>
      </c>
      <c r="K196" s="2">
        <v>4.6493902439024397E-2</v>
      </c>
      <c r="L196" s="2">
        <v>6.1908230152949703E-2</v>
      </c>
      <c r="M196" s="2">
        <v>4.4581618655692698E-2</v>
      </c>
      <c r="N196" s="3">
        <v>0.259718775847808</v>
      </c>
      <c r="O196" s="3">
        <v>0.340669014084507</v>
      </c>
    </row>
    <row r="197" spans="1:15" x14ac:dyDescent="0.3">
      <c r="A197" s="8" t="s">
        <v>196</v>
      </c>
      <c r="B197" s="8" t="s">
        <v>71</v>
      </c>
      <c r="C197" s="2">
        <v>3.4602076124567501E-3</v>
      </c>
      <c r="D197" s="2">
        <v>-0.13103448275862101</v>
      </c>
      <c r="E197" s="2">
        <v>-0.25396825396825401</v>
      </c>
      <c r="F197" s="2">
        <v>-8.5106382978723402E-2</v>
      </c>
      <c r="G197" s="2">
        <v>0.17441860465116299</v>
      </c>
      <c r="H197" s="2">
        <v>0.113861386138614</v>
      </c>
      <c r="I197" s="2">
        <v>0.164444444444444</v>
      </c>
      <c r="J197" s="2">
        <v>8.0152671755725199E-2</v>
      </c>
      <c r="K197" s="2">
        <v>9.5406360424028294E-2</v>
      </c>
      <c r="L197" s="2">
        <v>9.3548387096774197E-2</v>
      </c>
      <c r="M197" s="2">
        <v>3.5398230088495602E-2</v>
      </c>
      <c r="N197" s="3">
        <v>0.33969465648855002</v>
      </c>
      <c r="O197" s="3">
        <v>0.39285714285714302</v>
      </c>
    </row>
    <row r="198" spans="1:15" x14ac:dyDescent="0.3">
      <c r="A198" s="8" t="s">
        <v>197</v>
      </c>
      <c r="B198" s="8" t="s">
        <v>60</v>
      </c>
      <c r="C198" s="2">
        <v>3.0609456135556198E-2</v>
      </c>
      <c r="D198" s="2">
        <v>2.8374436488995E-2</v>
      </c>
      <c r="E198" s="2">
        <v>-1.16039195461578E-2</v>
      </c>
      <c r="F198" s="2">
        <v>7.8267675450039104E-4</v>
      </c>
      <c r="G198" s="2">
        <v>5.7351407716371202E-3</v>
      </c>
      <c r="H198" s="2">
        <v>-1.29600829445308E-2</v>
      </c>
      <c r="I198" s="2">
        <v>8.4033613445378096E-3</v>
      </c>
      <c r="J198" s="2">
        <v>3.1770833333333297E-2</v>
      </c>
      <c r="K198" s="2">
        <v>3.7607269056032303E-2</v>
      </c>
      <c r="L198" s="2">
        <v>7.2488445633665799E-2</v>
      </c>
      <c r="M198" s="2">
        <v>4.8537083238829701E-2</v>
      </c>
      <c r="N198" s="3">
        <v>0.20390625000000001</v>
      </c>
      <c r="O198" s="3">
        <v>0.19210933470861299</v>
      </c>
    </row>
    <row r="199" spans="1:15" x14ac:dyDescent="0.3">
      <c r="A199" s="8" t="s">
        <v>197</v>
      </c>
      <c r="B199" s="8" t="s">
        <v>61</v>
      </c>
      <c r="C199" s="2">
        <v>5.7729814068391602E-2</v>
      </c>
      <c r="D199" s="2">
        <v>4.0565457897971703E-2</v>
      </c>
      <c r="E199" s="2">
        <v>4.3236857649143499E-2</v>
      </c>
      <c r="F199" s="2">
        <v>3.58962744876005E-2</v>
      </c>
      <c r="G199" s="2">
        <v>3.2138172278093603E-2</v>
      </c>
      <c r="H199" s="2">
        <v>4.3423003600932E-2</v>
      </c>
      <c r="I199" s="2">
        <v>2.8014616321559101E-2</v>
      </c>
      <c r="J199" s="2">
        <v>3.6828593996840402E-2</v>
      </c>
      <c r="K199" s="2">
        <v>1.40938958194458E-2</v>
      </c>
      <c r="L199" s="2">
        <v>2.28190440416941E-2</v>
      </c>
      <c r="M199" s="2">
        <v>4.1406536907822297E-2</v>
      </c>
      <c r="N199" s="3">
        <v>0.11996445497630299</v>
      </c>
      <c r="O199" s="3">
        <v>0.33998818665091601</v>
      </c>
    </row>
    <row r="200" spans="1:15" x14ac:dyDescent="0.3">
      <c r="A200" s="8" t="s">
        <v>197</v>
      </c>
      <c r="B200" s="8" t="s">
        <v>62</v>
      </c>
      <c r="C200" s="2">
        <v>4.0139211136891E-2</v>
      </c>
      <c r="D200" s="2">
        <v>3.0113763105063598E-2</v>
      </c>
      <c r="E200" s="2">
        <v>2.7934170636639201E-2</v>
      </c>
      <c r="F200" s="2">
        <v>5.4771434590267502E-2</v>
      </c>
      <c r="G200" s="2">
        <v>5.5122828040742998E-2</v>
      </c>
      <c r="H200" s="2">
        <v>4.8646602309293997E-2</v>
      </c>
      <c r="I200" s="2">
        <v>5.0902527075812297E-2</v>
      </c>
      <c r="J200" s="2">
        <v>5.8399175541051201E-2</v>
      </c>
      <c r="K200" s="2">
        <v>4.6088932164881503E-2</v>
      </c>
      <c r="L200" s="2">
        <v>4.4523735650015502E-2</v>
      </c>
      <c r="M200" s="2">
        <v>6.7874647259765303E-2</v>
      </c>
      <c r="N200" s="3">
        <v>0.23497080041222901</v>
      </c>
      <c r="O200" s="3">
        <v>0.55695106106539605</v>
      </c>
    </row>
    <row r="201" spans="1:15" x14ac:dyDescent="0.3">
      <c r="A201" s="8" t="s">
        <v>197</v>
      </c>
      <c r="B201" s="8" t="s">
        <v>63</v>
      </c>
      <c r="C201" s="2">
        <v>8.2358235823582399E-2</v>
      </c>
      <c r="D201" s="2">
        <v>3.9085239085239101E-2</v>
      </c>
      <c r="E201" s="2">
        <v>3.8815526210484202E-2</v>
      </c>
      <c r="F201" s="2">
        <v>6.12480739599384E-2</v>
      </c>
      <c r="G201" s="2">
        <v>4.6823956442831202E-2</v>
      </c>
      <c r="H201" s="2">
        <v>6.24133148404993E-2</v>
      </c>
      <c r="I201" s="2">
        <v>5.2219321148825097E-2</v>
      </c>
      <c r="J201" s="2">
        <v>6.7928039702233295E-2</v>
      </c>
      <c r="K201" s="2">
        <v>4.06622131861748E-2</v>
      </c>
      <c r="L201" s="2">
        <v>5.4144571588054698E-2</v>
      </c>
      <c r="M201" s="2">
        <v>5.2687317977230599E-2</v>
      </c>
      <c r="N201" s="3">
        <v>0.23325062034739499</v>
      </c>
      <c r="O201" s="3">
        <v>0.59103641456582601</v>
      </c>
    </row>
    <row r="202" spans="1:15" x14ac:dyDescent="0.3">
      <c r="A202" s="8" t="s">
        <v>197</v>
      </c>
      <c r="B202" s="8" t="s">
        <v>64</v>
      </c>
      <c r="C202" s="2">
        <v>0</v>
      </c>
      <c r="D202" s="2">
        <v>-4.9900199600798403E-2</v>
      </c>
      <c r="E202" s="2">
        <v>1.15546218487395E-2</v>
      </c>
      <c r="F202" s="2">
        <v>-1.4537902388369699E-2</v>
      </c>
      <c r="G202" s="2">
        <v>5.2687038988408902E-2</v>
      </c>
      <c r="H202" s="2">
        <v>4.8048048048047999E-2</v>
      </c>
      <c r="I202" s="2">
        <v>7.4498567335243598E-2</v>
      </c>
      <c r="J202" s="2">
        <v>9.5111111111111105E-2</v>
      </c>
      <c r="K202" s="2">
        <v>3.6525974025974003E-2</v>
      </c>
      <c r="L202" s="2">
        <v>6.6562255285826197E-2</v>
      </c>
      <c r="M202" s="2">
        <v>8.2232011747430306E-2</v>
      </c>
      <c r="N202" s="3">
        <v>0.31022222222222201</v>
      </c>
      <c r="O202" s="3">
        <v>0.54831932773109204</v>
      </c>
    </row>
    <row r="203" spans="1:15" x14ac:dyDescent="0.3">
      <c r="A203" s="8" t="s">
        <v>197</v>
      </c>
      <c r="B203" s="8" t="s">
        <v>65</v>
      </c>
      <c r="C203" s="2">
        <v>-7.8838174273858905E-2</v>
      </c>
      <c r="D203" s="2">
        <v>-0.117117117117117</v>
      </c>
      <c r="E203" s="2">
        <v>-0.20918367346938799</v>
      </c>
      <c r="F203" s="2">
        <v>8.3870967741935504E-2</v>
      </c>
      <c r="G203" s="2">
        <v>5.3571428571428603E-2</v>
      </c>
      <c r="H203" s="2">
        <v>0.169491525423729</v>
      </c>
      <c r="I203" s="2">
        <v>5.3140096618357502E-2</v>
      </c>
      <c r="J203" s="2">
        <v>0.105504587155963</v>
      </c>
      <c r="K203" s="2">
        <v>4.9792531120331898E-2</v>
      </c>
      <c r="L203" s="2">
        <v>3.5573122529644299E-2</v>
      </c>
      <c r="M203" s="2">
        <v>6.8702290076335895E-2</v>
      </c>
      <c r="N203" s="3">
        <v>0.28440366972477099</v>
      </c>
      <c r="O203" s="3">
        <v>0.42857142857142899</v>
      </c>
    </row>
    <row r="204" spans="1:15" x14ac:dyDescent="0.3">
      <c r="A204" s="8" t="s">
        <v>197</v>
      </c>
      <c r="B204" s="8" t="s">
        <v>66</v>
      </c>
      <c r="C204" s="2">
        <v>0.104125736738703</v>
      </c>
      <c r="D204" s="2">
        <v>3.95907473309609E-2</v>
      </c>
      <c r="E204" s="2">
        <v>8.0445014976465598E-2</v>
      </c>
      <c r="F204" s="2">
        <v>-2.8118811881188099E-2</v>
      </c>
      <c r="G204" s="2">
        <v>4.2379788101059503E-2</v>
      </c>
      <c r="H204" s="2">
        <v>1.7982799061766998E-2</v>
      </c>
      <c r="I204" s="2">
        <v>4.6082949308755797E-2</v>
      </c>
      <c r="J204" s="2">
        <v>5.4698972099853201E-2</v>
      </c>
      <c r="K204" s="2">
        <v>5.29063696484511E-2</v>
      </c>
      <c r="L204" s="2">
        <v>2.0826446280991701E-2</v>
      </c>
      <c r="M204" s="2">
        <v>-3.5621761658031102E-3</v>
      </c>
      <c r="N204" s="3">
        <v>0.129588839941263</v>
      </c>
      <c r="O204" s="3">
        <v>0.31664527171587498</v>
      </c>
    </row>
    <row r="205" spans="1:15" x14ac:dyDescent="0.3">
      <c r="A205" s="8" t="s">
        <v>197</v>
      </c>
      <c r="B205" s="8" t="s">
        <v>67</v>
      </c>
      <c r="C205" s="2">
        <v>-4.4046172539489699E-3</v>
      </c>
      <c r="D205" s="2">
        <v>-1.4035087719298201E-2</v>
      </c>
      <c r="E205" s="2">
        <v>-1.9031409562122899E-2</v>
      </c>
      <c r="F205" s="2">
        <v>1.0094637223974801E-2</v>
      </c>
      <c r="G205" s="2">
        <v>8.5883822610868191E-3</v>
      </c>
      <c r="H205" s="2">
        <v>4.1802136553646098E-2</v>
      </c>
      <c r="I205" s="2">
        <v>1.81304800118888E-2</v>
      </c>
      <c r="J205" s="2">
        <v>3.3279813165961201E-2</v>
      </c>
      <c r="K205" s="2">
        <v>3.9694872157084303E-2</v>
      </c>
      <c r="L205" s="2">
        <v>6.2364130434782603E-2</v>
      </c>
      <c r="M205" s="2">
        <v>7.2899347742678103E-2</v>
      </c>
      <c r="N205" s="3">
        <v>0.22449277477740501</v>
      </c>
      <c r="O205" s="3">
        <v>0.298004022899582</v>
      </c>
    </row>
    <row r="206" spans="1:15" x14ac:dyDescent="0.3">
      <c r="A206" s="8" t="s">
        <v>197</v>
      </c>
      <c r="B206" s="8" t="s">
        <v>68</v>
      </c>
      <c r="C206" s="2">
        <v>2.55111976630964E-2</v>
      </c>
      <c r="D206" s="2">
        <v>1.06342575009495E-2</v>
      </c>
      <c r="E206" s="2">
        <v>1.2965050732807199E-2</v>
      </c>
      <c r="F206" s="2">
        <v>1.1129660545353399E-2</v>
      </c>
      <c r="G206" s="2">
        <v>9.3560814529444099E-3</v>
      </c>
      <c r="H206" s="2">
        <v>2.65358051617594E-2</v>
      </c>
      <c r="I206" s="2">
        <v>1.9652974504249299E-2</v>
      </c>
      <c r="J206" s="2">
        <v>1.14603229727383E-2</v>
      </c>
      <c r="K206" s="2">
        <v>4.6351931330472097E-3</v>
      </c>
      <c r="L206" s="2">
        <v>5.2973342447026704E-3</v>
      </c>
      <c r="M206" s="2">
        <v>6.9692333843277198E-3</v>
      </c>
      <c r="N206" s="3">
        <v>2.8650807431845799E-2</v>
      </c>
      <c r="O206" s="3">
        <v>0.113115370161593</v>
      </c>
    </row>
    <row r="207" spans="1:15" x14ac:dyDescent="0.3">
      <c r="A207" s="8" t="s">
        <v>197</v>
      </c>
      <c r="B207" s="8" t="s">
        <v>69</v>
      </c>
      <c r="C207" s="2">
        <v>3.1515483694162801E-2</v>
      </c>
      <c r="D207" s="2">
        <v>1.7268862911795999E-2</v>
      </c>
      <c r="E207" s="2">
        <v>1.5408722904152501E-2</v>
      </c>
      <c r="F207" s="2">
        <v>2.1604938271604899E-2</v>
      </c>
      <c r="G207" s="2">
        <v>2.9959718026183298E-2</v>
      </c>
      <c r="H207" s="2">
        <v>3.9110241994622296E-3</v>
      </c>
      <c r="I207" s="2">
        <v>9.7394691989286606E-3</v>
      </c>
      <c r="J207" s="2">
        <v>2.7007475283337402E-2</v>
      </c>
      <c r="K207" s="2">
        <v>4.4611411129373097E-3</v>
      </c>
      <c r="L207" s="2">
        <v>2.5479195885928001E-2</v>
      </c>
      <c r="M207" s="2">
        <v>2.6897652154091602E-2</v>
      </c>
      <c r="N207" s="3">
        <v>8.6327465637810505E-2</v>
      </c>
      <c r="O207" s="3">
        <v>0.17654740141028999</v>
      </c>
    </row>
    <row r="208" spans="1:15" x14ac:dyDescent="0.3">
      <c r="A208" s="8" t="s">
        <v>197</v>
      </c>
      <c r="B208" s="8" t="s">
        <v>70</v>
      </c>
      <c r="C208" s="2">
        <v>-2.85132382892057E-3</v>
      </c>
      <c r="D208" s="2">
        <v>-6.3316993464052299E-2</v>
      </c>
      <c r="E208" s="2">
        <v>-3.3144352376798997E-2</v>
      </c>
      <c r="F208" s="2">
        <v>1.08254397834912E-2</v>
      </c>
      <c r="G208" s="2">
        <v>-1.3386880856760401E-2</v>
      </c>
      <c r="H208" s="2">
        <v>2.3518769787426501E-2</v>
      </c>
      <c r="I208" s="2">
        <v>1.7233760494918201E-2</v>
      </c>
      <c r="J208" s="2">
        <v>3.3883579496090402E-2</v>
      </c>
      <c r="K208" s="2">
        <v>1.2184873949579801E-2</v>
      </c>
      <c r="L208" s="2">
        <v>5.0643420506434202E-2</v>
      </c>
      <c r="M208" s="2">
        <v>4.46463848281312E-2</v>
      </c>
      <c r="N208" s="3">
        <v>0.14856646394439599</v>
      </c>
      <c r="O208" s="3">
        <v>0.153074574792848</v>
      </c>
    </row>
    <row r="209" spans="1:15" x14ac:dyDescent="0.3">
      <c r="A209" s="8" t="s">
        <v>197</v>
      </c>
      <c r="B209" s="8" t="s">
        <v>71</v>
      </c>
      <c r="C209" s="2">
        <v>-2.6624068157614499E-2</v>
      </c>
      <c r="D209" s="2">
        <v>-0.105032822757112</v>
      </c>
      <c r="E209" s="2">
        <v>-0.147921760391198</v>
      </c>
      <c r="F209" s="2">
        <v>1.14777618364419E-2</v>
      </c>
      <c r="G209" s="2">
        <v>8.2269503546099298E-2</v>
      </c>
      <c r="H209" s="2">
        <v>0.13761467889908299</v>
      </c>
      <c r="I209" s="2">
        <v>1.4976958525345601E-2</v>
      </c>
      <c r="J209" s="2">
        <v>0.111237230419977</v>
      </c>
      <c r="K209" s="2">
        <v>8.1716036772216498E-3</v>
      </c>
      <c r="L209" s="2">
        <v>-9.11854103343465E-3</v>
      </c>
      <c r="M209" s="2">
        <v>5.82822085889571E-2</v>
      </c>
      <c r="N209" s="3">
        <v>0.174801362088536</v>
      </c>
      <c r="O209" s="3">
        <v>0.265281173594132</v>
      </c>
    </row>
    <row r="210" spans="1:15" x14ac:dyDescent="0.3">
      <c r="A210" s="8" t="s">
        <v>198</v>
      </c>
      <c r="B210" s="8" t="s">
        <v>60</v>
      </c>
      <c r="C210" s="2">
        <v>2.16388790351188E-2</v>
      </c>
      <c r="D210" s="2">
        <v>6.9444444444444397E-3</v>
      </c>
      <c r="E210" s="2">
        <v>-1.6896551724137902E-2</v>
      </c>
      <c r="F210" s="2">
        <v>-6.06804629954402E-2</v>
      </c>
      <c r="G210" s="2">
        <v>-3.8461538461538498E-2</v>
      </c>
      <c r="H210" s="2">
        <v>2.1359223300970901E-2</v>
      </c>
      <c r="I210" s="2">
        <v>3.57414448669202E-2</v>
      </c>
      <c r="J210" s="2">
        <v>2.09251101321586E-2</v>
      </c>
      <c r="K210" s="2">
        <v>1.47428982380439E-2</v>
      </c>
      <c r="L210" s="2">
        <v>0.10524450744153099</v>
      </c>
      <c r="M210" s="2">
        <v>0.126001923693492</v>
      </c>
      <c r="N210" s="3">
        <v>0.28928046989721001</v>
      </c>
      <c r="O210" s="3">
        <v>0.21103448275862099</v>
      </c>
    </row>
    <row r="211" spans="1:15" x14ac:dyDescent="0.3">
      <c r="A211" s="8" t="s">
        <v>198</v>
      </c>
      <c r="B211" s="8" t="s">
        <v>61</v>
      </c>
      <c r="C211" s="2">
        <v>2.56014124917237E-2</v>
      </c>
      <c r="D211" s="2">
        <v>2.7759845061329901E-2</v>
      </c>
      <c r="E211" s="2">
        <v>6.8676716917922903E-2</v>
      </c>
      <c r="F211" s="2">
        <v>-6.8573667711598696E-3</v>
      </c>
      <c r="G211" s="2">
        <v>1.3809429867824E-3</v>
      </c>
      <c r="H211" s="2">
        <v>4.1568163908589403E-2</v>
      </c>
      <c r="I211" s="2">
        <v>7.0739549839228297E-2</v>
      </c>
      <c r="J211" s="2">
        <v>4.7871400812577299E-2</v>
      </c>
      <c r="K211" s="2">
        <v>3.5401213755900197E-2</v>
      </c>
      <c r="L211" s="2">
        <v>2.31195050472159E-2</v>
      </c>
      <c r="M211" s="2">
        <v>8.2749840865690594E-2</v>
      </c>
      <c r="N211" s="3">
        <v>0.20190779014308399</v>
      </c>
      <c r="O211" s="3">
        <v>0.42462311557788901</v>
      </c>
    </row>
    <row r="212" spans="1:15" x14ac:dyDescent="0.3">
      <c r="A212" s="8" t="s">
        <v>198</v>
      </c>
      <c r="B212" s="8" t="s">
        <v>62</v>
      </c>
      <c r="C212" s="2">
        <v>2.59909031838856E-2</v>
      </c>
      <c r="D212" s="2">
        <v>3.10322989233692E-2</v>
      </c>
      <c r="E212" s="2">
        <v>4.72972972972973E-2</v>
      </c>
      <c r="F212" s="2">
        <v>3.8416422287389999E-2</v>
      </c>
      <c r="G212" s="2">
        <v>4.6314600395368499E-2</v>
      </c>
      <c r="H212" s="2">
        <v>6.6936572199730093E-2</v>
      </c>
      <c r="I212" s="2">
        <v>8.7781431823931194E-2</v>
      </c>
      <c r="J212" s="2">
        <v>3.0465116279069799E-2</v>
      </c>
      <c r="K212" s="2">
        <v>5.25840668020763E-2</v>
      </c>
      <c r="L212" s="2">
        <v>1.6723842195540298E-2</v>
      </c>
      <c r="M212" s="2">
        <v>5.6727119358920303E-2</v>
      </c>
      <c r="N212" s="3">
        <v>0.16534883720930199</v>
      </c>
      <c r="O212" s="3">
        <v>0.53900491400491402</v>
      </c>
    </row>
    <row r="213" spans="1:15" x14ac:dyDescent="0.3">
      <c r="A213" s="8" t="s">
        <v>198</v>
      </c>
      <c r="B213" s="8" t="s">
        <v>63</v>
      </c>
      <c r="C213" s="2">
        <v>4.3585021485573999E-2</v>
      </c>
      <c r="D213" s="2">
        <v>7.0588235294117604E-2</v>
      </c>
      <c r="E213" s="2">
        <v>5.6593406593406601E-2</v>
      </c>
      <c r="F213" s="2">
        <v>7.5403016120644803E-2</v>
      </c>
      <c r="G213" s="2">
        <v>6.9148936170212796E-2</v>
      </c>
      <c r="H213" s="2">
        <v>4.3871551334237903E-2</v>
      </c>
      <c r="I213" s="2">
        <v>5.71923743500867E-2</v>
      </c>
      <c r="J213" s="2">
        <v>2.1311475409836099E-2</v>
      </c>
      <c r="K213" s="2">
        <v>4.1733547351524902E-2</v>
      </c>
      <c r="L213" s="2">
        <v>3.2742681047765801E-2</v>
      </c>
      <c r="M213" s="2">
        <v>5.3338306602014197E-2</v>
      </c>
      <c r="N213" s="3">
        <v>0.15737704918032799</v>
      </c>
      <c r="O213" s="3">
        <v>0.55164835164835202</v>
      </c>
    </row>
    <row r="214" spans="1:15" x14ac:dyDescent="0.3">
      <c r="A214" s="8" t="s">
        <v>198</v>
      </c>
      <c r="B214" s="8" t="s">
        <v>64</v>
      </c>
      <c r="C214" s="2">
        <v>1.46699266503667E-2</v>
      </c>
      <c r="D214" s="2">
        <v>-9.1566265060241001E-2</v>
      </c>
      <c r="E214" s="2">
        <v>0.10610079575596799</v>
      </c>
      <c r="F214" s="2">
        <v>3.35731414868106E-2</v>
      </c>
      <c r="G214" s="2">
        <v>2.7842227378190299E-2</v>
      </c>
      <c r="H214" s="2">
        <v>7.2234762979683995E-2</v>
      </c>
      <c r="I214" s="2">
        <v>7.7894736842105294E-2</v>
      </c>
      <c r="J214" s="2">
        <v>0.12109375</v>
      </c>
      <c r="K214" s="2">
        <v>0.12717770034843201</v>
      </c>
      <c r="L214" s="2">
        <v>1.70015455950541E-2</v>
      </c>
      <c r="M214" s="2">
        <v>6.8389057750759902E-2</v>
      </c>
      <c r="N214" s="3">
        <v>0.373046875</v>
      </c>
      <c r="O214" s="3">
        <v>0.86472148541114102</v>
      </c>
    </row>
    <row r="215" spans="1:15" x14ac:dyDescent="0.3">
      <c r="A215" s="8" t="s">
        <v>198</v>
      </c>
      <c r="B215" s="8" t="s">
        <v>65</v>
      </c>
      <c r="C215" s="2">
        <v>-9.3333333333333296E-2</v>
      </c>
      <c r="D215" s="2">
        <v>-0.17647058823529399</v>
      </c>
      <c r="E215" s="2">
        <v>0</v>
      </c>
      <c r="F215" s="2">
        <v>0.160714285714286</v>
      </c>
      <c r="G215" s="2">
        <v>1.5384615384615399E-2</v>
      </c>
      <c r="H215" s="2">
        <v>-4.5454545454545497E-2</v>
      </c>
      <c r="I215" s="2">
        <v>0.19047619047618999</v>
      </c>
      <c r="J215" s="2">
        <v>1.3333333333333299E-2</v>
      </c>
      <c r="K215" s="2">
        <v>5.2631578947368397E-2</v>
      </c>
      <c r="L215" s="2">
        <v>-0.05</v>
      </c>
      <c r="M215" s="2">
        <v>2.6315789473684199E-2</v>
      </c>
      <c r="N215" s="3">
        <v>0.04</v>
      </c>
      <c r="O215" s="3">
        <v>0.39285714285714302</v>
      </c>
    </row>
    <row r="216" spans="1:15" x14ac:dyDescent="0.3">
      <c r="A216" s="8" t="s">
        <v>198</v>
      </c>
      <c r="B216" s="8" t="s">
        <v>66</v>
      </c>
      <c r="C216" s="2">
        <v>5.3462321792260702E-2</v>
      </c>
      <c r="D216" s="2">
        <v>5.6065732237795998E-2</v>
      </c>
      <c r="E216" s="2">
        <v>3.4324942791762E-2</v>
      </c>
      <c r="F216" s="2">
        <v>-2.12389380530973E-2</v>
      </c>
      <c r="G216" s="2">
        <v>-5.4249547920433997E-3</v>
      </c>
      <c r="H216" s="2">
        <v>4.8181818181818201E-2</v>
      </c>
      <c r="I216" s="2">
        <v>2.3850823937554201E-2</v>
      </c>
      <c r="J216" s="2">
        <v>5.9720457433290998E-2</v>
      </c>
      <c r="K216" s="2">
        <v>-1.7985611510791401E-2</v>
      </c>
      <c r="L216" s="2">
        <v>9.0761090761090804E-2</v>
      </c>
      <c r="M216" s="2">
        <v>0.12649253731343299</v>
      </c>
      <c r="N216" s="3">
        <v>0.27869546802202499</v>
      </c>
      <c r="O216" s="3">
        <v>0.38169336384439401</v>
      </c>
    </row>
    <row r="217" spans="1:15" x14ac:dyDescent="0.3">
      <c r="A217" s="8" t="s">
        <v>198</v>
      </c>
      <c r="B217" s="8" t="s">
        <v>67</v>
      </c>
      <c r="C217" s="2">
        <v>-1.7516843118383099E-2</v>
      </c>
      <c r="D217" s="2">
        <v>-1.9984326018808798E-2</v>
      </c>
      <c r="E217" s="2">
        <v>-6.3974410235905603E-3</v>
      </c>
      <c r="F217" s="2">
        <v>-2.4346076458752499E-2</v>
      </c>
      <c r="G217" s="2">
        <v>-1.07238605898123E-2</v>
      </c>
      <c r="H217" s="2">
        <v>1.3341671878257201E-2</v>
      </c>
      <c r="I217" s="2">
        <v>7.5498868545566797E-2</v>
      </c>
      <c r="J217" s="2">
        <v>6.6755929609793402E-2</v>
      </c>
      <c r="K217" s="2">
        <v>4.94889725658956E-2</v>
      </c>
      <c r="L217" s="2">
        <v>8.7476507773791207E-2</v>
      </c>
      <c r="M217" s="2">
        <v>8.4524744697564796E-2</v>
      </c>
      <c r="N217" s="3">
        <v>0.32039020657995398</v>
      </c>
      <c r="O217" s="3">
        <v>0.38004798080767699</v>
      </c>
    </row>
    <row r="218" spans="1:15" x14ac:dyDescent="0.3">
      <c r="A218" s="8" t="s">
        <v>198</v>
      </c>
      <c r="B218" s="8" t="s">
        <v>68</v>
      </c>
      <c r="C218" s="2">
        <v>1.65323413928498E-2</v>
      </c>
      <c r="D218" s="2">
        <v>2.8257775970725801E-2</v>
      </c>
      <c r="E218" s="2">
        <v>3.85527876631079E-2</v>
      </c>
      <c r="F218" s="2">
        <v>3.08395202741291E-2</v>
      </c>
      <c r="G218" s="2">
        <v>2.5300092336103398E-2</v>
      </c>
      <c r="H218" s="2">
        <v>2.7917867435158499E-2</v>
      </c>
      <c r="I218" s="2">
        <v>1.62957771158227E-2</v>
      </c>
      <c r="J218" s="2">
        <v>4.4827586206896497E-3</v>
      </c>
      <c r="K218" s="2">
        <v>9.9553724682458003E-3</v>
      </c>
      <c r="L218" s="2">
        <v>-7.3079537729435796E-3</v>
      </c>
      <c r="M218" s="2">
        <v>1.5408320493066299E-2</v>
      </c>
      <c r="N218" s="3">
        <v>2.2586206896551698E-2</v>
      </c>
      <c r="O218" s="3">
        <v>0.172597864768683</v>
      </c>
    </row>
    <row r="219" spans="1:15" x14ac:dyDescent="0.3">
      <c r="A219" s="8" t="s">
        <v>198</v>
      </c>
      <c r="B219" s="8" t="s">
        <v>69</v>
      </c>
      <c r="C219" s="2">
        <v>1.94274028629857E-2</v>
      </c>
      <c r="D219" s="2">
        <v>1.3791374122367099E-2</v>
      </c>
      <c r="E219" s="2">
        <v>2.62181548355182E-2</v>
      </c>
      <c r="F219" s="2">
        <v>1.42202940467583E-2</v>
      </c>
      <c r="G219" s="2">
        <v>0</v>
      </c>
      <c r="H219" s="2">
        <v>1.92490494296578E-2</v>
      </c>
      <c r="I219" s="2">
        <v>1.4688738633714201E-2</v>
      </c>
      <c r="J219" s="2">
        <v>8.7316176470588203E-3</v>
      </c>
      <c r="K219" s="2">
        <v>3.64464692482916E-3</v>
      </c>
      <c r="L219" s="2">
        <v>-1.3617793917385401E-3</v>
      </c>
      <c r="M219" s="2">
        <v>2.40909090909091E-2</v>
      </c>
      <c r="N219" s="3">
        <v>3.5386029411764698E-2</v>
      </c>
      <c r="O219" s="3">
        <v>0.11451892159287699</v>
      </c>
    </row>
    <row r="220" spans="1:15" x14ac:dyDescent="0.3">
      <c r="A220" s="8" t="s">
        <v>198</v>
      </c>
      <c r="B220" s="8" t="s">
        <v>70</v>
      </c>
      <c r="C220" s="2">
        <v>-4.4717719396310798E-3</v>
      </c>
      <c r="D220" s="2">
        <v>-4.5480067377877603E-2</v>
      </c>
      <c r="E220" s="2">
        <v>-4.7058823529411804E-3</v>
      </c>
      <c r="F220" s="2">
        <v>5.9101654846335696E-4</v>
      </c>
      <c r="G220" s="2">
        <v>2.6580035440047299E-2</v>
      </c>
      <c r="H220" s="2">
        <v>4.4879171461449902E-2</v>
      </c>
      <c r="I220" s="2">
        <v>6.11233480176211E-2</v>
      </c>
      <c r="J220" s="2">
        <v>6.0197197716657998E-2</v>
      </c>
      <c r="K220" s="2">
        <v>5.9716103768967202E-2</v>
      </c>
      <c r="L220" s="2">
        <v>5.8198614318706703E-2</v>
      </c>
      <c r="M220" s="2">
        <v>5.1942383238760402E-2</v>
      </c>
      <c r="N220" s="3">
        <v>0.250648676699533</v>
      </c>
      <c r="O220" s="3">
        <v>0.41764705882352898</v>
      </c>
    </row>
    <row r="221" spans="1:15" x14ac:dyDescent="0.3">
      <c r="A221" s="8" t="s">
        <v>198</v>
      </c>
      <c r="B221" s="8" t="s">
        <v>71</v>
      </c>
      <c r="C221" s="2">
        <v>-4.9528301886792497E-2</v>
      </c>
      <c r="D221" s="2">
        <v>-0.15136476426799</v>
      </c>
      <c r="E221" s="2">
        <v>-6.14035087719298E-2</v>
      </c>
      <c r="F221" s="2">
        <v>8.7227414330218106E-2</v>
      </c>
      <c r="G221" s="2">
        <v>2.0057306590257899E-2</v>
      </c>
      <c r="H221" s="2">
        <v>0.137640449438202</v>
      </c>
      <c r="I221" s="2">
        <v>7.9012345679012302E-2</v>
      </c>
      <c r="J221" s="2">
        <v>5.9496567505720799E-2</v>
      </c>
      <c r="K221" s="2">
        <v>1.29589632829374E-2</v>
      </c>
      <c r="L221" s="2">
        <v>1.2793176972281399E-2</v>
      </c>
      <c r="M221" s="2">
        <v>7.7894736842105294E-2</v>
      </c>
      <c r="N221" s="3">
        <v>0.17162471395880999</v>
      </c>
      <c r="O221" s="3">
        <v>0.497076023391813</v>
      </c>
    </row>
    <row r="222" spans="1:15" x14ac:dyDescent="0.3">
      <c r="A222" s="8" t="s">
        <v>199</v>
      </c>
      <c r="B222" s="8" t="s">
        <v>60</v>
      </c>
      <c r="C222" s="2">
        <v>5.04518072289157E-2</v>
      </c>
      <c r="D222" s="2">
        <v>-3.4767025089605698E-2</v>
      </c>
      <c r="E222" s="2">
        <v>-1.7823988117341299E-2</v>
      </c>
      <c r="F222" s="2">
        <v>-2.0415879017013201E-2</v>
      </c>
      <c r="G222" s="2">
        <v>-1.5824006175221901E-2</v>
      </c>
      <c r="H222" s="2">
        <v>6.6666666666666697E-3</v>
      </c>
      <c r="I222" s="2">
        <v>5.7654850019478003E-2</v>
      </c>
      <c r="J222" s="2">
        <v>4.7882136279926303E-2</v>
      </c>
      <c r="K222" s="2">
        <v>1.05448154657293E-2</v>
      </c>
      <c r="L222" s="2">
        <v>4.0347826086956501E-2</v>
      </c>
      <c r="M222" s="2">
        <v>7.2550986292210004E-2</v>
      </c>
      <c r="N222" s="3">
        <v>0.18158379373849001</v>
      </c>
      <c r="O222" s="3">
        <v>0.19123653917564101</v>
      </c>
    </row>
    <row r="223" spans="1:15" x14ac:dyDescent="0.3">
      <c r="A223" s="8" t="s">
        <v>199</v>
      </c>
      <c r="B223" s="8" t="s">
        <v>61</v>
      </c>
      <c r="C223" s="2">
        <v>4.5378552663004501E-2</v>
      </c>
      <c r="D223" s="2">
        <v>1.0509481379940599E-2</v>
      </c>
      <c r="E223" s="2">
        <v>-4.5218177707438402E-4</v>
      </c>
      <c r="F223" s="2">
        <v>1.8774033024202701E-2</v>
      </c>
      <c r="G223" s="2">
        <v>4.1296625222024902E-2</v>
      </c>
      <c r="H223" s="2">
        <v>4.26439232409382E-2</v>
      </c>
      <c r="I223" s="2">
        <v>4.8670756646216798E-2</v>
      </c>
      <c r="J223" s="2">
        <v>4.6021840873634902E-2</v>
      </c>
      <c r="K223" s="2">
        <v>8.2214765100671106E-2</v>
      </c>
      <c r="L223" s="2">
        <v>7.0628768303186901E-2</v>
      </c>
      <c r="M223" s="2">
        <v>7.3209975864843096E-2</v>
      </c>
      <c r="N223" s="3">
        <v>0.30070202808112301</v>
      </c>
      <c r="O223" s="3">
        <v>0.50802622654306995</v>
      </c>
    </row>
    <row r="224" spans="1:15" x14ac:dyDescent="0.3">
      <c r="A224" s="8" t="s">
        <v>199</v>
      </c>
      <c r="B224" s="8" t="s">
        <v>62</v>
      </c>
      <c r="C224" s="2">
        <v>4.2253521126760597E-2</v>
      </c>
      <c r="D224" s="2">
        <v>3.9501039501039503E-2</v>
      </c>
      <c r="E224" s="2">
        <v>1.4666666666666699E-2</v>
      </c>
      <c r="F224" s="2">
        <v>3.8107752956636001E-2</v>
      </c>
      <c r="G224" s="2">
        <v>3.67088607594937E-2</v>
      </c>
      <c r="H224" s="2">
        <v>6.2576312576312604E-2</v>
      </c>
      <c r="I224" s="2">
        <v>3.9069232979028999E-2</v>
      </c>
      <c r="J224" s="2">
        <v>4.3682609897705303E-2</v>
      </c>
      <c r="K224" s="2">
        <v>6.7019867549668904E-2</v>
      </c>
      <c r="L224" s="2">
        <v>5.9582919563058598E-2</v>
      </c>
      <c r="M224" s="2">
        <v>5.3186504217432103E-2</v>
      </c>
      <c r="N224" s="3">
        <v>0.24274260436826101</v>
      </c>
      <c r="O224" s="3">
        <v>0.49833333333333302</v>
      </c>
    </row>
    <row r="225" spans="1:15" x14ac:dyDescent="0.3">
      <c r="A225" s="8" t="s">
        <v>199</v>
      </c>
      <c r="B225" s="8" t="s">
        <v>63</v>
      </c>
      <c r="C225" s="2">
        <v>6.4086294416243694E-2</v>
      </c>
      <c r="D225" s="2">
        <v>3.2796660703637397E-2</v>
      </c>
      <c r="E225" s="2">
        <v>3.5219399538106197E-2</v>
      </c>
      <c r="F225" s="2">
        <v>5.1868377021751302E-2</v>
      </c>
      <c r="G225" s="2">
        <v>3.2343584305408297E-2</v>
      </c>
      <c r="H225" s="2">
        <v>2.0030816640986101E-2</v>
      </c>
      <c r="I225" s="2">
        <v>5.2366565961732101E-2</v>
      </c>
      <c r="J225" s="2">
        <v>4.8325358851674598E-2</v>
      </c>
      <c r="K225" s="2">
        <v>8.4892743039707896E-2</v>
      </c>
      <c r="L225" s="2">
        <v>3.8283550694152298E-2</v>
      </c>
      <c r="M225" s="2">
        <v>4.7001620745542899E-2</v>
      </c>
      <c r="N225" s="3">
        <v>0.236363636363636</v>
      </c>
      <c r="O225" s="3">
        <v>0.49191685912240202</v>
      </c>
    </row>
    <row r="226" spans="1:15" x14ac:dyDescent="0.3">
      <c r="A226" s="8" t="s">
        <v>199</v>
      </c>
      <c r="B226" s="8" t="s">
        <v>64</v>
      </c>
      <c r="C226" s="2">
        <v>6.1046511627907002E-2</v>
      </c>
      <c r="D226" s="2">
        <v>-6.8493150684931503E-2</v>
      </c>
      <c r="E226" s="2">
        <v>-2.64705882352941E-2</v>
      </c>
      <c r="F226" s="2">
        <v>6.3444108761329304E-2</v>
      </c>
      <c r="G226" s="2">
        <v>6.25E-2</v>
      </c>
      <c r="H226" s="2">
        <v>9.6256684491978606E-2</v>
      </c>
      <c r="I226" s="2">
        <v>4.1463414634146302E-2</v>
      </c>
      <c r="J226" s="2">
        <v>9.8360655737704902E-2</v>
      </c>
      <c r="K226" s="2">
        <v>7.8891257995735597E-2</v>
      </c>
      <c r="L226" s="2">
        <v>0.116600790513834</v>
      </c>
      <c r="M226" s="2">
        <v>7.0796460176991094E-2</v>
      </c>
      <c r="N226" s="3">
        <v>0.41686182669789201</v>
      </c>
      <c r="O226" s="3">
        <v>0.77941176470588203</v>
      </c>
    </row>
    <row r="227" spans="1:15" x14ac:dyDescent="0.3">
      <c r="A227" s="8" t="s">
        <v>199</v>
      </c>
      <c r="B227" s="8" t="s">
        <v>65</v>
      </c>
      <c r="C227" s="2">
        <v>4.4444444444444398E-2</v>
      </c>
      <c r="D227" s="2">
        <v>-0.12765957446808501</v>
      </c>
      <c r="E227" s="2">
        <v>-0.219512195121951</v>
      </c>
      <c r="F227" s="2">
        <v>-9.375E-2</v>
      </c>
      <c r="G227" s="2">
        <v>0.17241379310344801</v>
      </c>
      <c r="H227" s="2">
        <v>0.17647058823529399</v>
      </c>
      <c r="I227" s="2">
        <v>0.05</v>
      </c>
      <c r="J227" s="2">
        <v>9.5238095238095205E-2</v>
      </c>
      <c r="K227" s="2">
        <v>-4.3478260869565202E-2</v>
      </c>
      <c r="L227" s="2">
        <v>0.204545454545455</v>
      </c>
      <c r="M227" s="2">
        <v>0.169811320754717</v>
      </c>
      <c r="N227" s="3">
        <v>0.476190476190476</v>
      </c>
      <c r="O227" s="3">
        <v>0.51219512195121997</v>
      </c>
    </row>
    <row r="228" spans="1:15" x14ac:dyDescent="0.3">
      <c r="A228" s="8" t="s">
        <v>199</v>
      </c>
      <c r="B228" s="8" t="s">
        <v>66</v>
      </c>
      <c r="C228" s="2">
        <v>5.7251908396946598E-2</v>
      </c>
      <c r="D228" s="2">
        <v>4.5384218669417199E-2</v>
      </c>
      <c r="E228" s="2">
        <v>1.03601381351751E-2</v>
      </c>
      <c r="F228" s="2">
        <v>5.859375E-3</v>
      </c>
      <c r="G228" s="2">
        <v>6.3106796116504903E-3</v>
      </c>
      <c r="H228" s="2">
        <v>7.1394114809454901E-2</v>
      </c>
      <c r="I228" s="2">
        <v>6.1233678523187798E-2</v>
      </c>
      <c r="J228" s="2">
        <v>-9.33389902418328E-3</v>
      </c>
      <c r="K228" s="2">
        <v>2.6124197002141299E-2</v>
      </c>
      <c r="L228" s="2">
        <v>5.4257095158597703E-2</v>
      </c>
      <c r="M228" s="2">
        <v>2.2169437846397501E-2</v>
      </c>
      <c r="N228" s="3">
        <v>9.54603309291472E-2</v>
      </c>
      <c r="O228" s="3">
        <v>0.27380365071534302</v>
      </c>
    </row>
    <row r="229" spans="1:15" x14ac:dyDescent="0.3">
      <c r="A229" s="8" t="s">
        <v>199</v>
      </c>
      <c r="B229" s="8" t="s">
        <v>67</v>
      </c>
      <c r="C229" s="2">
        <v>-1.7792792792792798E-2</v>
      </c>
      <c r="D229" s="2">
        <v>-4.1733547351524902E-2</v>
      </c>
      <c r="E229" s="2">
        <v>-4.2593921990906898E-2</v>
      </c>
      <c r="F229" s="2">
        <v>-1.2496875781054699E-2</v>
      </c>
      <c r="G229" s="2">
        <v>1.3414325487218401E-2</v>
      </c>
      <c r="H229" s="2">
        <v>3.7462537462537499E-2</v>
      </c>
      <c r="I229" s="2">
        <v>4.8146364949446303E-2</v>
      </c>
      <c r="J229" s="2">
        <v>0.106568672485071</v>
      </c>
      <c r="K229" s="2">
        <v>0.10170195101702</v>
      </c>
      <c r="L229" s="2">
        <v>8.2516955538809306E-2</v>
      </c>
      <c r="M229" s="2">
        <v>8.0055690915419406E-2</v>
      </c>
      <c r="N229" s="3">
        <v>0.42535599448782702</v>
      </c>
      <c r="O229" s="3">
        <v>0.48504426896386699</v>
      </c>
    </row>
    <row r="230" spans="1:15" x14ac:dyDescent="0.3">
      <c r="A230" s="8" t="s">
        <v>199</v>
      </c>
      <c r="B230" s="8" t="s">
        <v>68</v>
      </c>
      <c r="C230" s="2">
        <v>2.36336779911374E-2</v>
      </c>
      <c r="D230" s="2">
        <v>-9.6200096200096204E-4</v>
      </c>
      <c r="E230" s="2">
        <v>-5.05536831969186E-3</v>
      </c>
      <c r="F230" s="2">
        <v>2.3711589644326202E-2</v>
      </c>
      <c r="G230" s="2">
        <v>2.6707634129047499E-2</v>
      </c>
      <c r="H230" s="2">
        <v>7.1362799263351697E-3</v>
      </c>
      <c r="I230" s="2">
        <v>1.9199999999999998E-2</v>
      </c>
      <c r="J230" s="2">
        <v>-1.34559318232788E-3</v>
      </c>
      <c r="K230" s="2">
        <v>1.34740624298226E-2</v>
      </c>
      <c r="L230" s="2">
        <v>-1.32949257699978E-3</v>
      </c>
      <c r="M230" s="2">
        <v>2.8400266252496101E-2</v>
      </c>
      <c r="N230" s="3">
        <v>3.9470733348284402E-2</v>
      </c>
      <c r="O230" s="3">
        <v>0.11579200770341801</v>
      </c>
    </row>
    <row r="231" spans="1:15" x14ac:dyDescent="0.3">
      <c r="A231" s="8" t="s">
        <v>199</v>
      </c>
      <c r="B231" s="8" t="s">
        <v>69</v>
      </c>
      <c r="C231" s="2">
        <v>1.1587485515643099E-2</v>
      </c>
      <c r="D231" s="2">
        <v>-5.44100801832761E-3</v>
      </c>
      <c r="E231" s="2">
        <v>1.1517420097898099E-3</v>
      </c>
      <c r="F231" s="2">
        <v>6.90250215703192E-3</v>
      </c>
      <c r="G231" s="2">
        <v>-1.22822050842616E-2</v>
      </c>
      <c r="H231" s="2">
        <v>-3.4702139965297899E-3</v>
      </c>
      <c r="I231" s="2">
        <v>9.2861288450377198E-3</v>
      </c>
      <c r="J231" s="2">
        <v>-6.0379528464634801E-3</v>
      </c>
      <c r="K231" s="2">
        <v>2.2273647671391401E-2</v>
      </c>
      <c r="L231" s="2">
        <v>1.98075834748161E-2</v>
      </c>
      <c r="M231" s="2">
        <v>3.4683684794672598E-2</v>
      </c>
      <c r="N231" s="3">
        <v>7.2167912593444503E-2</v>
      </c>
      <c r="O231" s="3">
        <v>7.3711488626547694E-2</v>
      </c>
    </row>
    <row r="232" spans="1:15" x14ac:dyDescent="0.3">
      <c r="A232" s="8" t="s">
        <v>199</v>
      </c>
      <c r="B232" s="8" t="s">
        <v>70</v>
      </c>
      <c r="C232" s="2">
        <v>9.7560975609756097E-3</v>
      </c>
      <c r="D232" s="2">
        <v>-7.5224292615597002E-2</v>
      </c>
      <c r="E232" s="2">
        <v>-4.85074626865672E-2</v>
      </c>
      <c r="F232" s="2">
        <v>9.4117647058823504E-3</v>
      </c>
      <c r="G232" s="2">
        <v>6.5268065268065306E-2</v>
      </c>
      <c r="H232" s="2">
        <v>5.9080962800875297E-2</v>
      </c>
      <c r="I232" s="2">
        <v>2.13498622589532E-2</v>
      </c>
      <c r="J232" s="2">
        <v>7.4848280512474705E-2</v>
      </c>
      <c r="K232" s="2">
        <v>4.3914680050188198E-2</v>
      </c>
      <c r="L232" s="2">
        <v>4.6875E-2</v>
      </c>
      <c r="M232" s="2">
        <v>3.9035591274397201E-2</v>
      </c>
      <c r="N232" s="3">
        <v>0.22049898853675001</v>
      </c>
      <c r="O232" s="3">
        <v>0.35074626865671599</v>
      </c>
    </row>
    <row r="233" spans="1:15" x14ac:dyDescent="0.3">
      <c r="A233" s="8" t="s">
        <v>199</v>
      </c>
      <c r="B233" s="8" t="s">
        <v>71</v>
      </c>
      <c r="C233" s="2">
        <v>-2.4539877300613501E-2</v>
      </c>
      <c r="D233" s="2">
        <v>-7.86163522012579E-2</v>
      </c>
      <c r="E233" s="2">
        <v>-0.16723549488054601</v>
      </c>
      <c r="F233" s="2">
        <v>8.1967213114754103E-3</v>
      </c>
      <c r="G233" s="2">
        <v>6.0975609756097601E-2</v>
      </c>
      <c r="H233" s="2">
        <v>-1.5325670498084301E-2</v>
      </c>
      <c r="I233" s="2">
        <v>1.94552529182879E-2</v>
      </c>
      <c r="J233" s="2">
        <v>8.7786259541984699E-2</v>
      </c>
      <c r="K233" s="2">
        <v>3.1578947368421102E-2</v>
      </c>
      <c r="L233" s="2">
        <v>6.8027210884353706E-2</v>
      </c>
      <c r="M233" s="2">
        <v>5.4140127388534999E-2</v>
      </c>
      <c r="N233" s="3">
        <v>0.26335877862595403</v>
      </c>
      <c r="O233" s="3">
        <v>0.12969283276450499</v>
      </c>
    </row>
    <row r="234" spans="1:15" x14ac:dyDescent="0.3">
      <c r="A234" s="8" t="s">
        <v>200</v>
      </c>
      <c r="B234" s="8" t="s">
        <v>60</v>
      </c>
      <c r="C234" s="2">
        <v>1.27064803049555E-3</v>
      </c>
      <c r="D234" s="2">
        <v>-4.2301184433164102E-3</v>
      </c>
      <c r="E234" s="2">
        <v>4.6728971962616802E-3</v>
      </c>
      <c r="F234" s="2">
        <v>2.9598308668076102E-2</v>
      </c>
      <c r="G234" s="2">
        <v>6.7351129363449697E-2</v>
      </c>
      <c r="H234" s="2">
        <v>3.5398230088495602E-2</v>
      </c>
      <c r="I234" s="2">
        <v>1.0405053883314801E-2</v>
      </c>
      <c r="J234" s="2">
        <v>9.5623390952556103E-3</v>
      </c>
      <c r="K234" s="2">
        <v>7.9417122040072896E-2</v>
      </c>
      <c r="L234" s="2">
        <v>3.5437057036786998E-2</v>
      </c>
      <c r="M234" s="2">
        <v>0.10528031290743201</v>
      </c>
      <c r="N234" s="3">
        <v>0.24714968738506801</v>
      </c>
      <c r="O234" s="3">
        <v>0.44052676295666898</v>
      </c>
    </row>
    <row r="235" spans="1:15" x14ac:dyDescent="0.3">
      <c r="A235" s="8" t="s">
        <v>200</v>
      </c>
      <c r="B235" s="8" t="s">
        <v>61</v>
      </c>
      <c r="C235" s="2">
        <v>1.6124388137057299E-2</v>
      </c>
      <c r="D235" s="2">
        <v>3.8254463020685699E-2</v>
      </c>
      <c r="E235" s="2">
        <v>5.8133187772925803E-2</v>
      </c>
      <c r="F235" s="2">
        <v>0.118906370905339</v>
      </c>
      <c r="G235" s="2">
        <v>0.13116643614568901</v>
      </c>
      <c r="H235" s="2">
        <v>5.6653759934787003E-2</v>
      </c>
      <c r="I235" s="2">
        <v>5.3616200578592101E-2</v>
      </c>
      <c r="J235" s="2">
        <v>2.1965952773201499E-3</v>
      </c>
      <c r="K235" s="2">
        <v>8.2739726027397306E-2</v>
      </c>
      <c r="L235" s="2">
        <v>0.13157894736842099</v>
      </c>
      <c r="M235" s="2">
        <v>9.1383422778771595E-2</v>
      </c>
      <c r="N235" s="3">
        <v>0.34010616877173699</v>
      </c>
      <c r="O235" s="3">
        <v>0.99808951965065495</v>
      </c>
    </row>
    <row r="236" spans="1:15" x14ac:dyDescent="0.3">
      <c r="A236" s="8" t="s">
        <v>200</v>
      </c>
      <c r="B236" s="8" t="s">
        <v>62</v>
      </c>
      <c r="C236" s="2">
        <v>2.3777478689995499E-2</v>
      </c>
      <c r="D236" s="2">
        <v>3.2427695004382098E-2</v>
      </c>
      <c r="E236" s="2">
        <v>6.1120543293718202E-2</v>
      </c>
      <c r="F236" s="2">
        <v>3.7600000000000001E-2</v>
      </c>
      <c r="G236" s="2">
        <v>7.8643022359290701E-2</v>
      </c>
      <c r="H236" s="2">
        <v>7.2194424588992098E-2</v>
      </c>
      <c r="I236" s="2">
        <v>8.2000000000000003E-2</v>
      </c>
      <c r="J236" s="2">
        <v>7.3012939001848395E-2</v>
      </c>
      <c r="K236" s="2">
        <v>8.1538903244329594E-2</v>
      </c>
      <c r="L236" s="2">
        <v>7.2471462702415695E-2</v>
      </c>
      <c r="M236" s="2">
        <v>6.4108910891089096E-2</v>
      </c>
      <c r="N236" s="3">
        <v>0.32439926062846602</v>
      </c>
      <c r="O236" s="3">
        <v>0.82470288624787802</v>
      </c>
    </row>
    <row r="237" spans="1:15" x14ac:dyDescent="0.3">
      <c r="A237" s="8" t="s">
        <v>200</v>
      </c>
      <c r="B237" s="8" t="s">
        <v>63</v>
      </c>
      <c r="C237" s="2">
        <v>2.3731587561374799E-2</v>
      </c>
      <c r="D237" s="2">
        <v>4.9560351718625099E-2</v>
      </c>
      <c r="E237" s="2">
        <v>5.4836252856054798E-2</v>
      </c>
      <c r="F237" s="2">
        <v>5.7761732851985603E-2</v>
      </c>
      <c r="G237" s="2">
        <v>5.6655290102389101E-2</v>
      </c>
      <c r="H237" s="2">
        <v>4.71576227390181E-2</v>
      </c>
      <c r="I237" s="2">
        <v>5.8605798889574297E-2</v>
      </c>
      <c r="J237" s="2">
        <v>3.7296037296037303E-2</v>
      </c>
      <c r="K237" s="2">
        <v>6.0112359550561802E-2</v>
      </c>
      <c r="L237" s="2">
        <v>5.0874403815580303E-2</v>
      </c>
      <c r="M237" s="2">
        <v>6.20272314674735E-2</v>
      </c>
      <c r="N237" s="3">
        <v>0.22727272727272699</v>
      </c>
      <c r="O237" s="3">
        <v>0.60396039603960405</v>
      </c>
    </row>
    <row r="238" spans="1:15" x14ac:dyDescent="0.3">
      <c r="A238" s="8" t="s">
        <v>200</v>
      </c>
      <c r="B238" s="8" t="s">
        <v>64</v>
      </c>
      <c r="C238" s="2">
        <v>-2.5280898876404501E-2</v>
      </c>
      <c r="D238" s="2">
        <v>-6.0518731988472602E-2</v>
      </c>
      <c r="E238" s="2">
        <v>-3.0674846625766899E-2</v>
      </c>
      <c r="F238" s="2">
        <v>5.0632911392405097E-2</v>
      </c>
      <c r="G238" s="2">
        <v>-2.1084337349397599E-2</v>
      </c>
      <c r="H238" s="2">
        <v>4.3076923076923103E-2</v>
      </c>
      <c r="I238" s="2">
        <v>8.5545722713864306E-2</v>
      </c>
      <c r="J238" s="2">
        <v>0.10597826086956499</v>
      </c>
      <c r="K238" s="2">
        <v>9.0909090909090898E-2</v>
      </c>
      <c r="L238" s="2">
        <v>5.8558558558558599E-2</v>
      </c>
      <c r="M238" s="2">
        <v>8.5106382978723402E-2</v>
      </c>
      <c r="N238" s="3">
        <v>0.38586956521739102</v>
      </c>
      <c r="O238" s="3">
        <v>0.56441717791410995</v>
      </c>
    </row>
    <row r="239" spans="1:15" x14ac:dyDescent="0.3">
      <c r="A239" s="8" t="s">
        <v>200</v>
      </c>
      <c r="B239" s="8" t="s">
        <v>65</v>
      </c>
      <c r="C239" s="2">
        <v>0</v>
      </c>
      <c r="D239" s="2">
        <v>-0.217391304347826</v>
      </c>
      <c r="E239" s="2">
        <v>0</v>
      </c>
      <c r="F239" s="2">
        <v>0.25</v>
      </c>
      <c r="G239" s="2">
        <v>2.2222222222222199E-2</v>
      </c>
      <c r="H239" s="2">
        <v>0.23913043478260901</v>
      </c>
      <c r="I239" s="2">
        <v>-1.7543859649122799E-2</v>
      </c>
      <c r="J239" s="2">
        <v>-5.3571428571428603E-2</v>
      </c>
      <c r="K239" s="2">
        <v>0</v>
      </c>
      <c r="L239" s="2">
        <v>-3.77358490566038E-2</v>
      </c>
      <c r="M239" s="2">
        <v>7.8431372549019607E-2</v>
      </c>
      <c r="N239" s="3">
        <v>-1.7857142857142901E-2</v>
      </c>
      <c r="O239" s="3">
        <v>0.52777777777777801</v>
      </c>
    </row>
    <row r="240" spans="1:15" x14ac:dyDescent="0.3">
      <c r="A240" s="8" t="s">
        <v>200</v>
      </c>
      <c r="B240" s="8" t="s">
        <v>66</v>
      </c>
      <c r="C240" s="2">
        <v>0.104140526976161</v>
      </c>
      <c r="D240" s="2">
        <v>7.1022727272727307E-2</v>
      </c>
      <c r="E240" s="2">
        <v>3.7665782493368702E-2</v>
      </c>
      <c r="F240" s="2">
        <v>2.5051124744376301E-2</v>
      </c>
      <c r="G240" s="2">
        <v>7.5810473815461299E-2</v>
      </c>
      <c r="H240" s="2">
        <v>-2.7816411682892901E-3</v>
      </c>
      <c r="I240" s="2">
        <v>3.8121803812180402E-2</v>
      </c>
      <c r="J240" s="2">
        <v>1.56739811912226E-2</v>
      </c>
      <c r="K240" s="2">
        <v>4.4532627865961197E-2</v>
      </c>
      <c r="L240" s="2">
        <v>5.3609117771211502E-2</v>
      </c>
      <c r="M240" s="2">
        <v>5.6089743589743599E-3</v>
      </c>
      <c r="N240" s="3">
        <v>0.124048365427676</v>
      </c>
      <c r="O240" s="3">
        <v>0.33156498673740098</v>
      </c>
    </row>
    <row r="241" spans="1:15" x14ac:dyDescent="0.3">
      <c r="A241" s="8" t="s">
        <v>200</v>
      </c>
      <c r="B241" s="8" t="s">
        <v>67</v>
      </c>
      <c r="C241" s="2">
        <v>-5.3446940356312901E-2</v>
      </c>
      <c r="D241" s="2">
        <v>-8.4560829241680305E-3</v>
      </c>
      <c r="E241" s="2">
        <v>8.5281980742778502E-3</v>
      </c>
      <c r="F241" s="2">
        <v>2.20949263502455E-2</v>
      </c>
      <c r="G241" s="2">
        <v>4.7771550573792398E-2</v>
      </c>
      <c r="H241" s="2">
        <v>5.8838512480896603E-2</v>
      </c>
      <c r="I241" s="2">
        <v>9.2614866490257394E-2</v>
      </c>
      <c r="J241" s="2">
        <v>7.70585645090269E-2</v>
      </c>
      <c r="K241" s="2">
        <v>0.118969746524939</v>
      </c>
      <c r="L241" s="2">
        <v>9.3533065400073098E-2</v>
      </c>
      <c r="M241" s="2">
        <v>0.13347811560307399</v>
      </c>
      <c r="N241" s="3">
        <v>0.49383531483927801</v>
      </c>
      <c r="O241" s="3">
        <v>0.86657496561210501</v>
      </c>
    </row>
    <row r="242" spans="1:15" x14ac:dyDescent="0.3">
      <c r="A242" s="8" t="s">
        <v>200</v>
      </c>
      <c r="B242" s="8" t="s">
        <v>68</v>
      </c>
      <c r="C242" s="2">
        <v>8.3379655364091195E-3</v>
      </c>
      <c r="D242" s="2">
        <v>2.4531422271223801E-2</v>
      </c>
      <c r="E242" s="2">
        <v>3.0131826741996201E-2</v>
      </c>
      <c r="F242" s="2">
        <v>4.4136850352572497E-2</v>
      </c>
      <c r="G242" s="2">
        <v>2.8264132066032999E-2</v>
      </c>
      <c r="H242" s="2">
        <v>2.7730479202140602E-2</v>
      </c>
      <c r="I242" s="2">
        <v>1.94082840236686E-2</v>
      </c>
      <c r="J242" s="2">
        <v>3.9238449036452301E-2</v>
      </c>
      <c r="K242" s="2">
        <v>1.51921358355675E-2</v>
      </c>
      <c r="L242" s="2">
        <v>8.8028169014084494E-3</v>
      </c>
      <c r="M242" s="2">
        <v>3.42495636998255E-2</v>
      </c>
      <c r="N242" s="3">
        <v>0.100766194566984</v>
      </c>
      <c r="O242" s="3">
        <v>0.27549098735539401</v>
      </c>
    </row>
    <row r="243" spans="1:15" x14ac:dyDescent="0.3">
      <c r="A243" s="8" t="s">
        <v>200</v>
      </c>
      <c r="B243" s="8" t="s">
        <v>69</v>
      </c>
      <c r="C243" s="2">
        <v>1.2468827930174601E-2</v>
      </c>
      <c r="D243" s="2">
        <v>1.82969739619986E-2</v>
      </c>
      <c r="E243" s="2">
        <v>1.6586040082930201E-2</v>
      </c>
      <c r="F243" s="2">
        <v>-3.3990482664853801E-4</v>
      </c>
      <c r="G243" s="2">
        <v>2.8901734104046201E-2</v>
      </c>
      <c r="H243" s="2">
        <v>1.91672174487773E-2</v>
      </c>
      <c r="I243" s="2">
        <v>2.0103761348897499E-2</v>
      </c>
      <c r="J243" s="2">
        <v>2.1296884933248598E-2</v>
      </c>
      <c r="K243" s="2">
        <v>3.0501089324618699E-2</v>
      </c>
      <c r="L243" s="2">
        <v>3.1108426457263701E-2</v>
      </c>
      <c r="M243" s="2">
        <v>1.9332161687170502E-2</v>
      </c>
      <c r="N243" s="3">
        <v>0.106166560712015</v>
      </c>
      <c r="O243" s="3">
        <v>0.20248790601243999</v>
      </c>
    </row>
    <row r="244" spans="1:15" x14ac:dyDescent="0.3">
      <c r="A244" s="8" t="s">
        <v>200</v>
      </c>
      <c r="B244" s="8" t="s">
        <v>70</v>
      </c>
      <c r="C244" s="2">
        <v>-6.4697609001406503E-2</v>
      </c>
      <c r="D244" s="2">
        <v>-4.5864661654135302E-2</v>
      </c>
      <c r="E244" s="2">
        <v>-1.7336485421591798E-2</v>
      </c>
      <c r="F244" s="2">
        <v>2.80673616680032E-2</v>
      </c>
      <c r="G244" s="2">
        <v>-3.1201248049921998E-3</v>
      </c>
      <c r="H244" s="2">
        <v>4.46009389671361E-2</v>
      </c>
      <c r="I244" s="2">
        <v>1.72284644194757E-2</v>
      </c>
      <c r="J244" s="2">
        <v>7.8055964653902798E-2</v>
      </c>
      <c r="K244" s="2">
        <v>2.9371584699453598E-2</v>
      </c>
      <c r="L244" s="2">
        <v>4.7777040477770399E-2</v>
      </c>
      <c r="M244" s="2">
        <v>7.4097530082330595E-2</v>
      </c>
      <c r="N244" s="3">
        <v>0.248895434462445</v>
      </c>
      <c r="O244" s="3">
        <v>0.336485421591805</v>
      </c>
    </row>
    <row r="245" spans="1:15" x14ac:dyDescent="0.3">
      <c r="A245" s="8" t="s">
        <v>200</v>
      </c>
      <c r="B245" s="8" t="s">
        <v>71</v>
      </c>
      <c r="C245" s="2">
        <v>-5.2023121387283197E-2</v>
      </c>
      <c r="D245" s="2">
        <v>-0.14939024390243899</v>
      </c>
      <c r="E245" s="2">
        <v>-0.10035842293906801</v>
      </c>
      <c r="F245" s="2">
        <v>-3.9840637450199202E-3</v>
      </c>
      <c r="G245" s="2">
        <v>0.152</v>
      </c>
      <c r="H245" s="2">
        <v>-1.0416666666666701E-2</v>
      </c>
      <c r="I245" s="2">
        <v>7.3684210526315796E-2</v>
      </c>
      <c r="J245" s="2">
        <v>3.9215686274509803E-2</v>
      </c>
      <c r="K245" s="2">
        <v>6.2893081761006301E-3</v>
      </c>
      <c r="L245" s="2">
        <v>5.3124999999999999E-2</v>
      </c>
      <c r="M245" s="2">
        <v>2.3738872403560801E-2</v>
      </c>
      <c r="N245" s="3">
        <v>0.12745098039215699</v>
      </c>
      <c r="O245" s="3">
        <v>0.236559139784946</v>
      </c>
    </row>
    <row r="246" spans="1:15" x14ac:dyDescent="0.3">
      <c r="A246" s="8" t="s">
        <v>201</v>
      </c>
      <c r="B246" s="8" t="s">
        <v>60</v>
      </c>
      <c r="C246" s="2">
        <v>-7.8895463510848102E-4</v>
      </c>
      <c r="D246" s="2">
        <v>-7.1061981839715804E-3</v>
      </c>
      <c r="E246" s="2">
        <v>-2.5447316103379702E-2</v>
      </c>
      <c r="F246" s="2">
        <v>-2.48878008975928E-2</v>
      </c>
      <c r="G246" s="2">
        <v>-1.2133891213389101E-2</v>
      </c>
      <c r="H246" s="2">
        <v>-1.6941973739940702E-2</v>
      </c>
      <c r="I246" s="2">
        <v>-8.1861266695389904E-3</v>
      </c>
      <c r="J246" s="2">
        <v>4.6481320590790597E-2</v>
      </c>
      <c r="K246" s="2">
        <v>1.03777501037775E-2</v>
      </c>
      <c r="L246" s="2">
        <v>5.5464256368118303E-2</v>
      </c>
      <c r="M246" s="2">
        <v>0.124562086414947</v>
      </c>
      <c r="N246" s="3">
        <v>0.25499565595134699</v>
      </c>
      <c r="O246" s="3">
        <v>0.14870775347912499</v>
      </c>
    </row>
    <row r="247" spans="1:15" x14ac:dyDescent="0.3">
      <c r="A247" s="8" t="s">
        <v>201</v>
      </c>
      <c r="B247" s="8" t="s">
        <v>61</v>
      </c>
      <c r="C247" s="2">
        <v>2.4211968935587001E-2</v>
      </c>
      <c r="D247" s="2">
        <v>3.5236396074933098E-2</v>
      </c>
      <c r="E247" s="2">
        <v>2.60663507109005E-2</v>
      </c>
      <c r="F247" s="2">
        <v>3.3172370354818403E-2</v>
      </c>
      <c r="G247" s="2">
        <v>3.1904084535663499E-2</v>
      </c>
      <c r="H247" s="2">
        <v>2.1662071681764501E-2</v>
      </c>
      <c r="I247" s="2">
        <v>3.5851966075559003E-2</v>
      </c>
      <c r="J247" s="2">
        <v>7.7223669519910706E-2</v>
      </c>
      <c r="K247" s="2">
        <v>3.1784418725168399E-2</v>
      </c>
      <c r="L247" s="2">
        <v>2.64523689938055E-2</v>
      </c>
      <c r="M247" s="2">
        <v>4.5832653726961298E-2</v>
      </c>
      <c r="N247" s="3">
        <v>0.19315221436546301</v>
      </c>
      <c r="O247" s="3">
        <v>0.38130116329168501</v>
      </c>
    </row>
    <row r="248" spans="1:15" x14ac:dyDescent="0.3">
      <c r="A248" s="8" t="s">
        <v>201</v>
      </c>
      <c r="B248" s="8" t="s">
        <v>62</v>
      </c>
      <c r="C248" s="2">
        <v>3.6677115987460797E-2</v>
      </c>
      <c r="D248" s="2">
        <v>4.2334442092530997E-2</v>
      </c>
      <c r="E248" s="2">
        <v>1.1604293588627799E-2</v>
      </c>
      <c r="F248" s="2">
        <v>4.5311155721250398E-2</v>
      </c>
      <c r="G248" s="2">
        <v>4.82853223593964E-2</v>
      </c>
      <c r="H248" s="2">
        <v>4.8678356451190799E-2</v>
      </c>
      <c r="I248" s="2">
        <v>4.5919640628899402E-2</v>
      </c>
      <c r="J248" s="2">
        <v>8.6614173228346497E-2</v>
      </c>
      <c r="K248" s="2">
        <v>4.1941150636802801E-2</v>
      </c>
      <c r="L248" s="2">
        <v>3.7513171759747103E-2</v>
      </c>
      <c r="M248" s="2">
        <v>5.89071704245379E-2</v>
      </c>
      <c r="N248" s="3">
        <v>0.24385588165115701</v>
      </c>
      <c r="O248" s="3">
        <v>0.51232956193791701</v>
      </c>
    </row>
    <row r="249" spans="1:15" x14ac:dyDescent="0.3">
      <c r="A249" s="8" t="s">
        <v>201</v>
      </c>
      <c r="B249" s="8" t="s">
        <v>63</v>
      </c>
      <c r="C249" s="2">
        <v>4.03352540597171E-2</v>
      </c>
      <c r="D249" s="2">
        <v>2.9707955689828799E-2</v>
      </c>
      <c r="E249" s="2">
        <v>4.2053789731051297E-2</v>
      </c>
      <c r="F249" s="2">
        <v>4.3641482871891103E-2</v>
      </c>
      <c r="G249" s="2">
        <v>5.2607913669064699E-2</v>
      </c>
      <c r="H249" s="2">
        <v>2.7765912003417301E-2</v>
      </c>
      <c r="I249" s="2">
        <v>2.9925187032419E-2</v>
      </c>
      <c r="J249" s="2">
        <v>7.3849878934624705E-2</v>
      </c>
      <c r="K249" s="2">
        <v>3.3446072904922998E-2</v>
      </c>
      <c r="L249" s="2">
        <v>5.7090909090909102E-2</v>
      </c>
      <c r="M249" s="2">
        <v>5.4007567939456498E-2</v>
      </c>
      <c r="N249" s="3">
        <v>0.236481033091203</v>
      </c>
      <c r="O249" s="3">
        <v>0.49828850855745699</v>
      </c>
    </row>
    <row r="250" spans="1:15" x14ac:dyDescent="0.3">
      <c r="A250" s="8" t="s">
        <v>201</v>
      </c>
      <c r="B250" s="8" t="s">
        <v>64</v>
      </c>
      <c r="C250" s="2">
        <v>6.2015503875968998E-2</v>
      </c>
      <c r="D250" s="2">
        <v>-4.7445255474452601E-2</v>
      </c>
      <c r="E250" s="2">
        <v>-6.3218390804597693E-2</v>
      </c>
      <c r="F250" s="2">
        <v>1.22699386503067E-2</v>
      </c>
      <c r="G250" s="2">
        <v>7.6767676767676804E-2</v>
      </c>
      <c r="H250" s="2">
        <v>4.5028142589118199E-2</v>
      </c>
      <c r="I250" s="2">
        <v>8.4380610412926396E-2</v>
      </c>
      <c r="J250" s="2">
        <v>0.185430463576159</v>
      </c>
      <c r="K250" s="2">
        <v>4.4692737430167599E-2</v>
      </c>
      <c r="L250" s="2">
        <v>0.10294117647058799</v>
      </c>
      <c r="M250" s="2">
        <v>0.109090909090909</v>
      </c>
      <c r="N250" s="3">
        <v>0.51490066225165598</v>
      </c>
      <c r="O250" s="3">
        <v>0.75287356321839105</v>
      </c>
    </row>
    <row r="251" spans="1:15" x14ac:dyDescent="0.3">
      <c r="A251" s="8" t="s">
        <v>201</v>
      </c>
      <c r="B251" s="8" t="s">
        <v>65</v>
      </c>
      <c r="C251" s="2">
        <v>-0.14285714285714299</v>
      </c>
      <c r="D251" s="2">
        <v>-0.27777777777777801</v>
      </c>
      <c r="E251" s="2">
        <v>-0.21153846153846201</v>
      </c>
      <c r="F251" s="2">
        <v>4.8780487804878099E-2</v>
      </c>
      <c r="G251" s="2">
        <v>0.30232558139534899</v>
      </c>
      <c r="H251" s="2">
        <v>8.9285714285714302E-2</v>
      </c>
      <c r="I251" s="2">
        <v>0.19672131147541</v>
      </c>
      <c r="J251" s="2">
        <v>0.20547945205479501</v>
      </c>
      <c r="K251" s="2">
        <v>-5.6818181818181802E-2</v>
      </c>
      <c r="L251" s="2">
        <v>0.120481927710843</v>
      </c>
      <c r="M251" s="2">
        <v>0.16129032258064499</v>
      </c>
      <c r="N251" s="3">
        <v>0.47945205479452102</v>
      </c>
      <c r="O251" s="3">
        <v>1.07692307692308</v>
      </c>
    </row>
    <row r="252" spans="1:15" x14ac:dyDescent="0.3">
      <c r="A252" s="8" t="s">
        <v>201</v>
      </c>
      <c r="B252" s="8" t="s">
        <v>66</v>
      </c>
      <c r="C252" s="2">
        <v>4.8153034300791597E-2</v>
      </c>
      <c r="D252" s="2">
        <v>6.8596601636249199E-2</v>
      </c>
      <c r="E252" s="2">
        <v>1.3545347467608999E-2</v>
      </c>
      <c r="F252" s="2">
        <v>5.8105752469494499E-4</v>
      </c>
      <c r="G252" s="2">
        <v>4.6457607433217198E-3</v>
      </c>
      <c r="H252" s="2">
        <v>3.1213872832369899E-2</v>
      </c>
      <c r="I252" s="2">
        <v>5.60538116591928E-2</v>
      </c>
      <c r="J252" s="2">
        <v>-1.7515923566879001E-2</v>
      </c>
      <c r="K252" s="2">
        <v>2.43111831442464E-2</v>
      </c>
      <c r="L252" s="2">
        <v>4.6413502109704602E-2</v>
      </c>
      <c r="M252" s="2">
        <v>8.6693548387096794E-2</v>
      </c>
      <c r="N252" s="3">
        <v>0.144373673036093</v>
      </c>
      <c r="O252" s="3">
        <v>0.26972909305064802</v>
      </c>
    </row>
    <row r="253" spans="1:15" x14ac:dyDescent="0.3">
      <c r="A253" s="8" t="s">
        <v>201</v>
      </c>
      <c r="B253" s="8" t="s">
        <v>67</v>
      </c>
      <c r="C253" s="2">
        <v>-2.4420632942935502E-2</v>
      </c>
      <c r="D253" s="2">
        <v>-2.06896551724138E-2</v>
      </c>
      <c r="E253" s="2">
        <v>2.6082420448617598E-4</v>
      </c>
      <c r="F253" s="2">
        <v>-3.1290743155149899E-3</v>
      </c>
      <c r="G253" s="2">
        <v>-2.61574679571018E-3</v>
      </c>
      <c r="H253" s="2">
        <v>1.4948859166011E-2</v>
      </c>
      <c r="I253" s="2">
        <v>4.2894056847545201E-2</v>
      </c>
      <c r="J253" s="2">
        <v>6.7641228939544107E-2</v>
      </c>
      <c r="K253" s="2">
        <v>5.5233232768623797E-2</v>
      </c>
      <c r="L253" s="2">
        <v>5.7840334286342603E-2</v>
      </c>
      <c r="M253" s="2">
        <v>7.6715176715176706E-2</v>
      </c>
      <c r="N253" s="3">
        <v>0.28320118929633298</v>
      </c>
      <c r="O253" s="3">
        <v>0.35080855503390701</v>
      </c>
    </row>
    <row r="254" spans="1:15" x14ac:dyDescent="0.3">
      <c r="A254" s="8" t="s">
        <v>201</v>
      </c>
      <c r="B254" s="8" t="s">
        <v>68</v>
      </c>
      <c r="C254" s="2">
        <v>-5.5096418732782397E-3</v>
      </c>
      <c r="D254" s="2">
        <v>-3.5255603122639101E-3</v>
      </c>
      <c r="E254" s="2">
        <v>-4.0434672731867599E-3</v>
      </c>
      <c r="F254" s="2">
        <v>2.6896726719106801E-2</v>
      </c>
      <c r="G254" s="2">
        <v>1.2849023968371599E-2</v>
      </c>
      <c r="H254" s="2">
        <v>3.1715052451817501E-3</v>
      </c>
      <c r="I254" s="2">
        <v>2.35894941634241E-2</v>
      </c>
      <c r="J254" s="2">
        <v>2.23330957472084E-2</v>
      </c>
      <c r="K254" s="2">
        <v>5.5775040669300497E-3</v>
      </c>
      <c r="L254" s="2">
        <v>1.84885602033742E-3</v>
      </c>
      <c r="M254" s="2">
        <v>1.9607843137254902E-2</v>
      </c>
      <c r="N254" s="3">
        <v>5.0130672368733697E-2</v>
      </c>
      <c r="O254" s="3">
        <v>0.117007834217842</v>
      </c>
    </row>
    <row r="255" spans="1:15" x14ac:dyDescent="0.3">
      <c r="A255" s="8" t="s">
        <v>201</v>
      </c>
      <c r="B255" s="8" t="s">
        <v>69</v>
      </c>
      <c r="C255" s="2">
        <v>7.7751196172248802E-3</v>
      </c>
      <c r="D255" s="2">
        <v>3.5608308605341202E-3</v>
      </c>
      <c r="E255" s="2">
        <v>-7.09639266706091E-3</v>
      </c>
      <c r="F255" s="2">
        <v>6.8493150684931503E-3</v>
      </c>
      <c r="G255" s="2">
        <v>1.39012126589766E-2</v>
      </c>
      <c r="H255" s="2">
        <v>1.34189031505251E-2</v>
      </c>
      <c r="I255" s="2">
        <v>5.7570523891767398E-3</v>
      </c>
      <c r="J255" s="2">
        <v>1.91757298225529E-2</v>
      </c>
      <c r="K255" s="2">
        <v>1.29177197416456E-2</v>
      </c>
      <c r="L255" s="2">
        <v>1.24757416135292E-2</v>
      </c>
      <c r="M255" s="2">
        <v>1.9989047097480801E-2</v>
      </c>
      <c r="N255" s="3">
        <v>6.6113337149399001E-2</v>
      </c>
      <c r="O255" s="3">
        <v>0.101419278533412</v>
      </c>
    </row>
    <row r="256" spans="1:15" x14ac:dyDescent="0.3">
      <c r="A256" s="8" t="s">
        <v>201</v>
      </c>
      <c r="B256" s="8" t="s">
        <v>70</v>
      </c>
      <c r="C256" s="2">
        <v>-1.38568129330254E-2</v>
      </c>
      <c r="D256" s="2">
        <v>-7.1428571428571397E-2</v>
      </c>
      <c r="E256" s="2">
        <v>-5.1071878940731397E-2</v>
      </c>
      <c r="F256" s="2">
        <v>5.9800664451827197E-3</v>
      </c>
      <c r="G256" s="2">
        <v>2.77410832232497E-2</v>
      </c>
      <c r="H256" s="2">
        <v>5.5269922879177397E-2</v>
      </c>
      <c r="I256" s="2">
        <v>4.38489646772229E-2</v>
      </c>
      <c r="J256" s="2">
        <v>9.5099183197199497E-2</v>
      </c>
      <c r="K256" s="2">
        <v>1.2786361214704301E-2</v>
      </c>
      <c r="L256" s="2">
        <v>4.5239347711730701E-2</v>
      </c>
      <c r="M256" s="2">
        <v>2.8183190739808801E-2</v>
      </c>
      <c r="N256" s="3">
        <v>0.19194865810968501</v>
      </c>
      <c r="O256" s="3">
        <v>0.28814627994955899</v>
      </c>
    </row>
    <row r="257" spans="1:15" x14ac:dyDescent="0.3">
      <c r="A257" s="8" t="s">
        <v>201</v>
      </c>
      <c r="B257" s="8" t="s">
        <v>71</v>
      </c>
      <c r="C257" s="2">
        <v>-6.7368421052631605E-2</v>
      </c>
      <c r="D257" s="2">
        <v>-0.17155756207674899</v>
      </c>
      <c r="E257" s="2">
        <v>-0.25613079019073598</v>
      </c>
      <c r="F257" s="2">
        <v>5.8608058608058601E-2</v>
      </c>
      <c r="G257" s="2">
        <v>6.9204152249134995E-2</v>
      </c>
      <c r="H257" s="2">
        <v>0.14239482200647199</v>
      </c>
      <c r="I257" s="2">
        <v>4.5325779036827198E-2</v>
      </c>
      <c r="J257" s="2">
        <v>3.5230352303522998E-2</v>
      </c>
      <c r="K257" s="2">
        <v>3.1413612565444997E-2</v>
      </c>
      <c r="L257" s="2">
        <v>5.5837563451776699E-2</v>
      </c>
      <c r="M257" s="2">
        <v>0.108173076923077</v>
      </c>
      <c r="N257" s="3">
        <v>0.249322493224932</v>
      </c>
      <c r="O257" s="3">
        <v>0.25613079019073598</v>
      </c>
    </row>
    <row r="258" spans="1:15" x14ac:dyDescent="0.3">
      <c r="A258" s="8" t="s">
        <v>202</v>
      </c>
      <c r="B258" s="8" t="s">
        <v>60</v>
      </c>
      <c r="C258" s="2">
        <v>4.1079812206572801E-2</v>
      </c>
      <c r="D258" s="2">
        <v>2.0293122886133001E-2</v>
      </c>
      <c r="E258" s="2">
        <v>2.5414364640884E-2</v>
      </c>
      <c r="F258" s="2">
        <v>-4.2564655172413798E-2</v>
      </c>
      <c r="G258" s="2">
        <v>-2.4760832864378201E-2</v>
      </c>
      <c r="H258" s="2">
        <v>-4.3854587420657801E-2</v>
      </c>
      <c r="I258" s="2">
        <v>4.6469523234761598E-2</v>
      </c>
      <c r="J258" s="2">
        <v>2.3068050749711699E-2</v>
      </c>
      <c r="K258" s="2">
        <v>5.0732807215332597E-2</v>
      </c>
      <c r="L258" s="2">
        <v>6.2768240343347603E-2</v>
      </c>
      <c r="M258" s="2">
        <v>3.7859666834931902E-2</v>
      </c>
      <c r="N258" s="3">
        <v>0.185697808535179</v>
      </c>
      <c r="O258" s="3">
        <v>0.135911602209945</v>
      </c>
    </row>
    <row r="259" spans="1:15" x14ac:dyDescent="0.3">
      <c r="A259" s="8" t="s">
        <v>202</v>
      </c>
      <c r="B259" s="8" t="s">
        <v>61</v>
      </c>
      <c r="C259" s="2">
        <v>3.4936138241923403E-2</v>
      </c>
      <c r="D259" s="2">
        <v>3.1215970961887499E-2</v>
      </c>
      <c r="E259" s="2">
        <v>0.10700457585357299</v>
      </c>
      <c r="F259" s="2">
        <v>4.9920508744038201E-2</v>
      </c>
      <c r="G259" s="2">
        <v>5.6026650514839502E-2</v>
      </c>
      <c r="H259" s="2">
        <v>6.4525379982793202E-2</v>
      </c>
      <c r="I259" s="2">
        <v>4.28340517241379E-2</v>
      </c>
      <c r="J259" s="2">
        <v>-9.5582536812193197E-3</v>
      </c>
      <c r="K259" s="2">
        <v>6.6510172143975005E-2</v>
      </c>
      <c r="L259" s="2">
        <v>5.9672291513817602E-2</v>
      </c>
      <c r="M259" s="2">
        <v>4.9157627509808399E-2</v>
      </c>
      <c r="N259" s="3">
        <v>0.17437354688710899</v>
      </c>
      <c r="O259" s="3">
        <v>0.60014079549454402</v>
      </c>
    </row>
    <row r="260" spans="1:15" x14ac:dyDescent="0.3">
      <c r="A260" s="8" t="s">
        <v>202</v>
      </c>
      <c r="B260" s="8" t="s">
        <v>62</v>
      </c>
      <c r="C260" s="2">
        <v>2.5459688826025499E-2</v>
      </c>
      <c r="D260" s="2">
        <v>1.7931034482758599E-2</v>
      </c>
      <c r="E260" s="2">
        <v>3.7037037037037E-2</v>
      </c>
      <c r="F260" s="2">
        <v>2.8745644599303101E-2</v>
      </c>
      <c r="G260" s="2">
        <v>5.3344623200677399E-2</v>
      </c>
      <c r="H260" s="2">
        <v>4.0192926045016099E-2</v>
      </c>
      <c r="I260" s="2">
        <v>3.86398763523957E-2</v>
      </c>
      <c r="J260" s="2">
        <v>3.5342261904761897E-2</v>
      </c>
      <c r="K260" s="2">
        <v>3.23392022996766E-2</v>
      </c>
      <c r="L260" s="2">
        <v>3.6199095022624403E-2</v>
      </c>
      <c r="M260" s="2">
        <v>5.1058112193483399E-2</v>
      </c>
      <c r="N260" s="3">
        <v>0.1640625</v>
      </c>
      <c r="O260" s="3">
        <v>0.413279132791328</v>
      </c>
    </row>
    <row r="261" spans="1:15" x14ac:dyDescent="0.3">
      <c r="A261" s="8" t="s">
        <v>202</v>
      </c>
      <c r="B261" s="8" t="s">
        <v>63</v>
      </c>
      <c r="C261" s="2">
        <v>2.43710691823899E-2</v>
      </c>
      <c r="D261" s="2">
        <v>4.4512663085188003E-2</v>
      </c>
      <c r="E261" s="2">
        <v>7.4944893460690706E-2</v>
      </c>
      <c r="F261" s="2">
        <v>6.0833902939166101E-2</v>
      </c>
      <c r="G261" s="2">
        <v>3.02835051546392E-2</v>
      </c>
      <c r="H261" s="2">
        <v>3.6272670419011901E-2</v>
      </c>
      <c r="I261" s="2">
        <v>3.6210018105009102E-2</v>
      </c>
      <c r="J261" s="2">
        <v>4.54280722189866E-2</v>
      </c>
      <c r="K261" s="2">
        <v>5.3481894150417798E-2</v>
      </c>
      <c r="L261" s="2">
        <v>3.4373347435219498E-2</v>
      </c>
      <c r="M261" s="2">
        <v>4.6523517382413102E-2</v>
      </c>
      <c r="N261" s="3">
        <v>0.19219569015725099</v>
      </c>
      <c r="O261" s="3">
        <v>0.50404114621601803</v>
      </c>
    </row>
    <row r="262" spans="1:15" x14ac:dyDescent="0.3">
      <c r="A262" s="8" t="s">
        <v>202</v>
      </c>
      <c r="B262" s="8" t="s">
        <v>64</v>
      </c>
      <c r="C262" s="2">
        <v>-2.6086956521739101E-2</v>
      </c>
      <c r="D262" s="2">
        <v>-3.125E-2</v>
      </c>
      <c r="E262" s="2">
        <v>0.221198156682028</v>
      </c>
      <c r="F262" s="2">
        <v>3.77358490566038E-2</v>
      </c>
      <c r="G262" s="2">
        <v>0.14181818181818201</v>
      </c>
      <c r="H262" s="2">
        <v>9.2356687898089193E-2</v>
      </c>
      <c r="I262" s="2">
        <v>0.183673469387755</v>
      </c>
      <c r="J262" s="2">
        <v>0.100985221674877</v>
      </c>
      <c r="K262" s="2">
        <v>0.12751677852349</v>
      </c>
      <c r="L262" s="2">
        <v>1.9841269841269801E-3</v>
      </c>
      <c r="M262" s="2">
        <v>5.1485148514851503E-2</v>
      </c>
      <c r="N262" s="3">
        <v>0.30788177339901501</v>
      </c>
      <c r="O262" s="3">
        <v>1.4470046082949299</v>
      </c>
    </row>
    <row r="263" spans="1:15" x14ac:dyDescent="0.3">
      <c r="A263" s="8" t="s">
        <v>202</v>
      </c>
      <c r="B263" s="8" t="s">
        <v>65</v>
      </c>
      <c r="C263" s="2">
        <v>-5.8823529411764698E-2</v>
      </c>
      <c r="D263" s="2">
        <v>-0.28125</v>
      </c>
      <c r="E263" s="2">
        <v>0</v>
      </c>
      <c r="F263" s="2">
        <v>-0.434782608695652</v>
      </c>
      <c r="G263" s="2">
        <v>0</v>
      </c>
      <c r="H263" s="2">
        <v>0.230769230769231</v>
      </c>
      <c r="I263" s="2">
        <v>0.25</v>
      </c>
      <c r="J263" s="2">
        <v>-0.05</v>
      </c>
      <c r="K263" s="2">
        <v>0.36842105263157898</v>
      </c>
      <c r="L263" s="2">
        <v>0.34615384615384598</v>
      </c>
      <c r="M263" s="2">
        <v>2.8571428571428598E-2</v>
      </c>
      <c r="N263" s="3">
        <v>0.8</v>
      </c>
      <c r="O263" s="3">
        <v>0.565217391304348</v>
      </c>
    </row>
    <row r="264" spans="1:15" x14ac:dyDescent="0.3">
      <c r="A264" s="8" t="s">
        <v>202</v>
      </c>
      <c r="B264" s="8" t="s">
        <v>66</v>
      </c>
      <c r="C264" s="2">
        <v>9.0543259557344102E-3</v>
      </c>
      <c r="D264" s="2">
        <v>7.8763708873379898E-2</v>
      </c>
      <c r="E264" s="2">
        <v>-2.3105360443622901E-2</v>
      </c>
      <c r="F264" s="2">
        <v>1.79754020813623E-2</v>
      </c>
      <c r="G264" s="2">
        <v>2.5092936802974E-2</v>
      </c>
      <c r="H264" s="2">
        <v>2.44786944696283E-2</v>
      </c>
      <c r="I264" s="2">
        <v>7.25663716814159E-2</v>
      </c>
      <c r="J264" s="2">
        <v>0.103960396039604</v>
      </c>
      <c r="K264" s="2">
        <v>2.2421524663677099E-3</v>
      </c>
      <c r="L264" s="2">
        <v>-2.23713646532438E-3</v>
      </c>
      <c r="M264" s="2">
        <v>8.9686098654708502E-3</v>
      </c>
      <c r="N264" s="3">
        <v>0.113861386138614</v>
      </c>
      <c r="O264" s="3">
        <v>0.24768946395563801</v>
      </c>
    </row>
    <row r="265" spans="1:15" x14ac:dyDescent="0.3">
      <c r="A265" s="8" t="s">
        <v>202</v>
      </c>
      <c r="B265" s="8" t="s">
        <v>67</v>
      </c>
      <c r="C265" s="2">
        <v>-5.1049814738575498E-2</v>
      </c>
      <c r="D265" s="2">
        <v>2.03904555314534E-2</v>
      </c>
      <c r="E265" s="2">
        <v>2.59353741496599E-2</v>
      </c>
      <c r="F265" s="2">
        <v>-1.8234562784915E-2</v>
      </c>
      <c r="G265" s="2">
        <v>4.2211903756859397E-2</v>
      </c>
      <c r="H265" s="2">
        <v>4.9817739975698702E-2</v>
      </c>
      <c r="I265" s="2">
        <v>4.6296296296296301E-2</v>
      </c>
      <c r="J265" s="2">
        <v>2.8023598820059E-2</v>
      </c>
      <c r="K265" s="2">
        <v>7.3170731707317097E-2</v>
      </c>
      <c r="L265" s="2">
        <v>0.102272727272727</v>
      </c>
      <c r="M265" s="2">
        <v>8.0958156458459704E-2</v>
      </c>
      <c r="N265" s="3">
        <v>0.31452802359881998</v>
      </c>
      <c r="O265" s="3">
        <v>0.515731292517007</v>
      </c>
    </row>
    <row r="266" spans="1:15" x14ac:dyDescent="0.3">
      <c r="A266" s="8" t="s">
        <v>202</v>
      </c>
      <c r="B266" s="8" t="s">
        <v>68</v>
      </c>
      <c r="C266" s="2">
        <v>3.8580246913580201E-4</v>
      </c>
      <c r="D266" s="2">
        <v>-2.31392209795604E-2</v>
      </c>
      <c r="E266" s="2">
        <v>1.8555073035925799E-2</v>
      </c>
      <c r="F266" s="2">
        <v>3.8759689922480598E-3</v>
      </c>
      <c r="G266" s="2">
        <v>-1.6602316602316598E-2</v>
      </c>
      <c r="H266" s="2">
        <v>1.7275225755791102E-2</v>
      </c>
      <c r="I266" s="2">
        <v>2.9332304129679701E-2</v>
      </c>
      <c r="J266" s="2">
        <v>4.8743907011623497E-3</v>
      </c>
      <c r="K266" s="2">
        <v>7.4626865671641798E-3</v>
      </c>
      <c r="L266" s="2">
        <v>-7.4074074074074103E-4</v>
      </c>
      <c r="M266" s="2">
        <v>1.22312824314307E-2</v>
      </c>
      <c r="N266" s="3">
        <v>2.3997000374953101E-2</v>
      </c>
      <c r="O266" s="3">
        <v>7.8168180023687306E-2</v>
      </c>
    </row>
    <row r="267" spans="1:15" x14ac:dyDescent="0.3">
      <c r="A267" s="8" t="s">
        <v>202</v>
      </c>
      <c r="B267" s="8" t="s">
        <v>69</v>
      </c>
      <c r="C267" s="2">
        <v>8.4182543198936602E-3</v>
      </c>
      <c r="D267" s="2">
        <v>-1.31810193321617E-3</v>
      </c>
      <c r="E267" s="2">
        <v>1.4958205015398201E-2</v>
      </c>
      <c r="F267" s="2">
        <v>3.4677069787602899E-3</v>
      </c>
      <c r="G267" s="2">
        <v>2.3326133909287301E-2</v>
      </c>
      <c r="H267" s="2">
        <v>-1.64626424651752E-2</v>
      </c>
      <c r="I267" s="2">
        <v>-1.03004291845494E-2</v>
      </c>
      <c r="J267" s="2">
        <v>1.08412836079792E-2</v>
      </c>
      <c r="K267" s="2">
        <v>1.4586014586014599E-2</v>
      </c>
      <c r="L267" s="2">
        <v>-1.05708245243129E-2</v>
      </c>
      <c r="M267" s="2">
        <v>2.7777777777777801E-2</v>
      </c>
      <c r="N267" s="3">
        <v>4.2931483087597602E-2</v>
      </c>
      <c r="O267" s="3">
        <v>5.8073031236251599E-2</v>
      </c>
    </row>
    <row r="268" spans="1:15" x14ac:dyDescent="0.3">
      <c r="A268" s="8" t="s">
        <v>202</v>
      </c>
      <c r="B268" s="8" t="s">
        <v>70</v>
      </c>
      <c r="C268" s="2">
        <v>-6.7567567567567597E-3</v>
      </c>
      <c r="D268" s="2">
        <v>-6.2358276643990899E-2</v>
      </c>
      <c r="E268" s="2">
        <v>3.9903264812575598E-2</v>
      </c>
      <c r="F268" s="2">
        <v>1.2790697674418599E-2</v>
      </c>
      <c r="G268" s="2">
        <v>9.0700344431687702E-2</v>
      </c>
      <c r="H268" s="2">
        <v>-5.2631578947368403E-3</v>
      </c>
      <c r="I268" s="2">
        <v>5.1851851851851899E-2</v>
      </c>
      <c r="J268" s="2">
        <v>0.10261569416499</v>
      </c>
      <c r="K268" s="2">
        <v>5.1094890510948898E-2</v>
      </c>
      <c r="L268" s="2">
        <v>-5.2083333333333296E-3</v>
      </c>
      <c r="M268" s="2">
        <v>-8.7260034904013996E-4</v>
      </c>
      <c r="N268" s="3">
        <v>0.15191146881287701</v>
      </c>
      <c r="O268" s="3">
        <v>0.384522370012092</v>
      </c>
    </row>
    <row r="269" spans="1:15" x14ac:dyDescent="0.3">
      <c r="A269" s="8" t="s">
        <v>202</v>
      </c>
      <c r="B269" s="8" t="s">
        <v>71</v>
      </c>
      <c r="C269" s="2">
        <v>-9.5000000000000001E-2</v>
      </c>
      <c r="D269" s="2">
        <v>-0.232044198895028</v>
      </c>
      <c r="E269" s="2">
        <v>-0.215827338129496</v>
      </c>
      <c r="F269" s="2">
        <v>-3.6697247706422E-2</v>
      </c>
      <c r="G269" s="2">
        <v>4.7619047619047603E-2</v>
      </c>
      <c r="H269" s="2">
        <v>0.2</v>
      </c>
      <c r="I269" s="2">
        <v>8.3333333333333301E-2</v>
      </c>
      <c r="J269" s="2">
        <v>4.8951048951049E-2</v>
      </c>
      <c r="K269" s="2">
        <v>0.06</v>
      </c>
      <c r="L269" s="2">
        <v>0.12578616352201299</v>
      </c>
      <c r="M269" s="2">
        <v>0.106145251396648</v>
      </c>
      <c r="N269" s="3">
        <v>0.38461538461538503</v>
      </c>
      <c r="O269" s="3">
        <v>0.42446043165467601</v>
      </c>
    </row>
    <row r="270" spans="1:15" x14ac:dyDescent="0.3">
      <c r="A270" s="11" t="s">
        <v>17</v>
      </c>
      <c r="B270" s="11" t="s">
        <v>17</v>
      </c>
      <c r="C270" s="3">
        <v>1.80317467203913E-2</v>
      </c>
      <c r="D270" s="3">
        <v>7.5217609017589797E-3</v>
      </c>
      <c r="E270" s="3">
        <v>1.1658400922097601E-2</v>
      </c>
      <c r="F270" s="3">
        <v>1.8741605213782899E-2</v>
      </c>
      <c r="G270" s="3">
        <v>2.5614980120559201E-2</v>
      </c>
      <c r="H270" s="3">
        <v>3.2378275092787998E-2</v>
      </c>
      <c r="I270" s="3">
        <v>3.70268083395109E-2</v>
      </c>
      <c r="J270" s="3">
        <v>4.2470086388547601E-2</v>
      </c>
      <c r="K270" s="3">
        <v>4.0089995204438802E-2</v>
      </c>
      <c r="L270" s="3">
        <v>4.5266904527983202E-2</v>
      </c>
      <c r="M270" s="3">
        <v>5.5810003586549202E-2</v>
      </c>
      <c r="N270" s="3">
        <v>0.19659585204150801</v>
      </c>
      <c r="O270" s="3">
        <v>0.35412458891579501</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73</v>
      </c>
      <c r="B275" s="15"/>
    </row>
    <row r="276" spans="1:2" x14ac:dyDescent="0.3">
      <c r="A276" s="14" t="s">
        <v>45</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218</v>
      </c>
      <c r="B1" s="15"/>
    </row>
    <row r="2" spans="1:14" ht="15.6" x14ac:dyDescent="0.3">
      <c r="A2" s="12" t="s">
        <v>140</v>
      </c>
      <c r="B2" s="15"/>
    </row>
    <row r="3" spans="1:14" ht="15.6" x14ac:dyDescent="0.3">
      <c r="A3" s="12" t="s">
        <v>204</v>
      </c>
      <c r="B3" s="15"/>
    </row>
    <row r="4" spans="1:14" ht="15.6" x14ac:dyDescent="0.3">
      <c r="A4" s="12" t="s">
        <v>77</v>
      </c>
      <c r="B4" s="15"/>
    </row>
    <row r="5" spans="1:14" x14ac:dyDescent="0.3">
      <c r="A5" s="15"/>
      <c r="B5" s="15"/>
    </row>
    <row r="6" spans="1:14" x14ac:dyDescent="0.3">
      <c r="A6" s="16" t="str">
        <f>HYPERLINK("#'Table of contents'!A79",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74</v>
      </c>
      <c r="C9" s="1">
        <v>10845</v>
      </c>
      <c r="D9" s="1">
        <v>11093</v>
      </c>
      <c r="E9" s="1">
        <v>11111</v>
      </c>
      <c r="F9" s="1">
        <v>10990</v>
      </c>
      <c r="G9" s="1">
        <v>10996</v>
      </c>
      <c r="H9" s="1">
        <v>10758</v>
      </c>
      <c r="I9" s="1">
        <v>10903</v>
      </c>
      <c r="J9" s="1">
        <v>10876</v>
      </c>
      <c r="K9" s="1">
        <v>11379</v>
      </c>
      <c r="L9" s="1">
        <v>11677</v>
      </c>
      <c r="M9" s="1">
        <v>12134</v>
      </c>
      <c r="N9" s="1">
        <v>12442</v>
      </c>
    </row>
    <row r="10" spans="1:14" x14ac:dyDescent="0.3">
      <c r="A10" s="7" t="s">
        <v>196</v>
      </c>
      <c r="B10" s="7" t="s">
        <v>75</v>
      </c>
      <c r="C10" s="1">
        <v>7444</v>
      </c>
      <c r="D10" s="1">
        <v>7623</v>
      </c>
      <c r="E10" s="1">
        <v>7696</v>
      </c>
      <c r="F10" s="1">
        <v>7577</v>
      </c>
      <c r="G10" s="1">
        <v>7930</v>
      </c>
      <c r="H10" s="1">
        <v>8308</v>
      </c>
      <c r="I10" s="1">
        <v>8774</v>
      </c>
      <c r="J10" s="1">
        <v>9249</v>
      </c>
      <c r="K10" s="1">
        <v>9980</v>
      </c>
      <c r="L10" s="1">
        <v>10704</v>
      </c>
      <c r="M10" s="1">
        <v>11573</v>
      </c>
      <c r="N10" s="1">
        <v>12516</v>
      </c>
    </row>
    <row r="11" spans="1:14" x14ac:dyDescent="0.3">
      <c r="A11" s="7" t="s">
        <v>197</v>
      </c>
      <c r="B11" s="7" t="s">
        <v>74</v>
      </c>
      <c r="C11" s="1">
        <v>24701</v>
      </c>
      <c r="D11" s="1">
        <v>25764</v>
      </c>
      <c r="E11" s="1">
        <v>26369</v>
      </c>
      <c r="F11" s="1">
        <v>27036</v>
      </c>
      <c r="G11" s="1">
        <v>27777</v>
      </c>
      <c r="H11" s="1">
        <v>28601</v>
      </c>
      <c r="I11" s="1">
        <v>29541</v>
      </c>
      <c r="J11" s="1">
        <v>30233</v>
      </c>
      <c r="K11" s="1">
        <v>31436</v>
      </c>
      <c r="L11" s="1">
        <v>32074</v>
      </c>
      <c r="M11" s="1">
        <v>32752</v>
      </c>
      <c r="N11" s="1">
        <v>33404</v>
      </c>
    </row>
    <row r="12" spans="1:14" x14ac:dyDescent="0.3">
      <c r="A12" s="7" t="s">
        <v>197</v>
      </c>
      <c r="B12" s="7" t="s">
        <v>75</v>
      </c>
      <c r="C12" s="1">
        <v>15222</v>
      </c>
      <c r="D12" s="1">
        <v>15449</v>
      </c>
      <c r="E12" s="1">
        <v>15301</v>
      </c>
      <c r="F12" s="1">
        <v>15147</v>
      </c>
      <c r="G12" s="1">
        <v>15313</v>
      </c>
      <c r="H12" s="1">
        <v>15626</v>
      </c>
      <c r="I12" s="1">
        <v>16196</v>
      </c>
      <c r="J12" s="1">
        <v>16788</v>
      </c>
      <c r="K12" s="1">
        <v>17500</v>
      </c>
      <c r="L12" s="1">
        <v>18156</v>
      </c>
      <c r="M12" s="1">
        <v>19369</v>
      </c>
      <c r="N12" s="1">
        <v>21056</v>
      </c>
    </row>
    <row r="13" spans="1:14" x14ac:dyDescent="0.3">
      <c r="A13" s="7" t="s">
        <v>198</v>
      </c>
      <c r="B13" s="7" t="s">
        <v>74</v>
      </c>
      <c r="C13" s="1">
        <v>19129</v>
      </c>
      <c r="D13" s="1">
        <v>19350</v>
      </c>
      <c r="E13" s="1">
        <v>19541</v>
      </c>
      <c r="F13" s="1">
        <v>20070</v>
      </c>
      <c r="G13" s="1">
        <v>19885</v>
      </c>
      <c r="H13" s="1">
        <v>19844</v>
      </c>
      <c r="I13" s="1">
        <v>20223</v>
      </c>
      <c r="J13" s="1">
        <v>20870</v>
      </c>
      <c r="K13" s="1">
        <v>21136</v>
      </c>
      <c r="L13" s="1">
        <v>21263</v>
      </c>
      <c r="M13" s="1">
        <v>21188</v>
      </c>
      <c r="N13" s="1">
        <v>21624</v>
      </c>
    </row>
    <row r="14" spans="1:14" x14ac:dyDescent="0.3">
      <c r="A14" s="7" t="s">
        <v>198</v>
      </c>
      <c r="B14" s="7" t="s">
        <v>75</v>
      </c>
      <c r="C14" s="1">
        <v>11535</v>
      </c>
      <c r="D14" s="1">
        <v>11782</v>
      </c>
      <c r="E14" s="1">
        <v>11974</v>
      </c>
      <c r="F14" s="1">
        <v>12336</v>
      </c>
      <c r="G14" s="1">
        <v>12693</v>
      </c>
      <c r="H14" s="1">
        <v>13083</v>
      </c>
      <c r="I14" s="1">
        <v>13877</v>
      </c>
      <c r="J14" s="1">
        <v>14947</v>
      </c>
      <c r="K14" s="1">
        <v>15951</v>
      </c>
      <c r="L14" s="1">
        <v>16922</v>
      </c>
      <c r="M14" s="1">
        <v>18424</v>
      </c>
      <c r="N14" s="1">
        <v>20589</v>
      </c>
    </row>
    <row r="15" spans="1:14" x14ac:dyDescent="0.3">
      <c r="A15" s="7" t="s">
        <v>199</v>
      </c>
      <c r="B15" s="7" t="s">
        <v>74</v>
      </c>
      <c r="C15" s="1">
        <v>18264</v>
      </c>
      <c r="D15" s="1">
        <v>18883</v>
      </c>
      <c r="E15" s="1">
        <v>18859</v>
      </c>
      <c r="F15" s="1">
        <v>18882</v>
      </c>
      <c r="G15" s="1">
        <v>19126</v>
      </c>
      <c r="H15" s="1">
        <v>19460</v>
      </c>
      <c r="I15" s="1">
        <v>19920</v>
      </c>
      <c r="J15" s="1">
        <v>20566</v>
      </c>
      <c r="K15" s="1">
        <v>21149</v>
      </c>
      <c r="L15" s="1">
        <v>21907</v>
      </c>
      <c r="M15" s="1">
        <v>22404</v>
      </c>
      <c r="N15" s="1">
        <v>23012</v>
      </c>
    </row>
    <row r="16" spans="1:14" x14ac:dyDescent="0.3">
      <c r="A16" s="7" t="s">
        <v>199</v>
      </c>
      <c r="B16" s="7" t="s">
        <v>75</v>
      </c>
      <c r="C16" s="1">
        <v>8862</v>
      </c>
      <c r="D16" s="1">
        <v>8976</v>
      </c>
      <c r="E16" s="1">
        <v>8836</v>
      </c>
      <c r="F16" s="1">
        <v>8562</v>
      </c>
      <c r="G16" s="1">
        <v>8672</v>
      </c>
      <c r="H16" s="1">
        <v>8922</v>
      </c>
      <c r="I16" s="1">
        <v>9359</v>
      </c>
      <c r="J16" s="1">
        <v>9846</v>
      </c>
      <c r="K16" s="1">
        <v>10483</v>
      </c>
      <c r="L16" s="1">
        <v>11437</v>
      </c>
      <c r="M16" s="1">
        <v>12595</v>
      </c>
      <c r="N16" s="1">
        <v>13905</v>
      </c>
    </row>
    <row r="17" spans="1:14" x14ac:dyDescent="0.3">
      <c r="A17" s="7" t="s">
        <v>200</v>
      </c>
      <c r="B17" s="7" t="s">
        <v>74</v>
      </c>
      <c r="C17" s="1">
        <v>15139</v>
      </c>
      <c r="D17" s="1">
        <v>15227</v>
      </c>
      <c r="E17" s="1">
        <v>15520</v>
      </c>
      <c r="F17" s="1">
        <v>15923</v>
      </c>
      <c r="G17" s="1">
        <v>16649</v>
      </c>
      <c r="H17" s="1">
        <v>17626</v>
      </c>
      <c r="I17" s="1">
        <v>18088</v>
      </c>
      <c r="J17" s="1">
        <v>18430</v>
      </c>
      <c r="K17" s="1">
        <v>18737</v>
      </c>
      <c r="L17" s="1">
        <v>19232</v>
      </c>
      <c r="M17" s="1">
        <v>19694</v>
      </c>
      <c r="N17" s="1">
        <v>20397</v>
      </c>
    </row>
    <row r="18" spans="1:14" x14ac:dyDescent="0.3">
      <c r="A18" s="7" t="s">
        <v>200</v>
      </c>
      <c r="B18" s="7" t="s">
        <v>75</v>
      </c>
      <c r="C18" s="1">
        <v>8188</v>
      </c>
      <c r="D18" s="1">
        <v>8146</v>
      </c>
      <c r="E18" s="1">
        <v>8208</v>
      </c>
      <c r="F18" s="1">
        <v>8447</v>
      </c>
      <c r="G18" s="1">
        <v>8783</v>
      </c>
      <c r="H18" s="1">
        <v>9383</v>
      </c>
      <c r="I18" s="1">
        <v>10042</v>
      </c>
      <c r="J18" s="1">
        <v>11030</v>
      </c>
      <c r="K18" s="1">
        <v>11837</v>
      </c>
      <c r="L18" s="1">
        <v>13335</v>
      </c>
      <c r="M18" s="1">
        <v>15022</v>
      </c>
      <c r="N18" s="1">
        <v>16842</v>
      </c>
    </row>
    <row r="19" spans="1:14" x14ac:dyDescent="0.3">
      <c r="A19" s="7" t="s">
        <v>201</v>
      </c>
      <c r="B19" s="7" t="s">
        <v>74</v>
      </c>
      <c r="C19" s="1">
        <v>19360</v>
      </c>
      <c r="D19" s="1">
        <v>19647</v>
      </c>
      <c r="E19" s="1">
        <v>19812</v>
      </c>
      <c r="F19" s="1">
        <v>19567</v>
      </c>
      <c r="G19" s="1">
        <v>19806</v>
      </c>
      <c r="H19" s="1">
        <v>20067</v>
      </c>
      <c r="I19" s="1">
        <v>20171</v>
      </c>
      <c r="J19" s="1">
        <v>20398</v>
      </c>
      <c r="K19" s="1">
        <v>21441</v>
      </c>
      <c r="L19" s="1">
        <v>21541</v>
      </c>
      <c r="M19" s="1">
        <v>21795</v>
      </c>
      <c r="N19" s="1">
        <v>22452</v>
      </c>
    </row>
    <row r="20" spans="1:14" x14ac:dyDescent="0.3">
      <c r="A20" s="7" t="s">
        <v>201</v>
      </c>
      <c r="B20" s="7" t="s">
        <v>75</v>
      </c>
      <c r="C20" s="1">
        <v>8325</v>
      </c>
      <c r="D20" s="1">
        <v>8279</v>
      </c>
      <c r="E20" s="1">
        <v>8235</v>
      </c>
      <c r="F20" s="1">
        <v>8428</v>
      </c>
      <c r="G20" s="1">
        <v>8688</v>
      </c>
      <c r="H20" s="1">
        <v>9058</v>
      </c>
      <c r="I20" s="1">
        <v>9604</v>
      </c>
      <c r="J20" s="1">
        <v>10330</v>
      </c>
      <c r="K20" s="1">
        <v>11059</v>
      </c>
      <c r="L20" s="1">
        <v>11864</v>
      </c>
      <c r="M20" s="1">
        <v>12837</v>
      </c>
      <c r="N20" s="1">
        <v>14133</v>
      </c>
    </row>
    <row r="21" spans="1:14" x14ac:dyDescent="0.3">
      <c r="A21" s="7" t="s">
        <v>202</v>
      </c>
      <c r="B21" s="7" t="s">
        <v>74</v>
      </c>
      <c r="C21" s="1">
        <v>14151</v>
      </c>
      <c r="D21" s="1">
        <v>14282</v>
      </c>
      <c r="E21" s="1">
        <v>14471</v>
      </c>
      <c r="F21" s="1">
        <v>15037</v>
      </c>
      <c r="G21" s="1">
        <v>15228</v>
      </c>
      <c r="H21" s="1">
        <v>15694</v>
      </c>
      <c r="I21" s="1">
        <v>15971</v>
      </c>
      <c r="J21" s="1">
        <v>16384</v>
      </c>
      <c r="K21" s="1">
        <v>16699</v>
      </c>
      <c r="L21" s="1">
        <v>17165</v>
      </c>
      <c r="M21" s="1">
        <v>17438</v>
      </c>
      <c r="N21" s="1">
        <v>17739</v>
      </c>
    </row>
    <row r="22" spans="1:14" x14ac:dyDescent="0.3">
      <c r="A22" s="7" t="s">
        <v>202</v>
      </c>
      <c r="B22" s="7" t="s">
        <v>75</v>
      </c>
      <c r="C22" s="1">
        <v>3232</v>
      </c>
      <c r="D22" s="1">
        <v>3221</v>
      </c>
      <c r="E22" s="1">
        <v>3201</v>
      </c>
      <c r="F22" s="1">
        <v>3337</v>
      </c>
      <c r="G22" s="1">
        <v>3379</v>
      </c>
      <c r="H22" s="1">
        <v>3488</v>
      </c>
      <c r="I22" s="1">
        <v>3722</v>
      </c>
      <c r="J22" s="1">
        <v>4086</v>
      </c>
      <c r="K22" s="1">
        <v>4336</v>
      </c>
      <c r="L22" s="1">
        <v>4791</v>
      </c>
      <c r="M22" s="1">
        <v>5348</v>
      </c>
      <c r="N22" s="1">
        <v>6000</v>
      </c>
    </row>
    <row r="23" spans="1:14" x14ac:dyDescent="0.3">
      <c r="A23" s="10" t="s">
        <v>17</v>
      </c>
      <c r="B23" s="10" t="s">
        <v>17</v>
      </c>
      <c r="C23" s="5">
        <v>184397</v>
      </c>
      <c r="D23" s="5">
        <v>187722</v>
      </c>
      <c r="E23" s="5">
        <v>189134</v>
      </c>
      <c r="F23" s="5">
        <v>191339</v>
      </c>
      <c r="G23" s="5">
        <v>194925</v>
      </c>
      <c r="H23" s="5">
        <v>199918</v>
      </c>
      <c r="I23" s="5">
        <v>206391</v>
      </c>
      <c r="J23" s="5">
        <v>214033</v>
      </c>
      <c r="K23" s="5">
        <v>223123</v>
      </c>
      <c r="L23" s="5">
        <v>232068</v>
      </c>
      <c r="M23" s="5">
        <v>242573</v>
      </c>
      <c r="N23" s="5">
        <v>256111</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74</v>
      </c>
      <c r="C28" s="2">
        <v>0.59297938651648496</v>
      </c>
      <c r="D28" s="2">
        <v>0.59270143192989999</v>
      </c>
      <c r="E28" s="2">
        <v>0.59079066305099204</v>
      </c>
      <c r="F28" s="2">
        <v>0.59191037862874996</v>
      </c>
      <c r="G28" s="2">
        <v>0.58099968297580096</v>
      </c>
      <c r="H28" s="2">
        <v>0.56425049826916995</v>
      </c>
      <c r="I28" s="2">
        <v>0.55409869390659106</v>
      </c>
      <c r="J28" s="2">
        <v>0.54042236024844703</v>
      </c>
      <c r="K28" s="2">
        <v>0.53274966056463302</v>
      </c>
      <c r="L28" s="2">
        <v>0.52173718779321698</v>
      </c>
      <c r="M28" s="2">
        <v>0.51183194836968005</v>
      </c>
      <c r="N28" s="2">
        <v>0.49851750941581902</v>
      </c>
    </row>
    <row r="29" spans="1:14" x14ac:dyDescent="0.3">
      <c r="A29" s="8" t="s">
        <v>196</v>
      </c>
      <c r="B29" s="8" t="s">
        <v>75</v>
      </c>
      <c r="C29" s="2">
        <v>0.40702061348351498</v>
      </c>
      <c r="D29" s="2">
        <v>0.40729856807010001</v>
      </c>
      <c r="E29" s="2">
        <v>0.40920933694900802</v>
      </c>
      <c r="F29" s="2">
        <v>0.40808962137124999</v>
      </c>
      <c r="G29" s="2">
        <v>0.41900031702419899</v>
      </c>
      <c r="H29" s="2">
        <v>0.43574950173082999</v>
      </c>
      <c r="I29" s="2">
        <v>0.445901306093409</v>
      </c>
      <c r="J29" s="2">
        <v>0.45957763975155302</v>
      </c>
      <c r="K29" s="2">
        <v>0.46725033943536698</v>
      </c>
      <c r="L29" s="2">
        <v>0.47826281220678302</v>
      </c>
      <c r="M29" s="2">
        <v>0.48816805163032001</v>
      </c>
      <c r="N29" s="2">
        <v>0.50148249058418104</v>
      </c>
    </row>
    <row r="30" spans="1:14" x14ac:dyDescent="0.3">
      <c r="A30" s="8" t="s">
        <v>197</v>
      </c>
      <c r="B30" s="8" t="s">
        <v>74</v>
      </c>
      <c r="C30" s="2">
        <v>0.61871602835458295</v>
      </c>
      <c r="D30" s="2">
        <v>0.62514255210734504</v>
      </c>
      <c r="E30" s="2">
        <v>0.63280537556995398</v>
      </c>
      <c r="F30" s="2">
        <v>0.64092169831448698</v>
      </c>
      <c r="G30" s="2">
        <v>0.64462752378742205</v>
      </c>
      <c r="H30" s="2">
        <v>0.64668641327695797</v>
      </c>
      <c r="I30" s="2">
        <v>0.64588844917681498</v>
      </c>
      <c r="J30" s="2">
        <v>0.64296803555857995</v>
      </c>
      <c r="K30" s="2">
        <v>0.64239006048716696</v>
      </c>
      <c r="L30" s="2">
        <v>0.63854270356360698</v>
      </c>
      <c r="M30" s="2">
        <v>0.62838395272538905</v>
      </c>
      <c r="N30" s="2">
        <v>0.61336760925449896</v>
      </c>
    </row>
    <row r="31" spans="1:14" x14ac:dyDescent="0.3">
      <c r="A31" s="8" t="s">
        <v>197</v>
      </c>
      <c r="B31" s="8" t="s">
        <v>75</v>
      </c>
      <c r="C31" s="2">
        <v>0.381283971645417</v>
      </c>
      <c r="D31" s="2">
        <v>0.37485744789265502</v>
      </c>
      <c r="E31" s="2">
        <v>0.36719462443004602</v>
      </c>
      <c r="F31" s="2">
        <v>0.35907830168551302</v>
      </c>
      <c r="G31" s="2">
        <v>0.355372476212578</v>
      </c>
      <c r="H31" s="2">
        <v>0.35331358672304197</v>
      </c>
      <c r="I31" s="2">
        <v>0.35411155082318502</v>
      </c>
      <c r="J31" s="2">
        <v>0.35703196444141999</v>
      </c>
      <c r="K31" s="2">
        <v>0.35760993951283299</v>
      </c>
      <c r="L31" s="2">
        <v>0.36145729643639302</v>
      </c>
      <c r="M31" s="2">
        <v>0.37161604727461101</v>
      </c>
      <c r="N31" s="2">
        <v>0.38663239074550099</v>
      </c>
    </row>
    <row r="32" spans="1:14" x14ac:dyDescent="0.3">
      <c r="A32" s="8" t="s">
        <v>198</v>
      </c>
      <c r="B32" s="8" t="s">
        <v>74</v>
      </c>
      <c r="C32" s="2">
        <v>0.62382598486824903</v>
      </c>
      <c r="D32" s="2">
        <v>0.62154696132596698</v>
      </c>
      <c r="E32" s="2">
        <v>0.62005394256703195</v>
      </c>
      <c r="F32" s="2">
        <v>0.61932975374930599</v>
      </c>
      <c r="G32" s="2">
        <v>0.610381238872859</v>
      </c>
      <c r="H32" s="2">
        <v>0.60266650469219796</v>
      </c>
      <c r="I32" s="2">
        <v>0.59304985337243399</v>
      </c>
      <c r="J32" s="2">
        <v>0.58268420024010903</v>
      </c>
      <c r="K32" s="2">
        <v>0.56990320058241395</v>
      </c>
      <c r="L32" s="2">
        <v>0.55684169176378195</v>
      </c>
      <c r="M32" s="2">
        <v>0.53488841765121697</v>
      </c>
      <c r="N32" s="2">
        <v>0.51225925662710503</v>
      </c>
    </row>
    <row r="33" spans="1:15" x14ac:dyDescent="0.3">
      <c r="A33" s="8" t="s">
        <v>198</v>
      </c>
      <c r="B33" s="8" t="s">
        <v>75</v>
      </c>
      <c r="C33" s="2">
        <v>0.37617401513175103</v>
      </c>
      <c r="D33" s="2">
        <v>0.37845303867403302</v>
      </c>
      <c r="E33" s="2">
        <v>0.379946057432968</v>
      </c>
      <c r="F33" s="2">
        <v>0.38067024625069401</v>
      </c>
      <c r="G33" s="2">
        <v>0.389618761127141</v>
      </c>
      <c r="H33" s="2">
        <v>0.39733349530780199</v>
      </c>
      <c r="I33" s="2">
        <v>0.40695014662756601</v>
      </c>
      <c r="J33" s="2">
        <v>0.41731579975989103</v>
      </c>
      <c r="K33" s="2">
        <v>0.430096799417586</v>
      </c>
      <c r="L33" s="2">
        <v>0.44315830823621799</v>
      </c>
      <c r="M33" s="2">
        <v>0.46511158234878303</v>
      </c>
      <c r="N33" s="2">
        <v>0.48774074337289502</v>
      </c>
    </row>
    <row r="34" spans="1:15" x14ac:dyDescent="0.3">
      <c r="A34" s="8" t="s">
        <v>199</v>
      </c>
      <c r="B34" s="8" t="s">
        <v>74</v>
      </c>
      <c r="C34" s="2">
        <v>0.67330236673302402</v>
      </c>
      <c r="D34" s="2">
        <v>0.67780609497828304</v>
      </c>
      <c r="E34" s="2">
        <v>0.68095324065715801</v>
      </c>
      <c r="F34" s="2">
        <v>0.68801923917796204</v>
      </c>
      <c r="G34" s="2">
        <v>0.68803511043959997</v>
      </c>
      <c r="H34" s="2">
        <v>0.68564583186526695</v>
      </c>
      <c r="I34" s="2">
        <v>0.68035110488746198</v>
      </c>
      <c r="J34" s="2">
        <v>0.676246218597922</v>
      </c>
      <c r="K34" s="2">
        <v>0.66859509357612501</v>
      </c>
      <c r="L34" s="2">
        <v>0.65699976007677496</v>
      </c>
      <c r="M34" s="2">
        <v>0.64013257521643496</v>
      </c>
      <c r="N34" s="2">
        <v>0.62334425874258503</v>
      </c>
    </row>
    <row r="35" spans="1:15" x14ac:dyDescent="0.3">
      <c r="A35" s="8" t="s">
        <v>199</v>
      </c>
      <c r="B35" s="8" t="s">
        <v>75</v>
      </c>
      <c r="C35" s="2">
        <v>0.32669763326697598</v>
      </c>
      <c r="D35" s="2">
        <v>0.32219390502171702</v>
      </c>
      <c r="E35" s="2">
        <v>0.31904675934284199</v>
      </c>
      <c r="F35" s="2">
        <v>0.31198076082203802</v>
      </c>
      <c r="G35" s="2">
        <v>0.31196488956040003</v>
      </c>
      <c r="H35" s="2">
        <v>0.31435416813473299</v>
      </c>
      <c r="I35" s="2">
        <v>0.31964889511253802</v>
      </c>
      <c r="J35" s="2">
        <v>0.323753781402078</v>
      </c>
      <c r="K35" s="2">
        <v>0.33140490642387499</v>
      </c>
      <c r="L35" s="2">
        <v>0.34300023992322498</v>
      </c>
      <c r="M35" s="2">
        <v>0.35986742478356498</v>
      </c>
      <c r="N35" s="2">
        <v>0.37665574125741502</v>
      </c>
    </row>
    <row r="36" spans="1:15" x14ac:dyDescent="0.3">
      <c r="A36" s="8" t="s">
        <v>200</v>
      </c>
      <c r="B36" s="8" t="s">
        <v>74</v>
      </c>
      <c r="C36" s="2">
        <v>0.64899044026235697</v>
      </c>
      <c r="D36" s="2">
        <v>0.65147820134343004</v>
      </c>
      <c r="E36" s="2">
        <v>0.65407956844234705</v>
      </c>
      <c r="F36" s="2">
        <v>0.65338530980714005</v>
      </c>
      <c r="G36" s="2">
        <v>0.65464768795218597</v>
      </c>
      <c r="H36" s="2">
        <v>0.65259728238735204</v>
      </c>
      <c r="I36" s="2">
        <v>0.64301457518663396</v>
      </c>
      <c r="J36" s="2">
        <v>0.62559402579769197</v>
      </c>
      <c r="K36" s="2">
        <v>0.61284097599267395</v>
      </c>
      <c r="L36" s="2">
        <v>0.590536432585132</v>
      </c>
      <c r="M36" s="2">
        <v>0.56728885816338304</v>
      </c>
      <c r="N36" s="2">
        <v>0.54773221622492596</v>
      </c>
    </row>
    <row r="37" spans="1:15" x14ac:dyDescent="0.3">
      <c r="A37" s="8" t="s">
        <v>200</v>
      </c>
      <c r="B37" s="8" t="s">
        <v>75</v>
      </c>
      <c r="C37" s="2">
        <v>0.35100955973764297</v>
      </c>
      <c r="D37" s="2">
        <v>0.34852179865657001</v>
      </c>
      <c r="E37" s="2">
        <v>0.34592043155765301</v>
      </c>
      <c r="F37" s="2">
        <v>0.34661469019286001</v>
      </c>
      <c r="G37" s="2">
        <v>0.34535231204781403</v>
      </c>
      <c r="H37" s="2">
        <v>0.34740271761264802</v>
      </c>
      <c r="I37" s="2">
        <v>0.35698542481336698</v>
      </c>
      <c r="J37" s="2">
        <v>0.37440597420230798</v>
      </c>
      <c r="K37" s="2">
        <v>0.38715902400732599</v>
      </c>
      <c r="L37" s="2">
        <v>0.409463567414868</v>
      </c>
      <c r="M37" s="2">
        <v>0.43271114183661702</v>
      </c>
      <c r="N37" s="2">
        <v>0.45226778377507498</v>
      </c>
    </row>
    <row r="38" spans="1:15" x14ac:dyDescent="0.3">
      <c r="A38" s="8" t="s">
        <v>201</v>
      </c>
      <c r="B38" s="8" t="s">
        <v>74</v>
      </c>
      <c r="C38" s="2">
        <v>0.69929564746252504</v>
      </c>
      <c r="D38" s="2">
        <v>0.703537921650075</v>
      </c>
      <c r="E38" s="2">
        <v>0.706385709701572</v>
      </c>
      <c r="F38" s="2">
        <v>0.69894624040007103</v>
      </c>
      <c r="G38" s="2">
        <v>0.695093703937671</v>
      </c>
      <c r="H38" s="2">
        <v>0.68899570815450595</v>
      </c>
      <c r="I38" s="2">
        <v>0.67744752308984002</v>
      </c>
      <c r="J38" s="2">
        <v>0.663824524863317</v>
      </c>
      <c r="K38" s="2">
        <v>0.65972307692307697</v>
      </c>
      <c r="L38" s="2">
        <v>0.64484358628947802</v>
      </c>
      <c r="M38" s="2">
        <v>0.62933125433125403</v>
      </c>
      <c r="N38" s="2">
        <v>0.61369413694136898</v>
      </c>
    </row>
    <row r="39" spans="1:15" x14ac:dyDescent="0.3">
      <c r="A39" s="8" t="s">
        <v>201</v>
      </c>
      <c r="B39" s="8" t="s">
        <v>75</v>
      </c>
      <c r="C39" s="2">
        <v>0.30070435253747502</v>
      </c>
      <c r="D39" s="2">
        <v>0.296462078349925</v>
      </c>
      <c r="E39" s="2">
        <v>0.293614290298428</v>
      </c>
      <c r="F39" s="2">
        <v>0.30105375959992903</v>
      </c>
      <c r="G39" s="2">
        <v>0.304906296062329</v>
      </c>
      <c r="H39" s="2">
        <v>0.311004291845494</v>
      </c>
      <c r="I39" s="2">
        <v>0.32255247691015998</v>
      </c>
      <c r="J39" s="2">
        <v>0.336175475136683</v>
      </c>
      <c r="K39" s="2">
        <v>0.34027692307692298</v>
      </c>
      <c r="L39" s="2">
        <v>0.35515641371052198</v>
      </c>
      <c r="M39" s="2">
        <v>0.37066874566874602</v>
      </c>
      <c r="N39" s="2">
        <v>0.38630586305863102</v>
      </c>
    </row>
    <row r="40" spans="1:15" x14ac:dyDescent="0.3">
      <c r="A40" s="8" t="s">
        <v>202</v>
      </c>
      <c r="B40" s="8" t="s">
        <v>74</v>
      </c>
      <c r="C40" s="2">
        <v>0.81407121900707602</v>
      </c>
      <c r="D40" s="2">
        <v>0.81597440438781899</v>
      </c>
      <c r="E40" s="2">
        <v>0.81886600271616095</v>
      </c>
      <c r="F40" s="2">
        <v>0.81838467399586401</v>
      </c>
      <c r="G40" s="2">
        <v>0.818401676788305</v>
      </c>
      <c r="H40" s="2">
        <v>0.81816286101553504</v>
      </c>
      <c r="I40" s="2">
        <v>0.81099883207231005</v>
      </c>
      <c r="J40" s="2">
        <v>0.80039081582804095</v>
      </c>
      <c r="K40" s="2">
        <v>0.79386736391728097</v>
      </c>
      <c r="L40" s="2">
        <v>0.78179085443614504</v>
      </c>
      <c r="M40" s="2">
        <v>0.76529447906609305</v>
      </c>
      <c r="N40" s="2">
        <v>0.74725135852394797</v>
      </c>
    </row>
    <row r="41" spans="1:15" x14ac:dyDescent="0.3">
      <c r="A41" s="8" t="s">
        <v>202</v>
      </c>
      <c r="B41" s="8" t="s">
        <v>75</v>
      </c>
      <c r="C41" s="2">
        <v>0.18592878099292401</v>
      </c>
      <c r="D41" s="2">
        <v>0.18402559561218099</v>
      </c>
      <c r="E41" s="2">
        <v>0.181133997283839</v>
      </c>
      <c r="F41" s="2">
        <v>0.18161532600413599</v>
      </c>
      <c r="G41" s="2">
        <v>0.181598323211695</v>
      </c>
      <c r="H41" s="2">
        <v>0.18183713898446499</v>
      </c>
      <c r="I41" s="2">
        <v>0.18900116792769001</v>
      </c>
      <c r="J41" s="2">
        <v>0.199609184171959</v>
      </c>
      <c r="K41" s="2">
        <v>0.20613263608271901</v>
      </c>
      <c r="L41" s="2">
        <v>0.21820914556385501</v>
      </c>
      <c r="M41" s="2">
        <v>0.23470552093390701</v>
      </c>
      <c r="N41" s="2">
        <v>0.25274864147605203</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74</v>
      </c>
      <c r="C46" s="2">
        <v>2.2867680958967299E-2</v>
      </c>
      <c r="D46" s="2">
        <v>1.62264491120526E-3</v>
      </c>
      <c r="E46" s="2">
        <v>-1.0890108901088999E-2</v>
      </c>
      <c r="F46" s="2">
        <v>5.4595086442220202E-4</v>
      </c>
      <c r="G46" s="2">
        <v>-2.16442342670062E-2</v>
      </c>
      <c r="H46" s="2">
        <v>1.34783416992006E-2</v>
      </c>
      <c r="I46" s="2">
        <v>-2.4763826469779001E-3</v>
      </c>
      <c r="J46" s="2">
        <v>4.6248620816476599E-2</v>
      </c>
      <c r="K46" s="2">
        <v>2.6188593022233898E-2</v>
      </c>
      <c r="L46" s="2">
        <v>3.91367645799435E-2</v>
      </c>
      <c r="M46" s="2">
        <v>2.53832207021592E-2</v>
      </c>
      <c r="N46" s="3">
        <v>0.14398675983817599</v>
      </c>
      <c r="O46" s="3">
        <v>0.11979119791197899</v>
      </c>
    </row>
    <row r="47" spans="1:15" x14ac:dyDescent="0.3">
      <c r="A47" s="8" t="s">
        <v>196</v>
      </c>
      <c r="B47" s="8" t="s">
        <v>75</v>
      </c>
      <c r="C47" s="2">
        <v>2.4046211714132199E-2</v>
      </c>
      <c r="D47" s="2">
        <v>9.5762823035550303E-3</v>
      </c>
      <c r="E47" s="2">
        <v>-1.5462577962578E-2</v>
      </c>
      <c r="F47" s="2">
        <v>4.65883595090405E-2</v>
      </c>
      <c r="G47" s="2">
        <v>4.76670870113493E-2</v>
      </c>
      <c r="H47" s="2">
        <v>5.6090515166104998E-2</v>
      </c>
      <c r="I47" s="2">
        <v>5.4137223615226798E-2</v>
      </c>
      <c r="J47" s="2">
        <v>7.9035571413125699E-2</v>
      </c>
      <c r="K47" s="2">
        <v>7.2545090180360705E-2</v>
      </c>
      <c r="L47" s="2">
        <v>8.1184603886397602E-2</v>
      </c>
      <c r="M47" s="2">
        <v>8.1482761600276496E-2</v>
      </c>
      <c r="N47" s="3">
        <v>0.35322737593253301</v>
      </c>
      <c r="O47" s="3">
        <v>0.62629937629937604</v>
      </c>
    </row>
    <row r="48" spans="1:15" x14ac:dyDescent="0.3">
      <c r="A48" s="8" t="s">
        <v>197</v>
      </c>
      <c r="B48" s="8" t="s">
        <v>74</v>
      </c>
      <c r="C48" s="2">
        <v>4.3034694951621398E-2</v>
      </c>
      <c r="D48" s="2">
        <v>2.34823785126533E-2</v>
      </c>
      <c r="E48" s="2">
        <v>2.5294853805605099E-2</v>
      </c>
      <c r="F48" s="2">
        <v>2.7407900577008398E-2</v>
      </c>
      <c r="G48" s="2">
        <v>2.9664830615257199E-2</v>
      </c>
      <c r="H48" s="2">
        <v>3.2865983706863403E-2</v>
      </c>
      <c r="I48" s="2">
        <v>2.3425070241359501E-2</v>
      </c>
      <c r="J48" s="2">
        <v>3.9790956901399097E-2</v>
      </c>
      <c r="K48" s="2">
        <v>2.0295202952029499E-2</v>
      </c>
      <c r="L48" s="2">
        <v>2.1138616948307001E-2</v>
      </c>
      <c r="M48" s="2">
        <v>1.9907181240840299E-2</v>
      </c>
      <c r="N48" s="3">
        <v>0.104885390136606</v>
      </c>
      <c r="O48" s="3">
        <v>0.26679054950889303</v>
      </c>
    </row>
    <row r="49" spans="1:15" x14ac:dyDescent="0.3">
      <c r="A49" s="8" t="s">
        <v>197</v>
      </c>
      <c r="B49" s="8" t="s">
        <v>75</v>
      </c>
      <c r="C49" s="2">
        <v>1.4912626461700201E-2</v>
      </c>
      <c r="D49" s="2">
        <v>-9.5799080846656701E-3</v>
      </c>
      <c r="E49" s="2">
        <v>-1.0064701653486699E-2</v>
      </c>
      <c r="F49" s="2">
        <v>1.09592658612266E-2</v>
      </c>
      <c r="G49" s="2">
        <v>2.04401488930974E-2</v>
      </c>
      <c r="H49" s="2">
        <v>3.6477665429412498E-2</v>
      </c>
      <c r="I49" s="2">
        <v>3.65522351197827E-2</v>
      </c>
      <c r="J49" s="2">
        <v>4.2411246128186801E-2</v>
      </c>
      <c r="K49" s="2">
        <v>3.7485714285714303E-2</v>
      </c>
      <c r="L49" s="2">
        <v>6.6809870015421893E-2</v>
      </c>
      <c r="M49" s="2">
        <v>8.7097940007228106E-2</v>
      </c>
      <c r="N49" s="3">
        <v>0.254229211341434</v>
      </c>
      <c r="O49" s="3">
        <v>0.37611920789490899</v>
      </c>
    </row>
    <row r="50" spans="1:15" x14ac:dyDescent="0.3">
      <c r="A50" s="8" t="s">
        <v>198</v>
      </c>
      <c r="B50" s="8" t="s">
        <v>74</v>
      </c>
      <c r="C50" s="2">
        <v>1.15531392127137E-2</v>
      </c>
      <c r="D50" s="2">
        <v>9.8708010335917303E-3</v>
      </c>
      <c r="E50" s="2">
        <v>2.7071286014021801E-2</v>
      </c>
      <c r="F50" s="2">
        <v>-9.2177379172894893E-3</v>
      </c>
      <c r="G50" s="2">
        <v>-2.0618556701030898E-3</v>
      </c>
      <c r="H50" s="2">
        <v>1.9098971981455399E-2</v>
      </c>
      <c r="I50" s="2">
        <v>3.1993274983929197E-2</v>
      </c>
      <c r="J50" s="2">
        <v>1.27455678006708E-2</v>
      </c>
      <c r="K50" s="2">
        <v>6.0087055261165796E-3</v>
      </c>
      <c r="L50" s="2">
        <v>-3.5272539152518502E-3</v>
      </c>
      <c r="M50" s="2">
        <v>2.05776854823485E-2</v>
      </c>
      <c r="N50" s="3">
        <v>3.6128413991375202E-2</v>
      </c>
      <c r="O50" s="3">
        <v>0.106596387083568</v>
      </c>
    </row>
    <row r="51" spans="1:15" x14ac:dyDescent="0.3">
      <c r="A51" s="8" t="s">
        <v>198</v>
      </c>
      <c r="B51" s="8" t="s">
        <v>75</v>
      </c>
      <c r="C51" s="2">
        <v>2.1413090593844799E-2</v>
      </c>
      <c r="D51" s="2">
        <v>1.6296044814123199E-2</v>
      </c>
      <c r="E51" s="2">
        <v>3.0232169701018899E-2</v>
      </c>
      <c r="F51" s="2">
        <v>2.8939688715953302E-2</v>
      </c>
      <c r="G51" s="2">
        <v>3.0725596785629899E-2</v>
      </c>
      <c r="H51" s="2">
        <v>6.0689444317052699E-2</v>
      </c>
      <c r="I51" s="2">
        <v>7.7106002738344004E-2</v>
      </c>
      <c r="J51" s="2">
        <v>6.7170669699605307E-2</v>
      </c>
      <c r="K51" s="2">
        <v>6.08739263995988E-2</v>
      </c>
      <c r="L51" s="2">
        <v>8.8760193830516504E-2</v>
      </c>
      <c r="M51" s="2">
        <v>0.11750976986539299</v>
      </c>
      <c r="N51" s="3">
        <v>0.37746705024419602</v>
      </c>
      <c r="O51" s="3">
        <v>0.71947553031568401</v>
      </c>
    </row>
    <row r="52" spans="1:15" x14ac:dyDescent="0.3">
      <c r="A52" s="8" t="s">
        <v>199</v>
      </c>
      <c r="B52" s="8" t="s">
        <v>74</v>
      </c>
      <c r="C52" s="2">
        <v>3.3891809023215098E-2</v>
      </c>
      <c r="D52" s="2">
        <v>-1.2709844833977699E-3</v>
      </c>
      <c r="E52" s="2">
        <v>1.21957685985471E-3</v>
      </c>
      <c r="F52" s="2">
        <v>1.2922359919500101E-2</v>
      </c>
      <c r="G52" s="2">
        <v>1.7463139182265001E-2</v>
      </c>
      <c r="H52" s="2">
        <v>2.3638232271325801E-2</v>
      </c>
      <c r="I52" s="2">
        <v>3.2429718875502E-2</v>
      </c>
      <c r="J52" s="2">
        <v>2.8347758436253999E-2</v>
      </c>
      <c r="K52" s="2">
        <v>3.5840938105820598E-2</v>
      </c>
      <c r="L52" s="2">
        <v>2.2686812434381701E-2</v>
      </c>
      <c r="M52" s="2">
        <v>2.7138011069451899E-2</v>
      </c>
      <c r="N52" s="3">
        <v>0.11893416318195101</v>
      </c>
      <c r="O52" s="3">
        <v>0.22021316082507</v>
      </c>
    </row>
    <row r="53" spans="1:15" x14ac:dyDescent="0.3">
      <c r="A53" s="8" t="s">
        <v>199</v>
      </c>
      <c r="B53" s="8" t="s">
        <v>75</v>
      </c>
      <c r="C53" s="2">
        <v>1.2863913337847E-2</v>
      </c>
      <c r="D53" s="2">
        <v>-1.55971479500891E-2</v>
      </c>
      <c r="E53" s="2">
        <v>-3.10095065640561E-2</v>
      </c>
      <c r="F53" s="2">
        <v>1.28474655454333E-2</v>
      </c>
      <c r="G53" s="2">
        <v>2.8828413284132801E-2</v>
      </c>
      <c r="H53" s="2">
        <v>4.8980049316296799E-2</v>
      </c>
      <c r="I53" s="2">
        <v>5.2035473875413997E-2</v>
      </c>
      <c r="J53" s="2">
        <v>6.4696323380052795E-2</v>
      </c>
      <c r="K53" s="2">
        <v>9.1004483449394297E-2</v>
      </c>
      <c r="L53" s="2">
        <v>0.101250327883186</v>
      </c>
      <c r="M53" s="2">
        <v>0.104009527590314</v>
      </c>
      <c r="N53" s="3">
        <v>0.412248628884826</v>
      </c>
      <c r="O53" s="3">
        <v>0.57367587143503895</v>
      </c>
    </row>
    <row r="54" spans="1:15" x14ac:dyDescent="0.3">
      <c r="A54" s="8" t="s">
        <v>200</v>
      </c>
      <c r="B54" s="8" t="s">
        <v>74</v>
      </c>
      <c r="C54" s="2">
        <v>5.8128013739348703E-3</v>
      </c>
      <c r="D54" s="2">
        <v>1.9242135680041999E-2</v>
      </c>
      <c r="E54" s="2">
        <v>2.5966494845360798E-2</v>
      </c>
      <c r="F54" s="2">
        <v>4.5594423161464503E-2</v>
      </c>
      <c r="G54" s="2">
        <v>5.8682203135323401E-2</v>
      </c>
      <c r="H54" s="2">
        <v>2.62112787926926E-2</v>
      </c>
      <c r="I54" s="2">
        <v>1.89075630252101E-2</v>
      </c>
      <c r="J54" s="2">
        <v>1.6657623440043401E-2</v>
      </c>
      <c r="K54" s="2">
        <v>2.6418316699578399E-2</v>
      </c>
      <c r="L54" s="2">
        <v>2.4022462562395999E-2</v>
      </c>
      <c r="M54" s="2">
        <v>3.5696151112013803E-2</v>
      </c>
      <c r="N54" s="3">
        <v>0.106728160607705</v>
      </c>
      <c r="O54" s="3">
        <v>0.31423969072164898</v>
      </c>
    </row>
    <row r="55" spans="1:15" x14ac:dyDescent="0.3">
      <c r="A55" s="8" t="s">
        <v>200</v>
      </c>
      <c r="B55" s="8" t="s">
        <v>75</v>
      </c>
      <c r="C55" s="2">
        <v>-5.1294577430385903E-3</v>
      </c>
      <c r="D55" s="2">
        <v>7.61109747115149E-3</v>
      </c>
      <c r="E55" s="2">
        <v>2.91179337231969E-2</v>
      </c>
      <c r="F55" s="2">
        <v>3.9777435776015203E-2</v>
      </c>
      <c r="G55" s="2">
        <v>6.8313787999544601E-2</v>
      </c>
      <c r="H55" s="2">
        <v>7.0233400831290593E-2</v>
      </c>
      <c r="I55" s="2">
        <v>9.83867755427206E-2</v>
      </c>
      <c r="J55" s="2">
        <v>7.3164097914777904E-2</v>
      </c>
      <c r="K55" s="2">
        <v>0.12655233589591999</v>
      </c>
      <c r="L55" s="2">
        <v>0.12650918635170599</v>
      </c>
      <c r="M55" s="2">
        <v>0.121155638397018</v>
      </c>
      <c r="N55" s="3">
        <v>0.52692656391659098</v>
      </c>
      <c r="O55" s="3">
        <v>1.05190058479532</v>
      </c>
    </row>
    <row r="56" spans="1:15" x14ac:dyDescent="0.3">
      <c r="A56" s="8" t="s">
        <v>201</v>
      </c>
      <c r="B56" s="8" t="s">
        <v>74</v>
      </c>
      <c r="C56" s="2">
        <v>1.4824380165289299E-2</v>
      </c>
      <c r="D56" s="2">
        <v>8.3982287372117905E-3</v>
      </c>
      <c r="E56" s="2">
        <v>-1.23662426812033E-2</v>
      </c>
      <c r="F56" s="2">
        <v>1.2214442684110999E-2</v>
      </c>
      <c r="G56" s="2">
        <v>1.3177824901545E-2</v>
      </c>
      <c r="H56" s="2">
        <v>5.1826381621567696E-3</v>
      </c>
      <c r="I56" s="2">
        <v>1.12537801794656E-2</v>
      </c>
      <c r="J56" s="2">
        <v>5.1132463967055598E-2</v>
      </c>
      <c r="K56" s="2">
        <v>4.6639615689566703E-3</v>
      </c>
      <c r="L56" s="2">
        <v>1.1791467434195299E-2</v>
      </c>
      <c r="M56" s="2">
        <v>3.01445285615967E-2</v>
      </c>
      <c r="N56" s="3">
        <v>0.100696146681047</v>
      </c>
      <c r="O56" s="3">
        <v>0.13325257419745601</v>
      </c>
    </row>
    <row r="57" spans="1:15" x14ac:dyDescent="0.3">
      <c r="A57" s="8" t="s">
        <v>201</v>
      </c>
      <c r="B57" s="8" t="s">
        <v>75</v>
      </c>
      <c r="C57" s="2">
        <v>-5.5255255255255301E-3</v>
      </c>
      <c r="D57" s="2">
        <v>-5.3146515279623103E-3</v>
      </c>
      <c r="E57" s="2">
        <v>2.3436551305403799E-2</v>
      </c>
      <c r="F57" s="2">
        <v>3.08495491219744E-2</v>
      </c>
      <c r="G57" s="2">
        <v>4.2587476979742203E-2</v>
      </c>
      <c r="H57" s="2">
        <v>6.0278207109737199E-2</v>
      </c>
      <c r="I57" s="2">
        <v>7.5593502707205301E-2</v>
      </c>
      <c r="J57" s="2">
        <v>7.0571151984511096E-2</v>
      </c>
      <c r="K57" s="2">
        <v>7.2791391626729401E-2</v>
      </c>
      <c r="L57" s="2">
        <v>8.2012811867835503E-2</v>
      </c>
      <c r="M57" s="2">
        <v>0.100958167796214</v>
      </c>
      <c r="N57" s="3">
        <v>0.368151016456922</v>
      </c>
      <c r="O57" s="3">
        <v>0.71621129326047395</v>
      </c>
    </row>
    <row r="58" spans="1:15" x14ac:dyDescent="0.3">
      <c r="A58" s="8" t="s">
        <v>202</v>
      </c>
      <c r="B58" s="8" t="s">
        <v>74</v>
      </c>
      <c r="C58" s="2">
        <v>9.2572963041481198E-3</v>
      </c>
      <c r="D58" s="2">
        <v>1.32334406945806E-2</v>
      </c>
      <c r="E58" s="2">
        <v>3.9112708174970597E-2</v>
      </c>
      <c r="F58" s="2">
        <v>1.27020017290683E-2</v>
      </c>
      <c r="G58" s="2">
        <v>3.06015235093249E-2</v>
      </c>
      <c r="H58" s="2">
        <v>1.76500573467567E-2</v>
      </c>
      <c r="I58" s="2">
        <v>2.5859370108321299E-2</v>
      </c>
      <c r="J58" s="2">
        <v>1.922607421875E-2</v>
      </c>
      <c r="K58" s="2">
        <v>2.7905862626504602E-2</v>
      </c>
      <c r="L58" s="2">
        <v>1.59044567433731E-2</v>
      </c>
      <c r="M58" s="2">
        <v>1.72611538020415E-2</v>
      </c>
      <c r="N58" s="3">
        <v>8.270263671875E-2</v>
      </c>
      <c r="O58" s="3">
        <v>0.22583097228940599</v>
      </c>
    </row>
    <row r="59" spans="1:15" x14ac:dyDescent="0.3">
      <c r="A59" s="8" t="s">
        <v>202</v>
      </c>
      <c r="B59" s="8" t="s">
        <v>75</v>
      </c>
      <c r="C59" s="2">
        <v>-3.40346534653465E-3</v>
      </c>
      <c r="D59" s="2">
        <v>-6.2092517851598901E-3</v>
      </c>
      <c r="E59" s="2">
        <v>4.2486722899093998E-2</v>
      </c>
      <c r="F59" s="2">
        <v>1.2586155229247799E-2</v>
      </c>
      <c r="G59" s="2">
        <v>3.2258064516128997E-2</v>
      </c>
      <c r="H59" s="2">
        <v>6.7087155963302794E-2</v>
      </c>
      <c r="I59" s="2">
        <v>9.7796883396023604E-2</v>
      </c>
      <c r="J59" s="2">
        <v>6.1184532550171297E-2</v>
      </c>
      <c r="K59" s="2">
        <v>0.10493542435424399</v>
      </c>
      <c r="L59" s="2">
        <v>0.11625965351701099</v>
      </c>
      <c r="M59" s="2">
        <v>0.12191473448018</v>
      </c>
      <c r="N59" s="3">
        <v>0.46842878120411202</v>
      </c>
      <c r="O59" s="3">
        <v>0.87441424554826597</v>
      </c>
    </row>
    <row r="60" spans="1:15" x14ac:dyDescent="0.3">
      <c r="A60" s="11" t="s">
        <v>17</v>
      </c>
      <c r="B60" s="11" t="s">
        <v>17</v>
      </c>
      <c r="C60" s="3">
        <v>1.80317467203913E-2</v>
      </c>
      <c r="D60" s="3">
        <v>7.5217609017589797E-3</v>
      </c>
      <c r="E60" s="3">
        <v>1.1658400922097601E-2</v>
      </c>
      <c r="F60" s="3">
        <v>1.8741605213782899E-2</v>
      </c>
      <c r="G60" s="3">
        <v>2.5614980120559201E-2</v>
      </c>
      <c r="H60" s="3">
        <v>3.2378275092787998E-2</v>
      </c>
      <c r="I60" s="3">
        <v>3.70268083395109E-2</v>
      </c>
      <c r="J60" s="3">
        <v>4.2470086388547601E-2</v>
      </c>
      <c r="K60" s="3">
        <v>4.0089995204438802E-2</v>
      </c>
      <c r="L60" s="3">
        <v>4.5266904527983202E-2</v>
      </c>
      <c r="M60" s="3">
        <v>5.5810003586549202E-2</v>
      </c>
      <c r="N60" s="3">
        <v>0.19659585204150801</v>
      </c>
      <c r="O60" s="3">
        <v>0.35412458891579501</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45</v>
      </c>
      <c r="B65" s="15"/>
    </row>
    <row r="66" spans="1:2" x14ac:dyDescent="0.3">
      <c r="A66" s="14" t="s">
        <v>78</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84</v>
      </c>
      <c r="B1" s="15"/>
    </row>
    <row r="2" spans="1:14" ht="15.6" x14ac:dyDescent="0.3">
      <c r="A2" s="12" t="s">
        <v>32</v>
      </c>
      <c r="B2" s="15"/>
    </row>
    <row r="3" spans="1:14" ht="15.6" x14ac:dyDescent="0.3">
      <c r="A3" s="12" t="s">
        <v>33</v>
      </c>
      <c r="B3" s="15"/>
    </row>
    <row r="4" spans="1:14" ht="15.6" x14ac:dyDescent="0.3">
      <c r="A4" s="12" t="s">
        <v>85</v>
      </c>
      <c r="B4" s="15"/>
    </row>
    <row r="5" spans="1:14" x14ac:dyDescent="0.3">
      <c r="A5" s="15"/>
      <c r="B5" s="15"/>
    </row>
    <row r="6" spans="1:14" x14ac:dyDescent="0.3">
      <c r="A6" s="16" t="str">
        <f>HYPERLINK("#'Table of contents'!A8",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79</v>
      </c>
      <c r="C9" s="1">
        <v>50962</v>
      </c>
      <c r="D9" s="1">
        <v>52460</v>
      </c>
      <c r="E9" s="1">
        <v>53929</v>
      </c>
      <c r="F9" s="1">
        <v>55973</v>
      </c>
      <c r="G9" s="1">
        <v>58172</v>
      </c>
      <c r="H9" s="1">
        <v>60685</v>
      </c>
      <c r="I9" s="1">
        <v>64066</v>
      </c>
      <c r="J9" s="1">
        <v>68073</v>
      </c>
      <c r="K9" s="1">
        <v>69718</v>
      </c>
      <c r="L9" s="1">
        <v>75358</v>
      </c>
      <c r="M9" s="1">
        <v>83613</v>
      </c>
      <c r="N9" s="1">
        <v>92282</v>
      </c>
    </row>
    <row r="10" spans="1:14" x14ac:dyDescent="0.3">
      <c r="A10" s="7" t="s">
        <v>12</v>
      </c>
      <c r="B10" s="7" t="s">
        <v>80</v>
      </c>
      <c r="C10" s="1">
        <v>7100</v>
      </c>
      <c r="D10" s="1">
        <v>7399</v>
      </c>
      <c r="E10" s="1">
        <v>7708</v>
      </c>
      <c r="F10" s="1">
        <v>8150</v>
      </c>
      <c r="G10" s="1">
        <v>8718</v>
      </c>
      <c r="H10" s="1">
        <v>9473</v>
      </c>
      <c r="I10" s="1">
        <v>10636</v>
      </c>
      <c r="J10" s="1">
        <v>11909</v>
      </c>
      <c r="K10" s="1">
        <v>12708</v>
      </c>
      <c r="L10" s="1">
        <v>14468</v>
      </c>
      <c r="M10" s="1">
        <v>16972</v>
      </c>
      <c r="N10" s="1">
        <v>19427</v>
      </c>
    </row>
    <row r="11" spans="1:14" x14ac:dyDescent="0.3">
      <c r="A11" s="7" t="s">
        <v>12</v>
      </c>
      <c r="B11" s="7" t="s">
        <v>81</v>
      </c>
      <c r="C11" s="1">
        <v>4001</v>
      </c>
      <c r="D11" s="1">
        <v>4240</v>
      </c>
      <c r="E11" s="1">
        <v>4493</v>
      </c>
      <c r="F11" s="1">
        <v>4797</v>
      </c>
      <c r="G11" s="1">
        <v>5054</v>
      </c>
      <c r="H11" s="1">
        <v>5359</v>
      </c>
      <c r="I11" s="1">
        <v>5693</v>
      </c>
      <c r="J11" s="1">
        <v>6057</v>
      </c>
      <c r="K11" s="1">
        <v>6258</v>
      </c>
      <c r="L11" s="1">
        <v>6715</v>
      </c>
      <c r="M11" s="1">
        <v>7340</v>
      </c>
      <c r="N11" s="1">
        <v>7922</v>
      </c>
    </row>
    <row r="12" spans="1:14" x14ac:dyDescent="0.3">
      <c r="A12" s="7" t="s">
        <v>12</v>
      </c>
      <c r="B12" s="7" t="s">
        <v>82</v>
      </c>
      <c r="C12" s="1">
        <v>104196</v>
      </c>
      <c r="D12" s="1">
        <v>107436</v>
      </c>
      <c r="E12" s="1">
        <v>110284</v>
      </c>
      <c r="F12" s="1">
        <v>113099</v>
      </c>
      <c r="G12" s="1">
        <v>115427</v>
      </c>
      <c r="H12" s="1">
        <v>117631</v>
      </c>
      <c r="I12" s="1">
        <v>119806</v>
      </c>
      <c r="J12" s="1">
        <v>121741</v>
      </c>
      <c r="K12" s="1">
        <v>117471</v>
      </c>
      <c r="L12" s="1">
        <v>120153</v>
      </c>
      <c r="M12" s="1">
        <v>124675</v>
      </c>
      <c r="N12" s="1">
        <v>127650</v>
      </c>
    </row>
    <row r="13" spans="1:14" x14ac:dyDescent="0.3">
      <c r="A13" s="7" t="s">
        <v>12</v>
      </c>
      <c r="B13" s="7" t="s">
        <v>16</v>
      </c>
      <c r="C13" s="1">
        <v>5841</v>
      </c>
      <c r="D13" s="1">
        <v>6104</v>
      </c>
      <c r="E13" s="1">
        <v>6490</v>
      </c>
      <c r="F13" s="1">
        <v>6931</v>
      </c>
      <c r="G13" s="1">
        <v>7417</v>
      </c>
      <c r="H13" s="1">
        <v>7974</v>
      </c>
      <c r="I13" s="1">
        <v>8773</v>
      </c>
      <c r="J13" s="1">
        <v>9938</v>
      </c>
      <c r="K13" s="1">
        <v>10707</v>
      </c>
      <c r="L13" s="1">
        <v>12251</v>
      </c>
      <c r="M13" s="1">
        <v>14187</v>
      </c>
      <c r="N13" s="1">
        <v>16283</v>
      </c>
    </row>
    <row r="14" spans="1:14" x14ac:dyDescent="0.3">
      <c r="A14" s="7" t="s">
        <v>12</v>
      </c>
      <c r="B14" s="7" t="s">
        <v>83</v>
      </c>
      <c r="C14" s="1">
        <v>18938</v>
      </c>
      <c r="D14" s="1">
        <v>18562</v>
      </c>
      <c r="E14" s="1">
        <v>18194</v>
      </c>
      <c r="F14" s="1">
        <v>17790</v>
      </c>
      <c r="G14" s="1">
        <v>17536</v>
      </c>
      <c r="H14" s="1">
        <v>17356</v>
      </c>
      <c r="I14" s="1">
        <v>17227</v>
      </c>
      <c r="J14" s="1">
        <v>17299</v>
      </c>
      <c r="K14" s="1">
        <v>15847</v>
      </c>
      <c r="L14" s="1">
        <v>16310</v>
      </c>
      <c r="M14" s="1">
        <v>15602</v>
      </c>
      <c r="N14" s="1">
        <v>14965</v>
      </c>
    </row>
    <row r="15" spans="1:14" x14ac:dyDescent="0.3">
      <c r="A15" s="7" t="s">
        <v>13</v>
      </c>
      <c r="B15" s="7" t="s">
        <v>79</v>
      </c>
      <c r="C15" s="1">
        <v>404</v>
      </c>
      <c r="D15" s="1">
        <v>379</v>
      </c>
      <c r="E15" s="1">
        <v>359</v>
      </c>
      <c r="F15" s="1">
        <v>358</v>
      </c>
      <c r="G15" s="1">
        <v>385</v>
      </c>
      <c r="H15" s="1">
        <v>396</v>
      </c>
      <c r="I15" s="1">
        <v>418</v>
      </c>
      <c r="J15" s="1">
        <v>460</v>
      </c>
      <c r="K15" s="1">
        <v>522</v>
      </c>
      <c r="L15" s="1">
        <v>574</v>
      </c>
      <c r="M15" s="1">
        <v>645</v>
      </c>
      <c r="N15" s="1">
        <v>722</v>
      </c>
    </row>
    <row r="16" spans="1:14" x14ac:dyDescent="0.3">
      <c r="A16" s="7" t="s">
        <v>13</v>
      </c>
      <c r="B16" s="7" t="s">
        <v>80</v>
      </c>
      <c r="C16" s="1">
        <v>54</v>
      </c>
      <c r="D16" s="1">
        <v>59</v>
      </c>
      <c r="E16" s="1">
        <v>54</v>
      </c>
      <c r="F16" s="1">
        <v>54</v>
      </c>
      <c r="G16" s="1">
        <v>67</v>
      </c>
      <c r="H16" s="1">
        <v>73</v>
      </c>
      <c r="I16" s="1">
        <v>86</v>
      </c>
      <c r="J16" s="1">
        <v>128</v>
      </c>
      <c r="K16" s="1">
        <v>139</v>
      </c>
      <c r="L16" s="1">
        <v>156</v>
      </c>
      <c r="M16" s="1">
        <v>173</v>
      </c>
      <c r="N16" s="1">
        <v>213</v>
      </c>
    </row>
    <row r="17" spans="1:14" x14ac:dyDescent="0.3">
      <c r="A17" s="7" t="s">
        <v>13</v>
      </c>
      <c r="B17" s="7" t="s">
        <v>81</v>
      </c>
      <c r="C17" s="1">
        <v>45</v>
      </c>
      <c r="D17" s="1">
        <v>47</v>
      </c>
      <c r="E17" s="1">
        <v>49</v>
      </c>
      <c r="F17" s="1">
        <v>50</v>
      </c>
      <c r="G17" s="1">
        <v>61</v>
      </c>
      <c r="H17" s="1">
        <v>63</v>
      </c>
      <c r="I17" s="1">
        <v>68</v>
      </c>
      <c r="J17" s="1">
        <v>83</v>
      </c>
      <c r="K17" s="1">
        <v>81</v>
      </c>
      <c r="L17" s="1">
        <v>92</v>
      </c>
      <c r="M17" s="1">
        <v>96</v>
      </c>
      <c r="N17" s="1">
        <v>99</v>
      </c>
    </row>
    <row r="18" spans="1:14" x14ac:dyDescent="0.3">
      <c r="A18" s="7" t="s">
        <v>13</v>
      </c>
      <c r="B18" s="7" t="s">
        <v>82</v>
      </c>
      <c r="C18" s="1">
        <v>4999</v>
      </c>
      <c r="D18" s="1">
        <v>5182</v>
      </c>
      <c r="E18" s="1">
        <v>5374</v>
      </c>
      <c r="F18" s="1">
        <v>5548</v>
      </c>
      <c r="G18" s="1">
        <v>5750</v>
      </c>
      <c r="H18" s="1">
        <v>5951</v>
      </c>
      <c r="I18" s="1">
        <v>6182</v>
      </c>
      <c r="J18" s="1">
        <v>6335</v>
      </c>
      <c r="K18" s="1">
        <v>6121</v>
      </c>
      <c r="L18" s="1">
        <v>6377</v>
      </c>
      <c r="M18" s="1">
        <v>6821</v>
      </c>
      <c r="N18" s="1">
        <v>7005</v>
      </c>
    </row>
    <row r="19" spans="1:14" x14ac:dyDescent="0.3">
      <c r="A19" s="7" t="s">
        <v>13</v>
      </c>
      <c r="B19" s="7" t="s">
        <v>16</v>
      </c>
      <c r="C19" s="1">
        <v>70</v>
      </c>
      <c r="D19" s="1">
        <v>73</v>
      </c>
      <c r="E19" s="1">
        <v>70</v>
      </c>
      <c r="F19" s="1">
        <v>77</v>
      </c>
      <c r="G19" s="1">
        <v>78</v>
      </c>
      <c r="H19" s="1">
        <v>85</v>
      </c>
      <c r="I19" s="1">
        <v>97</v>
      </c>
      <c r="J19" s="1">
        <v>105</v>
      </c>
      <c r="K19" s="1">
        <v>122</v>
      </c>
      <c r="L19" s="1">
        <v>132</v>
      </c>
      <c r="M19" s="1">
        <v>162</v>
      </c>
      <c r="N19" s="1">
        <v>169</v>
      </c>
    </row>
    <row r="20" spans="1:14" x14ac:dyDescent="0.3">
      <c r="A20" s="7" t="s">
        <v>13</v>
      </c>
      <c r="B20" s="7" t="s">
        <v>83</v>
      </c>
      <c r="C20" s="1">
        <v>801</v>
      </c>
      <c r="D20" s="1">
        <v>784</v>
      </c>
      <c r="E20" s="1">
        <v>754</v>
      </c>
      <c r="F20" s="1">
        <v>729</v>
      </c>
      <c r="G20" s="1">
        <v>717</v>
      </c>
      <c r="H20" s="1">
        <v>707</v>
      </c>
      <c r="I20" s="1">
        <v>681</v>
      </c>
      <c r="J20" s="1">
        <v>660</v>
      </c>
      <c r="K20" s="1">
        <v>615</v>
      </c>
      <c r="L20" s="1">
        <v>622</v>
      </c>
      <c r="M20" s="1">
        <v>552</v>
      </c>
      <c r="N20" s="1">
        <v>462</v>
      </c>
    </row>
    <row r="21" spans="1:14" x14ac:dyDescent="0.3">
      <c r="A21" s="7" t="s">
        <v>14</v>
      </c>
      <c r="B21" s="7" t="s">
        <v>79</v>
      </c>
      <c r="C21" s="1">
        <v>2328</v>
      </c>
      <c r="D21" s="1">
        <v>2415</v>
      </c>
      <c r="E21" s="1">
        <v>2490</v>
      </c>
      <c r="F21" s="1">
        <v>2513</v>
      </c>
      <c r="G21" s="1">
        <v>2592</v>
      </c>
      <c r="H21" s="1">
        <v>2629</v>
      </c>
      <c r="I21" s="1">
        <v>2698</v>
      </c>
      <c r="J21" s="1">
        <v>2827</v>
      </c>
      <c r="K21" s="1">
        <v>2933</v>
      </c>
      <c r="L21" s="1">
        <v>3204</v>
      </c>
      <c r="M21" s="1">
        <v>3623</v>
      </c>
      <c r="N21" s="1">
        <v>3875</v>
      </c>
    </row>
    <row r="22" spans="1:14" x14ac:dyDescent="0.3">
      <c r="A22" s="7" t="s">
        <v>14</v>
      </c>
      <c r="B22" s="7" t="s">
        <v>80</v>
      </c>
      <c r="C22" s="1">
        <v>286</v>
      </c>
      <c r="D22" s="1">
        <v>313</v>
      </c>
      <c r="E22" s="1">
        <v>326</v>
      </c>
      <c r="F22" s="1">
        <v>324</v>
      </c>
      <c r="G22" s="1">
        <v>338</v>
      </c>
      <c r="H22" s="1">
        <v>337</v>
      </c>
      <c r="I22" s="1">
        <v>354</v>
      </c>
      <c r="J22" s="1">
        <v>410</v>
      </c>
      <c r="K22" s="1">
        <v>433</v>
      </c>
      <c r="L22" s="1">
        <v>499</v>
      </c>
      <c r="M22" s="1">
        <v>626</v>
      </c>
      <c r="N22" s="1">
        <v>734</v>
      </c>
    </row>
    <row r="23" spans="1:14" x14ac:dyDescent="0.3">
      <c r="A23" s="7" t="s">
        <v>14</v>
      </c>
      <c r="B23" s="7" t="s">
        <v>81</v>
      </c>
      <c r="C23" s="1">
        <v>238</v>
      </c>
      <c r="D23" s="1">
        <v>256</v>
      </c>
      <c r="E23" s="1">
        <v>282</v>
      </c>
      <c r="F23" s="1">
        <v>313</v>
      </c>
      <c r="G23" s="1">
        <v>331</v>
      </c>
      <c r="H23" s="1">
        <v>345</v>
      </c>
      <c r="I23" s="1">
        <v>379</v>
      </c>
      <c r="J23" s="1">
        <v>403</v>
      </c>
      <c r="K23" s="1">
        <v>432</v>
      </c>
      <c r="L23" s="1">
        <v>487</v>
      </c>
      <c r="M23" s="1">
        <v>529</v>
      </c>
      <c r="N23" s="1">
        <v>562</v>
      </c>
    </row>
    <row r="24" spans="1:14" x14ac:dyDescent="0.3">
      <c r="A24" s="7" t="s">
        <v>14</v>
      </c>
      <c r="B24" s="7" t="s">
        <v>82</v>
      </c>
      <c r="C24" s="1">
        <v>14282</v>
      </c>
      <c r="D24" s="1">
        <v>14722</v>
      </c>
      <c r="E24" s="1">
        <v>15021</v>
      </c>
      <c r="F24" s="1">
        <v>15354</v>
      </c>
      <c r="G24" s="1">
        <v>15839</v>
      </c>
      <c r="H24" s="1">
        <v>16260</v>
      </c>
      <c r="I24" s="1">
        <v>16535</v>
      </c>
      <c r="J24" s="1">
        <v>16911</v>
      </c>
      <c r="K24" s="1">
        <v>16384</v>
      </c>
      <c r="L24" s="1">
        <v>16864</v>
      </c>
      <c r="M24" s="1">
        <v>17847</v>
      </c>
      <c r="N24" s="1">
        <v>18099</v>
      </c>
    </row>
    <row r="25" spans="1:14" x14ac:dyDescent="0.3">
      <c r="A25" s="7" t="s">
        <v>14</v>
      </c>
      <c r="B25" s="7" t="s">
        <v>16</v>
      </c>
      <c r="C25" s="1">
        <v>334</v>
      </c>
      <c r="D25" s="1">
        <v>354</v>
      </c>
      <c r="E25" s="1">
        <v>367</v>
      </c>
      <c r="F25" s="1">
        <v>372</v>
      </c>
      <c r="G25" s="1">
        <v>395</v>
      </c>
      <c r="H25" s="1">
        <v>386</v>
      </c>
      <c r="I25" s="1">
        <v>418</v>
      </c>
      <c r="J25" s="1">
        <v>463</v>
      </c>
      <c r="K25" s="1">
        <v>481</v>
      </c>
      <c r="L25" s="1">
        <v>503</v>
      </c>
      <c r="M25" s="1">
        <v>621</v>
      </c>
      <c r="N25" s="1">
        <v>659</v>
      </c>
    </row>
    <row r="26" spans="1:14" x14ac:dyDescent="0.3">
      <c r="A26" s="7" t="s">
        <v>14</v>
      </c>
      <c r="B26" s="7" t="s">
        <v>83</v>
      </c>
      <c r="C26" s="1">
        <v>3182</v>
      </c>
      <c r="D26" s="1">
        <v>3092</v>
      </c>
      <c r="E26" s="1">
        <v>3003</v>
      </c>
      <c r="F26" s="1">
        <v>2939</v>
      </c>
      <c r="G26" s="1">
        <v>2866</v>
      </c>
      <c r="H26" s="1">
        <v>2789</v>
      </c>
      <c r="I26" s="1">
        <v>2744</v>
      </c>
      <c r="J26" s="1">
        <v>2707</v>
      </c>
      <c r="K26" s="1">
        <v>2452</v>
      </c>
      <c r="L26" s="1">
        <v>2491</v>
      </c>
      <c r="M26" s="1">
        <v>2309</v>
      </c>
      <c r="N26" s="1">
        <v>2058</v>
      </c>
    </row>
    <row r="27" spans="1:14" x14ac:dyDescent="0.3">
      <c r="A27" s="7" t="s">
        <v>15</v>
      </c>
      <c r="B27" s="7" t="s">
        <v>79</v>
      </c>
      <c r="C27" s="1">
        <v>2271</v>
      </c>
      <c r="D27" s="1">
        <v>2303</v>
      </c>
      <c r="E27" s="1">
        <v>2268</v>
      </c>
      <c r="F27" s="1">
        <v>2284</v>
      </c>
      <c r="G27" s="1">
        <v>2329</v>
      </c>
      <c r="H27" s="1">
        <v>2405</v>
      </c>
      <c r="I27" s="1">
        <v>2484</v>
      </c>
      <c r="J27" s="1">
        <v>2593</v>
      </c>
      <c r="K27" s="1">
        <v>2614</v>
      </c>
      <c r="L27" s="1">
        <v>2889</v>
      </c>
      <c r="M27" s="1">
        <v>3237</v>
      </c>
      <c r="N27" s="1">
        <v>3659</v>
      </c>
    </row>
    <row r="28" spans="1:14" x14ac:dyDescent="0.3">
      <c r="A28" s="7" t="s">
        <v>15</v>
      </c>
      <c r="B28" s="7" t="s">
        <v>80</v>
      </c>
      <c r="C28" s="1">
        <v>225</v>
      </c>
      <c r="D28" s="1">
        <v>230</v>
      </c>
      <c r="E28" s="1">
        <v>227</v>
      </c>
      <c r="F28" s="1">
        <v>242</v>
      </c>
      <c r="G28" s="1">
        <v>256</v>
      </c>
      <c r="H28" s="1">
        <v>262</v>
      </c>
      <c r="I28" s="1">
        <v>296</v>
      </c>
      <c r="J28" s="1">
        <v>348</v>
      </c>
      <c r="K28" s="1">
        <v>414</v>
      </c>
      <c r="L28" s="1">
        <v>500</v>
      </c>
      <c r="M28" s="1">
        <v>577</v>
      </c>
      <c r="N28" s="1">
        <v>649</v>
      </c>
    </row>
    <row r="29" spans="1:14" x14ac:dyDescent="0.3">
      <c r="A29" s="7" t="s">
        <v>15</v>
      </c>
      <c r="B29" s="7" t="s">
        <v>81</v>
      </c>
      <c r="C29" s="1">
        <v>140</v>
      </c>
      <c r="D29" s="1">
        <v>150</v>
      </c>
      <c r="E29" s="1">
        <v>164</v>
      </c>
      <c r="F29" s="1">
        <v>177</v>
      </c>
      <c r="G29" s="1">
        <v>180</v>
      </c>
      <c r="H29" s="1">
        <v>193</v>
      </c>
      <c r="I29" s="1">
        <v>208</v>
      </c>
      <c r="J29" s="1">
        <v>237</v>
      </c>
      <c r="K29" s="1">
        <v>249</v>
      </c>
      <c r="L29" s="1">
        <v>275</v>
      </c>
      <c r="M29" s="1">
        <v>304</v>
      </c>
      <c r="N29" s="1">
        <v>321</v>
      </c>
    </row>
    <row r="30" spans="1:14" x14ac:dyDescent="0.3">
      <c r="A30" s="7" t="s">
        <v>15</v>
      </c>
      <c r="B30" s="7" t="s">
        <v>82</v>
      </c>
      <c r="C30" s="1">
        <v>5813</v>
      </c>
      <c r="D30" s="1">
        <v>5926</v>
      </c>
      <c r="E30" s="1">
        <v>6054</v>
      </c>
      <c r="F30" s="1">
        <v>6158</v>
      </c>
      <c r="G30" s="1">
        <v>6322</v>
      </c>
      <c r="H30" s="1">
        <v>6500</v>
      </c>
      <c r="I30" s="1">
        <v>6670</v>
      </c>
      <c r="J30" s="1">
        <v>6831</v>
      </c>
      <c r="K30" s="1">
        <v>6631</v>
      </c>
      <c r="L30" s="1">
        <v>6905</v>
      </c>
      <c r="M30" s="1">
        <v>7409</v>
      </c>
      <c r="N30" s="1">
        <v>7647</v>
      </c>
    </row>
    <row r="31" spans="1:14" x14ac:dyDescent="0.3">
      <c r="A31" s="7" t="s">
        <v>15</v>
      </c>
      <c r="B31" s="7" t="s">
        <v>16</v>
      </c>
      <c r="C31" s="1">
        <v>312</v>
      </c>
      <c r="D31" s="1">
        <v>309</v>
      </c>
      <c r="E31" s="1">
        <v>330</v>
      </c>
      <c r="F31" s="1">
        <v>335</v>
      </c>
      <c r="G31" s="1">
        <v>350</v>
      </c>
      <c r="H31" s="1">
        <v>376</v>
      </c>
      <c r="I31" s="1">
        <v>401</v>
      </c>
      <c r="J31" s="1">
        <v>458</v>
      </c>
      <c r="K31" s="1">
        <v>519</v>
      </c>
      <c r="L31" s="1">
        <v>600</v>
      </c>
      <c r="M31" s="1">
        <v>696</v>
      </c>
      <c r="N31" s="1">
        <v>795</v>
      </c>
    </row>
    <row r="32" spans="1:14" x14ac:dyDescent="0.3">
      <c r="A32" s="7" t="s">
        <v>15</v>
      </c>
      <c r="B32" s="7" t="s">
        <v>83</v>
      </c>
      <c r="C32" s="1">
        <v>1491</v>
      </c>
      <c r="D32" s="1">
        <v>1466</v>
      </c>
      <c r="E32" s="1">
        <v>1410</v>
      </c>
      <c r="F32" s="1">
        <v>1375</v>
      </c>
      <c r="G32" s="1">
        <v>1348</v>
      </c>
      <c r="H32" s="1">
        <v>1323</v>
      </c>
      <c r="I32" s="1">
        <v>1289</v>
      </c>
      <c r="J32" s="1">
        <v>1267</v>
      </c>
      <c r="K32" s="1">
        <v>1151</v>
      </c>
      <c r="L32" s="1">
        <v>1177</v>
      </c>
      <c r="M32" s="1">
        <v>1137</v>
      </c>
      <c r="N32" s="1">
        <v>1066</v>
      </c>
    </row>
    <row r="33" spans="1:14" x14ac:dyDescent="0.3">
      <c r="A33" s="7" t="s">
        <v>16</v>
      </c>
      <c r="B33" s="7" t="s">
        <v>79</v>
      </c>
      <c r="C33" s="1">
        <v>4584</v>
      </c>
      <c r="D33" s="1">
        <v>5134</v>
      </c>
      <c r="E33" s="1">
        <v>5814</v>
      </c>
      <c r="F33" s="1">
        <v>6237</v>
      </c>
      <c r="G33" s="1">
        <v>6694</v>
      </c>
      <c r="H33" s="1">
        <v>7290</v>
      </c>
      <c r="I33" s="1">
        <v>7987</v>
      </c>
      <c r="J33" s="1">
        <v>9003</v>
      </c>
      <c r="K33" s="1">
        <v>10160</v>
      </c>
      <c r="L33" s="1">
        <v>11481</v>
      </c>
      <c r="M33" s="1">
        <v>12689</v>
      </c>
      <c r="N33" s="1">
        <v>15517</v>
      </c>
    </row>
    <row r="34" spans="1:14" x14ac:dyDescent="0.3">
      <c r="A34" s="7" t="s">
        <v>16</v>
      </c>
      <c r="B34" s="7" t="s">
        <v>80</v>
      </c>
      <c r="C34" s="1">
        <v>730</v>
      </c>
      <c r="D34" s="1">
        <v>802</v>
      </c>
      <c r="E34" s="1">
        <v>889</v>
      </c>
      <c r="F34" s="1">
        <v>920</v>
      </c>
      <c r="G34" s="1">
        <v>941</v>
      </c>
      <c r="H34" s="1">
        <v>993</v>
      </c>
      <c r="I34" s="1">
        <v>1137</v>
      </c>
      <c r="J34" s="1">
        <v>1679</v>
      </c>
      <c r="K34" s="1">
        <v>1903</v>
      </c>
      <c r="L34" s="1">
        <v>2196</v>
      </c>
      <c r="M34" s="1">
        <v>2355</v>
      </c>
      <c r="N34" s="1">
        <v>2729</v>
      </c>
    </row>
    <row r="35" spans="1:14" x14ac:dyDescent="0.3">
      <c r="A35" s="7" t="s">
        <v>16</v>
      </c>
      <c r="B35" s="7" t="s">
        <v>81</v>
      </c>
      <c r="C35" s="1">
        <v>373</v>
      </c>
      <c r="D35" s="1">
        <v>422</v>
      </c>
      <c r="E35" s="1">
        <v>475</v>
      </c>
      <c r="F35" s="1">
        <v>500</v>
      </c>
      <c r="G35" s="1">
        <v>504</v>
      </c>
      <c r="H35" s="1">
        <v>530</v>
      </c>
      <c r="I35" s="1">
        <v>573</v>
      </c>
      <c r="J35" s="1">
        <v>638</v>
      </c>
      <c r="K35" s="1">
        <v>709</v>
      </c>
      <c r="L35" s="1">
        <v>779</v>
      </c>
      <c r="M35" s="1">
        <v>798</v>
      </c>
      <c r="N35" s="1">
        <v>904</v>
      </c>
    </row>
    <row r="36" spans="1:14" x14ac:dyDescent="0.3">
      <c r="A36" s="7" t="s">
        <v>16</v>
      </c>
      <c r="B36" s="7" t="s">
        <v>82</v>
      </c>
      <c r="C36" s="1">
        <v>10782</v>
      </c>
      <c r="D36" s="1">
        <v>11575</v>
      </c>
      <c r="E36" s="1">
        <v>13022</v>
      </c>
      <c r="F36" s="1">
        <v>13147</v>
      </c>
      <c r="G36" s="1">
        <v>13350</v>
      </c>
      <c r="H36" s="1">
        <v>13539</v>
      </c>
      <c r="I36" s="1">
        <v>13928</v>
      </c>
      <c r="J36" s="1">
        <v>14681</v>
      </c>
      <c r="K36" s="1">
        <v>15161</v>
      </c>
      <c r="L36" s="1">
        <v>15757</v>
      </c>
      <c r="M36" s="1">
        <v>15130</v>
      </c>
      <c r="N36" s="1">
        <v>15213</v>
      </c>
    </row>
    <row r="37" spans="1:14" x14ac:dyDescent="0.3">
      <c r="A37" s="7" t="s">
        <v>16</v>
      </c>
      <c r="B37" s="7" t="s">
        <v>16</v>
      </c>
      <c r="C37" s="1">
        <v>895</v>
      </c>
      <c r="D37" s="1">
        <v>1029</v>
      </c>
      <c r="E37" s="1">
        <v>1162</v>
      </c>
      <c r="F37" s="1">
        <v>1209</v>
      </c>
      <c r="G37" s="1">
        <v>1325</v>
      </c>
      <c r="H37" s="1">
        <v>1430</v>
      </c>
      <c r="I37" s="1">
        <v>1716</v>
      </c>
      <c r="J37" s="1">
        <v>2276</v>
      </c>
      <c r="K37" s="1">
        <v>2627</v>
      </c>
      <c r="L37" s="1">
        <v>3187</v>
      </c>
      <c r="M37" s="1">
        <v>3365</v>
      </c>
      <c r="N37" s="1">
        <v>4155</v>
      </c>
    </row>
    <row r="38" spans="1:14" x14ac:dyDescent="0.3">
      <c r="A38" s="7" t="s">
        <v>16</v>
      </c>
      <c r="B38" s="7" t="s">
        <v>83</v>
      </c>
      <c r="C38" s="1">
        <v>6874</v>
      </c>
      <c r="D38" s="1">
        <v>6435</v>
      </c>
      <c r="E38" s="1">
        <v>6106</v>
      </c>
      <c r="F38" s="1">
        <v>5792</v>
      </c>
      <c r="G38" s="1">
        <v>5433</v>
      </c>
      <c r="H38" s="1">
        <v>5136</v>
      </c>
      <c r="I38" s="1">
        <v>4927</v>
      </c>
      <c r="J38" s="1">
        <v>4799</v>
      </c>
      <c r="K38" s="1">
        <v>4725</v>
      </c>
      <c r="L38" s="1">
        <v>4721</v>
      </c>
      <c r="M38" s="1">
        <v>3991</v>
      </c>
      <c r="N38" s="1">
        <v>3766</v>
      </c>
    </row>
    <row r="39" spans="1:14" x14ac:dyDescent="0.3">
      <c r="A39" s="10" t="s">
        <v>17</v>
      </c>
      <c r="B39" s="10" t="s">
        <v>17</v>
      </c>
      <c r="C39" s="5">
        <v>252551</v>
      </c>
      <c r="D39" s="5">
        <v>259658</v>
      </c>
      <c r="E39" s="5">
        <v>267168</v>
      </c>
      <c r="F39" s="5">
        <v>273747</v>
      </c>
      <c r="G39" s="5">
        <v>280775</v>
      </c>
      <c r="H39" s="5">
        <v>288476</v>
      </c>
      <c r="I39" s="5">
        <v>298477</v>
      </c>
      <c r="J39" s="5">
        <v>311319</v>
      </c>
      <c r="K39" s="5">
        <v>310287</v>
      </c>
      <c r="L39" s="5">
        <v>327723</v>
      </c>
      <c r="M39" s="5">
        <v>348081</v>
      </c>
      <c r="N39" s="5">
        <v>369607</v>
      </c>
    </row>
    <row r="40" spans="1:14" x14ac:dyDescent="0.3">
      <c r="A40" s="15"/>
      <c r="B40" s="15"/>
    </row>
    <row r="41" spans="1:14" x14ac:dyDescent="0.3">
      <c r="A41" s="15"/>
      <c r="B41" s="15"/>
    </row>
    <row r="42" spans="1:14" x14ac:dyDescent="0.3">
      <c r="A42" s="15"/>
      <c r="B42" s="15"/>
      <c r="C42" s="20" t="s">
        <v>35</v>
      </c>
      <c r="D42" s="21"/>
      <c r="E42" s="21"/>
      <c r="F42" s="21"/>
      <c r="G42" s="21"/>
      <c r="H42" s="21"/>
      <c r="I42" s="21"/>
      <c r="J42" s="21"/>
      <c r="K42" s="21"/>
      <c r="L42" s="21"/>
      <c r="M42" s="21"/>
      <c r="N42" s="21"/>
    </row>
    <row r="43" spans="1:14" x14ac:dyDescent="0.3">
      <c r="A43" s="9" t="s">
        <v>39</v>
      </c>
      <c r="B43" s="9" t="s">
        <v>39</v>
      </c>
      <c r="C43" s="4" t="s">
        <v>0</v>
      </c>
      <c r="D43" s="4" t="s">
        <v>1</v>
      </c>
      <c r="E43" s="4" t="s">
        <v>2</v>
      </c>
      <c r="F43" s="4" t="s">
        <v>3</v>
      </c>
      <c r="G43" s="4" t="s">
        <v>4</v>
      </c>
      <c r="H43" s="4" t="s">
        <v>5</v>
      </c>
      <c r="I43" s="4" t="s">
        <v>6</v>
      </c>
      <c r="J43" s="4" t="s">
        <v>7</v>
      </c>
      <c r="K43" s="4" t="s">
        <v>8</v>
      </c>
      <c r="L43" s="4" t="s">
        <v>9</v>
      </c>
      <c r="M43" s="4" t="s">
        <v>10</v>
      </c>
      <c r="N43" s="4" t="s">
        <v>11</v>
      </c>
    </row>
    <row r="44" spans="1:14" x14ac:dyDescent="0.3">
      <c r="A44" s="8" t="s">
        <v>12</v>
      </c>
      <c r="B44" s="8" t="s">
        <v>79</v>
      </c>
      <c r="C44" s="2">
        <v>0.266763680524294</v>
      </c>
      <c r="D44" s="2">
        <v>0.267378861473693</v>
      </c>
      <c r="E44" s="2">
        <v>0.26817273170295097</v>
      </c>
      <c r="F44" s="2">
        <v>0.27074102737738198</v>
      </c>
      <c r="G44" s="2">
        <v>0.27397750607561999</v>
      </c>
      <c r="H44" s="2">
        <v>0.27776252071146801</v>
      </c>
      <c r="I44" s="2">
        <v>0.28322598043333103</v>
      </c>
      <c r="J44" s="2">
        <v>0.289651386920946</v>
      </c>
      <c r="K44" s="2">
        <v>0.29959305398587899</v>
      </c>
      <c r="L44" s="2">
        <v>0.30726386821879298</v>
      </c>
      <c r="M44" s="2">
        <v>0.31866046213827598</v>
      </c>
      <c r="N44" s="2">
        <v>0.331319180408503</v>
      </c>
    </row>
    <row r="45" spans="1:14" x14ac:dyDescent="0.3">
      <c r="A45" s="8" t="s">
        <v>12</v>
      </c>
      <c r="B45" s="8" t="s">
        <v>80</v>
      </c>
      <c r="C45" s="2">
        <v>3.7165380709596997E-2</v>
      </c>
      <c r="D45" s="2">
        <v>3.7711326649711302E-2</v>
      </c>
      <c r="E45" s="2">
        <v>3.8329570657092603E-2</v>
      </c>
      <c r="F45" s="2">
        <v>3.9421495598336097E-2</v>
      </c>
      <c r="G45" s="2">
        <v>4.1059889602682698E-2</v>
      </c>
      <c r="H45" s="2">
        <v>4.3359056747132398E-2</v>
      </c>
      <c r="I45" s="2">
        <v>4.7020128116144498E-2</v>
      </c>
      <c r="J45" s="2">
        <v>5.0672930043358599E-2</v>
      </c>
      <c r="K45" s="2">
        <v>5.4608975157815098E-2</v>
      </c>
      <c r="L45" s="2">
        <v>5.8991661739821802E-2</v>
      </c>
      <c r="M45" s="2">
        <v>6.4682589590264794E-2</v>
      </c>
      <c r="N45" s="2">
        <v>6.9748571961986E-2</v>
      </c>
    </row>
    <row r="46" spans="1:14" x14ac:dyDescent="0.3">
      <c r="A46" s="8" t="s">
        <v>12</v>
      </c>
      <c r="B46" s="8" t="s">
        <v>81</v>
      </c>
      <c r="C46" s="2">
        <v>2.0943477213957399E-2</v>
      </c>
      <c r="D46" s="2">
        <v>2.1610491281899701E-2</v>
      </c>
      <c r="E46" s="2">
        <v>2.2342340550378401E-2</v>
      </c>
      <c r="F46" s="2">
        <v>2.3203056979781402E-2</v>
      </c>
      <c r="G46" s="2">
        <v>2.38032440986417E-2</v>
      </c>
      <c r="H46" s="2">
        <v>2.45287855070076E-2</v>
      </c>
      <c r="I46" s="2">
        <v>2.5167881662768999E-2</v>
      </c>
      <c r="J46" s="2">
        <v>2.5772603683988801E-2</v>
      </c>
      <c r="K46" s="2">
        <v>2.68919551886691E-2</v>
      </c>
      <c r="L46" s="2">
        <v>2.7379666061854002E-2</v>
      </c>
      <c r="M46" s="2">
        <v>2.7973733654993199E-2</v>
      </c>
      <c r="N46" s="2">
        <v>2.8442280696085499E-2</v>
      </c>
    </row>
    <row r="47" spans="1:14" x14ac:dyDescent="0.3">
      <c r="A47" s="8" t="s">
        <v>12</v>
      </c>
      <c r="B47" s="8" t="s">
        <v>82</v>
      </c>
      <c r="C47" s="2">
        <v>0.54542028287565802</v>
      </c>
      <c r="D47" s="2">
        <v>0.54758130692504103</v>
      </c>
      <c r="E47" s="2">
        <v>0.54840923330913305</v>
      </c>
      <c r="F47" s="2">
        <v>0.54705910805843105</v>
      </c>
      <c r="G47" s="2">
        <v>0.54363614099206903</v>
      </c>
      <c r="H47" s="2">
        <v>0.53841119014271499</v>
      </c>
      <c r="I47" s="2">
        <v>0.52964398919544997</v>
      </c>
      <c r="J47" s="2">
        <v>0.51800933549487904</v>
      </c>
      <c r="K47" s="2">
        <v>0.50479783764272101</v>
      </c>
      <c r="L47" s="2">
        <v>0.489910501314958</v>
      </c>
      <c r="M47" s="2">
        <v>0.47515330292047298</v>
      </c>
      <c r="N47" s="2">
        <v>0.45830057193326401</v>
      </c>
    </row>
    <row r="48" spans="1:14" x14ac:dyDescent="0.3">
      <c r="A48" s="8" t="s">
        <v>12</v>
      </c>
      <c r="B48" s="8" t="s">
        <v>16</v>
      </c>
      <c r="C48" s="2">
        <v>3.05750688344727E-2</v>
      </c>
      <c r="D48" s="2">
        <v>3.1110952543564999E-2</v>
      </c>
      <c r="E48" s="2">
        <v>3.2272822206088597E-2</v>
      </c>
      <c r="F48" s="2">
        <v>3.3525200735222999E-2</v>
      </c>
      <c r="G48" s="2">
        <v>3.4932461709462903E-2</v>
      </c>
      <c r="H48" s="2">
        <v>3.6497954027407797E-2</v>
      </c>
      <c r="I48" s="2">
        <v>3.8784090256011199E-2</v>
      </c>
      <c r="J48" s="2">
        <v>4.22863026929967E-2</v>
      </c>
      <c r="K48" s="2">
        <v>4.6010253148782397E-2</v>
      </c>
      <c r="L48" s="2">
        <v>4.9952090681127798E-2</v>
      </c>
      <c r="M48" s="2">
        <v>5.4068577569943897E-2</v>
      </c>
      <c r="N48" s="2">
        <v>5.8460698885932902E-2</v>
      </c>
    </row>
    <row r="49" spans="1:14" x14ac:dyDescent="0.3">
      <c r="A49" s="8" t="s">
        <v>12</v>
      </c>
      <c r="B49" s="8" t="s">
        <v>83</v>
      </c>
      <c r="C49" s="2">
        <v>9.9132109842021005E-2</v>
      </c>
      <c r="D49" s="2">
        <v>9.4607061126090103E-2</v>
      </c>
      <c r="E49" s="2">
        <v>9.0473301574356804E-2</v>
      </c>
      <c r="F49" s="2">
        <v>8.6050111250846495E-2</v>
      </c>
      <c r="G49" s="2">
        <v>8.25907575215237E-2</v>
      </c>
      <c r="H49" s="2">
        <v>7.9440492864270101E-2</v>
      </c>
      <c r="I49" s="2">
        <v>7.6157930336293797E-2</v>
      </c>
      <c r="J49" s="2">
        <v>7.3607441163830695E-2</v>
      </c>
      <c r="K49" s="2">
        <v>6.8097924876132906E-2</v>
      </c>
      <c r="L49" s="2">
        <v>6.6502211983445803E-2</v>
      </c>
      <c r="M49" s="2">
        <v>5.9461334126049502E-2</v>
      </c>
      <c r="N49" s="2">
        <v>5.3728696114228702E-2</v>
      </c>
    </row>
    <row r="50" spans="1:14" x14ac:dyDescent="0.3">
      <c r="A50" s="8" t="s">
        <v>13</v>
      </c>
      <c r="B50" s="8" t="s">
        <v>79</v>
      </c>
      <c r="C50" s="2">
        <v>6.3392436842931096E-2</v>
      </c>
      <c r="D50" s="2">
        <v>5.8093194359288801E-2</v>
      </c>
      <c r="E50" s="2">
        <v>5.3903903903903899E-2</v>
      </c>
      <c r="F50" s="2">
        <v>5.2523474178403799E-2</v>
      </c>
      <c r="G50" s="2">
        <v>5.4548030603570399E-2</v>
      </c>
      <c r="H50" s="2">
        <v>5.4432989690721599E-2</v>
      </c>
      <c r="I50" s="2">
        <v>5.5496548061603798E-2</v>
      </c>
      <c r="J50" s="2">
        <v>5.9194440869900902E-2</v>
      </c>
      <c r="K50" s="2">
        <v>6.8684210526315806E-2</v>
      </c>
      <c r="L50" s="2">
        <v>7.2174022381491301E-2</v>
      </c>
      <c r="M50" s="2">
        <v>7.6340395313054796E-2</v>
      </c>
      <c r="N50" s="2">
        <v>8.32756632064591E-2</v>
      </c>
    </row>
    <row r="51" spans="1:14" x14ac:dyDescent="0.3">
      <c r="A51" s="8" t="s">
        <v>13</v>
      </c>
      <c r="B51" s="8" t="s">
        <v>80</v>
      </c>
      <c r="C51" s="2">
        <v>8.4732465087086102E-3</v>
      </c>
      <c r="D51" s="2">
        <v>9.0435315757204197E-3</v>
      </c>
      <c r="E51" s="2">
        <v>8.1081081081081103E-3</v>
      </c>
      <c r="F51" s="2">
        <v>7.9225352112676107E-3</v>
      </c>
      <c r="G51" s="2">
        <v>9.4927741569849795E-3</v>
      </c>
      <c r="H51" s="2">
        <v>1.00343642611684E-2</v>
      </c>
      <c r="I51" s="2">
        <v>1.1417950079660099E-2</v>
      </c>
      <c r="J51" s="2">
        <v>1.64714965898855E-2</v>
      </c>
      <c r="K51" s="2">
        <v>1.8289473684210501E-2</v>
      </c>
      <c r="L51" s="2">
        <v>1.9615239532251999E-2</v>
      </c>
      <c r="M51" s="2">
        <v>2.0475795952183701E-2</v>
      </c>
      <c r="N51" s="2">
        <v>2.4567474048442901E-2</v>
      </c>
    </row>
    <row r="52" spans="1:14" x14ac:dyDescent="0.3">
      <c r="A52" s="8" t="s">
        <v>13</v>
      </c>
      <c r="B52" s="8" t="s">
        <v>81</v>
      </c>
      <c r="C52" s="2">
        <v>7.0610387572571801E-3</v>
      </c>
      <c r="D52" s="2">
        <v>7.2041692213365999E-3</v>
      </c>
      <c r="E52" s="2">
        <v>7.35735735735736E-3</v>
      </c>
      <c r="F52" s="2">
        <v>7.3356807511737098E-3</v>
      </c>
      <c r="G52" s="2">
        <v>8.64267497874752E-3</v>
      </c>
      <c r="H52" s="2">
        <v>8.6597938144329905E-3</v>
      </c>
      <c r="I52" s="2">
        <v>9.0281465746149796E-3</v>
      </c>
      <c r="J52" s="2">
        <v>1.06807360700039E-2</v>
      </c>
      <c r="K52" s="2">
        <v>1.0657894736842101E-2</v>
      </c>
      <c r="L52" s="2">
        <v>1.15679617754307E-2</v>
      </c>
      <c r="M52" s="2">
        <v>1.1362291395431399E-2</v>
      </c>
      <c r="N52" s="2">
        <v>1.1418685121107299E-2</v>
      </c>
    </row>
    <row r="53" spans="1:14" x14ac:dyDescent="0.3">
      <c r="A53" s="8" t="s">
        <v>13</v>
      </c>
      <c r="B53" s="8" t="s">
        <v>82</v>
      </c>
      <c r="C53" s="2">
        <v>0.78440294994508097</v>
      </c>
      <c r="D53" s="2">
        <v>0.79429797670141</v>
      </c>
      <c r="E53" s="2">
        <v>0.80690690690690703</v>
      </c>
      <c r="F53" s="2">
        <v>0.81396713615023497</v>
      </c>
      <c r="G53" s="2">
        <v>0.81467837914423302</v>
      </c>
      <c r="H53" s="2">
        <v>0.81800687285223395</v>
      </c>
      <c r="I53" s="2">
        <v>0.82076473712161402</v>
      </c>
      <c r="J53" s="2">
        <v>0.81521039763222203</v>
      </c>
      <c r="K53" s="2">
        <v>0.80539473684210505</v>
      </c>
      <c r="L53" s="2">
        <v>0.80183578523827503</v>
      </c>
      <c r="M53" s="2">
        <v>0.807314475085809</v>
      </c>
      <c r="N53" s="2">
        <v>0.80795847750865102</v>
      </c>
    </row>
    <row r="54" spans="1:14" x14ac:dyDescent="0.3">
      <c r="A54" s="8" t="s">
        <v>13</v>
      </c>
      <c r="B54" s="8" t="s">
        <v>16</v>
      </c>
      <c r="C54" s="2">
        <v>1.09838380668445E-2</v>
      </c>
      <c r="D54" s="2">
        <v>1.1189454322501499E-2</v>
      </c>
      <c r="E54" s="2">
        <v>1.0510510510510499E-2</v>
      </c>
      <c r="F54" s="2">
        <v>1.12969483568075E-2</v>
      </c>
      <c r="G54" s="2">
        <v>1.1051289317087E-2</v>
      </c>
      <c r="H54" s="2">
        <v>1.1683848797250901E-2</v>
      </c>
      <c r="I54" s="2">
        <v>1.28783855549655E-2</v>
      </c>
      <c r="J54" s="2">
        <v>1.3511774546390401E-2</v>
      </c>
      <c r="K54" s="2">
        <v>1.6052631578947402E-2</v>
      </c>
      <c r="L54" s="2">
        <v>1.6597510373444001E-2</v>
      </c>
      <c r="M54" s="2">
        <v>1.91738667297905E-2</v>
      </c>
      <c r="N54" s="2">
        <v>1.9492502883506301E-2</v>
      </c>
    </row>
    <row r="55" spans="1:14" x14ac:dyDescent="0.3">
      <c r="A55" s="8" t="s">
        <v>13</v>
      </c>
      <c r="B55" s="8" t="s">
        <v>83</v>
      </c>
      <c r="C55" s="2">
        <v>0.12568648987917799</v>
      </c>
      <c r="D55" s="2">
        <v>0.120171673819742</v>
      </c>
      <c r="E55" s="2">
        <v>0.113213213213213</v>
      </c>
      <c r="F55" s="2">
        <v>0.10695422535211301</v>
      </c>
      <c r="G55" s="2">
        <v>0.101586851799377</v>
      </c>
      <c r="H55" s="2">
        <v>9.7182130584192394E-2</v>
      </c>
      <c r="I55" s="2">
        <v>9.0414232607541195E-2</v>
      </c>
      <c r="J55" s="2">
        <v>8.4931154291597005E-2</v>
      </c>
      <c r="K55" s="2">
        <v>8.0921052631578894E-2</v>
      </c>
      <c r="L55" s="2">
        <v>7.8209480699107298E-2</v>
      </c>
      <c r="M55" s="2">
        <v>6.5333175523730594E-2</v>
      </c>
      <c r="N55" s="2">
        <v>5.3287197231833901E-2</v>
      </c>
    </row>
    <row r="56" spans="1:14" x14ac:dyDescent="0.3">
      <c r="A56" s="8" t="s">
        <v>14</v>
      </c>
      <c r="B56" s="8" t="s">
        <v>79</v>
      </c>
      <c r="C56" s="2">
        <v>0.11273607748184</v>
      </c>
      <c r="D56" s="2">
        <v>0.114173600605144</v>
      </c>
      <c r="E56" s="2">
        <v>0.115873237470334</v>
      </c>
      <c r="F56" s="2">
        <v>0.115195966078386</v>
      </c>
      <c r="G56" s="2">
        <v>0.115916103930951</v>
      </c>
      <c r="H56" s="2">
        <v>0.11558076145256301</v>
      </c>
      <c r="I56" s="2">
        <v>0.116655136630924</v>
      </c>
      <c r="J56" s="2">
        <v>0.119177100459508</v>
      </c>
      <c r="K56" s="2">
        <v>0.12688730261734801</v>
      </c>
      <c r="L56" s="2">
        <v>0.13323353293413201</v>
      </c>
      <c r="M56" s="2">
        <v>0.14177264723146199</v>
      </c>
      <c r="N56" s="2">
        <v>0.149113018047485</v>
      </c>
    </row>
    <row r="57" spans="1:14" x14ac:dyDescent="0.3">
      <c r="A57" s="8" t="s">
        <v>14</v>
      </c>
      <c r="B57" s="8" t="s">
        <v>80</v>
      </c>
      <c r="C57" s="2">
        <v>1.38498789346247E-2</v>
      </c>
      <c r="D57" s="2">
        <v>1.47976550680787E-2</v>
      </c>
      <c r="E57" s="2">
        <v>1.5170552375634E-2</v>
      </c>
      <c r="F57" s="2">
        <v>1.4852165940866399E-2</v>
      </c>
      <c r="G57" s="2">
        <v>1.51156030588972E-2</v>
      </c>
      <c r="H57" s="2">
        <v>1.4815791787566999E-2</v>
      </c>
      <c r="I57" s="2">
        <v>1.53061224489796E-2</v>
      </c>
      <c r="J57" s="2">
        <v>1.7284262889422902E-2</v>
      </c>
      <c r="K57" s="2">
        <v>1.8732424832359901E-2</v>
      </c>
      <c r="L57" s="2">
        <v>2.0750166333998701E-2</v>
      </c>
      <c r="M57" s="2">
        <v>2.4496184699667401E-2</v>
      </c>
      <c r="N57" s="2">
        <v>2.82448916766075E-2</v>
      </c>
    </row>
    <row r="58" spans="1:14" x14ac:dyDescent="0.3">
      <c r="A58" s="8" t="s">
        <v>14</v>
      </c>
      <c r="B58" s="8" t="s">
        <v>81</v>
      </c>
      <c r="C58" s="2">
        <v>1.15254237288136E-2</v>
      </c>
      <c r="D58" s="2">
        <v>1.2102874432677799E-2</v>
      </c>
      <c r="E58" s="2">
        <v>1.31229931592908E-2</v>
      </c>
      <c r="F58" s="2">
        <v>1.4347925739170301E-2</v>
      </c>
      <c r="G58" s="2">
        <v>1.4802558025133E-2</v>
      </c>
      <c r="H58" s="2">
        <v>1.51675019783698E-2</v>
      </c>
      <c r="I58" s="2">
        <v>1.6387063299896198E-2</v>
      </c>
      <c r="J58" s="2">
        <v>1.6989165718139999E-2</v>
      </c>
      <c r="K58" s="2">
        <v>1.8689162881245901E-2</v>
      </c>
      <c r="L58" s="2">
        <v>2.02511643379907E-2</v>
      </c>
      <c r="M58" s="2">
        <v>2.0700450009782798E-2</v>
      </c>
      <c r="N58" s="2">
        <v>2.16261977142417E-2</v>
      </c>
    </row>
    <row r="59" spans="1:14" x14ac:dyDescent="0.3">
      <c r="A59" s="8" t="s">
        <v>14</v>
      </c>
      <c r="B59" s="8" t="s">
        <v>82</v>
      </c>
      <c r="C59" s="2">
        <v>0.69162227602905602</v>
      </c>
      <c r="D59" s="2">
        <v>0.69600983358547697</v>
      </c>
      <c r="E59" s="2">
        <v>0.699008795197543</v>
      </c>
      <c r="F59" s="2">
        <v>0.70382764153105704</v>
      </c>
      <c r="G59" s="2">
        <v>0.70833146997003704</v>
      </c>
      <c r="H59" s="2">
        <v>0.71485096280664695</v>
      </c>
      <c r="I59" s="2">
        <v>0.71493427879626403</v>
      </c>
      <c r="J59" s="2">
        <v>0.71291260908056198</v>
      </c>
      <c r="K59" s="2">
        <v>0.70880380705169799</v>
      </c>
      <c r="L59" s="2">
        <v>0.70126413838988699</v>
      </c>
      <c r="M59" s="2">
        <v>0.69837605165329697</v>
      </c>
      <c r="N59" s="2">
        <v>0.696463616423596</v>
      </c>
    </row>
    <row r="60" spans="1:14" x14ac:dyDescent="0.3">
      <c r="A60" s="8" t="s">
        <v>14</v>
      </c>
      <c r="B60" s="8" t="s">
        <v>16</v>
      </c>
      <c r="C60" s="2">
        <v>1.61743341404358E-2</v>
      </c>
      <c r="D60" s="2">
        <v>1.6736006051437199E-2</v>
      </c>
      <c r="E60" s="2">
        <v>1.7078505281772099E-2</v>
      </c>
      <c r="F60" s="2">
        <v>1.7052486820994701E-2</v>
      </c>
      <c r="G60" s="2">
        <v>1.7664684048119501E-2</v>
      </c>
      <c r="H60" s="2">
        <v>1.69700167062341E-2</v>
      </c>
      <c r="I60" s="2">
        <v>1.8073331027326198E-2</v>
      </c>
      <c r="J60" s="2">
        <v>1.9518570043421401E-2</v>
      </c>
      <c r="K60" s="2">
        <v>2.08089984858317E-2</v>
      </c>
      <c r="L60" s="2">
        <v>2.0916500332667998E-2</v>
      </c>
      <c r="M60" s="2">
        <v>2.43005282723537E-2</v>
      </c>
      <c r="N60" s="2">
        <v>2.5358833262785201E-2</v>
      </c>
    </row>
    <row r="61" spans="1:14" x14ac:dyDescent="0.3">
      <c r="A61" s="8" t="s">
        <v>14</v>
      </c>
      <c r="B61" s="8" t="s">
        <v>83</v>
      </c>
      <c r="C61" s="2">
        <v>0.15409200968523001</v>
      </c>
      <c r="D61" s="2">
        <v>0.14618003025718601</v>
      </c>
      <c r="E61" s="2">
        <v>0.139745916515427</v>
      </c>
      <c r="F61" s="2">
        <v>0.13472381388952601</v>
      </c>
      <c r="G61" s="2">
        <v>0.12816958096686201</v>
      </c>
      <c r="H61" s="2">
        <v>0.12261496526861899</v>
      </c>
      <c r="I61" s="2">
        <v>0.11864406779661001</v>
      </c>
      <c r="J61" s="2">
        <v>0.114118291808946</v>
      </c>
      <c r="K61" s="2">
        <v>0.106078304131516</v>
      </c>
      <c r="L61" s="2">
        <v>0.10358449767132399</v>
      </c>
      <c r="M61" s="2">
        <v>9.0354138133437706E-2</v>
      </c>
      <c r="N61" s="2">
        <v>7.9193442875283807E-2</v>
      </c>
    </row>
    <row r="62" spans="1:14" x14ac:dyDescent="0.3">
      <c r="A62" s="8" t="s">
        <v>15</v>
      </c>
      <c r="B62" s="8" t="s">
        <v>79</v>
      </c>
      <c r="C62" s="2">
        <v>0.22151775263363199</v>
      </c>
      <c r="D62" s="2">
        <v>0.221783513097072</v>
      </c>
      <c r="E62" s="2">
        <v>0.21697120443891699</v>
      </c>
      <c r="F62" s="2">
        <v>0.21606281335729799</v>
      </c>
      <c r="G62" s="2">
        <v>0.21594807603152499</v>
      </c>
      <c r="H62" s="2">
        <v>0.217469933990415</v>
      </c>
      <c r="I62" s="2">
        <v>0.21889319703912599</v>
      </c>
      <c r="J62" s="2">
        <v>0.220981762399864</v>
      </c>
      <c r="K62" s="2">
        <v>0.225773017792365</v>
      </c>
      <c r="L62" s="2">
        <v>0.23400291592418601</v>
      </c>
      <c r="M62" s="2">
        <v>0.24229041916167701</v>
      </c>
      <c r="N62" s="2">
        <v>0.258824361604301</v>
      </c>
    </row>
    <row r="63" spans="1:14" x14ac:dyDescent="0.3">
      <c r="A63" s="8" t="s">
        <v>15</v>
      </c>
      <c r="B63" s="8" t="s">
        <v>80</v>
      </c>
      <c r="C63" s="2">
        <v>2.19469371829887E-2</v>
      </c>
      <c r="D63" s="2">
        <v>2.2149460708782698E-2</v>
      </c>
      <c r="E63" s="2">
        <v>2.1716253707069699E-2</v>
      </c>
      <c r="F63" s="2">
        <v>2.2892819979188302E-2</v>
      </c>
      <c r="G63" s="2">
        <v>2.3736671302735299E-2</v>
      </c>
      <c r="H63" s="2">
        <v>2.3691111312053498E-2</v>
      </c>
      <c r="I63" s="2">
        <v>2.6083891434613999E-2</v>
      </c>
      <c r="J63" s="2">
        <v>2.9657405829214299E-2</v>
      </c>
      <c r="K63" s="2">
        <v>3.5757471065814499E-2</v>
      </c>
      <c r="L63" s="2">
        <v>4.0498947027377302E-2</v>
      </c>
      <c r="M63" s="2">
        <v>4.3188622754491E-2</v>
      </c>
      <c r="N63" s="2">
        <v>4.59079012520337E-2</v>
      </c>
    </row>
    <row r="64" spans="1:14" x14ac:dyDescent="0.3">
      <c r="A64" s="8" t="s">
        <v>15</v>
      </c>
      <c r="B64" s="8" t="s">
        <v>81</v>
      </c>
      <c r="C64" s="2">
        <v>1.36558720249707E-2</v>
      </c>
      <c r="D64" s="2">
        <v>1.4445300462249599E-2</v>
      </c>
      <c r="E64" s="2">
        <v>1.5689275805988698E-2</v>
      </c>
      <c r="F64" s="2">
        <v>1.6743922050893999E-2</v>
      </c>
      <c r="G64" s="2">
        <v>1.6689847009735699E-2</v>
      </c>
      <c r="H64" s="2">
        <v>1.7451849172619601E-2</v>
      </c>
      <c r="I64" s="2">
        <v>1.8329221008107199E-2</v>
      </c>
      <c r="J64" s="2">
        <v>2.0197716038861401E-2</v>
      </c>
      <c r="K64" s="2">
        <v>2.15063050613232E-2</v>
      </c>
      <c r="L64" s="2">
        <v>2.2274420865057501E-2</v>
      </c>
      <c r="M64" s="2">
        <v>2.2754491017964101E-2</v>
      </c>
      <c r="N64" s="2">
        <v>2.2706373346537499E-2</v>
      </c>
    </row>
    <row r="65" spans="1:15" x14ac:dyDescent="0.3">
      <c r="A65" s="8" t="s">
        <v>15</v>
      </c>
      <c r="B65" s="8" t="s">
        <v>82</v>
      </c>
      <c r="C65" s="2">
        <v>0.56701131486539202</v>
      </c>
      <c r="D65" s="2">
        <v>0.57068567026194195</v>
      </c>
      <c r="E65" s="2">
        <v>0.57916387639912004</v>
      </c>
      <c r="F65" s="2">
        <v>0.58253712988364403</v>
      </c>
      <c r="G65" s="2">
        <v>0.58618451553082995</v>
      </c>
      <c r="H65" s="2">
        <v>0.58775657835247297</v>
      </c>
      <c r="I65" s="2">
        <v>0.58776876982728199</v>
      </c>
      <c r="J65" s="2">
        <v>0.582154423044145</v>
      </c>
      <c r="K65" s="2">
        <v>0.57272413197443395</v>
      </c>
      <c r="L65" s="2">
        <v>0.55929045844808001</v>
      </c>
      <c r="M65" s="2">
        <v>0.55456586826347298</v>
      </c>
      <c r="N65" s="2">
        <v>0.540920987479663</v>
      </c>
    </row>
    <row r="66" spans="1:15" x14ac:dyDescent="0.3">
      <c r="A66" s="8" t="s">
        <v>15</v>
      </c>
      <c r="B66" s="8" t="s">
        <v>16</v>
      </c>
      <c r="C66" s="2">
        <v>3.0433086227077601E-2</v>
      </c>
      <c r="D66" s="2">
        <v>2.9757318952234199E-2</v>
      </c>
      <c r="E66" s="2">
        <v>3.1569884243757798E-2</v>
      </c>
      <c r="F66" s="2">
        <v>3.1690473938132603E-2</v>
      </c>
      <c r="G66" s="2">
        <v>3.24524802967084E-2</v>
      </c>
      <c r="H66" s="2">
        <v>3.3999457455466099E-2</v>
      </c>
      <c r="I66" s="2">
        <v>3.5336623193514299E-2</v>
      </c>
      <c r="J66" s="2">
        <v>3.9031873189023403E-2</v>
      </c>
      <c r="K66" s="2">
        <v>4.4826394886854401E-2</v>
      </c>
      <c r="L66" s="2">
        <v>4.8598736432852702E-2</v>
      </c>
      <c r="M66" s="2">
        <v>5.2095808383233501E-2</v>
      </c>
      <c r="N66" s="2">
        <v>5.6235410624602099E-2</v>
      </c>
    </row>
    <row r="67" spans="1:15" x14ac:dyDescent="0.3">
      <c r="A67" s="8" t="s">
        <v>15</v>
      </c>
      <c r="B67" s="8" t="s">
        <v>83</v>
      </c>
      <c r="C67" s="2">
        <v>0.14543503706593799</v>
      </c>
      <c r="D67" s="2">
        <v>0.14117873651772</v>
      </c>
      <c r="E67" s="2">
        <v>0.13488950540514699</v>
      </c>
      <c r="F67" s="2">
        <v>0.130072840790843</v>
      </c>
      <c r="G67" s="2">
        <v>0.124988409828465</v>
      </c>
      <c r="H67" s="2">
        <v>0.119631069716973</v>
      </c>
      <c r="I67" s="2">
        <v>0.11358829749735599</v>
      </c>
      <c r="J67" s="2">
        <v>0.107976819498892</v>
      </c>
      <c r="K67" s="2">
        <v>9.9412679219208794E-2</v>
      </c>
      <c r="L67" s="2">
        <v>9.5334521302446101E-2</v>
      </c>
      <c r="M67" s="2">
        <v>8.5104790419161705E-2</v>
      </c>
      <c r="N67" s="2">
        <v>7.5404965692862702E-2</v>
      </c>
    </row>
    <row r="68" spans="1:15" x14ac:dyDescent="0.3">
      <c r="A68" s="8" t="s">
        <v>16</v>
      </c>
      <c r="B68" s="8" t="s">
        <v>79</v>
      </c>
      <c r="C68" s="2">
        <v>0.18912451522402801</v>
      </c>
      <c r="D68" s="2">
        <v>0.20214986021971099</v>
      </c>
      <c r="E68" s="2">
        <v>0.211664482306684</v>
      </c>
      <c r="F68" s="2">
        <v>0.22431217406941201</v>
      </c>
      <c r="G68" s="2">
        <v>0.23698091832761001</v>
      </c>
      <c r="H68" s="2">
        <v>0.252092122553427</v>
      </c>
      <c r="I68" s="2">
        <v>0.26387604070305298</v>
      </c>
      <c r="J68" s="2">
        <v>0.27219131696698501</v>
      </c>
      <c r="K68" s="2">
        <v>0.28794105143828802</v>
      </c>
      <c r="L68" s="2">
        <v>0.30117258204139502</v>
      </c>
      <c r="M68" s="2">
        <v>0.33106345230640799</v>
      </c>
      <c r="N68" s="2">
        <v>0.36697095828209297</v>
      </c>
    </row>
    <row r="69" spans="1:15" x14ac:dyDescent="0.3">
      <c r="A69" s="8" t="s">
        <v>16</v>
      </c>
      <c r="B69" s="8" t="s">
        <v>80</v>
      </c>
      <c r="C69" s="2">
        <v>3.0117996534367499E-2</v>
      </c>
      <c r="D69" s="2">
        <v>3.1578532897586303E-2</v>
      </c>
      <c r="E69" s="2">
        <v>3.2364933741080501E-2</v>
      </c>
      <c r="F69" s="2">
        <v>3.3087574177306199E-2</v>
      </c>
      <c r="G69" s="2">
        <v>3.3313272205897998E-2</v>
      </c>
      <c r="H69" s="2">
        <v>3.4338474306660198E-2</v>
      </c>
      <c r="I69" s="2">
        <v>3.7564424474692701E-2</v>
      </c>
      <c r="J69" s="2">
        <v>5.0761881726931898E-2</v>
      </c>
      <c r="K69" s="2">
        <v>5.3932265835340797E-2</v>
      </c>
      <c r="L69" s="2">
        <v>5.7606043912804002E-2</v>
      </c>
      <c r="M69" s="2">
        <v>6.1443331246086398E-2</v>
      </c>
      <c r="N69" s="2">
        <v>6.4539778639674597E-2</v>
      </c>
    </row>
    <row r="70" spans="1:15" x14ac:dyDescent="0.3">
      <c r="A70" s="8" t="s">
        <v>16</v>
      </c>
      <c r="B70" s="8" t="s">
        <v>81</v>
      </c>
      <c r="C70" s="2">
        <v>1.5389058503176799E-2</v>
      </c>
      <c r="D70" s="2">
        <v>1.6616135764066599E-2</v>
      </c>
      <c r="E70" s="2">
        <v>1.7292849861657199E-2</v>
      </c>
      <c r="F70" s="2">
        <v>1.7982377270275102E-2</v>
      </c>
      <c r="G70" s="2">
        <v>1.7842602754274801E-2</v>
      </c>
      <c r="H70" s="2">
        <v>1.8327685178781399E-2</v>
      </c>
      <c r="I70" s="2">
        <v>1.89308841020219E-2</v>
      </c>
      <c r="J70" s="2">
        <v>1.9288910388196901E-2</v>
      </c>
      <c r="K70" s="2">
        <v>2.0093524160408101E-2</v>
      </c>
      <c r="L70" s="2">
        <v>2.04349308779938E-2</v>
      </c>
      <c r="M70" s="2">
        <v>2.0820288040075099E-2</v>
      </c>
      <c r="N70" s="2">
        <v>2.1379245104531298E-2</v>
      </c>
    </row>
    <row r="71" spans="1:15" x14ac:dyDescent="0.3">
      <c r="A71" s="8" t="s">
        <v>16</v>
      </c>
      <c r="B71" s="8" t="s">
        <v>82</v>
      </c>
      <c r="C71" s="2">
        <v>0.44483868305965801</v>
      </c>
      <c r="D71" s="2">
        <v>0.45576249163287003</v>
      </c>
      <c r="E71" s="2">
        <v>0.47407892820736902</v>
      </c>
      <c r="F71" s="2">
        <v>0.472828627944614</v>
      </c>
      <c r="G71" s="2">
        <v>0.47261656105073102</v>
      </c>
      <c r="H71" s="2">
        <v>0.46818590497268098</v>
      </c>
      <c r="I71" s="2">
        <v>0.460155940266949</v>
      </c>
      <c r="J71" s="2">
        <v>0.44385657274156498</v>
      </c>
      <c r="K71" s="2">
        <v>0.42967266543857202</v>
      </c>
      <c r="L71" s="2">
        <v>0.41334172765667199</v>
      </c>
      <c r="M71" s="2">
        <v>0.39475057399290298</v>
      </c>
      <c r="N71" s="2">
        <v>0.35978147762747098</v>
      </c>
    </row>
    <row r="72" spans="1:15" x14ac:dyDescent="0.3">
      <c r="A72" s="8" t="s">
        <v>16</v>
      </c>
      <c r="B72" s="8" t="s">
        <v>16</v>
      </c>
      <c r="C72" s="2">
        <v>3.6925488901724597E-2</v>
      </c>
      <c r="D72" s="2">
        <v>4.0516596448399403E-2</v>
      </c>
      <c r="E72" s="2">
        <v>4.2303771661569803E-2</v>
      </c>
      <c r="F72" s="2">
        <v>4.3481388239525298E-2</v>
      </c>
      <c r="G72" s="2">
        <v>4.6907636209155001E-2</v>
      </c>
      <c r="H72" s="2">
        <v>4.9450169444636601E-2</v>
      </c>
      <c r="I72" s="2">
        <v>5.6693537729615398E-2</v>
      </c>
      <c r="J72" s="2">
        <v>6.8811222638771305E-2</v>
      </c>
      <c r="K72" s="2">
        <v>7.4450899815785704E-2</v>
      </c>
      <c r="L72" s="2">
        <v>8.3602214002780603E-2</v>
      </c>
      <c r="M72" s="2">
        <v>8.7794823627635105E-2</v>
      </c>
      <c r="N72" s="2">
        <v>9.8264118815627702E-2</v>
      </c>
    </row>
    <row r="73" spans="1:15" x14ac:dyDescent="0.3">
      <c r="A73" s="8" t="s">
        <v>16</v>
      </c>
      <c r="B73" s="8" t="s">
        <v>83</v>
      </c>
      <c r="C73" s="2">
        <v>0.28360425777704401</v>
      </c>
      <c r="D73" s="2">
        <v>0.25337638303736698</v>
      </c>
      <c r="E73" s="2">
        <v>0.22229503422163999</v>
      </c>
      <c r="F73" s="2">
        <v>0.208307858298867</v>
      </c>
      <c r="G73" s="2">
        <v>0.19233900945233101</v>
      </c>
      <c r="H73" s="2">
        <v>0.177605643543814</v>
      </c>
      <c r="I73" s="2">
        <v>0.16277917272366901</v>
      </c>
      <c r="J73" s="2">
        <v>0.14509009553755001</v>
      </c>
      <c r="K73" s="2">
        <v>0.13390959331160501</v>
      </c>
      <c r="L73" s="2">
        <v>0.123842501508355</v>
      </c>
      <c r="M73" s="2">
        <v>0.10412753078689201</v>
      </c>
      <c r="N73" s="2">
        <v>8.9064421530602594E-2</v>
      </c>
    </row>
    <row r="74" spans="1:15" x14ac:dyDescent="0.3">
      <c r="A74" s="15"/>
      <c r="B74" s="15"/>
    </row>
    <row r="75" spans="1:15" x14ac:dyDescent="0.3">
      <c r="A75" s="15"/>
      <c r="B75" s="15"/>
    </row>
    <row r="76" spans="1:15" x14ac:dyDescent="0.3">
      <c r="A76" s="15"/>
      <c r="B76" s="13"/>
      <c r="C76" s="20" t="s">
        <v>36</v>
      </c>
      <c r="D76" s="20"/>
      <c r="E76" s="20"/>
      <c r="F76" s="20"/>
      <c r="G76" s="20"/>
      <c r="H76" s="20"/>
      <c r="I76" s="20"/>
      <c r="J76" s="20"/>
      <c r="K76" s="20"/>
      <c r="L76" s="20"/>
      <c r="M76" s="20"/>
      <c r="N76" s="6" t="s">
        <v>37</v>
      </c>
      <c r="O76" s="6" t="s">
        <v>38</v>
      </c>
    </row>
    <row r="77" spans="1:15" x14ac:dyDescent="0.3">
      <c r="A77" s="9" t="s">
        <v>39</v>
      </c>
      <c r="B77" s="9" t="s">
        <v>39</v>
      </c>
      <c r="C77" s="4" t="s">
        <v>18</v>
      </c>
      <c r="D77" s="4" t="s">
        <v>19</v>
      </c>
      <c r="E77" s="4" t="s">
        <v>20</v>
      </c>
      <c r="F77" s="4" t="s">
        <v>21</v>
      </c>
      <c r="G77" s="4" t="s">
        <v>22</v>
      </c>
      <c r="H77" s="4" t="s">
        <v>23</v>
      </c>
      <c r="I77" s="4" t="s">
        <v>24</v>
      </c>
      <c r="J77" s="4" t="s">
        <v>25</v>
      </c>
      <c r="K77" s="4" t="s">
        <v>26</v>
      </c>
      <c r="L77" s="4" t="s">
        <v>27</v>
      </c>
      <c r="M77" s="4" t="s">
        <v>28</v>
      </c>
      <c r="N77" s="4" t="s">
        <v>29</v>
      </c>
      <c r="O77" s="4" t="s">
        <v>30</v>
      </c>
    </row>
    <row r="78" spans="1:15" x14ac:dyDescent="0.3">
      <c r="A78" s="8" t="s">
        <v>12</v>
      </c>
      <c r="B78" s="8" t="s">
        <v>79</v>
      </c>
      <c r="C78" s="2">
        <v>2.93944507672383E-2</v>
      </c>
      <c r="D78" s="2">
        <v>2.8002287457110201E-2</v>
      </c>
      <c r="E78" s="2">
        <v>3.7901685549518803E-2</v>
      </c>
      <c r="F78" s="2">
        <v>3.9286798992371301E-2</v>
      </c>
      <c r="G78" s="2">
        <v>4.3199477411813202E-2</v>
      </c>
      <c r="H78" s="2">
        <v>5.5713932602784899E-2</v>
      </c>
      <c r="I78" s="2">
        <v>6.2544875597040597E-2</v>
      </c>
      <c r="J78" s="2">
        <v>2.4165234380738299E-2</v>
      </c>
      <c r="K78" s="2">
        <v>8.0897329240655194E-2</v>
      </c>
      <c r="L78" s="2">
        <v>0.109543777701107</v>
      </c>
      <c r="M78" s="2">
        <v>0.103680049753029</v>
      </c>
      <c r="N78" s="3">
        <v>0.355632923479206</v>
      </c>
      <c r="O78" s="3">
        <v>0.71117580522538903</v>
      </c>
    </row>
    <row r="79" spans="1:15" x14ac:dyDescent="0.3">
      <c r="A79" s="8" t="s">
        <v>12</v>
      </c>
      <c r="B79" s="8" t="s">
        <v>80</v>
      </c>
      <c r="C79" s="2">
        <v>4.2112676056337998E-2</v>
      </c>
      <c r="D79" s="2">
        <v>4.1762400324368197E-2</v>
      </c>
      <c r="E79" s="2">
        <v>5.7343020238713002E-2</v>
      </c>
      <c r="F79" s="2">
        <v>6.9693251533742298E-2</v>
      </c>
      <c r="G79" s="2">
        <v>8.6602431750401498E-2</v>
      </c>
      <c r="H79" s="2">
        <v>0.12276997783173201</v>
      </c>
      <c r="I79" s="2">
        <v>0.119687852576156</v>
      </c>
      <c r="J79" s="2">
        <v>6.7092115206986297E-2</v>
      </c>
      <c r="K79" s="2">
        <v>0.138495435945861</v>
      </c>
      <c r="L79" s="2">
        <v>0.17307160630356599</v>
      </c>
      <c r="M79" s="2">
        <v>0.14465001178411499</v>
      </c>
      <c r="N79" s="3">
        <v>0.63128726173482197</v>
      </c>
      <c r="O79" s="3">
        <v>1.5203684483653299</v>
      </c>
    </row>
    <row r="80" spans="1:15" x14ac:dyDescent="0.3">
      <c r="A80" s="8" t="s">
        <v>12</v>
      </c>
      <c r="B80" s="8" t="s">
        <v>81</v>
      </c>
      <c r="C80" s="2">
        <v>5.9735066233441603E-2</v>
      </c>
      <c r="D80" s="2">
        <v>5.9669811320754697E-2</v>
      </c>
      <c r="E80" s="2">
        <v>6.7660805697752097E-2</v>
      </c>
      <c r="F80" s="2">
        <v>5.3575151136126702E-2</v>
      </c>
      <c r="G80" s="2">
        <v>6.0348239018599099E-2</v>
      </c>
      <c r="H80" s="2">
        <v>6.2325060645642798E-2</v>
      </c>
      <c r="I80" s="2">
        <v>6.3938169682065699E-2</v>
      </c>
      <c r="J80" s="2">
        <v>3.3184744923229301E-2</v>
      </c>
      <c r="K80" s="2">
        <v>7.3026526046660295E-2</v>
      </c>
      <c r="L80" s="2">
        <v>9.3075204765450503E-2</v>
      </c>
      <c r="M80" s="2">
        <v>7.9291553133515005E-2</v>
      </c>
      <c r="N80" s="3">
        <v>0.30790820538220198</v>
      </c>
      <c r="O80" s="3">
        <v>0.76318718005786801</v>
      </c>
    </row>
    <row r="81" spans="1:15" x14ac:dyDescent="0.3">
      <c r="A81" s="8" t="s">
        <v>12</v>
      </c>
      <c r="B81" s="8" t="s">
        <v>82</v>
      </c>
      <c r="C81" s="2">
        <v>3.1095243579407999E-2</v>
      </c>
      <c r="D81" s="2">
        <v>2.6508805242190701E-2</v>
      </c>
      <c r="E81" s="2">
        <v>2.55250081607486E-2</v>
      </c>
      <c r="F81" s="2">
        <v>2.05837363725586E-2</v>
      </c>
      <c r="G81" s="2">
        <v>1.9094319353357501E-2</v>
      </c>
      <c r="H81" s="2">
        <v>1.8490023888260699E-2</v>
      </c>
      <c r="I81" s="2">
        <v>1.6151110962723099E-2</v>
      </c>
      <c r="J81" s="2">
        <v>-3.50744613564863E-2</v>
      </c>
      <c r="K81" s="2">
        <v>2.2831166841177801E-2</v>
      </c>
      <c r="L81" s="2">
        <v>3.7635348264296403E-2</v>
      </c>
      <c r="M81" s="2">
        <v>2.38620413073992E-2</v>
      </c>
      <c r="N81" s="3">
        <v>4.8537468888870602E-2</v>
      </c>
      <c r="O81" s="3">
        <v>0.15746617823074999</v>
      </c>
    </row>
    <row r="82" spans="1:15" x14ac:dyDescent="0.3">
      <c r="A82" s="8" t="s">
        <v>12</v>
      </c>
      <c r="B82" s="8" t="s">
        <v>16</v>
      </c>
      <c r="C82" s="2">
        <v>4.5026536551960303E-2</v>
      </c>
      <c r="D82" s="2">
        <v>6.32372214941022E-2</v>
      </c>
      <c r="E82" s="2">
        <v>6.7950693374422194E-2</v>
      </c>
      <c r="F82" s="2">
        <v>7.0119751839561401E-2</v>
      </c>
      <c r="G82" s="2">
        <v>7.5097748415801496E-2</v>
      </c>
      <c r="H82" s="2">
        <v>0.100200652119388</v>
      </c>
      <c r="I82" s="2">
        <v>0.132793799156503</v>
      </c>
      <c r="J82" s="2">
        <v>7.7379754477762103E-2</v>
      </c>
      <c r="K82" s="2">
        <v>0.14420472588026501</v>
      </c>
      <c r="L82" s="2">
        <v>0.15802791608848299</v>
      </c>
      <c r="M82" s="2">
        <v>0.14774088954676801</v>
      </c>
      <c r="N82" s="3">
        <v>0.63845844234252402</v>
      </c>
      <c r="O82" s="3">
        <v>1.5089368258859801</v>
      </c>
    </row>
    <row r="83" spans="1:15" x14ac:dyDescent="0.3">
      <c r="A83" s="8" t="s">
        <v>12</v>
      </c>
      <c r="B83" s="8" t="s">
        <v>83</v>
      </c>
      <c r="C83" s="2">
        <v>-1.98542612736297E-2</v>
      </c>
      <c r="D83" s="2">
        <v>-1.9825449843766801E-2</v>
      </c>
      <c r="E83" s="2">
        <v>-2.2205122567879501E-2</v>
      </c>
      <c r="F83" s="2">
        <v>-1.4277684092186599E-2</v>
      </c>
      <c r="G83" s="2">
        <v>-1.0264598540146001E-2</v>
      </c>
      <c r="H83" s="2">
        <v>-7.4325881539525204E-3</v>
      </c>
      <c r="I83" s="2">
        <v>4.1794856910663501E-3</v>
      </c>
      <c r="J83" s="2">
        <v>-8.3935487600439299E-2</v>
      </c>
      <c r="K83" s="2">
        <v>2.92168864769357E-2</v>
      </c>
      <c r="L83" s="2">
        <v>-4.3408951563457997E-2</v>
      </c>
      <c r="M83" s="2">
        <v>-4.0828098961671597E-2</v>
      </c>
      <c r="N83" s="3">
        <v>-0.13492109370483801</v>
      </c>
      <c r="O83" s="3">
        <v>-0.17747609101901701</v>
      </c>
    </row>
    <row r="84" spans="1:15" x14ac:dyDescent="0.3">
      <c r="A84" s="8" t="s">
        <v>13</v>
      </c>
      <c r="B84" s="8" t="s">
        <v>79</v>
      </c>
      <c r="C84" s="2">
        <v>-6.1881188118811901E-2</v>
      </c>
      <c r="D84" s="2">
        <v>-5.2770448548812701E-2</v>
      </c>
      <c r="E84" s="2">
        <v>-2.7855153203342601E-3</v>
      </c>
      <c r="F84" s="2">
        <v>7.5418994413407797E-2</v>
      </c>
      <c r="G84" s="2">
        <v>2.8571428571428598E-2</v>
      </c>
      <c r="H84" s="2">
        <v>5.5555555555555601E-2</v>
      </c>
      <c r="I84" s="2">
        <v>0.100478468899522</v>
      </c>
      <c r="J84" s="2">
        <v>0.13478260869565201</v>
      </c>
      <c r="K84" s="2">
        <v>9.9616858237547901E-2</v>
      </c>
      <c r="L84" s="2">
        <v>0.123693379790941</v>
      </c>
      <c r="M84" s="2">
        <v>0.11937984496124</v>
      </c>
      <c r="N84" s="3">
        <v>0.56956521739130395</v>
      </c>
      <c r="O84" s="3">
        <v>1.01114206128134</v>
      </c>
    </row>
    <row r="85" spans="1:15" x14ac:dyDescent="0.3">
      <c r="A85" s="8" t="s">
        <v>13</v>
      </c>
      <c r="B85" s="8" t="s">
        <v>80</v>
      </c>
      <c r="C85" s="2">
        <v>9.2592592592592601E-2</v>
      </c>
      <c r="D85" s="2">
        <v>-8.4745762711864403E-2</v>
      </c>
      <c r="E85" s="2">
        <v>0</v>
      </c>
      <c r="F85" s="2">
        <v>0.240740740740741</v>
      </c>
      <c r="G85" s="2">
        <v>8.9552238805970102E-2</v>
      </c>
      <c r="H85" s="2">
        <v>0.17808219178082199</v>
      </c>
      <c r="I85" s="2">
        <v>0.48837209302325602</v>
      </c>
      <c r="J85" s="2">
        <v>8.59375E-2</v>
      </c>
      <c r="K85" s="2">
        <v>0.12230215827338101</v>
      </c>
      <c r="L85" s="2">
        <v>0.108974358974359</v>
      </c>
      <c r="M85" s="2">
        <v>0.23121387283236999</v>
      </c>
      <c r="N85" s="3">
        <v>0.6640625</v>
      </c>
      <c r="O85" s="3">
        <v>2.9444444444444402</v>
      </c>
    </row>
    <row r="86" spans="1:15" x14ac:dyDescent="0.3">
      <c r="A86" s="8" t="s">
        <v>13</v>
      </c>
      <c r="B86" s="8" t="s">
        <v>81</v>
      </c>
      <c r="C86" s="2">
        <v>4.4444444444444398E-2</v>
      </c>
      <c r="D86" s="2">
        <v>4.2553191489361701E-2</v>
      </c>
      <c r="E86" s="2">
        <v>2.04081632653061E-2</v>
      </c>
      <c r="F86" s="2">
        <v>0.22</v>
      </c>
      <c r="G86" s="2">
        <v>3.2786885245901599E-2</v>
      </c>
      <c r="H86" s="2">
        <v>7.9365079365079402E-2</v>
      </c>
      <c r="I86" s="2">
        <v>0.220588235294118</v>
      </c>
      <c r="J86" s="2">
        <v>-2.40963855421687E-2</v>
      </c>
      <c r="K86" s="2">
        <v>0.13580246913580199</v>
      </c>
      <c r="L86" s="2">
        <v>4.3478260869565202E-2</v>
      </c>
      <c r="M86" s="2">
        <v>3.125E-2</v>
      </c>
      <c r="N86" s="3">
        <v>0.19277108433734899</v>
      </c>
      <c r="O86" s="3">
        <v>1.0204081632653099</v>
      </c>
    </row>
    <row r="87" spans="1:15" x14ac:dyDescent="0.3">
      <c r="A87" s="8" t="s">
        <v>13</v>
      </c>
      <c r="B87" s="8" t="s">
        <v>82</v>
      </c>
      <c r="C87" s="2">
        <v>3.6607321464292901E-2</v>
      </c>
      <c r="D87" s="2">
        <v>3.7051331532226901E-2</v>
      </c>
      <c r="E87" s="2">
        <v>3.2378116858950499E-2</v>
      </c>
      <c r="F87" s="2">
        <v>3.6409516943042501E-2</v>
      </c>
      <c r="G87" s="2">
        <v>3.49565217391304E-2</v>
      </c>
      <c r="H87" s="2">
        <v>3.8817005545286498E-2</v>
      </c>
      <c r="I87" s="2">
        <v>2.4749272080232899E-2</v>
      </c>
      <c r="J87" s="2">
        <v>-3.3780584056827101E-2</v>
      </c>
      <c r="K87" s="2">
        <v>4.1823231498121199E-2</v>
      </c>
      <c r="L87" s="2">
        <v>6.9625215618629402E-2</v>
      </c>
      <c r="M87" s="2">
        <v>2.6975516786394999E-2</v>
      </c>
      <c r="N87" s="3">
        <v>0.10576164167324401</v>
      </c>
      <c r="O87" s="3">
        <v>0.30349832526981801</v>
      </c>
    </row>
    <row r="88" spans="1:15" x14ac:dyDescent="0.3">
      <c r="A88" s="8" t="s">
        <v>13</v>
      </c>
      <c r="B88" s="8" t="s">
        <v>16</v>
      </c>
      <c r="C88" s="2">
        <v>4.2857142857142899E-2</v>
      </c>
      <c r="D88" s="2">
        <v>-4.1095890410958902E-2</v>
      </c>
      <c r="E88" s="2">
        <v>0.1</v>
      </c>
      <c r="F88" s="2">
        <v>1.2987012987013E-2</v>
      </c>
      <c r="G88" s="2">
        <v>8.9743589743589702E-2</v>
      </c>
      <c r="H88" s="2">
        <v>0.14117647058823499</v>
      </c>
      <c r="I88" s="2">
        <v>8.2474226804123696E-2</v>
      </c>
      <c r="J88" s="2">
        <v>0.161904761904762</v>
      </c>
      <c r="K88" s="2">
        <v>8.1967213114754106E-2</v>
      </c>
      <c r="L88" s="2">
        <v>0.22727272727272699</v>
      </c>
      <c r="M88" s="2">
        <v>4.3209876543209902E-2</v>
      </c>
      <c r="N88" s="3">
        <v>0.60952380952381002</v>
      </c>
      <c r="O88" s="3">
        <v>1.4142857142857099</v>
      </c>
    </row>
    <row r="89" spans="1:15" x14ac:dyDescent="0.3">
      <c r="A89" s="8" t="s">
        <v>13</v>
      </c>
      <c r="B89" s="8" t="s">
        <v>83</v>
      </c>
      <c r="C89" s="2">
        <v>-2.1223470661672902E-2</v>
      </c>
      <c r="D89" s="2">
        <v>-3.8265306122449001E-2</v>
      </c>
      <c r="E89" s="2">
        <v>-3.3156498673740098E-2</v>
      </c>
      <c r="F89" s="2">
        <v>-1.6460905349794198E-2</v>
      </c>
      <c r="G89" s="2">
        <v>-1.39470013947001E-2</v>
      </c>
      <c r="H89" s="2">
        <v>-3.6775106082036803E-2</v>
      </c>
      <c r="I89" s="2">
        <v>-3.0837004405286299E-2</v>
      </c>
      <c r="J89" s="2">
        <v>-6.8181818181818205E-2</v>
      </c>
      <c r="K89" s="2">
        <v>1.13821138211382E-2</v>
      </c>
      <c r="L89" s="2">
        <v>-0.112540192926045</v>
      </c>
      <c r="M89" s="2">
        <v>-0.16304347826087001</v>
      </c>
      <c r="N89" s="3">
        <v>-0.3</v>
      </c>
      <c r="O89" s="3">
        <v>-0.387267904509284</v>
      </c>
    </row>
    <row r="90" spans="1:15" x14ac:dyDescent="0.3">
      <c r="A90" s="8" t="s">
        <v>14</v>
      </c>
      <c r="B90" s="8" t="s">
        <v>79</v>
      </c>
      <c r="C90" s="2">
        <v>3.7371134020618597E-2</v>
      </c>
      <c r="D90" s="2">
        <v>3.1055900621118002E-2</v>
      </c>
      <c r="E90" s="2">
        <v>9.2369477911646604E-3</v>
      </c>
      <c r="F90" s="2">
        <v>3.14365300437724E-2</v>
      </c>
      <c r="G90" s="2">
        <v>1.4274691358024699E-2</v>
      </c>
      <c r="H90" s="2">
        <v>2.6245720806390298E-2</v>
      </c>
      <c r="I90" s="2">
        <v>4.7813194959229102E-2</v>
      </c>
      <c r="J90" s="2">
        <v>3.74955783516095E-2</v>
      </c>
      <c r="K90" s="2">
        <v>9.2396863279918195E-2</v>
      </c>
      <c r="L90" s="2">
        <v>0.13077403245942601</v>
      </c>
      <c r="M90" s="2">
        <v>6.9555616892078398E-2</v>
      </c>
      <c r="N90" s="3">
        <v>0.37071100106119598</v>
      </c>
      <c r="O90" s="3">
        <v>0.55622489959839405</v>
      </c>
    </row>
    <row r="91" spans="1:15" x14ac:dyDescent="0.3">
      <c r="A91" s="8" t="s">
        <v>14</v>
      </c>
      <c r="B91" s="8" t="s">
        <v>80</v>
      </c>
      <c r="C91" s="2">
        <v>9.4405594405594401E-2</v>
      </c>
      <c r="D91" s="2">
        <v>4.1533546325878599E-2</v>
      </c>
      <c r="E91" s="2">
        <v>-6.13496932515337E-3</v>
      </c>
      <c r="F91" s="2">
        <v>4.3209876543209902E-2</v>
      </c>
      <c r="G91" s="2">
        <v>-2.9585798816567999E-3</v>
      </c>
      <c r="H91" s="2">
        <v>5.04451038575668E-2</v>
      </c>
      <c r="I91" s="2">
        <v>0.15819209039547999</v>
      </c>
      <c r="J91" s="2">
        <v>5.6097560975609799E-2</v>
      </c>
      <c r="K91" s="2">
        <v>0.15242494226327899</v>
      </c>
      <c r="L91" s="2">
        <v>0.25450901803607201</v>
      </c>
      <c r="M91" s="2">
        <v>0.17252396166134201</v>
      </c>
      <c r="N91" s="3">
        <v>0.79024390243902398</v>
      </c>
      <c r="O91" s="3">
        <v>1.25153374233129</v>
      </c>
    </row>
    <row r="92" spans="1:15" x14ac:dyDescent="0.3">
      <c r="A92" s="8" t="s">
        <v>14</v>
      </c>
      <c r="B92" s="8" t="s">
        <v>81</v>
      </c>
      <c r="C92" s="2">
        <v>7.5630252100840303E-2</v>
      </c>
      <c r="D92" s="2">
        <v>0.1015625</v>
      </c>
      <c r="E92" s="2">
        <v>0.109929078014184</v>
      </c>
      <c r="F92" s="2">
        <v>5.7507987220447303E-2</v>
      </c>
      <c r="G92" s="2">
        <v>4.22960725075529E-2</v>
      </c>
      <c r="H92" s="2">
        <v>9.8550724637681206E-2</v>
      </c>
      <c r="I92" s="2">
        <v>6.3324538258575203E-2</v>
      </c>
      <c r="J92" s="2">
        <v>7.1960297766749406E-2</v>
      </c>
      <c r="K92" s="2">
        <v>0.12731481481481499</v>
      </c>
      <c r="L92" s="2">
        <v>8.6242299794661206E-2</v>
      </c>
      <c r="M92" s="2">
        <v>6.2381852551984897E-2</v>
      </c>
      <c r="N92" s="3">
        <v>0.39454094292803998</v>
      </c>
      <c r="O92" s="3">
        <v>0.99290780141844004</v>
      </c>
    </row>
    <row r="93" spans="1:15" x14ac:dyDescent="0.3">
      <c r="A93" s="8" t="s">
        <v>14</v>
      </c>
      <c r="B93" s="8" t="s">
        <v>82</v>
      </c>
      <c r="C93" s="2">
        <v>3.08080100826215E-2</v>
      </c>
      <c r="D93" s="2">
        <v>2.0309740524385299E-2</v>
      </c>
      <c r="E93" s="2">
        <v>2.2168963451168401E-2</v>
      </c>
      <c r="F93" s="2">
        <v>3.1587859841083803E-2</v>
      </c>
      <c r="G93" s="2">
        <v>2.65799608561147E-2</v>
      </c>
      <c r="H93" s="2">
        <v>1.6912669126691302E-2</v>
      </c>
      <c r="I93" s="2">
        <v>2.2739643181130899E-2</v>
      </c>
      <c r="J93" s="2">
        <v>-3.1163148246703298E-2</v>
      </c>
      <c r="K93" s="2">
        <v>2.9296875E-2</v>
      </c>
      <c r="L93" s="2">
        <v>5.8289848197343501E-2</v>
      </c>
      <c r="M93" s="2">
        <v>1.4120020171457401E-2</v>
      </c>
      <c r="N93" s="3">
        <v>7.0250133049494401E-2</v>
      </c>
      <c r="O93" s="3">
        <v>0.204913121629718</v>
      </c>
    </row>
    <row r="94" spans="1:15" x14ac:dyDescent="0.3">
      <c r="A94" s="8" t="s">
        <v>14</v>
      </c>
      <c r="B94" s="8" t="s">
        <v>16</v>
      </c>
      <c r="C94" s="2">
        <v>5.9880239520958098E-2</v>
      </c>
      <c r="D94" s="2">
        <v>3.6723163841807897E-2</v>
      </c>
      <c r="E94" s="2">
        <v>1.36239782016349E-2</v>
      </c>
      <c r="F94" s="2">
        <v>6.1827956989247299E-2</v>
      </c>
      <c r="G94" s="2">
        <v>-2.2784810126582299E-2</v>
      </c>
      <c r="H94" s="2">
        <v>8.2901554404145095E-2</v>
      </c>
      <c r="I94" s="2">
        <v>0.107655502392345</v>
      </c>
      <c r="J94" s="2">
        <v>3.8876889848812102E-2</v>
      </c>
      <c r="K94" s="2">
        <v>4.5738045738045699E-2</v>
      </c>
      <c r="L94" s="2">
        <v>0.234592445328032</v>
      </c>
      <c r="M94" s="2">
        <v>6.1191626409017701E-2</v>
      </c>
      <c r="N94" s="3">
        <v>0.42332613390928697</v>
      </c>
      <c r="O94" s="3">
        <v>0.79564032697547704</v>
      </c>
    </row>
    <row r="95" spans="1:15" x14ac:dyDescent="0.3">
      <c r="A95" s="8" t="s">
        <v>14</v>
      </c>
      <c r="B95" s="8" t="s">
        <v>83</v>
      </c>
      <c r="C95" s="2">
        <v>-2.8284098051539901E-2</v>
      </c>
      <c r="D95" s="2">
        <v>-2.8783958602846101E-2</v>
      </c>
      <c r="E95" s="2">
        <v>-2.1312021312021302E-2</v>
      </c>
      <c r="F95" s="2">
        <v>-2.48383804014971E-2</v>
      </c>
      <c r="G95" s="2">
        <v>-2.6866713189113701E-2</v>
      </c>
      <c r="H95" s="2">
        <v>-1.6134815346002199E-2</v>
      </c>
      <c r="I95" s="2">
        <v>-1.34839650145773E-2</v>
      </c>
      <c r="J95" s="2">
        <v>-9.4200221647580407E-2</v>
      </c>
      <c r="K95" s="2">
        <v>1.5905383360522E-2</v>
      </c>
      <c r="L95" s="2">
        <v>-7.3063026896828601E-2</v>
      </c>
      <c r="M95" s="2">
        <v>-0.108705067128627</v>
      </c>
      <c r="N95" s="3">
        <v>-0.23974879940894001</v>
      </c>
      <c r="O95" s="3">
        <v>-0.31468531468531502</v>
      </c>
    </row>
    <row r="96" spans="1:15" x14ac:dyDescent="0.3">
      <c r="A96" s="8" t="s">
        <v>15</v>
      </c>
      <c r="B96" s="8" t="s">
        <v>79</v>
      </c>
      <c r="C96" s="2">
        <v>1.40907089387935E-2</v>
      </c>
      <c r="D96" s="2">
        <v>-1.51975683890578E-2</v>
      </c>
      <c r="E96" s="2">
        <v>7.0546737213403902E-3</v>
      </c>
      <c r="F96" s="2">
        <v>1.9702276707530601E-2</v>
      </c>
      <c r="G96" s="2">
        <v>3.2632030914555597E-2</v>
      </c>
      <c r="H96" s="2">
        <v>3.2848232848232899E-2</v>
      </c>
      <c r="I96" s="2">
        <v>4.3880837359098201E-2</v>
      </c>
      <c r="J96" s="2">
        <v>8.0987273428461196E-3</v>
      </c>
      <c r="K96" s="2">
        <v>0.105202754399388</v>
      </c>
      <c r="L96" s="2">
        <v>0.120456905503634</v>
      </c>
      <c r="M96" s="2">
        <v>0.130367624343528</v>
      </c>
      <c r="N96" s="3">
        <v>0.411106826070189</v>
      </c>
      <c r="O96" s="3">
        <v>0.61331569664902996</v>
      </c>
    </row>
    <row r="97" spans="1:15" x14ac:dyDescent="0.3">
      <c r="A97" s="8" t="s">
        <v>15</v>
      </c>
      <c r="B97" s="8" t="s">
        <v>80</v>
      </c>
      <c r="C97" s="2">
        <v>2.2222222222222199E-2</v>
      </c>
      <c r="D97" s="2">
        <v>-1.3043478260869599E-2</v>
      </c>
      <c r="E97" s="2">
        <v>6.6079295154184994E-2</v>
      </c>
      <c r="F97" s="2">
        <v>5.7851239669421503E-2</v>
      </c>
      <c r="G97" s="2">
        <v>2.34375E-2</v>
      </c>
      <c r="H97" s="2">
        <v>0.12977099236641201</v>
      </c>
      <c r="I97" s="2">
        <v>0.17567567567567599</v>
      </c>
      <c r="J97" s="2">
        <v>0.18965517241379301</v>
      </c>
      <c r="K97" s="2">
        <v>0.20772946859903399</v>
      </c>
      <c r="L97" s="2">
        <v>0.154</v>
      </c>
      <c r="M97" s="2">
        <v>0.124783362218371</v>
      </c>
      <c r="N97" s="3">
        <v>0.86494252873563204</v>
      </c>
      <c r="O97" s="3">
        <v>1.85903083700441</v>
      </c>
    </row>
    <row r="98" spans="1:15" x14ac:dyDescent="0.3">
      <c r="A98" s="8" t="s">
        <v>15</v>
      </c>
      <c r="B98" s="8" t="s">
        <v>81</v>
      </c>
      <c r="C98" s="2">
        <v>7.1428571428571397E-2</v>
      </c>
      <c r="D98" s="2">
        <v>9.3333333333333296E-2</v>
      </c>
      <c r="E98" s="2">
        <v>7.9268292682926803E-2</v>
      </c>
      <c r="F98" s="2">
        <v>1.6949152542372899E-2</v>
      </c>
      <c r="G98" s="2">
        <v>7.2222222222222202E-2</v>
      </c>
      <c r="H98" s="2">
        <v>7.7720207253885995E-2</v>
      </c>
      <c r="I98" s="2">
        <v>0.13942307692307701</v>
      </c>
      <c r="J98" s="2">
        <v>5.0632911392405097E-2</v>
      </c>
      <c r="K98" s="2">
        <v>0.104417670682731</v>
      </c>
      <c r="L98" s="2">
        <v>0.105454545454545</v>
      </c>
      <c r="M98" s="2">
        <v>5.5921052631578899E-2</v>
      </c>
      <c r="N98" s="3">
        <v>0.354430379746835</v>
      </c>
      <c r="O98" s="3">
        <v>0.957317073170732</v>
      </c>
    </row>
    <row r="99" spans="1:15" x14ac:dyDescent="0.3">
      <c r="A99" s="8" t="s">
        <v>15</v>
      </c>
      <c r="B99" s="8" t="s">
        <v>82</v>
      </c>
      <c r="C99" s="2">
        <v>1.9439188026836401E-2</v>
      </c>
      <c r="D99" s="2">
        <v>2.1599730003374999E-2</v>
      </c>
      <c r="E99" s="2">
        <v>1.71787248100429E-2</v>
      </c>
      <c r="F99" s="2">
        <v>2.6632023384215699E-2</v>
      </c>
      <c r="G99" s="2">
        <v>2.81556469471686E-2</v>
      </c>
      <c r="H99" s="2">
        <v>2.6153846153846201E-2</v>
      </c>
      <c r="I99" s="2">
        <v>2.41379310344828E-2</v>
      </c>
      <c r="J99" s="2">
        <v>-2.92782901478554E-2</v>
      </c>
      <c r="K99" s="2">
        <v>4.1321067712260601E-2</v>
      </c>
      <c r="L99" s="2">
        <v>7.2990586531498897E-2</v>
      </c>
      <c r="M99" s="2">
        <v>3.2123093534889999E-2</v>
      </c>
      <c r="N99" s="3">
        <v>0.11945542380325</v>
      </c>
      <c r="O99" s="3">
        <v>0.26313181367690802</v>
      </c>
    </row>
    <row r="100" spans="1:15" x14ac:dyDescent="0.3">
      <c r="A100" s="8" t="s">
        <v>15</v>
      </c>
      <c r="B100" s="8" t="s">
        <v>16</v>
      </c>
      <c r="C100" s="2">
        <v>-9.6153846153846194E-3</v>
      </c>
      <c r="D100" s="2">
        <v>6.7961165048543701E-2</v>
      </c>
      <c r="E100" s="2">
        <v>1.5151515151515201E-2</v>
      </c>
      <c r="F100" s="2">
        <v>4.47761194029851E-2</v>
      </c>
      <c r="G100" s="2">
        <v>7.4285714285714302E-2</v>
      </c>
      <c r="H100" s="2">
        <v>6.64893617021277E-2</v>
      </c>
      <c r="I100" s="2">
        <v>0.14214463840399</v>
      </c>
      <c r="J100" s="2">
        <v>0.133187772925764</v>
      </c>
      <c r="K100" s="2">
        <v>0.15606936416184999</v>
      </c>
      <c r="L100" s="2">
        <v>0.16</v>
      </c>
      <c r="M100" s="2">
        <v>0.142241379310345</v>
      </c>
      <c r="N100" s="3">
        <v>0.73580786026200895</v>
      </c>
      <c r="O100" s="3">
        <v>1.4090909090909101</v>
      </c>
    </row>
    <row r="101" spans="1:15" x14ac:dyDescent="0.3">
      <c r="A101" s="8" t="s">
        <v>15</v>
      </c>
      <c r="B101" s="8" t="s">
        <v>83</v>
      </c>
      <c r="C101" s="2">
        <v>-1.6767270288397099E-2</v>
      </c>
      <c r="D101" s="2">
        <v>-3.8199181446111903E-2</v>
      </c>
      <c r="E101" s="2">
        <v>-2.4822695035461001E-2</v>
      </c>
      <c r="F101" s="2">
        <v>-1.9636363636363601E-2</v>
      </c>
      <c r="G101" s="2">
        <v>-1.8545994065281901E-2</v>
      </c>
      <c r="H101" s="2">
        <v>-2.5699168556311401E-2</v>
      </c>
      <c r="I101" s="2">
        <v>-1.7067494181536101E-2</v>
      </c>
      <c r="J101" s="2">
        <v>-9.1554853985793203E-2</v>
      </c>
      <c r="K101" s="2">
        <v>2.25890529973936E-2</v>
      </c>
      <c r="L101" s="2">
        <v>-3.3984706881903103E-2</v>
      </c>
      <c r="M101" s="2">
        <v>-6.2445030782761701E-2</v>
      </c>
      <c r="N101" s="3">
        <v>-0.15864246250986599</v>
      </c>
      <c r="O101" s="3">
        <v>-0.243971631205674</v>
      </c>
    </row>
    <row r="102" spans="1:15" x14ac:dyDescent="0.3">
      <c r="A102" s="8" t="s">
        <v>16</v>
      </c>
      <c r="B102" s="8" t="s">
        <v>79</v>
      </c>
      <c r="C102" s="2">
        <v>0.119982547993019</v>
      </c>
      <c r="D102" s="2">
        <v>0.13245033112582799</v>
      </c>
      <c r="E102" s="2">
        <v>7.2755417956656299E-2</v>
      </c>
      <c r="F102" s="2">
        <v>7.3272406605739901E-2</v>
      </c>
      <c r="G102" s="2">
        <v>8.9034956677621693E-2</v>
      </c>
      <c r="H102" s="2">
        <v>9.5610425240054905E-2</v>
      </c>
      <c r="I102" s="2">
        <v>0.12720671090522101</v>
      </c>
      <c r="J102" s="2">
        <v>0.12851271798289499</v>
      </c>
      <c r="K102" s="2">
        <v>0.13001968503937</v>
      </c>
      <c r="L102" s="2">
        <v>0.105217315564846</v>
      </c>
      <c r="M102" s="2">
        <v>0.22287020253763101</v>
      </c>
      <c r="N102" s="3">
        <v>0.72353659891147404</v>
      </c>
      <c r="O102" s="3">
        <v>1.6689026487788099</v>
      </c>
    </row>
    <row r="103" spans="1:15" x14ac:dyDescent="0.3">
      <c r="A103" s="8" t="s">
        <v>16</v>
      </c>
      <c r="B103" s="8" t="s">
        <v>80</v>
      </c>
      <c r="C103" s="2">
        <v>9.8630136986301395E-2</v>
      </c>
      <c r="D103" s="2">
        <v>0.108478802992519</v>
      </c>
      <c r="E103" s="2">
        <v>3.4870641169853799E-2</v>
      </c>
      <c r="F103" s="2">
        <v>2.2826086956521701E-2</v>
      </c>
      <c r="G103" s="2">
        <v>5.52603613177471E-2</v>
      </c>
      <c r="H103" s="2">
        <v>0.14501510574018101</v>
      </c>
      <c r="I103" s="2">
        <v>0.47669305189094102</v>
      </c>
      <c r="J103" s="2">
        <v>0.13341274568195399</v>
      </c>
      <c r="K103" s="2">
        <v>0.15396741986337401</v>
      </c>
      <c r="L103" s="2">
        <v>7.2404371584699506E-2</v>
      </c>
      <c r="M103" s="2">
        <v>0.158811040339703</v>
      </c>
      <c r="N103" s="3">
        <v>0.62537224538415703</v>
      </c>
      <c r="O103" s="3">
        <v>2.0697412823397099</v>
      </c>
    </row>
    <row r="104" spans="1:15" x14ac:dyDescent="0.3">
      <c r="A104" s="8" t="s">
        <v>16</v>
      </c>
      <c r="B104" s="8" t="s">
        <v>81</v>
      </c>
      <c r="C104" s="2">
        <v>0.13136729222520099</v>
      </c>
      <c r="D104" s="2">
        <v>0.12559241706161101</v>
      </c>
      <c r="E104" s="2">
        <v>5.2631578947368397E-2</v>
      </c>
      <c r="F104" s="2">
        <v>8.0000000000000002E-3</v>
      </c>
      <c r="G104" s="2">
        <v>5.1587301587301598E-2</v>
      </c>
      <c r="H104" s="2">
        <v>8.1132075471698095E-2</v>
      </c>
      <c r="I104" s="2">
        <v>0.113438045375218</v>
      </c>
      <c r="J104" s="2">
        <v>0.11128526645768</v>
      </c>
      <c r="K104" s="2">
        <v>9.8730606488011297E-2</v>
      </c>
      <c r="L104" s="2">
        <v>2.4390243902439001E-2</v>
      </c>
      <c r="M104" s="2">
        <v>0.132832080200501</v>
      </c>
      <c r="N104" s="3">
        <v>0.41692789968652</v>
      </c>
      <c r="O104" s="3">
        <v>0.90315789473684205</v>
      </c>
    </row>
    <row r="105" spans="1:15" x14ac:dyDescent="0.3">
      <c r="A105" s="8" t="s">
        <v>16</v>
      </c>
      <c r="B105" s="8" t="s">
        <v>82</v>
      </c>
      <c r="C105" s="2">
        <v>7.3548506770543504E-2</v>
      </c>
      <c r="D105" s="2">
        <v>0.125010799136069</v>
      </c>
      <c r="E105" s="2">
        <v>9.59913991706343E-3</v>
      </c>
      <c r="F105" s="2">
        <v>1.54407849699551E-2</v>
      </c>
      <c r="G105" s="2">
        <v>1.41573033707865E-2</v>
      </c>
      <c r="H105" s="2">
        <v>2.87318118029397E-2</v>
      </c>
      <c r="I105" s="2">
        <v>5.40637564618036E-2</v>
      </c>
      <c r="J105" s="2">
        <v>3.2695320482255999E-2</v>
      </c>
      <c r="K105" s="2">
        <v>3.9311391069190703E-2</v>
      </c>
      <c r="L105" s="2">
        <v>-3.9791838547946899E-2</v>
      </c>
      <c r="M105" s="2">
        <v>5.4857898215466003E-3</v>
      </c>
      <c r="N105" s="3">
        <v>3.6237313534500402E-2</v>
      </c>
      <c r="O105" s="3">
        <v>0.168253724466288</v>
      </c>
    </row>
    <row r="106" spans="1:15" x14ac:dyDescent="0.3">
      <c r="A106" s="8" t="s">
        <v>16</v>
      </c>
      <c r="B106" s="8" t="s">
        <v>16</v>
      </c>
      <c r="C106" s="2">
        <v>0.14972067039106099</v>
      </c>
      <c r="D106" s="2">
        <v>0.129251700680272</v>
      </c>
      <c r="E106" s="2">
        <v>4.0447504302925999E-2</v>
      </c>
      <c r="F106" s="2">
        <v>9.5947063688999204E-2</v>
      </c>
      <c r="G106" s="2">
        <v>7.9245283018867907E-2</v>
      </c>
      <c r="H106" s="2">
        <v>0.2</v>
      </c>
      <c r="I106" s="2">
        <v>0.326340326340326</v>
      </c>
      <c r="J106" s="2">
        <v>0.15421792618629199</v>
      </c>
      <c r="K106" s="2">
        <v>0.21317091739627</v>
      </c>
      <c r="L106" s="2">
        <v>5.5851898336993999E-2</v>
      </c>
      <c r="M106" s="2">
        <v>0.234769687964339</v>
      </c>
      <c r="N106" s="3">
        <v>0.82557117750439402</v>
      </c>
      <c r="O106" s="3">
        <v>2.5757314974182401</v>
      </c>
    </row>
    <row r="107" spans="1:15" x14ac:dyDescent="0.3">
      <c r="A107" s="8" t="s">
        <v>16</v>
      </c>
      <c r="B107" s="8" t="s">
        <v>83</v>
      </c>
      <c r="C107" s="2">
        <v>-6.3863834739598502E-2</v>
      </c>
      <c r="D107" s="2">
        <v>-5.1126651126651101E-2</v>
      </c>
      <c r="E107" s="2">
        <v>-5.1424828037995397E-2</v>
      </c>
      <c r="F107" s="2">
        <v>-6.1982044198894998E-2</v>
      </c>
      <c r="G107" s="2">
        <v>-5.4665930425179497E-2</v>
      </c>
      <c r="H107" s="2">
        <v>-4.0693146417445501E-2</v>
      </c>
      <c r="I107" s="2">
        <v>-2.5979297747107801E-2</v>
      </c>
      <c r="J107" s="2">
        <v>-1.54198791414878E-2</v>
      </c>
      <c r="K107" s="2">
        <v>-8.4656084656084703E-4</v>
      </c>
      <c r="L107" s="2">
        <v>-0.15462825672527</v>
      </c>
      <c r="M107" s="2">
        <v>-5.6376847907792502E-2</v>
      </c>
      <c r="N107" s="3">
        <v>-0.21525317774536401</v>
      </c>
      <c r="O107" s="3">
        <v>-0.38322961021945601</v>
      </c>
    </row>
    <row r="108" spans="1:15" x14ac:dyDescent="0.3">
      <c r="A108" s="11" t="s">
        <v>17</v>
      </c>
      <c r="B108" s="11" t="s">
        <v>17</v>
      </c>
      <c r="C108" s="3">
        <v>2.8140850758856601E-2</v>
      </c>
      <c r="D108" s="3">
        <v>2.89226598063607E-2</v>
      </c>
      <c r="E108" s="3">
        <v>2.4624955084441201E-2</v>
      </c>
      <c r="F108" s="3">
        <v>2.5673340712409599E-2</v>
      </c>
      <c r="G108" s="3">
        <v>2.74276555961179E-2</v>
      </c>
      <c r="H108" s="3">
        <v>3.4668395291116101E-2</v>
      </c>
      <c r="I108" s="3">
        <v>4.3025090710507002E-2</v>
      </c>
      <c r="J108" s="3">
        <v>-3.3149277750474599E-3</v>
      </c>
      <c r="K108" s="3">
        <v>5.6193137321254201E-2</v>
      </c>
      <c r="L108" s="3">
        <v>6.2119533874644098E-2</v>
      </c>
      <c r="M108" s="3">
        <v>6.18419275973121E-2</v>
      </c>
      <c r="N108" s="3">
        <v>0.18722917650384299</v>
      </c>
      <c r="O108" s="3">
        <v>0.38342541022877002</v>
      </c>
    </row>
    <row r="109" spans="1:15" x14ac:dyDescent="0.3">
      <c r="A109" s="15"/>
      <c r="B109" s="15"/>
    </row>
    <row r="110" spans="1:15" x14ac:dyDescent="0.3">
      <c r="A110" s="13" t="s">
        <v>40</v>
      </c>
      <c r="B110" s="15"/>
    </row>
    <row r="111" spans="1:15" x14ac:dyDescent="0.3">
      <c r="A111" s="14" t="s">
        <v>41</v>
      </c>
      <c r="B111" s="15"/>
    </row>
    <row r="112" spans="1:15" x14ac:dyDescent="0.3">
      <c r="A112" s="14" t="s">
        <v>42</v>
      </c>
      <c r="B112" s="15"/>
    </row>
    <row r="113" spans="1:2" x14ac:dyDescent="0.3">
      <c r="A113" s="14" t="s">
        <v>43</v>
      </c>
      <c r="B113" s="15"/>
    </row>
    <row r="114" spans="1:2" x14ac:dyDescent="0.3">
      <c r="A114" s="14" t="s">
        <v>44</v>
      </c>
      <c r="B114" s="15"/>
    </row>
    <row r="115" spans="1:2" x14ac:dyDescent="0.3">
      <c r="A115" s="14" t="s">
        <v>45</v>
      </c>
      <c r="B115" s="15"/>
    </row>
    <row r="116" spans="1:2" x14ac:dyDescent="0.3">
      <c r="A116" s="14" t="s">
        <v>86</v>
      </c>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42:N42"/>
    <mergeCell ref="C76:M7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219</v>
      </c>
      <c r="B1" s="15"/>
    </row>
    <row r="2" spans="1:14" ht="15.6" x14ac:dyDescent="0.3">
      <c r="A2" s="12" t="s">
        <v>140</v>
      </c>
      <c r="B2" s="15"/>
    </row>
    <row r="3" spans="1:14" ht="15.6" x14ac:dyDescent="0.3">
      <c r="A3" s="12" t="s">
        <v>204</v>
      </c>
      <c r="B3" s="15"/>
    </row>
    <row r="4" spans="1:14" ht="15.6" x14ac:dyDescent="0.3">
      <c r="A4" s="12" t="s">
        <v>85</v>
      </c>
      <c r="B4" s="15"/>
    </row>
    <row r="5" spans="1:14" x14ac:dyDescent="0.3">
      <c r="A5" s="15"/>
      <c r="B5" s="15"/>
    </row>
    <row r="6" spans="1:14" x14ac:dyDescent="0.3">
      <c r="A6" s="16" t="str">
        <f>HYPERLINK("#'Table of contents'!A80",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79</v>
      </c>
      <c r="C9" s="1">
        <v>5593</v>
      </c>
      <c r="D9" s="1">
        <v>5780</v>
      </c>
      <c r="E9" s="1">
        <v>5957</v>
      </c>
      <c r="F9" s="1">
        <v>5985</v>
      </c>
      <c r="G9" s="1">
        <v>6206</v>
      </c>
      <c r="H9" s="1">
        <v>6364</v>
      </c>
      <c r="I9" s="1">
        <v>6765</v>
      </c>
      <c r="J9" s="1">
        <v>7104</v>
      </c>
      <c r="K9" s="1">
        <v>7675</v>
      </c>
      <c r="L9" s="1">
        <v>8265</v>
      </c>
      <c r="M9" s="1">
        <v>9177</v>
      </c>
      <c r="N9" s="1">
        <v>10008</v>
      </c>
    </row>
    <row r="10" spans="1:14" x14ac:dyDescent="0.3">
      <c r="A10" s="7" t="s">
        <v>196</v>
      </c>
      <c r="B10" s="7" t="s">
        <v>80</v>
      </c>
      <c r="C10" s="1">
        <v>950</v>
      </c>
      <c r="D10" s="1">
        <v>954</v>
      </c>
      <c r="E10" s="1">
        <v>994</v>
      </c>
      <c r="F10" s="1">
        <v>1009</v>
      </c>
      <c r="G10" s="1">
        <v>1060</v>
      </c>
      <c r="H10" s="1">
        <v>1102</v>
      </c>
      <c r="I10" s="1">
        <v>1229</v>
      </c>
      <c r="J10" s="1">
        <v>1313</v>
      </c>
      <c r="K10" s="1">
        <v>1473</v>
      </c>
      <c r="L10" s="1">
        <v>1643</v>
      </c>
      <c r="M10" s="1">
        <v>1918</v>
      </c>
      <c r="N10" s="1">
        <v>2136</v>
      </c>
    </row>
    <row r="11" spans="1:14" x14ac:dyDescent="0.3">
      <c r="A11" s="7" t="s">
        <v>196</v>
      </c>
      <c r="B11" s="7" t="s">
        <v>81</v>
      </c>
      <c r="C11" s="1">
        <v>373</v>
      </c>
      <c r="D11" s="1">
        <v>407</v>
      </c>
      <c r="E11" s="1">
        <v>421</v>
      </c>
      <c r="F11" s="1">
        <v>456</v>
      </c>
      <c r="G11" s="1">
        <v>455</v>
      </c>
      <c r="H11" s="1">
        <v>476</v>
      </c>
      <c r="I11" s="1">
        <v>493</v>
      </c>
      <c r="J11" s="1">
        <v>524</v>
      </c>
      <c r="K11" s="1">
        <v>575</v>
      </c>
      <c r="L11" s="1">
        <v>611</v>
      </c>
      <c r="M11" s="1">
        <v>647</v>
      </c>
      <c r="N11" s="1">
        <v>689</v>
      </c>
    </row>
    <row r="12" spans="1:14" x14ac:dyDescent="0.3">
      <c r="A12" s="7" t="s">
        <v>196</v>
      </c>
      <c r="B12" s="7" t="s">
        <v>82</v>
      </c>
      <c r="C12" s="1">
        <v>9016</v>
      </c>
      <c r="D12" s="1">
        <v>9204</v>
      </c>
      <c r="E12" s="1">
        <v>9166</v>
      </c>
      <c r="F12" s="1">
        <v>8965</v>
      </c>
      <c r="G12" s="1">
        <v>9019</v>
      </c>
      <c r="H12" s="1">
        <v>8935</v>
      </c>
      <c r="I12" s="1">
        <v>8920</v>
      </c>
      <c r="J12" s="1">
        <v>8822</v>
      </c>
      <c r="K12" s="1">
        <v>9081</v>
      </c>
      <c r="L12" s="1">
        <v>9181</v>
      </c>
      <c r="M12" s="1">
        <v>9231</v>
      </c>
      <c r="N12" s="1">
        <v>9241</v>
      </c>
    </row>
    <row r="13" spans="1:14" x14ac:dyDescent="0.3">
      <c r="A13" s="7" t="s">
        <v>196</v>
      </c>
      <c r="B13" s="7" t="s">
        <v>16</v>
      </c>
      <c r="C13" s="1">
        <v>614</v>
      </c>
      <c r="D13" s="1">
        <v>649</v>
      </c>
      <c r="E13" s="1">
        <v>656</v>
      </c>
      <c r="F13" s="1">
        <v>705</v>
      </c>
      <c r="G13" s="1">
        <v>744</v>
      </c>
      <c r="H13" s="1">
        <v>784</v>
      </c>
      <c r="I13" s="1">
        <v>902</v>
      </c>
      <c r="J13" s="1">
        <v>999</v>
      </c>
      <c r="K13" s="1">
        <v>1147</v>
      </c>
      <c r="L13" s="1">
        <v>1246</v>
      </c>
      <c r="M13" s="1">
        <v>1375</v>
      </c>
      <c r="N13" s="1">
        <v>1580</v>
      </c>
    </row>
    <row r="14" spans="1:14" x14ac:dyDescent="0.3">
      <c r="A14" s="7" t="s">
        <v>196</v>
      </c>
      <c r="B14" s="7" t="s">
        <v>83</v>
      </c>
      <c r="C14" s="1">
        <v>1743</v>
      </c>
      <c r="D14" s="1">
        <v>1722</v>
      </c>
      <c r="E14" s="1">
        <v>1613</v>
      </c>
      <c r="F14" s="1">
        <v>1447</v>
      </c>
      <c r="G14" s="1">
        <v>1442</v>
      </c>
      <c r="H14" s="1">
        <v>1405</v>
      </c>
      <c r="I14" s="1">
        <v>1368</v>
      </c>
      <c r="J14" s="1">
        <v>1363</v>
      </c>
      <c r="K14" s="1">
        <v>1408</v>
      </c>
      <c r="L14" s="1">
        <v>1435</v>
      </c>
      <c r="M14" s="1">
        <v>1359</v>
      </c>
      <c r="N14" s="1">
        <v>1304</v>
      </c>
    </row>
    <row r="15" spans="1:14" x14ac:dyDescent="0.3">
      <c r="A15" s="7" t="s">
        <v>197</v>
      </c>
      <c r="B15" s="7" t="s">
        <v>79</v>
      </c>
      <c r="C15" s="1">
        <v>11937</v>
      </c>
      <c r="D15" s="1">
        <v>12234</v>
      </c>
      <c r="E15" s="1">
        <v>12299</v>
      </c>
      <c r="F15" s="1">
        <v>12605</v>
      </c>
      <c r="G15" s="1">
        <v>12958</v>
      </c>
      <c r="H15" s="1">
        <v>13491</v>
      </c>
      <c r="I15" s="1">
        <v>14188</v>
      </c>
      <c r="J15" s="1">
        <v>14958</v>
      </c>
      <c r="K15" s="1">
        <v>15840</v>
      </c>
      <c r="L15" s="1">
        <v>16656</v>
      </c>
      <c r="M15" s="1">
        <v>17905</v>
      </c>
      <c r="N15" s="1">
        <v>19294</v>
      </c>
    </row>
    <row r="16" spans="1:14" x14ac:dyDescent="0.3">
      <c r="A16" s="7" t="s">
        <v>197</v>
      </c>
      <c r="B16" s="7" t="s">
        <v>80</v>
      </c>
      <c r="C16" s="1">
        <v>1989</v>
      </c>
      <c r="D16" s="1">
        <v>2061</v>
      </c>
      <c r="E16" s="1">
        <v>2061</v>
      </c>
      <c r="F16" s="1">
        <v>2056</v>
      </c>
      <c r="G16" s="1">
        <v>2130</v>
      </c>
      <c r="H16" s="1">
        <v>2256</v>
      </c>
      <c r="I16" s="1">
        <v>2391</v>
      </c>
      <c r="J16" s="1">
        <v>2488</v>
      </c>
      <c r="K16" s="1">
        <v>2592</v>
      </c>
      <c r="L16" s="1">
        <v>2779</v>
      </c>
      <c r="M16" s="1">
        <v>3007</v>
      </c>
      <c r="N16" s="1">
        <v>3257</v>
      </c>
    </row>
    <row r="17" spans="1:14" x14ac:dyDescent="0.3">
      <c r="A17" s="7" t="s">
        <v>197</v>
      </c>
      <c r="B17" s="7" t="s">
        <v>81</v>
      </c>
      <c r="C17" s="1">
        <v>1024</v>
      </c>
      <c r="D17" s="1">
        <v>1096</v>
      </c>
      <c r="E17" s="1">
        <v>1183</v>
      </c>
      <c r="F17" s="1">
        <v>1229</v>
      </c>
      <c r="G17" s="1">
        <v>1294</v>
      </c>
      <c r="H17" s="1">
        <v>1363</v>
      </c>
      <c r="I17" s="1">
        <v>1482</v>
      </c>
      <c r="J17" s="1">
        <v>1555</v>
      </c>
      <c r="K17" s="1">
        <v>1656</v>
      </c>
      <c r="L17" s="1">
        <v>1771</v>
      </c>
      <c r="M17" s="1">
        <v>1881</v>
      </c>
      <c r="N17" s="1">
        <v>1992</v>
      </c>
    </row>
    <row r="18" spans="1:14" x14ac:dyDescent="0.3">
      <c r="A18" s="7" t="s">
        <v>197</v>
      </c>
      <c r="B18" s="7" t="s">
        <v>82</v>
      </c>
      <c r="C18" s="1">
        <v>19280</v>
      </c>
      <c r="D18" s="1">
        <v>20253</v>
      </c>
      <c r="E18" s="1">
        <v>20719</v>
      </c>
      <c r="F18" s="1">
        <v>21140</v>
      </c>
      <c r="G18" s="1">
        <v>21556</v>
      </c>
      <c r="H18" s="1">
        <v>21864</v>
      </c>
      <c r="I18" s="1">
        <v>22306</v>
      </c>
      <c r="J18" s="1">
        <v>22447</v>
      </c>
      <c r="K18" s="1">
        <v>23027</v>
      </c>
      <c r="L18" s="1">
        <v>22884</v>
      </c>
      <c r="M18" s="1">
        <v>23043</v>
      </c>
      <c r="N18" s="1">
        <v>23414</v>
      </c>
    </row>
    <row r="19" spans="1:14" x14ac:dyDescent="0.3">
      <c r="A19" s="7" t="s">
        <v>197</v>
      </c>
      <c r="B19" s="7" t="s">
        <v>16</v>
      </c>
      <c r="C19" s="1">
        <v>1580</v>
      </c>
      <c r="D19" s="1">
        <v>1615</v>
      </c>
      <c r="E19" s="1">
        <v>1681</v>
      </c>
      <c r="F19" s="1">
        <v>1720</v>
      </c>
      <c r="G19" s="1">
        <v>1827</v>
      </c>
      <c r="H19" s="1">
        <v>1951</v>
      </c>
      <c r="I19" s="1">
        <v>2069</v>
      </c>
      <c r="J19" s="1">
        <v>2256</v>
      </c>
      <c r="K19" s="1">
        <v>2445</v>
      </c>
      <c r="L19" s="1">
        <v>2761</v>
      </c>
      <c r="M19" s="1">
        <v>3149</v>
      </c>
      <c r="N19" s="1">
        <v>3496</v>
      </c>
    </row>
    <row r="20" spans="1:14" x14ac:dyDescent="0.3">
      <c r="A20" s="7" t="s">
        <v>197</v>
      </c>
      <c r="B20" s="7" t="s">
        <v>83</v>
      </c>
      <c r="C20" s="1">
        <v>4113</v>
      </c>
      <c r="D20" s="1">
        <v>3954</v>
      </c>
      <c r="E20" s="1">
        <v>3727</v>
      </c>
      <c r="F20" s="1">
        <v>3433</v>
      </c>
      <c r="G20" s="1">
        <v>3325</v>
      </c>
      <c r="H20" s="1">
        <v>3302</v>
      </c>
      <c r="I20" s="1">
        <v>3301</v>
      </c>
      <c r="J20" s="1">
        <v>3317</v>
      </c>
      <c r="K20" s="1">
        <v>3376</v>
      </c>
      <c r="L20" s="1">
        <v>3379</v>
      </c>
      <c r="M20" s="1">
        <v>3136</v>
      </c>
      <c r="N20" s="1">
        <v>3007</v>
      </c>
    </row>
    <row r="21" spans="1:14" x14ac:dyDescent="0.3">
      <c r="A21" s="7" t="s">
        <v>198</v>
      </c>
      <c r="B21" s="7" t="s">
        <v>79</v>
      </c>
      <c r="C21" s="1">
        <v>10601</v>
      </c>
      <c r="D21" s="1">
        <v>10967</v>
      </c>
      <c r="E21" s="1">
        <v>11322</v>
      </c>
      <c r="F21" s="1">
        <v>11886</v>
      </c>
      <c r="G21" s="1">
        <v>12113</v>
      </c>
      <c r="H21" s="1">
        <v>12365</v>
      </c>
      <c r="I21" s="1">
        <v>13036</v>
      </c>
      <c r="J21" s="1">
        <v>13976</v>
      </c>
      <c r="K21" s="1">
        <v>14699</v>
      </c>
      <c r="L21" s="1">
        <v>15444</v>
      </c>
      <c r="M21" s="1">
        <v>16543</v>
      </c>
      <c r="N21" s="1">
        <v>18360</v>
      </c>
    </row>
    <row r="22" spans="1:14" x14ac:dyDescent="0.3">
      <c r="A22" s="7" t="s">
        <v>198</v>
      </c>
      <c r="B22" s="7" t="s">
        <v>80</v>
      </c>
      <c r="C22" s="1">
        <v>1201</v>
      </c>
      <c r="D22" s="1">
        <v>1237</v>
      </c>
      <c r="E22" s="1">
        <v>1313</v>
      </c>
      <c r="F22" s="1">
        <v>1452</v>
      </c>
      <c r="G22" s="1">
        <v>1554</v>
      </c>
      <c r="H22" s="1">
        <v>1683</v>
      </c>
      <c r="I22" s="1">
        <v>1931</v>
      </c>
      <c r="J22" s="1">
        <v>2185</v>
      </c>
      <c r="K22" s="1">
        <v>2417</v>
      </c>
      <c r="L22" s="1">
        <v>2688</v>
      </c>
      <c r="M22" s="1">
        <v>3188</v>
      </c>
      <c r="N22" s="1">
        <v>3648</v>
      </c>
    </row>
    <row r="23" spans="1:14" x14ac:dyDescent="0.3">
      <c r="A23" s="7" t="s">
        <v>198</v>
      </c>
      <c r="B23" s="7" t="s">
        <v>81</v>
      </c>
      <c r="C23" s="1">
        <v>570</v>
      </c>
      <c r="D23" s="1">
        <v>576</v>
      </c>
      <c r="E23" s="1">
        <v>614</v>
      </c>
      <c r="F23" s="1">
        <v>659</v>
      </c>
      <c r="G23" s="1">
        <v>680</v>
      </c>
      <c r="H23" s="1">
        <v>694</v>
      </c>
      <c r="I23" s="1">
        <v>725</v>
      </c>
      <c r="J23" s="1">
        <v>777</v>
      </c>
      <c r="K23" s="1">
        <v>829</v>
      </c>
      <c r="L23" s="1">
        <v>879</v>
      </c>
      <c r="M23" s="1">
        <v>910</v>
      </c>
      <c r="N23" s="1">
        <v>972</v>
      </c>
    </row>
    <row r="24" spans="1:14" x14ac:dyDescent="0.3">
      <c r="A24" s="7" t="s">
        <v>198</v>
      </c>
      <c r="B24" s="7" t="s">
        <v>82</v>
      </c>
      <c r="C24" s="1">
        <v>14700</v>
      </c>
      <c r="D24" s="1">
        <v>14770</v>
      </c>
      <c r="E24" s="1">
        <v>14710</v>
      </c>
      <c r="F24" s="1">
        <v>14831</v>
      </c>
      <c r="G24" s="1">
        <v>14641</v>
      </c>
      <c r="H24" s="1">
        <v>14577</v>
      </c>
      <c r="I24" s="1">
        <v>14634</v>
      </c>
      <c r="J24" s="1">
        <v>14852</v>
      </c>
      <c r="K24" s="1">
        <v>14853</v>
      </c>
      <c r="L24" s="1">
        <v>14663</v>
      </c>
      <c r="M24" s="1">
        <v>14383</v>
      </c>
      <c r="N24" s="1">
        <v>14390</v>
      </c>
    </row>
    <row r="25" spans="1:14" x14ac:dyDescent="0.3">
      <c r="A25" s="7" t="s">
        <v>198</v>
      </c>
      <c r="B25" s="7" t="s">
        <v>16</v>
      </c>
      <c r="C25" s="1">
        <v>903</v>
      </c>
      <c r="D25" s="1">
        <v>969</v>
      </c>
      <c r="E25" s="1">
        <v>1057</v>
      </c>
      <c r="F25" s="1">
        <v>1106</v>
      </c>
      <c r="G25" s="1">
        <v>1180</v>
      </c>
      <c r="H25" s="1">
        <v>1264</v>
      </c>
      <c r="I25" s="1">
        <v>1429</v>
      </c>
      <c r="J25" s="1">
        <v>1620</v>
      </c>
      <c r="K25" s="1">
        <v>1860</v>
      </c>
      <c r="L25" s="1">
        <v>2044</v>
      </c>
      <c r="M25" s="1">
        <v>2358</v>
      </c>
      <c r="N25" s="1">
        <v>2728</v>
      </c>
    </row>
    <row r="26" spans="1:14" x14ac:dyDescent="0.3">
      <c r="A26" s="7" t="s">
        <v>198</v>
      </c>
      <c r="B26" s="7" t="s">
        <v>83</v>
      </c>
      <c r="C26" s="1">
        <v>2689</v>
      </c>
      <c r="D26" s="1">
        <v>2613</v>
      </c>
      <c r="E26" s="1">
        <v>2499</v>
      </c>
      <c r="F26" s="1">
        <v>2472</v>
      </c>
      <c r="G26" s="1">
        <v>2410</v>
      </c>
      <c r="H26" s="1">
        <v>2344</v>
      </c>
      <c r="I26" s="1">
        <v>2345</v>
      </c>
      <c r="J26" s="1">
        <v>2407</v>
      </c>
      <c r="K26" s="1">
        <v>2429</v>
      </c>
      <c r="L26" s="1">
        <v>2467</v>
      </c>
      <c r="M26" s="1">
        <v>2230</v>
      </c>
      <c r="N26" s="1">
        <v>2115</v>
      </c>
    </row>
    <row r="27" spans="1:14" x14ac:dyDescent="0.3">
      <c r="A27" s="7" t="s">
        <v>199</v>
      </c>
      <c r="B27" s="7" t="s">
        <v>79</v>
      </c>
      <c r="C27" s="1">
        <v>6951</v>
      </c>
      <c r="D27" s="1">
        <v>7128</v>
      </c>
      <c r="E27" s="1">
        <v>7100</v>
      </c>
      <c r="F27" s="1">
        <v>6959</v>
      </c>
      <c r="G27" s="1">
        <v>7075</v>
      </c>
      <c r="H27" s="1">
        <v>7217</v>
      </c>
      <c r="I27" s="1">
        <v>7551</v>
      </c>
      <c r="J27" s="1">
        <v>7882</v>
      </c>
      <c r="K27" s="1">
        <v>8365</v>
      </c>
      <c r="L27" s="1">
        <v>9053</v>
      </c>
      <c r="M27" s="1">
        <v>9836</v>
      </c>
      <c r="N27" s="1">
        <v>10808</v>
      </c>
    </row>
    <row r="28" spans="1:14" x14ac:dyDescent="0.3">
      <c r="A28" s="7" t="s">
        <v>199</v>
      </c>
      <c r="B28" s="7" t="s">
        <v>80</v>
      </c>
      <c r="C28" s="1">
        <v>820</v>
      </c>
      <c r="D28" s="1">
        <v>902</v>
      </c>
      <c r="E28" s="1">
        <v>936</v>
      </c>
      <c r="F28" s="1">
        <v>942</v>
      </c>
      <c r="G28" s="1">
        <v>1025</v>
      </c>
      <c r="H28" s="1">
        <v>1122</v>
      </c>
      <c r="I28" s="1">
        <v>1272</v>
      </c>
      <c r="J28" s="1">
        <v>1474</v>
      </c>
      <c r="K28" s="1">
        <v>1701</v>
      </c>
      <c r="L28" s="1">
        <v>2053</v>
      </c>
      <c r="M28" s="1">
        <v>2450</v>
      </c>
      <c r="N28" s="1">
        <v>2869</v>
      </c>
    </row>
    <row r="29" spans="1:14" x14ac:dyDescent="0.3">
      <c r="A29" s="7" t="s">
        <v>199</v>
      </c>
      <c r="B29" s="7" t="s">
        <v>81</v>
      </c>
      <c r="C29" s="1">
        <v>537</v>
      </c>
      <c r="D29" s="1">
        <v>565</v>
      </c>
      <c r="E29" s="1">
        <v>561</v>
      </c>
      <c r="F29" s="1">
        <v>590</v>
      </c>
      <c r="G29" s="1">
        <v>630</v>
      </c>
      <c r="H29" s="1">
        <v>662</v>
      </c>
      <c r="I29" s="1">
        <v>692</v>
      </c>
      <c r="J29" s="1">
        <v>726</v>
      </c>
      <c r="K29" s="1">
        <v>782</v>
      </c>
      <c r="L29" s="1">
        <v>823</v>
      </c>
      <c r="M29" s="1">
        <v>900</v>
      </c>
      <c r="N29" s="1">
        <v>975</v>
      </c>
    </row>
    <row r="30" spans="1:14" x14ac:dyDescent="0.3">
      <c r="A30" s="7" t="s">
        <v>199</v>
      </c>
      <c r="B30" s="7" t="s">
        <v>82</v>
      </c>
      <c r="C30" s="1">
        <v>15749</v>
      </c>
      <c r="D30" s="1">
        <v>16182</v>
      </c>
      <c r="E30" s="1">
        <v>16146</v>
      </c>
      <c r="F30" s="1">
        <v>16125</v>
      </c>
      <c r="G30" s="1">
        <v>16218</v>
      </c>
      <c r="H30" s="1">
        <v>16527</v>
      </c>
      <c r="I30" s="1">
        <v>16854</v>
      </c>
      <c r="J30" s="1">
        <v>17265</v>
      </c>
      <c r="K30" s="1">
        <v>17600</v>
      </c>
      <c r="L30" s="1">
        <v>18010</v>
      </c>
      <c r="M30" s="1">
        <v>18298</v>
      </c>
      <c r="N30" s="1">
        <v>18562</v>
      </c>
    </row>
    <row r="31" spans="1:14" x14ac:dyDescent="0.3">
      <c r="A31" s="7" t="s">
        <v>199</v>
      </c>
      <c r="B31" s="7" t="s">
        <v>16</v>
      </c>
      <c r="C31" s="1">
        <v>793</v>
      </c>
      <c r="D31" s="1">
        <v>836</v>
      </c>
      <c r="E31" s="1">
        <v>825</v>
      </c>
      <c r="F31" s="1">
        <v>843</v>
      </c>
      <c r="G31" s="1">
        <v>906</v>
      </c>
      <c r="H31" s="1">
        <v>937</v>
      </c>
      <c r="I31" s="1">
        <v>1023</v>
      </c>
      <c r="J31" s="1">
        <v>1192</v>
      </c>
      <c r="K31" s="1">
        <v>1307</v>
      </c>
      <c r="L31" s="1">
        <v>1500</v>
      </c>
      <c r="M31" s="1">
        <v>1745</v>
      </c>
      <c r="N31" s="1">
        <v>1992</v>
      </c>
    </row>
    <row r="32" spans="1:14" x14ac:dyDescent="0.3">
      <c r="A32" s="7" t="s">
        <v>199</v>
      </c>
      <c r="B32" s="7" t="s">
        <v>83</v>
      </c>
      <c r="C32" s="1">
        <v>2276</v>
      </c>
      <c r="D32" s="1">
        <v>2246</v>
      </c>
      <c r="E32" s="1">
        <v>2127</v>
      </c>
      <c r="F32" s="1">
        <v>1985</v>
      </c>
      <c r="G32" s="1">
        <v>1944</v>
      </c>
      <c r="H32" s="1">
        <v>1917</v>
      </c>
      <c r="I32" s="1">
        <v>1887</v>
      </c>
      <c r="J32" s="1">
        <v>1873</v>
      </c>
      <c r="K32" s="1">
        <v>1877</v>
      </c>
      <c r="L32" s="1">
        <v>1905</v>
      </c>
      <c r="M32" s="1">
        <v>1770</v>
      </c>
      <c r="N32" s="1">
        <v>1711</v>
      </c>
    </row>
    <row r="33" spans="1:14" x14ac:dyDescent="0.3">
      <c r="A33" s="7" t="s">
        <v>200</v>
      </c>
      <c r="B33" s="7" t="s">
        <v>79</v>
      </c>
      <c r="C33" s="1">
        <v>6916</v>
      </c>
      <c r="D33" s="1">
        <v>6880</v>
      </c>
      <c r="E33" s="1">
        <v>7006</v>
      </c>
      <c r="F33" s="1">
        <v>7309</v>
      </c>
      <c r="G33" s="1">
        <v>7797</v>
      </c>
      <c r="H33" s="1">
        <v>8420</v>
      </c>
      <c r="I33" s="1">
        <v>8877</v>
      </c>
      <c r="J33" s="1">
        <v>9453</v>
      </c>
      <c r="K33" s="1">
        <v>9878</v>
      </c>
      <c r="L33" s="1">
        <v>10781</v>
      </c>
      <c r="M33" s="1">
        <v>12132</v>
      </c>
      <c r="N33" s="1">
        <v>13445</v>
      </c>
    </row>
    <row r="34" spans="1:14" x14ac:dyDescent="0.3">
      <c r="A34" s="7" t="s">
        <v>200</v>
      </c>
      <c r="B34" s="7" t="s">
        <v>80</v>
      </c>
      <c r="C34" s="1">
        <v>816</v>
      </c>
      <c r="D34" s="1">
        <v>842</v>
      </c>
      <c r="E34" s="1">
        <v>853</v>
      </c>
      <c r="F34" s="1">
        <v>889</v>
      </c>
      <c r="G34" s="1">
        <v>992</v>
      </c>
      <c r="H34" s="1">
        <v>1200</v>
      </c>
      <c r="I34" s="1">
        <v>1406</v>
      </c>
      <c r="J34" s="1">
        <v>1682</v>
      </c>
      <c r="K34" s="1">
        <v>1953</v>
      </c>
      <c r="L34" s="1">
        <v>2361</v>
      </c>
      <c r="M34" s="1">
        <v>2782</v>
      </c>
      <c r="N34" s="1">
        <v>3270</v>
      </c>
    </row>
    <row r="35" spans="1:14" x14ac:dyDescent="0.3">
      <c r="A35" s="7" t="s">
        <v>200</v>
      </c>
      <c r="B35" s="7" t="s">
        <v>81</v>
      </c>
      <c r="C35" s="1">
        <v>539</v>
      </c>
      <c r="D35" s="1">
        <v>568</v>
      </c>
      <c r="E35" s="1">
        <v>591</v>
      </c>
      <c r="F35" s="1">
        <v>623</v>
      </c>
      <c r="G35" s="1">
        <v>659</v>
      </c>
      <c r="H35" s="1">
        <v>728</v>
      </c>
      <c r="I35" s="1">
        <v>771</v>
      </c>
      <c r="J35" s="1">
        <v>816</v>
      </c>
      <c r="K35" s="1">
        <v>898</v>
      </c>
      <c r="L35" s="1">
        <v>940</v>
      </c>
      <c r="M35" s="1">
        <v>997</v>
      </c>
      <c r="N35" s="1">
        <v>1069</v>
      </c>
    </row>
    <row r="36" spans="1:14" x14ac:dyDescent="0.3">
      <c r="A36" s="7" t="s">
        <v>200</v>
      </c>
      <c r="B36" s="7" t="s">
        <v>82</v>
      </c>
      <c r="C36" s="1">
        <v>12203</v>
      </c>
      <c r="D36" s="1">
        <v>12302</v>
      </c>
      <c r="E36" s="1">
        <v>12556</v>
      </c>
      <c r="F36" s="1">
        <v>12828</v>
      </c>
      <c r="G36" s="1">
        <v>13226</v>
      </c>
      <c r="H36" s="1">
        <v>13775</v>
      </c>
      <c r="I36" s="1">
        <v>14055</v>
      </c>
      <c r="J36" s="1">
        <v>14298</v>
      </c>
      <c r="K36" s="1">
        <v>14416</v>
      </c>
      <c r="L36" s="1">
        <v>14614</v>
      </c>
      <c r="M36" s="1">
        <v>14800</v>
      </c>
      <c r="N36" s="1">
        <v>15161</v>
      </c>
    </row>
    <row r="37" spans="1:14" x14ac:dyDescent="0.3">
      <c r="A37" s="7" t="s">
        <v>200</v>
      </c>
      <c r="B37" s="7" t="s">
        <v>16</v>
      </c>
      <c r="C37" s="1">
        <v>782</v>
      </c>
      <c r="D37" s="1">
        <v>789</v>
      </c>
      <c r="E37" s="1">
        <v>830</v>
      </c>
      <c r="F37" s="1">
        <v>905</v>
      </c>
      <c r="G37" s="1">
        <v>974</v>
      </c>
      <c r="H37" s="1">
        <v>1083</v>
      </c>
      <c r="I37" s="1">
        <v>1225</v>
      </c>
      <c r="J37" s="1">
        <v>1412</v>
      </c>
      <c r="K37" s="1">
        <v>1596</v>
      </c>
      <c r="L37" s="1">
        <v>1941</v>
      </c>
      <c r="M37" s="1">
        <v>2218</v>
      </c>
      <c r="N37" s="1">
        <v>2555</v>
      </c>
    </row>
    <row r="38" spans="1:14" x14ac:dyDescent="0.3">
      <c r="A38" s="7" t="s">
        <v>200</v>
      </c>
      <c r="B38" s="7" t="s">
        <v>83</v>
      </c>
      <c r="C38" s="1">
        <v>2071</v>
      </c>
      <c r="D38" s="1">
        <v>1992</v>
      </c>
      <c r="E38" s="1">
        <v>1892</v>
      </c>
      <c r="F38" s="1">
        <v>1816</v>
      </c>
      <c r="G38" s="1">
        <v>1784</v>
      </c>
      <c r="H38" s="1">
        <v>1803</v>
      </c>
      <c r="I38" s="1">
        <v>1796</v>
      </c>
      <c r="J38" s="1">
        <v>1799</v>
      </c>
      <c r="K38" s="1">
        <v>1833</v>
      </c>
      <c r="L38" s="1">
        <v>1930</v>
      </c>
      <c r="M38" s="1">
        <v>1787</v>
      </c>
      <c r="N38" s="1">
        <v>1739</v>
      </c>
    </row>
    <row r="39" spans="1:14" x14ac:dyDescent="0.3">
      <c r="A39" s="7" t="s">
        <v>201</v>
      </c>
      <c r="B39" s="7" t="s">
        <v>79</v>
      </c>
      <c r="C39" s="1">
        <v>6220</v>
      </c>
      <c r="D39" s="1">
        <v>6311</v>
      </c>
      <c r="E39" s="1">
        <v>6400</v>
      </c>
      <c r="F39" s="1">
        <v>6454</v>
      </c>
      <c r="G39" s="1">
        <v>6755</v>
      </c>
      <c r="H39" s="1">
        <v>7118</v>
      </c>
      <c r="I39" s="1">
        <v>7426</v>
      </c>
      <c r="J39" s="1">
        <v>7869</v>
      </c>
      <c r="K39" s="1">
        <v>8596</v>
      </c>
      <c r="L39" s="1">
        <v>9233</v>
      </c>
      <c r="M39" s="1">
        <v>10121</v>
      </c>
      <c r="N39" s="1">
        <v>11259</v>
      </c>
    </row>
    <row r="40" spans="1:14" x14ac:dyDescent="0.3">
      <c r="A40" s="7" t="s">
        <v>201</v>
      </c>
      <c r="B40" s="7" t="s">
        <v>80</v>
      </c>
      <c r="C40" s="1">
        <v>941</v>
      </c>
      <c r="D40" s="1">
        <v>949</v>
      </c>
      <c r="E40" s="1">
        <v>962</v>
      </c>
      <c r="F40" s="1">
        <v>1047</v>
      </c>
      <c r="G40" s="1">
        <v>1109</v>
      </c>
      <c r="H40" s="1">
        <v>1190</v>
      </c>
      <c r="I40" s="1">
        <v>1360</v>
      </c>
      <c r="J40" s="1">
        <v>1538</v>
      </c>
      <c r="K40" s="1">
        <v>1681</v>
      </c>
      <c r="L40" s="1">
        <v>1836</v>
      </c>
      <c r="M40" s="1">
        <v>2068</v>
      </c>
      <c r="N40" s="1">
        <v>2357</v>
      </c>
    </row>
    <row r="41" spans="1:14" x14ac:dyDescent="0.3">
      <c r="A41" s="7" t="s">
        <v>201</v>
      </c>
      <c r="B41" s="7" t="s">
        <v>81</v>
      </c>
      <c r="C41" s="1">
        <v>569</v>
      </c>
      <c r="D41" s="1">
        <v>605</v>
      </c>
      <c r="E41" s="1">
        <v>620</v>
      </c>
      <c r="F41" s="1">
        <v>647</v>
      </c>
      <c r="G41" s="1">
        <v>691</v>
      </c>
      <c r="H41" s="1">
        <v>713</v>
      </c>
      <c r="I41" s="1">
        <v>739</v>
      </c>
      <c r="J41" s="1">
        <v>799</v>
      </c>
      <c r="K41" s="1">
        <v>849</v>
      </c>
      <c r="L41" s="1">
        <v>898</v>
      </c>
      <c r="M41" s="1">
        <v>991</v>
      </c>
      <c r="N41" s="1">
        <v>1059</v>
      </c>
    </row>
    <row r="42" spans="1:14" x14ac:dyDescent="0.3">
      <c r="A42" s="7" t="s">
        <v>201</v>
      </c>
      <c r="B42" s="7" t="s">
        <v>82</v>
      </c>
      <c r="C42" s="1">
        <v>16223</v>
      </c>
      <c r="D42" s="1">
        <v>16427</v>
      </c>
      <c r="E42" s="1">
        <v>16594</v>
      </c>
      <c r="F42" s="1">
        <v>16499</v>
      </c>
      <c r="G42" s="1">
        <v>16651</v>
      </c>
      <c r="H42" s="1">
        <v>16770</v>
      </c>
      <c r="I42" s="1">
        <v>16866</v>
      </c>
      <c r="J42" s="1">
        <v>16956</v>
      </c>
      <c r="K42" s="1">
        <v>17518</v>
      </c>
      <c r="L42" s="1">
        <v>17408</v>
      </c>
      <c r="M42" s="1">
        <v>17502</v>
      </c>
      <c r="N42" s="1">
        <v>17772</v>
      </c>
    </row>
    <row r="43" spans="1:14" x14ac:dyDescent="0.3">
      <c r="A43" s="7" t="s">
        <v>201</v>
      </c>
      <c r="B43" s="7" t="s">
        <v>16</v>
      </c>
      <c r="C43" s="1">
        <v>769</v>
      </c>
      <c r="D43" s="1">
        <v>787</v>
      </c>
      <c r="E43" s="1">
        <v>825</v>
      </c>
      <c r="F43" s="1">
        <v>907</v>
      </c>
      <c r="G43" s="1">
        <v>953</v>
      </c>
      <c r="H43" s="1">
        <v>1041</v>
      </c>
      <c r="I43" s="1">
        <v>1123</v>
      </c>
      <c r="J43" s="1">
        <v>1295</v>
      </c>
      <c r="K43" s="1">
        <v>1507</v>
      </c>
      <c r="L43" s="1">
        <v>1665</v>
      </c>
      <c r="M43" s="1">
        <v>1850</v>
      </c>
      <c r="N43" s="1">
        <v>2129</v>
      </c>
    </row>
    <row r="44" spans="1:14" x14ac:dyDescent="0.3">
      <c r="A44" s="7" t="s">
        <v>201</v>
      </c>
      <c r="B44" s="7" t="s">
        <v>83</v>
      </c>
      <c r="C44" s="1">
        <v>2963</v>
      </c>
      <c r="D44" s="1">
        <v>2847</v>
      </c>
      <c r="E44" s="1">
        <v>2646</v>
      </c>
      <c r="F44" s="1">
        <v>2441</v>
      </c>
      <c r="G44" s="1">
        <v>2335</v>
      </c>
      <c r="H44" s="1">
        <v>2293</v>
      </c>
      <c r="I44" s="1">
        <v>2261</v>
      </c>
      <c r="J44" s="1">
        <v>2271</v>
      </c>
      <c r="K44" s="1">
        <v>2349</v>
      </c>
      <c r="L44" s="1">
        <v>2365</v>
      </c>
      <c r="M44" s="1">
        <v>2100</v>
      </c>
      <c r="N44" s="1">
        <v>2009</v>
      </c>
    </row>
    <row r="45" spans="1:14" x14ac:dyDescent="0.3">
      <c r="A45" s="7" t="s">
        <v>202</v>
      </c>
      <c r="B45" s="7" t="s">
        <v>79</v>
      </c>
      <c r="C45" s="1">
        <v>1869</v>
      </c>
      <c r="D45" s="1">
        <v>1845</v>
      </c>
      <c r="E45" s="1">
        <v>1855</v>
      </c>
      <c r="F45" s="1">
        <v>2050</v>
      </c>
      <c r="G45" s="1">
        <v>2071</v>
      </c>
      <c r="H45" s="1">
        <v>2161</v>
      </c>
      <c r="I45" s="1">
        <v>2363</v>
      </c>
      <c r="J45" s="1">
        <v>2634</v>
      </c>
      <c r="K45" s="1">
        <v>2666</v>
      </c>
      <c r="L45" s="1">
        <v>2995</v>
      </c>
      <c r="M45" s="1">
        <v>3379</v>
      </c>
      <c r="N45" s="1">
        <v>3789</v>
      </c>
    </row>
    <row r="46" spans="1:14" x14ac:dyDescent="0.3">
      <c r="A46" s="7" t="s">
        <v>202</v>
      </c>
      <c r="B46" s="7" t="s">
        <v>80</v>
      </c>
      <c r="C46" s="1">
        <v>262</v>
      </c>
      <c r="D46" s="1">
        <v>259</v>
      </c>
      <c r="E46" s="1">
        <v>256</v>
      </c>
      <c r="F46" s="1">
        <v>294</v>
      </c>
      <c r="G46" s="1">
        <v>297</v>
      </c>
      <c r="H46" s="1">
        <v>301</v>
      </c>
      <c r="I46" s="1">
        <v>368</v>
      </c>
      <c r="J46" s="1">
        <v>470</v>
      </c>
      <c r="K46" s="1">
        <v>545</v>
      </c>
      <c r="L46" s="1">
        <v>625</v>
      </c>
      <c r="M46" s="1">
        <v>754</v>
      </c>
      <c r="N46" s="1">
        <v>900</v>
      </c>
    </row>
    <row r="47" spans="1:14" x14ac:dyDescent="0.3">
      <c r="A47" s="7" t="s">
        <v>202</v>
      </c>
      <c r="B47" s="7" t="s">
        <v>81</v>
      </c>
      <c r="C47" s="1">
        <v>308</v>
      </c>
      <c r="D47" s="1">
        <v>322</v>
      </c>
      <c r="E47" s="1">
        <v>341</v>
      </c>
      <c r="F47" s="1">
        <v>380</v>
      </c>
      <c r="G47" s="1">
        <v>381</v>
      </c>
      <c r="H47" s="1">
        <v>416</v>
      </c>
      <c r="I47" s="1">
        <v>444</v>
      </c>
      <c r="J47" s="1">
        <v>489</v>
      </c>
      <c r="K47" s="1">
        <v>508</v>
      </c>
      <c r="L47" s="1">
        <v>539</v>
      </c>
      <c r="M47" s="1">
        <v>557</v>
      </c>
      <c r="N47" s="1">
        <v>615</v>
      </c>
    </row>
    <row r="48" spans="1:14" x14ac:dyDescent="0.3">
      <c r="A48" s="7" t="s">
        <v>202</v>
      </c>
      <c r="B48" s="7" t="s">
        <v>82</v>
      </c>
      <c r="C48" s="1">
        <v>13043</v>
      </c>
      <c r="D48" s="1">
        <v>13215</v>
      </c>
      <c r="E48" s="1">
        <v>13421</v>
      </c>
      <c r="F48" s="1">
        <v>13819</v>
      </c>
      <c r="G48" s="1">
        <v>14061</v>
      </c>
      <c r="H48" s="1">
        <v>14498</v>
      </c>
      <c r="I48" s="1">
        <v>14712</v>
      </c>
      <c r="J48" s="1">
        <v>14985</v>
      </c>
      <c r="K48" s="1">
        <v>15367</v>
      </c>
      <c r="L48" s="1">
        <v>15733</v>
      </c>
      <c r="M48" s="1">
        <v>16035</v>
      </c>
      <c r="N48" s="1">
        <v>16354</v>
      </c>
    </row>
    <row r="49" spans="1:14" x14ac:dyDescent="0.3">
      <c r="A49" s="7" t="s">
        <v>202</v>
      </c>
      <c r="B49" s="7" t="s">
        <v>16</v>
      </c>
      <c r="C49" s="1">
        <v>301</v>
      </c>
      <c r="D49" s="1">
        <v>316</v>
      </c>
      <c r="E49" s="1">
        <v>336</v>
      </c>
      <c r="F49" s="1">
        <v>354</v>
      </c>
      <c r="G49" s="1">
        <v>356</v>
      </c>
      <c r="H49" s="1">
        <v>367</v>
      </c>
      <c r="I49" s="1">
        <v>385</v>
      </c>
      <c r="J49" s="1">
        <v>474</v>
      </c>
      <c r="K49" s="1">
        <v>533</v>
      </c>
      <c r="L49" s="1">
        <v>646</v>
      </c>
      <c r="M49" s="1">
        <v>767</v>
      </c>
      <c r="N49" s="1">
        <v>867</v>
      </c>
    </row>
    <row r="50" spans="1:14" x14ac:dyDescent="0.3">
      <c r="A50" s="7" t="s">
        <v>202</v>
      </c>
      <c r="B50" s="7" t="s">
        <v>83</v>
      </c>
      <c r="C50" s="1">
        <v>1600</v>
      </c>
      <c r="D50" s="1">
        <v>1546</v>
      </c>
      <c r="E50" s="1">
        <v>1463</v>
      </c>
      <c r="F50" s="1">
        <v>1477</v>
      </c>
      <c r="G50" s="1">
        <v>1441</v>
      </c>
      <c r="H50" s="1">
        <v>1439</v>
      </c>
      <c r="I50" s="1">
        <v>1421</v>
      </c>
      <c r="J50" s="1">
        <v>1418</v>
      </c>
      <c r="K50" s="1">
        <v>1416</v>
      </c>
      <c r="L50" s="1">
        <v>1418</v>
      </c>
      <c r="M50" s="1">
        <v>1294</v>
      </c>
      <c r="N50" s="1">
        <v>1214</v>
      </c>
    </row>
    <row r="51" spans="1:14" x14ac:dyDescent="0.3">
      <c r="A51" s="10" t="s">
        <v>17</v>
      </c>
      <c r="B51" s="10" t="s">
        <v>17</v>
      </c>
      <c r="C51" s="5">
        <v>184397</v>
      </c>
      <c r="D51" s="5">
        <v>187722</v>
      </c>
      <c r="E51" s="5">
        <v>189134</v>
      </c>
      <c r="F51" s="5">
        <v>191339</v>
      </c>
      <c r="G51" s="5">
        <v>194925</v>
      </c>
      <c r="H51" s="5">
        <v>199918</v>
      </c>
      <c r="I51" s="5">
        <v>206391</v>
      </c>
      <c r="J51" s="5">
        <v>214033</v>
      </c>
      <c r="K51" s="5">
        <v>223123</v>
      </c>
      <c r="L51" s="5">
        <v>232068</v>
      </c>
      <c r="M51" s="5">
        <v>242573</v>
      </c>
      <c r="N51" s="5">
        <v>256111</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79</v>
      </c>
      <c r="C56" s="2">
        <v>0.30581223686368902</v>
      </c>
      <c r="D56" s="2">
        <v>0.30882667236589001</v>
      </c>
      <c r="E56" s="2">
        <v>0.31674376561918399</v>
      </c>
      <c r="F56" s="2">
        <v>0.32234609791565699</v>
      </c>
      <c r="G56" s="2">
        <v>0.32790869703053999</v>
      </c>
      <c r="H56" s="2">
        <v>0.333787894681632</v>
      </c>
      <c r="I56" s="2">
        <v>0.34380240890379599</v>
      </c>
      <c r="J56" s="2">
        <v>0.35299378881987598</v>
      </c>
      <c r="K56" s="2">
        <v>0.35933330212088599</v>
      </c>
      <c r="L56" s="2">
        <v>0.36928644832670598</v>
      </c>
      <c r="M56" s="2">
        <v>0.387100856287173</v>
      </c>
      <c r="N56" s="2">
        <v>0.40099366936453201</v>
      </c>
    </row>
    <row r="57" spans="1:14" x14ac:dyDescent="0.3">
      <c r="A57" s="8" t="s">
        <v>196</v>
      </c>
      <c r="B57" s="8" t="s">
        <v>80</v>
      </c>
      <c r="C57" s="2">
        <v>5.1943791349991802E-2</v>
      </c>
      <c r="D57" s="2">
        <v>5.09724300064116E-2</v>
      </c>
      <c r="E57" s="2">
        <v>5.2852661243154103E-2</v>
      </c>
      <c r="F57" s="2">
        <v>5.43437281197824E-2</v>
      </c>
      <c r="G57" s="2">
        <v>5.60076085807883E-2</v>
      </c>
      <c r="H57" s="2">
        <v>5.7799223749082099E-2</v>
      </c>
      <c r="I57" s="2">
        <v>6.2458708136402898E-2</v>
      </c>
      <c r="J57" s="2">
        <v>6.5242236024844705E-2</v>
      </c>
      <c r="K57" s="2">
        <v>6.8963902804438398E-2</v>
      </c>
      <c r="L57" s="2">
        <v>7.3410482105357194E-2</v>
      </c>
      <c r="M57" s="2">
        <v>8.0904374235457904E-2</v>
      </c>
      <c r="N57" s="2">
        <v>8.55837807516628E-2</v>
      </c>
    </row>
    <row r="58" spans="1:14" x14ac:dyDescent="0.3">
      <c r="A58" s="8" t="s">
        <v>196</v>
      </c>
      <c r="B58" s="8" t="s">
        <v>81</v>
      </c>
      <c r="C58" s="2">
        <v>2.0394772814259901E-2</v>
      </c>
      <c r="D58" s="2">
        <v>2.1746099593930299E-2</v>
      </c>
      <c r="E58" s="2">
        <v>2.2385282075822799E-2</v>
      </c>
      <c r="F58" s="2">
        <v>2.4559702698335802E-2</v>
      </c>
      <c r="G58" s="2">
        <v>2.40410017964705E-2</v>
      </c>
      <c r="H58" s="2">
        <v>2.49659078988776E-2</v>
      </c>
      <c r="I58" s="2">
        <v>2.50546323118362E-2</v>
      </c>
      <c r="J58" s="2">
        <v>2.6037267080745299E-2</v>
      </c>
      <c r="K58" s="2">
        <v>2.6920735989512602E-2</v>
      </c>
      <c r="L58" s="2">
        <v>2.7299941915017199E-2</v>
      </c>
      <c r="M58" s="2">
        <v>2.7291517273379199E-2</v>
      </c>
      <c r="N58" s="2">
        <v>2.7606378716243302E-2</v>
      </c>
    </row>
    <row r="59" spans="1:14" x14ac:dyDescent="0.3">
      <c r="A59" s="8" t="s">
        <v>196</v>
      </c>
      <c r="B59" s="8" t="s">
        <v>82</v>
      </c>
      <c r="C59" s="2">
        <v>0.492973918748975</v>
      </c>
      <c r="D59" s="2">
        <v>0.49177174609959401</v>
      </c>
      <c r="E59" s="2">
        <v>0.487371723294518</v>
      </c>
      <c r="F59" s="2">
        <v>0.482845909409167</v>
      </c>
      <c r="G59" s="2">
        <v>0.47654020923597201</v>
      </c>
      <c r="H59" s="2">
        <v>0.46863526696737701</v>
      </c>
      <c r="I59" s="2">
        <v>0.45332113635208598</v>
      </c>
      <c r="J59" s="2">
        <v>0.438360248447205</v>
      </c>
      <c r="K59" s="2">
        <v>0.42516035394915502</v>
      </c>
      <c r="L59" s="2">
        <v>0.41021402082123198</v>
      </c>
      <c r="M59" s="2">
        <v>0.38937866452946401</v>
      </c>
      <c r="N59" s="2">
        <v>0.37026204022758202</v>
      </c>
    </row>
    <row r="60" spans="1:14" x14ac:dyDescent="0.3">
      <c r="A60" s="8" t="s">
        <v>196</v>
      </c>
      <c r="B60" s="8" t="s">
        <v>16</v>
      </c>
      <c r="C60" s="2">
        <v>3.3572092514626298E-2</v>
      </c>
      <c r="D60" s="2">
        <v>3.4676212865997001E-2</v>
      </c>
      <c r="E60" s="2">
        <v>3.4880629552826101E-2</v>
      </c>
      <c r="F60" s="2">
        <v>3.7970592987558602E-2</v>
      </c>
      <c r="G60" s="2">
        <v>3.9311000739723101E-2</v>
      </c>
      <c r="H60" s="2">
        <v>4.1120318892268998E-2</v>
      </c>
      <c r="I60" s="2">
        <v>4.5840321187172801E-2</v>
      </c>
      <c r="J60" s="2">
        <v>4.9639751552795E-2</v>
      </c>
      <c r="K60" s="2">
        <v>5.3701015965166903E-2</v>
      </c>
      <c r="L60" s="2">
        <v>5.5672221973995802E-2</v>
      </c>
      <c r="M60" s="2">
        <v>5.7999746910195299E-2</v>
      </c>
      <c r="N60" s="2">
        <v>6.3306354675855395E-2</v>
      </c>
    </row>
    <row r="61" spans="1:14" x14ac:dyDescent="0.3">
      <c r="A61" s="8" t="s">
        <v>196</v>
      </c>
      <c r="B61" s="8" t="s">
        <v>83</v>
      </c>
      <c r="C61" s="2">
        <v>9.5303187708458595E-2</v>
      </c>
      <c r="D61" s="2">
        <v>9.2006839068176999E-2</v>
      </c>
      <c r="E61" s="2">
        <v>8.5765938214494603E-2</v>
      </c>
      <c r="F61" s="2">
        <v>7.7933968869499604E-2</v>
      </c>
      <c r="G61" s="2">
        <v>7.6191482616506406E-2</v>
      </c>
      <c r="H61" s="2">
        <v>7.3691387810762607E-2</v>
      </c>
      <c r="I61" s="2">
        <v>6.9522793108705599E-2</v>
      </c>
      <c r="J61" s="2">
        <v>6.7726708074534195E-2</v>
      </c>
      <c r="K61" s="2">
        <v>6.5920689170841304E-2</v>
      </c>
      <c r="L61" s="2">
        <v>6.4116884857691805E-2</v>
      </c>
      <c r="M61" s="2">
        <v>5.7324840764331197E-2</v>
      </c>
      <c r="N61" s="2">
        <v>5.2247776264123698E-2</v>
      </c>
    </row>
    <row r="62" spans="1:14" x14ac:dyDescent="0.3">
      <c r="A62" s="8" t="s">
        <v>197</v>
      </c>
      <c r="B62" s="8" t="s">
        <v>79</v>
      </c>
      <c r="C62" s="2">
        <v>0.29900057610900999</v>
      </c>
      <c r="D62" s="2">
        <v>0.29684808191590001</v>
      </c>
      <c r="E62" s="2">
        <v>0.29515238780897501</v>
      </c>
      <c r="F62" s="2">
        <v>0.29881705900481198</v>
      </c>
      <c r="G62" s="2">
        <v>0.30071942446043198</v>
      </c>
      <c r="H62" s="2">
        <v>0.30503990774866002</v>
      </c>
      <c r="I62" s="2">
        <v>0.31020836521853201</v>
      </c>
      <c r="J62" s="2">
        <v>0.31811318347121498</v>
      </c>
      <c r="K62" s="2">
        <v>0.32368808239333002</v>
      </c>
      <c r="L62" s="2">
        <v>0.33159466454310199</v>
      </c>
      <c r="M62" s="2">
        <v>0.34352756086797998</v>
      </c>
      <c r="N62" s="2">
        <v>0.35427836944546498</v>
      </c>
    </row>
    <row r="63" spans="1:14" x14ac:dyDescent="0.3">
      <c r="A63" s="8" t="s">
        <v>197</v>
      </c>
      <c r="B63" s="8" t="s">
        <v>80</v>
      </c>
      <c r="C63" s="2">
        <v>4.9820905242592001E-2</v>
      </c>
      <c r="D63" s="2">
        <v>5.0008492465969501E-2</v>
      </c>
      <c r="E63" s="2">
        <v>4.9460043196544297E-2</v>
      </c>
      <c r="F63" s="2">
        <v>4.8740013749614799E-2</v>
      </c>
      <c r="G63" s="2">
        <v>4.9431422603852401E-2</v>
      </c>
      <c r="H63" s="2">
        <v>5.1009564293304999E-2</v>
      </c>
      <c r="I63" s="2">
        <v>5.2277149791197498E-2</v>
      </c>
      <c r="J63" s="2">
        <v>5.2912528444737497E-2</v>
      </c>
      <c r="K63" s="2">
        <v>5.2967140755272202E-2</v>
      </c>
      <c r="L63" s="2">
        <v>5.5325502687636897E-2</v>
      </c>
      <c r="M63" s="2">
        <v>5.7692676656242198E-2</v>
      </c>
      <c r="N63" s="2">
        <v>5.9805361733382301E-2</v>
      </c>
    </row>
    <row r="64" spans="1:14" x14ac:dyDescent="0.3">
      <c r="A64" s="8" t="s">
        <v>197</v>
      </c>
      <c r="B64" s="8" t="s">
        <v>81</v>
      </c>
      <c r="C64" s="2">
        <v>2.5649375046965399E-2</v>
      </c>
      <c r="D64" s="2">
        <v>2.65935505787009E-2</v>
      </c>
      <c r="E64" s="2">
        <v>2.8389728821694299E-2</v>
      </c>
      <c r="F64" s="2">
        <v>2.9134959580873799E-2</v>
      </c>
      <c r="G64" s="2">
        <v>3.00301694128568E-2</v>
      </c>
      <c r="H64" s="2">
        <v>3.0818278427205099E-2</v>
      </c>
      <c r="I64" s="2">
        <v>3.2402649933314397E-2</v>
      </c>
      <c r="J64" s="2">
        <v>3.3070330277960899E-2</v>
      </c>
      <c r="K64" s="2">
        <v>3.38401177047572E-2</v>
      </c>
      <c r="L64" s="2">
        <v>3.52578140553454E-2</v>
      </c>
      <c r="M64" s="2">
        <v>3.6089100362617803E-2</v>
      </c>
      <c r="N64" s="2">
        <v>3.6577304443628403E-2</v>
      </c>
    </row>
    <row r="65" spans="1:14" x14ac:dyDescent="0.3">
      <c r="A65" s="8" t="s">
        <v>197</v>
      </c>
      <c r="B65" s="8" t="s">
        <v>82</v>
      </c>
      <c r="C65" s="2">
        <v>0.48292963955614598</v>
      </c>
      <c r="D65" s="2">
        <v>0.49142260937082999</v>
      </c>
      <c r="E65" s="2">
        <v>0.49721622270218402</v>
      </c>
      <c r="F65" s="2">
        <v>0.50114975226987202</v>
      </c>
      <c r="G65" s="2">
        <v>0.50025527964725003</v>
      </c>
      <c r="H65" s="2">
        <v>0.49435864969362597</v>
      </c>
      <c r="I65" s="2">
        <v>0.48770142335527</v>
      </c>
      <c r="J65" s="2">
        <v>0.47738244614108599</v>
      </c>
      <c r="K65" s="2">
        <v>0.47055337583782902</v>
      </c>
      <c r="L65" s="2">
        <v>0.45558431216404499</v>
      </c>
      <c r="M65" s="2">
        <v>0.44210586903551402</v>
      </c>
      <c r="N65" s="2">
        <v>0.42993022401762798</v>
      </c>
    </row>
    <row r="66" spans="1:14" x14ac:dyDescent="0.3">
      <c r="A66" s="8" t="s">
        <v>197</v>
      </c>
      <c r="B66" s="8" t="s">
        <v>16</v>
      </c>
      <c r="C66" s="2">
        <v>3.9576184154497401E-2</v>
      </c>
      <c r="D66" s="2">
        <v>3.9186664402009103E-2</v>
      </c>
      <c r="E66" s="2">
        <v>4.0340772738180902E-2</v>
      </c>
      <c r="F66" s="2">
        <v>4.0774719673802202E-2</v>
      </c>
      <c r="G66" s="2">
        <v>4.2399628684149503E-2</v>
      </c>
      <c r="H66" s="2">
        <v>4.4113324439821799E-2</v>
      </c>
      <c r="I66" s="2">
        <v>4.5236897916347801E-2</v>
      </c>
      <c r="J66" s="2">
        <v>4.7978562769826198E-2</v>
      </c>
      <c r="K66" s="2">
        <v>4.9963217263364397E-2</v>
      </c>
      <c r="L66" s="2">
        <v>5.49671511049174E-2</v>
      </c>
      <c r="M66" s="2">
        <v>6.0417106348688597E-2</v>
      </c>
      <c r="N66" s="2">
        <v>6.4193903782592696E-2</v>
      </c>
    </row>
    <row r="67" spans="1:14" x14ac:dyDescent="0.3">
      <c r="A67" s="8" t="s">
        <v>197</v>
      </c>
      <c r="B67" s="8" t="s">
        <v>83</v>
      </c>
      <c r="C67" s="2">
        <v>0.10302331989079</v>
      </c>
      <c r="D67" s="2">
        <v>9.5940601266590597E-2</v>
      </c>
      <c r="E67" s="2">
        <v>8.9440844732421407E-2</v>
      </c>
      <c r="F67" s="2">
        <v>8.1383495721025101E-2</v>
      </c>
      <c r="G67" s="2">
        <v>7.7164075191459694E-2</v>
      </c>
      <c r="H67" s="2">
        <v>7.4660275397381695E-2</v>
      </c>
      <c r="I67" s="2">
        <v>7.2173513785337901E-2</v>
      </c>
      <c r="J67" s="2">
        <v>7.0542948895174498E-2</v>
      </c>
      <c r="K67" s="2">
        <v>6.8988066045447105E-2</v>
      </c>
      <c r="L67" s="2">
        <v>6.7270555444953195E-2</v>
      </c>
      <c r="M67" s="2">
        <v>6.0167686728957601E-2</v>
      </c>
      <c r="N67" s="2">
        <v>5.5214836577304402E-2</v>
      </c>
    </row>
    <row r="68" spans="1:14" x14ac:dyDescent="0.3">
      <c r="A68" s="8" t="s">
        <v>198</v>
      </c>
      <c r="B68" s="8" t="s">
        <v>79</v>
      </c>
      <c r="C68" s="2">
        <v>0.34571484476911002</v>
      </c>
      <c r="D68" s="2">
        <v>0.35227418733136301</v>
      </c>
      <c r="E68" s="2">
        <v>0.359257496430271</v>
      </c>
      <c r="F68" s="2">
        <v>0.36678392890205502</v>
      </c>
      <c r="G68" s="2">
        <v>0.37181533550248602</v>
      </c>
      <c r="H68" s="2">
        <v>0.37552768244905399</v>
      </c>
      <c r="I68" s="2">
        <v>0.38228739002932499</v>
      </c>
      <c r="J68" s="2">
        <v>0.39020576821062603</v>
      </c>
      <c r="K68" s="2">
        <v>0.396338339579907</v>
      </c>
      <c r="L68" s="2">
        <v>0.40445200995155201</v>
      </c>
      <c r="M68" s="2">
        <v>0.41762597192769901</v>
      </c>
      <c r="N68" s="2">
        <v>0.43493710468339097</v>
      </c>
    </row>
    <row r="69" spans="1:14" x14ac:dyDescent="0.3">
      <c r="A69" s="8" t="s">
        <v>198</v>
      </c>
      <c r="B69" s="8" t="s">
        <v>80</v>
      </c>
      <c r="C69" s="2">
        <v>3.9166449256457098E-2</v>
      </c>
      <c r="D69" s="2">
        <v>3.9734035718874502E-2</v>
      </c>
      <c r="E69" s="2">
        <v>4.1662700301443797E-2</v>
      </c>
      <c r="F69" s="2">
        <v>4.4806517311609E-2</v>
      </c>
      <c r="G69" s="2">
        <v>4.7700902449505797E-2</v>
      </c>
      <c r="H69" s="2">
        <v>5.1113068302608797E-2</v>
      </c>
      <c r="I69" s="2">
        <v>5.6627565982404697E-2</v>
      </c>
      <c r="J69" s="2">
        <v>6.1004550911578297E-2</v>
      </c>
      <c r="K69" s="2">
        <v>6.5171084207404195E-2</v>
      </c>
      <c r="L69" s="2">
        <v>7.0394133822181501E-2</v>
      </c>
      <c r="M69" s="2">
        <v>8.0480662425527594E-2</v>
      </c>
      <c r="N69" s="2">
        <v>8.6418875701798001E-2</v>
      </c>
    </row>
    <row r="70" spans="1:14" x14ac:dyDescent="0.3">
      <c r="A70" s="8" t="s">
        <v>198</v>
      </c>
      <c r="B70" s="8" t="s">
        <v>81</v>
      </c>
      <c r="C70" s="2">
        <v>1.8588572919384299E-2</v>
      </c>
      <c r="D70" s="2">
        <v>1.8501863034819498E-2</v>
      </c>
      <c r="E70" s="2">
        <v>1.9482785974932599E-2</v>
      </c>
      <c r="F70" s="2">
        <v>2.03357402950071E-2</v>
      </c>
      <c r="G70" s="2">
        <v>2.0872981766836499E-2</v>
      </c>
      <c r="H70" s="2">
        <v>2.1076927749263501E-2</v>
      </c>
      <c r="I70" s="2">
        <v>2.12609970674487E-2</v>
      </c>
      <c r="J70" s="2">
        <v>2.16936091799983E-2</v>
      </c>
      <c r="K70" s="2">
        <v>2.2352846010731502E-2</v>
      </c>
      <c r="L70" s="2">
        <v>2.3019510278905302E-2</v>
      </c>
      <c r="M70" s="2">
        <v>2.2972836514187599E-2</v>
      </c>
      <c r="N70" s="2">
        <v>2.30260820126501E-2</v>
      </c>
    </row>
    <row r="71" spans="1:14" x14ac:dyDescent="0.3">
      <c r="A71" s="8" t="s">
        <v>198</v>
      </c>
      <c r="B71" s="8" t="s">
        <v>82</v>
      </c>
      <c r="C71" s="2">
        <v>0.47938951213149</v>
      </c>
      <c r="D71" s="2">
        <v>0.47443145316715901</v>
      </c>
      <c r="E71" s="2">
        <v>0.46676185943201598</v>
      </c>
      <c r="F71" s="2">
        <v>0.45766216132814902</v>
      </c>
      <c r="G71" s="2">
        <v>0.449413714776843</v>
      </c>
      <c r="H71" s="2">
        <v>0.44270659337321999</v>
      </c>
      <c r="I71" s="2">
        <v>0.42914956011730199</v>
      </c>
      <c r="J71" s="2">
        <v>0.41466342798112599</v>
      </c>
      <c r="K71" s="2">
        <v>0.40049073799444601</v>
      </c>
      <c r="L71" s="2">
        <v>0.383998952468247</v>
      </c>
      <c r="M71" s="2">
        <v>0.36309704130061599</v>
      </c>
      <c r="N71" s="2">
        <v>0.34089024708028298</v>
      </c>
    </row>
    <row r="72" spans="1:14" x14ac:dyDescent="0.3">
      <c r="A72" s="8" t="s">
        <v>198</v>
      </c>
      <c r="B72" s="8" t="s">
        <v>16</v>
      </c>
      <c r="C72" s="2">
        <v>2.94482128880772E-2</v>
      </c>
      <c r="D72" s="2">
        <v>3.1125530001284901E-2</v>
      </c>
      <c r="E72" s="2">
        <v>3.3539584324924598E-2</v>
      </c>
      <c r="F72" s="2">
        <v>3.4129482194655301E-2</v>
      </c>
      <c r="G72" s="2">
        <v>3.6220762477745701E-2</v>
      </c>
      <c r="H72" s="2">
        <v>3.83879490995232E-2</v>
      </c>
      <c r="I72" s="2">
        <v>4.1906158357771298E-2</v>
      </c>
      <c r="J72" s="2">
        <v>4.52299187536645E-2</v>
      </c>
      <c r="K72" s="2">
        <v>5.0152344487286699E-2</v>
      </c>
      <c r="L72" s="2">
        <v>5.3528872593950498E-2</v>
      </c>
      <c r="M72" s="2">
        <v>5.95274159345653E-2</v>
      </c>
      <c r="N72" s="2">
        <v>6.4624641698055096E-2</v>
      </c>
    </row>
    <row r="73" spans="1:14" x14ac:dyDescent="0.3">
      <c r="A73" s="8" t="s">
        <v>198</v>
      </c>
      <c r="B73" s="8" t="s">
        <v>83</v>
      </c>
      <c r="C73" s="2">
        <v>8.7692408035481298E-2</v>
      </c>
      <c r="D73" s="2">
        <v>8.3932930746498796E-2</v>
      </c>
      <c r="E73" s="2">
        <v>7.9295573536411201E-2</v>
      </c>
      <c r="F73" s="2">
        <v>7.6282169968524299E-2</v>
      </c>
      <c r="G73" s="2">
        <v>7.3976303026582396E-2</v>
      </c>
      <c r="H73" s="2">
        <v>7.1187779026331E-2</v>
      </c>
      <c r="I73" s="2">
        <v>6.8768328445747803E-2</v>
      </c>
      <c r="J73" s="2">
        <v>6.7202724963006402E-2</v>
      </c>
      <c r="K73" s="2">
        <v>6.5494647720225396E-2</v>
      </c>
      <c r="L73" s="2">
        <v>6.4606520885164304E-2</v>
      </c>
      <c r="M73" s="2">
        <v>5.6296071897404799E-2</v>
      </c>
      <c r="N73" s="2">
        <v>5.0103048823822001E-2</v>
      </c>
    </row>
    <row r="74" spans="1:14" x14ac:dyDescent="0.3">
      <c r="A74" s="8" t="s">
        <v>199</v>
      </c>
      <c r="B74" s="8" t="s">
        <v>79</v>
      </c>
      <c r="C74" s="2">
        <v>0.25624861756248601</v>
      </c>
      <c r="D74" s="2">
        <v>0.25585986575253999</v>
      </c>
      <c r="E74" s="2">
        <v>0.25636396461455102</v>
      </c>
      <c r="F74" s="2">
        <v>0.25357090803089899</v>
      </c>
      <c r="G74" s="2">
        <v>0.25451471328872599</v>
      </c>
      <c r="H74" s="2">
        <v>0.254280882249313</v>
      </c>
      <c r="I74" s="2">
        <v>0.25789815225929802</v>
      </c>
      <c r="J74" s="2">
        <v>0.25917401025910802</v>
      </c>
      <c r="K74" s="2">
        <v>0.26444739504299403</v>
      </c>
      <c r="L74" s="2">
        <v>0.27150311900191898</v>
      </c>
      <c r="M74" s="2">
        <v>0.28103660104574402</v>
      </c>
      <c r="N74" s="2">
        <v>0.29276485088170801</v>
      </c>
    </row>
    <row r="75" spans="1:14" x14ac:dyDescent="0.3">
      <c r="A75" s="8" t="s">
        <v>199</v>
      </c>
      <c r="B75" s="8" t="s">
        <v>80</v>
      </c>
      <c r="C75" s="2">
        <v>3.0229300302293E-2</v>
      </c>
      <c r="D75" s="2">
        <v>3.23773286909078E-2</v>
      </c>
      <c r="E75" s="2">
        <v>3.3796714208340899E-2</v>
      </c>
      <c r="F75" s="2">
        <v>3.4324442501093101E-2</v>
      </c>
      <c r="G75" s="2">
        <v>3.6873156342182897E-2</v>
      </c>
      <c r="H75" s="2">
        <v>3.9532097808470203E-2</v>
      </c>
      <c r="I75" s="2">
        <v>4.34441066976331E-2</v>
      </c>
      <c r="J75" s="2">
        <v>4.8467710114428499E-2</v>
      </c>
      <c r="K75" s="2">
        <v>5.3774658573596402E-2</v>
      </c>
      <c r="L75" s="2">
        <v>6.1570297504798498E-2</v>
      </c>
      <c r="M75" s="2">
        <v>7.0002000057144506E-2</v>
      </c>
      <c r="N75" s="2">
        <v>7.7714873906330403E-2</v>
      </c>
    </row>
    <row r="76" spans="1:14" x14ac:dyDescent="0.3">
      <c r="A76" s="8" t="s">
        <v>199</v>
      </c>
      <c r="B76" s="8" t="s">
        <v>81</v>
      </c>
      <c r="C76" s="2">
        <v>1.9796505197965102E-2</v>
      </c>
      <c r="D76" s="2">
        <v>2.0280699235435601E-2</v>
      </c>
      <c r="E76" s="2">
        <v>2.0256363964614599E-2</v>
      </c>
      <c r="F76" s="2">
        <v>2.14983238594957E-2</v>
      </c>
      <c r="G76" s="2">
        <v>2.26635009712929E-2</v>
      </c>
      <c r="H76" s="2">
        <v>2.3324642378972599E-2</v>
      </c>
      <c r="I76" s="2">
        <v>2.3634686977014201E-2</v>
      </c>
      <c r="J76" s="2">
        <v>2.3872155728002099E-2</v>
      </c>
      <c r="K76" s="2">
        <v>2.4721800708143699E-2</v>
      </c>
      <c r="L76" s="2">
        <v>2.4682101727447201E-2</v>
      </c>
      <c r="M76" s="2">
        <v>2.5715020429155099E-2</v>
      </c>
      <c r="N76" s="2">
        <v>2.6410596744047499E-2</v>
      </c>
    </row>
    <row r="77" spans="1:14" x14ac:dyDescent="0.3">
      <c r="A77" s="8" t="s">
        <v>199</v>
      </c>
      <c r="B77" s="8" t="s">
        <v>82</v>
      </c>
      <c r="C77" s="2">
        <v>0.580586890805869</v>
      </c>
      <c r="D77" s="2">
        <v>0.58085358412003296</v>
      </c>
      <c r="E77" s="2">
        <v>0.58299332009388005</v>
      </c>
      <c r="F77" s="2">
        <v>0.58756012243113298</v>
      </c>
      <c r="G77" s="2">
        <v>0.58342326786099696</v>
      </c>
      <c r="H77" s="2">
        <v>0.58230568670284</v>
      </c>
      <c r="I77" s="2">
        <v>0.575634413743639</v>
      </c>
      <c r="J77" s="2">
        <v>0.56770353807707497</v>
      </c>
      <c r="K77" s="2">
        <v>0.55639858371269602</v>
      </c>
      <c r="L77" s="2">
        <v>0.540127159309021</v>
      </c>
      <c r="M77" s="2">
        <v>0.52281493756964503</v>
      </c>
      <c r="N77" s="2">
        <v>0.50280358642359901</v>
      </c>
    </row>
    <row r="78" spans="1:14" x14ac:dyDescent="0.3">
      <c r="A78" s="8" t="s">
        <v>199</v>
      </c>
      <c r="B78" s="8" t="s">
        <v>16</v>
      </c>
      <c r="C78" s="2">
        <v>2.9233945292339501E-2</v>
      </c>
      <c r="D78" s="2">
        <v>3.0008255859865801E-2</v>
      </c>
      <c r="E78" s="2">
        <v>2.9788770536197901E-2</v>
      </c>
      <c r="F78" s="2">
        <v>3.0717096633143901E-2</v>
      </c>
      <c r="G78" s="2">
        <v>3.2592272825383101E-2</v>
      </c>
      <c r="H78" s="2">
        <v>3.30138820379113E-2</v>
      </c>
      <c r="I78" s="2">
        <v>3.4939717886539802E-2</v>
      </c>
      <c r="J78" s="2">
        <v>3.9195054583716998E-2</v>
      </c>
      <c r="K78" s="2">
        <v>4.1318917551846197E-2</v>
      </c>
      <c r="L78" s="2">
        <v>4.4985604606525897E-2</v>
      </c>
      <c r="M78" s="2">
        <v>4.98585673876396E-2</v>
      </c>
      <c r="N78" s="2">
        <v>5.3958880732453897E-2</v>
      </c>
    </row>
    <row r="79" spans="1:14" x14ac:dyDescent="0.3">
      <c r="A79" s="8" t="s">
        <v>199</v>
      </c>
      <c r="B79" s="8" t="s">
        <v>83</v>
      </c>
      <c r="C79" s="2">
        <v>8.3904740839047406E-2</v>
      </c>
      <c r="D79" s="2">
        <v>8.06202663412183E-2</v>
      </c>
      <c r="E79" s="2">
        <v>7.6800866582415597E-2</v>
      </c>
      <c r="F79" s="2">
        <v>7.2329106544235494E-2</v>
      </c>
      <c r="G79" s="2">
        <v>6.9933088711418095E-2</v>
      </c>
      <c r="H79" s="2">
        <v>6.7542808822493097E-2</v>
      </c>
      <c r="I79" s="2">
        <v>6.4448922435875494E-2</v>
      </c>
      <c r="J79" s="2">
        <v>6.1587531237669302E-2</v>
      </c>
      <c r="K79" s="2">
        <v>5.9338644410723299E-2</v>
      </c>
      <c r="L79" s="2">
        <v>5.7131717850287901E-2</v>
      </c>
      <c r="M79" s="2">
        <v>5.0572873510671697E-2</v>
      </c>
      <c r="N79" s="2">
        <v>4.6347211311861702E-2</v>
      </c>
    </row>
    <row r="80" spans="1:14" x14ac:dyDescent="0.3">
      <c r="A80" s="8" t="s">
        <v>200</v>
      </c>
      <c r="B80" s="8" t="s">
        <v>79</v>
      </c>
      <c r="C80" s="2">
        <v>0.29648047327131599</v>
      </c>
      <c r="D80" s="2">
        <v>0.294356736405254</v>
      </c>
      <c r="E80" s="2">
        <v>0.29526298044504401</v>
      </c>
      <c r="F80" s="2">
        <v>0.299917931883463</v>
      </c>
      <c r="G80" s="2">
        <v>0.30658225857187799</v>
      </c>
      <c r="H80" s="2">
        <v>0.31174793587322702</v>
      </c>
      <c r="I80" s="2">
        <v>0.31557056523284699</v>
      </c>
      <c r="J80" s="2">
        <v>0.32087576374745402</v>
      </c>
      <c r="K80" s="2">
        <v>0.32308497416105197</v>
      </c>
      <c r="L80" s="2">
        <v>0.33104062394448402</v>
      </c>
      <c r="M80" s="2">
        <v>0.349464223988939</v>
      </c>
      <c r="N80" s="2">
        <v>0.361046214989661</v>
      </c>
    </row>
    <row r="81" spans="1:14" x14ac:dyDescent="0.3">
      <c r="A81" s="8" t="s">
        <v>200</v>
      </c>
      <c r="B81" s="8" t="s">
        <v>80</v>
      </c>
      <c r="C81" s="2">
        <v>3.49809233934925E-2</v>
      </c>
      <c r="D81" s="2">
        <v>3.6024472682154599E-2</v>
      </c>
      <c r="E81" s="2">
        <v>3.5949089683074899E-2</v>
      </c>
      <c r="F81" s="2">
        <v>3.64792778005745E-2</v>
      </c>
      <c r="G81" s="2">
        <v>3.9005976722239703E-2</v>
      </c>
      <c r="H81" s="2">
        <v>4.4429634566255698E-2</v>
      </c>
      <c r="I81" s="2">
        <v>4.9982225382154299E-2</v>
      </c>
      <c r="J81" s="2">
        <v>5.7094365241004801E-2</v>
      </c>
      <c r="K81" s="2">
        <v>6.3877804670635197E-2</v>
      </c>
      <c r="L81" s="2">
        <v>7.2496699112598595E-2</v>
      </c>
      <c r="M81" s="2">
        <v>8.0135960364097203E-2</v>
      </c>
      <c r="N81" s="2">
        <v>8.7811165713365003E-2</v>
      </c>
    </row>
    <row r="82" spans="1:14" x14ac:dyDescent="0.3">
      <c r="A82" s="8" t="s">
        <v>200</v>
      </c>
      <c r="B82" s="8" t="s">
        <v>81</v>
      </c>
      <c r="C82" s="2">
        <v>2.31062717023192E-2</v>
      </c>
      <c r="D82" s="2">
        <v>2.4301544517177899E-2</v>
      </c>
      <c r="E82" s="2">
        <v>2.4907282535401198E-2</v>
      </c>
      <c r="F82" s="2">
        <v>2.556421830119E-2</v>
      </c>
      <c r="G82" s="2">
        <v>2.5912236552375002E-2</v>
      </c>
      <c r="H82" s="2">
        <v>2.6953978303528501E-2</v>
      </c>
      <c r="I82" s="2">
        <v>2.74084607180946E-2</v>
      </c>
      <c r="J82" s="2">
        <v>2.7698574338085501E-2</v>
      </c>
      <c r="K82" s="2">
        <v>2.9371361287368399E-2</v>
      </c>
      <c r="L82" s="2">
        <v>2.88635735560537E-2</v>
      </c>
      <c r="M82" s="2">
        <v>2.8718746399354799E-2</v>
      </c>
      <c r="N82" s="2">
        <v>2.8706463653696401E-2</v>
      </c>
    </row>
    <row r="83" spans="1:14" x14ac:dyDescent="0.3">
      <c r="A83" s="8" t="s">
        <v>200</v>
      </c>
      <c r="B83" s="8" t="s">
        <v>82</v>
      </c>
      <c r="C83" s="2">
        <v>0.52312770609165304</v>
      </c>
      <c r="D83" s="2">
        <v>0.52633380396183604</v>
      </c>
      <c r="E83" s="2">
        <v>0.52916385704652702</v>
      </c>
      <c r="F83" s="2">
        <v>0.52638489946655698</v>
      </c>
      <c r="G83" s="2">
        <v>0.52005347593582896</v>
      </c>
      <c r="H83" s="2">
        <v>0.51001518012514302</v>
      </c>
      <c r="I83" s="2">
        <v>0.49964450764308599</v>
      </c>
      <c r="J83" s="2">
        <v>0.485336048879837</v>
      </c>
      <c r="K83" s="2">
        <v>0.47151174200300899</v>
      </c>
      <c r="L83" s="2">
        <v>0.44873645100868997</v>
      </c>
      <c r="M83" s="2">
        <v>0.42631639589814502</v>
      </c>
      <c r="N83" s="2">
        <v>0.407126936813556</v>
      </c>
    </row>
    <row r="84" spans="1:14" x14ac:dyDescent="0.3">
      <c r="A84" s="8" t="s">
        <v>200</v>
      </c>
      <c r="B84" s="8" t="s">
        <v>16</v>
      </c>
      <c r="C84" s="2">
        <v>3.35233849187637E-2</v>
      </c>
      <c r="D84" s="2">
        <v>3.3756898986009497E-2</v>
      </c>
      <c r="E84" s="2">
        <v>3.4979770734996599E-2</v>
      </c>
      <c r="F84" s="2">
        <v>3.71358227328683E-2</v>
      </c>
      <c r="G84" s="2">
        <v>3.8298206983328101E-2</v>
      </c>
      <c r="H84" s="2">
        <v>4.0097745196045802E-2</v>
      </c>
      <c r="I84" s="2">
        <v>4.3547813722005002E-2</v>
      </c>
      <c r="J84" s="2">
        <v>4.7929395790902898E-2</v>
      </c>
      <c r="K84" s="2">
        <v>5.2201216720088997E-2</v>
      </c>
      <c r="L84" s="2">
        <v>5.9600208800319299E-2</v>
      </c>
      <c r="M84" s="2">
        <v>6.3889849060951701E-2</v>
      </c>
      <c r="N84" s="2">
        <v>6.8610864953409095E-2</v>
      </c>
    </row>
    <row r="85" spans="1:14" x14ac:dyDescent="0.3">
      <c r="A85" s="8" t="s">
        <v>200</v>
      </c>
      <c r="B85" s="8" t="s">
        <v>83</v>
      </c>
      <c r="C85" s="2">
        <v>8.8781240622454696E-2</v>
      </c>
      <c r="D85" s="2">
        <v>8.5226543447567693E-2</v>
      </c>
      <c r="E85" s="2">
        <v>7.9737019554956198E-2</v>
      </c>
      <c r="F85" s="2">
        <v>7.4517849815346704E-2</v>
      </c>
      <c r="G85" s="2">
        <v>7.0147845234350401E-2</v>
      </c>
      <c r="H85" s="2">
        <v>6.6755525935799198E-2</v>
      </c>
      <c r="I85" s="2">
        <v>6.3846427301813002E-2</v>
      </c>
      <c r="J85" s="2">
        <v>6.1065852002715498E-2</v>
      </c>
      <c r="K85" s="2">
        <v>5.9952901157846503E-2</v>
      </c>
      <c r="L85" s="2">
        <v>5.9262443577854901E-2</v>
      </c>
      <c r="M85" s="2">
        <v>5.1474824288512501E-2</v>
      </c>
      <c r="N85" s="2">
        <v>4.66983538763125E-2</v>
      </c>
    </row>
    <row r="86" spans="1:14" x14ac:dyDescent="0.3">
      <c r="A86" s="8" t="s">
        <v>201</v>
      </c>
      <c r="B86" s="8" t="s">
        <v>79</v>
      </c>
      <c r="C86" s="2">
        <v>0.22467039913310499</v>
      </c>
      <c r="D86" s="2">
        <v>0.22599011673709099</v>
      </c>
      <c r="E86" s="2">
        <v>0.228188398046137</v>
      </c>
      <c r="F86" s="2">
        <v>0.230541168065726</v>
      </c>
      <c r="G86" s="2">
        <v>0.23706745279708</v>
      </c>
      <c r="H86" s="2">
        <v>0.24439484978540801</v>
      </c>
      <c r="I86" s="2">
        <v>0.249403862300588</v>
      </c>
      <c r="J86" s="2">
        <v>0.25608565477740203</v>
      </c>
      <c r="K86" s="2">
        <v>0.26449230769230803</v>
      </c>
      <c r="L86" s="2">
        <v>0.27639574913935</v>
      </c>
      <c r="M86" s="2">
        <v>0.29224416724416702</v>
      </c>
      <c r="N86" s="2">
        <v>0.30774907749077501</v>
      </c>
    </row>
    <row r="87" spans="1:14" x14ac:dyDescent="0.3">
      <c r="A87" s="8" t="s">
        <v>201</v>
      </c>
      <c r="B87" s="8" t="s">
        <v>80</v>
      </c>
      <c r="C87" s="2">
        <v>3.3989525013545199E-2</v>
      </c>
      <c r="D87" s="2">
        <v>3.3982668480985502E-2</v>
      </c>
      <c r="E87" s="2">
        <v>3.4299568581309899E-2</v>
      </c>
      <c r="F87" s="2">
        <v>3.7399535631362703E-2</v>
      </c>
      <c r="G87" s="2">
        <v>3.8920474485856699E-2</v>
      </c>
      <c r="H87" s="2">
        <v>4.0858369098712398E-2</v>
      </c>
      <c r="I87" s="2">
        <v>4.5675902602854701E-2</v>
      </c>
      <c r="J87" s="2">
        <v>5.0052069773496501E-2</v>
      </c>
      <c r="K87" s="2">
        <v>5.1723076923076899E-2</v>
      </c>
      <c r="L87" s="2">
        <v>5.4961832061068701E-2</v>
      </c>
      <c r="M87" s="2">
        <v>5.9713559713559697E-2</v>
      </c>
      <c r="N87" s="2">
        <v>6.4425310919775894E-2</v>
      </c>
    </row>
    <row r="88" spans="1:14" x14ac:dyDescent="0.3">
      <c r="A88" s="8" t="s">
        <v>201</v>
      </c>
      <c r="B88" s="8" t="s">
        <v>81</v>
      </c>
      <c r="C88" s="2">
        <v>2.0552645837095901E-2</v>
      </c>
      <c r="D88" s="2">
        <v>2.1664398768172999E-2</v>
      </c>
      <c r="E88" s="2">
        <v>2.2105751060719499E-2</v>
      </c>
      <c r="F88" s="2">
        <v>2.3111269869619599E-2</v>
      </c>
      <c r="G88" s="2">
        <v>2.4250719449708701E-2</v>
      </c>
      <c r="H88" s="2">
        <v>2.4480686695278999E-2</v>
      </c>
      <c r="I88" s="2">
        <v>2.4819479429051199E-2</v>
      </c>
      <c r="J88" s="2">
        <v>2.6002343139807298E-2</v>
      </c>
      <c r="K88" s="2">
        <v>2.6123076923076902E-2</v>
      </c>
      <c r="L88" s="2">
        <v>2.68822032629846E-2</v>
      </c>
      <c r="M88" s="2">
        <v>2.8615153615153599E-2</v>
      </c>
      <c r="N88" s="2">
        <v>2.8946289462894601E-2</v>
      </c>
    </row>
    <row r="89" spans="1:14" x14ac:dyDescent="0.3">
      <c r="A89" s="8" t="s">
        <v>201</v>
      </c>
      <c r="B89" s="8" t="s">
        <v>82</v>
      </c>
      <c r="C89" s="2">
        <v>0.58598519053639198</v>
      </c>
      <c r="D89" s="2">
        <v>0.58823318771037703</v>
      </c>
      <c r="E89" s="2">
        <v>0.59164973080899896</v>
      </c>
      <c r="F89" s="2">
        <v>0.589355242007501</v>
      </c>
      <c r="G89" s="2">
        <v>0.58436863901172198</v>
      </c>
      <c r="H89" s="2">
        <v>0.57579399141630905</v>
      </c>
      <c r="I89" s="2">
        <v>0.566448362720403</v>
      </c>
      <c r="J89" s="2">
        <v>0.55180942462900295</v>
      </c>
      <c r="K89" s="2">
        <v>0.53901538461538501</v>
      </c>
      <c r="L89" s="2">
        <v>0.52111959287531795</v>
      </c>
      <c r="M89" s="2">
        <v>0.50537075537075504</v>
      </c>
      <c r="N89" s="2">
        <v>0.48577285772857698</v>
      </c>
    </row>
    <row r="90" spans="1:14" x14ac:dyDescent="0.3">
      <c r="A90" s="8" t="s">
        <v>201</v>
      </c>
      <c r="B90" s="8" t="s">
        <v>16</v>
      </c>
      <c r="C90" s="2">
        <v>2.7776774426584799E-2</v>
      </c>
      <c r="D90" s="2">
        <v>2.81816228604168E-2</v>
      </c>
      <c r="E90" s="2">
        <v>2.9414910685634801E-2</v>
      </c>
      <c r="F90" s="2">
        <v>3.2398642614752601E-2</v>
      </c>
      <c r="G90" s="2">
        <v>3.3445637678107702E-2</v>
      </c>
      <c r="H90" s="2">
        <v>3.5742489270386299E-2</v>
      </c>
      <c r="I90" s="2">
        <v>3.77162048698573E-2</v>
      </c>
      <c r="J90" s="2">
        <v>4.2143972923717798E-2</v>
      </c>
      <c r="K90" s="2">
        <v>4.6369230769230801E-2</v>
      </c>
      <c r="L90" s="2">
        <v>4.9842837898518198E-2</v>
      </c>
      <c r="M90" s="2">
        <v>5.3418803418803402E-2</v>
      </c>
      <c r="N90" s="2">
        <v>5.8193248599152703E-2</v>
      </c>
    </row>
    <row r="91" spans="1:14" x14ac:dyDescent="0.3">
      <c r="A91" s="8" t="s">
        <v>201</v>
      </c>
      <c r="B91" s="8" t="s">
        <v>83</v>
      </c>
      <c r="C91" s="2">
        <v>0.10702546505327799</v>
      </c>
      <c r="D91" s="2">
        <v>0.101948005442956</v>
      </c>
      <c r="E91" s="2">
        <v>9.4341640817199701E-2</v>
      </c>
      <c r="F91" s="2">
        <v>8.7194141811037698E-2</v>
      </c>
      <c r="G91" s="2">
        <v>8.1947076577525105E-2</v>
      </c>
      <c r="H91" s="2">
        <v>7.8729613733905607E-2</v>
      </c>
      <c r="I91" s="2">
        <v>7.5936188077246003E-2</v>
      </c>
      <c r="J91" s="2">
        <v>7.39065347565738E-2</v>
      </c>
      <c r="K91" s="2">
        <v>7.22769230769231E-2</v>
      </c>
      <c r="L91" s="2">
        <v>7.0797784762760094E-2</v>
      </c>
      <c r="M91" s="2">
        <v>6.0637560637560602E-2</v>
      </c>
      <c r="N91" s="2">
        <v>5.4913215798824702E-2</v>
      </c>
    </row>
    <row r="92" spans="1:14" x14ac:dyDescent="0.3">
      <c r="A92" s="8" t="s">
        <v>202</v>
      </c>
      <c r="B92" s="8" t="s">
        <v>79</v>
      </c>
      <c r="C92" s="2">
        <v>0.10751884024621799</v>
      </c>
      <c r="D92" s="2">
        <v>0.10541050105696199</v>
      </c>
      <c r="E92" s="2">
        <v>0.104968311453146</v>
      </c>
      <c r="F92" s="2">
        <v>0.11157069772504601</v>
      </c>
      <c r="G92" s="2">
        <v>0.11130219809748999</v>
      </c>
      <c r="H92" s="2">
        <v>0.11265769992701501</v>
      </c>
      <c r="I92" s="2">
        <v>0.119991875285634</v>
      </c>
      <c r="J92" s="2">
        <v>0.128676111382511</v>
      </c>
      <c r="K92" s="2">
        <v>0.12674114570953199</v>
      </c>
      <c r="L92" s="2">
        <v>0.136409182000364</v>
      </c>
      <c r="M92" s="2">
        <v>0.14829281137540601</v>
      </c>
      <c r="N92" s="2">
        <v>0.15961076709212699</v>
      </c>
    </row>
    <row r="93" spans="1:14" x14ac:dyDescent="0.3">
      <c r="A93" s="8" t="s">
        <v>202</v>
      </c>
      <c r="B93" s="8" t="s">
        <v>80</v>
      </c>
      <c r="C93" s="2">
        <v>1.50721969740551E-2</v>
      </c>
      <c r="D93" s="2">
        <v>1.4797463292007099E-2</v>
      </c>
      <c r="E93" s="2">
        <v>1.4486192847442301E-2</v>
      </c>
      <c r="F93" s="2">
        <v>1.6000870795689601E-2</v>
      </c>
      <c r="G93" s="2">
        <v>1.5961734830977601E-2</v>
      </c>
      <c r="H93" s="2">
        <v>1.5691794390574498E-2</v>
      </c>
      <c r="I93" s="2">
        <v>1.8686843040674399E-2</v>
      </c>
      <c r="J93" s="2">
        <v>2.2960429897410799E-2</v>
      </c>
      <c r="K93" s="2">
        <v>2.5909198954124101E-2</v>
      </c>
      <c r="L93" s="2">
        <v>2.8466022955000898E-2</v>
      </c>
      <c r="M93" s="2">
        <v>3.3090494163082601E-2</v>
      </c>
      <c r="N93" s="2">
        <v>3.79122962214078E-2</v>
      </c>
    </row>
    <row r="94" spans="1:14" x14ac:dyDescent="0.3">
      <c r="A94" s="8" t="s">
        <v>202</v>
      </c>
      <c r="B94" s="8" t="s">
        <v>81</v>
      </c>
      <c r="C94" s="2">
        <v>1.77184605649197E-2</v>
      </c>
      <c r="D94" s="2">
        <v>1.8396846254927698E-2</v>
      </c>
      <c r="E94" s="2">
        <v>1.9296061566319599E-2</v>
      </c>
      <c r="F94" s="2">
        <v>2.06813976270817E-2</v>
      </c>
      <c r="G94" s="2">
        <v>2.0476164884183402E-2</v>
      </c>
      <c r="H94" s="2">
        <v>2.1686998227505E-2</v>
      </c>
      <c r="I94" s="2">
        <v>2.2546082364291901E-2</v>
      </c>
      <c r="J94" s="2">
        <v>2.38886174890083E-2</v>
      </c>
      <c r="K94" s="2">
        <v>2.4150225814119301E-2</v>
      </c>
      <c r="L94" s="2">
        <v>2.45490981963928E-2</v>
      </c>
      <c r="M94" s="2">
        <v>2.4444834547529201E-2</v>
      </c>
      <c r="N94" s="2">
        <v>2.59067357512953E-2</v>
      </c>
    </row>
    <row r="95" spans="1:14" x14ac:dyDescent="0.3">
      <c r="A95" s="8" t="s">
        <v>202</v>
      </c>
      <c r="B95" s="8" t="s">
        <v>82</v>
      </c>
      <c r="C95" s="2">
        <v>0.75033078294885802</v>
      </c>
      <c r="D95" s="2">
        <v>0.75501342626978196</v>
      </c>
      <c r="E95" s="2">
        <v>0.75944997736532405</v>
      </c>
      <c r="F95" s="2">
        <v>0.75209535212800704</v>
      </c>
      <c r="G95" s="2">
        <v>0.75568334497769696</v>
      </c>
      <c r="H95" s="2">
        <v>0.75581274111145902</v>
      </c>
      <c r="I95" s="2">
        <v>0.74706748590869898</v>
      </c>
      <c r="J95" s="2">
        <v>0.73204689789936495</v>
      </c>
      <c r="K95" s="2">
        <v>0.73054433087711002</v>
      </c>
      <c r="L95" s="2">
        <v>0.71656950264164698</v>
      </c>
      <c r="M95" s="2">
        <v>0.70372158342842095</v>
      </c>
      <c r="N95" s="2">
        <v>0.68890854711655902</v>
      </c>
    </row>
    <row r="96" spans="1:14" x14ac:dyDescent="0.3">
      <c r="A96" s="8" t="s">
        <v>202</v>
      </c>
      <c r="B96" s="8" t="s">
        <v>16</v>
      </c>
      <c r="C96" s="2">
        <v>1.73157682793534E-2</v>
      </c>
      <c r="D96" s="2">
        <v>1.8054047877506699E-2</v>
      </c>
      <c r="E96" s="2">
        <v>1.9013128112268001E-2</v>
      </c>
      <c r="F96" s="2">
        <v>1.9266354631544601E-2</v>
      </c>
      <c r="G96" s="2">
        <v>1.9132584511205499E-2</v>
      </c>
      <c r="H96" s="2">
        <v>1.91325200708998E-2</v>
      </c>
      <c r="I96" s="2">
        <v>1.9550093942009801E-2</v>
      </c>
      <c r="J96" s="2">
        <v>2.31558378114314E-2</v>
      </c>
      <c r="K96" s="2">
        <v>2.5338721178987399E-2</v>
      </c>
      <c r="L96" s="2">
        <v>2.9422481326288899E-2</v>
      </c>
      <c r="M96" s="2">
        <v>3.3661019924515097E-2</v>
      </c>
      <c r="N96" s="2">
        <v>3.6522178693289498E-2</v>
      </c>
    </row>
    <row r="97" spans="1:15" x14ac:dyDescent="0.3">
      <c r="A97" s="8" t="s">
        <v>202</v>
      </c>
      <c r="B97" s="8" t="s">
        <v>83</v>
      </c>
      <c r="C97" s="2">
        <v>9.2043950986596096E-2</v>
      </c>
      <c r="D97" s="2">
        <v>8.8327715248814498E-2</v>
      </c>
      <c r="E97" s="2">
        <v>8.2786328655500202E-2</v>
      </c>
      <c r="F97" s="2">
        <v>8.0385327092630895E-2</v>
      </c>
      <c r="G97" s="2">
        <v>7.74439726984468E-2</v>
      </c>
      <c r="H97" s="2">
        <v>7.5018246272547204E-2</v>
      </c>
      <c r="I97" s="2">
        <v>7.2157619458690897E-2</v>
      </c>
      <c r="J97" s="2">
        <v>6.9272105520273602E-2</v>
      </c>
      <c r="K97" s="2">
        <v>6.7316377466127897E-2</v>
      </c>
      <c r="L97" s="2">
        <v>6.4583712880306093E-2</v>
      </c>
      <c r="M97" s="2">
        <v>5.6789256561046303E-2</v>
      </c>
      <c r="N97" s="2">
        <v>5.1139475125321202E-2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79</v>
      </c>
      <c r="C102" s="2">
        <v>3.3434650455927001E-2</v>
      </c>
      <c r="D102" s="2">
        <v>3.0622837370242201E-2</v>
      </c>
      <c r="E102" s="2">
        <v>4.7003525264394802E-3</v>
      </c>
      <c r="F102" s="2">
        <v>3.6925647451963202E-2</v>
      </c>
      <c r="G102" s="2">
        <v>2.5459233000322299E-2</v>
      </c>
      <c r="H102" s="2">
        <v>6.30106851037084E-2</v>
      </c>
      <c r="I102" s="2">
        <v>5.0110864745011099E-2</v>
      </c>
      <c r="J102" s="2">
        <v>8.0377252252252299E-2</v>
      </c>
      <c r="K102" s="2">
        <v>7.6872964169381094E-2</v>
      </c>
      <c r="L102" s="2">
        <v>0.11034482758620701</v>
      </c>
      <c r="M102" s="2">
        <v>9.05524681268388E-2</v>
      </c>
      <c r="N102" s="3">
        <v>0.40878378378378399</v>
      </c>
      <c r="O102" s="3">
        <v>0.68004028873594102</v>
      </c>
    </row>
    <row r="103" spans="1:15" x14ac:dyDescent="0.3">
      <c r="A103" s="8" t="s">
        <v>196</v>
      </c>
      <c r="B103" s="8" t="s">
        <v>80</v>
      </c>
      <c r="C103" s="2">
        <v>4.2105263157894701E-3</v>
      </c>
      <c r="D103" s="2">
        <v>4.1928721174004202E-2</v>
      </c>
      <c r="E103" s="2">
        <v>1.5090543259557301E-2</v>
      </c>
      <c r="F103" s="2">
        <v>5.0545094152626403E-2</v>
      </c>
      <c r="G103" s="2">
        <v>3.9622641509434002E-2</v>
      </c>
      <c r="H103" s="2">
        <v>0.11524500907441</v>
      </c>
      <c r="I103" s="2">
        <v>6.8348250610252195E-2</v>
      </c>
      <c r="J103" s="2">
        <v>0.121858339680122</v>
      </c>
      <c r="K103" s="2">
        <v>0.11541072640869</v>
      </c>
      <c r="L103" s="2">
        <v>0.16737674984783901</v>
      </c>
      <c r="M103" s="2">
        <v>0.113660062565172</v>
      </c>
      <c r="N103" s="3">
        <v>0.62680883472962701</v>
      </c>
      <c r="O103" s="3">
        <v>1.1488933601609701</v>
      </c>
    </row>
    <row r="104" spans="1:15" x14ac:dyDescent="0.3">
      <c r="A104" s="8" t="s">
        <v>196</v>
      </c>
      <c r="B104" s="8" t="s">
        <v>81</v>
      </c>
      <c r="C104" s="2">
        <v>9.1152815013404803E-2</v>
      </c>
      <c r="D104" s="2">
        <v>3.4398034398034398E-2</v>
      </c>
      <c r="E104" s="2">
        <v>8.3135391923990498E-2</v>
      </c>
      <c r="F104" s="2">
        <v>-2.1929824561403499E-3</v>
      </c>
      <c r="G104" s="2">
        <v>4.6153846153846198E-2</v>
      </c>
      <c r="H104" s="2">
        <v>3.5714285714285698E-2</v>
      </c>
      <c r="I104" s="2">
        <v>6.2880324543610505E-2</v>
      </c>
      <c r="J104" s="2">
        <v>9.7328244274809197E-2</v>
      </c>
      <c r="K104" s="2">
        <v>6.2608695652173904E-2</v>
      </c>
      <c r="L104" s="2">
        <v>5.8919803600654699E-2</v>
      </c>
      <c r="M104" s="2">
        <v>6.4914992272024699E-2</v>
      </c>
      <c r="N104" s="3">
        <v>0.31488549618320599</v>
      </c>
      <c r="O104" s="3">
        <v>0.63657957244655605</v>
      </c>
    </row>
    <row r="105" spans="1:15" x14ac:dyDescent="0.3">
      <c r="A105" s="8" t="s">
        <v>196</v>
      </c>
      <c r="B105" s="8" t="s">
        <v>82</v>
      </c>
      <c r="C105" s="2">
        <v>2.0851818988464901E-2</v>
      </c>
      <c r="D105" s="2">
        <v>-4.1286397218600604E-3</v>
      </c>
      <c r="E105" s="2">
        <v>-2.19288675540039E-2</v>
      </c>
      <c r="F105" s="2">
        <v>6.0234244283324002E-3</v>
      </c>
      <c r="G105" s="2">
        <v>-9.3136711387071698E-3</v>
      </c>
      <c r="H105" s="2">
        <v>-1.67879127028539E-3</v>
      </c>
      <c r="I105" s="2">
        <v>-1.09865470852018E-2</v>
      </c>
      <c r="J105" s="2">
        <v>2.9358422126501901E-2</v>
      </c>
      <c r="K105" s="2">
        <v>1.1012003083360899E-2</v>
      </c>
      <c r="L105" s="2">
        <v>5.4460298442435499E-3</v>
      </c>
      <c r="M105" s="2">
        <v>1.0833062506770701E-3</v>
      </c>
      <c r="N105" s="3">
        <v>4.74948991158467E-2</v>
      </c>
      <c r="O105" s="3">
        <v>8.1824132664193808E-3</v>
      </c>
    </row>
    <row r="106" spans="1:15" x14ac:dyDescent="0.3">
      <c r="A106" s="8" t="s">
        <v>196</v>
      </c>
      <c r="B106" s="8" t="s">
        <v>16</v>
      </c>
      <c r="C106" s="2">
        <v>5.7003257328990198E-2</v>
      </c>
      <c r="D106" s="2">
        <v>1.07858243451464E-2</v>
      </c>
      <c r="E106" s="2">
        <v>7.4695121951219495E-2</v>
      </c>
      <c r="F106" s="2">
        <v>5.5319148936170202E-2</v>
      </c>
      <c r="G106" s="2">
        <v>5.3763440860215103E-2</v>
      </c>
      <c r="H106" s="2">
        <v>0.15051020408163299</v>
      </c>
      <c r="I106" s="2">
        <v>0.107538802660754</v>
      </c>
      <c r="J106" s="2">
        <v>0.148148148148148</v>
      </c>
      <c r="K106" s="2">
        <v>8.6312118570183102E-2</v>
      </c>
      <c r="L106" s="2">
        <v>0.103531300160514</v>
      </c>
      <c r="M106" s="2">
        <v>0.149090909090909</v>
      </c>
      <c r="N106" s="3">
        <v>0.58158158158158202</v>
      </c>
      <c r="O106" s="3">
        <v>1.40853658536585</v>
      </c>
    </row>
    <row r="107" spans="1:15" x14ac:dyDescent="0.3">
      <c r="A107" s="8" t="s">
        <v>196</v>
      </c>
      <c r="B107" s="8" t="s">
        <v>83</v>
      </c>
      <c r="C107" s="2">
        <v>-1.20481927710843E-2</v>
      </c>
      <c r="D107" s="2">
        <v>-6.32984901277584E-2</v>
      </c>
      <c r="E107" s="2">
        <v>-0.10291382517049</v>
      </c>
      <c r="F107" s="2">
        <v>-3.4554250172771301E-3</v>
      </c>
      <c r="G107" s="2">
        <v>-2.5658807212205301E-2</v>
      </c>
      <c r="H107" s="2">
        <v>-2.6334519572953699E-2</v>
      </c>
      <c r="I107" s="2">
        <v>-3.6549707602339201E-3</v>
      </c>
      <c r="J107" s="2">
        <v>3.3015407190022002E-2</v>
      </c>
      <c r="K107" s="2">
        <v>1.9176136363636399E-2</v>
      </c>
      <c r="L107" s="2">
        <v>-5.2961672473867599E-2</v>
      </c>
      <c r="M107" s="2">
        <v>-4.0470934510669597E-2</v>
      </c>
      <c r="N107" s="3">
        <v>-4.3286867204695503E-2</v>
      </c>
      <c r="O107" s="3">
        <v>-0.19156850588964699</v>
      </c>
    </row>
    <row r="108" spans="1:15" x14ac:dyDescent="0.3">
      <c r="A108" s="8" t="s">
        <v>197</v>
      </c>
      <c r="B108" s="8" t="s">
        <v>79</v>
      </c>
      <c r="C108" s="2">
        <v>2.4880623272178898E-2</v>
      </c>
      <c r="D108" s="2">
        <v>5.3130619584763799E-3</v>
      </c>
      <c r="E108" s="2">
        <v>2.4880071550532599E-2</v>
      </c>
      <c r="F108" s="2">
        <v>2.80047600158667E-2</v>
      </c>
      <c r="G108" s="2">
        <v>4.1132890878221903E-2</v>
      </c>
      <c r="H108" s="2">
        <v>5.1664072344526003E-2</v>
      </c>
      <c r="I108" s="2">
        <v>5.4271215111361702E-2</v>
      </c>
      <c r="J108" s="2">
        <v>5.8965102286401901E-2</v>
      </c>
      <c r="K108" s="2">
        <v>5.15151515151515E-2</v>
      </c>
      <c r="L108" s="2">
        <v>7.49879923150817E-2</v>
      </c>
      <c r="M108" s="2">
        <v>7.7576096062552405E-2</v>
      </c>
      <c r="N108" s="3">
        <v>0.28987832597940899</v>
      </c>
      <c r="O108" s="3">
        <v>0.56874542645743598</v>
      </c>
    </row>
    <row r="109" spans="1:15" x14ac:dyDescent="0.3">
      <c r="A109" s="8" t="s">
        <v>197</v>
      </c>
      <c r="B109" s="8" t="s">
        <v>80</v>
      </c>
      <c r="C109" s="2">
        <v>3.6199095022624403E-2</v>
      </c>
      <c r="D109" s="2">
        <v>0</v>
      </c>
      <c r="E109" s="2">
        <v>-2.4260067928190202E-3</v>
      </c>
      <c r="F109" s="2">
        <v>3.5992217898832703E-2</v>
      </c>
      <c r="G109" s="2">
        <v>5.91549295774648E-2</v>
      </c>
      <c r="H109" s="2">
        <v>5.9840425531914897E-2</v>
      </c>
      <c r="I109" s="2">
        <v>4.0568799665411999E-2</v>
      </c>
      <c r="J109" s="2">
        <v>4.1800643086816698E-2</v>
      </c>
      <c r="K109" s="2">
        <v>7.2145061728395105E-2</v>
      </c>
      <c r="L109" s="2">
        <v>8.2043900683699197E-2</v>
      </c>
      <c r="M109" s="2">
        <v>8.3139341536415001E-2</v>
      </c>
      <c r="N109" s="3">
        <v>0.30908360128617401</v>
      </c>
      <c r="O109" s="3">
        <v>0.58030082484231005</v>
      </c>
    </row>
    <row r="110" spans="1:15" x14ac:dyDescent="0.3">
      <c r="A110" s="8" t="s">
        <v>197</v>
      </c>
      <c r="B110" s="8" t="s">
        <v>81</v>
      </c>
      <c r="C110" s="2">
        <v>7.03125E-2</v>
      </c>
      <c r="D110" s="2">
        <v>7.9379562043795607E-2</v>
      </c>
      <c r="E110" s="2">
        <v>3.8884192730346601E-2</v>
      </c>
      <c r="F110" s="2">
        <v>5.2888527257933297E-2</v>
      </c>
      <c r="G110" s="2">
        <v>5.3323029366306E-2</v>
      </c>
      <c r="H110" s="2">
        <v>8.7307410124724899E-2</v>
      </c>
      <c r="I110" s="2">
        <v>4.9257759784075601E-2</v>
      </c>
      <c r="J110" s="2">
        <v>6.4951768488745995E-2</v>
      </c>
      <c r="K110" s="2">
        <v>6.9444444444444406E-2</v>
      </c>
      <c r="L110" s="2">
        <v>6.2111801242236003E-2</v>
      </c>
      <c r="M110" s="2">
        <v>5.9011164274322202E-2</v>
      </c>
      <c r="N110" s="3">
        <v>0.28102893890675201</v>
      </c>
      <c r="O110" s="3">
        <v>0.68385460693153</v>
      </c>
    </row>
    <row r="111" spans="1:15" x14ac:dyDescent="0.3">
      <c r="A111" s="8" t="s">
        <v>197</v>
      </c>
      <c r="B111" s="8" t="s">
        <v>82</v>
      </c>
      <c r="C111" s="2">
        <v>5.0466804979253099E-2</v>
      </c>
      <c r="D111" s="2">
        <v>2.3008936947612701E-2</v>
      </c>
      <c r="E111" s="2">
        <v>2.03195134900333E-2</v>
      </c>
      <c r="F111" s="2">
        <v>1.9678334910123E-2</v>
      </c>
      <c r="G111" s="2">
        <v>1.42883651883466E-2</v>
      </c>
      <c r="H111" s="2">
        <v>2.0215879985364098E-2</v>
      </c>
      <c r="I111" s="2">
        <v>6.3211691921456099E-3</v>
      </c>
      <c r="J111" s="2">
        <v>2.5838642134806401E-2</v>
      </c>
      <c r="K111" s="2">
        <v>-6.2101011855647701E-3</v>
      </c>
      <c r="L111" s="2">
        <v>6.9480859989512296E-3</v>
      </c>
      <c r="M111" s="2">
        <v>1.6100334157878701E-2</v>
      </c>
      <c r="N111" s="3">
        <v>4.3079253352341099E-2</v>
      </c>
      <c r="O111" s="3">
        <v>0.130073845262802</v>
      </c>
    </row>
    <row r="112" spans="1:15" x14ac:dyDescent="0.3">
      <c r="A112" s="8" t="s">
        <v>197</v>
      </c>
      <c r="B112" s="8" t="s">
        <v>16</v>
      </c>
      <c r="C112" s="2">
        <v>2.2151898734177201E-2</v>
      </c>
      <c r="D112" s="2">
        <v>4.0866873065015498E-2</v>
      </c>
      <c r="E112" s="2">
        <v>2.32004759071981E-2</v>
      </c>
      <c r="F112" s="2">
        <v>6.2209302325581403E-2</v>
      </c>
      <c r="G112" s="2">
        <v>6.7870826491516101E-2</v>
      </c>
      <c r="H112" s="2">
        <v>6.0481804202972798E-2</v>
      </c>
      <c r="I112" s="2">
        <v>9.0381826969550494E-2</v>
      </c>
      <c r="J112" s="2">
        <v>8.3776595744680896E-2</v>
      </c>
      <c r="K112" s="2">
        <v>0.12924335378323101</v>
      </c>
      <c r="L112" s="2">
        <v>0.140528793915248</v>
      </c>
      <c r="M112" s="2">
        <v>0.110193712289616</v>
      </c>
      <c r="N112" s="3">
        <v>0.54964539007092195</v>
      </c>
      <c r="O112" s="3">
        <v>1.07971445568114</v>
      </c>
    </row>
    <row r="113" spans="1:15" x14ac:dyDescent="0.3">
      <c r="A113" s="8" t="s">
        <v>197</v>
      </c>
      <c r="B113" s="8" t="s">
        <v>83</v>
      </c>
      <c r="C113" s="2">
        <v>-3.8657913931436902E-2</v>
      </c>
      <c r="D113" s="2">
        <v>-5.7410217501264502E-2</v>
      </c>
      <c r="E113" s="2">
        <v>-7.88838207673732E-2</v>
      </c>
      <c r="F113" s="2">
        <v>-3.1459364986891898E-2</v>
      </c>
      <c r="G113" s="2">
        <v>-6.91729323308271E-3</v>
      </c>
      <c r="H113" s="2">
        <v>-3.0284675953967303E-4</v>
      </c>
      <c r="I113" s="2">
        <v>4.8470160557406803E-3</v>
      </c>
      <c r="J113" s="2">
        <v>1.77871570696412E-2</v>
      </c>
      <c r="K113" s="2">
        <v>8.88625592417062E-4</v>
      </c>
      <c r="L113" s="2">
        <v>-7.1914767682746406E-2</v>
      </c>
      <c r="M113" s="2">
        <v>-4.1135204081632702E-2</v>
      </c>
      <c r="N113" s="3">
        <v>-9.34579439252336E-2</v>
      </c>
      <c r="O113" s="3">
        <v>-0.19318486718540401</v>
      </c>
    </row>
    <row r="114" spans="1:15" x14ac:dyDescent="0.3">
      <c r="A114" s="8" t="s">
        <v>198</v>
      </c>
      <c r="B114" s="8" t="s">
        <v>79</v>
      </c>
      <c r="C114" s="2">
        <v>3.4525044807093702E-2</v>
      </c>
      <c r="D114" s="2">
        <v>3.2369836783076499E-2</v>
      </c>
      <c r="E114" s="2">
        <v>4.9814520402755698E-2</v>
      </c>
      <c r="F114" s="2">
        <v>1.9098098603398998E-2</v>
      </c>
      <c r="G114" s="2">
        <v>2.0804094774209501E-2</v>
      </c>
      <c r="H114" s="2">
        <v>5.4266073594824098E-2</v>
      </c>
      <c r="I114" s="2">
        <v>7.2108008591592498E-2</v>
      </c>
      <c r="J114" s="2">
        <v>5.17315397824843E-2</v>
      </c>
      <c r="K114" s="2">
        <v>5.06837199809511E-2</v>
      </c>
      <c r="L114" s="2">
        <v>7.1160321160321199E-2</v>
      </c>
      <c r="M114" s="2">
        <v>0.10983497551834601</v>
      </c>
      <c r="N114" s="3">
        <v>0.31368059530623899</v>
      </c>
      <c r="O114" s="3">
        <v>0.62162162162162204</v>
      </c>
    </row>
    <row r="115" spans="1:15" x14ac:dyDescent="0.3">
      <c r="A115" s="8" t="s">
        <v>198</v>
      </c>
      <c r="B115" s="8" t="s">
        <v>80</v>
      </c>
      <c r="C115" s="2">
        <v>2.99750208159867E-2</v>
      </c>
      <c r="D115" s="2">
        <v>6.1438965238480199E-2</v>
      </c>
      <c r="E115" s="2">
        <v>0.105864432597106</v>
      </c>
      <c r="F115" s="2">
        <v>7.0247933884297495E-2</v>
      </c>
      <c r="G115" s="2">
        <v>8.3011583011582998E-2</v>
      </c>
      <c r="H115" s="2">
        <v>0.14735591206179399</v>
      </c>
      <c r="I115" s="2">
        <v>0.13153806317969999</v>
      </c>
      <c r="J115" s="2">
        <v>0.106178489702517</v>
      </c>
      <c r="K115" s="2">
        <v>0.112122465866777</v>
      </c>
      <c r="L115" s="2">
        <v>0.18601190476190499</v>
      </c>
      <c r="M115" s="2">
        <v>0.144291091593476</v>
      </c>
      <c r="N115" s="3">
        <v>0.66956521739130404</v>
      </c>
      <c r="O115" s="3">
        <v>1.7783701447067799</v>
      </c>
    </row>
    <row r="116" spans="1:15" x14ac:dyDescent="0.3">
      <c r="A116" s="8" t="s">
        <v>198</v>
      </c>
      <c r="B116" s="8" t="s">
        <v>81</v>
      </c>
      <c r="C116" s="2">
        <v>1.05263157894737E-2</v>
      </c>
      <c r="D116" s="2">
        <v>6.5972222222222196E-2</v>
      </c>
      <c r="E116" s="2">
        <v>7.3289902280130298E-2</v>
      </c>
      <c r="F116" s="2">
        <v>3.1866464339909001E-2</v>
      </c>
      <c r="G116" s="2">
        <v>2.0588235294117602E-2</v>
      </c>
      <c r="H116" s="2">
        <v>4.4668587896253602E-2</v>
      </c>
      <c r="I116" s="2">
        <v>7.1724137931034507E-2</v>
      </c>
      <c r="J116" s="2">
        <v>6.6924066924066897E-2</v>
      </c>
      <c r="K116" s="2">
        <v>6.0313630880578999E-2</v>
      </c>
      <c r="L116" s="2">
        <v>3.5267349260523301E-2</v>
      </c>
      <c r="M116" s="2">
        <v>6.8131868131868098E-2</v>
      </c>
      <c r="N116" s="3">
        <v>0.25096525096525102</v>
      </c>
      <c r="O116" s="3">
        <v>0.58306188925081404</v>
      </c>
    </row>
    <row r="117" spans="1:15" x14ac:dyDescent="0.3">
      <c r="A117" s="8" t="s">
        <v>198</v>
      </c>
      <c r="B117" s="8" t="s">
        <v>82</v>
      </c>
      <c r="C117" s="2">
        <v>4.7619047619047597E-3</v>
      </c>
      <c r="D117" s="2">
        <v>-4.0622884224780003E-3</v>
      </c>
      <c r="E117" s="2">
        <v>8.2256968048946295E-3</v>
      </c>
      <c r="F117" s="2">
        <v>-1.28110039781539E-2</v>
      </c>
      <c r="G117" s="2">
        <v>-4.3712861143364503E-3</v>
      </c>
      <c r="H117" s="2">
        <v>3.9102696027989298E-3</v>
      </c>
      <c r="I117" s="2">
        <v>1.4896815634823E-2</v>
      </c>
      <c r="J117" s="2">
        <v>6.7330999192027994E-5</v>
      </c>
      <c r="K117" s="2">
        <v>-1.2792028546421599E-2</v>
      </c>
      <c r="L117" s="2">
        <v>-1.9095683011662E-2</v>
      </c>
      <c r="M117" s="2">
        <v>4.8668567058332801E-4</v>
      </c>
      <c r="N117" s="3">
        <v>-3.11069216267169E-2</v>
      </c>
      <c r="O117" s="3">
        <v>-2.1753908905506499E-2</v>
      </c>
    </row>
    <row r="118" spans="1:15" x14ac:dyDescent="0.3">
      <c r="A118" s="8" t="s">
        <v>198</v>
      </c>
      <c r="B118" s="8" t="s">
        <v>16</v>
      </c>
      <c r="C118" s="2">
        <v>7.3089700996677706E-2</v>
      </c>
      <c r="D118" s="2">
        <v>9.0815273477812195E-2</v>
      </c>
      <c r="E118" s="2">
        <v>4.6357615894039701E-2</v>
      </c>
      <c r="F118" s="2">
        <v>6.6907775768535294E-2</v>
      </c>
      <c r="G118" s="2">
        <v>7.1186440677966104E-2</v>
      </c>
      <c r="H118" s="2">
        <v>0.130537974683544</v>
      </c>
      <c r="I118" s="2">
        <v>0.13365990202939099</v>
      </c>
      <c r="J118" s="2">
        <v>0.148148148148148</v>
      </c>
      <c r="K118" s="2">
        <v>9.8924731182795697E-2</v>
      </c>
      <c r="L118" s="2">
        <v>0.15362035225048901</v>
      </c>
      <c r="M118" s="2">
        <v>0.15691263782866799</v>
      </c>
      <c r="N118" s="3">
        <v>0.68395061728395101</v>
      </c>
      <c r="O118" s="3">
        <v>1.58088930936613</v>
      </c>
    </row>
    <row r="119" spans="1:15" x14ac:dyDescent="0.3">
      <c r="A119" s="8" t="s">
        <v>198</v>
      </c>
      <c r="B119" s="8" t="s">
        <v>83</v>
      </c>
      <c r="C119" s="2">
        <v>-2.8263294905169201E-2</v>
      </c>
      <c r="D119" s="2">
        <v>-4.3628013777267501E-2</v>
      </c>
      <c r="E119" s="2">
        <v>-1.08043217286915E-2</v>
      </c>
      <c r="F119" s="2">
        <v>-2.50809061488673E-2</v>
      </c>
      <c r="G119" s="2">
        <v>-2.73858921161826E-2</v>
      </c>
      <c r="H119" s="2">
        <v>4.2662116040955599E-4</v>
      </c>
      <c r="I119" s="2">
        <v>2.6439232409381699E-2</v>
      </c>
      <c r="J119" s="2">
        <v>9.1400083090984602E-3</v>
      </c>
      <c r="K119" s="2">
        <v>1.5644298065047298E-2</v>
      </c>
      <c r="L119" s="2">
        <v>-9.6068098905553304E-2</v>
      </c>
      <c r="M119" s="2">
        <v>-5.1569506726457402E-2</v>
      </c>
      <c r="N119" s="3">
        <v>-0.12131283755712501</v>
      </c>
      <c r="O119" s="3">
        <v>-0.15366146458583399</v>
      </c>
    </row>
    <row r="120" spans="1:15" x14ac:dyDescent="0.3">
      <c r="A120" s="8" t="s">
        <v>199</v>
      </c>
      <c r="B120" s="8" t="s">
        <v>79</v>
      </c>
      <c r="C120" s="2">
        <v>2.5463962019853299E-2</v>
      </c>
      <c r="D120" s="2">
        <v>-3.9281705948372601E-3</v>
      </c>
      <c r="E120" s="2">
        <v>-1.9859154929577499E-2</v>
      </c>
      <c r="F120" s="2">
        <v>1.6669061646788299E-2</v>
      </c>
      <c r="G120" s="2">
        <v>2.00706713780919E-2</v>
      </c>
      <c r="H120" s="2">
        <v>4.6279617569627299E-2</v>
      </c>
      <c r="I120" s="2">
        <v>4.3835253608793499E-2</v>
      </c>
      <c r="J120" s="2">
        <v>6.1278863232682099E-2</v>
      </c>
      <c r="K120" s="2">
        <v>8.2247459653317395E-2</v>
      </c>
      <c r="L120" s="2">
        <v>8.6490666077543396E-2</v>
      </c>
      <c r="M120" s="2">
        <v>9.8820658804392003E-2</v>
      </c>
      <c r="N120" s="3">
        <v>0.37122557726465399</v>
      </c>
      <c r="O120" s="3">
        <v>0.52225352112676104</v>
      </c>
    </row>
    <row r="121" spans="1:15" x14ac:dyDescent="0.3">
      <c r="A121" s="8" t="s">
        <v>199</v>
      </c>
      <c r="B121" s="8" t="s">
        <v>80</v>
      </c>
      <c r="C121" s="2">
        <v>0.1</v>
      </c>
      <c r="D121" s="2">
        <v>3.7694013303769397E-2</v>
      </c>
      <c r="E121" s="2">
        <v>6.41025641025641E-3</v>
      </c>
      <c r="F121" s="2">
        <v>8.8110403397027595E-2</v>
      </c>
      <c r="G121" s="2">
        <v>9.4634146341463402E-2</v>
      </c>
      <c r="H121" s="2">
        <v>0.13368983957219299</v>
      </c>
      <c r="I121" s="2">
        <v>0.15880503144654101</v>
      </c>
      <c r="J121" s="2">
        <v>0.15400271370420601</v>
      </c>
      <c r="K121" s="2">
        <v>0.20693709582598499</v>
      </c>
      <c r="L121" s="2">
        <v>0.19337554797856801</v>
      </c>
      <c r="M121" s="2">
        <v>0.171020408163265</v>
      </c>
      <c r="N121" s="3">
        <v>0.94640434192672995</v>
      </c>
      <c r="O121" s="3">
        <v>2.0651709401709399</v>
      </c>
    </row>
    <row r="122" spans="1:15" x14ac:dyDescent="0.3">
      <c r="A122" s="8" t="s">
        <v>199</v>
      </c>
      <c r="B122" s="8" t="s">
        <v>81</v>
      </c>
      <c r="C122" s="2">
        <v>5.2141527001862198E-2</v>
      </c>
      <c r="D122" s="2">
        <v>-7.0796460176991097E-3</v>
      </c>
      <c r="E122" s="2">
        <v>5.1693404634581101E-2</v>
      </c>
      <c r="F122" s="2">
        <v>6.7796610169491497E-2</v>
      </c>
      <c r="G122" s="2">
        <v>5.0793650793650801E-2</v>
      </c>
      <c r="H122" s="2">
        <v>4.5317220543806602E-2</v>
      </c>
      <c r="I122" s="2">
        <v>4.9132947976878602E-2</v>
      </c>
      <c r="J122" s="2">
        <v>7.7134986225895305E-2</v>
      </c>
      <c r="K122" s="2">
        <v>5.24296675191816E-2</v>
      </c>
      <c r="L122" s="2">
        <v>9.3560145808019399E-2</v>
      </c>
      <c r="M122" s="2">
        <v>8.3333333333333301E-2</v>
      </c>
      <c r="N122" s="3">
        <v>0.34297520661156999</v>
      </c>
      <c r="O122" s="3">
        <v>0.73796791443850296</v>
      </c>
    </row>
    <row r="123" spans="1:15" x14ac:dyDescent="0.3">
      <c r="A123" s="8" t="s">
        <v>199</v>
      </c>
      <c r="B123" s="8" t="s">
        <v>82</v>
      </c>
      <c r="C123" s="2">
        <v>2.7493809130738501E-2</v>
      </c>
      <c r="D123" s="2">
        <v>-2.2246941045606199E-3</v>
      </c>
      <c r="E123" s="2">
        <v>-1.3006317354143399E-3</v>
      </c>
      <c r="F123" s="2">
        <v>5.7674418604651201E-3</v>
      </c>
      <c r="G123" s="2">
        <v>1.9052904180540099E-2</v>
      </c>
      <c r="H123" s="2">
        <v>1.9785805046287901E-2</v>
      </c>
      <c r="I123" s="2">
        <v>2.4385902456390201E-2</v>
      </c>
      <c r="J123" s="2">
        <v>1.9403417318274E-2</v>
      </c>
      <c r="K123" s="2">
        <v>2.3295454545454501E-2</v>
      </c>
      <c r="L123" s="2">
        <v>1.5991116046640799E-2</v>
      </c>
      <c r="M123" s="2">
        <v>1.44278063176303E-2</v>
      </c>
      <c r="N123" s="3">
        <v>7.5123081378511397E-2</v>
      </c>
      <c r="O123" s="3">
        <v>0.14963458441719299</v>
      </c>
    </row>
    <row r="124" spans="1:15" x14ac:dyDescent="0.3">
      <c r="A124" s="8" t="s">
        <v>199</v>
      </c>
      <c r="B124" s="8" t="s">
        <v>16</v>
      </c>
      <c r="C124" s="2">
        <v>5.4224464060529602E-2</v>
      </c>
      <c r="D124" s="2">
        <v>-1.3157894736842099E-2</v>
      </c>
      <c r="E124" s="2">
        <v>2.1818181818181799E-2</v>
      </c>
      <c r="F124" s="2">
        <v>7.4733096085409206E-2</v>
      </c>
      <c r="G124" s="2">
        <v>3.4216335540838902E-2</v>
      </c>
      <c r="H124" s="2">
        <v>9.1782283884738497E-2</v>
      </c>
      <c r="I124" s="2">
        <v>0.165200391006843</v>
      </c>
      <c r="J124" s="2">
        <v>9.6476510067114093E-2</v>
      </c>
      <c r="K124" s="2">
        <v>0.147666411629686</v>
      </c>
      <c r="L124" s="2">
        <v>0.163333333333333</v>
      </c>
      <c r="M124" s="2">
        <v>0.14154727793696301</v>
      </c>
      <c r="N124" s="3">
        <v>0.67114093959731502</v>
      </c>
      <c r="O124" s="3">
        <v>1.4145454545454501</v>
      </c>
    </row>
    <row r="125" spans="1:15" x14ac:dyDescent="0.3">
      <c r="A125" s="8" t="s">
        <v>199</v>
      </c>
      <c r="B125" s="8" t="s">
        <v>83</v>
      </c>
      <c r="C125" s="2">
        <v>-1.31810193321617E-2</v>
      </c>
      <c r="D125" s="2">
        <v>-5.29830810329475E-2</v>
      </c>
      <c r="E125" s="2">
        <v>-6.6760695815702903E-2</v>
      </c>
      <c r="F125" s="2">
        <v>-2.0654911838790899E-2</v>
      </c>
      <c r="G125" s="2">
        <v>-1.38888888888889E-2</v>
      </c>
      <c r="H125" s="2">
        <v>-1.56494522691706E-2</v>
      </c>
      <c r="I125" s="2">
        <v>-7.4191838897721303E-3</v>
      </c>
      <c r="J125" s="2">
        <v>2.1356113187399901E-3</v>
      </c>
      <c r="K125" s="2">
        <v>1.4917421417155E-2</v>
      </c>
      <c r="L125" s="2">
        <v>-7.0866141732283505E-2</v>
      </c>
      <c r="M125" s="2">
        <v>-3.3333333333333298E-2</v>
      </c>
      <c r="N125" s="3">
        <v>-8.6492258408969597E-2</v>
      </c>
      <c r="O125" s="3">
        <v>-0.19558062999529899</v>
      </c>
    </row>
    <row r="126" spans="1:15" x14ac:dyDescent="0.3">
      <c r="A126" s="8" t="s">
        <v>200</v>
      </c>
      <c r="B126" s="8" t="s">
        <v>79</v>
      </c>
      <c r="C126" s="2">
        <v>-5.2053209947946801E-3</v>
      </c>
      <c r="D126" s="2">
        <v>1.8313953488372101E-2</v>
      </c>
      <c r="E126" s="2">
        <v>4.3248644019411898E-2</v>
      </c>
      <c r="F126" s="2">
        <v>6.6766999589547099E-2</v>
      </c>
      <c r="G126" s="2">
        <v>7.9902526612799799E-2</v>
      </c>
      <c r="H126" s="2">
        <v>5.4275534441805197E-2</v>
      </c>
      <c r="I126" s="2">
        <v>6.4886786076377198E-2</v>
      </c>
      <c r="J126" s="2">
        <v>4.4959272188723198E-2</v>
      </c>
      <c r="K126" s="2">
        <v>9.1415266248228405E-2</v>
      </c>
      <c r="L126" s="2">
        <v>0.125313050737408</v>
      </c>
      <c r="M126" s="2">
        <v>0.10822617870095599</v>
      </c>
      <c r="N126" s="3">
        <v>0.42229979900560699</v>
      </c>
      <c r="O126" s="3">
        <v>0.91906936911218995</v>
      </c>
    </row>
    <row r="127" spans="1:15" x14ac:dyDescent="0.3">
      <c r="A127" s="8" t="s">
        <v>200</v>
      </c>
      <c r="B127" s="8" t="s">
        <v>80</v>
      </c>
      <c r="C127" s="2">
        <v>3.18627450980392E-2</v>
      </c>
      <c r="D127" s="2">
        <v>1.3064133016627099E-2</v>
      </c>
      <c r="E127" s="2">
        <v>4.2203985932004702E-2</v>
      </c>
      <c r="F127" s="2">
        <v>0.115860517435321</v>
      </c>
      <c r="G127" s="2">
        <v>0.209677419354839</v>
      </c>
      <c r="H127" s="2">
        <v>0.17166666666666699</v>
      </c>
      <c r="I127" s="2">
        <v>0.19630156472261701</v>
      </c>
      <c r="J127" s="2">
        <v>0.161117717003567</v>
      </c>
      <c r="K127" s="2">
        <v>0.208909370199693</v>
      </c>
      <c r="L127" s="2">
        <v>0.178314273612876</v>
      </c>
      <c r="M127" s="2">
        <v>0.175413371675054</v>
      </c>
      <c r="N127" s="3">
        <v>0.94411414982164099</v>
      </c>
      <c r="O127" s="3">
        <v>2.83352872215709</v>
      </c>
    </row>
    <row r="128" spans="1:15" x14ac:dyDescent="0.3">
      <c r="A128" s="8" t="s">
        <v>200</v>
      </c>
      <c r="B128" s="8" t="s">
        <v>81</v>
      </c>
      <c r="C128" s="2">
        <v>5.3803339517625198E-2</v>
      </c>
      <c r="D128" s="2">
        <v>4.0492957746478903E-2</v>
      </c>
      <c r="E128" s="2">
        <v>5.4145516074450097E-2</v>
      </c>
      <c r="F128" s="2">
        <v>5.7784911717496001E-2</v>
      </c>
      <c r="G128" s="2">
        <v>0.104704097116844</v>
      </c>
      <c r="H128" s="2">
        <v>5.9065934065934099E-2</v>
      </c>
      <c r="I128" s="2">
        <v>5.83657587548638E-2</v>
      </c>
      <c r="J128" s="2">
        <v>0.100490196078431</v>
      </c>
      <c r="K128" s="2">
        <v>4.6770601336302897E-2</v>
      </c>
      <c r="L128" s="2">
        <v>6.0638297872340402E-2</v>
      </c>
      <c r="M128" s="2">
        <v>7.2216649949849596E-2</v>
      </c>
      <c r="N128" s="3">
        <v>0.31004901960784298</v>
      </c>
      <c r="O128" s="3">
        <v>0.80879864636209797</v>
      </c>
    </row>
    <row r="129" spans="1:15" x14ac:dyDescent="0.3">
      <c r="A129" s="8" t="s">
        <v>200</v>
      </c>
      <c r="B129" s="8" t="s">
        <v>82</v>
      </c>
      <c r="C129" s="2">
        <v>8.1127591575841998E-3</v>
      </c>
      <c r="D129" s="2">
        <v>2.06470492602829E-2</v>
      </c>
      <c r="E129" s="2">
        <v>2.1662949984071402E-2</v>
      </c>
      <c r="F129" s="2">
        <v>3.1025880885562799E-2</v>
      </c>
      <c r="G129" s="2">
        <v>4.1509148646605203E-2</v>
      </c>
      <c r="H129" s="2">
        <v>2.03266787658802E-2</v>
      </c>
      <c r="I129" s="2">
        <v>1.7289220917822801E-2</v>
      </c>
      <c r="J129" s="2">
        <v>8.2529025038466895E-3</v>
      </c>
      <c r="K129" s="2">
        <v>1.37347391786903E-2</v>
      </c>
      <c r="L129" s="2">
        <v>1.2727521554673601E-2</v>
      </c>
      <c r="M129" s="2">
        <v>2.4391891891891899E-2</v>
      </c>
      <c r="N129" s="3">
        <v>6.0358092040844899E-2</v>
      </c>
      <c r="O129" s="3">
        <v>0.20747053201656601</v>
      </c>
    </row>
    <row r="130" spans="1:15" x14ac:dyDescent="0.3">
      <c r="A130" s="8" t="s">
        <v>200</v>
      </c>
      <c r="B130" s="8" t="s">
        <v>16</v>
      </c>
      <c r="C130" s="2">
        <v>8.9514066496163697E-3</v>
      </c>
      <c r="D130" s="2">
        <v>5.19645120405577E-2</v>
      </c>
      <c r="E130" s="2">
        <v>9.0361445783132502E-2</v>
      </c>
      <c r="F130" s="2">
        <v>7.6243093922651897E-2</v>
      </c>
      <c r="G130" s="2">
        <v>0.11190965092402499</v>
      </c>
      <c r="H130" s="2">
        <v>0.13111726685133901</v>
      </c>
      <c r="I130" s="2">
        <v>0.15265306122448999</v>
      </c>
      <c r="J130" s="2">
        <v>0.13031161473087799</v>
      </c>
      <c r="K130" s="2">
        <v>0.216165413533835</v>
      </c>
      <c r="L130" s="2">
        <v>0.14270994332818099</v>
      </c>
      <c r="M130" s="2">
        <v>0.151938683498647</v>
      </c>
      <c r="N130" s="3">
        <v>0.80949008498583597</v>
      </c>
      <c r="O130" s="3">
        <v>2.0783132530120501</v>
      </c>
    </row>
    <row r="131" spans="1:15" x14ac:dyDescent="0.3">
      <c r="A131" s="8" t="s">
        <v>200</v>
      </c>
      <c r="B131" s="8" t="s">
        <v>83</v>
      </c>
      <c r="C131" s="2">
        <v>-3.8145823273780799E-2</v>
      </c>
      <c r="D131" s="2">
        <v>-5.0200803212851398E-2</v>
      </c>
      <c r="E131" s="2">
        <v>-4.0169133192389003E-2</v>
      </c>
      <c r="F131" s="2">
        <v>-1.7621145374449299E-2</v>
      </c>
      <c r="G131" s="2">
        <v>1.06502242152466E-2</v>
      </c>
      <c r="H131" s="2">
        <v>-3.8824181919023802E-3</v>
      </c>
      <c r="I131" s="2">
        <v>1.6703786191536701E-3</v>
      </c>
      <c r="J131" s="2">
        <v>1.8899388549193999E-2</v>
      </c>
      <c r="K131" s="2">
        <v>5.29187124931806E-2</v>
      </c>
      <c r="L131" s="2">
        <v>-7.4093264248704702E-2</v>
      </c>
      <c r="M131" s="2">
        <v>-2.6860660324566299E-2</v>
      </c>
      <c r="N131" s="3">
        <v>-3.3351862145636499E-2</v>
      </c>
      <c r="O131" s="3">
        <v>-8.0866807610993699E-2</v>
      </c>
    </row>
    <row r="132" spans="1:15" x14ac:dyDescent="0.3">
      <c r="A132" s="8" t="s">
        <v>201</v>
      </c>
      <c r="B132" s="8" t="s">
        <v>79</v>
      </c>
      <c r="C132" s="2">
        <v>1.4630225080385899E-2</v>
      </c>
      <c r="D132" s="2">
        <v>1.41023609570591E-2</v>
      </c>
      <c r="E132" s="2">
        <v>8.4375000000000006E-3</v>
      </c>
      <c r="F132" s="2">
        <v>4.6637744034707197E-2</v>
      </c>
      <c r="G132" s="2">
        <v>5.3737971872686897E-2</v>
      </c>
      <c r="H132" s="2">
        <v>4.3270581624051702E-2</v>
      </c>
      <c r="I132" s="2">
        <v>5.9655265284136803E-2</v>
      </c>
      <c r="J132" s="2">
        <v>9.2387851061125903E-2</v>
      </c>
      <c r="K132" s="2">
        <v>7.4104234527687302E-2</v>
      </c>
      <c r="L132" s="2">
        <v>9.6176757283656406E-2</v>
      </c>
      <c r="M132" s="2">
        <v>0.112439482264598</v>
      </c>
      <c r="N132" s="3">
        <v>0.43080442241708</v>
      </c>
      <c r="O132" s="3">
        <v>0.75921875000000005</v>
      </c>
    </row>
    <row r="133" spans="1:15" x14ac:dyDescent="0.3">
      <c r="A133" s="8" t="s">
        <v>201</v>
      </c>
      <c r="B133" s="8" t="s">
        <v>80</v>
      </c>
      <c r="C133" s="2">
        <v>8.5015940488841705E-3</v>
      </c>
      <c r="D133" s="2">
        <v>1.3698630136986301E-2</v>
      </c>
      <c r="E133" s="2">
        <v>8.8357588357588404E-2</v>
      </c>
      <c r="F133" s="2">
        <v>5.9216809933142302E-2</v>
      </c>
      <c r="G133" s="2">
        <v>7.3038773669972995E-2</v>
      </c>
      <c r="H133" s="2">
        <v>0.14285714285714299</v>
      </c>
      <c r="I133" s="2">
        <v>0.13088235294117601</v>
      </c>
      <c r="J133" s="2">
        <v>9.2977893368010406E-2</v>
      </c>
      <c r="K133" s="2">
        <v>9.2207019631171894E-2</v>
      </c>
      <c r="L133" s="2">
        <v>0.12636165577342001</v>
      </c>
      <c r="M133" s="2">
        <v>0.139748549323017</v>
      </c>
      <c r="N133" s="3">
        <v>0.53250975292587799</v>
      </c>
      <c r="O133" s="3">
        <v>1.4501039501039501</v>
      </c>
    </row>
    <row r="134" spans="1:15" x14ac:dyDescent="0.3">
      <c r="A134" s="8" t="s">
        <v>201</v>
      </c>
      <c r="B134" s="8" t="s">
        <v>81</v>
      </c>
      <c r="C134" s="2">
        <v>6.32688927943761E-2</v>
      </c>
      <c r="D134" s="2">
        <v>2.4793388429752101E-2</v>
      </c>
      <c r="E134" s="2">
        <v>4.3548387096774201E-2</v>
      </c>
      <c r="F134" s="2">
        <v>6.8006182380216398E-2</v>
      </c>
      <c r="G134" s="2">
        <v>3.1837916063675802E-2</v>
      </c>
      <c r="H134" s="2">
        <v>3.6465638148667601E-2</v>
      </c>
      <c r="I134" s="2">
        <v>8.1190798376183995E-2</v>
      </c>
      <c r="J134" s="2">
        <v>6.2578222778473094E-2</v>
      </c>
      <c r="K134" s="2">
        <v>5.7714958775029399E-2</v>
      </c>
      <c r="L134" s="2">
        <v>0.103563474387528</v>
      </c>
      <c r="M134" s="2">
        <v>6.8617558022199807E-2</v>
      </c>
      <c r="N134" s="3">
        <v>0.32540675844806</v>
      </c>
      <c r="O134" s="3">
        <v>0.70806451612903198</v>
      </c>
    </row>
    <row r="135" spans="1:15" x14ac:dyDescent="0.3">
      <c r="A135" s="8" t="s">
        <v>201</v>
      </c>
      <c r="B135" s="8" t="s">
        <v>82</v>
      </c>
      <c r="C135" s="2">
        <v>1.2574739567281E-2</v>
      </c>
      <c r="D135" s="2">
        <v>1.016618980946E-2</v>
      </c>
      <c r="E135" s="2">
        <v>-5.7249608292153798E-3</v>
      </c>
      <c r="F135" s="2">
        <v>9.2126795563367506E-3</v>
      </c>
      <c r="G135" s="2">
        <v>7.1467179148399498E-3</v>
      </c>
      <c r="H135" s="2">
        <v>5.7245080500894496E-3</v>
      </c>
      <c r="I135" s="2">
        <v>5.3361792956243296E-3</v>
      </c>
      <c r="J135" s="2">
        <v>3.3144609577730598E-2</v>
      </c>
      <c r="K135" s="2">
        <v>-6.2792556227879897E-3</v>
      </c>
      <c r="L135" s="2">
        <v>5.3998161764705899E-3</v>
      </c>
      <c r="M135" s="2">
        <v>1.54268083647583E-2</v>
      </c>
      <c r="N135" s="3">
        <v>4.8124557678697798E-2</v>
      </c>
      <c r="O135" s="3">
        <v>7.0989514282270696E-2</v>
      </c>
    </row>
    <row r="136" spans="1:15" x14ac:dyDescent="0.3">
      <c r="A136" s="8" t="s">
        <v>201</v>
      </c>
      <c r="B136" s="8" t="s">
        <v>16</v>
      </c>
      <c r="C136" s="2">
        <v>2.3407022106632001E-2</v>
      </c>
      <c r="D136" s="2">
        <v>4.8284625158831002E-2</v>
      </c>
      <c r="E136" s="2">
        <v>9.9393939393939396E-2</v>
      </c>
      <c r="F136" s="2">
        <v>5.0716648291069498E-2</v>
      </c>
      <c r="G136" s="2">
        <v>9.2339979013641105E-2</v>
      </c>
      <c r="H136" s="2">
        <v>7.8770413064361194E-2</v>
      </c>
      <c r="I136" s="2">
        <v>0.153161175422974</v>
      </c>
      <c r="J136" s="2">
        <v>0.163706563706564</v>
      </c>
      <c r="K136" s="2">
        <v>0.104844061048441</v>
      </c>
      <c r="L136" s="2">
        <v>0.11111111111111099</v>
      </c>
      <c r="M136" s="2">
        <v>0.15081081081081099</v>
      </c>
      <c r="N136" s="3">
        <v>0.64401544401544397</v>
      </c>
      <c r="O136" s="3">
        <v>1.5806060606060599</v>
      </c>
    </row>
    <row r="137" spans="1:15" x14ac:dyDescent="0.3">
      <c r="A137" s="8" t="s">
        <v>201</v>
      </c>
      <c r="B137" s="8" t="s">
        <v>83</v>
      </c>
      <c r="C137" s="2">
        <v>-3.9149510631117102E-2</v>
      </c>
      <c r="D137" s="2">
        <v>-7.0600632244467901E-2</v>
      </c>
      <c r="E137" s="2">
        <v>-7.7475434618291802E-2</v>
      </c>
      <c r="F137" s="2">
        <v>-4.34248258910283E-2</v>
      </c>
      <c r="G137" s="2">
        <v>-1.7987152034261201E-2</v>
      </c>
      <c r="H137" s="2">
        <v>-1.39555167902311E-2</v>
      </c>
      <c r="I137" s="2">
        <v>4.42282176028306E-3</v>
      </c>
      <c r="J137" s="2">
        <v>3.4346103038309102E-2</v>
      </c>
      <c r="K137" s="2">
        <v>6.8114091102596903E-3</v>
      </c>
      <c r="L137" s="2">
        <v>-0.112050739957717</v>
      </c>
      <c r="M137" s="2">
        <v>-4.33333333333333E-2</v>
      </c>
      <c r="N137" s="3">
        <v>-0.11536767943637199</v>
      </c>
      <c r="O137" s="3">
        <v>-0.240740740740741</v>
      </c>
    </row>
    <row r="138" spans="1:15" x14ac:dyDescent="0.3">
      <c r="A138" s="8" t="s">
        <v>202</v>
      </c>
      <c r="B138" s="8" t="s">
        <v>79</v>
      </c>
      <c r="C138" s="2">
        <v>-1.28410914927769E-2</v>
      </c>
      <c r="D138" s="2">
        <v>5.4200542005420098E-3</v>
      </c>
      <c r="E138" s="2">
        <v>0.105121293800539</v>
      </c>
      <c r="F138" s="2">
        <v>1.0243902439024399E-2</v>
      </c>
      <c r="G138" s="2">
        <v>4.3457267020762899E-2</v>
      </c>
      <c r="H138" s="2">
        <v>9.3475242943081904E-2</v>
      </c>
      <c r="I138" s="2">
        <v>0.114684722809987</v>
      </c>
      <c r="J138" s="2">
        <v>1.2148823082763899E-2</v>
      </c>
      <c r="K138" s="2">
        <v>0.12340585146286601</v>
      </c>
      <c r="L138" s="2">
        <v>0.128213689482471</v>
      </c>
      <c r="M138" s="2">
        <v>0.12133767386800801</v>
      </c>
      <c r="N138" s="3">
        <v>0.43849658314350798</v>
      </c>
      <c r="O138" s="3">
        <v>1.0425876010781701</v>
      </c>
    </row>
    <row r="139" spans="1:15" x14ac:dyDescent="0.3">
      <c r="A139" s="8" t="s">
        <v>202</v>
      </c>
      <c r="B139" s="8" t="s">
        <v>80</v>
      </c>
      <c r="C139" s="2">
        <v>-1.1450381679389301E-2</v>
      </c>
      <c r="D139" s="2">
        <v>-1.15830115830116E-2</v>
      </c>
      <c r="E139" s="2">
        <v>0.1484375</v>
      </c>
      <c r="F139" s="2">
        <v>1.02040816326531E-2</v>
      </c>
      <c r="G139" s="2">
        <v>1.34680134680135E-2</v>
      </c>
      <c r="H139" s="2">
        <v>0.222591362126246</v>
      </c>
      <c r="I139" s="2">
        <v>0.27717391304347799</v>
      </c>
      <c r="J139" s="2">
        <v>0.159574468085106</v>
      </c>
      <c r="K139" s="2">
        <v>0.146788990825688</v>
      </c>
      <c r="L139" s="2">
        <v>0.2064</v>
      </c>
      <c r="M139" s="2">
        <v>0.193633952254642</v>
      </c>
      <c r="N139" s="3">
        <v>0.91489361702127703</v>
      </c>
      <c r="O139" s="3">
        <v>2.515625</v>
      </c>
    </row>
    <row r="140" spans="1:15" x14ac:dyDescent="0.3">
      <c r="A140" s="8" t="s">
        <v>202</v>
      </c>
      <c r="B140" s="8" t="s">
        <v>81</v>
      </c>
      <c r="C140" s="2">
        <v>4.5454545454545497E-2</v>
      </c>
      <c r="D140" s="2">
        <v>5.9006211180124203E-2</v>
      </c>
      <c r="E140" s="2">
        <v>0.114369501466276</v>
      </c>
      <c r="F140" s="2">
        <v>2.6315789473684201E-3</v>
      </c>
      <c r="G140" s="2">
        <v>9.1863517060367494E-2</v>
      </c>
      <c r="H140" s="2">
        <v>6.7307692307692304E-2</v>
      </c>
      <c r="I140" s="2">
        <v>0.101351351351351</v>
      </c>
      <c r="J140" s="2">
        <v>3.88548057259714E-2</v>
      </c>
      <c r="K140" s="2">
        <v>6.1023622047244097E-2</v>
      </c>
      <c r="L140" s="2">
        <v>3.3395176252319102E-2</v>
      </c>
      <c r="M140" s="2">
        <v>0.104129263913824</v>
      </c>
      <c r="N140" s="3">
        <v>0.25766871165644201</v>
      </c>
      <c r="O140" s="3">
        <v>0.803519061583578</v>
      </c>
    </row>
    <row r="141" spans="1:15" x14ac:dyDescent="0.3">
      <c r="A141" s="8" t="s">
        <v>202</v>
      </c>
      <c r="B141" s="8" t="s">
        <v>82</v>
      </c>
      <c r="C141" s="2">
        <v>1.3187150195507201E-2</v>
      </c>
      <c r="D141" s="2">
        <v>1.5588346575860799E-2</v>
      </c>
      <c r="E141" s="2">
        <v>2.9655018254973499E-2</v>
      </c>
      <c r="F141" s="2">
        <v>1.7512120992836E-2</v>
      </c>
      <c r="G141" s="2">
        <v>3.1078870635089999E-2</v>
      </c>
      <c r="H141" s="2">
        <v>1.47606566422955E-2</v>
      </c>
      <c r="I141" s="2">
        <v>1.8556280587275702E-2</v>
      </c>
      <c r="J141" s="2">
        <v>2.54921588254922E-2</v>
      </c>
      <c r="K141" s="2">
        <v>2.38172707750374E-2</v>
      </c>
      <c r="L141" s="2">
        <v>1.9195321934786801E-2</v>
      </c>
      <c r="M141" s="2">
        <v>1.98939819145619E-2</v>
      </c>
      <c r="N141" s="3">
        <v>9.1358024691357995E-2</v>
      </c>
      <c r="O141" s="3">
        <v>0.218538111914164</v>
      </c>
    </row>
    <row r="142" spans="1:15" x14ac:dyDescent="0.3">
      <c r="A142" s="8" t="s">
        <v>202</v>
      </c>
      <c r="B142" s="8" t="s">
        <v>16</v>
      </c>
      <c r="C142" s="2">
        <v>4.9833887043189397E-2</v>
      </c>
      <c r="D142" s="2">
        <v>6.3291139240506306E-2</v>
      </c>
      <c r="E142" s="2">
        <v>5.3571428571428603E-2</v>
      </c>
      <c r="F142" s="2">
        <v>5.6497175141242903E-3</v>
      </c>
      <c r="G142" s="2">
        <v>3.0898876404494399E-2</v>
      </c>
      <c r="H142" s="2">
        <v>4.9046321525885603E-2</v>
      </c>
      <c r="I142" s="2">
        <v>0.231168831168831</v>
      </c>
      <c r="J142" s="2">
        <v>0.124472573839662</v>
      </c>
      <c r="K142" s="2">
        <v>0.212007504690432</v>
      </c>
      <c r="L142" s="2">
        <v>0.187306501547988</v>
      </c>
      <c r="M142" s="2">
        <v>0.13037809647979101</v>
      </c>
      <c r="N142" s="3">
        <v>0.829113924050633</v>
      </c>
      <c r="O142" s="3">
        <v>1.5803571428571399</v>
      </c>
    </row>
    <row r="143" spans="1:15" x14ac:dyDescent="0.3">
      <c r="A143" s="8" t="s">
        <v>202</v>
      </c>
      <c r="B143" s="8" t="s">
        <v>83</v>
      </c>
      <c r="C143" s="2">
        <v>-3.3750000000000002E-2</v>
      </c>
      <c r="D143" s="2">
        <v>-5.36869340232859E-2</v>
      </c>
      <c r="E143" s="2">
        <v>9.5693779904306199E-3</v>
      </c>
      <c r="F143" s="2">
        <v>-2.4373730534868E-2</v>
      </c>
      <c r="G143" s="2">
        <v>-1.38792505204719E-3</v>
      </c>
      <c r="H143" s="2">
        <v>-1.25086865879083E-2</v>
      </c>
      <c r="I143" s="2">
        <v>-2.11118930330753E-3</v>
      </c>
      <c r="J143" s="2">
        <v>-1.41043723554302E-3</v>
      </c>
      <c r="K143" s="2">
        <v>1.41242937853107E-3</v>
      </c>
      <c r="L143" s="2">
        <v>-8.7447108603667098E-2</v>
      </c>
      <c r="M143" s="2">
        <v>-6.1823802163833097E-2</v>
      </c>
      <c r="N143" s="3">
        <v>-0.14386459802538801</v>
      </c>
      <c r="O143" s="3">
        <v>-0.17019822282980199</v>
      </c>
    </row>
    <row r="144" spans="1:15" x14ac:dyDescent="0.3">
      <c r="A144" s="11" t="s">
        <v>17</v>
      </c>
      <c r="B144" s="11" t="s">
        <v>17</v>
      </c>
      <c r="C144" s="3">
        <v>1.80317467203913E-2</v>
      </c>
      <c r="D144" s="3">
        <v>7.5217609017589797E-3</v>
      </c>
      <c r="E144" s="3">
        <v>1.1658400922097601E-2</v>
      </c>
      <c r="F144" s="3">
        <v>1.8741605213782899E-2</v>
      </c>
      <c r="G144" s="3">
        <v>2.5614980120559201E-2</v>
      </c>
      <c r="H144" s="3">
        <v>3.2378275092787998E-2</v>
      </c>
      <c r="I144" s="3">
        <v>3.70268083395109E-2</v>
      </c>
      <c r="J144" s="3">
        <v>4.2470086388547601E-2</v>
      </c>
      <c r="K144" s="3">
        <v>4.0089995204438802E-2</v>
      </c>
      <c r="L144" s="3">
        <v>4.5266904527983202E-2</v>
      </c>
      <c r="M144" s="3">
        <v>5.5810003586549202E-2</v>
      </c>
      <c r="N144" s="3">
        <v>0.19659585204150801</v>
      </c>
      <c r="O144" s="3">
        <v>0.35412458891579501</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45</v>
      </c>
      <c r="B149" s="15"/>
    </row>
    <row r="150" spans="1:2" x14ac:dyDescent="0.3">
      <c r="A150" s="14" t="s">
        <v>86</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220</v>
      </c>
      <c r="B1" s="15"/>
    </row>
    <row r="2" spans="1:14" ht="15.6" x14ac:dyDescent="0.3">
      <c r="A2" s="12" t="s">
        <v>140</v>
      </c>
      <c r="B2" s="15"/>
    </row>
    <row r="3" spans="1:14" ht="15.6" x14ac:dyDescent="0.3">
      <c r="A3" s="12" t="s">
        <v>204</v>
      </c>
      <c r="B3" s="15"/>
    </row>
    <row r="4" spans="1:14" ht="15.6" x14ac:dyDescent="0.3">
      <c r="A4" s="12" t="s">
        <v>85</v>
      </c>
      <c r="B4" s="15"/>
    </row>
    <row r="5" spans="1:14" ht="15.6" x14ac:dyDescent="0.3">
      <c r="A5" s="12" t="s">
        <v>77</v>
      </c>
      <c r="B5" s="15"/>
    </row>
    <row r="6" spans="1:14" x14ac:dyDescent="0.3">
      <c r="A6" s="16" t="str">
        <f>HYPERLINK("#'Table of contents'!A81",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87</v>
      </c>
      <c r="C9" s="1">
        <v>1987</v>
      </c>
      <c r="D9" s="1">
        <v>2067</v>
      </c>
      <c r="E9" s="1">
        <v>2231</v>
      </c>
      <c r="F9" s="1">
        <v>2278</v>
      </c>
      <c r="G9" s="1">
        <v>2299</v>
      </c>
      <c r="H9" s="1">
        <v>2257</v>
      </c>
      <c r="I9" s="1">
        <v>2426</v>
      </c>
      <c r="J9" s="1">
        <v>2524</v>
      </c>
      <c r="K9" s="1">
        <v>2748</v>
      </c>
      <c r="L9" s="1">
        <v>2926</v>
      </c>
      <c r="M9" s="1">
        <v>3248</v>
      </c>
      <c r="N9" s="1">
        <v>3503</v>
      </c>
    </row>
    <row r="10" spans="1:14" x14ac:dyDescent="0.3">
      <c r="A10" s="7" t="s">
        <v>196</v>
      </c>
      <c r="B10" s="7" t="s">
        <v>88</v>
      </c>
      <c r="C10" s="1">
        <v>3606</v>
      </c>
      <c r="D10" s="1">
        <v>3713</v>
      </c>
      <c r="E10" s="1">
        <v>3726</v>
      </c>
      <c r="F10" s="1">
        <v>3707</v>
      </c>
      <c r="G10" s="1">
        <v>3907</v>
      </c>
      <c r="H10" s="1">
        <v>4107</v>
      </c>
      <c r="I10" s="1">
        <v>4339</v>
      </c>
      <c r="J10" s="1">
        <v>4580</v>
      </c>
      <c r="K10" s="1">
        <v>4927</v>
      </c>
      <c r="L10" s="1">
        <v>5339</v>
      </c>
      <c r="M10" s="1">
        <v>5929</v>
      </c>
      <c r="N10" s="1">
        <v>6505</v>
      </c>
    </row>
    <row r="11" spans="1:14" x14ac:dyDescent="0.3">
      <c r="A11" s="7" t="s">
        <v>196</v>
      </c>
      <c r="B11" s="7" t="s">
        <v>89</v>
      </c>
      <c r="C11" s="1">
        <v>209</v>
      </c>
      <c r="D11" s="1">
        <v>212</v>
      </c>
      <c r="E11" s="1">
        <v>224</v>
      </c>
      <c r="F11" s="1">
        <v>249</v>
      </c>
      <c r="G11" s="1">
        <v>241</v>
      </c>
      <c r="H11" s="1">
        <v>224</v>
      </c>
      <c r="I11" s="1">
        <v>250</v>
      </c>
      <c r="J11" s="1">
        <v>266</v>
      </c>
      <c r="K11" s="1">
        <v>314</v>
      </c>
      <c r="L11" s="1">
        <v>361</v>
      </c>
      <c r="M11" s="1">
        <v>419</v>
      </c>
      <c r="N11" s="1">
        <v>463</v>
      </c>
    </row>
    <row r="12" spans="1:14" x14ac:dyDescent="0.3">
      <c r="A12" s="7" t="s">
        <v>196</v>
      </c>
      <c r="B12" s="7" t="s">
        <v>90</v>
      </c>
      <c r="C12" s="1">
        <v>741</v>
      </c>
      <c r="D12" s="1">
        <v>742</v>
      </c>
      <c r="E12" s="1">
        <v>770</v>
      </c>
      <c r="F12" s="1">
        <v>760</v>
      </c>
      <c r="G12" s="1">
        <v>819</v>
      </c>
      <c r="H12" s="1">
        <v>878</v>
      </c>
      <c r="I12" s="1">
        <v>979</v>
      </c>
      <c r="J12" s="1">
        <v>1047</v>
      </c>
      <c r="K12" s="1">
        <v>1159</v>
      </c>
      <c r="L12" s="1">
        <v>1282</v>
      </c>
      <c r="M12" s="1">
        <v>1499</v>
      </c>
      <c r="N12" s="1">
        <v>1673</v>
      </c>
    </row>
    <row r="13" spans="1:14" x14ac:dyDescent="0.3">
      <c r="A13" s="7" t="s">
        <v>196</v>
      </c>
      <c r="B13" s="7" t="s">
        <v>91</v>
      </c>
      <c r="C13" s="1">
        <v>240</v>
      </c>
      <c r="D13" s="1">
        <v>262</v>
      </c>
      <c r="E13" s="1">
        <v>273</v>
      </c>
      <c r="F13" s="1">
        <v>308</v>
      </c>
      <c r="G13" s="1">
        <v>305</v>
      </c>
      <c r="H13" s="1">
        <v>309</v>
      </c>
      <c r="I13" s="1">
        <v>315</v>
      </c>
      <c r="J13" s="1">
        <v>343</v>
      </c>
      <c r="K13" s="1">
        <v>366</v>
      </c>
      <c r="L13" s="1">
        <v>393</v>
      </c>
      <c r="M13" s="1">
        <v>420</v>
      </c>
      <c r="N13" s="1">
        <v>445</v>
      </c>
    </row>
    <row r="14" spans="1:14" x14ac:dyDescent="0.3">
      <c r="A14" s="7" t="s">
        <v>196</v>
      </c>
      <c r="B14" s="7" t="s">
        <v>92</v>
      </c>
      <c r="C14" s="1">
        <v>133</v>
      </c>
      <c r="D14" s="1">
        <v>145</v>
      </c>
      <c r="E14" s="1">
        <v>148</v>
      </c>
      <c r="F14" s="1">
        <v>148</v>
      </c>
      <c r="G14" s="1">
        <v>150</v>
      </c>
      <c r="H14" s="1">
        <v>167</v>
      </c>
      <c r="I14" s="1">
        <v>178</v>
      </c>
      <c r="J14" s="1">
        <v>181</v>
      </c>
      <c r="K14" s="1">
        <v>209</v>
      </c>
      <c r="L14" s="1">
        <v>218</v>
      </c>
      <c r="M14" s="1">
        <v>227</v>
      </c>
      <c r="N14" s="1">
        <v>244</v>
      </c>
    </row>
    <row r="15" spans="1:14" x14ac:dyDescent="0.3">
      <c r="A15" s="7" t="s">
        <v>196</v>
      </c>
      <c r="B15" s="7" t="s">
        <v>93</v>
      </c>
      <c r="C15" s="1">
        <v>7227</v>
      </c>
      <c r="D15" s="1">
        <v>7326</v>
      </c>
      <c r="E15" s="1">
        <v>7231</v>
      </c>
      <c r="F15" s="1">
        <v>7066</v>
      </c>
      <c r="G15" s="1">
        <v>7063</v>
      </c>
      <c r="H15" s="1">
        <v>6901</v>
      </c>
      <c r="I15" s="1">
        <v>6851</v>
      </c>
      <c r="J15" s="1">
        <v>6699</v>
      </c>
      <c r="K15" s="1">
        <v>6899</v>
      </c>
      <c r="L15" s="1">
        <v>6940</v>
      </c>
      <c r="M15" s="1">
        <v>7007</v>
      </c>
      <c r="N15" s="1">
        <v>7011</v>
      </c>
    </row>
    <row r="16" spans="1:14" x14ac:dyDescent="0.3">
      <c r="A16" s="7" t="s">
        <v>196</v>
      </c>
      <c r="B16" s="7" t="s">
        <v>94</v>
      </c>
      <c r="C16" s="1">
        <v>1789</v>
      </c>
      <c r="D16" s="1">
        <v>1878</v>
      </c>
      <c r="E16" s="1">
        <v>1935</v>
      </c>
      <c r="F16" s="1">
        <v>1899</v>
      </c>
      <c r="G16" s="1">
        <v>1956</v>
      </c>
      <c r="H16" s="1">
        <v>2034</v>
      </c>
      <c r="I16" s="1">
        <v>2069</v>
      </c>
      <c r="J16" s="1">
        <v>2123</v>
      </c>
      <c r="K16" s="1">
        <v>2182</v>
      </c>
      <c r="L16" s="1">
        <v>2241</v>
      </c>
      <c r="M16" s="1">
        <v>2224</v>
      </c>
      <c r="N16" s="1">
        <v>2230</v>
      </c>
    </row>
    <row r="17" spans="1:14" x14ac:dyDescent="0.3">
      <c r="A17" s="7" t="s">
        <v>196</v>
      </c>
      <c r="B17" s="7" t="s">
        <v>95</v>
      </c>
      <c r="C17" s="1">
        <v>182</v>
      </c>
      <c r="D17" s="1">
        <v>212</v>
      </c>
      <c r="E17" s="1">
        <v>216</v>
      </c>
      <c r="F17" s="1">
        <v>236</v>
      </c>
      <c r="G17" s="1">
        <v>254</v>
      </c>
      <c r="H17" s="1">
        <v>266</v>
      </c>
      <c r="I17" s="1">
        <v>296</v>
      </c>
      <c r="J17" s="1">
        <v>302</v>
      </c>
      <c r="K17" s="1">
        <v>304</v>
      </c>
      <c r="L17" s="1">
        <v>314</v>
      </c>
      <c r="M17" s="1">
        <v>325</v>
      </c>
      <c r="N17" s="1">
        <v>355</v>
      </c>
    </row>
    <row r="18" spans="1:14" x14ac:dyDescent="0.3">
      <c r="A18" s="7" t="s">
        <v>196</v>
      </c>
      <c r="B18" s="7" t="s">
        <v>96</v>
      </c>
      <c r="C18" s="1">
        <v>432</v>
      </c>
      <c r="D18" s="1">
        <v>437</v>
      </c>
      <c r="E18" s="1">
        <v>440</v>
      </c>
      <c r="F18" s="1">
        <v>469</v>
      </c>
      <c r="G18" s="1">
        <v>490</v>
      </c>
      <c r="H18" s="1">
        <v>518</v>
      </c>
      <c r="I18" s="1">
        <v>606</v>
      </c>
      <c r="J18" s="1">
        <v>697</v>
      </c>
      <c r="K18" s="1">
        <v>843</v>
      </c>
      <c r="L18" s="1">
        <v>932</v>
      </c>
      <c r="M18" s="1">
        <v>1050</v>
      </c>
      <c r="N18" s="1">
        <v>1225</v>
      </c>
    </row>
    <row r="19" spans="1:14" x14ac:dyDescent="0.3">
      <c r="A19" s="7" t="s">
        <v>196</v>
      </c>
      <c r="B19" s="7" t="s">
        <v>97</v>
      </c>
      <c r="C19" s="1">
        <v>1000</v>
      </c>
      <c r="D19" s="1">
        <v>1014</v>
      </c>
      <c r="E19" s="1">
        <v>936</v>
      </c>
      <c r="F19" s="1">
        <v>853</v>
      </c>
      <c r="G19" s="1">
        <v>834</v>
      </c>
      <c r="H19" s="1">
        <v>801</v>
      </c>
      <c r="I19" s="1">
        <v>765</v>
      </c>
      <c r="J19" s="1">
        <v>742</v>
      </c>
      <c r="K19" s="1">
        <v>748</v>
      </c>
      <c r="L19" s="1">
        <v>743</v>
      </c>
      <c r="M19" s="1">
        <v>715</v>
      </c>
      <c r="N19" s="1">
        <v>665</v>
      </c>
    </row>
    <row r="20" spans="1:14" x14ac:dyDescent="0.3">
      <c r="A20" s="7" t="s">
        <v>196</v>
      </c>
      <c r="B20" s="7" t="s">
        <v>98</v>
      </c>
      <c r="C20" s="1">
        <v>743</v>
      </c>
      <c r="D20" s="1">
        <v>708</v>
      </c>
      <c r="E20" s="1">
        <v>677</v>
      </c>
      <c r="F20" s="1">
        <v>594</v>
      </c>
      <c r="G20" s="1">
        <v>608</v>
      </c>
      <c r="H20" s="1">
        <v>604</v>
      </c>
      <c r="I20" s="1">
        <v>603</v>
      </c>
      <c r="J20" s="1">
        <v>621</v>
      </c>
      <c r="K20" s="1">
        <v>660</v>
      </c>
      <c r="L20" s="1">
        <v>692</v>
      </c>
      <c r="M20" s="1">
        <v>644</v>
      </c>
      <c r="N20" s="1">
        <v>639</v>
      </c>
    </row>
    <row r="21" spans="1:14" x14ac:dyDescent="0.3">
      <c r="A21" s="7" t="s">
        <v>197</v>
      </c>
      <c r="B21" s="7" t="s">
        <v>87</v>
      </c>
      <c r="C21" s="1">
        <v>6193</v>
      </c>
      <c r="D21" s="1">
        <v>6572</v>
      </c>
      <c r="E21" s="1">
        <v>6787</v>
      </c>
      <c r="F21" s="1">
        <v>7131</v>
      </c>
      <c r="G21" s="1">
        <v>7460</v>
      </c>
      <c r="H21" s="1">
        <v>7866</v>
      </c>
      <c r="I21" s="1">
        <v>8278</v>
      </c>
      <c r="J21" s="1">
        <v>8690</v>
      </c>
      <c r="K21" s="1">
        <v>9250</v>
      </c>
      <c r="L21" s="1">
        <v>9645</v>
      </c>
      <c r="M21" s="1">
        <v>10180</v>
      </c>
      <c r="N21" s="1">
        <v>10614</v>
      </c>
    </row>
    <row r="22" spans="1:14" x14ac:dyDescent="0.3">
      <c r="A22" s="7" t="s">
        <v>197</v>
      </c>
      <c r="B22" s="7" t="s">
        <v>88</v>
      </c>
      <c r="C22" s="1">
        <v>5744</v>
      </c>
      <c r="D22" s="1">
        <v>5662</v>
      </c>
      <c r="E22" s="1">
        <v>5512</v>
      </c>
      <c r="F22" s="1">
        <v>5474</v>
      </c>
      <c r="G22" s="1">
        <v>5498</v>
      </c>
      <c r="H22" s="1">
        <v>5625</v>
      </c>
      <c r="I22" s="1">
        <v>5910</v>
      </c>
      <c r="J22" s="1">
        <v>6268</v>
      </c>
      <c r="K22" s="1">
        <v>6590</v>
      </c>
      <c r="L22" s="1">
        <v>7011</v>
      </c>
      <c r="M22" s="1">
        <v>7725</v>
      </c>
      <c r="N22" s="1">
        <v>8680</v>
      </c>
    </row>
    <row r="23" spans="1:14" x14ac:dyDescent="0.3">
      <c r="A23" s="7" t="s">
        <v>197</v>
      </c>
      <c r="B23" s="7" t="s">
        <v>89</v>
      </c>
      <c r="C23" s="1">
        <v>651</v>
      </c>
      <c r="D23" s="1">
        <v>704</v>
      </c>
      <c r="E23" s="1">
        <v>732</v>
      </c>
      <c r="F23" s="1">
        <v>755</v>
      </c>
      <c r="G23" s="1">
        <v>828</v>
      </c>
      <c r="H23" s="1">
        <v>931</v>
      </c>
      <c r="I23" s="1">
        <v>1017</v>
      </c>
      <c r="J23" s="1">
        <v>1050</v>
      </c>
      <c r="K23" s="1">
        <v>1101</v>
      </c>
      <c r="L23" s="1">
        <v>1186</v>
      </c>
      <c r="M23" s="1">
        <v>1279</v>
      </c>
      <c r="N23" s="1">
        <v>1348</v>
      </c>
    </row>
    <row r="24" spans="1:14" x14ac:dyDescent="0.3">
      <c r="A24" s="7" t="s">
        <v>197</v>
      </c>
      <c r="B24" s="7" t="s">
        <v>90</v>
      </c>
      <c r="C24" s="1">
        <v>1338</v>
      </c>
      <c r="D24" s="1">
        <v>1357</v>
      </c>
      <c r="E24" s="1">
        <v>1329</v>
      </c>
      <c r="F24" s="1">
        <v>1301</v>
      </c>
      <c r="G24" s="1">
        <v>1302</v>
      </c>
      <c r="H24" s="1">
        <v>1325</v>
      </c>
      <c r="I24" s="1">
        <v>1374</v>
      </c>
      <c r="J24" s="1">
        <v>1438</v>
      </c>
      <c r="K24" s="1">
        <v>1491</v>
      </c>
      <c r="L24" s="1">
        <v>1593</v>
      </c>
      <c r="M24" s="1">
        <v>1728</v>
      </c>
      <c r="N24" s="1">
        <v>1909</v>
      </c>
    </row>
    <row r="25" spans="1:14" x14ac:dyDescent="0.3">
      <c r="A25" s="7" t="s">
        <v>197</v>
      </c>
      <c r="B25" s="7" t="s">
        <v>91</v>
      </c>
      <c r="C25" s="1">
        <v>760</v>
      </c>
      <c r="D25" s="1">
        <v>818</v>
      </c>
      <c r="E25" s="1">
        <v>903</v>
      </c>
      <c r="F25" s="1">
        <v>934</v>
      </c>
      <c r="G25" s="1">
        <v>992</v>
      </c>
      <c r="H25" s="1">
        <v>1046</v>
      </c>
      <c r="I25" s="1">
        <v>1142</v>
      </c>
      <c r="J25" s="1">
        <v>1180</v>
      </c>
      <c r="K25" s="1">
        <v>1257</v>
      </c>
      <c r="L25" s="1">
        <v>1335</v>
      </c>
      <c r="M25" s="1">
        <v>1410</v>
      </c>
      <c r="N25" s="1">
        <v>1476</v>
      </c>
    </row>
    <row r="26" spans="1:14" x14ac:dyDescent="0.3">
      <c r="A26" s="7" t="s">
        <v>197</v>
      </c>
      <c r="B26" s="7" t="s">
        <v>92</v>
      </c>
      <c r="C26" s="1">
        <v>264</v>
      </c>
      <c r="D26" s="1">
        <v>278</v>
      </c>
      <c r="E26" s="1">
        <v>280</v>
      </c>
      <c r="F26" s="1">
        <v>295</v>
      </c>
      <c r="G26" s="1">
        <v>302</v>
      </c>
      <c r="H26" s="1">
        <v>317</v>
      </c>
      <c r="I26" s="1">
        <v>340</v>
      </c>
      <c r="J26" s="1">
        <v>375</v>
      </c>
      <c r="K26" s="1">
        <v>399</v>
      </c>
      <c r="L26" s="1">
        <v>436</v>
      </c>
      <c r="M26" s="1">
        <v>471</v>
      </c>
      <c r="N26" s="1">
        <v>516</v>
      </c>
    </row>
    <row r="27" spans="1:14" x14ac:dyDescent="0.3">
      <c r="A27" s="7" t="s">
        <v>197</v>
      </c>
      <c r="B27" s="7" t="s">
        <v>93</v>
      </c>
      <c r="C27" s="1">
        <v>14005</v>
      </c>
      <c r="D27" s="1">
        <v>14632</v>
      </c>
      <c r="E27" s="1">
        <v>14938</v>
      </c>
      <c r="F27" s="1">
        <v>15302</v>
      </c>
      <c r="G27" s="1">
        <v>15548</v>
      </c>
      <c r="H27" s="1">
        <v>15757</v>
      </c>
      <c r="I27" s="1">
        <v>16056</v>
      </c>
      <c r="J27" s="1">
        <v>16188</v>
      </c>
      <c r="K27" s="1">
        <v>16610</v>
      </c>
      <c r="L27" s="1">
        <v>16579</v>
      </c>
      <c r="M27" s="1">
        <v>16659</v>
      </c>
      <c r="N27" s="1">
        <v>16797</v>
      </c>
    </row>
    <row r="28" spans="1:14" x14ac:dyDescent="0.3">
      <c r="A28" s="7" t="s">
        <v>197</v>
      </c>
      <c r="B28" s="7" t="s">
        <v>94</v>
      </c>
      <c r="C28" s="1">
        <v>5275</v>
      </c>
      <c r="D28" s="1">
        <v>5621</v>
      </c>
      <c r="E28" s="1">
        <v>5781</v>
      </c>
      <c r="F28" s="1">
        <v>5838</v>
      </c>
      <c r="G28" s="1">
        <v>6008</v>
      </c>
      <c r="H28" s="1">
        <v>6107</v>
      </c>
      <c r="I28" s="1">
        <v>6250</v>
      </c>
      <c r="J28" s="1">
        <v>6259</v>
      </c>
      <c r="K28" s="1">
        <v>6417</v>
      </c>
      <c r="L28" s="1">
        <v>6305</v>
      </c>
      <c r="M28" s="1">
        <v>6384</v>
      </c>
      <c r="N28" s="1">
        <v>6617</v>
      </c>
    </row>
    <row r="29" spans="1:14" x14ac:dyDescent="0.3">
      <c r="A29" s="7" t="s">
        <v>197</v>
      </c>
      <c r="B29" s="7" t="s">
        <v>95</v>
      </c>
      <c r="C29" s="1">
        <v>680</v>
      </c>
      <c r="D29" s="1">
        <v>692</v>
      </c>
      <c r="E29" s="1">
        <v>755</v>
      </c>
      <c r="F29" s="1">
        <v>791</v>
      </c>
      <c r="G29" s="1">
        <v>878</v>
      </c>
      <c r="H29" s="1">
        <v>923</v>
      </c>
      <c r="I29" s="1">
        <v>977</v>
      </c>
      <c r="J29" s="1">
        <v>1041</v>
      </c>
      <c r="K29" s="1">
        <v>1106</v>
      </c>
      <c r="L29" s="1">
        <v>1212</v>
      </c>
      <c r="M29" s="1">
        <v>1304</v>
      </c>
      <c r="N29" s="1">
        <v>1391</v>
      </c>
    </row>
    <row r="30" spans="1:14" x14ac:dyDescent="0.3">
      <c r="A30" s="7" t="s">
        <v>197</v>
      </c>
      <c r="B30" s="7" t="s">
        <v>96</v>
      </c>
      <c r="C30" s="1">
        <v>900</v>
      </c>
      <c r="D30" s="1">
        <v>923</v>
      </c>
      <c r="E30" s="1">
        <v>926</v>
      </c>
      <c r="F30" s="1">
        <v>929</v>
      </c>
      <c r="G30" s="1">
        <v>949</v>
      </c>
      <c r="H30" s="1">
        <v>1028</v>
      </c>
      <c r="I30" s="1">
        <v>1092</v>
      </c>
      <c r="J30" s="1">
        <v>1215</v>
      </c>
      <c r="K30" s="1">
        <v>1339</v>
      </c>
      <c r="L30" s="1">
        <v>1549</v>
      </c>
      <c r="M30" s="1">
        <v>1845</v>
      </c>
      <c r="N30" s="1">
        <v>2105</v>
      </c>
    </row>
    <row r="31" spans="1:14" x14ac:dyDescent="0.3">
      <c r="A31" s="7" t="s">
        <v>197</v>
      </c>
      <c r="B31" s="7" t="s">
        <v>97</v>
      </c>
      <c r="C31" s="1">
        <v>2412</v>
      </c>
      <c r="D31" s="1">
        <v>2346</v>
      </c>
      <c r="E31" s="1">
        <v>2254</v>
      </c>
      <c r="F31" s="1">
        <v>2123</v>
      </c>
      <c r="G31" s="1">
        <v>2071</v>
      </c>
      <c r="H31" s="1">
        <v>2078</v>
      </c>
      <c r="I31" s="1">
        <v>2071</v>
      </c>
      <c r="J31" s="1">
        <v>2084</v>
      </c>
      <c r="K31" s="1">
        <v>2112</v>
      </c>
      <c r="L31" s="1">
        <v>2117</v>
      </c>
      <c r="M31" s="1">
        <v>1920</v>
      </c>
      <c r="N31" s="1">
        <v>1778</v>
      </c>
    </row>
    <row r="32" spans="1:14" x14ac:dyDescent="0.3">
      <c r="A32" s="7" t="s">
        <v>197</v>
      </c>
      <c r="B32" s="7" t="s">
        <v>98</v>
      </c>
      <c r="C32" s="1">
        <v>1701</v>
      </c>
      <c r="D32" s="1">
        <v>1608</v>
      </c>
      <c r="E32" s="1">
        <v>1473</v>
      </c>
      <c r="F32" s="1">
        <v>1310</v>
      </c>
      <c r="G32" s="1">
        <v>1254</v>
      </c>
      <c r="H32" s="1">
        <v>1224</v>
      </c>
      <c r="I32" s="1">
        <v>1230</v>
      </c>
      <c r="J32" s="1">
        <v>1233</v>
      </c>
      <c r="K32" s="1">
        <v>1264</v>
      </c>
      <c r="L32" s="1">
        <v>1262</v>
      </c>
      <c r="M32" s="1">
        <v>1216</v>
      </c>
      <c r="N32" s="1">
        <v>1229</v>
      </c>
    </row>
    <row r="33" spans="1:14" x14ac:dyDescent="0.3">
      <c r="A33" s="7" t="s">
        <v>198</v>
      </c>
      <c r="B33" s="7" t="s">
        <v>87</v>
      </c>
      <c r="C33" s="1">
        <v>3787</v>
      </c>
      <c r="D33" s="1">
        <v>4042</v>
      </c>
      <c r="E33" s="1">
        <v>4322</v>
      </c>
      <c r="F33" s="1">
        <v>4698</v>
      </c>
      <c r="G33" s="1">
        <v>4736</v>
      </c>
      <c r="H33" s="1">
        <v>4819</v>
      </c>
      <c r="I33" s="1">
        <v>5102</v>
      </c>
      <c r="J33" s="1">
        <v>5462</v>
      </c>
      <c r="K33" s="1">
        <v>5665</v>
      </c>
      <c r="L33" s="1">
        <v>5905</v>
      </c>
      <c r="M33" s="1">
        <v>6084</v>
      </c>
      <c r="N33" s="1">
        <v>6490</v>
      </c>
    </row>
    <row r="34" spans="1:14" x14ac:dyDescent="0.3">
      <c r="A34" s="7" t="s">
        <v>198</v>
      </c>
      <c r="B34" s="7" t="s">
        <v>88</v>
      </c>
      <c r="C34" s="1">
        <v>6814</v>
      </c>
      <c r="D34" s="1">
        <v>6925</v>
      </c>
      <c r="E34" s="1">
        <v>7000</v>
      </c>
      <c r="F34" s="1">
        <v>7188</v>
      </c>
      <c r="G34" s="1">
        <v>7377</v>
      </c>
      <c r="H34" s="1">
        <v>7546</v>
      </c>
      <c r="I34" s="1">
        <v>7934</v>
      </c>
      <c r="J34" s="1">
        <v>8514</v>
      </c>
      <c r="K34" s="1">
        <v>9034</v>
      </c>
      <c r="L34" s="1">
        <v>9539</v>
      </c>
      <c r="M34" s="1">
        <v>10459</v>
      </c>
      <c r="N34" s="1">
        <v>11870</v>
      </c>
    </row>
    <row r="35" spans="1:14" x14ac:dyDescent="0.3">
      <c r="A35" s="7" t="s">
        <v>198</v>
      </c>
      <c r="B35" s="7" t="s">
        <v>89</v>
      </c>
      <c r="C35" s="1">
        <v>260</v>
      </c>
      <c r="D35" s="1">
        <v>282</v>
      </c>
      <c r="E35" s="1">
        <v>313</v>
      </c>
      <c r="F35" s="1">
        <v>362</v>
      </c>
      <c r="G35" s="1">
        <v>400</v>
      </c>
      <c r="H35" s="1">
        <v>421</v>
      </c>
      <c r="I35" s="1">
        <v>448</v>
      </c>
      <c r="J35" s="1">
        <v>472</v>
      </c>
      <c r="K35" s="1">
        <v>529</v>
      </c>
      <c r="L35" s="1">
        <v>558</v>
      </c>
      <c r="M35" s="1">
        <v>612</v>
      </c>
      <c r="N35" s="1">
        <v>699</v>
      </c>
    </row>
    <row r="36" spans="1:14" x14ac:dyDescent="0.3">
      <c r="A36" s="7" t="s">
        <v>198</v>
      </c>
      <c r="B36" s="7" t="s">
        <v>90</v>
      </c>
      <c r="C36" s="1">
        <v>941</v>
      </c>
      <c r="D36" s="1">
        <v>955</v>
      </c>
      <c r="E36" s="1">
        <v>1000</v>
      </c>
      <c r="F36" s="1">
        <v>1090</v>
      </c>
      <c r="G36" s="1">
        <v>1154</v>
      </c>
      <c r="H36" s="1">
        <v>1262</v>
      </c>
      <c r="I36" s="1">
        <v>1483</v>
      </c>
      <c r="J36" s="1">
        <v>1713</v>
      </c>
      <c r="K36" s="1">
        <v>1888</v>
      </c>
      <c r="L36" s="1">
        <v>2130</v>
      </c>
      <c r="M36" s="1">
        <v>2576</v>
      </c>
      <c r="N36" s="1">
        <v>2949</v>
      </c>
    </row>
    <row r="37" spans="1:14" x14ac:dyDescent="0.3">
      <c r="A37" s="7" t="s">
        <v>198</v>
      </c>
      <c r="B37" s="7" t="s">
        <v>91</v>
      </c>
      <c r="C37" s="1">
        <v>375</v>
      </c>
      <c r="D37" s="1">
        <v>386</v>
      </c>
      <c r="E37" s="1">
        <v>412</v>
      </c>
      <c r="F37" s="1">
        <v>452</v>
      </c>
      <c r="G37" s="1">
        <v>461</v>
      </c>
      <c r="H37" s="1">
        <v>468</v>
      </c>
      <c r="I37" s="1">
        <v>482</v>
      </c>
      <c r="J37" s="1">
        <v>512</v>
      </c>
      <c r="K37" s="1">
        <v>538</v>
      </c>
      <c r="L37" s="1">
        <v>554</v>
      </c>
      <c r="M37" s="1">
        <v>589</v>
      </c>
      <c r="N37" s="1">
        <v>611</v>
      </c>
    </row>
    <row r="38" spans="1:14" x14ac:dyDescent="0.3">
      <c r="A38" s="7" t="s">
        <v>198</v>
      </c>
      <c r="B38" s="7" t="s">
        <v>92</v>
      </c>
      <c r="C38" s="1">
        <v>195</v>
      </c>
      <c r="D38" s="1">
        <v>190</v>
      </c>
      <c r="E38" s="1">
        <v>202</v>
      </c>
      <c r="F38" s="1">
        <v>207</v>
      </c>
      <c r="G38" s="1">
        <v>219</v>
      </c>
      <c r="H38" s="1">
        <v>226</v>
      </c>
      <c r="I38" s="1">
        <v>243</v>
      </c>
      <c r="J38" s="1">
        <v>265</v>
      </c>
      <c r="K38" s="1">
        <v>291</v>
      </c>
      <c r="L38" s="1">
        <v>325</v>
      </c>
      <c r="M38" s="1">
        <v>321</v>
      </c>
      <c r="N38" s="1">
        <v>361</v>
      </c>
    </row>
    <row r="39" spans="1:14" x14ac:dyDescent="0.3">
      <c r="A39" s="7" t="s">
        <v>198</v>
      </c>
      <c r="B39" s="7" t="s">
        <v>93</v>
      </c>
      <c r="C39" s="1">
        <v>12799</v>
      </c>
      <c r="D39" s="1">
        <v>12753</v>
      </c>
      <c r="E39" s="1">
        <v>12614</v>
      </c>
      <c r="F39" s="1">
        <v>12664</v>
      </c>
      <c r="G39" s="1">
        <v>12450</v>
      </c>
      <c r="H39" s="1">
        <v>12334</v>
      </c>
      <c r="I39" s="1">
        <v>12394</v>
      </c>
      <c r="J39" s="1">
        <v>12603</v>
      </c>
      <c r="K39" s="1">
        <v>12593</v>
      </c>
      <c r="L39" s="1">
        <v>12455</v>
      </c>
      <c r="M39" s="1">
        <v>12236</v>
      </c>
      <c r="N39" s="1">
        <v>12213</v>
      </c>
    </row>
    <row r="40" spans="1:14" x14ac:dyDescent="0.3">
      <c r="A40" s="7" t="s">
        <v>198</v>
      </c>
      <c r="B40" s="7" t="s">
        <v>94</v>
      </c>
      <c r="C40" s="1">
        <v>1901</v>
      </c>
      <c r="D40" s="1">
        <v>2017</v>
      </c>
      <c r="E40" s="1">
        <v>2096</v>
      </c>
      <c r="F40" s="1">
        <v>2167</v>
      </c>
      <c r="G40" s="1">
        <v>2191</v>
      </c>
      <c r="H40" s="1">
        <v>2243</v>
      </c>
      <c r="I40" s="1">
        <v>2240</v>
      </c>
      <c r="J40" s="1">
        <v>2249</v>
      </c>
      <c r="K40" s="1">
        <v>2260</v>
      </c>
      <c r="L40" s="1">
        <v>2208</v>
      </c>
      <c r="M40" s="1">
        <v>2147</v>
      </c>
      <c r="N40" s="1">
        <v>2177</v>
      </c>
    </row>
    <row r="41" spans="1:14" x14ac:dyDescent="0.3">
      <c r="A41" s="7" t="s">
        <v>198</v>
      </c>
      <c r="B41" s="7" t="s">
        <v>95</v>
      </c>
      <c r="C41" s="1">
        <v>273</v>
      </c>
      <c r="D41" s="1">
        <v>310</v>
      </c>
      <c r="E41" s="1">
        <v>360</v>
      </c>
      <c r="F41" s="1">
        <v>383</v>
      </c>
      <c r="G41" s="1">
        <v>386</v>
      </c>
      <c r="H41" s="1">
        <v>404</v>
      </c>
      <c r="I41" s="1">
        <v>436</v>
      </c>
      <c r="J41" s="1">
        <v>459</v>
      </c>
      <c r="K41" s="1">
        <v>470</v>
      </c>
      <c r="L41" s="1">
        <v>470</v>
      </c>
      <c r="M41" s="1">
        <v>497</v>
      </c>
      <c r="N41" s="1">
        <v>539</v>
      </c>
    </row>
    <row r="42" spans="1:14" x14ac:dyDescent="0.3">
      <c r="A42" s="7" t="s">
        <v>198</v>
      </c>
      <c r="B42" s="7" t="s">
        <v>96</v>
      </c>
      <c r="C42" s="1">
        <v>630</v>
      </c>
      <c r="D42" s="1">
        <v>659</v>
      </c>
      <c r="E42" s="1">
        <v>697</v>
      </c>
      <c r="F42" s="1">
        <v>723</v>
      </c>
      <c r="G42" s="1">
        <v>794</v>
      </c>
      <c r="H42" s="1">
        <v>860</v>
      </c>
      <c r="I42" s="1">
        <v>993</v>
      </c>
      <c r="J42" s="1">
        <v>1161</v>
      </c>
      <c r="K42" s="1">
        <v>1390</v>
      </c>
      <c r="L42" s="1">
        <v>1574</v>
      </c>
      <c r="M42" s="1">
        <v>1861</v>
      </c>
      <c r="N42" s="1">
        <v>2189</v>
      </c>
    </row>
    <row r="43" spans="1:14" x14ac:dyDescent="0.3">
      <c r="A43" s="7" t="s">
        <v>198</v>
      </c>
      <c r="B43" s="7" t="s">
        <v>97</v>
      </c>
      <c r="C43" s="1">
        <v>1635</v>
      </c>
      <c r="D43" s="1">
        <v>1577</v>
      </c>
      <c r="E43" s="1">
        <v>1520</v>
      </c>
      <c r="F43" s="1">
        <v>1511</v>
      </c>
      <c r="G43" s="1">
        <v>1452</v>
      </c>
      <c r="H43" s="1">
        <v>1398</v>
      </c>
      <c r="I43" s="1">
        <v>1361</v>
      </c>
      <c r="J43" s="1">
        <v>1362</v>
      </c>
      <c r="K43" s="1">
        <v>1341</v>
      </c>
      <c r="L43" s="1">
        <v>1321</v>
      </c>
      <c r="M43" s="1">
        <v>1170</v>
      </c>
      <c r="N43" s="1">
        <v>1072</v>
      </c>
    </row>
    <row r="44" spans="1:14" x14ac:dyDescent="0.3">
      <c r="A44" s="7" t="s">
        <v>198</v>
      </c>
      <c r="B44" s="7" t="s">
        <v>98</v>
      </c>
      <c r="C44" s="1">
        <v>1054</v>
      </c>
      <c r="D44" s="1">
        <v>1036</v>
      </c>
      <c r="E44" s="1">
        <v>979</v>
      </c>
      <c r="F44" s="1">
        <v>961</v>
      </c>
      <c r="G44" s="1">
        <v>958</v>
      </c>
      <c r="H44" s="1">
        <v>946</v>
      </c>
      <c r="I44" s="1">
        <v>984</v>
      </c>
      <c r="J44" s="1">
        <v>1045</v>
      </c>
      <c r="K44" s="1">
        <v>1088</v>
      </c>
      <c r="L44" s="1">
        <v>1146</v>
      </c>
      <c r="M44" s="1">
        <v>1060</v>
      </c>
      <c r="N44" s="1">
        <v>1043</v>
      </c>
    </row>
    <row r="45" spans="1:14" x14ac:dyDescent="0.3">
      <c r="A45" s="7" t="s">
        <v>199</v>
      </c>
      <c r="B45" s="7" t="s">
        <v>87</v>
      </c>
      <c r="C45" s="1">
        <v>1952</v>
      </c>
      <c r="D45" s="1">
        <v>2132</v>
      </c>
      <c r="E45" s="1">
        <v>2190</v>
      </c>
      <c r="F45" s="1">
        <v>2251</v>
      </c>
      <c r="G45" s="1">
        <v>2371</v>
      </c>
      <c r="H45" s="1">
        <v>2464</v>
      </c>
      <c r="I45" s="1">
        <v>2608</v>
      </c>
      <c r="J45" s="1">
        <v>2787</v>
      </c>
      <c r="K45" s="1">
        <v>3018</v>
      </c>
      <c r="L45" s="1">
        <v>3280</v>
      </c>
      <c r="M45" s="1">
        <v>3528</v>
      </c>
      <c r="N45" s="1">
        <v>3805</v>
      </c>
    </row>
    <row r="46" spans="1:14" x14ac:dyDescent="0.3">
      <c r="A46" s="7" t="s">
        <v>199</v>
      </c>
      <c r="B46" s="7" t="s">
        <v>88</v>
      </c>
      <c r="C46" s="1">
        <v>4999</v>
      </c>
      <c r="D46" s="1">
        <v>4996</v>
      </c>
      <c r="E46" s="1">
        <v>4910</v>
      </c>
      <c r="F46" s="1">
        <v>4708</v>
      </c>
      <c r="G46" s="1">
        <v>4704</v>
      </c>
      <c r="H46" s="1">
        <v>4753</v>
      </c>
      <c r="I46" s="1">
        <v>4943</v>
      </c>
      <c r="J46" s="1">
        <v>5095</v>
      </c>
      <c r="K46" s="1">
        <v>5347</v>
      </c>
      <c r="L46" s="1">
        <v>5773</v>
      </c>
      <c r="M46" s="1">
        <v>6308</v>
      </c>
      <c r="N46" s="1">
        <v>7003</v>
      </c>
    </row>
    <row r="47" spans="1:14" x14ac:dyDescent="0.3">
      <c r="A47" s="7" t="s">
        <v>199</v>
      </c>
      <c r="B47" s="7" t="s">
        <v>89</v>
      </c>
      <c r="C47" s="1">
        <v>149</v>
      </c>
      <c r="D47" s="1">
        <v>179</v>
      </c>
      <c r="E47" s="1">
        <v>191</v>
      </c>
      <c r="F47" s="1">
        <v>204</v>
      </c>
      <c r="G47" s="1">
        <v>220</v>
      </c>
      <c r="H47" s="1">
        <v>218</v>
      </c>
      <c r="I47" s="1">
        <v>219</v>
      </c>
      <c r="J47" s="1">
        <v>220</v>
      </c>
      <c r="K47" s="1">
        <v>245</v>
      </c>
      <c r="L47" s="1">
        <v>283</v>
      </c>
      <c r="M47" s="1">
        <v>296</v>
      </c>
      <c r="N47" s="1">
        <v>329</v>
      </c>
    </row>
    <row r="48" spans="1:14" x14ac:dyDescent="0.3">
      <c r="A48" s="7" t="s">
        <v>199</v>
      </c>
      <c r="B48" s="7" t="s">
        <v>90</v>
      </c>
      <c r="C48" s="1">
        <v>671</v>
      </c>
      <c r="D48" s="1">
        <v>723</v>
      </c>
      <c r="E48" s="1">
        <v>745</v>
      </c>
      <c r="F48" s="1">
        <v>738</v>
      </c>
      <c r="G48" s="1">
        <v>805</v>
      </c>
      <c r="H48" s="1">
        <v>904</v>
      </c>
      <c r="I48" s="1">
        <v>1053</v>
      </c>
      <c r="J48" s="1">
        <v>1254</v>
      </c>
      <c r="K48" s="1">
        <v>1456</v>
      </c>
      <c r="L48" s="1">
        <v>1770</v>
      </c>
      <c r="M48" s="1">
        <v>2154</v>
      </c>
      <c r="N48" s="1">
        <v>2540</v>
      </c>
    </row>
    <row r="49" spans="1:14" x14ac:dyDescent="0.3">
      <c r="A49" s="7" t="s">
        <v>199</v>
      </c>
      <c r="B49" s="7" t="s">
        <v>91</v>
      </c>
      <c r="C49" s="1">
        <v>355</v>
      </c>
      <c r="D49" s="1">
        <v>370</v>
      </c>
      <c r="E49" s="1">
        <v>379</v>
      </c>
      <c r="F49" s="1">
        <v>414</v>
      </c>
      <c r="G49" s="1">
        <v>435</v>
      </c>
      <c r="H49" s="1">
        <v>466</v>
      </c>
      <c r="I49" s="1">
        <v>497</v>
      </c>
      <c r="J49" s="1">
        <v>520</v>
      </c>
      <c r="K49" s="1">
        <v>560</v>
      </c>
      <c r="L49" s="1">
        <v>576</v>
      </c>
      <c r="M49" s="1">
        <v>629</v>
      </c>
      <c r="N49" s="1">
        <v>674</v>
      </c>
    </row>
    <row r="50" spans="1:14" x14ac:dyDescent="0.3">
      <c r="A50" s="7" t="s">
        <v>199</v>
      </c>
      <c r="B50" s="7" t="s">
        <v>92</v>
      </c>
      <c r="C50" s="1">
        <v>182</v>
      </c>
      <c r="D50" s="1">
        <v>195</v>
      </c>
      <c r="E50" s="1">
        <v>182</v>
      </c>
      <c r="F50" s="1">
        <v>176</v>
      </c>
      <c r="G50" s="1">
        <v>195</v>
      </c>
      <c r="H50" s="1">
        <v>196</v>
      </c>
      <c r="I50" s="1">
        <v>195</v>
      </c>
      <c r="J50" s="1">
        <v>206</v>
      </c>
      <c r="K50" s="1">
        <v>222</v>
      </c>
      <c r="L50" s="1">
        <v>247</v>
      </c>
      <c r="M50" s="1">
        <v>271</v>
      </c>
      <c r="N50" s="1">
        <v>301</v>
      </c>
    </row>
    <row r="51" spans="1:14" x14ac:dyDescent="0.3">
      <c r="A51" s="7" t="s">
        <v>199</v>
      </c>
      <c r="B51" s="7" t="s">
        <v>93</v>
      </c>
      <c r="C51" s="1">
        <v>14097</v>
      </c>
      <c r="D51" s="1">
        <v>14470</v>
      </c>
      <c r="E51" s="1">
        <v>14418</v>
      </c>
      <c r="F51" s="1">
        <v>14408</v>
      </c>
      <c r="G51" s="1">
        <v>14490</v>
      </c>
      <c r="H51" s="1">
        <v>14747</v>
      </c>
      <c r="I51" s="1">
        <v>15047</v>
      </c>
      <c r="J51" s="1">
        <v>15486</v>
      </c>
      <c r="K51" s="1">
        <v>15782</v>
      </c>
      <c r="L51" s="1">
        <v>16197</v>
      </c>
      <c r="M51" s="1">
        <v>16465</v>
      </c>
      <c r="N51" s="1">
        <v>16745</v>
      </c>
    </row>
    <row r="52" spans="1:14" x14ac:dyDescent="0.3">
      <c r="A52" s="7" t="s">
        <v>199</v>
      </c>
      <c r="B52" s="7" t="s">
        <v>94</v>
      </c>
      <c r="C52" s="1">
        <v>1652</v>
      </c>
      <c r="D52" s="1">
        <v>1712</v>
      </c>
      <c r="E52" s="1">
        <v>1728</v>
      </c>
      <c r="F52" s="1">
        <v>1717</v>
      </c>
      <c r="G52" s="1">
        <v>1728</v>
      </c>
      <c r="H52" s="1">
        <v>1780</v>
      </c>
      <c r="I52" s="1">
        <v>1807</v>
      </c>
      <c r="J52" s="1">
        <v>1779</v>
      </c>
      <c r="K52" s="1">
        <v>1818</v>
      </c>
      <c r="L52" s="1">
        <v>1813</v>
      </c>
      <c r="M52" s="1">
        <v>1833</v>
      </c>
      <c r="N52" s="1">
        <v>1817</v>
      </c>
    </row>
    <row r="53" spans="1:14" x14ac:dyDescent="0.3">
      <c r="A53" s="7" t="s">
        <v>199</v>
      </c>
      <c r="B53" s="7" t="s">
        <v>95</v>
      </c>
      <c r="C53" s="1">
        <v>193</v>
      </c>
      <c r="D53" s="1">
        <v>218</v>
      </c>
      <c r="E53" s="1">
        <v>227</v>
      </c>
      <c r="F53" s="1">
        <v>241</v>
      </c>
      <c r="G53" s="1">
        <v>272</v>
      </c>
      <c r="H53" s="1">
        <v>260</v>
      </c>
      <c r="I53" s="1">
        <v>272</v>
      </c>
      <c r="J53" s="1">
        <v>289</v>
      </c>
      <c r="K53" s="1">
        <v>294</v>
      </c>
      <c r="L53" s="1">
        <v>333</v>
      </c>
      <c r="M53" s="1">
        <v>376</v>
      </c>
      <c r="N53" s="1">
        <v>414</v>
      </c>
    </row>
    <row r="54" spans="1:14" x14ac:dyDescent="0.3">
      <c r="A54" s="7" t="s">
        <v>199</v>
      </c>
      <c r="B54" s="7" t="s">
        <v>96</v>
      </c>
      <c r="C54" s="1">
        <v>600</v>
      </c>
      <c r="D54" s="1">
        <v>618</v>
      </c>
      <c r="E54" s="1">
        <v>598</v>
      </c>
      <c r="F54" s="1">
        <v>602</v>
      </c>
      <c r="G54" s="1">
        <v>634</v>
      </c>
      <c r="H54" s="1">
        <v>677</v>
      </c>
      <c r="I54" s="1">
        <v>751</v>
      </c>
      <c r="J54" s="1">
        <v>903</v>
      </c>
      <c r="K54" s="1">
        <v>1013</v>
      </c>
      <c r="L54" s="1">
        <v>1167</v>
      </c>
      <c r="M54" s="1">
        <v>1369</v>
      </c>
      <c r="N54" s="1">
        <v>1578</v>
      </c>
    </row>
    <row r="55" spans="1:14" x14ac:dyDescent="0.3">
      <c r="A55" s="7" t="s">
        <v>199</v>
      </c>
      <c r="B55" s="7" t="s">
        <v>97</v>
      </c>
      <c r="C55" s="1">
        <v>1518</v>
      </c>
      <c r="D55" s="1">
        <v>1514</v>
      </c>
      <c r="E55" s="1">
        <v>1454</v>
      </c>
      <c r="F55" s="1">
        <v>1364</v>
      </c>
      <c r="G55" s="1">
        <v>1338</v>
      </c>
      <c r="H55" s="1">
        <v>1305</v>
      </c>
      <c r="I55" s="1">
        <v>1277</v>
      </c>
      <c r="J55" s="1">
        <v>1264</v>
      </c>
      <c r="K55" s="1">
        <v>1250</v>
      </c>
      <c r="L55" s="1">
        <v>1238</v>
      </c>
      <c r="M55" s="1">
        <v>1110</v>
      </c>
      <c r="N55" s="1">
        <v>1045</v>
      </c>
    </row>
    <row r="56" spans="1:14" x14ac:dyDescent="0.3">
      <c r="A56" s="7" t="s">
        <v>199</v>
      </c>
      <c r="B56" s="7" t="s">
        <v>98</v>
      </c>
      <c r="C56" s="1">
        <v>758</v>
      </c>
      <c r="D56" s="1">
        <v>732</v>
      </c>
      <c r="E56" s="1">
        <v>673</v>
      </c>
      <c r="F56" s="1">
        <v>621</v>
      </c>
      <c r="G56" s="1">
        <v>606</v>
      </c>
      <c r="H56" s="1">
        <v>612</v>
      </c>
      <c r="I56" s="1">
        <v>610</v>
      </c>
      <c r="J56" s="1">
        <v>609</v>
      </c>
      <c r="K56" s="1">
        <v>627</v>
      </c>
      <c r="L56" s="1">
        <v>667</v>
      </c>
      <c r="M56" s="1">
        <v>660</v>
      </c>
      <c r="N56" s="1">
        <v>666</v>
      </c>
    </row>
    <row r="57" spans="1:14" x14ac:dyDescent="0.3">
      <c r="A57" s="7" t="s">
        <v>200</v>
      </c>
      <c r="B57" s="7" t="s">
        <v>87</v>
      </c>
      <c r="C57" s="1">
        <v>2253</v>
      </c>
      <c r="D57" s="1">
        <v>2325</v>
      </c>
      <c r="E57" s="1">
        <v>2478</v>
      </c>
      <c r="F57" s="1">
        <v>2641</v>
      </c>
      <c r="G57" s="1">
        <v>2942</v>
      </c>
      <c r="H57" s="1">
        <v>3290</v>
      </c>
      <c r="I57" s="1">
        <v>3427</v>
      </c>
      <c r="J57" s="1">
        <v>3557</v>
      </c>
      <c r="K57" s="1">
        <v>3664</v>
      </c>
      <c r="L57" s="1">
        <v>3946</v>
      </c>
      <c r="M57" s="1">
        <v>4283</v>
      </c>
      <c r="N57" s="1">
        <v>4634</v>
      </c>
    </row>
    <row r="58" spans="1:14" x14ac:dyDescent="0.3">
      <c r="A58" s="7" t="s">
        <v>200</v>
      </c>
      <c r="B58" s="7" t="s">
        <v>88</v>
      </c>
      <c r="C58" s="1">
        <v>4663</v>
      </c>
      <c r="D58" s="1">
        <v>4555</v>
      </c>
      <c r="E58" s="1">
        <v>4528</v>
      </c>
      <c r="F58" s="1">
        <v>4668</v>
      </c>
      <c r="G58" s="1">
        <v>4855</v>
      </c>
      <c r="H58" s="1">
        <v>5130</v>
      </c>
      <c r="I58" s="1">
        <v>5450</v>
      </c>
      <c r="J58" s="1">
        <v>5896</v>
      </c>
      <c r="K58" s="1">
        <v>6214</v>
      </c>
      <c r="L58" s="1">
        <v>6835</v>
      </c>
      <c r="M58" s="1">
        <v>7849</v>
      </c>
      <c r="N58" s="1">
        <v>8811</v>
      </c>
    </row>
    <row r="59" spans="1:14" x14ac:dyDescent="0.3">
      <c r="A59" s="7" t="s">
        <v>200</v>
      </c>
      <c r="B59" s="7" t="s">
        <v>89</v>
      </c>
      <c r="C59" s="1">
        <v>175</v>
      </c>
      <c r="D59" s="1">
        <v>184</v>
      </c>
      <c r="E59" s="1">
        <v>186</v>
      </c>
      <c r="F59" s="1">
        <v>194</v>
      </c>
      <c r="G59" s="1">
        <v>225</v>
      </c>
      <c r="H59" s="1">
        <v>280</v>
      </c>
      <c r="I59" s="1">
        <v>303</v>
      </c>
      <c r="J59" s="1">
        <v>323</v>
      </c>
      <c r="K59" s="1">
        <v>331</v>
      </c>
      <c r="L59" s="1">
        <v>346</v>
      </c>
      <c r="M59" s="1">
        <v>399</v>
      </c>
      <c r="N59" s="1">
        <v>441</v>
      </c>
    </row>
    <row r="60" spans="1:14" x14ac:dyDescent="0.3">
      <c r="A60" s="7" t="s">
        <v>200</v>
      </c>
      <c r="B60" s="7" t="s">
        <v>90</v>
      </c>
      <c r="C60" s="1">
        <v>641</v>
      </c>
      <c r="D60" s="1">
        <v>658</v>
      </c>
      <c r="E60" s="1">
        <v>667</v>
      </c>
      <c r="F60" s="1">
        <v>695</v>
      </c>
      <c r="G60" s="1">
        <v>767</v>
      </c>
      <c r="H60" s="1">
        <v>920</v>
      </c>
      <c r="I60" s="1">
        <v>1103</v>
      </c>
      <c r="J60" s="1">
        <v>1359</v>
      </c>
      <c r="K60" s="1">
        <v>1622</v>
      </c>
      <c r="L60" s="1">
        <v>2015</v>
      </c>
      <c r="M60" s="1">
        <v>2383</v>
      </c>
      <c r="N60" s="1">
        <v>2829</v>
      </c>
    </row>
    <row r="61" spans="1:14" x14ac:dyDescent="0.3">
      <c r="A61" s="7" t="s">
        <v>200</v>
      </c>
      <c r="B61" s="7" t="s">
        <v>91</v>
      </c>
      <c r="C61" s="1">
        <v>346</v>
      </c>
      <c r="D61" s="1">
        <v>366</v>
      </c>
      <c r="E61" s="1">
        <v>389</v>
      </c>
      <c r="F61" s="1">
        <v>423</v>
      </c>
      <c r="G61" s="1">
        <v>457</v>
      </c>
      <c r="H61" s="1">
        <v>515</v>
      </c>
      <c r="I61" s="1">
        <v>545</v>
      </c>
      <c r="J61" s="1">
        <v>569</v>
      </c>
      <c r="K61" s="1">
        <v>621</v>
      </c>
      <c r="L61" s="1">
        <v>641</v>
      </c>
      <c r="M61" s="1">
        <v>666</v>
      </c>
      <c r="N61" s="1">
        <v>711</v>
      </c>
    </row>
    <row r="62" spans="1:14" x14ac:dyDescent="0.3">
      <c r="A62" s="7" t="s">
        <v>200</v>
      </c>
      <c r="B62" s="7" t="s">
        <v>92</v>
      </c>
      <c r="C62" s="1">
        <v>193</v>
      </c>
      <c r="D62" s="1">
        <v>202</v>
      </c>
      <c r="E62" s="1">
        <v>202</v>
      </c>
      <c r="F62" s="1">
        <v>200</v>
      </c>
      <c r="G62" s="1">
        <v>202</v>
      </c>
      <c r="H62" s="1">
        <v>213</v>
      </c>
      <c r="I62" s="1">
        <v>226</v>
      </c>
      <c r="J62" s="1">
        <v>247</v>
      </c>
      <c r="K62" s="1">
        <v>277</v>
      </c>
      <c r="L62" s="1">
        <v>299</v>
      </c>
      <c r="M62" s="1">
        <v>331</v>
      </c>
      <c r="N62" s="1">
        <v>358</v>
      </c>
    </row>
    <row r="63" spans="1:14" x14ac:dyDescent="0.3">
      <c r="A63" s="7" t="s">
        <v>200</v>
      </c>
      <c r="B63" s="7" t="s">
        <v>93</v>
      </c>
      <c r="C63" s="1">
        <v>10752</v>
      </c>
      <c r="D63" s="1">
        <v>10755</v>
      </c>
      <c r="E63" s="1">
        <v>10918</v>
      </c>
      <c r="F63" s="1">
        <v>11163</v>
      </c>
      <c r="G63" s="1">
        <v>11517</v>
      </c>
      <c r="H63" s="1">
        <v>11990</v>
      </c>
      <c r="I63" s="1">
        <v>12251</v>
      </c>
      <c r="J63" s="1">
        <v>12443</v>
      </c>
      <c r="K63" s="1">
        <v>12579</v>
      </c>
      <c r="L63" s="1">
        <v>12732</v>
      </c>
      <c r="M63" s="1">
        <v>12860</v>
      </c>
      <c r="N63" s="1">
        <v>13148</v>
      </c>
    </row>
    <row r="64" spans="1:14" x14ac:dyDescent="0.3">
      <c r="A64" s="7" t="s">
        <v>200</v>
      </c>
      <c r="B64" s="7" t="s">
        <v>94</v>
      </c>
      <c r="C64" s="1">
        <v>1451</v>
      </c>
      <c r="D64" s="1">
        <v>1547</v>
      </c>
      <c r="E64" s="1">
        <v>1638</v>
      </c>
      <c r="F64" s="1">
        <v>1665</v>
      </c>
      <c r="G64" s="1">
        <v>1709</v>
      </c>
      <c r="H64" s="1">
        <v>1785</v>
      </c>
      <c r="I64" s="1">
        <v>1804</v>
      </c>
      <c r="J64" s="1">
        <v>1855</v>
      </c>
      <c r="K64" s="1">
        <v>1837</v>
      </c>
      <c r="L64" s="1">
        <v>1882</v>
      </c>
      <c r="M64" s="1">
        <v>1940</v>
      </c>
      <c r="N64" s="1">
        <v>2013</v>
      </c>
    </row>
    <row r="65" spans="1:14" x14ac:dyDescent="0.3">
      <c r="A65" s="7" t="s">
        <v>200</v>
      </c>
      <c r="B65" s="7" t="s">
        <v>95</v>
      </c>
      <c r="C65" s="1">
        <v>254</v>
      </c>
      <c r="D65" s="1">
        <v>262</v>
      </c>
      <c r="E65" s="1">
        <v>266</v>
      </c>
      <c r="F65" s="1">
        <v>296</v>
      </c>
      <c r="G65" s="1">
        <v>321</v>
      </c>
      <c r="H65" s="1">
        <v>365</v>
      </c>
      <c r="I65" s="1">
        <v>385</v>
      </c>
      <c r="J65" s="1">
        <v>383</v>
      </c>
      <c r="K65" s="1">
        <v>411</v>
      </c>
      <c r="L65" s="1">
        <v>440</v>
      </c>
      <c r="M65" s="1">
        <v>480</v>
      </c>
      <c r="N65" s="1">
        <v>527</v>
      </c>
    </row>
    <row r="66" spans="1:14" x14ac:dyDescent="0.3">
      <c r="A66" s="7" t="s">
        <v>200</v>
      </c>
      <c r="B66" s="7" t="s">
        <v>96</v>
      </c>
      <c r="C66" s="1">
        <v>528</v>
      </c>
      <c r="D66" s="1">
        <v>527</v>
      </c>
      <c r="E66" s="1">
        <v>564</v>
      </c>
      <c r="F66" s="1">
        <v>609</v>
      </c>
      <c r="G66" s="1">
        <v>653</v>
      </c>
      <c r="H66" s="1">
        <v>718</v>
      </c>
      <c r="I66" s="1">
        <v>840</v>
      </c>
      <c r="J66" s="1">
        <v>1029</v>
      </c>
      <c r="K66" s="1">
        <v>1185</v>
      </c>
      <c r="L66" s="1">
        <v>1501</v>
      </c>
      <c r="M66" s="1">
        <v>1738</v>
      </c>
      <c r="N66" s="1">
        <v>2028</v>
      </c>
    </row>
    <row r="67" spans="1:14" x14ac:dyDescent="0.3">
      <c r="A67" s="7" t="s">
        <v>200</v>
      </c>
      <c r="B67" s="7" t="s">
        <v>97</v>
      </c>
      <c r="C67" s="1">
        <v>1359</v>
      </c>
      <c r="D67" s="1">
        <v>1335</v>
      </c>
      <c r="E67" s="1">
        <v>1283</v>
      </c>
      <c r="F67" s="1">
        <v>1206</v>
      </c>
      <c r="G67" s="1">
        <v>1187</v>
      </c>
      <c r="H67" s="1">
        <v>1186</v>
      </c>
      <c r="I67" s="1">
        <v>1177</v>
      </c>
      <c r="J67" s="1">
        <v>1155</v>
      </c>
      <c r="K67" s="1">
        <v>1131</v>
      </c>
      <c r="L67" s="1">
        <v>1127</v>
      </c>
      <c r="M67" s="1">
        <v>1006</v>
      </c>
      <c r="N67" s="1">
        <v>936</v>
      </c>
    </row>
    <row r="68" spans="1:14" x14ac:dyDescent="0.3">
      <c r="A68" s="7" t="s">
        <v>200</v>
      </c>
      <c r="B68" s="7" t="s">
        <v>98</v>
      </c>
      <c r="C68" s="1">
        <v>712</v>
      </c>
      <c r="D68" s="1">
        <v>657</v>
      </c>
      <c r="E68" s="1">
        <v>609</v>
      </c>
      <c r="F68" s="1">
        <v>610</v>
      </c>
      <c r="G68" s="1">
        <v>597</v>
      </c>
      <c r="H68" s="1">
        <v>617</v>
      </c>
      <c r="I68" s="1">
        <v>619</v>
      </c>
      <c r="J68" s="1">
        <v>644</v>
      </c>
      <c r="K68" s="1">
        <v>702</v>
      </c>
      <c r="L68" s="1">
        <v>803</v>
      </c>
      <c r="M68" s="1">
        <v>781</v>
      </c>
      <c r="N68" s="1">
        <v>803</v>
      </c>
    </row>
    <row r="69" spans="1:14" x14ac:dyDescent="0.3">
      <c r="A69" s="7" t="s">
        <v>201</v>
      </c>
      <c r="B69" s="7" t="s">
        <v>87</v>
      </c>
      <c r="C69" s="1">
        <v>2613</v>
      </c>
      <c r="D69" s="1">
        <v>2756</v>
      </c>
      <c r="E69" s="1">
        <v>2899</v>
      </c>
      <c r="F69" s="1">
        <v>2854</v>
      </c>
      <c r="G69" s="1">
        <v>3031</v>
      </c>
      <c r="H69" s="1">
        <v>3232</v>
      </c>
      <c r="I69" s="1">
        <v>3330</v>
      </c>
      <c r="J69" s="1">
        <v>3454</v>
      </c>
      <c r="K69" s="1">
        <v>3797</v>
      </c>
      <c r="L69" s="1">
        <v>3959</v>
      </c>
      <c r="M69" s="1">
        <v>4190</v>
      </c>
      <c r="N69" s="1">
        <v>4546</v>
      </c>
    </row>
    <row r="70" spans="1:14" x14ac:dyDescent="0.3">
      <c r="A70" s="7" t="s">
        <v>201</v>
      </c>
      <c r="B70" s="7" t="s">
        <v>88</v>
      </c>
      <c r="C70" s="1">
        <v>3607</v>
      </c>
      <c r="D70" s="1">
        <v>3555</v>
      </c>
      <c r="E70" s="1">
        <v>3501</v>
      </c>
      <c r="F70" s="1">
        <v>3600</v>
      </c>
      <c r="G70" s="1">
        <v>3724</v>
      </c>
      <c r="H70" s="1">
        <v>3886</v>
      </c>
      <c r="I70" s="1">
        <v>4096</v>
      </c>
      <c r="J70" s="1">
        <v>4415</v>
      </c>
      <c r="K70" s="1">
        <v>4799</v>
      </c>
      <c r="L70" s="1">
        <v>5274</v>
      </c>
      <c r="M70" s="1">
        <v>5931</v>
      </c>
      <c r="N70" s="1">
        <v>6713</v>
      </c>
    </row>
    <row r="71" spans="1:14" x14ac:dyDescent="0.3">
      <c r="A71" s="7" t="s">
        <v>201</v>
      </c>
      <c r="B71" s="7" t="s">
        <v>89</v>
      </c>
      <c r="C71" s="1">
        <v>259</v>
      </c>
      <c r="D71" s="1">
        <v>278</v>
      </c>
      <c r="E71" s="1">
        <v>300</v>
      </c>
      <c r="F71" s="1">
        <v>324</v>
      </c>
      <c r="G71" s="1">
        <v>341</v>
      </c>
      <c r="H71" s="1">
        <v>345</v>
      </c>
      <c r="I71" s="1">
        <v>375</v>
      </c>
      <c r="J71" s="1">
        <v>410</v>
      </c>
      <c r="K71" s="1">
        <v>454</v>
      </c>
      <c r="L71" s="1">
        <v>478</v>
      </c>
      <c r="M71" s="1">
        <v>516</v>
      </c>
      <c r="N71" s="1">
        <v>580</v>
      </c>
    </row>
    <row r="72" spans="1:14" x14ac:dyDescent="0.3">
      <c r="A72" s="7" t="s">
        <v>201</v>
      </c>
      <c r="B72" s="7" t="s">
        <v>90</v>
      </c>
      <c r="C72" s="1">
        <v>682</v>
      </c>
      <c r="D72" s="1">
        <v>671</v>
      </c>
      <c r="E72" s="1">
        <v>662</v>
      </c>
      <c r="F72" s="1">
        <v>723</v>
      </c>
      <c r="G72" s="1">
        <v>768</v>
      </c>
      <c r="H72" s="1">
        <v>845</v>
      </c>
      <c r="I72" s="1">
        <v>985</v>
      </c>
      <c r="J72" s="1">
        <v>1128</v>
      </c>
      <c r="K72" s="1">
        <v>1227</v>
      </c>
      <c r="L72" s="1">
        <v>1358</v>
      </c>
      <c r="M72" s="1">
        <v>1552</v>
      </c>
      <c r="N72" s="1">
        <v>1777</v>
      </c>
    </row>
    <row r="73" spans="1:14" x14ac:dyDescent="0.3">
      <c r="A73" s="7" t="s">
        <v>201</v>
      </c>
      <c r="B73" s="7" t="s">
        <v>91</v>
      </c>
      <c r="C73" s="1">
        <v>403</v>
      </c>
      <c r="D73" s="1">
        <v>447</v>
      </c>
      <c r="E73" s="1">
        <v>453</v>
      </c>
      <c r="F73" s="1">
        <v>483</v>
      </c>
      <c r="G73" s="1">
        <v>519</v>
      </c>
      <c r="H73" s="1">
        <v>531</v>
      </c>
      <c r="I73" s="1">
        <v>540</v>
      </c>
      <c r="J73" s="1">
        <v>583</v>
      </c>
      <c r="K73" s="1">
        <v>614</v>
      </c>
      <c r="L73" s="1">
        <v>644</v>
      </c>
      <c r="M73" s="1">
        <v>702</v>
      </c>
      <c r="N73" s="1">
        <v>747</v>
      </c>
    </row>
    <row r="74" spans="1:14" x14ac:dyDescent="0.3">
      <c r="A74" s="7" t="s">
        <v>201</v>
      </c>
      <c r="B74" s="7" t="s">
        <v>92</v>
      </c>
      <c r="C74" s="1">
        <v>166</v>
      </c>
      <c r="D74" s="1">
        <v>158</v>
      </c>
      <c r="E74" s="1">
        <v>167</v>
      </c>
      <c r="F74" s="1">
        <v>164</v>
      </c>
      <c r="G74" s="1">
        <v>172</v>
      </c>
      <c r="H74" s="1">
        <v>182</v>
      </c>
      <c r="I74" s="1">
        <v>199</v>
      </c>
      <c r="J74" s="1">
        <v>216</v>
      </c>
      <c r="K74" s="1">
        <v>235</v>
      </c>
      <c r="L74" s="1">
        <v>254</v>
      </c>
      <c r="M74" s="1">
        <v>289</v>
      </c>
      <c r="N74" s="1">
        <v>312</v>
      </c>
    </row>
    <row r="75" spans="1:14" x14ac:dyDescent="0.3">
      <c r="A75" s="7" t="s">
        <v>201</v>
      </c>
      <c r="B75" s="7" t="s">
        <v>93</v>
      </c>
      <c r="C75" s="1">
        <v>13695</v>
      </c>
      <c r="D75" s="1">
        <v>13793</v>
      </c>
      <c r="E75" s="1">
        <v>13898</v>
      </c>
      <c r="F75" s="1">
        <v>13777</v>
      </c>
      <c r="G75" s="1">
        <v>13884</v>
      </c>
      <c r="H75" s="1">
        <v>13954</v>
      </c>
      <c r="I75" s="1">
        <v>13948</v>
      </c>
      <c r="J75" s="1">
        <v>13956</v>
      </c>
      <c r="K75" s="1">
        <v>14499</v>
      </c>
      <c r="L75" s="1">
        <v>14390</v>
      </c>
      <c r="M75" s="1">
        <v>14484</v>
      </c>
      <c r="N75" s="1">
        <v>14706</v>
      </c>
    </row>
    <row r="76" spans="1:14" x14ac:dyDescent="0.3">
      <c r="A76" s="7" t="s">
        <v>201</v>
      </c>
      <c r="B76" s="7" t="s">
        <v>94</v>
      </c>
      <c r="C76" s="1">
        <v>2528</v>
      </c>
      <c r="D76" s="1">
        <v>2634</v>
      </c>
      <c r="E76" s="1">
        <v>2696</v>
      </c>
      <c r="F76" s="1">
        <v>2722</v>
      </c>
      <c r="G76" s="1">
        <v>2767</v>
      </c>
      <c r="H76" s="1">
        <v>2816</v>
      </c>
      <c r="I76" s="1">
        <v>2918</v>
      </c>
      <c r="J76" s="1">
        <v>3000</v>
      </c>
      <c r="K76" s="1">
        <v>3019</v>
      </c>
      <c r="L76" s="1">
        <v>3018</v>
      </c>
      <c r="M76" s="1">
        <v>3018</v>
      </c>
      <c r="N76" s="1">
        <v>3066</v>
      </c>
    </row>
    <row r="77" spans="1:14" x14ac:dyDescent="0.3">
      <c r="A77" s="7" t="s">
        <v>201</v>
      </c>
      <c r="B77" s="7" t="s">
        <v>95</v>
      </c>
      <c r="C77" s="1">
        <v>273</v>
      </c>
      <c r="D77" s="1">
        <v>307</v>
      </c>
      <c r="E77" s="1">
        <v>332</v>
      </c>
      <c r="F77" s="1">
        <v>365</v>
      </c>
      <c r="G77" s="1">
        <v>357</v>
      </c>
      <c r="H77" s="1">
        <v>375</v>
      </c>
      <c r="I77" s="1">
        <v>385</v>
      </c>
      <c r="J77" s="1">
        <v>425</v>
      </c>
      <c r="K77" s="1">
        <v>481</v>
      </c>
      <c r="L77" s="1">
        <v>496</v>
      </c>
      <c r="M77" s="1">
        <v>533</v>
      </c>
      <c r="N77" s="1">
        <v>593</v>
      </c>
    </row>
    <row r="78" spans="1:14" x14ac:dyDescent="0.3">
      <c r="A78" s="7" t="s">
        <v>201</v>
      </c>
      <c r="B78" s="7" t="s">
        <v>96</v>
      </c>
      <c r="C78" s="1">
        <v>496</v>
      </c>
      <c r="D78" s="1">
        <v>480</v>
      </c>
      <c r="E78" s="1">
        <v>493</v>
      </c>
      <c r="F78" s="1">
        <v>542</v>
      </c>
      <c r="G78" s="1">
        <v>596</v>
      </c>
      <c r="H78" s="1">
        <v>666</v>
      </c>
      <c r="I78" s="1">
        <v>738</v>
      </c>
      <c r="J78" s="1">
        <v>870</v>
      </c>
      <c r="K78" s="1">
        <v>1026</v>
      </c>
      <c r="L78" s="1">
        <v>1169</v>
      </c>
      <c r="M78" s="1">
        <v>1317</v>
      </c>
      <c r="N78" s="1">
        <v>1536</v>
      </c>
    </row>
    <row r="79" spans="1:14" x14ac:dyDescent="0.3">
      <c r="A79" s="7" t="s">
        <v>201</v>
      </c>
      <c r="B79" s="7" t="s">
        <v>97</v>
      </c>
      <c r="C79" s="1">
        <v>2117</v>
      </c>
      <c r="D79" s="1">
        <v>2066</v>
      </c>
      <c r="E79" s="1">
        <v>1930</v>
      </c>
      <c r="F79" s="1">
        <v>1764</v>
      </c>
      <c r="G79" s="1">
        <v>1674</v>
      </c>
      <c r="H79" s="1">
        <v>1630</v>
      </c>
      <c r="I79" s="1">
        <v>1593</v>
      </c>
      <c r="J79" s="1">
        <v>1570</v>
      </c>
      <c r="K79" s="1">
        <v>1596</v>
      </c>
      <c r="L79" s="1">
        <v>1574</v>
      </c>
      <c r="M79" s="1">
        <v>1370</v>
      </c>
      <c r="N79" s="1">
        <v>1280</v>
      </c>
    </row>
    <row r="80" spans="1:14" x14ac:dyDescent="0.3">
      <c r="A80" s="7" t="s">
        <v>201</v>
      </c>
      <c r="B80" s="7" t="s">
        <v>98</v>
      </c>
      <c r="C80" s="1">
        <v>846</v>
      </c>
      <c r="D80" s="1">
        <v>781</v>
      </c>
      <c r="E80" s="1">
        <v>716</v>
      </c>
      <c r="F80" s="1">
        <v>677</v>
      </c>
      <c r="G80" s="1">
        <v>661</v>
      </c>
      <c r="H80" s="1">
        <v>663</v>
      </c>
      <c r="I80" s="1">
        <v>668</v>
      </c>
      <c r="J80" s="1">
        <v>701</v>
      </c>
      <c r="K80" s="1">
        <v>753</v>
      </c>
      <c r="L80" s="1">
        <v>791</v>
      </c>
      <c r="M80" s="1">
        <v>730</v>
      </c>
      <c r="N80" s="1">
        <v>729</v>
      </c>
    </row>
    <row r="81" spans="1:14" x14ac:dyDescent="0.3">
      <c r="A81" s="7" t="s">
        <v>202</v>
      </c>
      <c r="B81" s="7" t="s">
        <v>87</v>
      </c>
      <c r="C81" s="1">
        <v>672</v>
      </c>
      <c r="D81" s="1">
        <v>691</v>
      </c>
      <c r="E81" s="1">
        <v>722</v>
      </c>
      <c r="F81" s="1">
        <v>849</v>
      </c>
      <c r="G81" s="1">
        <v>884</v>
      </c>
      <c r="H81" s="1">
        <v>932</v>
      </c>
      <c r="I81" s="1">
        <v>1012</v>
      </c>
      <c r="J81" s="1">
        <v>1101</v>
      </c>
      <c r="K81" s="1">
        <v>1061</v>
      </c>
      <c r="L81" s="1">
        <v>1136</v>
      </c>
      <c r="M81" s="1">
        <v>1215</v>
      </c>
      <c r="N81" s="1">
        <v>1294</v>
      </c>
    </row>
    <row r="82" spans="1:14" x14ac:dyDescent="0.3">
      <c r="A82" s="7" t="s">
        <v>202</v>
      </c>
      <c r="B82" s="7" t="s">
        <v>88</v>
      </c>
      <c r="C82" s="1">
        <v>1197</v>
      </c>
      <c r="D82" s="1">
        <v>1154</v>
      </c>
      <c r="E82" s="1">
        <v>1133</v>
      </c>
      <c r="F82" s="1">
        <v>1201</v>
      </c>
      <c r="G82" s="1">
        <v>1187</v>
      </c>
      <c r="H82" s="1">
        <v>1229</v>
      </c>
      <c r="I82" s="1">
        <v>1351</v>
      </c>
      <c r="J82" s="1">
        <v>1533</v>
      </c>
      <c r="K82" s="1">
        <v>1605</v>
      </c>
      <c r="L82" s="1">
        <v>1859</v>
      </c>
      <c r="M82" s="1">
        <v>2164</v>
      </c>
      <c r="N82" s="1">
        <v>2495</v>
      </c>
    </row>
    <row r="83" spans="1:14" x14ac:dyDescent="0.3">
      <c r="A83" s="7" t="s">
        <v>202</v>
      </c>
      <c r="B83" s="7" t="s">
        <v>89</v>
      </c>
      <c r="C83" s="1">
        <v>70</v>
      </c>
      <c r="D83" s="1">
        <v>74</v>
      </c>
      <c r="E83" s="1">
        <v>74</v>
      </c>
      <c r="F83" s="1">
        <v>88</v>
      </c>
      <c r="G83" s="1">
        <v>86</v>
      </c>
      <c r="H83" s="1">
        <v>81</v>
      </c>
      <c r="I83" s="1">
        <v>96</v>
      </c>
      <c r="J83" s="1">
        <v>114</v>
      </c>
      <c r="K83" s="1">
        <v>114</v>
      </c>
      <c r="L83" s="1">
        <v>120</v>
      </c>
      <c r="M83" s="1">
        <v>119</v>
      </c>
      <c r="N83" s="1">
        <v>135</v>
      </c>
    </row>
    <row r="84" spans="1:14" x14ac:dyDescent="0.3">
      <c r="A84" s="7" t="s">
        <v>202</v>
      </c>
      <c r="B84" s="7" t="s">
        <v>90</v>
      </c>
      <c r="C84" s="1">
        <v>192</v>
      </c>
      <c r="D84" s="1">
        <v>185</v>
      </c>
      <c r="E84" s="1">
        <v>182</v>
      </c>
      <c r="F84" s="1">
        <v>206</v>
      </c>
      <c r="G84" s="1">
        <v>211</v>
      </c>
      <c r="H84" s="1">
        <v>220</v>
      </c>
      <c r="I84" s="1">
        <v>272</v>
      </c>
      <c r="J84" s="1">
        <v>356</v>
      </c>
      <c r="K84" s="1">
        <v>431</v>
      </c>
      <c r="L84" s="1">
        <v>505</v>
      </c>
      <c r="M84" s="1">
        <v>635</v>
      </c>
      <c r="N84" s="1">
        <v>765</v>
      </c>
    </row>
    <row r="85" spans="1:14" x14ac:dyDescent="0.3">
      <c r="A85" s="7" t="s">
        <v>202</v>
      </c>
      <c r="B85" s="7" t="s">
        <v>91</v>
      </c>
      <c r="C85" s="1">
        <v>226</v>
      </c>
      <c r="D85" s="1">
        <v>242</v>
      </c>
      <c r="E85" s="1">
        <v>262</v>
      </c>
      <c r="F85" s="1">
        <v>289</v>
      </c>
      <c r="G85" s="1">
        <v>295</v>
      </c>
      <c r="H85" s="1">
        <v>315</v>
      </c>
      <c r="I85" s="1">
        <v>333</v>
      </c>
      <c r="J85" s="1">
        <v>363</v>
      </c>
      <c r="K85" s="1">
        <v>376</v>
      </c>
      <c r="L85" s="1">
        <v>393</v>
      </c>
      <c r="M85" s="1">
        <v>416</v>
      </c>
      <c r="N85" s="1">
        <v>453</v>
      </c>
    </row>
    <row r="86" spans="1:14" x14ac:dyDescent="0.3">
      <c r="A86" s="7" t="s">
        <v>202</v>
      </c>
      <c r="B86" s="7" t="s">
        <v>92</v>
      </c>
      <c r="C86" s="1">
        <v>82</v>
      </c>
      <c r="D86" s="1">
        <v>80</v>
      </c>
      <c r="E86" s="1">
        <v>79</v>
      </c>
      <c r="F86" s="1">
        <v>91</v>
      </c>
      <c r="G86" s="1">
        <v>86</v>
      </c>
      <c r="H86" s="1">
        <v>101</v>
      </c>
      <c r="I86" s="1">
        <v>111</v>
      </c>
      <c r="J86" s="1">
        <v>126</v>
      </c>
      <c r="K86" s="1">
        <v>132</v>
      </c>
      <c r="L86" s="1">
        <v>146</v>
      </c>
      <c r="M86" s="1">
        <v>141</v>
      </c>
      <c r="N86" s="1">
        <v>162</v>
      </c>
    </row>
    <row r="87" spans="1:14" x14ac:dyDescent="0.3">
      <c r="A87" s="7" t="s">
        <v>202</v>
      </c>
      <c r="B87" s="7" t="s">
        <v>93</v>
      </c>
      <c r="C87" s="1">
        <v>11784</v>
      </c>
      <c r="D87" s="1">
        <v>11911</v>
      </c>
      <c r="E87" s="1">
        <v>12100</v>
      </c>
      <c r="F87" s="1">
        <v>12474</v>
      </c>
      <c r="G87" s="1">
        <v>12650</v>
      </c>
      <c r="H87" s="1">
        <v>13065</v>
      </c>
      <c r="I87" s="1">
        <v>13251</v>
      </c>
      <c r="J87" s="1">
        <v>13535</v>
      </c>
      <c r="K87" s="1">
        <v>13880</v>
      </c>
      <c r="L87" s="1">
        <v>14231</v>
      </c>
      <c r="M87" s="1">
        <v>14531</v>
      </c>
      <c r="N87" s="1">
        <v>14788</v>
      </c>
    </row>
    <row r="88" spans="1:14" x14ac:dyDescent="0.3">
      <c r="A88" s="7" t="s">
        <v>202</v>
      </c>
      <c r="B88" s="7" t="s">
        <v>94</v>
      </c>
      <c r="C88" s="1">
        <v>1259</v>
      </c>
      <c r="D88" s="1">
        <v>1304</v>
      </c>
      <c r="E88" s="1">
        <v>1321</v>
      </c>
      <c r="F88" s="1">
        <v>1345</v>
      </c>
      <c r="G88" s="1">
        <v>1411</v>
      </c>
      <c r="H88" s="1">
        <v>1433</v>
      </c>
      <c r="I88" s="1">
        <v>1461</v>
      </c>
      <c r="J88" s="1">
        <v>1450</v>
      </c>
      <c r="K88" s="1">
        <v>1487</v>
      </c>
      <c r="L88" s="1">
        <v>1502</v>
      </c>
      <c r="M88" s="1">
        <v>1504</v>
      </c>
      <c r="N88" s="1">
        <v>1566</v>
      </c>
    </row>
    <row r="89" spans="1:14" x14ac:dyDescent="0.3">
      <c r="A89" s="7" t="s">
        <v>202</v>
      </c>
      <c r="B89" s="7" t="s">
        <v>95</v>
      </c>
      <c r="C89" s="1">
        <v>96</v>
      </c>
      <c r="D89" s="1">
        <v>98</v>
      </c>
      <c r="E89" s="1">
        <v>112</v>
      </c>
      <c r="F89" s="1">
        <v>123</v>
      </c>
      <c r="G89" s="1">
        <v>127</v>
      </c>
      <c r="H89" s="1">
        <v>124</v>
      </c>
      <c r="I89" s="1">
        <v>124</v>
      </c>
      <c r="J89" s="1">
        <v>141</v>
      </c>
      <c r="K89" s="1">
        <v>147</v>
      </c>
      <c r="L89" s="1">
        <v>173</v>
      </c>
      <c r="M89" s="1">
        <v>188</v>
      </c>
      <c r="N89" s="1">
        <v>197</v>
      </c>
    </row>
    <row r="90" spans="1:14" x14ac:dyDescent="0.3">
      <c r="A90" s="7" t="s">
        <v>202</v>
      </c>
      <c r="B90" s="7" t="s">
        <v>96</v>
      </c>
      <c r="C90" s="1">
        <v>205</v>
      </c>
      <c r="D90" s="1">
        <v>218</v>
      </c>
      <c r="E90" s="1">
        <v>224</v>
      </c>
      <c r="F90" s="1">
        <v>231</v>
      </c>
      <c r="G90" s="1">
        <v>229</v>
      </c>
      <c r="H90" s="1">
        <v>243</v>
      </c>
      <c r="I90" s="1">
        <v>261</v>
      </c>
      <c r="J90" s="1">
        <v>333</v>
      </c>
      <c r="K90" s="1">
        <v>386</v>
      </c>
      <c r="L90" s="1">
        <v>473</v>
      </c>
      <c r="M90" s="1">
        <v>579</v>
      </c>
      <c r="N90" s="1">
        <v>670</v>
      </c>
    </row>
    <row r="91" spans="1:14" x14ac:dyDescent="0.3">
      <c r="A91" s="7" t="s">
        <v>202</v>
      </c>
      <c r="B91" s="7" t="s">
        <v>97</v>
      </c>
      <c r="C91" s="1">
        <v>1303</v>
      </c>
      <c r="D91" s="1">
        <v>1266</v>
      </c>
      <c r="E91" s="1">
        <v>1201</v>
      </c>
      <c r="F91" s="1">
        <v>1214</v>
      </c>
      <c r="G91" s="1">
        <v>1186</v>
      </c>
      <c r="H91" s="1">
        <v>1177</v>
      </c>
      <c r="I91" s="1">
        <v>1155</v>
      </c>
      <c r="J91" s="1">
        <v>1130</v>
      </c>
      <c r="K91" s="1">
        <v>1121</v>
      </c>
      <c r="L91" s="1">
        <v>1112</v>
      </c>
      <c r="M91" s="1">
        <v>969</v>
      </c>
      <c r="N91" s="1">
        <v>872</v>
      </c>
    </row>
    <row r="92" spans="1:14" x14ac:dyDescent="0.3">
      <c r="A92" s="7" t="s">
        <v>202</v>
      </c>
      <c r="B92" s="7" t="s">
        <v>98</v>
      </c>
      <c r="C92" s="1">
        <v>297</v>
      </c>
      <c r="D92" s="1">
        <v>280</v>
      </c>
      <c r="E92" s="1">
        <v>262</v>
      </c>
      <c r="F92" s="1">
        <v>263</v>
      </c>
      <c r="G92" s="1">
        <v>255</v>
      </c>
      <c r="H92" s="1">
        <v>262</v>
      </c>
      <c r="I92" s="1">
        <v>266</v>
      </c>
      <c r="J92" s="1">
        <v>288</v>
      </c>
      <c r="K92" s="1">
        <v>295</v>
      </c>
      <c r="L92" s="1">
        <v>306</v>
      </c>
      <c r="M92" s="1">
        <v>325</v>
      </c>
      <c r="N92" s="1">
        <v>342</v>
      </c>
    </row>
    <row r="93" spans="1:14" x14ac:dyDescent="0.3">
      <c r="A93" s="10" t="s">
        <v>17</v>
      </c>
      <c r="B93" s="10" t="s">
        <v>17</v>
      </c>
      <c r="C93" s="5">
        <v>184397</v>
      </c>
      <c r="D93" s="5">
        <v>187722</v>
      </c>
      <c r="E93" s="5">
        <v>189134</v>
      </c>
      <c r="F93" s="5">
        <v>191339</v>
      </c>
      <c r="G93" s="5">
        <v>194925</v>
      </c>
      <c r="H93" s="5">
        <v>199918</v>
      </c>
      <c r="I93" s="5">
        <v>206391</v>
      </c>
      <c r="J93" s="5">
        <v>214033</v>
      </c>
      <c r="K93" s="5">
        <v>223123</v>
      </c>
      <c r="L93" s="5">
        <v>232068</v>
      </c>
      <c r="M93" s="5">
        <v>242573</v>
      </c>
      <c r="N93" s="5">
        <v>256111</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87</v>
      </c>
      <c r="C98" s="2">
        <v>0.18321807284462899</v>
      </c>
      <c r="D98" s="2">
        <v>0.186333723970071</v>
      </c>
      <c r="E98" s="2">
        <v>0.20079200792007901</v>
      </c>
      <c r="F98" s="2">
        <v>0.20727934485896299</v>
      </c>
      <c r="G98" s="2">
        <v>0.209076027646417</v>
      </c>
      <c r="H98" s="2">
        <v>0.20979736010410899</v>
      </c>
      <c r="I98" s="2">
        <v>0.222507566724755</v>
      </c>
      <c r="J98" s="2">
        <v>0.23207061419639599</v>
      </c>
      <c r="K98" s="2">
        <v>0.24149749538623799</v>
      </c>
      <c r="L98" s="2">
        <v>0.25057805943307399</v>
      </c>
      <c r="M98" s="2">
        <v>0.26767760013186098</v>
      </c>
      <c r="N98" s="2">
        <v>0.28154637518083903</v>
      </c>
    </row>
    <row r="99" spans="1:14" x14ac:dyDescent="0.3">
      <c r="A99" s="8" t="s">
        <v>196</v>
      </c>
      <c r="B99" s="8" t="s">
        <v>88</v>
      </c>
      <c r="C99" s="2">
        <v>0.48441698011821599</v>
      </c>
      <c r="D99" s="2">
        <v>0.48707857798766901</v>
      </c>
      <c r="E99" s="2">
        <v>0.48414760914760901</v>
      </c>
      <c r="F99" s="2">
        <v>0.48924376402269998</v>
      </c>
      <c r="G99" s="2">
        <v>0.49268600252206801</v>
      </c>
      <c r="H99" s="2">
        <v>0.49434280211844001</v>
      </c>
      <c r="I99" s="2">
        <v>0.49452929108730298</v>
      </c>
      <c r="J99" s="2">
        <v>0.49518866904530201</v>
      </c>
      <c r="K99" s="2">
        <v>0.49368737474949898</v>
      </c>
      <c r="L99" s="2">
        <v>0.49878550074738398</v>
      </c>
      <c r="M99" s="2">
        <v>0.51231314265963901</v>
      </c>
      <c r="N99" s="2">
        <v>0.51973473953339699</v>
      </c>
    </row>
    <row r="100" spans="1:14" x14ac:dyDescent="0.3">
      <c r="A100" s="8" t="s">
        <v>196</v>
      </c>
      <c r="B100" s="8" t="s">
        <v>89</v>
      </c>
      <c r="C100" s="2">
        <v>1.9271553711387699E-2</v>
      </c>
      <c r="D100" s="2">
        <v>1.9111151176417599E-2</v>
      </c>
      <c r="E100" s="2">
        <v>2.0160201602015999E-2</v>
      </c>
      <c r="F100" s="2">
        <v>2.2656960873521401E-2</v>
      </c>
      <c r="G100" s="2">
        <v>2.19170607493634E-2</v>
      </c>
      <c r="H100" s="2">
        <v>2.0821714073247798E-2</v>
      </c>
      <c r="I100" s="2">
        <v>2.2929468953499E-2</v>
      </c>
      <c r="J100" s="2">
        <v>2.4457521147480701E-2</v>
      </c>
      <c r="K100" s="2">
        <v>2.7594691976447799E-2</v>
      </c>
      <c r="L100" s="2">
        <v>3.0915474865119499E-2</v>
      </c>
      <c r="M100" s="2">
        <v>3.4531069721443902E-2</v>
      </c>
      <c r="N100" s="2">
        <v>3.7212666773830602E-2</v>
      </c>
    </row>
    <row r="101" spans="1:14" x14ac:dyDescent="0.3">
      <c r="A101" s="8" t="s">
        <v>196</v>
      </c>
      <c r="B101" s="8" t="s">
        <v>90</v>
      </c>
      <c r="C101" s="2">
        <v>9.9543256313809794E-2</v>
      </c>
      <c r="D101" s="2">
        <v>9.7337006427915498E-2</v>
      </c>
      <c r="E101" s="2">
        <v>0.100051975051975</v>
      </c>
      <c r="F101" s="2">
        <v>0.10030355021776401</v>
      </c>
      <c r="G101" s="2">
        <v>0.10327868852459</v>
      </c>
      <c r="H101" s="2">
        <v>0.10568127106403501</v>
      </c>
      <c r="I101" s="2">
        <v>0.111579667198541</v>
      </c>
      <c r="J101" s="2">
        <v>0.113201427181317</v>
      </c>
      <c r="K101" s="2">
        <v>0.116132264529058</v>
      </c>
      <c r="L101" s="2">
        <v>0.11976831091180901</v>
      </c>
      <c r="M101" s="2">
        <v>0.12952561997753401</v>
      </c>
      <c r="N101" s="2">
        <v>0.13366890380313201</v>
      </c>
    </row>
    <row r="102" spans="1:14" x14ac:dyDescent="0.3">
      <c r="A102" s="8" t="s">
        <v>196</v>
      </c>
      <c r="B102" s="8" t="s">
        <v>91</v>
      </c>
      <c r="C102" s="2">
        <v>2.2130013831258601E-2</v>
      </c>
      <c r="D102" s="2">
        <v>2.3618498151987698E-2</v>
      </c>
      <c r="E102" s="2">
        <v>2.4570245702457E-2</v>
      </c>
      <c r="F102" s="2">
        <v>2.8025477707006401E-2</v>
      </c>
      <c r="G102" s="2">
        <v>2.77373590396508E-2</v>
      </c>
      <c r="H102" s="2">
        <v>2.87228109313999E-2</v>
      </c>
      <c r="I102" s="2">
        <v>2.8891130881408801E-2</v>
      </c>
      <c r="J102" s="2">
        <v>3.1537329900698803E-2</v>
      </c>
      <c r="K102" s="2">
        <v>3.2164513577643002E-2</v>
      </c>
      <c r="L102" s="2">
        <v>3.36559047700608E-2</v>
      </c>
      <c r="M102" s="2">
        <v>3.4613482775671701E-2</v>
      </c>
      <c r="N102" s="2">
        <v>3.5765954026683797E-2</v>
      </c>
    </row>
    <row r="103" spans="1:14" x14ac:dyDescent="0.3">
      <c r="A103" s="8" t="s">
        <v>196</v>
      </c>
      <c r="B103" s="8" t="s">
        <v>92</v>
      </c>
      <c r="C103" s="2">
        <v>1.7866738312735098E-2</v>
      </c>
      <c r="D103" s="2">
        <v>1.9021382657746298E-2</v>
      </c>
      <c r="E103" s="2">
        <v>1.9230769230769201E-2</v>
      </c>
      <c r="F103" s="2">
        <v>1.9532796621354102E-2</v>
      </c>
      <c r="G103" s="2">
        <v>1.8915510718789399E-2</v>
      </c>
      <c r="H103" s="2">
        <v>2.0101107366393801E-2</v>
      </c>
      <c r="I103" s="2">
        <v>2.02872122179166E-2</v>
      </c>
      <c r="J103" s="2">
        <v>1.95696832089956E-2</v>
      </c>
      <c r="K103" s="2">
        <v>2.0941883767535099E-2</v>
      </c>
      <c r="L103" s="2">
        <v>2.0366218236173399E-2</v>
      </c>
      <c r="M103" s="2">
        <v>1.9614620236758001E-2</v>
      </c>
      <c r="N103" s="2">
        <v>1.94950463406839E-2</v>
      </c>
    </row>
    <row r="104" spans="1:14" x14ac:dyDescent="0.3">
      <c r="A104" s="8" t="s">
        <v>196</v>
      </c>
      <c r="B104" s="8" t="s">
        <v>93</v>
      </c>
      <c r="C104" s="2">
        <v>0.66639004149377601</v>
      </c>
      <c r="D104" s="2">
        <v>0.660416478860543</v>
      </c>
      <c r="E104" s="2">
        <v>0.65079650796508004</v>
      </c>
      <c r="F104" s="2">
        <v>0.64294813466788003</v>
      </c>
      <c r="G104" s="2">
        <v>0.64232448162968303</v>
      </c>
      <c r="H104" s="2">
        <v>0.64147611080126399</v>
      </c>
      <c r="I104" s="2">
        <v>0.62835916720168805</v>
      </c>
      <c r="J104" s="2">
        <v>0.61594336152997398</v>
      </c>
      <c r="K104" s="2">
        <v>0.60629229282010699</v>
      </c>
      <c r="L104" s="2">
        <v>0.59433073563415295</v>
      </c>
      <c r="M104" s="2">
        <v>0.57746827097412201</v>
      </c>
      <c r="N104" s="2">
        <v>0.56349461501366305</v>
      </c>
    </row>
    <row r="105" spans="1:14" x14ac:dyDescent="0.3">
      <c r="A105" s="8" t="s">
        <v>196</v>
      </c>
      <c r="B105" s="8" t="s">
        <v>94</v>
      </c>
      <c r="C105" s="2">
        <v>0.24032778076303099</v>
      </c>
      <c r="D105" s="2">
        <v>0.24635970090515499</v>
      </c>
      <c r="E105" s="2">
        <v>0.251429313929314</v>
      </c>
      <c r="F105" s="2">
        <v>0.250626897188861</v>
      </c>
      <c r="G105" s="2">
        <v>0.246658259773014</v>
      </c>
      <c r="H105" s="2">
        <v>0.24482426576793501</v>
      </c>
      <c r="I105" s="2">
        <v>0.23581034875769299</v>
      </c>
      <c r="J105" s="2">
        <v>0.229538328467942</v>
      </c>
      <c r="K105" s="2">
        <v>0.21863727454909801</v>
      </c>
      <c r="L105" s="2">
        <v>0.20936098654708499</v>
      </c>
      <c r="M105" s="2">
        <v>0.19217143350902999</v>
      </c>
      <c r="N105" s="2">
        <v>0.178171939916906</v>
      </c>
    </row>
    <row r="106" spans="1:14" x14ac:dyDescent="0.3">
      <c r="A106" s="8" t="s">
        <v>196</v>
      </c>
      <c r="B106" s="8" t="s">
        <v>95</v>
      </c>
      <c r="C106" s="2">
        <v>1.67819271553711E-2</v>
      </c>
      <c r="D106" s="2">
        <v>1.9111151176417599E-2</v>
      </c>
      <c r="E106" s="2">
        <v>1.9440194401944E-2</v>
      </c>
      <c r="F106" s="2">
        <v>2.1474067333939899E-2</v>
      </c>
      <c r="G106" s="2">
        <v>2.3099308839578E-2</v>
      </c>
      <c r="H106" s="2">
        <v>2.47257854619818E-2</v>
      </c>
      <c r="I106" s="2">
        <v>2.7148491240942901E-2</v>
      </c>
      <c r="J106" s="2">
        <v>2.7767561603530701E-2</v>
      </c>
      <c r="K106" s="2">
        <v>2.67158801300642E-2</v>
      </c>
      <c r="L106" s="2">
        <v>2.6890468442236901E-2</v>
      </c>
      <c r="M106" s="2">
        <v>2.67842426240316E-2</v>
      </c>
      <c r="N106" s="2">
        <v>2.8532390290950001E-2</v>
      </c>
    </row>
    <row r="107" spans="1:14" x14ac:dyDescent="0.3">
      <c r="A107" s="8" t="s">
        <v>196</v>
      </c>
      <c r="B107" s="8" t="s">
        <v>96</v>
      </c>
      <c r="C107" s="2">
        <v>5.8033315421816202E-2</v>
      </c>
      <c r="D107" s="2">
        <v>5.7326511871966399E-2</v>
      </c>
      <c r="E107" s="2">
        <v>5.7172557172557197E-2</v>
      </c>
      <c r="F107" s="2">
        <v>6.1897848752804498E-2</v>
      </c>
      <c r="G107" s="2">
        <v>6.1790668348045398E-2</v>
      </c>
      <c r="H107" s="2">
        <v>6.2349542609533001E-2</v>
      </c>
      <c r="I107" s="2">
        <v>6.9067700022794595E-2</v>
      </c>
      <c r="J107" s="2">
        <v>7.5359498324143195E-2</v>
      </c>
      <c r="K107" s="2">
        <v>8.4468937875751507E-2</v>
      </c>
      <c r="L107" s="2">
        <v>8.7070254110612894E-2</v>
      </c>
      <c r="M107" s="2">
        <v>9.07284195973386E-2</v>
      </c>
      <c r="N107" s="2">
        <v>9.78747203579418E-2</v>
      </c>
    </row>
    <row r="108" spans="1:14" x14ac:dyDescent="0.3">
      <c r="A108" s="8" t="s">
        <v>196</v>
      </c>
      <c r="B108" s="8" t="s">
        <v>97</v>
      </c>
      <c r="C108" s="2">
        <v>9.2208390963577705E-2</v>
      </c>
      <c r="D108" s="2">
        <v>9.1408996664563202E-2</v>
      </c>
      <c r="E108" s="2">
        <v>8.4240842408424096E-2</v>
      </c>
      <c r="F108" s="2">
        <v>7.7616014558689703E-2</v>
      </c>
      <c r="G108" s="2">
        <v>7.5845762095307398E-2</v>
      </c>
      <c r="H108" s="2">
        <v>7.4456218627997797E-2</v>
      </c>
      <c r="I108" s="2">
        <v>7.0164174997707093E-2</v>
      </c>
      <c r="J108" s="2">
        <v>6.8223611621919797E-2</v>
      </c>
      <c r="K108" s="2">
        <v>6.5735126109499997E-2</v>
      </c>
      <c r="L108" s="2">
        <v>6.36293568553567E-2</v>
      </c>
      <c r="M108" s="2">
        <v>5.8925333772869598E-2</v>
      </c>
      <c r="N108" s="2">
        <v>5.34479987140331E-2</v>
      </c>
    </row>
    <row r="109" spans="1:14" x14ac:dyDescent="0.3">
      <c r="A109" s="8" t="s">
        <v>196</v>
      </c>
      <c r="B109" s="8" t="s">
        <v>98</v>
      </c>
      <c r="C109" s="2">
        <v>9.9811929070392297E-2</v>
      </c>
      <c r="D109" s="2">
        <v>9.2876820149547401E-2</v>
      </c>
      <c r="E109" s="2">
        <v>8.7967775467775497E-2</v>
      </c>
      <c r="F109" s="2">
        <v>7.8395143196515804E-2</v>
      </c>
      <c r="G109" s="2">
        <v>7.6670870113493106E-2</v>
      </c>
      <c r="H109" s="2">
        <v>7.2701011073663904E-2</v>
      </c>
      <c r="I109" s="2">
        <v>6.8725780715751097E-2</v>
      </c>
      <c r="J109" s="2">
        <v>6.7142393772299705E-2</v>
      </c>
      <c r="K109" s="2">
        <v>6.6132264529058099E-2</v>
      </c>
      <c r="L109" s="2">
        <v>6.4648729446935699E-2</v>
      </c>
      <c r="M109" s="2">
        <v>5.5646764019700999E-2</v>
      </c>
      <c r="N109" s="2">
        <v>5.1054650047938598E-2</v>
      </c>
    </row>
    <row r="110" spans="1:14" x14ac:dyDescent="0.3">
      <c r="A110" s="8" t="s">
        <v>197</v>
      </c>
      <c r="B110" s="8" t="s">
        <v>87</v>
      </c>
      <c r="C110" s="2">
        <v>0.25071859438889099</v>
      </c>
      <c r="D110" s="2">
        <v>0.25508461419034301</v>
      </c>
      <c r="E110" s="2">
        <v>0.25738556638477</v>
      </c>
      <c r="F110" s="2">
        <v>0.26375943186862</v>
      </c>
      <c r="G110" s="2">
        <v>0.26856751989055699</v>
      </c>
      <c r="H110" s="2">
        <v>0.27502534876402901</v>
      </c>
      <c r="I110" s="2">
        <v>0.28022071019938399</v>
      </c>
      <c r="J110" s="2">
        <v>0.28743426057619198</v>
      </c>
      <c r="K110" s="2">
        <v>0.29424863214149399</v>
      </c>
      <c r="L110" s="2">
        <v>0.30071085614516402</v>
      </c>
      <c r="M110" s="2">
        <v>0.31082071323888599</v>
      </c>
      <c r="N110" s="2">
        <v>0.31774637767932001</v>
      </c>
    </row>
    <row r="111" spans="1:14" x14ac:dyDescent="0.3">
      <c r="A111" s="8" t="s">
        <v>197</v>
      </c>
      <c r="B111" s="8" t="s">
        <v>88</v>
      </c>
      <c r="C111" s="2">
        <v>0.37734857443174402</v>
      </c>
      <c r="D111" s="2">
        <v>0.366496213347142</v>
      </c>
      <c r="E111" s="2">
        <v>0.36023789294817299</v>
      </c>
      <c r="F111" s="2">
        <v>0.36139169472502802</v>
      </c>
      <c r="G111" s="2">
        <v>0.35904133742571698</v>
      </c>
      <c r="H111" s="2">
        <v>0.35997696147446601</v>
      </c>
      <c r="I111" s="2">
        <v>0.36490491479377601</v>
      </c>
      <c r="J111" s="2">
        <v>0.373361925184656</v>
      </c>
      <c r="K111" s="2">
        <v>0.376571428571429</v>
      </c>
      <c r="L111" s="2">
        <v>0.38615333773958999</v>
      </c>
      <c r="M111" s="2">
        <v>0.39883318705147403</v>
      </c>
      <c r="N111" s="2">
        <v>0.41223404255319201</v>
      </c>
    </row>
    <row r="112" spans="1:14" x14ac:dyDescent="0.3">
      <c r="A112" s="8" t="s">
        <v>197</v>
      </c>
      <c r="B112" s="8" t="s">
        <v>89</v>
      </c>
      <c r="C112" s="2">
        <v>2.6355208291162301E-2</v>
      </c>
      <c r="D112" s="2">
        <v>2.7324949541996602E-2</v>
      </c>
      <c r="E112" s="2">
        <v>2.7759869543782501E-2</v>
      </c>
      <c r="F112" s="2">
        <v>2.79257286580855E-2</v>
      </c>
      <c r="G112" s="2">
        <v>2.9808834647370101E-2</v>
      </c>
      <c r="H112" s="2">
        <v>3.25513093947764E-2</v>
      </c>
      <c r="I112" s="2">
        <v>3.4426728952980601E-2</v>
      </c>
      <c r="J112" s="2">
        <v>3.4730261634637598E-2</v>
      </c>
      <c r="K112" s="2">
        <v>3.5023539890571297E-2</v>
      </c>
      <c r="L112" s="2">
        <v>3.6976990708985497E-2</v>
      </c>
      <c r="M112" s="2">
        <v>3.9051050317537903E-2</v>
      </c>
      <c r="N112" s="2">
        <v>4.0354448569033599E-2</v>
      </c>
    </row>
    <row r="113" spans="1:14" x14ac:dyDescent="0.3">
      <c r="A113" s="8" t="s">
        <v>197</v>
      </c>
      <c r="B113" s="8" t="s">
        <v>90</v>
      </c>
      <c r="C113" s="2">
        <v>8.7899093417422094E-2</v>
      </c>
      <c r="D113" s="2">
        <v>8.7837400478995395E-2</v>
      </c>
      <c r="E113" s="2">
        <v>8.6857068165479404E-2</v>
      </c>
      <c r="F113" s="2">
        <v>8.5891595695517298E-2</v>
      </c>
      <c r="G113" s="2">
        <v>8.5025795076079103E-2</v>
      </c>
      <c r="H113" s="2">
        <v>8.47945731473186E-2</v>
      </c>
      <c r="I113" s="2">
        <v>8.4835761916522603E-2</v>
      </c>
      <c r="J113" s="2">
        <v>8.5656421253276105E-2</v>
      </c>
      <c r="K113" s="2">
        <v>8.5199999999999998E-2</v>
      </c>
      <c r="L113" s="2">
        <v>8.7739590218109703E-2</v>
      </c>
      <c r="M113" s="2">
        <v>8.9214724559863706E-2</v>
      </c>
      <c r="N113" s="2">
        <v>9.0662993920972601E-2</v>
      </c>
    </row>
    <row r="114" spans="1:14" x14ac:dyDescent="0.3">
      <c r="A114" s="8" t="s">
        <v>197</v>
      </c>
      <c r="B114" s="8" t="s">
        <v>91</v>
      </c>
      <c r="C114" s="2">
        <v>3.0767985101817701E-2</v>
      </c>
      <c r="D114" s="2">
        <v>3.17497283030585E-2</v>
      </c>
      <c r="E114" s="2">
        <v>3.4244757101141499E-2</v>
      </c>
      <c r="F114" s="2">
        <v>3.4546530551856802E-2</v>
      </c>
      <c r="G114" s="2">
        <v>3.5712999963999001E-2</v>
      </c>
      <c r="H114" s="2">
        <v>3.65721478269991E-2</v>
      </c>
      <c r="I114" s="2">
        <v>3.8658136149758E-2</v>
      </c>
      <c r="J114" s="2">
        <v>3.9030198789402303E-2</v>
      </c>
      <c r="K114" s="2">
        <v>3.9986003308308898E-2</v>
      </c>
      <c r="L114" s="2">
        <v>4.1622497973436402E-2</v>
      </c>
      <c r="M114" s="2">
        <v>4.3050806057645302E-2</v>
      </c>
      <c r="N114" s="2">
        <v>4.4186324991019002E-2</v>
      </c>
    </row>
    <row r="115" spans="1:14" x14ac:dyDescent="0.3">
      <c r="A115" s="8" t="s">
        <v>197</v>
      </c>
      <c r="B115" s="8" t="s">
        <v>92</v>
      </c>
      <c r="C115" s="2">
        <v>1.7343318880567601E-2</v>
      </c>
      <c r="D115" s="2">
        <v>1.7994692213088199E-2</v>
      </c>
      <c r="E115" s="2">
        <v>1.8299457551794001E-2</v>
      </c>
      <c r="F115" s="2">
        <v>1.9475803789529299E-2</v>
      </c>
      <c r="G115" s="2">
        <v>1.9721805002285601E-2</v>
      </c>
      <c r="H115" s="2">
        <v>2.0286701651094301E-2</v>
      </c>
      <c r="I115" s="2">
        <v>2.0992837737712999E-2</v>
      </c>
      <c r="J115" s="2">
        <v>2.2337383845603999E-2</v>
      </c>
      <c r="K115" s="2">
        <v>2.2800000000000001E-2</v>
      </c>
      <c r="L115" s="2">
        <v>2.40141000220313E-2</v>
      </c>
      <c r="M115" s="2">
        <v>2.4317207909546199E-2</v>
      </c>
      <c r="N115" s="2">
        <v>2.45060790273556E-2</v>
      </c>
    </row>
    <row r="116" spans="1:14" x14ac:dyDescent="0.3">
      <c r="A116" s="8" t="s">
        <v>197</v>
      </c>
      <c r="B116" s="8" t="s">
        <v>93</v>
      </c>
      <c r="C116" s="2">
        <v>0.56698109388283902</v>
      </c>
      <c r="D116" s="2">
        <v>0.56792423536717895</v>
      </c>
      <c r="E116" s="2">
        <v>0.566498539952217</v>
      </c>
      <c r="F116" s="2">
        <v>0.56598609261725097</v>
      </c>
      <c r="G116" s="2">
        <v>0.55974367282283899</v>
      </c>
      <c r="H116" s="2">
        <v>0.55092479283941098</v>
      </c>
      <c r="I116" s="2">
        <v>0.54351579161165797</v>
      </c>
      <c r="J116" s="2">
        <v>0.53544140508715599</v>
      </c>
      <c r="K116" s="2">
        <v>0.52837511133731996</v>
      </c>
      <c r="L116" s="2">
        <v>0.51689842239820405</v>
      </c>
      <c r="M116" s="2">
        <v>0.50864069369809495</v>
      </c>
      <c r="N116" s="2">
        <v>0.50284397078194198</v>
      </c>
    </row>
    <row r="117" spans="1:14" x14ac:dyDescent="0.3">
      <c r="A117" s="8" t="s">
        <v>197</v>
      </c>
      <c r="B117" s="8" t="s">
        <v>94</v>
      </c>
      <c r="C117" s="2">
        <v>0.34653790566285603</v>
      </c>
      <c r="D117" s="2">
        <v>0.36384231989125498</v>
      </c>
      <c r="E117" s="2">
        <v>0.37781844323900399</v>
      </c>
      <c r="F117" s="2">
        <v>0.385422856011091</v>
      </c>
      <c r="G117" s="2">
        <v>0.39234637236335101</v>
      </c>
      <c r="H117" s="2">
        <v>0.39082298732881099</v>
      </c>
      <c r="I117" s="2">
        <v>0.385897752531489</v>
      </c>
      <c r="J117" s="2">
        <v>0.37282582797236102</v>
      </c>
      <c r="K117" s="2">
        <v>0.366685714285714</v>
      </c>
      <c r="L117" s="2">
        <v>0.34726812073143898</v>
      </c>
      <c r="M117" s="2">
        <v>0.32959884351282998</v>
      </c>
      <c r="N117" s="2">
        <v>0.31425721884498498</v>
      </c>
    </row>
    <row r="118" spans="1:14" x14ac:dyDescent="0.3">
      <c r="A118" s="8" t="s">
        <v>197</v>
      </c>
      <c r="B118" s="8" t="s">
        <v>95</v>
      </c>
      <c r="C118" s="2">
        <v>2.75292498279422E-2</v>
      </c>
      <c r="D118" s="2">
        <v>2.6859183356621599E-2</v>
      </c>
      <c r="E118" s="2">
        <v>2.8632105881906799E-2</v>
      </c>
      <c r="F118" s="2">
        <v>2.9257286580855201E-2</v>
      </c>
      <c r="G118" s="2">
        <v>3.1608885048781399E-2</v>
      </c>
      <c r="H118" s="2">
        <v>3.22715988951435E-2</v>
      </c>
      <c r="I118" s="2">
        <v>3.30726786500119E-2</v>
      </c>
      <c r="J118" s="2">
        <v>3.44325736777693E-2</v>
      </c>
      <c r="K118" s="2">
        <v>3.5182593205242398E-2</v>
      </c>
      <c r="L118" s="2">
        <v>3.7787616137681598E-2</v>
      </c>
      <c r="M118" s="2">
        <v>3.98143624816805E-2</v>
      </c>
      <c r="N118" s="2">
        <v>4.1641719554544397E-2</v>
      </c>
    </row>
    <row r="119" spans="1:14" x14ac:dyDescent="0.3">
      <c r="A119" s="8" t="s">
        <v>197</v>
      </c>
      <c r="B119" s="8" t="s">
        <v>96</v>
      </c>
      <c r="C119" s="2">
        <v>5.9124950729207697E-2</v>
      </c>
      <c r="D119" s="2">
        <v>5.9744967311800103E-2</v>
      </c>
      <c r="E119" s="2">
        <v>6.05189203320044E-2</v>
      </c>
      <c r="F119" s="2">
        <v>6.1332277018551498E-2</v>
      </c>
      <c r="G119" s="2">
        <v>6.1973486580029997E-2</v>
      </c>
      <c r="H119" s="2">
        <v>6.5787789581466805E-2</v>
      </c>
      <c r="I119" s="2">
        <v>6.7424055322301807E-2</v>
      </c>
      <c r="J119" s="2">
        <v>7.2373123659756997E-2</v>
      </c>
      <c r="K119" s="2">
        <v>7.6514285714285701E-2</v>
      </c>
      <c r="L119" s="2">
        <v>8.5316148931482705E-2</v>
      </c>
      <c r="M119" s="2">
        <v>9.5255304868604507E-2</v>
      </c>
      <c r="N119" s="2">
        <v>9.9971504559270494E-2</v>
      </c>
    </row>
    <row r="120" spans="1:14" x14ac:dyDescent="0.3">
      <c r="A120" s="8" t="s">
        <v>197</v>
      </c>
      <c r="B120" s="8" t="s">
        <v>97</v>
      </c>
      <c r="C120" s="2">
        <v>9.7647868507347899E-2</v>
      </c>
      <c r="D120" s="2">
        <v>9.1057289240801101E-2</v>
      </c>
      <c r="E120" s="2">
        <v>8.5479161136182605E-2</v>
      </c>
      <c r="F120" s="2">
        <v>7.8524929723331902E-2</v>
      </c>
      <c r="G120" s="2">
        <v>7.4558087626453495E-2</v>
      </c>
      <c r="H120" s="2">
        <v>7.2654802279640607E-2</v>
      </c>
      <c r="I120" s="2">
        <v>7.0105954436207304E-2</v>
      </c>
      <c r="J120" s="2">
        <v>6.8931300234842702E-2</v>
      </c>
      <c r="K120" s="2">
        <v>6.7184120117063206E-2</v>
      </c>
      <c r="L120" s="2">
        <v>6.6003616636527998E-2</v>
      </c>
      <c r="M120" s="2">
        <v>5.8622374206155299E-2</v>
      </c>
      <c r="N120" s="2">
        <v>5.3227158424140802E-2</v>
      </c>
    </row>
    <row r="121" spans="1:14" x14ac:dyDescent="0.3">
      <c r="A121" s="8" t="s">
        <v>197</v>
      </c>
      <c r="B121" s="8" t="s">
        <v>98</v>
      </c>
      <c r="C121" s="2">
        <v>0.111746156878203</v>
      </c>
      <c r="D121" s="2">
        <v>0.104084406757719</v>
      </c>
      <c r="E121" s="2">
        <v>9.6268217763544897E-2</v>
      </c>
      <c r="F121" s="2">
        <v>8.6485772760282603E-2</v>
      </c>
      <c r="G121" s="2">
        <v>8.1891203552537095E-2</v>
      </c>
      <c r="H121" s="2">
        <v>7.8330986816843695E-2</v>
      </c>
      <c r="I121" s="2">
        <v>7.5944677698197099E-2</v>
      </c>
      <c r="J121" s="2">
        <v>7.3445318084345998E-2</v>
      </c>
      <c r="K121" s="2">
        <v>7.2228571428571406E-2</v>
      </c>
      <c r="L121" s="2">
        <v>6.9508702357347393E-2</v>
      </c>
      <c r="M121" s="2">
        <v>6.2780732097681896E-2</v>
      </c>
      <c r="N121" s="2">
        <v>5.83681610942249E-2</v>
      </c>
    </row>
    <row r="122" spans="1:14" x14ac:dyDescent="0.3">
      <c r="A122" s="8" t="s">
        <v>198</v>
      </c>
      <c r="B122" s="8" t="s">
        <v>87</v>
      </c>
      <c r="C122" s="2">
        <v>0.19797166605677199</v>
      </c>
      <c r="D122" s="2">
        <v>0.20888888888888901</v>
      </c>
      <c r="E122" s="2">
        <v>0.22117598894631799</v>
      </c>
      <c r="F122" s="2">
        <v>0.234080717488789</v>
      </c>
      <c r="G122" s="2">
        <v>0.23816947447824999</v>
      </c>
      <c r="H122" s="2">
        <v>0.242844184640194</v>
      </c>
      <c r="I122" s="2">
        <v>0.25228699995055098</v>
      </c>
      <c r="J122" s="2">
        <v>0.26171538092956398</v>
      </c>
      <c r="K122" s="2">
        <v>0.26802611657835002</v>
      </c>
      <c r="L122" s="2">
        <v>0.27771245826082902</v>
      </c>
      <c r="M122" s="2">
        <v>0.28714366622616599</v>
      </c>
      <c r="N122" s="2">
        <v>0.300129485756567</v>
      </c>
    </row>
    <row r="123" spans="1:14" x14ac:dyDescent="0.3">
      <c r="A123" s="8" t="s">
        <v>198</v>
      </c>
      <c r="B123" s="8" t="s">
        <v>88</v>
      </c>
      <c r="C123" s="2">
        <v>0.59072388383181595</v>
      </c>
      <c r="D123" s="2">
        <v>0.58776099134272597</v>
      </c>
      <c r="E123" s="2">
        <v>0.58459996659428803</v>
      </c>
      <c r="F123" s="2">
        <v>0.582684824902724</v>
      </c>
      <c r="G123" s="2">
        <v>0.58118648073741397</v>
      </c>
      <c r="H123" s="2">
        <v>0.57677902621722799</v>
      </c>
      <c r="I123" s="2">
        <v>0.57173740722058097</v>
      </c>
      <c r="J123" s="2">
        <v>0.56961263129725004</v>
      </c>
      <c r="K123" s="2">
        <v>0.56635947589492797</v>
      </c>
      <c r="L123" s="2">
        <v>0.56370405389433897</v>
      </c>
      <c r="M123" s="2">
        <v>0.56768345636126805</v>
      </c>
      <c r="N123" s="2">
        <v>0.57652144348924195</v>
      </c>
    </row>
    <row r="124" spans="1:14" x14ac:dyDescent="0.3">
      <c r="A124" s="8" t="s">
        <v>198</v>
      </c>
      <c r="B124" s="8" t="s">
        <v>89</v>
      </c>
      <c r="C124" s="2">
        <v>1.3591928485545499E-2</v>
      </c>
      <c r="D124" s="2">
        <v>1.45736434108527E-2</v>
      </c>
      <c r="E124" s="2">
        <v>1.6017604012077202E-2</v>
      </c>
      <c r="F124" s="2">
        <v>1.8036870951669198E-2</v>
      </c>
      <c r="G124" s="2">
        <v>2.01156650741765E-2</v>
      </c>
      <c r="H124" s="2">
        <v>2.1215480749848799E-2</v>
      </c>
      <c r="I124" s="2">
        <v>2.2152994115610902E-2</v>
      </c>
      <c r="J124" s="2">
        <v>2.2616195495927201E-2</v>
      </c>
      <c r="K124" s="2">
        <v>2.5028387585162799E-2</v>
      </c>
      <c r="L124" s="2">
        <v>2.6242769129473702E-2</v>
      </c>
      <c r="M124" s="2">
        <v>2.8884274117425002E-2</v>
      </c>
      <c r="N124" s="2">
        <v>3.23251942286348E-2</v>
      </c>
    </row>
    <row r="125" spans="1:14" x14ac:dyDescent="0.3">
      <c r="A125" s="8" t="s">
        <v>198</v>
      </c>
      <c r="B125" s="8" t="s">
        <v>90</v>
      </c>
      <c r="C125" s="2">
        <v>8.1577806675335901E-2</v>
      </c>
      <c r="D125" s="2">
        <v>8.1055847903581696E-2</v>
      </c>
      <c r="E125" s="2">
        <v>8.3514280942041094E-2</v>
      </c>
      <c r="F125" s="2">
        <v>8.8359273670557695E-2</v>
      </c>
      <c r="G125" s="2">
        <v>9.0916253052863799E-2</v>
      </c>
      <c r="H125" s="2">
        <v>9.6461056332645401E-2</v>
      </c>
      <c r="I125" s="2">
        <v>0.10686747856164899</v>
      </c>
      <c r="J125" s="2">
        <v>0.114604937445641</v>
      </c>
      <c r="K125" s="2">
        <v>0.11836248511065101</v>
      </c>
      <c r="L125" s="2">
        <v>0.12587164637749701</v>
      </c>
      <c r="M125" s="2">
        <v>0.13981762917933099</v>
      </c>
      <c r="N125" s="2">
        <v>0.14323182281801</v>
      </c>
    </row>
    <row r="126" spans="1:14" x14ac:dyDescent="0.3">
      <c r="A126" s="8" t="s">
        <v>198</v>
      </c>
      <c r="B126" s="8" t="s">
        <v>91</v>
      </c>
      <c r="C126" s="2">
        <v>1.96037430079983E-2</v>
      </c>
      <c r="D126" s="2">
        <v>1.99483204134367E-2</v>
      </c>
      <c r="E126" s="2">
        <v>2.1083874929635101E-2</v>
      </c>
      <c r="F126" s="2">
        <v>2.2521175884404599E-2</v>
      </c>
      <c r="G126" s="2">
        <v>2.3183303997988399E-2</v>
      </c>
      <c r="H126" s="2">
        <v>2.35839548478129E-2</v>
      </c>
      <c r="I126" s="2">
        <v>2.3834248133313599E-2</v>
      </c>
      <c r="J126" s="2">
        <v>2.4532822232870101E-2</v>
      </c>
      <c r="K126" s="2">
        <v>2.5454201362604099E-2</v>
      </c>
      <c r="L126" s="2">
        <v>2.6054648920660301E-2</v>
      </c>
      <c r="M126" s="2">
        <v>2.7798754011704702E-2</v>
      </c>
      <c r="N126" s="2">
        <v>2.8255641879393299E-2</v>
      </c>
    </row>
    <row r="127" spans="1:14" x14ac:dyDescent="0.3">
      <c r="A127" s="8" t="s">
        <v>198</v>
      </c>
      <c r="B127" s="8" t="s">
        <v>92</v>
      </c>
      <c r="C127" s="2">
        <v>1.69050715214564E-2</v>
      </c>
      <c r="D127" s="2">
        <v>1.61262943473095E-2</v>
      </c>
      <c r="E127" s="2">
        <v>1.6869884750292299E-2</v>
      </c>
      <c r="F127" s="2">
        <v>1.6780155642023301E-2</v>
      </c>
      <c r="G127" s="2">
        <v>1.7253604348853702E-2</v>
      </c>
      <c r="H127" s="2">
        <v>1.7274325460521298E-2</v>
      </c>
      <c r="I127" s="2">
        <v>1.7510989406932301E-2</v>
      </c>
      <c r="J127" s="2">
        <v>1.7729310229477501E-2</v>
      </c>
      <c r="K127" s="2">
        <v>1.82433703216099E-2</v>
      </c>
      <c r="L127" s="2">
        <v>1.9205767639758901E-2</v>
      </c>
      <c r="M127" s="2">
        <v>1.7422926617455502E-2</v>
      </c>
      <c r="N127" s="2">
        <v>1.7533634465005599E-2</v>
      </c>
    </row>
    <row r="128" spans="1:14" x14ac:dyDescent="0.3">
      <c r="A128" s="8" t="s">
        <v>198</v>
      </c>
      <c r="B128" s="8" t="s">
        <v>93</v>
      </c>
      <c r="C128" s="2">
        <v>0.66908881802498799</v>
      </c>
      <c r="D128" s="2">
        <v>0.65906976744185997</v>
      </c>
      <c r="E128" s="2">
        <v>0.645514559132081</v>
      </c>
      <c r="F128" s="2">
        <v>0.63099152964623795</v>
      </c>
      <c r="G128" s="2">
        <v>0.62610007543374402</v>
      </c>
      <c r="H128" s="2">
        <v>0.62154807498488196</v>
      </c>
      <c r="I128" s="2">
        <v>0.61286653810018299</v>
      </c>
      <c r="J128" s="2">
        <v>0.60388116914230905</v>
      </c>
      <c r="K128" s="2">
        <v>0.59580809992429995</v>
      </c>
      <c r="L128" s="2">
        <v>0.58575930019282296</v>
      </c>
      <c r="M128" s="2">
        <v>0.57749669624315603</v>
      </c>
      <c r="N128" s="2">
        <v>0.56478912319644803</v>
      </c>
    </row>
    <row r="129" spans="1:14" x14ac:dyDescent="0.3">
      <c r="A129" s="8" t="s">
        <v>198</v>
      </c>
      <c r="B129" s="8" t="s">
        <v>94</v>
      </c>
      <c r="C129" s="2">
        <v>0.164802774165583</v>
      </c>
      <c r="D129" s="2">
        <v>0.17119334578170101</v>
      </c>
      <c r="E129" s="2">
        <v>0.175045932854518</v>
      </c>
      <c r="F129" s="2">
        <v>0.17566472114137499</v>
      </c>
      <c r="G129" s="2">
        <v>0.172614827070039</v>
      </c>
      <c r="H129" s="2">
        <v>0.17144385844225299</v>
      </c>
      <c r="I129" s="2">
        <v>0.161418173956907</v>
      </c>
      <c r="J129" s="2">
        <v>0.15046497624941499</v>
      </c>
      <c r="K129" s="2">
        <v>0.14168390696508101</v>
      </c>
      <c r="L129" s="2">
        <v>0.130481030611039</v>
      </c>
      <c r="M129" s="2">
        <v>0.116532783326096</v>
      </c>
      <c r="N129" s="2">
        <v>0.105736072660158</v>
      </c>
    </row>
    <row r="130" spans="1:14" x14ac:dyDescent="0.3">
      <c r="A130" s="8" t="s">
        <v>198</v>
      </c>
      <c r="B130" s="8" t="s">
        <v>95</v>
      </c>
      <c r="C130" s="2">
        <v>1.4271524909822799E-2</v>
      </c>
      <c r="D130" s="2">
        <v>1.60206718346253E-2</v>
      </c>
      <c r="E130" s="2">
        <v>1.8422803336574398E-2</v>
      </c>
      <c r="F130" s="2">
        <v>1.90832087693074E-2</v>
      </c>
      <c r="G130" s="2">
        <v>1.9411616796580301E-2</v>
      </c>
      <c r="H130" s="2">
        <v>2.0358798629308599E-2</v>
      </c>
      <c r="I130" s="2">
        <v>2.1559610344657101E-2</v>
      </c>
      <c r="J130" s="2">
        <v>2.1993291806420699E-2</v>
      </c>
      <c r="K130" s="2">
        <v>2.22369417108251E-2</v>
      </c>
      <c r="L130" s="2">
        <v>2.2104124535578199E-2</v>
      </c>
      <c r="M130" s="2">
        <v>2.34566735888239E-2</v>
      </c>
      <c r="N130" s="2">
        <v>2.4926008139104699E-2</v>
      </c>
    </row>
    <row r="131" spans="1:14" x14ac:dyDescent="0.3">
      <c r="A131" s="8" t="s">
        <v>198</v>
      </c>
      <c r="B131" s="8" t="s">
        <v>96</v>
      </c>
      <c r="C131" s="2">
        <v>5.4616384915474603E-2</v>
      </c>
      <c r="D131" s="2">
        <v>5.59327788151417E-2</v>
      </c>
      <c r="E131" s="2">
        <v>5.8209453816602599E-2</v>
      </c>
      <c r="F131" s="2">
        <v>5.8608949416342399E-2</v>
      </c>
      <c r="G131" s="2">
        <v>6.2554163712282396E-2</v>
      </c>
      <c r="H131" s="2">
        <v>6.5734158832072107E-2</v>
      </c>
      <c r="I131" s="2">
        <v>7.1557253008575294E-2</v>
      </c>
      <c r="J131" s="2">
        <v>7.7674449722352296E-2</v>
      </c>
      <c r="K131" s="2">
        <v>8.7141871982947802E-2</v>
      </c>
      <c r="L131" s="2">
        <v>9.3015010046093805E-2</v>
      </c>
      <c r="M131" s="2">
        <v>0.101009552757273</v>
      </c>
      <c r="N131" s="2">
        <v>0.10631890815484001</v>
      </c>
    </row>
    <row r="132" spans="1:14" x14ac:dyDescent="0.3">
      <c r="A132" s="8" t="s">
        <v>198</v>
      </c>
      <c r="B132" s="8" t="s">
        <v>97</v>
      </c>
      <c r="C132" s="2">
        <v>8.5472319514872705E-2</v>
      </c>
      <c r="D132" s="2">
        <v>8.1498708010335902E-2</v>
      </c>
      <c r="E132" s="2">
        <v>7.7785169643314098E-2</v>
      </c>
      <c r="F132" s="2">
        <v>7.5286497259591398E-2</v>
      </c>
      <c r="G132" s="2">
        <v>7.3019864219260794E-2</v>
      </c>
      <c r="H132" s="2">
        <v>7.0449506147954005E-2</v>
      </c>
      <c r="I132" s="2">
        <v>6.7299609355684104E-2</v>
      </c>
      <c r="J132" s="2">
        <v>6.5261140392908507E-2</v>
      </c>
      <c r="K132" s="2">
        <v>6.3446252838758502E-2</v>
      </c>
      <c r="L132" s="2">
        <v>6.2126698960635801E-2</v>
      </c>
      <c r="M132" s="2">
        <v>5.5219935812724198E-2</v>
      </c>
      <c r="N132" s="2">
        <v>4.9574546799852001E-2</v>
      </c>
    </row>
    <row r="133" spans="1:14" x14ac:dyDescent="0.3">
      <c r="A133" s="8" t="s">
        <v>198</v>
      </c>
      <c r="B133" s="8" t="s">
        <v>98</v>
      </c>
      <c r="C133" s="2">
        <v>9.1374078890333804E-2</v>
      </c>
      <c r="D133" s="2">
        <v>8.7930741809539997E-2</v>
      </c>
      <c r="E133" s="2">
        <v>8.1760481042258207E-2</v>
      </c>
      <c r="F133" s="2">
        <v>7.7902075226977993E-2</v>
      </c>
      <c r="G133" s="2">
        <v>7.5474671078547204E-2</v>
      </c>
      <c r="H133" s="2">
        <v>7.2307574715279405E-2</v>
      </c>
      <c r="I133" s="2">
        <v>7.0908697845355598E-2</v>
      </c>
      <c r="J133" s="2">
        <v>6.9913695055864006E-2</v>
      </c>
      <c r="K133" s="2">
        <v>6.8208889724782104E-2</v>
      </c>
      <c r="L133" s="2">
        <v>6.7722491431272902E-2</v>
      </c>
      <c r="M133" s="2">
        <v>5.7533651758575798E-2</v>
      </c>
      <c r="N133" s="2">
        <v>5.0658118412744702E-2</v>
      </c>
    </row>
    <row r="134" spans="1:14" x14ac:dyDescent="0.3">
      <c r="A134" s="8" t="s">
        <v>199</v>
      </c>
      <c r="B134" s="8" t="s">
        <v>87</v>
      </c>
      <c r="C134" s="2">
        <v>0.10687691633815199</v>
      </c>
      <c r="D134" s="2">
        <v>0.11290578827516801</v>
      </c>
      <c r="E134" s="2">
        <v>0.116124927090514</v>
      </c>
      <c r="F134" s="2">
        <v>0.119214066306535</v>
      </c>
      <c r="G134" s="2">
        <v>0.123967374254941</v>
      </c>
      <c r="H134" s="2">
        <v>0.126618705035971</v>
      </c>
      <c r="I134" s="2">
        <v>0.130923694779116</v>
      </c>
      <c r="J134" s="2">
        <v>0.13551492755032599</v>
      </c>
      <c r="K134" s="2">
        <v>0.142701782590193</v>
      </c>
      <c r="L134" s="2">
        <v>0.14972383256493399</v>
      </c>
      <c r="M134" s="2">
        <v>0.15747188002142501</v>
      </c>
      <c r="N134" s="2">
        <v>0.165348513818877</v>
      </c>
    </row>
    <row r="135" spans="1:14" x14ac:dyDescent="0.3">
      <c r="A135" s="8" t="s">
        <v>199</v>
      </c>
      <c r="B135" s="8" t="s">
        <v>88</v>
      </c>
      <c r="C135" s="2">
        <v>0.56409388399909699</v>
      </c>
      <c r="D135" s="2">
        <v>0.55659536541889498</v>
      </c>
      <c r="E135" s="2">
        <v>0.55568130375735603</v>
      </c>
      <c r="F135" s="2">
        <v>0.54987152534454597</v>
      </c>
      <c r="G135" s="2">
        <v>0.54243542435424397</v>
      </c>
      <c r="H135" s="2">
        <v>0.53272808787267401</v>
      </c>
      <c r="I135" s="2">
        <v>0.52815471738433595</v>
      </c>
      <c r="J135" s="2">
        <v>0.51746902295348396</v>
      </c>
      <c r="K135" s="2">
        <v>0.51006391300200304</v>
      </c>
      <c r="L135" s="2">
        <v>0.504765235638716</v>
      </c>
      <c r="M135" s="2">
        <v>0.50083366415244102</v>
      </c>
      <c r="N135" s="2">
        <v>0.50363178712693302</v>
      </c>
    </row>
    <row r="136" spans="1:14" x14ac:dyDescent="0.3">
      <c r="A136" s="8" t="s">
        <v>199</v>
      </c>
      <c r="B136" s="8" t="s">
        <v>89</v>
      </c>
      <c r="C136" s="2">
        <v>8.1581252737625894E-3</v>
      </c>
      <c r="D136" s="2">
        <v>9.4794259386750002E-3</v>
      </c>
      <c r="E136" s="2">
        <v>1.0127790444880399E-2</v>
      </c>
      <c r="F136" s="2">
        <v>1.08039402605656E-2</v>
      </c>
      <c r="G136" s="2">
        <v>1.1502666527240401E-2</v>
      </c>
      <c r="H136" s="2">
        <v>1.12024665981501E-2</v>
      </c>
      <c r="I136" s="2">
        <v>1.0993975903614501E-2</v>
      </c>
      <c r="J136" s="2">
        <v>1.06972673344355E-2</v>
      </c>
      <c r="K136" s="2">
        <v>1.1584472079058101E-2</v>
      </c>
      <c r="L136" s="2">
        <v>1.29182453097184E-2</v>
      </c>
      <c r="M136" s="2">
        <v>1.32119264417068E-2</v>
      </c>
      <c r="N136" s="2">
        <v>1.42968885798714E-2</v>
      </c>
    </row>
    <row r="137" spans="1:14" x14ac:dyDescent="0.3">
      <c r="A137" s="8" t="s">
        <v>199</v>
      </c>
      <c r="B137" s="8" t="s">
        <v>90</v>
      </c>
      <c r="C137" s="2">
        <v>7.5716542541187107E-2</v>
      </c>
      <c r="D137" s="2">
        <v>8.0548128342246006E-2</v>
      </c>
      <c r="E137" s="2">
        <v>8.4314169307378894E-2</v>
      </c>
      <c r="F137" s="2">
        <v>8.61948142957253E-2</v>
      </c>
      <c r="G137" s="2">
        <v>9.2827490774907706E-2</v>
      </c>
      <c r="H137" s="2">
        <v>0.101322573414033</v>
      </c>
      <c r="I137" s="2">
        <v>0.112512020515012</v>
      </c>
      <c r="J137" s="2">
        <v>0.127361365021328</v>
      </c>
      <c r="K137" s="2">
        <v>0.138891538681675</v>
      </c>
      <c r="L137" s="2">
        <v>0.154760863862901</v>
      </c>
      <c r="M137" s="2">
        <v>0.17102024612941599</v>
      </c>
      <c r="N137" s="2">
        <v>0.18266810499820199</v>
      </c>
    </row>
    <row r="138" spans="1:14" x14ac:dyDescent="0.3">
      <c r="A138" s="8" t="s">
        <v>199</v>
      </c>
      <c r="B138" s="8" t="s">
        <v>91</v>
      </c>
      <c r="C138" s="2">
        <v>1.9437144108629002E-2</v>
      </c>
      <c r="D138" s="2">
        <v>1.9594344119048899E-2</v>
      </c>
      <c r="E138" s="2">
        <v>2.0096505647171099E-2</v>
      </c>
      <c r="F138" s="2">
        <v>2.19256434699714E-2</v>
      </c>
      <c r="G138" s="2">
        <v>2.2743908815225301E-2</v>
      </c>
      <c r="H138" s="2">
        <v>2.3946557040082202E-2</v>
      </c>
      <c r="I138" s="2">
        <v>2.4949799196787099E-2</v>
      </c>
      <c r="J138" s="2">
        <v>2.52844500632111E-2</v>
      </c>
      <c r="K138" s="2">
        <v>2.64787933235614E-2</v>
      </c>
      <c r="L138" s="2">
        <v>2.6292965718720002E-2</v>
      </c>
      <c r="M138" s="2">
        <v>2.8075343688626998E-2</v>
      </c>
      <c r="N138" s="2">
        <v>2.9289066573961402E-2</v>
      </c>
    </row>
    <row r="139" spans="1:14" x14ac:dyDescent="0.3">
      <c r="A139" s="8" t="s">
        <v>199</v>
      </c>
      <c r="B139" s="8" t="s">
        <v>92</v>
      </c>
      <c r="C139" s="2">
        <v>2.05371248025276E-2</v>
      </c>
      <c r="D139" s="2">
        <v>2.1724598930481301E-2</v>
      </c>
      <c r="E139" s="2">
        <v>2.0597555454956999E-2</v>
      </c>
      <c r="F139" s="2">
        <v>2.0555944872693299E-2</v>
      </c>
      <c r="G139" s="2">
        <v>2.24861623616236E-2</v>
      </c>
      <c r="H139" s="2">
        <v>2.1968168572069E-2</v>
      </c>
      <c r="I139" s="2">
        <v>2.08355593546319E-2</v>
      </c>
      <c r="J139" s="2">
        <v>2.0922201909404799E-2</v>
      </c>
      <c r="K139" s="2">
        <v>2.11771439473433E-2</v>
      </c>
      <c r="L139" s="2">
        <v>2.1596572527760802E-2</v>
      </c>
      <c r="M139" s="2">
        <v>2.1516474791584E-2</v>
      </c>
      <c r="N139" s="2">
        <v>2.1646889608054699E-2</v>
      </c>
    </row>
    <row r="140" spans="1:14" x14ac:dyDescent="0.3">
      <c r="A140" s="8" t="s">
        <v>199</v>
      </c>
      <c r="B140" s="8" t="s">
        <v>93</v>
      </c>
      <c r="C140" s="2">
        <v>0.77184625492772696</v>
      </c>
      <c r="D140" s="2">
        <v>0.766297728115236</v>
      </c>
      <c r="E140" s="2">
        <v>0.764515615886314</v>
      </c>
      <c r="F140" s="2">
        <v>0.76305476114818305</v>
      </c>
      <c r="G140" s="2">
        <v>0.75760744536233404</v>
      </c>
      <c r="H140" s="2">
        <v>0.75781089414182901</v>
      </c>
      <c r="I140" s="2">
        <v>0.75537148594377501</v>
      </c>
      <c r="J140" s="2">
        <v>0.75299037245939904</v>
      </c>
      <c r="K140" s="2">
        <v>0.74622913612936803</v>
      </c>
      <c r="L140" s="2">
        <v>0.73935271830921601</v>
      </c>
      <c r="M140" s="2">
        <v>0.73491340831994301</v>
      </c>
      <c r="N140" s="2">
        <v>0.72766382756822501</v>
      </c>
    </row>
    <row r="141" spans="1:14" x14ac:dyDescent="0.3">
      <c r="A141" s="8" t="s">
        <v>199</v>
      </c>
      <c r="B141" s="8" t="s">
        <v>94</v>
      </c>
      <c r="C141" s="2">
        <v>0.186413902053712</v>
      </c>
      <c r="D141" s="2">
        <v>0.19073083778966099</v>
      </c>
      <c r="E141" s="2">
        <v>0.195563603440471</v>
      </c>
      <c r="F141" s="2">
        <v>0.20053725765008201</v>
      </c>
      <c r="G141" s="2">
        <v>0.199261992619926</v>
      </c>
      <c r="H141" s="2">
        <v>0.19950683703205599</v>
      </c>
      <c r="I141" s="2">
        <v>0.19307618335292201</v>
      </c>
      <c r="J141" s="2">
        <v>0.180682510664229</v>
      </c>
      <c r="K141" s="2">
        <v>0.17342363827148699</v>
      </c>
      <c r="L141" s="2">
        <v>0.15852059106409</v>
      </c>
      <c r="M141" s="2">
        <v>0.145533942040492</v>
      </c>
      <c r="N141" s="2">
        <v>0.13067241999280799</v>
      </c>
    </row>
    <row r="142" spans="1:14" x14ac:dyDescent="0.3">
      <c r="A142" s="8" t="s">
        <v>199</v>
      </c>
      <c r="B142" s="8" t="s">
        <v>95</v>
      </c>
      <c r="C142" s="2">
        <v>1.05672360928603E-2</v>
      </c>
      <c r="D142" s="2">
        <v>1.1544775724196399E-2</v>
      </c>
      <c r="E142" s="2">
        <v>1.20366933559574E-2</v>
      </c>
      <c r="F142" s="2">
        <v>1.2763478445080001E-2</v>
      </c>
      <c r="G142" s="2">
        <v>1.4221478615497199E-2</v>
      </c>
      <c r="H142" s="2">
        <v>1.3360739979445001E-2</v>
      </c>
      <c r="I142" s="2">
        <v>1.36546184738956E-2</v>
      </c>
      <c r="J142" s="2">
        <v>1.40523193620539E-2</v>
      </c>
      <c r="K142" s="2">
        <v>1.3901366494869701E-2</v>
      </c>
      <c r="L142" s="2">
        <v>1.5200620806135001E-2</v>
      </c>
      <c r="M142" s="2">
        <v>1.67827173718979E-2</v>
      </c>
      <c r="N142" s="2">
        <v>1.7990613592908E-2</v>
      </c>
    </row>
    <row r="143" spans="1:14" x14ac:dyDescent="0.3">
      <c r="A143" s="8" t="s">
        <v>199</v>
      </c>
      <c r="B143" s="8" t="s">
        <v>96</v>
      </c>
      <c r="C143" s="2">
        <v>6.77048070412999E-2</v>
      </c>
      <c r="D143" s="2">
        <v>6.88502673796791E-2</v>
      </c>
      <c r="E143" s="2">
        <v>6.7677682209144399E-2</v>
      </c>
      <c r="F143" s="2">
        <v>7.0310675075916804E-2</v>
      </c>
      <c r="G143" s="2">
        <v>7.3108856088560895E-2</v>
      </c>
      <c r="H143" s="2">
        <v>7.5879847567809897E-2</v>
      </c>
      <c r="I143" s="2">
        <v>8.0243615770915697E-2</v>
      </c>
      <c r="J143" s="2">
        <v>9.1712370505789106E-2</v>
      </c>
      <c r="K143" s="2">
        <v>9.6632643327291795E-2</v>
      </c>
      <c r="L143" s="2">
        <v>0.102037247529947</v>
      </c>
      <c r="M143" s="2">
        <v>0.108693926161175</v>
      </c>
      <c r="N143" s="2">
        <v>0.113484358144552</v>
      </c>
    </row>
    <row r="144" spans="1:14" x14ac:dyDescent="0.3">
      <c r="A144" s="8" t="s">
        <v>199</v>
      </c>
      <c r="B144" s="8" t="s">
        <v>97</v>
      </c>
      <c r="C144" s="2">
        <v>8.3114323258869902E-2</v>
      </c>
      <c r="D144" s="2">
        <v>8.0177937827675697E-2</v>
      </c>
      <c r="E144" s="2">
        <v>7.7098467575163004E-2</v>
      </c>
      <c r="F144" s="2">
        <v>7.2238110369664196E-2</v>
      </c>
      <c r="G144" s="2">
        <v>6.9957126424762095E-2</v>
      </c>
      <c r="H144" s="2">
        <v>6.70606372045221E-2</v>
      </c>
      <c r="I144" s="2">
        <v>6.4106425702811207E-2</v>
      </c>
      <c r="J144" s="2">
        <v>6.1460663230574697E-2</v>
      </c>
      <c r="K144" s="2">
        <v>5.9104449382949599E-2</v>
      </c>
      <c r="L144" s="2">
        <v>5.6511617291276801E-2</v>
      </c>
      <c r="M144" s="2">
        <v>4.9544724156400599E-2</v>
      </c>
      <c r="N144" s="2">
        <v>4.5411089866156801E-2</v>
      </c>
    </row>
    <row r="145" spans="1:14" x14ac:dyDescent="0.3">
      <c r="A145" s="8" t="s">
        <v>199</v>
      </c>
      <c r="B145" s="8" t="s">
        <v>98</v>
      </c>
      <c r="C145" s="2">
        <v>8.5533739562175595E-2</v>
      </c>
      <c r="D145" s="2">
        <v>8.1550802139037398E-2</v>
      </c>
      <c r="E145" s="2">
        <v>7.6165685830692595E-2</v>
      </c>
      <c r="F145" s="2">
        <v>7.2529782761037095E-2</v>
      </c>
      <c r="G145" s="2">
        <v>6.9880073800738005E-2</v>
      </c>
      <c r="H145" s="2">
        <v>6.8594485541358399E-2</v>
      </c>
      <c r="I145" s="2">
        <v>6.5177903622181899E-2</v>
      </c>
      <c r="J145" s="2">
        <v>6.1852528945764797E-2</v>
      </c>
      <c r="K145" s="2">
        <v>5.9811122770199399E-2</v>
      </c>
      <c r="L145" s="2">
        <v>5.83194893765848E-2</v>
      </c>
      <c r="M145" s="2">
        <v>5.2401746724890799E-2</v>
      </c>
      <c r="N145" s="2">
        <v>4.7896440129449797E-2</v>
      </c>
    </row>
    <row r="146" spans="1:14" x14ac:dyDescent="0.3">
      <c r="A146" s="8" t="s">
        <v>200</v>
      </c>
      <c r="B146" s="8" t="s">
        <v>87</v>
      </c>
      <c r="C146" s="2">
        <v>0.14882092608494599</v>
      </c>
      <c r="D146" s="2">
        <v>0.152689301897944</v>
      </c>
      <c r="E146" s="2">
        <v>0.15966494845360801</v>
      </c>
      <c r="F146" s="2">
        <v>0.16586070464108499</v>
      </c>
      <c r="G146" s="2">
        <v>0.17670730974833301</v>
      </c>
      <c r="H146" s="2">
        <v>0.18665607625099301</v>
      </c>
      <c r="I146" s="2">
        <v>0.189462627156126</v>
      </c>
      <c r="J146" s="2">
        <v>0.193000542593597</v>
      </c>
      <c r="K146" s="2">
        <v>0.19554891391364701</v>
      </c>
      <c r="L146" s="2">
        <v>0.20517886855241299</v>
      </c>
      <c r="M146" s="2">
        <v>0.217477404285569</v>
      </c>
      <c r="N146" s="2">
        <v>0.22719027307937401</v>
      </c>
    </row>
    <row r="147" spans="1:14" x14ac:dyDescent="0.3">
      <c r="A147" s="8" t="s">
        <v>200</v>
      </c>
      <c r="B147" s="8" t="s">
        <v>88</v>
      </c>
      <c r="C147" s="2">
        <v>0.56949193942354703</v>
      </c>
      <c r="D147" s="2">
        <v>0.55917014485637095</v>
      </c>
      <c r="E147" s="2">
        <v>0.55165692007797296</v>
      </c>
      <c r="F147" s="2">
        <v>0.55262223274535305</v>
      </c>
      <c r="G147" s="2">
        <v>0.55277240122964799</v>
      </c>
      <c r="H147" s="2">
        <v>0.54673345411915197</v>
      </c>
      <c r="I147" s="2">
        <v>0.54272057359091797</v>
      </c>
      <c r="J147" s="2">
        <v>0.53454215775158698</v>
      </c>
      <c r="K147" s="2">
        <v>0.52496409563233903</v>
      </c>
      <c r="L147" s="2">
        <v>0.512560929883765</v>
      </c>
      <c r="M147" s="2">
        <v>0.52250033284515995</v>
      </c>
      <c r="N147" s="2">
        <v>0.523156394727467</v>
      </c>
    </row>
    <row r="148" spans="1:14" x14ac:dyDescent="0.3">
      <c r="A148" s="8" t="s">
        <v>200</v>
      </c>
      <c r="B148" s="8" t="s">
        <v>89</v>
      </c>
      <c r="C148" s="2">
        <v>1.15595481868023E-2</v>
      </c>
      <c r="D148" s="2">
        <v>1.2083798515794299E-2</v>
      </c>
      <c r="E148" s="2">
        <v>1.19845360824742E-2</v>
      </c>
      <c r="F148" s="2">
        <v>1.2183633737361E-2</v>
      </c>
      <c r="G148" s="2">
        <v>1.3514325184695799E-2</v>
      </c>
      <c r="H148" s="2">
        <v>1.5885623510722799E-2</v>
      </c>
      <c r="I148" s="2">
        <v>1.67514374170721E-2</v>
      </c>
      <c r="J148" s="2">
        <v>1.7525773195876299E-2</v>
      </c>
      <c r="K148" s="2">
        <v>1.76655814698191E-2</v>
      </c>
      <c r="L148" s="2">
        <v>1.79908485856905E-2</v>
      </c>
      <c r="M148" s="2">
        <v>2.025997765817E-2</v>
      </c>
      <c r="N148" s="2">
        <v>2.1620826592145901E-2</v>
      </c>
    </row>
    <row r="149" spans="1:14" x14ac:dyDescent="0.3">
      <c r="A149" s="8" t="s">
        <v>200</v>
      </c>
      <c r="B149" s="8" t="s">
        <v>90</v>
      </c>
      <c r="C149" s="2">
        <v>7.8285295554470002E-2</v>
      </c>
      <c r="D149" s="2">
        <v>8.0775840903510907E-2</v>
      </c>
      <c r="E149" s="2">
        <v>8.1262183235867494E-2</v>
      </c>
      <c r="F149" s="2">
        <v>8.2277731739078999E-2</v>
      </c>
      <c r="G149" s="2">
        <v>8.7327792326084494E-2</v>
      </c>
      <c r="H149" s="2">
        <v>9.8049664286475505E-2</v>
      </c>
      <c r="I149" s="2">
        <v>0.109838677554272</v>
      </c>
      <c r="J149" s="2">
        <v>0.123209428830462</v>
      </c>
      <c r="K149" s="2">
        <v>0.137027963166343</v>
      </c>
      <c r="L149" s="2">
        <v>0.151106111736033</v>
      </c>
      <c r="M149" s="2">
        <v>0.15863400346159001</v>
      </c>
      <c r="N149" s="2">
        <v>0.16797292483078</v>
      </c>
    </row>
    <row r="150" spans="1:14" x14ac:dyDescent="0.3">
      <c r="A150" s="8" t="s">
        <v>200</v>
      </c>
      <c r="B150" s="8" t="s">
        <v>91</v>
      </c>
      <c r="C150" s="2">
        <v>2.2854878129334798E-2</v>
      </c>
      <c r="D150" s="2">
        <v>2.4036251395547398E-2</v>
      </c>
      <c r="E150" s="2">
        <v>2.5064432989690699E-2</v>
      </c>
      <c r="F150" s="2">
        <v>2.65653457263079E-2</v>
      </c>
      <c r="G150" s="2">
        <v>2.7449096041804299E-2</v>
      </c>
      <c r="H150" s="2">
        <v>2.9218200385793699E-2</v>
      </c>
      <c r="I150" s="2">
        <v>3.0130473241928399E-2</v>
      </c>
      <c r="J150" s="2">
        <v>3.08735756918068E-2</v>
      </c>
      <c r="K150" s="2">
        <v>3.3142979132198297E-2</v>
      </c>
      <c r="L150" s="2">
        <v>3.3329866888519098E-2</v>
      </c>
      <c r="M150" s="2">
        <v>3.3817406316644698E-2</v>
      </c>
      <c r="N150" s="2">
        <v>3.4858067362847502E-2</v>
      </c>
    </row>
    <row r="151" spans="1:14" x14ac:dyDescent="0.3">
      <c r="A151" s="8" t="s">
        <v>200</v>
      </c>
      <c r="B151" s="8" t="s">
        <v>92</v>
      </c>
      <c r="C151" s="2">
        <v>2.3571079628725001E-2</v>
      </c>
      <c r="D151" s="2">
        <v>2.4797446599558098E-2</v>
      </c>
      <c r="E151" s="2">
        <v>2.46101364522417E-2</v>
      </c>
      <c r="F151" s="2">
        <v>2.3677045104770901E-2</v>
      </c>
      <c r="G151" s="2">
        <v>2.2998975293179999E-2</v>
      </c>
      <c r="H151" s="2">
        <v>2.2700628796760099E-2</v>
      </c>
      <c r="I151" s="2">
        <v>2.2505476996614201E-2</v>
      </c>
      <c r="J151" s="2">
        <v>2.2393472348141399E-2</v>
      </c>
      <c r="K151" s="2">
        <v>2.34011996282842E-2</v>
      </c>
      <c r="L151" s="2">
        <v>2.2422197225346802E-2</v>
      </c>
      <c r="M151" s="2">
        <v>2.20343496205565E-2</v>
      </c>
      <c r="N151" s="2">
        <v>2.1256382852392799E-2</v>
      </c>
    </row>
    <row r="152" spans="1:14" x14ac:dyDescent="0.3">
      <c r="A152" s="8" t="s">
        <v>200</v>
      </c>
      <c r="B152" s="8" t="s">
        <v>93</v>
      </c>
      <c r="C152" s="2">
        <v>0.71021864059713302</v>
      </c>
      <c r="D152" s="2">
        <v>0.706311157811782</v>
      </c>
      <c r="E152" s="2">
        <v>0.70347938144329902</v>
      </c>
      <c r="F152" s="2">
        <v>0.70106135778433698</v>
      </c>
      <c r="G152" s="2">
        <v>0.69175325845396096</v>
      </c>
      <c r="H152" s="2">
        <v>0.68024509247702303</v>
      </c>
      <c r="I152" s="2">
        <v>0.67729986731534697</v>
      </c>
      <c r="J152" s="2">
        <v>0.67514921323928401</v>
      </c>
      <c r="K152" s="2">
        <v>0.67134546618989199</v>
      </c>
      <c r="L152" s="2">
        <v>0.66202163061564101</v>
      </c>
      <c r="M152" s="2">
        <v>0.65299075860668199</v>
      </c>
      <c r="N152" s="2">
        <v>0.64460459871549702</v>
      </c>
    </row>
    <row r="153" spans="1:14" x14ac:dyDescent="0.3">
      <c r="A153" s="8" t="s">
        <v>200</v>
      </c>
      <c r="B153" s="8" t="s">
        <v>94</v>
      </c>
      <c r="C153" s="2">
        <v>0.177210552027357</v>
      </c>
      <c r="D153" s="2">
        <v>0.18990915786889301</v>
      </c>
      <c r="E153" s="2">
        <v>0.199561403508772</v>
      </c>
      <c r="F153" s="2">
        <v>0.19711140049721801</v>
      </c>
      <c r="G153" s="2">
        <v>0.19458043948536899</v>
      </c>
      <c r="H153" s="2">
        <v>0.19023766386017299</v>
      </c>
      <c r="I153" s="2">
        <v>0.17964548894642501</v>
      </c>
      <c r="J153" s="2">
        <v>0.168177697189483</v>
      </c>
      <c r="K153" s="2">
        <v>0.15519134915941499</v>
      </c>
      <c r="L153" s="2">
        <v>0.14113235845519301</v>
      </c>
      <c r="M153" s="2">
        <v>0.12914392224737101</v>
      </c>
      <c r="N153" s="2">
        <v>0.119522622016388</v>
      </c>
    </row>
    <row r="154" spans="1:14" x14ac:dyDescent="0.3">
      <c r="A154" s="8" t="s">
        <v>200</v>
      </c>
      <c r="B154" s="8" t="s">
        <v>95</v>
      </c>
      <c r="C154" s="2">
        <v>1.67778585111302E-2</v>
      </c>
      <c r="D154" s="2">
        <v>1.7206278321402799E-2</v>
      </c>
      <c r="E154" s="2">
        <v>1.7139175257731998E-2</v>
      </c>
      <c r="F154" s="2">
        <v>1.8589461784839501E-2</v>
      </c>
      <c r="G154" s="2">
        <v>1.92804372634993E-2</v>
      </c>
      <c r="H154" s="2">
        <v>2.0708044933620801E-2</v>
      </c>
      <c r="I154" s="2">
        <v>2.1284829721362201E-2</v>
      </c>
      <c r="J154" s="2">
        <v>2.07813347802496E-2</v>
      </c>
      <c r="K154" s="2">
        <v>2.19352084111651E-2</v>
      </c>
      <c r="L154" s="2">
        <v>2.28785357737105E-2</v>
      </c>
      <c r="M154" s="2">
        <v>2.43729054534376E-2</v>
      </c>
      <c r="N154" s="2">
        <v>2.5837132911702702E-2</v>
      </c>
    </row>
    <row r="155" spans="1:14" x14ac:dyDescent="0.3">
      <c r="A155" s="8" t="s">
        <v>200</v>
      </c>
      <c r="B155" s="8" t="s">
        <v>96</v>
      </c>
      <c r="C155" s="2">
        <v>6.4484611626770896E-2</v>
      </c>
      <c r="D155" s="2">
        <v>6.4694328504787596E-2</v>
      </c>
      <c r="E155" s="2">
        <v>6.8713450292397699E-2</v>
      </c>
      <c r="F155" s="2">
        <v>7.2096602344027497E-2</v>
      </c>
      <c r="G155" s="2">
        <v>7.4348172606171006E-2</v>
      </c>
      <c r="H155" s="2">
        <v>7.65213684322711E-2</v>
      </c>
      <c r="I155" s="2">
        <v>8.3648675562636901E-2</v>
      </c>
      <c r="J155" s="2">
        <v>9.3291024478694501E-2</v>
      </c>
      <c r="K155" s="2">
        <v>0.100109825124609</v>
      </c>
      <c r="L155" s="2">
        <v>0.112560929883765</v>
      </c>
      <c r="M155" s="2">
        <v>0.115696977765943</v>
      </c>
      <c r="N155" s="2">
        <v>0.12041325258282901</v>
      </c>
    </row>
    <row r="156" spans="1:14" x14ac:dyDescent="0.3">
      <c r="A156" s="8" t="s">
        <v>200</v>
      </c>
      <c r="B156" s="8" t="s">
        <v>97</v>
      </c>
      <c r="C156" s="2">
        <v>8.9768148490653302E-2</v>
      </c>
      <c r="D156" s="2">
        <v>8.7673212057529398E-2</v>
      </c>
      <c r="E156" s="2">
        <v>8.2667525773195902E-2</v>
      </c>
      <c r="F156" s="2">
        <v>7.5739496326069203E-2</v>
      </c>
      <c r="G156" s="2">
        <v>7.1295573307706195E-2</v>
      </c>
      <c r="H156" s="2">
        <v>6.7286962441847301E-2</v>
      </c>
      <c r="I156" s="2">
        <v>6.5070765148164497E-2</v>
      </c>
      <c r="J156" s="2">
        <v>6.2669560499186094E-2</v>
      </c>
      <c r="K156" s="2">
        <v>6.0361850883279097E-2</v>
      </c>
      <c r="L156" s="2">
        <v>5.8600249584026598E-2</v>
      </c>
      <c r="M156" s="2">
        <v>5.1081547679496297E-2</v>
      </c>
      <c r="N156" s="2">
        <v>4.5889101338432103E-2</v>
      </c>
    </row>
    <row r="157" spans="1:14" x14ac:dyDescent="0.3">
      <c r="A157" s="8" t="s">
        <v>200</v>
      </c>
      <c r="B157" s="8" t="s">
        <v>98</v>
      </c>
      <c r="C157" s="2">
        <v>8.6956521739130405E-2</v>
      </c>
      <c r="D157" s="2">
        <v>8.0653081266879506E-2</v>
      </c>
      <c r="E157" s="2">
        <v>7.4195906432748496E-2</v>
      </c>
      <c r="F157" s="2">
        <v>7.2214987569551303E-2</v>
      </c>
      <c r="G157" s="2">
        <v>6.7972219059546896E-2</v>
      </c>
      <c r="H157" s="2">
        <v>6.5757220505168898E-2</v>
      </c>
      <c r="I157" s="2">
        <v>6.1641107349133598E-2</v>
      </c>
      <c r="J157" s="2">
        <v>5.8386219401631897E-2</v>
      </c>
      <c r="K157" s="2">
        <v>5.9305567289009001E-2</v>
      </c>
      <c r="L157" s="2">
        <v>6.0217472815898003E-2</v>
      </c>
      <c r="M157" s="2">
        <v>5.1990414059379597E-2</v>
      </c>
      <c r="N157" s="2">
        <v>4.7678422990143701E-2</v>
      </c>
    </row>
    <row r="158" spans="1:14" x14ac:dyDescent="0.3">
      <c r="A158" s="8" t="s">
        <v>201</v>
      </c>
      <c r="B158" s="8" t="s">
        <v>87</v>
      </c>
      <c r="C158" s="2">
        <v>0.13496900826446301</v>
      </c>
      <c r="D158" s="2">
        <v>0.14027586908942799</v>
      </c>
      <c r="E158" s="2">
        <v>0.146325459317585</v>
      </c>
      <c r="F158" s="2">
        <v>0.145857821842899</v>
      </c>
      <c r="G158" s="2">
        <v>0.153034434009896</v>
      </c>
      <c r="H158" s="2">
        <v>0.16106044750087201</v>
      </c>
      <c r="I158" s="2">
        <v>0.16508849338158699</v>
      </c>
      <c r="J158" s="2">
        <v>0.16933032650259799</v>
      </c>
      <c r="K158" s="2">
        <v>0.177090620773285</v>
      </c>
      <c r="L158" s="2">
        <v>0.18378905343298799</v>
      </c>
      <c r="M158" s="2">
        <v>0.19224592796512999</v>
      </c>
      <c r="N158" s="2">
        <v>0.20247639408515899</v>
      </c>
    </row>
    <row r="159" spans="1:14" x14ac:dyDescent="0.3">
      <c r="A159" s="8" t="s">
        <v>201</v>
      </c>
      <c r="B159" s="8" t="s">
        <v>88</v>
      </c>
      <c r="C159" s="2">
        <v>0.43327327327327297</v>
      </c>
      <c r="D159" s="2">
        <v>0.42939968595241002</v>
      </c>
      <c r="E159" s="2">
        <v>0.42513661202185798</v>
      </c>
      <c r="F159" s="2">
        <v>0.42714760322733702</v>
      </c>
      <c r="G159" s="2">
        <v>0.42863720073664802</v>
      </c>
      <c r="H159" s="2">
        <v>0.42901302715831302</v>
      </c>
      <c r="I159" s="2">
        <v>0.42648896293211203</v>
      </c>
      <c r="J159" s="2">
        <v>0.42739593417231397</v>
      </c>
      <c r="K159" s="2">
        <v>0.43394520300208</v>
      </c>
      <c r="L159" s="2">
        <v>0.44453809844908998</v>
      </c>
      <c r="M159" s="2">
        <v>0.46202383734517399</v>
      </c>
      <c r="N159" s="2">
        <v>0.47498761763249098</v>
      </c>
    </row>
    <row r="160" spans="1:14" x14ac:dyDescent="0.3">
      <c r="A160" s="8" t="s">
        <v>201</v>
      </c>
      <c r="B160" s="8" t="s">
        <v>89</v>
      </c>
      <c r="C160" s="2">
        <v>1.33780991735537E-2</v>
      </c>
      <c r="D160" s="2">
        <v>1.4149742963302301E-2</v>
      </c>
      <c r="E160" s="2">
        <v>1.51423379769836E-2</v>
      </c>
      <c r="F160" s="2">
        <v>1.6558491337455902E-2</v>
      </c>
      <c r="G160" s="2">
        <v>1.72170049479956E-2</v>
      </c>
      <c r="H160" s="2">
        <v>1.7192405441770101E-2</v>
      </c>
      <c r="I160" s="2">
        <v>1.85910465519806E-2</v>
      </c>
      <c r="J160" s="2">
        <v>2.0100009804882801E-2</v>
      </c>
      <c r="K160" s="2">
        <v>2.1174385523063301E-2</v>
      </c>
      <c r="L160" s="2">
        <v>2.2190241864351701E-2</v>
      </c>
      <c r="M160" s="2">
        <v>2.3675154852030301E-2</v>
      </c>
      <c r="N160" s="2">
        <v>2.5832887938713699E-2</v>
      </c>
    </row>
    <row r="161" spans="1:14" x14ac:dyDescent="0.3">
      <c r="A161" s="8" t="s">
        <v>201</v>
      </c>
      <c r="B161" s="8" t="s">
        <v>90</v>
      </c>
      <c r="C161" s="2">
        <v>8.1921921921921895E-2</v>
      </c>
      <c r="D161" s="2">
        <v>8.1048435801425303E-2</v>
      </c>
      <c r="E161" s="2">
        <v>8.0388585306618104E-2</v>
      </c>
      <c r="F161" s="2">
        <v>8.5785476981490305E-2</v>
      </c>
      <c r="G161" s="2">
        <v>8.8397790055248601E-2</v>
      </c>
      <c r="H161" s="2">
        <v>9.3287701479355306E-2</v>
      </c>
      <c r="I161" s="2">
        <v>0.10256143273635999</v>
      </c>
      <c r="J161" s="2">
        <v>0.10919651500484</v>
      </c>
      <c r="K161" s="2">
        <v>0.110950357175151</v>
      </c>
      <c r="L161" s="2">
        <v>0.11446392447741099</v>
      </c>
      <c r="M161" s="2">
        <v>0.12090052192880001</v>
      </c>
      <c r="N161" s="2">
        <v>0.1257340975023</v>
      </c>
    </row>
    <row r="162" spans="1:14" x14ac:dyDescent="0.3">
      <c r="A162" s="8" t="s">
        <v>201</v>
      </c>
      <c r="B162" s="8" t="s">
        <v>91</v>
      </c>
      <c r="C162" s="2">
        <v>2.08161157024793E-2</v>
      </c>
      <c r="D162" s="2">
        <v>2.27515651244465E-2</v>
      </c>
      <c r="E162" s="2">
        <v>2.28649303452453E-2</v>
      </c>
      <c r="F162" s="2">
        <v>2.46844176419482E-2</v>
      </c>
      <c r="G162" s="2">
        <v>2.62041805513481E-2</v>
      </c>
      <c r="H162" s="2">
        <v>2.6461354462550501E-2</v>
      </c>
      <c r="I162" s="2">
        <v>2.6771107034851999E-2</v>
      </c>
      <c r="J162" s="2">
        <v>2.85812334542602E-2</v>
      </c>
      <c r="K162" s="2">
        <v>2.8636724033394002E-2</v>
      </c>
      <c r="L162" s="2">
        <v>2.98964764866998E-2</v>
      </c>
      <c r="M162" s="2">
        <v>3.22092222986924E-2</v>
      </c>
      <c r="N162" s="2">
        <v>3.3270978086584697E-2</v>
      </c>
    </row>
    <row r="163" spans="1:14" x14ac:dyDescent="0.3">
      <c r="A163" s="8" t="s">
        <v>201</v>
      </c>
      <c r="B163" s="8" t="s">
        <v>92</v>
      </c>
      <c r="C163" s="2">
        <v>1.99399399399399E-2</v>
      </c>
      <c r="D163" s="2">
        <v>1.9084430486773801E-2</v>
      </c>
      <c r="E163" s="2">
        <v>2.02792956891318E-2</v>
      </c>
      <c r="F163" s="2">
        <v>1.9458946369245399E-2</v>
      </c>
      <c r="G163" s="2">
        <v>1.97974217311234E-2</v>
      </c>
      <c r="H163" s="2">
        <v>2.0092735703245799E-2</v>
      </c>
      <c r="I163" s="2">
        <v>2.0720533111203698E-2</v>
      </c>
      <c r="J163" s="2">
        <v>2.09099709583737E-2</v>
      </c>
      <c r="K163" s="2">
        <v>2.1249660909666301E-2</v>
      </c>
      <c r="L163" s="2">
        <v>2.14093054619016E-2</v>
      </c>
      <c r="M163" s="2">
        <v>2.2513048219989101E-2</v>
      </c>
      <c r="N163" s="2">
        <v>2.2075992358310301E-2</v>
      </c>
    </row>
    <row r="164" spans="1:14" x14ac:dyDescent="0.3">
      <c r="A164" s="8" t="s">
        <v>201</v>
      </c>
      <c r="B164" s="8" t="s">
        <v>93</v>
      </c>
      <c r="C164" s="2">
        <v>0.70738636363636398</v>
      </c>
      <c r="D164" s="2">
        <v>0.70204102407492197</v>
      </c>
      <c r="E164" s="2">
        <v>0.70149404401372895</v>
      </c>
      <c r="F164" s="2">
        <v>0.70409362702509304</v>
      </c>
      <c r="G164" s="2">
        <v>0.70099969706149701</v>
      </c>
      <c r="H164" s="2">
        <v>0.69537050879553497</v>
      </c>
      <c r="I164" s="2">
        <v>0.69148777948539997</v>
      </c>
      <c r="J164" s="2">
        <v>0.68418472399254804</v>
      </c>
      <c r="K164" s="2">
        <v>0.67622778788302795</v>
      </c>
      <c r="L164" s="2">
        <v>0.66802841093728205</v>
      </c>
      <c r="M164" s="2">
        <v>0.66455609084652401</v>
      </c>
      <c r="N164" s="2">
        <v>0.65499732763228202</v>
      </c>
    </row>
    <row r="165" spans="1:14" x14ac:dyDescent="0.3">
      <c r="A165" s="8" t="s">
        <v>201</v>
      </c>
      <c r="B165" s="8" t="s">
        <v>94</v>
      </c>
      <c r="C165" s="2">
        <v>0.30366366366366399</v>
      </c>
      <c r="D165" s="2">
        <v>0.31815436646938</v>
      </c>
      <c r="E165" s="2">
        <v>0.327383120825744</v>
      </c>
      <c r="F165" s="2">
        <v>0.32297104888466999</v>
      </c>
      <c r="G165" s="2">
        <v>0.31848526703499103</v>
      </c>
      <c r="H165" s="2">
        <v>0.31088540516670299</v>
      </c>
      <c r="I165" s="2">
        <v>0.30383173677634301</v>
      </c>
      <c r="J165" s="2">
        <v>0.29041626331074499</v>
      </c>
      <c r="K165" s="2">
        <v>0.27299032462247902</v>
      </c>
      <c r="L165" s="2">
        <v>0.254383007417397</v>
      </c>
      <c r="M165" s="2">
        <v>0.23510165926618401</v>
      </c>
      <c r="N165" s="2">
        <v>0.216939078751857</v>
      </c>
    </row>
    <row r="166" spans="1:14" x14ac:dyDescent="0.3">
      <c r="A166" s="8" t="s">
        <v>201</v>
      </c>
      <c r="B166" s="8" t="s">
        <v>95</v>
      </c>
      <c r="C166" s="2">
        <v>1.4101239669421501E-2</v>
      </c>
      <c r="D166" s="2">
        <v>1.56257952868122E-2</v>
      </c>
      <c r="E166" s="2">
        <v>1.6757520694528599E-2</v>
      </c>
      <c r="F166" s="2">
        <v>1.8653855982010501E-2</v>
      </c>
      <c r="G166" s="2">
        <v>1.8024840957285699E-2</v>
      </c>
      <c r="H166" s="2">
        <v>1.86873972193153E-2</v>
      </c>
      <c r="I166" s="2">
        <v>1.9086807793366699E-2</v>
      </c>
      <c r="J166" s="2">
        <v>2.0835376017256602E-2</v>
      </c>
      <c r="K166" s="2">
        <v>2.2433655146681601E-2</v>
      </c>
      <c r="L166" s="2">
        <v>2.3025857666775E-2</v>
      </c>
      <c r="M166" s="2">
        <v>2.4455150263822001E-2</v>
      </c>
      <c r="N166" s="2">
        <v>2.6411900944236601E-2</v>
      </c>
    </row>
    <row r="167" spans="1:14" x14ac:dyDescent="0.3">
      <c r="A167" s="8" t="s">
        <v>201</v>
      </c>
      <c r="B167" s="8" t="s">
        <v>96</v>
      </c>
      <c r="C167" s="2">
        <v>5.95795795795796E-2</v>
      </c>
      <c r="D167" s="2">
        <v>5.7978016668679799E-2</v>
      </c>
      <c r="E167" s="2">
        <v>5.9866423800849999E-2</v>
      </c>
      <c r="F167" s="2">
        <v>6.4309444708115795E-2</v>
      </c>
      <c r="G167" s="2">
        <v>6.8600368324125194E-2</v>
      </c>
      <c r="H167" s="2">
        <v>7.3526164716272893E-2</v>
      </c>
      <c r="I167" s="2">
        <v>7.68429820907955E-2</v>
      </c>
      <c r="J167" s="2">
        <v>8.4220716360116202E-2</v>
      </c>
      <c r="K167" s="2">
        <v>9.2775115290713403E-2</v>
      </c>
      <c r="L167" s="2">
        <v>9.8533378287255599E-2</v>
      </c>
      <c r="M167" s="2">
        <v>0.102594064033653</v>
      </c>
      <c r="N167" s="2">
        <v>0.10868180853322</v>
      </c>
    </row>
    <row r="168" spans="1:14" x14ac:dyDescent="0.3">
      <c r="A168" s="8" t="s">
        <v>201</v>
      </c>
      <c r="B168" s="8" t="s">
        <v>97</v>
      </c>
      <c r="C168" s="2">
        <v>0.109349173553719</v>
      </c>
      <c r="D168" s="2">
        <v>0.105156003461088</v>
      </c>
      <c r="E168" s="2">
        <v>9.7415707651928099E-2</v>
      </c>
      <c r="F168" s="2">
        <v>9.0151786170593301E-2</v>
      </c>
      <c r="G168" s="2">
        <v>8.4519842471978204E-2</v>
      </c>
      <c r="H168" s="2">
        <v>8.1227886579957095E-2</v>
      </c>
      <c r="I168" s="2">
        <v>7.8974765752813397E-2</v>
      </c>
      <c r="J168" s="2">
        <v>7.6968330228453799E-2</v>
      </c>
      <c r="K168" s="2">
        <v>7.4436826640548501E-2</v>
      </c>
      <c r="L168" s="2">
        <v>7.3069959611902893E-2</v>
      </c>
      <c r="M168" s="2">
        <v>6.2858453773801296E-2</v>
      </c>
      <c r="N168" s="2">
        <v>5.7010511313023302E-2</v>
      </c>
    </row>
    <row r="169" spans="1:14" x14ac:dyDescent="0.3">
      <c r="A169" s="8" t="s">
        <v>201</v>
      </c>
      <c r="B169" s="8" t="s">
        <v>98</v>
      </c>
      <c r="C169" s="2">
        <v>0.101621621621622</v>
      </c>
      <c r="D169" s="2">
        <v>9.4335064621331094E-2</v>
      </c>
      <c r="E169" s="2">
        <v>8.6945962355798406E-2</v>
      </c>
      <c r="F169" s="2">
        <v>8.0327479829140999E-2</v>
      </c>
      <c r="G169" s="2">
        <v>7.6081952117863699E-2</v>
      </c>
      <c r="H169" s="2">
        <v>7.3194965776109497E-2</v>
      </c>
      <c r="I169" s="2">
        <v>6.9554352353186202E-2</v>
      </c>
      <c r="J169" s="2">
        <v>6.7860600193610801E-2</v>
      </c>
      <c r="K169" s="2">
        <v>6.8089338999909599E-2</v>
      </c>
      <c r="L169" s="2">
        <v>6.6672285906945405E-2</v>
      </c>
      <c r="M169" s="2">
        <v>5.68668692062008E-2</v>
      </c>
      <c r="N169" s="2">
        <v>5.1581405221821301E-2</v>
      </c>
    </row>
    <row r="170" spans="1:14" x14ac:dyDescent="0.3">
      <c r="A170" s="8" t="s">
        <v>202</v>
      </c>
      <c r="B170" s="8" t="s">
        <v>87</v>
      </c>
      <c r="C170" s="2">
        <v>4.74878100487598E-2</v>
      </c>
      <c r="D170" s="2">
        <v>4.83825794706624E-2</v>
      </c>
      <c r="E170" s="2">
        <v>4.9892889226729298E-2</v>
      </c>
      <c r="F170" s="2">
        <v>5.6460730198842901E-2</v>
      </c>
      <c r="G170" s="2">
        <v>5.80509587601786E-2</v>
      </c>
      <c r="H170" s="2">
        <v>5.9385752516885403E-2</v>
      </c>
      <c r="I170" s="2">
        <v>6.3364848788429004E-2</v>
      </c>
      <c r="J170" s="2">
        <v>6.719970703125E-2</v>
      </c>
      <c r="K170" s="2">
        <v>6.3536738726869907E-2</v>
      </c>
      <c r="L170" s="2">
        <v>6.6181182639091202E-2</v>
      </c>
      <c r="M170" s="2">
        <v>6.9675421493290507E-2</v>
      </c>
      <c r="N170" s="2">
        <v>7.29466148035402E-2</v>
      </c>
    </row>
    <row r="171" spans="1:14" x14ac:dyDescent="0.3">
      <c r="A171" s="8" t="s">
        <v>202</v>
      </c>
      <c r="B171" s="8" t="s">
        <v>88</v>
      </c>
      <c r="C171" s="2">
        <v>0.37035891089108902</v>
      </c>
      <c r="D171" s="2">
        <v>0.35827382800372598</v>
      </c>
      <c r="E171" s="2">
        <v>0.353951890034364</v>
      </c>
      <c r="F171" s="2">
        <v>0.35990410548396801</v>
      </c>
      <c r="G171" s="2">
        <v>0.35128736312518499</v>
      </c>
      <c r="H171" s="2">
        <v>0.35235091743119301</v>
      </c>
      <c r="I171" s="2">
        <v>0.36297689414293399</v>
      </c>
      <c r="J171" s="2">
        <v>0.37518355359764999</v>
      </c>
      <c r="K171" s="2">
        <v>0.37015682656826598</v>
      </c>
      <c r="L171" s="2">
        <v>0.388019202671676</v>
      </c>
      <c r="M171" s="2">
        <v>0.40463724756918501</v>
      </c>
      <c r="N171" s="2">
        <v>0.415833333333333</v>
      </c>
    </row>
    <row r="172" spans="1:14" x14ac:dyDescent="0.3">
      <c r="A172" s="8" t="s">
        <v>202</v>
      </c>
      <c r="B172" s="8" t="s">
        <v>89</v>
      </c>
      <c r="C172" s="2">
        <v>4.94664688007915E-3</v>
      </c>
      <c r="D172" s="2">
        <v>5.1813471502590702E-3</v>
      </c>
      <c r="E172" s="2">
        <v>5.1136756271162997E-3</v>
      </c>
      <c r="F172" s="2">
        <v>5.8522311631309396E-3</v>
      </c>
      <c r="G172" s="2">
        <v>5.6474914630943E-3</v>
      </c>
      <c r="H172" s="2">
        <v>5.1612081050082803E-3</v>
      </c>
      <c r="I172" s="2">
        <v>6.01089474672845E-3</v>
      </c>
      <c r="J172" s="2">
        <v>6.9580078125E-3</v>
      </c>
      <c r="K172" s="2">
        <v>6.8267560931792298E-3</v>
      </c>
      <c r="L172" s="2">
        <v>6.9909699970871E-3</v>
      </c>
      <c r="M172" s="2">
        <v>6.8241770845280398E-3</v>
      </c>
      <c r="N172" s="2">
        <v>7.6103500761035003E-3</v>
      </c>
    </row>
    <row r="173" spans="1:14" x14ac:dyDescent="0.3">
      <c r="A173" s="8" t="s">
        <v>202</v>
      </c>
      <c r="B173" s="8" t="s">
        <v>90</v>
      </c>
      <c r="C173" s="2">
        <v>5.9405940594059403E-2</v>
      </c>
      <c r="D173" s="2">
        <v>5.7435579012728999E-2</v>
      </c>
      <c r="E173" s="2">
        <v>5.6857232114964101E-2</v>
      </c>
      <c r="F173" s="2">
        <v>6.17320946958346E-2</v>
      </c>
      <c r="G173" s="2">
        <v>6.2444510210121297E-2</v>
      </c>
      <c r="H173" s="2">
        <v>6.3073394495412799E-2</v>
      </c>
      <c r="I173" s="2">
        <v>7.3078989790435298E-2</v>
      </c>
      <c r="J173" s="2">
        <v>8.7126774351444003E-2</v>
      </c>
      <c r="K173" s="2">
        <v>9.9400369003689995E-2</v>
      </c>
      <c r="L173" s="2">
        <v>0.10540596952619501</v>
      </c>
      <c r="M173" s="2">
        <v>0.118735976065819</v>
      </c>
      <c r="N173" s="2">
        <v>0.1275</v>
      </c>
    </row>
    <row r="174" spans="1:14" x14ac:dyDescent="0.3">
      <c r="A174" s="8" t="s">
        <v>202</v>
      </c>
      <c r="B174" s="8" t="s">
        <v>91</v>
      </c>
      <c r="C174" s="2">
        <v>1.5970602784255501E-2</v>
      </c>
      <c r="D174" s="2">
        <v>1.6944405545441799E-2</v>
      </c>
      <c r="E174" s="2">
        <v>1.8105175868979299E-2</v>
      </c>
      <c r="F174" s="2">
        <v>1.9219259160736801E-2</v>
      </c>
      <c r="G174" s="2">
        <v>1.9372209088521102E-2</v>
      </c>
      <c r="H174" s="2">
        <v>2.0071364852810001E-2</v>
      </c>
      <c r="I174" s="2">
        <v>2.08502911527143E-2</v>
      </c>
      <c r="J174" s="2">
        <v>2.215576171875E-2</v>
      </c>
      <c r="K174" s="2">
        <v>2.25163183424157E-2</v>
      </c>
      <c r="L174" s="2">
        <v>2.28954267404602E-2</v>
      </c>
      <c r="M174" s="2">
        <v>2.38559467828879E-2</v>
      </c>
      <c r="N174" s="2">
        <v>2.55369524775917E-2</v>
      </c>
    </row>
    <row r="175" spans="1:14" x14ac:dyDescent="0.3">
      <c r="A175" s="8" t="s">
        <v>202</v>
      </c>
      <c r="B175" s="8" t="s">
        <v>92</v>
      </c>
      <c r="C175" s="2">
        <v>2.5371287128712901E-2</v>
      </c>
      <c r="D175" s="2">
        <v>2.4837007140639598E-2</v>
      </c>
      <c r="E175" s="2">
        <v>2.4679787566385499E-2</v>
      </c>
      <c r="F175" s="2">
        <v>2.72700029967036E-2</v>
      </c>
      <c r="G175" s="2">
        <v>2.5451316957679802E-2</v>
      </c>
      <c r="H175" s="2">
        <v>2.8956422018348599E-2</v>
      </c>
      <c r="I175" s="2">
        <v>2.9822675980655598E-2</v>
      </c>
      <c r="J175" s="2">
        <v>3.0837004405286299E-2</v>
      </c>
      <c r="K175" s="2">
        <v>3.0442804428044298E-2</v>
      </c>
      <c r="L175" s="2">
        <v>3.04738050511375E-2</v>
      </c>
      <c r="M175" s="2">
        <v>2.6364996260284199E-2</v>
      </c>
      <c r="N175" s="2">
        <v>2.7E-2</v>
      </c>
    </row>
    <row r="176" spans="1:14" x14ac:dyDescent="0.3">
      <c r="A176" s="8" t="s">
        <v>202</v>
      </c>
      <c r="B176" s="8" t="s">
        <v>93</v>
      </c>
      <c r="C176" s="2">
        <v>0.83273266906932397</v>
      </c>
      <c r="D176" s="2">
        <v>0.83398683657751005</v>
      </c>
      <c r="E176" s="2">
        <v>0.836155068758206</v>
      </c>
      <c r="F176" s="2">
        <v>0.82955376737381104</v>
      </c>
      <c r="G176" s="2">
        <v>0.83070659311794104</v>
      </c>
      <c r="H176" s="2">
        <v>0.83248375175226197</v>
      </c>
      <c r="I176" s="2">
        <v>0.82969131550936104</v>
      </c>
      <c r="J176" s="2">
        <v>0.82611083984375</v>
      </c>
      <c r="K176" s="2">
        <v>0.83118749625726096</v>
      </c>
      <c r="L176" s="2">
        <v>0.82907078357122099</v>
      </c>
      <c r="M176" s="2">
        <v>0.833295102649386</v>
      </c>
      <c r="N176" s="2">
        <v>0.83364338463273002</v>
      </c>
    </row>
    <row r="177" spans="1:15" x14ac:dyDescent="0.3">
      <c r="A177" s="8" t="s">
        <v>202</v>
      </c>
      <c r="B177" s="8" t="s">
        <v>94</v>
      </c>
      <c r="C177" s="2">
        <v>0.389542079207921</v>
      </c>
      <c r="D177" s="2">
        <v>0.40484321639242499</v>
      </c>
      <c r="E177" s="2">
        <v>0.41268353639487698</v>
      </c>
      <c r="F177" s="2">
        <v>0.40305663769853201</v>
      </c>
      <c r="G177" s="2">
        <v>0.41757916543356</v>
      </c>
      <c r="H177" s="2">
        <v>0.410837155963303</v>
      </c>
      <c r="I177" s="2">
        <v>0.39253089736700703</v>
      </c>
      <c r="J177" s="2">
        <v>0.35487028879099403</v>
      </c>
      <c r="K177" s="2">
        <v>0.34294280442804398</v>
      </c>
      <c r="L177" s="2">
        <v>0.31350448758088101</v>
      </c>
      <c r="M177" s="2">
        <v>0.28122662677636501</v>
      </c>
      <c r="N177" s="2">
        <v>0.26100000000000001</v>
      </c>
    </row>
    <row r="178" spans="1:15" x14ac:dyDescent="0.3">
      <c r="A178" s="8" t="s">
        <v>202</v>
      </c>
      <c r="B178" s="8" t="s">
        <v>95</v>
      </c>
      <c r="C178" s="2">
        <v>6.78397286410854E-3</v>
      </c>
      <c r="D178" s="2">
        <v>6.8617840638565998E-3</v>
      </c>
      <c r="E178" s="2">
        <v>7.7396171653652101E-3</v>
      </c>
      <c r="F178" s="2">
        <v>8.17982310301257E-3</v>
      </c>
      <c r="G178" s="2">
        <v>8.3399001838718092E-3</v>
      </c>
      <c r="H178" s="2">
        <v>7.9011087039632995E-3</v>
      </c>
      <c r="I178" s="2">
        <v>7.7640723811909099E-3</v>
      </c>
      <c r="J178" s="2">
        <v>8.60595703125E-3</v>
      </c>
      <c r="K178" s="2">
        <v>8.8029223306784806E-3</v>
      </c>
      <c r="L178" s="2">
        <v>1.00786484124672E-2</v>
      </c>
      <c r="M178" s="2">
        <v>1.07810528730359E-2</v>
      </c>
      <c r="N178" s="2">
        <v>1.1105473814758401E-2</v>
      </c>
    </row>
    <row r="179" spans="1:15" x14ac:dyDescent="0.3">
      <c r="A179" s="8" t="s">
        <v>202</v>
      </c>
      <c r="B179" s="8" t="s">
        <v>96</v>
      </c>
      <c r="C179" s="2">
        <v>6.3428217821782207E-2</v>
      </c>
      <c r="D179" s="2">
        <v>6.7680844458242795E-2</v>
      </c>
      <c r="E179" s="2">
        <v>6.9978131833801901E-2</v>
      </c>
      <c r="F179" s="2">
        <v>6.9223853760863097E-2</v>
      </c>
      <c r="G179" s="2">
        <v>6.7771530038472902E-2</v>
      </c>
      <c r="H179" s="2">
        <v>6.9667431192660598E-2</v>
      </c>
      <c r="I179" s="2">
        <v>7.0123589468027894E-2</v>
      </c>
      <c r="J179" s="2">
        <v>8.1497797356828203E-2</v>
      </c>
      <c r="K179" s="2">
        <v>8.9022140221402202E-2</v>
      </c>
      <c r="L179" s="2">
        <v>9.8726779378000395E-2</v>
      </c>
      <c r="M179" s="2">
        <v>0.108264771877337</v>
      </c>
      <c r="N179" s="2">
        <v>0.111666666666667</v>
      </c>
    </row>
    <row r="180" spans="1:15" x14ac:dyDescent="0.3">
      <c r="A180" s="8" t="s">
        <v>202</v>
      </c>
      <c r="B180" s="8" t="s">
        <v>97</v>
      </c>
      <c r="C180" s="2">
        <v>9.2078298353473295E-2</v>
      </c>
      <c r="D180" s="2">
        <v>8.8643047192269994E-2</v>
      </c>
      <c r="E180" s="2">
        <v>8.29935733536038E-2</v>
      </c>
      <c r="F180" s="2">
        <v>8.0734189000465501E-2</v>
      </c>
      <c r="G180" s="2">
        <v>7.7882847386393506E-2</v>
      </c>
      <c r="H180" s="2">
        <v>7.4996814069070994E-2</v>
      </c>
      <c r="I180" s="2">
        <v>7.2318577421576602E-2</v>
      </c>
      <c r="J180" s="2">
        <v>6.89697265625E-2</v>
      </c>
      <c r="K180" s="2">
        <v>6.7129768249595795E-2</v>
      </c>
      <c r="L180" s="2">
        <v>6.47829886396738E-2</v>
      </c>
      <c r="M180" s="2">
        <v>5.5568299116871202E-2</v>
      </c>
      <c r="N180" s="2">
        <v>4.9157224195275899E-2</v>
      </c>
    </row>
    <row r="181" spans="1:15" x14ac:dyDescent="0.3">
      <c r="A181" s="8" t="s">
        <v>202</v>
      </c>
      <c r="B181" s="8" t="s">
        <v>98</v>
      </c>
      <c r="C181" s="2">
        <v>9.18935643564356E-2</v>
      </c>
      <c r="D181" s="2">
        <v>8.6929524992238397E-2</v>
      </c>
      <c r="E181" s="2">
        <v>8.1849422055607607E-2</v>
      </c>
      <c r="F181" s="2">
        <v>7.8813305364099501E-2</v>
      </c>
      <c r="G181" s="2">
        <v>7.54661142349808E-2</v>
      </c>
      <c r="H181" s="2">
        <v>7.5114678899082604E-2</v>
      </c>
      <c r="I181" s="2">
        <v>7.1466953250940393E-2</v>
      </c>
      <c r="J181" s="2">
        <v>7.0484581497797405E-2</v>
      </c>
      <c r="K181" s="2">
        <v>6.80350553505535E-2</v>
      </c>
      <c r="L181" s="2">
        <v>6.3869755792110197E-2</v>
      </c>
      <c r="M181" s="2">
        <v>6.07703814510097E-2</v>
      </c>
      <c r="N181" s="2">
        <v>5.7000000000000002E-2</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87</v>
      </c>
      <c r="C186" s="2">
        <v>4.02617010568697E-2</v>
      </c>
      <c r="D186" s="2">
        <v>7.9342041606192598E-2</v>
      </c>
      <c r="E186" s="2">
        <v>2.10667861945316E-2</v>
      </c>
      <c r="F186" s="2">
        <v>9.2186128182616296E-3</v>
      </c>
      <c r="G186" s="2">
        <v>-1.82688125271857E-2</v>
      </c>
      <c r="H186" s="2">
        <v>7.4878156845369997E-2</v>
      </c>
      <c r="I186" s="2">
        <v>4.0395713107996702E-2</v>
      </c>
      <c r="J186" s="2">
        <v>8.8748019017432594E-2</v>
      </c>
      <c r="K186" s="2">
        <v>6.4774381368267797E-2</v>
      </c>
      <c r="L186" s="2">
        <v>0.11004784688995201</v>
      </c>
      <c r="M186" s="2">
        <v>7.8509852216748804E-2</v>
      </c>
      <c r="N186" s="3">
        <v>0.387876386687797</v>
      </c>
      <c r="O186" s="3">
        <v>0.57014791573285495</v>
      </c>
    </row>
    <row r="187" spans="1:15" x14ac:dyDescent="0.3">
      <c r="A187" s="8" t="s">
        <v>196</v>
      </c>
      <c r="B187" s="8" t="s">
        <v>88</v>
      </c>
      <c r="C187" s="2">
        <v>2.9672767609539699E-2</v>
      </c>
      <c r="D187" s="2">
        <v>3.5012119579854598E-3</v>
      </c>
      <c r="E187" s="2">
        <v>-5.0993022007514797E-3</v>
      </c>
      <c r="F187" s="2">
        <v>5.39519827353655E-2</v>
      </c>
      <c r="G187" s="2">
        <v>5.1190171487074498E-2</v>
      </c>
      <c r="H187" s="2">
        <v>5.6488921353786199E-2</v>
      </c>
      <c r="I187" s="2">
        <v>5.5542751786125798E-2</v>
      </c>
      <c r="J187" s="2">
        <v>7.5764192139738007E-2</v>
      </c>
      <c r="K187" s="2">
        <v>8.3620864623503099E-2</v>
      </c>
      <c r="L187" s="2">
        <v>0.110507585690204</v>
      </c>
      <c r="M187" s="2">
        <v>9.7149603643110094E-2</v>
      </c>
      <c r="N187" s="3">
        <v>0.42030567685589498</v>
      </c>
      <c r="O187" s="3">
        <v>0.74584004294149198</v>
      </c>
    </row>
    <row r="188" spans="1:15" x14ac:dyDescent="0.3">
      <c r="A188" s="8" t="s">
        <v>196</v>
      </c>
      <c r="B188" s="8" t="s">
        <v>89</v>
      </c>
      <c r="C188" s="2">
        <v>1.43540669856459E-2</v>
      </c>
      <c r="D188" s="2">
        <v>5.6603773584905703E-2</v>
      </c>
      <c r="E188" s="2">
        <v>0.111607142857143</v>
      </c>
      <c r="F188" s="2">
        <v>-3.2128514056224897E-2</v>
      </c>
      <c r="G188" s="2">
        <v>-7.0539419087136901E-2</v>
      </c>
      <c r="H188" s="2">
        <v>0.11607142857142901</v>
      </c>
      <c r="I188" s="2">
        <v>6.4000000000000001E-2</v>
      </c>
      <c r="J188" s="2">
        <v>0.180451127819549</v>
      </c>
      <c r="K188" s="2">
        <v>0.14968152866241999</v>
      </c>
      <c r="L188" s="2">
        <v>0.160664819944598</v>
      </c>
      <c r="M188" s="2">
        <v>0.105011933174224</v>
      </c>
      <c r="N188" s="3">
        <v>0.74060150375939804</v>
      </c>
      <c r="O188" s="3">
        <v>1.06696428571429</v>
      </c>
    </row>
    <row r="189" spans="1:15" x14ac:dyDescent="0.3">
      <c r="A189" s="8" t="s">
        <v>196</v>
      </c>
      <c r="B189" s="8" t="s">
        <v>90</v>
      </c>
      <c r="C189" s="2">
        <v>1.34952766531714E-3</v>
      </c>
      <c r="D189" s="2">
        <v>3.77358490566038E-2</v>
      </c>
      <c r="E189" s="2">
        <v>-1.2987012987013E-2</v>
      </c>
      <c r="F189" s="2">
        <v>7.7631578947368399E-2</v>
      </c>
      <c r="G189" s="2">
        <v>7.2039072039072005E-2</v>
      </c>
      <c r="H189" s="2">
        <v>0.11503416856492001</v>
      </c>
      <c r="I189" s="2">
        <v>6.9458631256384101E-2</v>
      </c>
      <c r="J189" s="2">
        <v>0.106972301814709</v>
      </c>
      <c r="K189" s="2">
        <v>0.10612597066436601</v>
      </c>
      <c r="L189" s="2">
        <v>0.16926677067082699</v>
      </c>
      <c r="M189" s="2">
        <v>0.116077384923282</v>
      </c>
      <c r="N189" s="3">
        <v>0.59789875835721096</v>
      </c>
      <c r="O189" s="3">
        <v>1.17272727272727</v>
      </c>
    </row>
    <row r="190" spans="1:15" x14ac:dyDescent="0.3">
      <c r="A190" s="8" t="s">
        <v>196</v>
      </c>
      <c r="B190" s="8" t="s">
        <v>91</v>
      </c>
      <c r="C190" s="2">
        <v>9.1666666666666702E-2</v>
      </c>
      <c r="D190" s="2">
        <v>4.1984732824427502E-2</v>
      </c>
      <c r="E190" s="2">
        <v>0.128205128205128</v>
      </c>
      <c r="F190" s="2">
        <v>-9.74025974025974E-3</v>
      </c>
      <c r="G190" s="2">
        <v>1.3114754098360701E-2</v>
      </c>
      <c r="H190" s="2">
        <v>1.94174757281553E-2</v>
      </c>
      <c r="I190" s="2">
        <v>8.8888888888888906E-2</v>
      </c>
      <c r="J190" s="2">
        <v>6.7055393586005804E-2</v>
      </c>
      <c r="K190" s="2">
        <v>7.3770491803278701E-2</v>
      </c>
      <c r="L190" s="2">
        <v>6.8702290076335895E-2</v>
      </c>
      <c r="M190" s="2">
        <v>5.95238095238095E-2</v>
      </c>
      <c r="N190" s="3">
        <v>0.29737609329446102</v>
      </c>
      <c r="O190" s="3">
        <v>0.63003663003663002</v>
      </c>
    </row>
    <row r="191" spans="1:15" x14ac:dyDescent="0.3">
      <c r="A191" s="8" t="s">
        <v>196</v>
      </c>
      <c r="B191" s="8" t="s">
        <v>92</v>
      </c>
      <c r="C191" s="2">
        <v>9.0225563909774403E-2</v>
      </c>
      <c r="D191" s="2">
        <v>2.06896551724138E-2</v>
      </c>
      <c r="E191" s="2">
        <v>0</v>
      </c>
      <c r="F191" s="2">
        <v>1.35135135135135E-2</v>
      </c>
      <c r="G191" s="2">
        <v>0.11333333333333299</v>
      </c>
      <c r="H191" s="2">
        <v>6.5868263473053898E-2</v>
      </c>
      <c r="I191" s="2">
        <v>1.6853932584269701E-2</v>
      </c>
      <c r="J191" s="2">
        <v>0.15469613259668499</v>
      </c>
      <c r="K191" s="2">
        <v>4.3062200956937802E-2</v>
      </c>
      <c r="L191" s="2">
        <v>4.1284403669724801E-2</v>
      </c>
      <c r="M191" s="2">
        <v>7.4889867841409705E-2</v>
      </c>
      <c r="N191" s="3">
        <v>0.34806629834254099</v>
      </c>
      <c r="O191" s="3">
        <v>0.64864864864864902</v>
      </c>
    </row>
    <row r="192" spans="1:15" x14ac:dyDescent="0.3">
      <c r="A192" s="8" t="s">
        <v>196</v>
      </c>
      <c r="B192" s="8" t="s">
        <v>93</v>
      </c>
      <c r="C192" s="2">
        <v>1.3698630136986301E-2</v>
      </c>
      <c r="D192" s="2">
        <v>-1.2967512967513001E-2</v>
      </c>
      <c r="E192" s="2">
        <v>-2.28184206887014E-2</v>
      </c>
      <c r="F192" s="2">
        <v>-4.2456835550523599E-4</v>
      </c>
      <c r="G192" s="2">
        <v>-2.2936429279343098E-2</v>
      </c>
      <c r="H192" s="2">
        <v>-7.2453267642370702E-3</v>
      </c>
      <c r="I192" s="2">
        <v>-2.2186542110640799E-2</v>
      </c>
      <c r="J192" s="2">
        <v>2.98552022689954E-2</v>
      </c>
      <c r="K192" s="2">
        <v>5.9428902739527504E-3</v>
      </c>
      <c r="L192" s="2">
        <v>9.6541786743515792E-3</v>
      </c>
      <c r="M192" s="2">
        <v>5.7085771371485699E-4</v>
      </c>
      <c r="N192" s="3">
        <v>4.6574115539632803E-2</v>
      </c>
      <c r="O192" s="3">
        <v>-3.04245609182686E-2</v>
      </c>
    </row>
    <row r="193" spans="1:15" x14ac:dyDescent="0.3">
      <c r="A193" s="8" t="s">
        <v>196</v>
      </c>
      <c r="B193" s="8" t="s">
        <v>94</v>
      </c>
      <c r="C193" s="2">
        <v>4.9748462828395797E-2</v>
      </c>
      <c r="D193" s="2">
        <v>3.03514376996805E-2</v>
      </c>
      <c r="E193" s="2">
        <v>-1.8604651162790701E-2</v>
      </c>
      <c r="F193" s="2">
        <v>3.0015797788309598E-2</v>
      </c>
      <c r="G193" s="2">
        <v>3.9877300613496897E-2</v>
      </c>
      <c r="H193" s="2">
        <v>1.7207472959685301E-2</v>
      </c>
      <c r="I193" s="2">
        <v>2.60995650072499E-2</v>
      </c>
      <c r="J193" s="2">
        <v>2.7790861987753199E-2</v>
      </c>
      <c r="K193" s="2">
        <v>2.7039413382218099E-2</v>
      </c>
      <c r="L193" s="2">
        <v>-7.5858991521642102E-3</v>
      </c>
      <c r="M193" s="2">
        <v>2.6978417266187099E-3</v>
      </c>
      <c r="N193" s="3">
        <v>5.0400376825247298E-2</v>
      </c>
      <c r="O193" s="3">
        <v>0.152454780361757</v>
      </c>
    </row>
    <row r="194" spans="1:15" x14ac:dyDescent="0.3">
      <c r="A194" s="8" t="s">
        <v>196</v>
      </c>
      <c r="B194" s="8" t="s">
        <v>95</v>
      </c>
      <c r="C194" s="2">
        <v>0.164835164835165</v>
      </c>
      <c r="D194" s="2">
        <v>1.88679245283019E-2</v>
      </c>
      <c r="E194" s="2">
        <v>9.2592592592592601E-2</v>
      </c>
      <c r="F194" s="2">
        <v>7.6271186440677999E-2</v>
      </c>
      <c r="G194" s="2">
        <v>4.7244094488188997E-2</v>
      </c>
      <c r="H194" s="2">
        <v>0.112781954887218</v>
      </c>
      <c r="I194" s="2">
        <v>2.0270270270270299E-2</v>
      </c>
      <c r="J194" s="2">
        <v>6.6225165562913899E-3</v>
      </c>
      <c r="K194" s="2">
        <v>3.2894736842105303E-2</v>
      </c>
      <c r="L194" s="2">
        <v>3.5031847133758003E-2</v>
      </c>
      <c r="M194" s="2">
        <v>9.2307692307692299E-2</v>
      </c>
      <c r="N194" s="3">
        <v>0.175496688741722</v>
      </c>
      <c r="O194" s="3">
        <v>0.64351851851851805</v>
      </c>
    </row>
    <row r="195" spans="1:15" x14ac:dyDescent="0.3">
      <c r="A195" s="8" t="s">
        <v>196</v>
      </c>
      <c r="B195" s="8" t="s">
        <v>96</v>
      </c>
      <c r="C195" s="2">
        <v>1.1574074074074099E-2</v>
      </c>
      <c r="D195" s="2">
        <v>6.8649885583523997E-3</v>
      </c>
      <c r="E195" s="2">
        <v>6.5909090909090903E-2</v>
      </c>
      <c r="F195" s="2">
        <v>4.47761194029851E-2</v>
      </c>
      <c r="G195" s="2">
        <v>5.7142857142857099E-2</v>
      </c>
      <c r="H195" s="2">
        <v>0.16988416988416999</v>
      </c>
      <c r="I195" s="2">
        <v>0.15016501650165001</v>
      </c>
      <c r="J195" s="2">
        <v>0.20946915351506501</v>
      </c>
      <c r="K195" s="2">
        <v>0.10557532621589601</v>
      </c>
      <c r="L195" s="2">
        <v>0.12660944206008601</v>
      </c>
      <c r="M195" s="2">
        <v>0.16666666666666699</v>
      </c>
      <c r="N195" s="3">
        <v>0.75753228120516503</v>
      </c>
      <c r="O195" s="3">
        <v>1.7840909090909101</v>
      </c>
    </row>
    <row r="196" spans="1:15" x14ac:dyDescent="0.3">
      <c r="A196" s="8" t="s">
        <v>196</v>
      </c>
      <c r="B196" s="8" t="s">
        <v>97</v>
      </c>
      <c r="C196" s="2">
        <v>1.4E-2</v>
      </c>
      <c r="D196" s="2">
        <v>-7.69230769230769E-2</v>
      </c>
      <c r="E196" s="2">
        <v>-8.8675213675213693E-2</v>
      </c>
      <c r="F196" s="2">
        <v>-2.2274325908558001E-2</v>
      </c>
      <c r="G196" s="2">
        <v>-3.9568345323740997E-2</v>
      </c>
      <c r="H196" s="2">
        <v>-4.49438202247191E-2</v>
      </c>
      <c r="I196" s="2">
        <v>-3.0065359477124201E-2</v>
      </c>
      <c r="J196" s="2">
        <v>8.0862533692722394E-3</v>
      </c>
      <c r="K196" s="2">
        <v>-6.6844919786096298E-3</v>
      </c>
      <c r="L196" s="2">
        <v>-3.7685060565275902E-2</v>
      </c>
      <c r="M196" s="2">
        <v>-6.9930069930069894E-2</v>
      </c>
      <c r="N196" s="3">
        <v>-0.10377358490565999</v>
      </c>
      <c r="O196" s="3">
        <v>-0.289529914529915</v>
      </c>
    </row>
    <row r="197" spans="1:15" x14ac:dyDescent="0.3">
      <c r="A197" s="8" t="s">
        <v>196</v>
      </c>
      <c r="B197" s="8" t="s">
        <v>98</v>
      </c>
      <c r="C197" s="2">
        <v>-4.7106325706594898E-2</v>
      </c>
      <c r="D197" s="2">
        <v>-4.3785310734463297E-2</v>
      </c>
      <c r="E197" s="2">
        <v>-0.122599704579025</v>
      </c>
      <c r="F197" s="2">
        <v>2.3569023569023601E-2</v>
      </c>
      <c r="G197" s="2">
        <v>-6.5789473684210497E-3</v>
      </c>
      <c r="H197" s="2">
        <v>-1.6556291390728501E-3</v>
      </c>
      <c r="I197" s="2">
        <v>2.9850746268656699E-2</v>
      </c>
      <c r="J197" s="2">
        <v>6.2801932367149801E-2</v>
      </c>
      <c r="K197" s="2">
        <v>4.8484848484848499E-2</v>
      </c>
      <c r="L197" s="2">
        <v>-6.9364161849711004E-2</v>
      </c>
      <c r="M197" s="2">
        <v>-7.7639751552795004E-3</v>
      </c>
      <c r="N197" s="3">
        <v>2.8985507246376802E-2</v>
      </c>
      <c r="O197" s="3">
        <v>-5.6129985228951303E-2</v>
      </c>
    </row>
    <row r="198" spans="1:15" x14ac:dyDescent="0.3">
      <c r="A198" s="8" t="s">
        <v>197</v>
      </c>
      <c r="B198" s="8" t="s">
        <v>87</v>
      </c>
      <c r="C198" s="2">
        <v>6.1198126917487501E-2</v>
      </c>
      <c r="D198" s="2">
        <v>3.2714546561168602E-2</v>
      </c>
      <c r="E198" s="2">
        <v>5.0685133343155997E-2</v>
      </c>
      <c r="F198" s="2">
        <v>4.6136586733978399E-2</v>
      </c>
      <c r="G198" s="2">
        <v>5.4423592493297597E-2</v>
      </c>
      <c r="H198" s="2">
        <v>5.2377320111873897E-2</v>
      </c>
      <c r="I198" s="2">
        <v>4.9770475960376898E-2</v>
      </c>
      <c r="J198" s="2">
        <v>6.44418872266974E-2</v>
      </c>
      <c r="K198" s="2">
        <v>4.2702702702702697E-2</v>
      </c>
      <c r="L198" s="2">
        <v>5.5469155002592002E-2</v>
      </c>
      <c r="M198" s="2">
        <v>4.2632612966601202E-2</v>
      </c>
      <c r="N198" s="3">
        <v>0.221403912543153</v>
      </c>
      <c r="O198" s="3">
        <v>0.56387210844261104</v>
      </c>
    </row>
    <row r="199" spans="1:15" x14ac:dyDescent="0.3">
      <c r="A199" s="8" t="s">
        <v>197</v>
      </c>
      <c r="B199" s="8" t="s">
        <v>88</v>
      </c>
      <c r="C199" s="2">
        <v>-1.42757660167131E-2</v>
      </c>
      <c r="D199" s="2">
        <v>-2.64924055104203E-2</v>
      </c>
      <c r="E199" s="2">
        <v>-6.89404934687954E-3</v>
      </c>
      <c r="F199" s="2">
        <v>4.3843624406284297E-3</v>
      </c>
      <c r="G199" s="2">
        <v>2.3099308839578E-2</v>
      </c>
      <c r="H199" s="2">
        <v>5.06666666666667E-2</v>
      </c>
      <c r="I199" s="2">
        <v>6.0575296108291002E-2</v>
      </c>
      <c r="J199" s="2">
        <v>5.1372048500319102E-2</v>
      </c>
      <c r="K199" s="2">
        <v>6.3884673748103193E-2</v>
      </c>
      <c r="L199" s="2">
        <v>0.10183996576807899</v>
      </c>
      <c r="M199" s="2">
        <v>0.123624595469256</v>
      </c>
      <c r="N199" s="3">
        <v>0.38481174218251402</v>
      </c>
      <c r="O199" s="3">
        <v>0.57474600870827297</v>
      </c>
    </row>
    <row r="200" spans="1:15" x14ac:dyDescent="0.3">
      <c r="A200" s="8" t="s">
        <v>197</v>
      </c>
      <c r="B200" s="8" t="s">
        <v>89</v>
      </c>
      <c r="C200" s="2">
        <v>8.1413210445468495E-2</v>
      </c>
      <c r="D200" s="2">
        <v>3.97727272727273E-2</v>
      </c>
      <c r="E200" s="2">
        <v>3.1420765027322398E-2</v>
      </c>
      <c r="F200" s="2">
        <v>9.6688741721854293E-2</v>
      </c>
      <c r="G200" s="2">
        <v>0.12439613526569999</v>
      </c>
      <c r="H200" s="2">
        <v>9.2373791621911894E-2</v>
      </c>
      <c r="I200" s="2">
        <v>3.2448377581120902E-2</v>
      </c>
      <c r="J200" s="2">
        <v>4.8571428571428599E-2</v>
      </c>
      <c r="K200" s="2">
        <v>7.7202543142597599E-2</v>
      </c>
      <c r="L200" s="2">
        <v>7.8414839797639094E-2</v>
      </c>
      <c r="M200" s="2">
        <v>5.3948397185300999E-2</v>
      </c>
      <c r="N200" s="3">
        <v>0.28380952380952401</v>
      </c>
      <c r="O200" s="3">
        <v>0.84153005464480901</v>
      </c>
    </row>
    <row r="201" spans="1:15" x14ac:dyDescent="0.3">
      <c r="A201" s="8" t="s">
        <v>197</v>
      </c>
      <c r="B201" s="8" t="s">
        <v>90</v>
      </c>
      <c r="C201" s="2">
        <v>1.42002989536622E-2</v>
      </c>
      <c r="D201" s="2">
        <v>-2.06337509211496E-2</v>
      </c>
      <c r="E201" s="2">
        <v>-2.1068472535741199E-2</v>
      </c>
      <c r="F201" s="2">
        <v>7.6863950807071495E-4</v>
      </c>
      <c r="G201" s="2">
        <v>1.7665130568356401E-2</v>
      </c>
      <c r="H201" s="2">
        <v>3.6981132075471698E-2</v>
      </c>
      <c r="I201" s="2">
        <v>4.6579330422125198E-2</v>
      </c>
      <c r="J201" s="2">
        <v>3.68567454798331E-2</v>
      </c>
      <c r="K201" s="2">
        <v>6.8410462776660005E-2</v>
      </c>
      <c r="L201" s="2">
        <v>8.4745762711864403E-2</v>
      </c>
      <c r="M201" s="2">
        <v>0.10474537037037</v>
      </c>
      <c r="N201" s="3">
        <v>0.32753824756606398</v>
      </c>
      <c r="O201" s="3">
        <v>0.43641835966892401</v>
      </c>
    </row>
    <row r="202" spans="1:15" x14ac:dyDescent="0.3">
      <c r="A202" s="8" t="s">
        <v>197</v>
      </c>
      <c r="B202" s="8" t="s">
        <v>91</v>
      </c>
      <c r="C202" s="2">
        <v>7.6315789473684198E-2</v>
      </c>
      <c r="D202" s="2">
        <v>0.103911980440098</v>
      </c>
      <c r="E202" s="2">
        <v>3.43300110741971E-2</v>
      </c>
      <c r="F202" s="2">
        <v>6.2098501070663802E-2</v>
      </c>
      <c r="G202" s="2">
        <v>5.4435483870967701E-2</v>
      </c>
      <c r="H202" s="2">
        <v>9.1778202676864207E-2</v>
      </c>
      <c r="I202" s="2">
        <v>3.32749562171629E-2</v>
      </c>
      <c r="J202" s="2">
        <v>6.5254237288135605E-2</v>
      </c>
      <c r="K202" s="2">
        <v>6.2052505966587103E-2</v>
      </c>
      <c r="L202" s="2">
        <v>5.6179775280898903E-2</v>
      </c>
      <c r="M202" s="2">
        <v>4.6808510638297898E-2</v>
      </c>
      <c r="N202" s="3">
        <v>0.25084745762711902</v>
      </c>
      <c r="O202" s="3">
        <v>0.63455149501661101</v>
      </c>
    </row>
    <row r="203" spans="1:15" x14ac:dyDescent="0.3">
      <c r="A203" s="8" t="s">
        <v>197</v>
      </c>
      <c r="B203" s="8" t="s">
        <v>92</v>
      </c>
      <c r="C203" s="2">
        <v>5.3030303030302997E-2</v>
      </c>
      <c r="D203" s="2">
        <v>7.1942446043165497E-3</v>
      </c>
      <c r="E203" s="2">
        <v>5.3571428571428603E-2</v>
      </c>
      <c r="F203" s="2">
        <v>2.3728813559322E-2</v>
      </c>
      <c r="G203" s="2">
        <v>4.96688741721854E-2</v>
      </c>
      <c r="H203" s="2">
        <v>7.2555205047318605E-2</v>
      </c>
      <c r="I203" s="2">
        <v>0.10294117647058799</v>
      </c>
      <c r="J203" s="2">
        <v>6.4000000000000001E-2</v>
      </c>
      <c r="K203" s="2">
        <v>9.2731829573934804E-2</v>
      </c>
      <c r="L203" s="2">
        <v>8.0275229357798197E-2</v>
      </c>
      <c r="M203" s="2">
        <v>9.5541401273885398E-2</v>
      </c>
      <c r="N203" s="3">
        <v>0.376</v>
      </c>
      <c r="O203" s="3">
        <v>0.84285714285714297</v>
      </c>
    </row>
    <row r="204" spans="1:15" x14ac:dyDescent="0.3">
      <c r="A204" s="8" t="s">
        <v>197</v>
      </c>
      <c r="B204" s="8" t="s">
        <v>93</v>
      </c>
      <c r="C204" s="2">
        <v>4.4769725098179197E-2</v>
      </c>
      <c r="D204" s="2">
        <v>2.0913067249863301E-2</v>
      </c>
      <c r="E204" s="2">
        <v>2.43673851921275E-2</v>
      </c>
      <c r="F204" s="2">
        <v>1.6076329891517398E-2</v>
      </c>
      <c r="G204" s="2">
        <v>1.3442243375353701E-2</v>
      </c>
      <c r="H204" s="2">
        <v>1.89756933426414E-2</v>
      </c>
      <c r="I204" s="2">
        <v>8.22122571001495E-3</v>
      </c>
      <c r="J204" s="2">
        <v>2.60686928589078E-2</v>
      </c>
      <c r="K204" s="2">
        <v>-1.8663455749548499E-3</v>
      </c>
      <c r="L204" s="2">
        <v>4.8253815067253797E-3</v>
      </c>
      <c r="M204" s="2">
        <v>8.28381055285431E-3</v>
      </c>
      <c r="N204" s="3">
        <v>3.7620459599703497E-2</v>
      </c>
      <c r="O204" s="3">
        <v>0.124447717231222</v>
      </c>
    </row>
    <row r="205" spans="1:15" x14ac:dyDescent="0.3">
      <c r="A205" s="8" t="s">
        <v>197</v>
      </c>
      <c r="B205" s="8" t="s">
        <v>94</v>
      </c>
      <c r="C205" s="2">
        <v>6.5592417061611397E-2</v>
      </c>
      <c r="D205" s="2">
        <v>2.84646859989326E-2</v>
      </c>
      <c r="E205" s="2">
        <v>9.8598858329008807E-3</v>
      </c>
      <c r="F205" s="2">
        <v>2.91195614936622E-2</v>
      </c>
      <c r="G205" s="2">
        <v>1.6478029294274301E-2</v>
      </c>
      <c r="H205" s="2">
        <v>2.3415752415261198E-2</v>
      </c>
      <c r="I205" s="2">
        <v>1.4400000000000001E-3</v>
      </c>
      <c r="J205" s="2">
        <v>2.52436491452309E-2</v>
      </c>
      <c r="K205" s="2">
        <v>-1.7453638772011799E-2</v>
      </c>
      <c r="L205" s="2">
        <v>1.2529738302934201E-2</v>
      </c>
      <c r="M205" s="2">
        <v>3.6497493734335799E-2</v>
      </c>
      <c r="N205" s="3">
        <v>5.7197635405016801E-2</v>
      </c>
      <c r="O205" s="3">
        <v>0.14461165888254601</v>
      </c>
    </row>
    <row r="206" spans="1:15" x14ac:dyDescent="0.3">
      <c r="A206" s="8" t="s">
        <v>197</v>
      </c>
      <c r="B206" s="8" t="s">
        <v>95</v>
      </c>
      <c r="C206" s="2">
        <v>1.7647058823529401E-2</v>
      </c>
      <c r="D206" s="2">
        <v>9.1040462427745703E-2</v>
      </c>
      <c r="E206" s="2">
        <v>4.7682119205298003E-2</v>
      </c>
      <c r="F206" s="2">
        <v>0.109987357774968</v>
      </c>
      <c r="G206" s="2">
        <v>5.1252847380409999E-2</v>
      </c>
      <c r="H206" s="2">
        <v>5.85048754062839E-2</v>
      </c>
      <c r="I206" s="2">
        <v>6.5506653019447303E-2</v>
      </c>
      <c r="J206" s="2">
        <v>6.24399615754083E-2</v>
      </c>
      <c r="K206" s="2">
        <v>9.5840867992766698E-2</v>
      </c>
      <c r="L206" s="2">
        <v>7.5907590759075896E-2</v>
      </c>
      <c r="M206" s="2">
        <v>6.6717791411042907E-2</v>
      </c>
      <c r="N206" s="3">
        <v>0.33621517771373699</v>
      </c>
      <c r="O206" s="3">
        <v>0.84238410596026503</v>
      </c>
    </row>
    <row r="207" spans="1:15" x14ac:dyDescent="0.3">
      <c r="A207" s="8" t="s">
        <v>197</v>
      </c>
      <c r="B207" s="8" t="s">
        <v>96</v>
      </c>
      <c r="C207" s="2">
        <v>2.5555555555555599E-2</v>
      </c>
      <c r="D207" s="2">
        <v>3.2502708559046601E-3</v>
      </c>
      <c r="E207" s="2">
        <v>3.2397408207343399E-3</v>
      </c>
      <c r="F207" s="2">
        <v>2.15285252960172E-2</v>
      </c>
      <c r="G207" s="2">
        <v>8.3245521601685996E-2</v>
      </c>
      <c r="H207" s="2">
        <v>6.2256809338521402E-2</v>
      </c>
      <c r="I207" s="2">
        <v>0.112637362637363</v>
      </c>
      <c r="J207" s="2">
        <v>0.102057613168724</v>
      </c>
      <c r="K207" s="2">
        <v>0.156833457804332</v>
      </c>
      <c r="L207" s="2">
        <v>0.191091026468689</v>
      </c>
      <c r="M207" s="2">
        <v>0.14092140921409199</v>
      </c>
      <c r="N207" s="3">
        <v>0.73251028806584395</v>
      </c>
      <c r="O207" s="3">
        <v>1.2732181425486</v>
      </c>
    </row>
    <row r="208" spans="1:15" x14ac:dyDescent="0.3">
      <c r="A208" s="8" t="s">
        <v>197</v>
      </c>
      <c r="B208" s="8" t="s">
        <v>97</v>
      </c>
      <c r="C208" s="2">
        <v>-2.7363184079602001E-2</v>
      </c>
      <c r="D208" s="2">
        <v>-3.9215686274509803E-2</v>
      </c>
      <c r="E208" s="2">
        <v>-5.81188997338066E-2</v>
      </c>
      <c r="F208" s="2">
        <v>-2.4493641073952001E-2</v>
      </c>
      <c r="G208" s="2">
        <v>3.3800096571704498E-3</v>
      </c>
      <c r="H208" s="2">
        <v>-3.3686236766121299E-3</v>
      </c>
      <c r="I208" s="2">
        <v>6.27716079188798E-3</v>
      </c>
      <c r="J208" s="2">
        <v>1.3435700575815701E-2</v>
      </c>
      <c r="K208" s="2">
        <v>2.3674242424242399E-3</v>
      </c>
      <c r="L208" s="2">
        <v>-9.3056211620217294E-2</v>
      </c>
      <c r="M208" s="2">
        <v>-7.3958333333333307E-2</v>
      </c>
      <c r="N208" s="3">
        <v>-0.14683301343570099</v>
      </c>
      <c r="O208" s="3">
        <v>-0.21118012422360199</v>
      </c>
    </row>
    <row r="209" spans="1:15" x14ac:dyDescent="0.3">
      <c r="A209" s="8" t="s">
        <v>197</v>
      </c>
      <c r="B209" s="8" t="s">
        <v>98</v>
      </c>
      <c r="C209" s="2">
        <v>-5.4673721340387997E-2</v>
      </c>
      <c r="D209" s="2">
        <v>-8.3955223880596994E-2</v>
      </c>
      <c r="E209" s="2">
        <v>-0.110658520027155</v>
      </c>
      <c r="F209" s="2">
        <v>-4.2748091603053401E-2</v>
      </c>
      <c r="G209" s="2">
        <v>-2.39234449760766E-2</v>
      </c>
      <c r="H209" s="2">
        <v>4.9019607843137298E-3</v>
      </c>
      <c r="I209" s="2">
        <v>2.4390243902438998E-3</v>
      </c>
      <c r="J209" s="2">
        <v>2.5141930251419298E-2</v>
      </c>
      <c r="K209" s="2">
        <v>-1.5822784810126599E-3</v>
      </c>
      <c r="L209" s="2">
        <v>-3.6450079239302699E-2</v>
      </c>
      <c r="M209" s="2">
        <v>1.06907894736842E-2</v>
      </c>
      <c r="N209" s="3">
        <v>-3.2441200324412E-3</v>
      </c>
      <c r="O209" s="3">
        <v>-0.16564833672776599</v>
      </c>
    </row>
    <row r="210" spans="1:15" x14ac:dyDescent="0.3">
      <c r="A210" s="8" t="s">
        <v>198</v>
      </c>
      <c r="B210" s="8" t="s">
        <v>87</v>
      </c>
      <c r="C210" s="2">
        <v>6.7335621864272499E-2</v>
      </c>
      <c r="D210" s="2">
        <v>6.9272637308263205E-2</v>
      </c>
      <c r="E210" s="2">
        <v>8.6996760758907901E-2</v>
      </c>
      <c r="F210" s="2">
        <v>8.0885483184333796E-3</v>
      </c>
      <c r="G210" s="2">
        <v>1.7525337837837801E-2</v>
      </c>
      <c r="H210" s="2">
        <v>5.8725876737912401E-2</v>
      </c>
      <c r="I210" s="2">
        <v>7.0560564484515906E-2</v>
      </c>
      <c r="J210" s="2">
        <v>3.7165873306481099E-2</v>
      </c>
      <c r="K210" s="2">
        <v>4.2365401588702598E-2</v>
      </c>
      <c r="L210" s="2">
        <v>3.0313293818797601E-2</v>
      </c>
      <c r="M210" s="2">
        <v>6.6732412886259002E-2</v>
      </c>
      <c r="N210" s="3">
        <v>0.18820944708897799</v>
      </c>
      <c r="O210" s="3">
        <v>0.50161962054604303</v>
      </c>
    </row>
    <row r="211" spans="1:15" x14ac:dyDescent="0.3">
      <c r="A211" s="8" t="s">
        <v>198</v>
      </c>
      <c r="B211" s="8" t="s">
        <v>88</v>
      </c>
      <c r="C211" s="2">
        <v>1.6289991194599399E-2</v>
      </c>
      <c r="D211" s="2">
        <v>1.0830324909747301E-2</v>
      </c>
      <c r="E211" s="2">
        <v>2.6857142857142899E-2</v>
      </c>
      <c r="F211" s="2">
        <v>2.62938230383973E-2</v>
      </c>
      <c r="G211" s="2">
        <v>2.2909041615833001E-2</v>
      </c>
      <c r="H211" s="2">
        <v>5.1417969785316701E-2</v>
      </c>
      <c r="I211" s="2">
        <v>7.3103100579783198E-2</v>
      </c>
      <c r="J211" s="2">
        <v>6.1075875029363402E-2</v>
      </c>
      <c r="K211" s="2">
        <v>5.5899933584237303E-2</v>
      </c>
      <c r="L211" s="2">
        <v>9.6446168361463497E-2</v>
      </c>
      <c r="M211" s="2">
        <v>0.134907734965102</v>
      </c>
      <c r="N211" s="3">
        <v>0.39417430115104501</v>
      </c>
      <c r="O211" s="3">
        <v>0.69571428571428595</v>
      </c>
    </row>
    <row r="212" spans="1:15" x14ac:dyDescent="0.3">
      <c r="A212" s="8" t="s">
        <v>198</v>
      </c>
      <c r="B212" s="8" t="s">
        <v>89</v>
      </c>
      <c r="C212" s="2">
        <v>8.4615384615384606E-2</v>
      </c>
      <c r="D212" s="2">
        <v>0.109929078014184</v>
      </c>
      <c r="E212" s="2">
        <v>0.156549520766773</v>
      </c>
      <c r="F212" s="2">
        <v>0.10497237569060799</v>
      </c>
      <c r="G212" s="2">
        <v>5.2499999999999998E-2</v>
      </c>
      <c r="H212" s="2">
        <v>6.4133016627078404E-2</v>
      </c>
      <c r="I212" s="2">
        <v>5.3571428571428603E-2</v>
      </c>
      <c r="J212" s="2">
        <v>0.120762711864407</v>
      </c>
      <c r="K212" s="2">
        <v>5.4820415879017002E-2</v>
      </c>
      <c r="L212" s="2">
        <v>9.6774193548387094E-2</v>
      </c>
      <c r="M212" s="2">
        <v>0.14215686274509801</v>
      </c>
      <c r="N212" s="3">
        <v>0.480932203389831</v>
      </c>
      <c r="O212" s="3">
        <v>1.2332268370607</v>
      </c>
    </row>
    <row r="213" spans="1:15" x14ac:dyDescent="0.3">
      <c r="A213" s="8" t="s">
        <v>198</v>
      </c>
      <c r="B213" s="8" t="s">
        <v>90</v>
      </c>
      <c r="C213" s="2">
        <v>1.4877789585547301E-2</v>
      </c>
      <c r="D213" s="2">
        <v>4.7120418848167499E-2</v>
      </c>
      <c r="E213" s="2">
        <v>0.09</v>
      </c>
      <c r="F213" s="2">
        <v>5.8715596330275198E-2</v>
      </c>
      <c r="G213" s="2">
        <v>9.3587521663778206E-2</v>
      </c>
      <c r="H213" s="2">
        <v>0.175118858954041</v>
      </c>
      <c r="I213" s="2">
        <v>0.15509103169251501</v>
      </c>
      <c r="J213" s="2">
        <v>0.102159953298307</v>
      </c>
      <c r="K213" s="2">
        <v>0.12817796610169499</v>
      </c>
      <c r="L213" s="2">
        <v>0.20938967136150199</v>
      </c>
      <c r="M213" s="2">
        <v>0.144798136645963</v>
      </c>
      <c r="N213" s="3">
        <v>0.72154115586690004</v>
      </c>
      <c r="O213" s="3">
        <v>1.9490000000000001</v>
      </c>
    </row>
    <row r="214" spans="1:15" x14ac:dyDescent="0.3">
      <c r="A214" s="8" t="s">
        <v>198</v>
      </c>
      <c r="B214" s="8" t="s">
        <v>91</v>
      </c>
      <c r="C214" s="2">
        <v>2.9333333333333302E-2</v>
      </c>
      <c r="D214" s="2">
        <v>6.7357512953367907E-2</v>
      </c>
      <c r="E214" s="2">
        <v>9.7087378640776698E-2</v>
      </c>
      <c r="F214" s="2">
        <v>1.9911504424778799E-2</v>
      </c>
      <c r="G214" s="2">
        <v>1.5184381778741899E-2</v>
      </c>
      <c r="H214" s="2">
        <v>2.9914529914529898E-2</v>
      </c>
      <c r="I214" s="2">
        <v>6.2240663900414897E-2</v>
      </c>
      <c r="J214" s="2">
        <v>5.078125E-2</v>
      </c>
      <c r="K214" s="2">
        <v>2.9739776951672899E-2</v>
      </c>
      <c r="L214" s="2">
        <v>6.3176895306859202E-2</v>
      </c>
      <c r="M214" s="2">
        <v>3.7351443123938899E-2</v>
      </c>
      <c r="N214" s="3">
        <v>0.193359375</v>
      </c>
      <c r="O214" s="3">
        <v>0.48300970873786397</v>
      </c>
    </row>
    <row r="215" spans="1:15" x14ac:dyDescent="0.3">
      <c r="A215" s="8" t="s">
        <v>198</v>
      </c>
      <c r="B215" s="8" t="s">
        <v>92</v>
      </c>
      <c r="C215" s="2">
        <v>-2.5641025641025599E-2</v>
      </c>
      <c r="D215" s="2">
        <v>6.3157894736842093E-2</v>
      </c>
      <c r="E215" s="2">
        <v>2.4752475247524799E-2</v>
      </c>
      <c r="F215" s="2">
        <v>5.7971014492753603E-2</v>
      </c>
      <c r="G215" s="2">
        <v>3.1963470319634701E-2</v>
      </c>
      <c r="H215" s="2">
        <v>7.5221238938053103E-2</v>
      </c>
      <c r="I215" s="2">
        <v>9.0534979423868303E-2</v>
      </c>
      <c r="J215" s="2">
        <v>9.8113207547169803E-2</v>
      </c>
      <c r="K215" s="2">
        <v>0.11683848797250899</v>
      </c>
      <c r="L215" s="2">
        <v>-1.2307692307692301E-2</v>
      </c>
      <c r="M215" s="2">
        <v>0.124610591900312</v>
      </c>
      <c r="N215" s="3">
        <v>0.36226415094339598</v>
      </c>
      <c r="O215" s="3">
        <v>0.78712871287128705</v>
      </c>
    </row>
    <row r="216" spans="1:15" x14ac:dyDescent="0.3">
      <c r="A216" s="8" t="s">
        <v>198</v>
      </c>
      <c r="B216" s="8" t="s">
        <v>93</v>
      </c>
      <c r="C216" s="2">
        <v>-3.5940307836549701E-3</v>
      </c>
      <c r="D216" s="2">
        <v>-1.08993962204971E-2</v>
      </c>
      <c r="E216" s="2">
        <v>3.9638496908197202E-3</v>
      </c>
      <c r="F216" s="2">
        <v>-1.68982943777637E-2</v>
      </c>
      <c r="G216" s="2">
        <v>-9.3172690763052204E-3</v>
      </c>
      <c r="H216" s="2">
        <v>4.8646019134100903E-3</v>
      </c>
      <c r="I216" s="2">
        <v>1.6862998224947599E-2</v>
      </c>
      <c r="J216" s="2">
        <v>-7.9346187415694699E-4</v>
      </c>
      <c r="K216" s="2">
        <v>-1.0958468990709101E-2</v>
      </c>
      <c r="L216" s="2">
        <v>-1.7583299879566399E-2</v>
      </c>
      <c r="M216" s="2">
        <v>-1.8796992481203E-3</v>
      </c>
      <c r="N216" s="3">
        <v>-3.0945013092120902E-2</v>
      </c>
      <c r="O216" s="3">
        <v>-3.1790074520374197E-2</v>
      </c>
    </row>
    <row r="217" spans="1:15" x14ac:dyDescent="0.3">
      <c r="A217" s="8" t="s">
        <v>198</v>
      </c>
      <c r="B217" s="8" t="s">
        <v>94</v>
      </c>
      <c r="C217" s="2">
        <v>6.1020515518148299E-2</v>
      </c>
      <c r="D217" s="2">
        <v>3.9167079821517098E-2</v>
      </c>
      <c r="E217" s="2">
        <v>3.3874045801526698E-2</v>
      </c>
      <c r="F217" s="2">
        <v>1.10752191970466E-2</v>
      </c>
      <c r="G217" s="2">
        <v>2.3733455043359199E-2</v>
      </c>
      <c r="H217" s="2">
        <v>-1.33749442710655E-3</v>
      </c>
      <c r="I217" s="2">
        <v>4.0178571428571399E-3</v>
      </c>
      <c r="J217" s="2">
        <v>4.8910626945308996E-3</v>
      </c>
      <c r="K217" s="2">
        <v>-2.3008849557522099E-2</v>
      </c>
      <c r="L217" s="2">
        <v>-2.76268115942029E-2</v>
      </c>
      <c r="M217" s="2">
        <v>1.39729855612483E-2</v>
      </c>
      <c r="N217" s="3">
        <v>-3.2014228546020498E-2</v>
      </c>
      <c r="O217" s="3">
        <v>3.8645038167938899E-2</v>
      </c>
    </row>
    <row r="218" spans="1:15" x14ac:dyDescent="0.3">
      <c r="A218" s="8" t="s">
        <v>198</v>
      </c>
      <c r="B218" s="8" t="s">
        <v>95</v>
      </c>
      <c r="C218" s="2">
        <v>0.13553113553113599</v>
      </c>
      <c r="D218" s="2">
        <v>0.16129032258064499</v>
      </c>
      <c r="E218" s="2">
        <v>6.3888888888888898E-2</v>
      </c>
      <c r="F218" s="2">
        <v>7.8328981723237608E-3</v>
      </c>
      <c r="G218" s="2">
        <v>4.6632124352331598E-2</v>
      </c>
      <c r="H218" s="2">
        <v>7.9207920792079195E-2</v>
      </c>
      <c r="I218" s="2">
        <v>5.2752293577981703E-2</v>
      </c>
      <c r="J218" s="2">
        <v>2.39651416122004E-2</v>
      </c>
      <c r="K218" s="2">
        <v>0</v>
      </c>
      <c r="L218" s="2">
        <v>5.7446808510638298E-2</v>
      </c>
      <c r="M218" s="2">
        <v>8.4507042253521097E-2</v>
      </c>
      <c r="N218" s="3">
        <v>0.174291938997821</v>
      </c>
      <c r="O218" s="3">
        <v>0.49722222222222201</v>
      </c>
    </row>
    <row r="219" spans="1:15" x14ac:dyDescent="0.3">
      <c r="A219" s="8" t="s">
        <v>198</v>
      </c>
      <c r="B219" s="8" t="s">
        <v>96</v>
      </c>
      <c r="C219" s="2">
        <v>4.6031746031746E-2</v>
      </c>
      <c r="D219" s="2">
        <v>5.7663125948406703E-2</v>
      </c>
      <c r="E219" s="2">
        <v>3.7302725968436201E-2</v>
      </c>
      <c r="F219" s="2">
        <v>9.8201936376210205E-2</v>
      </c>
      <c r="G219" s="2">
        <v>8.3123425692695194E-2</v>
      </c>
      <c r="H219" s="2">
        <v>0.15465116279069799</v>
      </c>
      <c r="I219" s="2">
        <v>0.16918429003021099</v>
      </c>
      <c r="J219" s="2">
        <v>0.19724375538329</v>
      </c>
      <c r="K219" s="2">
        <v>0.13237410071942399</v>
      </c>
      <c r="L219" s="2">
        <v>0.18233799237611201</v>
      </c>
      <c r="M219" s="2">
        <v>0.17624932831810899</v>
      </c>
      <c r="N219" s="3">
        <v>0.88544358311800198</v>
      </c>
      <c r="O219" s="3">
        <v>2.1406025824964101</v>
      </c>
    </row>
    <row r="220" spans="1:15" x14ac:dyDescent="0.3">
      <c r="A220" s="8" t="s">
        <v>198</v>
      </c>
      <c r="B220" s="8" t="s">
        <v>97</v>
      </c>
      <c r="C220" s="2">
        <v>-3.54740061162079E-2</v>
      </c>
      <c r="D220" s="2">
        <v>-3.6144578313252997E-2</v>
      </c>
      <c r="E220" s="2">
        <v>-5.9210526315789502E-3</v>
      </c>
      <c r="F220" s="2">
        <v>-3.9046988749172701E-2</v>
      </c>
      <c r="G220" s="2">
        <v>-3.71900826446281E-2</v>
      </c>
      <c r="H220" s="2">
        <v>-2.6466380543633799E-2</v>
      </c>
      <c r="I220" s="2">
        <v>7.3475385745775204E-4</v>
      </c>
      <c r="J220" s="2">
        <v>-1.54185022026432E-2</v>
      </c>
      <c r="K220" s="2">
        <v>-1.49142431021626E-2</v>
      </c>
      <c r="L220" s="2">
        <v>-0.114307342922029</v>
      </c>
      <c r="M220" s="2">
        <v>-8.3760683760683796E-2</v>
      </c>
      <c r="N220" s="3">
        <v>-0.212922173274596</v>
      </c>
      <c r="O220" s="3">
        <v>-0.29473684210526302</v>
      </c>
    </row>
    <row r="221" spans="1:15" x14ac:dyDescent="0.3">
      <c r="A221" s="8" t="s">
        <v>198</v>
      </c>
      <c r="B221" s="8" t="s">
        <v>98</v>
      </c>
      <c r="C221" s="2">
        <v>-1.7077798861480101E-2</v>
      </c>
      <c r="D221" s="2">
        <v>-5.5019305019305E-2</v>
      </c>
      <c r="E221" s="2">
        <v>-1.8386108273748699E-2</v>
      </c>
      <c r="F221" s="2">
        <v>-3.1217481789802301E-3</v>
      </c>
      <c r="G221" s="2">
        <v>-1.2526096033402901E-2</v>
      </c>
      <c r="H221" s="2">
        <v>4.0169133192389003E-2</v>
      </c>
      <c r="I221" s="2">
        <v>6.1991869918699198E-2</v>
      </c>
      <c r="J221" s="2">
        <v>4.1148325358851698E-2</v>
      </c>
      <c r="K221" s="2">
        <v>5.3308823529411797E-2</v>
      </c>
      <c r="L221" s="2">
        <v>-7.5043630017451998E-2</v>
      </c>
      <c r="M221" s="2">
        <v>-1.60377358490566E-2</v>
      </c>
      <c r="N221" s="3">
        <v>-1.9138755980861199E-3</v>
      </c>
      <c r="O221" s="3">
        <v>6.5372829417773198E-2</v>
      </c>
    </row>
    <row r="222" spans="1:15" x14ac:dyDescent="0.3">
      <c r="A222" s="8" t="s">
        <v>199</v>
      </c>
      <c r="B222" s="8" t="s">
        <v>87</v>
      </c>
      <c r="C222" s="2">
        <v>9.2213114754098394E-2</v>
      </c>
      <c r="D222" s="2">
        <v>2.7204502814258898E-2</v>
      </c>
      <c r="E222" s="2">
        <v>2.78538812785388E-2</v>
      </c>
      <c r="F222" s="2">
        <v>5.3309640159928902E-2</v>
      </c>
      <c r="G222" s="2">
        <v>3.9223956136651202E-2</v>
      </c>
      <c r="H222" s="2">
        <v>5.8441558441558399E-2</v>
      </c>
      <c r="I222" s="2">
        <v>6.8634969325153394E-2</v>
      </c>
      <c r="J222" s="2">
        <v>8.2884822389666296E-2</v>
      </c>
      <c r="K222" s="2">
        <v>8.6812458581842306E-2</v>
      </c>
      <c r="L222" s="2">
        <v>7.5609756097561001E-2</v>
      </c>
      <c r="M222" s="2">
        <v>7.8514739229024896E-2</v>
      </c>
      <c r="N222" s="3">
        <v>0.365267312522426</v>
      </c>
      <c r="O222" s="3">
        <v>0.73744292237442899</v>
      </c>
    </row>
    <row r="223" spans="1:15" x14ac:dyDescent="0.3">
      <c r="A223" s="8" t="s">
        <v>199</v>
      </c>
      <c r="B223" s="8" t="s">
        <v>88</v>
      </c>
      <c r="C223" s="2">
        <v>-6.0012002400480096E-4</v>
      </c>
      <c r="D223" s="2">
        <v>-1.7213771016813401E-2</v>
      </c>
      <c r="E223" s="2">
        <v>-4.1140529531568201E-2</v>
      </c>
      <c r="F223" s="2">
        <v>-8.4961767204757904E-4</v>
      </c>
      <c r="G223" s="2">
        <v>1.0416666666666701E-2</v>
      </c>
      <c r="H223" s="2">
        <v>3.9974752787713001E-2</v>
      </c>
      <c r="I223" s="2">
        <v>3.0750556342302199E-2</v>
      </c>
      <c r="J223" s="2">
        <v>4.9460255152109903E-2</v>
      </c>
      <c r="K223" s="2">
        <v>7.9670843463624505E-2</v>
      </c>
      <c r="L223" s="2">
        <v>9.2672787112419899E-2</v>
      </c>
      <c r="M223" s="2">
        <v>0.110177552314521</v>
      </c>
      <c r="N223" s="3">
        <v>0.37448478900883198</v>
      </c>
      <c r="O223" s="3">
        <v>0.42627291242362497</v>
      </c>
    </row>
    <row r="224" spans="1:15" x14ac:dyDescent="0.3">
      <c r="A224" s="8" t="s">
        <v>199</v>
      </c>
      <c r="B224" s="8" t="s">
        <v>89</v>
      </c>
      <c r="C224" s="2">
        <v>0.20134228187919501</v>
      </c>
      <c r="D224" s="2">
        <v>6.7039106145251395E-2</v>
      </c>
      <c r="E224" s="2">
        <v>6.8062827225130906E-2</v>
      </c>
      <c r="F224" s="2">
        <v>7.8431372549019607E-2</v>
      </c>
      <c r="G224" s="2">
        <v>-9.0909090909090905E-3</v>
      </c>
      <c r="H224" s="2">
        <v>4.5871559633027499E-3</v>
      </c>
      <c r="I224" s="2">
        <v>4.5662100456621002E-3</v>
      </c>
      <c r="J224" s="2">
        <v>0.11363636363636399</v>
      </c>
      <c r="K224" s="2">
        <v>0.155102040816327</v>
      </c>
      <c r="L224" s="2">
        <v>4.5936395759717301E-2</v>
      </c>
      <c r="M224" s="2">
        <v>0.111486486486486</v>
      </c>
      <c r="N224" s="3">
        <v>0.49545454545454498</v>
      </c>
      <c r="O224" s="3">
        <v>0.72251308900523603</v>
      </c>
    </row>
    <row r="225" spans="1:15" x14ac:dyDescent="0.3">
      <c r="A225" s="8" t="s">
        <v>199</v>
      </c>
      <c r="B225" s="8" t="s">
        <v>90</v>
      </c>
      <c r="C225" s="2">
        <v>7.7496274217585703E-2</v>
      </c>
      <c r="D225" s="2">
        <v>3.0428769017980601E-2</v>
      </c>
      <c r="E225" s="2">
        <v>-9.3959731543624206E-3</v>
      </c>
      <c r="F225" s="2">
        <v>9.0785907859078599E-2</v>
      </c>
      <c r="G225" s="2">
        <v>0.122981366459627</v>
      </c>
      <c r="H225" s="2">
        <v>0.164823008849558</v>
      </c>
      <c r="I225" s="2">
        <v>0.190883190883191</v>
      </c>
      <c r="J225" s="2">
        <v>0.161084529505582</v>
      </c>
      <c r="K225" s="2">
        <v>0.215659340659341</v>
      </c>
      <c r="L225" s="2">
        <v>0.21694915254237301</v>
      </c>
      <c r="M225" s="2">
        <v>0.17920148560817101</v>
      </c>
      <c r="N225" s="3">
        <v>1.0255183413078199</v>
      </c>
      <c r="O225" s="3">
        <v>2.4093959731543602</v>
      </c>
    </row>
    <row r="226" spans="1:15" x14ac:dyDescent="0.3">
      <c r="A226" s="8" t="s">
        <v>199</v>
      </c>
      <c r="B226" s="8" t="s">
        <v>91</v>
      </c>
      <c r="C226" s="2">
        <v>4.2253521126760597E-2</v>
      </c>
      <c r="D226" s="2">
        <v>2.4324324324324301E-2</v>
      </c>
      <c r="E226" s="2">
        <v>9.2348284960422203E-2</v>
      </c>
      <c r="F226" s="2">
        <v>5.0724637681159403E-2</v>
      </c>
      <c r="G226" s="2">
        <v>7.1264367816091995E-2</v>
      </c>
      <c r="H226" s="2">
        <v>6.6523605150214604E-2</v>
      </c>
      <c r="I226" s="2">
        <v>4.6277665995975902E-2</v>
      </c>
      <c r="J226" s="2">
        <v>7.69230769230769E-2</v>
      </c>
      <c r="K226" s="2">
        <v>2.8571428571428598E-2</v>
      </c>
      <c r="L226" s="2">
        <v>9.2013888888888895E-2</v>
      </c>
      <c r="M226" s="2">
        <v>7.1542130365659803E-2</v>
      </c>
      <c r="N226" s="3">
        <v>0.29615384615384599</v>
      </c>
      <c r="O226" s="3">
        <v>0.77836411609498701</v>
      </c>
    </row>
    <row r="227" spans="1:15" x14ac:dyDescent="0.3">
      <c r="A227" s="8" t="s">
        <v>199</v>
      </c>
      <c r="B227" s="8" t="s">
        <v>92</v>
      </c>
      <c r="C227" s="2">
        <v>7.1428571428571397E-2</v>
      </c>
      <c r="D227" s="2">
        <v>-6.6666666666666693E-2</v>
      </c>
      <c r="E227" s="2">
        <v>-3.2967032967033003E-2</v>
      </c>
      <c r="F227" s="2">
        <v>0.107954545454545</v>
      </c>
      <c r="G227" s="2">
        <v>5.1282051282051299E-3</v>
      </c>
      <c r="H227" s="2">
        <v>-5.1020408163265302E-3</v>
      </c>
      <c r="I227" s="2">
        <v>5.6410256410256397E-2</v>
      </c>
      <c r="J227" s="2">
        <v>7.7669902912621394E-2</v>
      </c>
      <c r="K227" s="2">
        <v>0.112612612612613</v>
      </c>
      <c r="L227" s="2">
        <v>9.7165991902833995E-2</v>
      </c>
      <c r="M227" s="2">
        <v>0.11070110701107</v>
      </c>
      <c r="N227" s="3">
        <v>0.461165048543689</v>
      </c>
      <c r="O227" s="3">
        <v>0.65384615384615397</v>
      </c>
    </row>
    <row r="228" spans="1:15" x14ac:dyDescent="0.3">
      <c r="A228" s="8" t="s">
        <v>199</v>
      </c>
      <c r="B228" s="8" t="s">
        <v>93</v>
      </c>
      <c r="C228" s="2">
        <v>2.6459530396538301E-2</v>
      </c>
      <c r="D228" s="2">
        <v>-3.59364201796821E-3</v>
      </c>
      <c r="E228" s="2">
        <v>-6.9357747260369003E-4</v>
      </c>
      <c r="F228" s="2">
        <v>5.6912826207662403E-3</v>
      </c>
      <c r="G228" s="2">
        <v>1.7736369910283E-2</v>
      </c>
      <c r="H228" s="2">
        <v>2.0343120634705399E-2</v>
      </c>
      <c r="I228" s="2">
        <v>2.91752508805742E-2</v>
      </c>
      <c r="J228" s="2">
        <v>1.9114038486374801E-2</v>
      </c>
      <c r="K228" s="2">
        <v>2.6295780002534502E-2</v>
      </c>
      <c r="L228" s="2">
        <v>1.6546274001358299E-2</v>
      </c>
      <c r="M228" s="2">
        <v>1.7005769814758601E-2</v>
      </c>
      <c r="N228" s="3">
        <v>8.1299238021438694E-2</v>
      </c>
      <c r="O228" s="3">
        <v>0.16139547787487901</v>
      </c>
    </row>
    <row r="229" spans="1:15" x14ac:dyDescent="0.3">
      <c r="A229" s="8" t="s">
        <v>199</v>
      </c>
      <c r="B229" s="8" t="s">
        <v>94</v>
      </c>
      <c r="C229" s="2">
        <v>3.6319612590799001E-2</v>
      </c>
      <c r="D229" s="2">
        <v>9.3457943925233603E-3</v>
      </c>
      <c r="E229" s="2">
        <v>-6.3657407407407404E-3</v>
      </c>
      <c r="F229" s="2">
        <v>6.4065230052417002E-3</v>
      </c>
      <c r="G229" s="2">
        <v>3.0092592592592601E-2</v>
      </c>
      <c r="H229" s="2">
        <v>1.51685393258427E-2</v>
      </c>
      <c r="I229" s="2">
        <v>-1.54952960708356E-2</v>
      </c>
      <c r="J229" s="2">
        <v>2.1922428330522801E-2</v>
      </c>
      <c r="K229" s="2">
        <v>-2.75027502750275E-3</v>
      </c>
      <c r="L229" s="2">
        <v>1.10314396028682E-2</v>
      </c>
      <c r="M229" s="2">
        <v>-8.7288597926895792E-3</v>
      </c>
      <c r="N229" s="3">
        <v>2.1360314783586298E-2</v>
      </c>
      <c r="O229" s="3">
        <v>5.1504629629629602E-2</v>
      </c>
    </row>
    <row r="230" spans="1:15" x14ac:dyDescent="0.3">
      <c r="A230" s="8" t="s">
        <v>199</v>
      </c>
      <c r="B230" s="8" t="s">
        <v>95</v>
      </c>
      <c r="C230" s="2">
        <v>0.12953367875647701</v>
      </c>
      <c r="D230" s="2">
        <v>4.1284403669724801E-2</v>
      </c>
      <c r="E230" s="2">
        <v>6.1674008810572702E-2</v>
      </c>
      <c r="F230" s="2">
        <v>0.128630705394191</v>
      </c>
      <c r="G230" s="2">
        <v>-4.4117647058823498E-2</v>
      </c>
      <c r="H230" s="2">
        <v>4.6153846153846198E-2</v>
      </c>
      <c r="I230" s="2">
        <v>6.25E-2</v>
      </c>
      <c r="J230" s="2">
        <v>1.73010380622837E-2</v>
      </c>
      <c r="K230" s="2">
        <v>0.13265306122449</v>
      </c>
      <c r="L230" s="2">
        <v>0.12912912912912899</v>
      </c>
      <c r="M230" s="2">
        <v>0.10106382978723399</v>
      </c>
      <c r="N230" s="3">
        <v>0.432525951557093</v>
      </c>
      <c r="O230" s="3">
        <v>0.82378854625550701</v>
      </c>
    </row>
    <row r="231" spans="1:15" x14ac:dyDescent="0.3">
      <c r="A231" s="8" t="s">
        <v>199</v>
      </c>
      <c r="B231" s="8" t="s">
        <v>96</v>
      </c>
      <c r="C231" s="2">
        <v>0.03</v>
      </c>
      <c r="D231" s="2">
        <v>-3.2362459546925598E-2</v>
      </c>
      <c r="E231" s="2">
        <v>6.6889632107023402E-3</v>
      </c>
      <c r="F231" s="2">
        <v>5.3156146179402002E-2</v>
      </c>
      <c r="G231" s="2">
        <v>6.7823343848580395E-2</v>
      </c>
      <c r="H231" s="2">
        <v>0.10930576070901001</v>
      </c>
      <c r="I231" s="2">
        <v>0.202396804260985</v>
      </c>
      <c r="J231" s="2">
        <v>0.121816168327796</v>
      </c>
      <c r="K231" s="2">
        <v>0.152023692003949</v>
      </c>
      <c r="L231" s="2">
        <v>0.173093401885176</v>
      </c>
      <c r="M231" s="2">
        <v>0.152666179693207</v>
      </c>
      <c r="N231" s="3">
        <v>0.74750830564784099</v>
      </c>
      <c r="O231" s="3">
        <v>1.63879598662207</v>
      </c>
    </row>
    <row r="232" spans="1:15" x14ac:dyDescent="0.3">
      <c r="A232" s="8" t="s">
        <v>199</v>
      </c>
      <c r="B232" s="8" t="s">
        <v>97</v>
      </c>
      <c r="C232" s="2">
        <v>-2.6350461133069799E-3</v>
      </c>
      <c r="D232" s="2">
        <v>-3.9630118890356697E-2</v>
      </c>
      <c r="E232" s="2">
        <v>-6.1898211829436001E-2</v>
      </c>
      <c r="F232" s="2">
        <v>-1.90615835777126E-2</v>
      </c>
      <c r="G232" s="2">
        <v>-2.46636771300448E-2</v>
      </c>
      <c r="H232" s="2">
        <v>-2.1455938697317999E-2</v>
      </c>
      <c r="I232" s="2">
        <v>-1.01801096319499E-2</v>
      </c>
      <c r="J232" s="2">
        <v>-1.1075949367088601E-2</v>
      </c>
      <c r="K232" s="2">
        <v>-9.5999999999999992E-3</v>
      </c>
      <c r="L232" s="2">
        <v>-0.10339256865912801</v>
      </c>
      <c r="M232" s="2">
        <v>-5.8558558558558599E-2</v>
      </c>
      <c r="N232" s="3">
        <v>-0.173259493670886</v>
      </c>
      <c r="O232" s="3">
        <v>-0.28129298486932602</v>
      </c>
    </row>
    <row r="233" spans="1:15" x14ac:dyDescent="0.3">
      <c r="A233" s="8" t="s">
        <v>199</v>
      </c>
      <c r="B233" s="8" t="s">
        <v>98</v>
      </c>
      <c r="C233" s="2">
        <v>-3.4300791556728202E-2</v>
      </c>
      <c r="D233" s="2">
        <v>-8.0601092896174897E-2</v>
      </c>
      <c r="E233" s="2">
        <v>-7.7265973254086198E-2</v>
      </c>
      <c r="F233" s="2">
        <v>-2.41545893719807E-2</v>
      </c>
      <c r="G233" s="2">
        <v>9.9009900990098994E-3</v>
      </c>
      <c r="H233" s="2">
        <v>-3.26797385620915E-3</v>
      </c>
      <c r="I233" s="2">
        <v>-1.63934426229508E-3</v>
      </c>
      <c r="J233" s="2">
        <v>2.95566502463054E-2</v>
      </c>
      <c r="K233" s="2">
        <v>6.3795853269537503E-2</v>
      </c>
      <c r="L233" s="2">
        <v>-1.04947526236882E-2</v>
      </c>
      <c r="M233" s="2">
        <v>9.0909090909090905E-3</v>
      </c>
      <c r="N233" s="3">
        <v>9.3596059113300503E-2</v>
      </c>
      <c r="O233" s="3">
        <v>-1.04011887072808E-2</v>
      </c>
    </row>
    <row r="234" spans="1:15" x14ac:dyDescent="0.3">
      <c r="A234" s="8" t="s">
        <v>200</v>
      </c>
      <c r="B234" s="8" t="s">
        <v>87</v>
      </c>
      <c r="C234" s="2">
        <v>3.19573901464714E-2</v>
      </c>
      <c r="D234" s="2">
        <v>6.5806451612903202E-2</v>
      </c>
      <c r="E234" s="2">
        <v>6.57788539144471E-2</v>
      </c>
      <c r="F234" s="2">
        <v>0.113971980310488</v>
      </c>
      <c r="G234" s="2">
        <v>0.118286879673691</v>
      </c>
      <c r="H234" s="2">
        <v>4.1641337386018197E-2</v>
      </c>
      <c r="I234" s="2">
        <v>3.7934053107674399E-2</v>
      </c>
      <c r="J234" s="2">
        <v>3.0081529378689902E-2</v>
      </c>
      <c r="K234" s="2">
        <v>7.6965065502183405E-2</v>
      </c>
      <c r="L234" s="2">
        <v>8.5402939685757698E-2</v>
      </c>
      <c r="M234" s="2">
        <v>8.1951902871818805E-2</v>
      </c>
      <c r="N234" s="3">
        <v>0.30278324430699999</v>
      </c>
      <c r="O234" s="3">
        <v>0.870056497175141</v>
      </c>
    </row>
    <row r="235" spans="1:15" x14ac:dyDescent="0.3">
      <c r="A235" s="8" t="s">
        <v>200</v>
      </c>
      <c r="B235" s="8" t="s">
        <v>88</v>
      </c>
      <c r="C235" s="2">
        <v>-2.3161055114733001E-2</v>
      </c>
      <c r="D235" s="2">
        <v>-5.9275521405049401E-3</v>
      </c>
      <c r="E235" s="2">
        <v>3.0918727915194299E-2</v>
      </c>
      <c r="F235" s="2">
        <v>4.0059982862039399E-2</v>
      </c>
      <c r="G235" s="2">
        <v>5.6642636457260601E-2</v>
      </c>
      <c r="H235" s="2">
        <v>6.2378167641325498E-2</v>
      </c>
      <c r="I235" s="2">
        <v>8.1834862385321103E-2</v>
      </c>
      <c r="J235" s="2">
        <v>5.3934871099050201E-2</v>
      </c>
      <c r="K235" s="2">
        <v>9.9935629224332106E-2</v>
      </c>
      <c r="L235" s="2">
        <v>0.14835405998536899</v>
      </c>
      <c r="M235" s="2">
        <v>0.122563383870557</v>
      </c>
      <c r="N235" s="3">
        <v>0.49440298507462699</v>
      </c>
      <c r="O235" s="3">
        <v>0.94589222614840995</v>
      </c>
    </row>
    <row r="236" spans="1:15" x14ac:dyDescent="0.3">
      <c r="A236" s="8" t="s">
        <v>200</v>
      </c>
      <c r="B236" s="8" t="s">
        <v>89</v>
      </c>
      <c r="C236" s="2">
        <v>5.14285714285714E-2</v>
      </c>
      <c r="D236" s="2">
        <v>1.0869565217391301E-2</v>
      </c>
      <c r="E236" s="2">
        <v>4.3010752688171998E-2</v>
      </c>
      <c r="F236" s="2">
        <v>0.15979381443299001</v>
      </c>
      <c r="G236" s="2">
        <v>0.24444444444444399</v>
      </c>
      <c r="H236" s="2">
        <v>8.2142857142857101E-2</v>
      </c>
      <c r="I236" s="2">
        <v>6.6006600660066E-2</v>
      </c>
      <c r="J236" s="2">
        <v>2.4767801857585099E-2</v>
      </c>
      <c r="K236" s="2">
        <v>4.5317220543806602E-2</v>
      </c>
      <c r="L236" s="2">
        <v>0.15317919075144501</v>
      </c>
      <c r="M236" s="2">
        <v>0.105263157894737</v>
      </c>
      <c r="N236" s="3">
        <v>0.36532507739938103</v>
      </c>
      <c r="O236" s="3">
        <v>1.37096774193548</v>
      </c>
    </row>
    <row r="237" spans="1:15" x14ac:dyDescent="0.3">
      <c r="A237" s="8" t="s">
        <v>200</v>
      </c>
      <c r="B237" s="8" t="s">
        <v>90</v>
      </c>
      <c r="C237" s="2">
        <v>2.6521060842433698E-2</v>
      </c>
      <c r="D237" s="2">
        <v>1.3677811550152E-2</v>
      </c>
      <c r="E237" s="2">
        <v>4.1979010494752597E-2</v>
      </c>
      <c r="F237" s="2">
        <v>0.10359712230215801</v>
      </c>
      <c r="G237" s="2">
        <v>0.19947848761408099</v>
      </c>
      <c r="H237" s="2">
        <v>0.198913043478261</v>
      </c>
      <c r="I237" s="2">
        <v>0.232094288304624</v>
      </c>
      <c r="J237" s="2">
        <v>0.19352465047829301</v>
      </c>
      <c r="K237" s="2">
        <v>0.2422934648582</v>
      </c>
      <c r="L237" s="2">
        <v>0.182630272952854</v>
      </c>
      <c r="M237" s="2">
        <v>0.187159043222828</v>
      </c>
      <c r="N237" s="3">
        <v>1.08167770419426</v>
      </c>
      <c r="O237" s="3">
        <v>3.2413793103448301</v>
      </c>
    </row>
    <row r="238" spans="1:15" x14ac:dyDescent="0.3">
      <c r="A238" s="8" t="s">
        <v>200</v>
      </c>
      <c r="B238" s="8" t="s">
        <v>91</v>
      </c>
      <c r="C238" s="2">
        <v>5.7803468208092498E-2</v>
      </c>
      <c r="D238" s="2">
        <v>6.2841530054644795E-2</v>
      </c>
      <c r="E238" s="2">
        <v>8.7403598971722396E-2</v>
      </c>
      <c r="F238" s="2">
        <v>8.0378250591016595E-2</v>
      </c>
      <c r="G238" s="2">
        <v>0.12691466083151001</v>
      </c>
      <c r="H238" s="2">
        <v>5.8252427184466E-2</v>
      </c>
      <c r="I238" s="2">
        <v>4.4036697247706397E-2</v>
      </c>
      <c r="J238" s="2">
        <v>9.1388400702987704E-2</v>
      </c>
      <c r="K238" s="2">
        <v>3.2206119162640899E-2</v>
      </c>
      <c r="L238" s="2">
        <v>3.9001560062402497E-2</v>
      </c>
      <c r="M238" s="2">
        <v>6.7567567567567599E-2</v>
      </c>
      <c r="N238" s="3">
        <v>0.249560632688928</v>
      </c>
      <c r="O238" s="3">
        <v>0.82776349614395905</v>
      </c>
    </row>
    <row r="239" spans="1:15" x14ac:dyDescent="0.3">
      <c r="A239" s="8" t="s">
        <v>200</v>
      </c>
      <c r="B239" s="8" t="s">
        <v>92</v>
      </c>
      <c r="C239" s="2">
        <v>4.6632124352331598E-2</v>
      </c>
      <c r="D239" s="2">
        <v>0</v>
      </c>
      <c r="E239" s="2">
        <v>-9.9009900990098994E-3</v>
      </c>
      <c r="F239" s="2">
        <v>0.01</v>
      </c>
      <c r="G239" s="2">
        <v>5.4455445544554497E-2</v>
      </c>
      <c r="H239" s="2">
        <v>6.1032863849765299E-2</v>
      </c>
      <c r="I239" s="2">
        <v>9.2920353982300904E-2</v>
      </c>
      <c r="J239" s="2">
        <v>0.121457489878543</v>
      </c>
      <c r="K239" s="2">
        <v>7.9422382671480093E-2</v>
      </c>
      <c r="L239" s="2">
        <v>0.107023411371237</v>
      </c>
      <c r="M239" s="2">
        <v>8.1570996978852006E-2</v>
      </c>
      <c r="N239" s="3">
        <v>0.44939271255060698</v>
      </c>
      <c r="O239" s="3">
        <v>0.77227722772277196</v>
      </c>
    </row>
    <row r="240" spans="1:15" x14ac:dyDescent="0.3">
      <c r="A240" s="8" t="s">
        <v>200</v>
      </c>
      <c r="B240" s="8" t="s">
        <v>93</v>
      </c>
      <c r="C240" s="2">
        <v>2.7901785714285702E-4</v>
      </c>
      <c r="D240" s="2">
        <v>1.51557415155742E-2</v>
      </c>
      <c r="E240" s="2">
        <v>2.2440007327349298E-2</v>
      </c>
      <c r="F240" s="2">
        <v>3.1711905401773703E-2</v>
      </c>
      <c r="G240" s="2">
        <v>4.1069723018147097E-2</v>
      </c>
      <c r="H240" s="2">
        <v>2.1768140116764E-2</v>
      </c>
      <c r="I240" s="2">
        <v>1.5672190025304102E-2</v>
      </c>
      <c r="J240" s="2">
        <v>1.09298400707225E-2</v>
      </c>
      <c r="K240" s="2">
        <v>1.21631290245648E-2</v>
      </c>
      <c r="L240" s="2">
        <v>1.0053408733898799E-2</v>
      </c>
      <c r="M240" s="2">
        <v>2.2395023328149299E-2</v>
      </c>
      <c r="N240" s="3">
        <v>5.66583621313188E-2</v>
      </c>
      <c r="O240" s="3">
        <v>0.20424986261219999</v>
      </c>
    </row>
    <row r="241" spans="1:15" x14ac:dyDescent="0.3">
      <c r="A241" s="8" t="s">
        <v>200</v>
      </c>
      <c r="B241" s="8" t="s">
        <v>94</v>
      </c>
      <c r="C241" s="2">
        <v>6.6161268090971698E-2</v>
      </c>
      <c r="D241" s="2">
        <v>5.8823529411764698E-2</v>
      </c>
      <c r="E241" s="2">
        <v>1.6483516483516501E-2</v>
      </c>
      <c r="F241" s="2">
        <v>2.6426426426426401E-2</v>
      </c>
      <c r="G241" s="2">
        <v>4.44704505558806E-2</v>
      </c>
      <c r="H241" s="2">
        <v>1.06442577030812E-2</v>
      </c>
      <c r="I241" s="2">
        <v>2.82705099778271E-2</v>
      </c>
      <c r="J241" s="2">
        <v>-9.7035040431266793E-3</v>
      </c>
      <c r="K241" s="2">
        <v>2.44964616222101E-2</v>
      </c>
      <c r="L241" s="2">
        <v>3.0818278427205099E-2</v>
      </c>
      <c r="M241" s="2">
        <v>3.76288659793814E-2</v>
      </c>
      <c r="N241" s="3">
        <v>8.5175202156334201E-2</v>
      </c>
      <c r="O241" s="3">
        <v>0.22893772893772901</v>
      </c>
    </row>
    <row r="242" spans="1:15" x14ac:dyDescent="0.3">
      <c r="A242" s="8" t="s">
        <v>200</v>
      </c>
      <c r="B242" s="8" t="s">
        <v>95</v>
      </c>
      <c r="C242" s="2">
        <v>3.1496062992125998E-2</v>
      </c>
      <c r="D242" s="2">
        <v>1.5267175572519101E-2</v>
      </c>
      <c r="E242" s="2">
        <v>0.112781954887218</v>
      </c>
      <c r="F242" s="2">
        <v>8.4459459459459499E-2</v>
      </c>
      <c r="G242" s="2">
        <v>0.137071651090343</v>
      </c>
      <c r="H242" s="2">
        <v>5.4794520547945202E-2</v>
      </c>
      <c r="I242" s="2">
        <v>-5.1948051948051896E-3</v>
      </c>
      <c r="J242" s="2">
        <v>7.3107049608355096E-2</v>
      </c>
      <c r="K242" s="2">
        <v>7.0559610705596104E-2</v>
      </c>
      <c r="L242" s="2">
        <v>9.0909090909090898E-2</v>
      </c>
      <c r="M242" s="2">
        <v>9.7916666666666693E-2</v>
      </c>
      <c r="N242" s="3">
        <v>0.37597911227154002</v>
      </c>
      <c r="O242" s="3">
        <v>0.98120300751879697</v>
      </c>
    </row>
    <row r="243" spans="1:15" x14ac:dyDescent="0.3">
      <c r="A243" s="8" t="s">
        <v>200</v>
      </c>
      <c r="B243" s="8" t="s">
        <v>96</v>
      </c>
      <c r="C243" s="2">
        <v>-1.8939393939393901E-3</v>
      </c>
      <c r="D243" s="2">
        <v>7.0208728652751407E-2</v>
      </c>
      <c r="E243" s="2">
        <v>7.9787234042553196E-2</v>
      </c>
      <c r="F243" s="2">
        <v>7.2249589490968796E-2</v>
      </c>
      <c r="G243" s="2">
        <v>9.9540581929555894E-2</v>
      </c>
      <c r="H243" s="2">
        <v>0.16991643454038999</v>
      </c>
      <c r="I243" s="2">
        <v>0.22500000000000001</v>
      </c>
      <c r="J243" s="2">
        <v>0.15160349854227401</v>
      </c>
      <c r="K243" s="2">
        <v>0.266666666666667</v>
      </c>
      <c r="L243" s="2">
        <v>0.157894736842105</v>
      </c>
      <c r="M243" s="2">
        <v>0.166858457997698</v>
      </c>
      <c r="N243" s="3">
        <v>0.97084548104956303</v>
      </c>
      <c r="O243" s="3">
        <v>2.5957446808510598</v>
      </c>
    </row>
    <row r="244" spans="1:15" x14ac:dyDescent="0.3">
      <c r="A244" s="8" t="s">
        <v>200</v>
      </c>
      <c r="B244" s="8" t="s">
        <v>97</v>
      </c>
      <c r="C244" s="2">
        <v>-1.76600441501104E-2</v>
      </c>
      <c r="D244" s="2">
        <v>-3.89513108614232E-2</v>
      </c>
      <c r="E244" s="2">
        <v>-6.0015588464536203E-2</v>
      </c>
      <c r="F244" s="2">
        <v>-1.57545605306799E-2</v>
      </c>
      <c r="G244" s="2">
        <v>-8.4245998315079997E-4</v>
      </c>
      <c r="H244" s="2">
        <v>-7.5885328836424997E-3</v>
      </c>
      <c r="I244" s="2">
        <v>-1.86915887850467E-2</v>
      </c>
      <c r="J244" s="2">
        <v>-2.07792207792208E-2</v>
      </c>
      <c r="K244" s="2">
        <v>-3.5366931918656098E-3</v>
      </c>
      <c r="L244" s="2">
        <v>-0.10736468500443699</v>
      </c>
      <c r="M244" s="2">
        <v>-6.9582504970178899E-2</v>
      </c>
      <c r="N244" s="3">
        <v>-0.18961038961039001</v>
      </c>
      <c r="O244" s="3">
        <v>-0.27045985970381903</v>
      </c>
    </row>
    <row r="245" spans="1:15" x14ac:dyDescent="0.3">
      <c r="A245" s="8" t="s">
        <v>200</v>
      </c>
      <c r="B245" s="8" t="s">
        <v>98</v>
      </c>
      <c r="C245" s="2">
        <v>-7.7247191011235894E-2</v>
      </c>
      <c r="D245" s="2">
        <v>-7.3059360730593603E-2</v>
      </c>
      <c r="E245" s="2">
        <v>1.64203612479475E-3</v>
      </c>
      <c r="F245" s="2">
        <v>-2.1311475409836099E-2</v>
      </c>
      <c r="G245" s="2">
        <v>3.3500837520938E-2</v>
      </c>
      <c r="H245" s="2">
        <v>3.2414910858995102E-3</v>
      </c>
      <c r="I245" s="2">
        <v>4.0387722132471701E-2</v>
      </c>
      <c r="J245" s="2">
        <v>9.0062111801242198E-2</v>
      </c>
      <c r="K245" s="2">
        <v>0.14387464387464399</v>
      </c>
      <c r="L245" s="2">
        <v>-2.7397260273972601E-2</v>
      </c>
      <c r="M245" s="2">
        <v>2.8169014084507001E-2</v>
      </c>
      <c r="N245" s="3">
        <v>0.246894409937888</v>
      </c>
      <c r="O245" s="3">
        <v>0.31855500821018101</v>
      </c>
    </row>
    <row r="246" spans="1:15" x14ac:dyDescent="0.3">
      <c r="A246" s="8" t="s">
        <v>201</v>
      </c>
      <c r="B246" s="8" t="s">
        <v>87</v>
      </c>
      <c r="C246" s="2">
        <v>5.4726368159204002E-2</v>
      </c>
      <c r="D246" s="2">
        <v>5.1886792452830198E-2</v>
      </c>
      <c r="E246" s="2">
        <v>-1.55225939979303E-2</v>
      </c>
      <c r="F246" s="2">
        <v>6.2018220042046303E-2</v>
      </c>
      <c r="G246" s="2">
        <v>6.6314747608050104E-2</v>
      </c>
      <c r="H246" s="2">
        <v>3.03217821782178E-2</v>
      </c>
      <c r="I246" s="2">
        <v>3.7237237237237202E-2</v>
      </c>
      <c r="J246" s="2">
        <v>9.9305153445280805E-2</v>
      </c>
      <c r="K246" s="2">
        <v>4.2665262048985998E-2</v>
      </c>
      <c r="L246" s="2">
        <v>5.8348067693862103E-2</v>
      </c>
      <c r="M246" s="2">
        <v>8.4964200477327001E-2</v>
      </c>
      <c r="N246" s="3">
        <v>0.31615518239722101</v>
      </c>
      <c r="O246" s="3">
        <v>0.56812694032425004</v>
      </c>
    </row>
    <row r="247" spans="1:15" x14ac:dyDescent="0.3">
      <c r="A247" s="8" t="s">
        <v>201</v>
      </c>
      <c r="B247" s="8" t="s">
        <v>88</v>
      </c>
      <c r="C247" s="2">
        <v>-1.44164125311894E-2</v>
      </c>
      <c r="D247" s="2">
        <v>-1.5189873417721499E-2</v>
      </c>
      <c r="E247" s="2">
        <v>2.8277634961439601E-2</v>
      </c>
      <c r="F247" s="2">
        <v>3.4444444444444403E-2</v>
      </c>
      <c r="G247" s="2">
        <v>4.3501611170784098E-2</v>
      </c>
      <c r="H247" s="2">
        <v>5.4040144107050901E-2</v>
      </c>
      <c r="I247" s="2">
        <v>7.7880859375E-2</v>
      </c>
      <c r="J247" s="2">
        <v>8.6976217440543596E-2</v>
      </c>
      <c r="K247" s="2">
        <v>9.8978953948739304E-2</v>
      </c>
      <c r="L247" s="2">
        <v>0.12457337883958999</v>
      </c>
      <c r="M247" s="2">
        <v>0.13184960377676599</v>
      </c>
      <c r="N247" s="3">
        <v>0.52049830124575303</v>
      </c>
      <c r="O247" s="3">
        <v>0.91745215652670697</v>
      </c>
    </row>
    <row r="248" spans="1:15" x14ac:dyDescent="0.3">
      <c r="A248" s="8" t="s">
        <v>201</v>
      </c>
      <c r="B248" s="8" t="s">
        <v>89</v>
      </c>
      <c r="C248" s="2">
        <v>7.3359073359073407E-2</v>
      </c>
      <c r="D248" s="2">
        <v>7.9136690647481994E-2</v>
      </c>
      <c r="E248" s="2">
        <v>0.08</v>
      </c>
      <c r="F248" s="2">
        <v>5.2469135802469098E-2</v>
      </c>
      <c r="G248" s="2">
        <v>1.17302052785924E-2</v>
      </c>
      <c r="H248" s="2">
        <v>8.6956521739130405E-2</v>
      </c>
      <c r="I248" s="2">
        <v>9.3333333333333296E-2</v>
      </c>
      <c r="J248" s="2">
        <v>0.107317073170732</v>
      </c>
      <c r="K248" s="2">
        <v>5.2863436123347998E-2</v>
      </c>
      <c r="L248" s="2">
        <v>7.9497907949790794E-2</v>
      </c>
      <c r="M248" s="2">
        <v>0.124031007751938</v>
      </c>
      <c r="N248" s="3">
        <v>0.41463414634146301</v>
      </c>
      <c r="O248" s="3">
        <v>0.93333333333333302</v>
      </c>
    </row>
    <row r="249" spans="1:15" x14ac:dyDescent="0.3">
      <c r="A249" s="8" t="s">
        <v>201</v>
      </c>
      <c r="B249" s="8" t="s">
        <v>90</v>
      </c>
      <c r="C249" s="2">
        <v>-1.6129032258064498E-2</v>
      </c>
      <c r="D249" s="2">
        <v>-1.34128166915052E-2</v>
      </c>
      <c r="E249" s="2">
        <v>9.2145015105740205E-2</v>
      </c>
      <c r="F249" s="2">
        <v>6.2240663900414897E-2</v>
      </c>
      <c r="G249" s="2">
        <v>0.100260416666667</v>
      </c>
      <c r="H249" s="2">
        <v>0.165680473372781</v>
      </c>
      <c r="I249" s="2">
        <v>0.14517766497461901</v>
      </c>
      <c r="J249" s="2">
        <v>8.7765957446808499E-2</v>
      </c>
      <c r="K249" s="2">
        <v>0.10676446617766901</v>
      </c>
      <c r="L249" s="2">
        <v>0.14285714285714299</v>
      </c>
      <c r="M249" s="2">
        <v>0.144974226804124</v>
      </c>
      <c r="N249" s="3">
        <v>0.57535460992907805</v>
      </c>
      <c r="O249" s="3">
        <v>1.68429003021148</v>
      </c>
    </row>
    <row r="250" spans="1:15" x14ac:dyDescent="0.3">
      <c r="A250" s="8" t="s">
        <v>201</v>
      </c>
      <c r="B250" s="8" t="s">
        <v>91</v>
      </c>
      <c r="C250" s="2">
        <v>0.109181141439206</v>
      </c>
      <c r="D250" s="2">
        <v>1.34228187919463E-2</v>
      </c>
      <c r="E250" s="2">
        <v>6.6225165562913899E-2</v>
      </c>
      <c r="F250" s="2">
        <v>7.4534161490683204E-2</v>
      </c>
      <c r="G250" s="2">
        <v>2.3121387283237E-2</v>
      </c>
      <c r="H250" s="2">
        <v>1.6949152542372899E-2</v>
      </c>
      <c r="I250" s="2">
        <v>7.9629629629629606E-2</v>
      </c>
      <c r="J250" s="2">
        <v>5.3173241852487098E-2</v>
      </c>
      <c r="K250" s="2">
        <v>4.8859934853420203E-2</v>
      </c>
      <c r="L250" s="2">
        <v>9.0062111801242198E-2</v>
      </c>
      <c r="M250" s="2">
        <v>6.4102564102564097E-2</v>
      </c>
      <c r="N250" s="3">
        <v>0.281303602058319</v>
      </c>
      <c r="O250" s="3">
        <v>0.64900662251655605</v>
      </c>
    </row>
    <row r="251" spans="1:15" x14ac:dyDescent="0.3">
      <c r="A251" s="8" t="s">
        <v>201</v>
      </c>
      <c r="B251" s="8" t="s">
        <v>92</v>
      </c>
      <c r="C251" s="2">
        <v>-4.81927710843374E-2</v>
      </c>
      <c r="D251" s="2">
        <v>5.6962025316455701E-2</v>
      </c>
      <c r="E251" s="2">
        <v>-1.79640718562874E-2</v>
      </c>
      <c r="F251" s="2">
        <v>4.8780487804878099E-2</v>
      </c>
      <c r="G251" s="2">
        <v>5.8139534883720902E-2</v>
      </c>
      <c r="H251" s="2">
        <v>9.3406593406593394E-2</v>
      </c>
      <c r="I251" s="2">
        <v>8.5427135678391997E-2</v>
      </c>
      <c r="J251" s="2">
        <v>8.7962962962963007E-2</v>
      </c>
      <c r="K251" s="2">
        <v>8.0851063829787198E-2</v>
      </c>
      <c r="L251" s="2">
        <v>0.13779527559055099</v>
      </c>
      <c r="M251" s="2">
        <v>7.9584775086505202E-2</v>
      </c>
      <c r="N251" s="3">
        <v>0.44444444444444398</v>
      </c>
      <c r="O251" s="3">
        <v>0.86826347305389195</v>
      </c>
    </row>
    <row r="252" spans="1:15" x14ac:dyDescent="0.3">
      <c r="A252" s="8" t="s">
        <v>201</v>
      </c>
      <c r="B252" s="8" t="s">
        <v>93</v>
      </c>
      <c r="C252" s="2">
        <v>7.1558963125228203E-3</v>
      </c>
      <c r="D252" s="2">
        <v>7.6125570941782102E-3</v>
      </c>
      <c r="E252" s="2">
        <v>-8.7062886746294404E-3</v>
      </c>
      <c r="F252" s="2">
        <v>7.7665674675183299E-3</v>
      </c>
      <c r="G252" s="2">
        <v>5.0417747046960504E-3</v>
      </c>
      <c r="H252" s="2">
        <v>-4.2998423391142301E-4</v>
      </c>
      <c r="I252" s="2">
        <v>5.7355893318038404E-4</v>
      </c>
      <c r="J252" s="2">
        <v>3.89079965606191E-2</v>
      </c>
      <c r="K252" s="2">
        <v>-7.5177598455065898E-3</v>
      </c>
      <c r="L252" s="2">
        <v>6.5323141070187602E-3</v>
      </c>
      <c r="M252" s="2">
        <v>1.53272576636288E-2</v>
      </c>
      <c r="N252" s="3">
        <v>5.3740326741186603E-2</v>
      </c>
      <c r="O252" s="3">
        <v>5.8137861562814801E-2</v>
      </c>
    </row>
    <row r="253" spans="1:15" x14ac:dyDescent="0.3">
      <c r="A253" s="8" t="s">
        <v>201</v>
      </c>
      <c r="B253" s="8" t="s">
        <v>94</v>
      </c>
      <c r="C253" s="2">
        <v>4.1930379746835403E-2</v>
      </c>
      <c r="D253" s="2">
        <v>2.3538344722855001E-2</v>
      </c>
      <c r="E253" s="2">
        <v>9.6439169139465892E-3</v>
      </c>
      <c r="F253" s="2">
        <v>1.65319617927994E-2</v>
      </c>
      <c r="G253" s="2">
        <v>1.7708709794000702E-2</v>
      </c>
      <c r="H253" s="2">
        <v>3.6221590909090898E-2</v>
      </c>
      <c r="I253" s="2">
        <v>2.8101439342015099E-2</v>
      </c>
      <c r="J253" s="2">
        <v>6.3333333333333297E-3</v>
      </c>
      <c r="K253" s="2">
        <v>-3.3123550844650499E-4</v>
      </c>
      <c r="L253" s="2">
        <v>0</v>
      </c>
      <c r="M253" s="2">
        <v>1.59045725646123E-2</v>
      </c>
      <c r="N253" s="3">
        <v>2.1999999999999999E-2</v>
      </c>
      <c r="O253" s="3">
        <v>0.13724035608308599</v>
      </c>
    </row>
    <row r="254" spans="1:15" x14ac:dyDescent="0.3">
      <c r="A254" s="8" t="s">
        <v>201</v>
      </c>
      <c r="B254" s="8" t="s">
        <v>95</v>
      </c>
      <c r="C254" s="2">
        <v>0.124542124542125</v>
      </c>
      <c r="D254" s="2">
        <v>8.1433224755700306E-2</v>
      </c>
      <c r="E254" s="2">
        <v>9.9397590361445798E-2</v>
      </c>
      <c r="F254" s="2">
        <v>-2.19178082191781E-2</v>
      </c>
      <c r="G254" s="2">
        <v>5.0420168067226899E-2</v>
      </c>
      <c r="H254" s="2">
        <v>2.66666666666667E-2</v>
      </c>
      <c r="I254" s="2">
        <v>0.103896103896104</v>
      </c>
      <c r="J254" s="2">
        <v>0.13176470588235301</v>
      </c>
      <c r="K254" s="2">
        <v>3.1185031185031201E-2</v>
      </c>
      <c r="L254" s="2">
        <v>7.4596774193548404E-2</v>
      </c>
      <c r="M254" s="2">
        <v>0.11257035647279499</v>
      </c>
      <c r="N254" s="3">
        <v>0.39529411764705902</v>
      </c>
      <c r="O254" s="3">
        <v>0.78614457831325302</v>
      </c>
    </row>
    <row r="255" spans="1:15" x14ac:dyDescent="0.3">
      <c r="A255" s="8" t="s">
        <v>201</v>
      </c>
      <c r="B255" s="8" t="s">
        <v>96</v>
      </c>
      <c r="C255" s="2">
        <v>-3.2258064516128997E-2</v>
      </c>
      <c r="D255" s="2">
        <v>2.70833333333333E-2</v>
      </c>
      <c r="E255" s="2">
        <v>9.9391480730223095E-2</v>
      </c>
      <c r="F255" s="2">
        <v>9.9630996309963096E-2</v>
      </c>
      <c r="G255" s="2">
        <v>0.11744966442953</v>
      </c>
      <c r="H255" s="2">
        <v>0.108108108108108</v>
      </c>
      <c r="I255" s="2">
        <v>0.17886178861788599</v>
      </c>
      <c r="J255" s="2">
        <v>0.17931034482758601</v>
      </c>
      <c r="K255" s="2">
        <v>0.13937621832358699</v>
      </c>
      <c r="L255" s="2">
        <v>0.12660393498716899</v>
      </c>
      <c r="M255" s="2">
        <v>0.16628701594532999</v>
      </c>
      <c r="N255" s="3">
        <v>0.76551724137930999</v>
      </c>
      <c r="O255" s="3">
        <v>2.11561866125761</v>
      </c>
    </row>
    <row r="256" spans="1:15" x14ac:dyDescent="0.3">
      <c r="A256" s="8" t="s">
        <v>201</v>
      </c>
      <c r="B256" s="8" t="s">
        <v>97</v>
      </c>
      <c r="C256" s="2">
        <v>-2.4090694378837998E-2</v>
      </c>
      <c r="D256" s="2">
        <v>-6.5827686350435594E-2</v>
      </c>
      <c r="E256" s="2">
        <v>-8.6010362694300499E-2</v>
      </c>
      <c r="F256" s="2">
        <v>-5.10204081632653E-2</v>
      </c>
      <c r="G256" s="2">
        <v>-2.6284348864993999E-2</v>
      </c>
      <c r="H256" s="2">
        <v>-2.2699386503067499E-2</v>
      </c>
      <c r="I256" s="2">
        <v>-1.44381669805399E-2</v>
      </c>
      <c r="J256" s="2">
        <v>1.6560509554140099E-2</v>
      </c>
      <c r="K256" s="2">
        <v>-1.37844611528822E-2</v>
      </c>
      <c r="L256" s="2">
        <v>-0.12960609911054599</v>
      </c>
      <c r="M256" s="2">
        <v>-6.5693430656934296E-2</v>
      </c>
      <c r="N256" s="3">
        <v>-0.184713375796178</v>
      </c>
      <c r="O256" s="3">
        <v>-0.33678756476683902</v>
      </c>
    </row>
    <row r="257" spans="1:15" x14ac:dyDescent="0.3">
      <c r="A257" s="8" t="s">
        <v>201</v>
      </c>
      <c r="B257" s="8" t="s">
        <v>98</v>
      </c>
      <c r="C257" s="2">
        <v>-7.6832151300236406E-2</v>
      </c>
      <c r="D257" s="2">
        <v>-8.3226632522407196E-2</v>
      </c>
      <c r="E257" s="2">
        <v>-5.4469273743016799E-2</v>
      </c>
      <c r="F257" s="2">
        <v>-2.36336779911374E-2</v>
      </c>
      <c r="G257" s="2">
        <v>3.0257186081694399E-3</v>
      </c>
      <c r="H257" s="2">
        <v>7.5414781297134196E-3</v>
      </c>
      <c r="I257" s="2">
        <v>4.9401197604790399E-2</v>
      </c>
      <c r="J257" s="2">
        <v>7.4179743223965797E-2</v>
      </c>
      <c r="K257" s="2">
        <v>5.0464807436919001E-2</v>
      </c>
      <c r="L257" s="2">
        <v>-7.7117572692793901E-2</v>
      </c>
      <c r="M257" s="2">
        <v>-1.3698630136986299E-3</v>
      </c>
      <c r="N257" s="3">
        <v>3.9942938659058499E-2</v>
      </c>
      <c r="O257" s="3">
        <v>1.8156424581005599E-2</v>
      </c>
    </row>
    <row r="258" spans="1:15" x14ac:dyDescent="0.3">
      <c r="A258" s="8" t="s">
        <v>202</v>
      </c>
      <c r="B258" s="8" t="s">
        <v>87</v>
      </c>
      <c r="C258" s="2">
        <v>2.82738095238095E-2</v>
      </c>
      <c r="D258" s="2">
        <v>4.4862518089725002E-2</v>
      </c>
      <c r="E258" s="2">
        <v>0.17590027700831001</v>
      </c>
      <c r="F258" s="2">
        <v>4.1224970553592498E-2</v>
      </c>
      <c r="G258" s="2">
        <v>5.4298642533936702E-2</v>
      </c>
      <c r="H258" s="2">
        <v>8.5836909871244593E-2</v>
      </c>
      <c r="I258" s="2">
        <v>8.7944664031620601E-2</v>
      </c>
      <c r="J258" s="2">
        <v>-3.6330608537693002E-2</v>
      </c>
      <c r="K258" s="2">
        <v>7.0688030160226206E-2</v>
      </c>
      <c r="L258" s="2">
        <v>6.9542253521126807E-2</v>
      </c>
      <c r="M258" s="2">
        <v>6.5020576131687199E-2</v>
      </c>
      <c r="N258" s="3">
        <v>0.17529518619436901</v>
      </c>
      <c r="O258" s="3">
        <v>0.79224376731301904</v>
      </c>
    </row>
    <row r="259" spans="1:15" x14ac:dyDescent="0.3">
      <c r="A259" s="8" t="s">
        <v>202</v>
      </c>
      <c r="B259" s="8" t="s">
        <v>88</v>
      </c>
      <c r="C259" s="2">
        <v>-3.59231411862991E-2</v>
      </c>
      <c r="D259" s="2">
        <v>-1.8197573656845802E-2</v>
      </c>
      <c r="E259" s="2">
        <v>6.0017652250662003E-2</v>
      </c>
      <c r="F259" s="2">
        <v>-1.1656952539550401E-2</v>
      </c>
      <c r="G259" s="2">
        <v>3.5383319292333598E-2</v>
      </c>
      <c r="H259" s="2">
        <v>9.9267697314890199E-2</v>
      </c>
      <c r="I259" s="2">
        <v>0.13471502590673601</v>
      </c>
      <c r="J259" s="2">
        <v>4.6966731898238703E-2</v>
      </c>
      <c r="K259" s="2">
        <v>0.158255451713396</v>
      </c>
      <c r="L259" s="2">
        <v>0.16406670252824099</v>
      </c>
      <c r="M259" s="2">
        <v>0.152957486136784</v>
      </c>
      <c r="N259" s="3">
        <v>0.62752772341813401</v>
      </c>
      <c r="O259" s="3">
        <v>1.2021182700794399</v>
      </c>
    </row>
    <row r="260" spans="1:15" x14ac:dyDescent="0.3">
      <c r="A260" s="8" t="s">
        <v>202</v>
      </c>
      <c r="B260" s="8" t="s">
        <v>89</v>
      </c>
      <c r="C260" s="2">
        <v>5.7142857142857099E-2</v>
      </c>
      <c r="D260" s="2">
        <v>0</v>
      </c>
      <c r="E260" s="2">
        <v>0.18918918918918901</v>
      </c>
      <c r="F260" s="2">
        <v>-2.27272727272727E-2</v>
      </c>
      <c r="G260" s="2">
        <v>-5.8139534883720902E-2</v>
      </c>
      <c r="H260" s="2">
        <v>0.18518518518518501</v>
      </c>
      <c r="I260" s="2">
        <v>0.1875</v>
      </c>
      <c r="J260" s="2">
        <v>0</v>
      </c>
      <c r="K260" s="2">
        <v>5.2631578947368397E-2</v>
      </c>
      <c r="L260" s="2">
        <v>-8.3333333333333297E-3</v>
      </c>
      <c r="M260" s="2">
        <v>0.13445378151260501</v>
      </c>
      <c r="N260" s="3">
        <v>0.18421052631578899</v>
      </c>
      <c r="O260" s="3">
        <v>0.82432432432432401</v>
      </c>
    </row>
    <row r="261" spans="1:15" x14ac:dyDescent="0.3">
      <c r="A261" s="8" t="s">
        <v>202</v>
      </c>
      <c r="B261" s="8" t="s">
        <v>90</v>
      </c>
      <c r="C261" s="2">
        <v>-3.6458333333333301E-2</v>
      </c>
      <c r="D261" s="2">
        <v>-1.62162162162162E-2</v>
      </c>
      <c r="E261" s="2">
        <v>0.13186813186813201</v>
      </c>
      <c r="F261" s="2">
        <v>2.4271844660194199E-2</v>
      </c>
      <c r="G261" s="2">
        <v>4.2654028436019002E-2</v>
      </c>
      <c r="H261" s="2">
        <v>0.236363636363636</v>
      </c>
      <c r="I261" s="2">
        <v>0.308823529411765</v>
      </c>
      <c r="J261" s="2">
        <v>0.210674157303371</v>
      </c>
      <c r="K261" s="2">
        <v>0.17169373549884001</v>
      </c>
      <c r="L261" s="2">
        <v>0.25742574257425699</v>
      </c>
      <c r="M261" s="2">
        <v>0.20472440944881901</v>
      </c>
      <c r="N261" s="3">
        <v>1.14887640449438</v>
      </c>
      <c r="O261" s="3">
        <v>3.2032967032966999</v>
      </c>
    </row>
    <row r="262" spans="1:15" x14ac:dyDescent="0.3">
      <c r="A262" s="8" t="s">
        <v>202</v>
      </c>
      <c r="B262" s="8" t="s">
        <v>91</v>
      </c>
      <c r="C262" s="2">
        <v>7.0796460176991094E-2</v>
      </c>
      <c r="D262" s="2">
        <v>8.2644628099173598E-2</v>
      </c>
      <c r="E262" s="2">
        <v>0.103053435114504</v>
      </c>
      <c r="F262" s="2">
        <v>2.0761245674740501E-2</v>
      </c>
      <c r="G262" s="2">
        <v>6.7796610169491497E-2</v>
      </c>
      <c r="H262" s="2">
        <v>5.7142857142857099E-2</v>
      </c>
      <c r="I262" s="2">
        <v>9.00900900900901E-2</v>
      </c>
      <c r="J262" s="2">
        <v>3.5812672176308499E-2</v>
      </c>
      <c r="K262" s="2">
        <v>4.5212765957446797E-2</v>
      </c>
      <c r="L262" s="2">
        <v>5.8524173027989797E-2</v>
      </c>
      <c r="M262" s="2">
        <v>8.8942307692307696E-2</v>
      </c>
      <c r="N262" s="3">
        <v>0.247933884297521</v>
      </c>
      <c r="O262" s="3">
        <v>0.72900763358778597</v>
      </c>
    </row>
    <row r="263" spans="1:15" x14ac:dyDescent="0.3">
      <c r="A263" s="8" t="s">
        <v>202</v>
      </c>
      <c r="B263" s="8" t="s">
        <v>92</v>
      </c>
      <c r="C263" s="2">
        <v>-2.4390243902439001E-2</v>
      </c>
      <c r="D263" s="2">
        <v>-1.2500000000000001E-2</v>
      </c>
      <c r="E263" s="2">
        <v>0.151898734177215</v>
      </c>
      <c r="F263" s="2">
        <v>-5.4945054945054903E-2</v>
      </c>
      <c r="G263" s="2">
        <v>0.17441860465116299</v>
      </c>
      <c r="H263" s="2">
        <v>9.9009900990099001E-2</v>
      </c>
      <c r="I263" s="2">
        <v>0.135135135135135</v>
      </c>
      <c r="J263" s="2">
        <v>4.7619047619047603E-2</v>
      </c>
      <c r="K263" s="2">
        <v>0.10606060606060599</v>
      </c>
      <c r="L263" s="2">
        <v>-3.42465753424658E-2</v>
      </c>
      <c r="M263" s="2">
        <v>0.14893617021276601</v>
      </c>
      <c r="N263" s="3">
        <v>0.28571428571428598</v>
      </c>
      <c r="O263" s="3">
        <v>1.05063291139241</v>
      </c>
    </row>
    <row r="264" spans="1:15" x14ac:dyDescent="0.3">
      <c r="A264" s="8" t="s">
        <v>202</v>
      </c>
      <c r="B264" s="8" t="s">
        <v>93</v>
      </c>
      <c r="C264" s="2">
        <v>1.07773251866938E-2</v>
      </c>
      <c r="D264" s="2">
        <v>1.58676853328856E-2</v>
      </c>
      <c r="E264" s="2">
        <v>3.09090909090909E-2</v>
      </c>
      <c r="F264" s="2">
        <v>1.41093474426808E-2</v>
      </c>
      <c r="G264" s="2">
        <v>3.28063241106719E-2</v>
      </c>
      <c r="H264" s="2">
        <v>1.42365097588978E-2</v>
      </c>
      <c r="I264" s="2">
        <v>2.14323447286997E-2</v>
      </c>
      <c r="J264" s="2">
        <v>2.54894717399335E-2</v>
      </c>
      <c r="K264" s="2">
        <v>2.52881844380403E-2</v>
      </c>
      <c r="L264" s="2">
        <v>2.10807392312557E-2</v>
      </c>
      <c r="M264" s="2">
        <v>1.7686325786250099E-2</v>
      </c>
      <c r="N264" s="3">
        <v>9.2574806058367196E-2</v>
      </c>
      <c r="O264" s="3">
        <v>0.22214876033057901</v>
      </c>
    </row>
    <row r="265" spans="1:15" x14ac:dyDescent="0.3">
      <c r="A265" s="8" t="s">
        <v>202</v>
      </c>
      <c r="B265" s="8" t="s">
        <v>94</v>
      </c>
      <c r="C265" s="2">
        <v>3.5742652899126301E-2</v>
      </c>
      <c r="D265" s="2">
        <v>1.30368098159509E-2</v>
      </c>
      <c r="E265" s="2">
        <v>1.8168054504163499E-2</v>
      </c>
      <c r="F265" s="2">
        <v>4.9070631970260202E-2</v>
      </c>
      <c r="G265" s="2">
        <v>1.55917788802268E-2</v>
      </c>
      <c r="H265" s="2">
        <v>1.95394277739009E-2</v>
      </c>
      <c r="I265" s="2">
        <v>-7.5290896646132803E-3</v>
      </c>
      <c r="J265" s="2">
        <v>2.5517241379310301E-2</v>
      </c>
      <c r="K265" s="2">
        <v>1.00874243443174E-2</v>
      </c>
      <c r="L265" s="2">
        <v>1.3315579227696399E-3</v>
      </c>
      <c r="M265" s="2">
        <v>4.1223404255319097E-2</v>
      </c>
      <c r="N265" s="3">
        <v>0.08</v>
      </c>
      <c r="O265" s="3">
        <v>0.18546555639666901</v>
      </c>
    </row>
    <row r="266" spans="1:15" x14ac:dyDescent="0.3">
      <c r="A266" s="8" t="s">
        <v>202</v>
      </c>
      <c r="B266" s="8" t="s">
        <v>95</v>
      </c>
      <c r="C266" s="2">
        <v>2.0833333333333301E-2</v>
      </c>
      <c r="D266" s="2">
        <v>0.14285714285714299</v>
      </c>
      <c r="E266" s="2">
        <v>9.8214285714285698E-2</v>
      </c>
      <c r="F266" s="2">
        <v>3.2520325203252001E-2</v>
      </c>
      <c r="G266" s="2">
        <v>-2.3622047244094498E-2</v>
      </c>
      <c r="H266" s="2">
        <v>0</v>
      </c>
      <c r="I266" s="2">
        <v>0.13709677419354799</v>
      </c>
      <c r="J266" s="2">
        <v>4.2553191489361701E-2</v>
      </c>
      <c r="K266" s="2">
        <v>0.17687074829932001</v>
      </c>
      <c r="L266" s="2">
        <v>8.6705202312138699E-2</v>
      </c>
      <c r="M266" s="2">
        <v>4.7872340425531901E-2</v>
      </c>
      <c r="N266" s="3">
        <v>0.39716312056737602</v>
      </c>
      <c r="O266" s="3">
        <v>0.75892857142857095</v>
      </c>
    </row>
    <row r="267" spans="1:15" x14ac:dyDescent="0.3">
      <c r="A267" s="8" t="s">
        <v>202</v>
      </c>
      <c r="B267" s="8" t="s">
        <v>96</v>
      </c>
      <c r="C267" s="2">
        <v>6.3414634146341506E-2</v>
      </c>
      <c r="D267" s="2">
        <v>2.7522935779816501E-2</v>
      </c>
      <c r="E267" s="2">
        <v>3.125E-2</v>
      </c>
      <c r="F267" s="2">
        <v>-8.6580086580086597E-3</v>
      </c>
      <c r="G267" s="2">
        <v>6.1135371179039298E-2</v>
      </c>
      <c r="H267" s="2">
        <v>7.4074074074074098E-2</v>
      </c>
      <c r="I267" s="2">
        <v>0.27586206896551702</v>
      </c>
      <c r="J267" s="2">
        <v>0.15915915915915901</v>
      </c>
      <c r="K267" s="2">
        <v>0.22538860103626901</v>
      </c>
      <c r="L267" s="2">
        <v>0.224101479915433</v>
      </c>
      <c r="M267" s="2">
        <v>0.15716753022452501</v>
      </c>
      <c r="N267" s="3">
        <v>1.01201201201201</v>
      </c>
      <c r="O267" s="3">
        <v>1.9910714285714299</v>
      </c>
    </row>
    <row r="268" spans="1:15" x14ac:dyDescent="0.3">
      <c r="A268" s="8" t="s">
        <v>202</v>
      </c>
      <c r="B268" s="8" t="s">
        <v>97</v>
      </c>
      <c r="C268" s="2">
        <v>-2.8396009209516501E-2</v>
      </c>
      <c r="D268" s="2">
        <v>-5.13428120063191E-2</v>
      </c>
      <c r="E268" s="2">
        <v>1.08243130724396E-2</v>
      </c>
      <c r="F268" s="2">
        <v>-2.3064250411861598E-2</v>
      </c>
      <c r="G268" s="2">
        <v>-7.5885328836424997E-3</v>
      </c>
      <c r="H268" s="2">
        <v>-1.86915887850467E-2</v>
      </c>
      <c r="I268" s="2">
        <v>-2.1645021645021599E-2</v>
      </c>
      <c r="J268" s="2">
        <v>-7.9646017699115008E-3</v>
      </c>
      <c r="K268" s="2">
        <v>-8.0285459411239997E-3</v>
      </c>
      <c r="L268" s="2">
        <v>-0.128597122302158</v>
      </c>
      <c r="M268" s="2">
        <v>-0.10010319917440701</v>
      </c>
      <c r="N268" s="3">
        <v>-0.228318584070796</v>
      </c>
      <c r="O268" s="3">
        <v>-0.27393838467943399</v>
      </c>
    </row>
    <row r="269" spans="1:15" x14ac:dyDescent="0.3">
      <c r="A269" s="8" t="s">
        <v>202</v>
      </c>
      <c r="B269" s="8" t="s">
        <v>98</v>
      </c>
      <c r="C269" s="2">
        <v>-5.7239057239057201E-2</v>
      </c>
      <c r="D269" s="2">
        <v>-6.4285714285714293E-2</v>
      </c>
      <c r="E269" s="2">
        <v>3.81679389312977E-3</v>
      </c>
      <c r="F269" s="2">
        <v>-3.04182509505703E-2</v>
      </c>
      <c r="G269" s="2">
        <v>2.7450980392156901E-2</v>
      </c>
      <c r="H269" s="2">
        <v>1.5267175572519101E-2</v>
      </c>
      <c r="I269" s="2">
        <v>8.2706766917293201E-2</v>
      </c>
      <c r="J269" s="2">
        <v>2.4305555555555601E-2</v>
      </c>
      <c r="K269" s="2">
        <v>3.7288135593220299E-2</v>
      </c>
      <c r="L269" s="2">
        <v>6.2091503267973899E-2</v>
      </c>
      <c r="M269" s="2">
        <v>5.2307692307692298E-2</v>
      </c>
      <c r="N269" s="3">
        <v>0.1875</v>
      </c>
      <c r="O269" s="3">
        <v>0.30534351145038202</v>
      </c>
    </row>
    <row r="270" spans="1:15" x14ac:dyDescent="0.3">
      <c r="A270" s="11" t="s">
        <v>17</v>
      </c>
      <c r="B270" s="11" t="s">
        <v>17</v>
      </c>
      <c r="C270" s="3">
        <v>1.80317467203913E-2</v>
      </c>
      <c r="D270" s="3">
        <v>7.5217609017589797E-3</v>
      </c>
      <c r="E270" s="3">
        <v>1.1658400922097601E-2</v>
      </c>
      <c r="F270" s="3">
        <v>1.8741605213782899E-2</v>
      </c>
      <c r="G270" s="3">
        <v>2.5614980120559201E-2</v>
      </c>
      <c r="H270" s="3">
        <v>3.2378275092787998E-2</v>
      </c>
      <c r="I270" s="3">
        <v>3.70268083395109E-2</v>
      </c>
      <c r="J270" s="3">
        <v>4.2470086388547601E-2</v>
      </c>
      <c r="K270" s="3">
        <v>4.0089995204438802E-2</v>
      </c>
      <c r="L270" s="3">
        <v>4.5266904527983202E-2</v>
      </c>
      <c r="M270" s="3">
        <v>5.5810003586549202E-2</v>
      </c>
      <c r="N270" s="3">
        <v>0.19659585204150801</v>
      </c>
      <c r="O270" s="3">
        <v>0.35412458891579501</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100</v>
      </c>
      <c r="B275" s="15"/>
    </row>
    <row r="276" spans="1:2" x14ac:dyDescent="0.3">
      <c r="A276" s="14" t="s">
        <v>45</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221</v>
      </c>
      <c r="B1" s="15"/>
    </row>
    <row r="2" spans="1:14" ht="15.6" x14ac:dyDescent="0.3">
      <c r="A2" s="12" t="s">
        <v>140</v>
      </c>
      <c r="B2" s="15"/>
    </row>
    <row r="3" spans="1:14" ht="15.6" x14ac:dyDescent="0.3">
      <c r="A3" s="12" t="s">
        <v>204</v>
      </c>
      <c r="B3" s="15"/>
    </row>
    <row r="4" spans="1:14" ht="15.6" x14ac:dyDescent="0.3">
      <c r="A4" s="12" t="s">
        <v>111</v>
      </c>
      <c r="B4" s="15"/>
    </row>
    <row r="5" spans="1:14" x14ac:dyDescent="0.3">
      <c r="A5" s="15"/>
      <c r="B5" s="15"/>
    </row>
    <row r="6" spans="1:14" x14ac:dyDescent="0.3">
      <c r="A6" s="16" t="str">
        <f>HYPERLINK("#'Table of contents'!A82",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101</v>
      </c>
      <c r="C9" s="1">
        <v>219</v>
      </c>
      <c r="D9" s="1">
        <v>230</v>
      </c>
      <c r="E9" s="1">
        <v>245</v>
      </c>
      <c r="F9" s="1">
        <v>271</v>
      </c>
      <c r="G9" s="1">
        <v>301</v>
      </c>
      <c r="H9" s="1">
        <v>318</v>
      </c>
      <c r="I9" s="1">
        <v>359</v>
      </c>
      <c r="J9" s="1">
        <v>414</v>
      </c>
      <c r="K9" s="1">
        <v>443</v>
      </c>
      <c r="L9" s="1">
        <v>506</v>
      </c>
      <c r="M9" s="1">
        <v>614</v>
      </c>
      <c r="N9" s="1">
        <v>726</v>
      </c>
    </row>
    <row r="10" spans="1:14" x14ac:dyDescent="0.3">
      <c r="A10" s="7" t="s">
        <v>196</v>
      </c>
      <c r="B10" s="7" t="s">
        <v>102</v>
      </c>
      <c r="C10" s="1">
        <v>3543</v>
      </c>
      <c r="D10" s="1">
        <v>3729</v>
      </c>
      <c r="E10" s="1">
        <v>3886</v>
      </c>
      <c r="F10" s="1">
        <v>3953</v>
      </c>
      <c r="G10" s="1">
        <v>4108</v>
      </c>
      <c r="H10" s="1">
        <v>4248</v>
      </c>
      <c r="I10" s="1">
        <v>4471</v>
      </c>
      <c r="J10" s="1">
        <v>4571</v>
      </c>
      <c r="K10" s="1">
        <v>4899</v>
      </c>
      <c r="L10" s="1">
        <v>5165</v>
      </c>
      <c r="M10" s="1">
        <v>5873</v>
      </c>
      <c r="N10" s="1">
        <v>6349</v>
      </c>
    </row>
    <row r="11" spans="1:14" x14ac:dyDescent="0.3">
      <c r="A11" s="7" t="s">
        <v>196</v>
      </c>
      <c r="B11" s="7" t="s">
        <v>103</v>
      </c>
      <c r="C11" s="1">
        <v>1348</v>
      </c>
      <c r="D11" s="1">
        <v>1388</v>
      </c>
      <c r="E11" s="1">
        <v>1408</v>
      </c>
      <c r="F11" s="1">
        <v>1454</v>
      </c>
      <c r="G11" s="1">
        <v>1542</v>
      </c>
      <c r="H11" s="1">
        <v>1623</v>
      </c>
      <c r="I11" s="1">
        <v>1772</v>
      </c>
      <c r="J11" s="1">
        <v>1895</v>
      </c>
      <c r="K11" s="1">
        <v>2098</v>
      </c>
      <c r="L11" s="1">
        <v>2286</v>
      </c>
      <c r="M11" s="1">
        <v>2739</v>
      </c>
      <c r="N11" s="1">
        <v>3099</v>
      </c>
    </row>
    <row r="12" spans="1:14" x14ac:dyDescent="0.3">
      <c r="A12" s="7" t="s">
        <v>196</v>
      </c>
      <c r="B12" s="7" t="s">
        <v>104</v>
      </c>
      <c r="C12" s="1">
        <v>136</v>
      </c>
      <c r="D12" s="1">
        <v>147</v>
      </c>
      <c r="E12" s="1">
        <v>140</v>
      </c>
      <c r="F12" s="1">
        <v>128</v>
      </c>
      <c r="G12" s="1">
        <v>138</v>
      </c>
      <c r="H12" s="1">
        <v>137</v>
      </c>
      <c r="I12" s="1">
        <v>144</v>
      </c>
      <c r="J12" s="1">
        <v>144</v>
      </c>
      <c r="K12" s="1">
        <v>156</v>
      </c>
      <c r="L12" s="1">
        <v>171</v>
      </c>
      <c r="M12" s="1">
        <v>182</v>
      </c>
      <c r="N12" s="1">
        <v>181</v>
      </c>
    </row>
    <row r="13" spans="1:14" x14ac:dyDescent="0.3">
      <c r="A13" s="7" t="s">
        <v>196</v>
      </c>
      <c r="B13" s="7" t="s">
        <v>105</v>
      </c>
      <c r="C13" s="1">
        <v>1244</v>
      </c>
      <c r="D13" s="1">
        <v>1366</v>
      </c>
      <c r="E13" s="1">
        <v>1447</v>
      </c>
      <c r="F13" s="1">
        <v>1520</v>
      </c>
      <c r="G13" s="1">
        <v>1658</v>
      </c>
      <c r="H13" s="1">
        <v>1848</v>
      </c>
      <c r="I13" s="1">
        <v>2157</v>
      </c>
      <c r="J13" s="1">
        <v>2481</v>
      </c>
      <c r="K13" s="1">
        <v>2833</v>
      </c>
      <c r="L13" s="1">
        <v>3227</v>
      </c>
      <c r="M13" s="1">
        <v>3850</v>
      </c>
      <c r="N13" s="1">
        <v>4507</v>
      </c>
    </row>
    <row r="14" spans="1:14" x14ac:dyDescent="0.3">
      <c r="A14" s="7" t="s">
        <v>196</v>
      </c>
      <c r="B14" s="7" t="s">
        <v>106</v>
      </c>
      <c r="C14" s="1">
        <v>102</v>
      </c>
      <c r="D14" s="1">
        <v>99</v>
      </c>
      <c r="E14" s="1">
        <v>117</v>
      </c>
      <c r="F14" s="1">
        <v>127</v>
      </c>
      <c r="G14" s="1">
        <v>128</v>
      </c>
      <c r="H14" s="1">
        <v>121</v>
      </c>
      <c r="I14" s="1">
        <v>140</v>
      </c>
      <c r="J14" s="1">
        <v>139</v>
      </c>
      <c r="K14" s="1">
        <v>153</v>
      </c>
      <c r="L14" s="1">
        <v>172</v>
      </c>
      <c r="M14" s="1">
        <v>199</v>
      </c>
      <c r="N14" s="1">
        <v>209</v>
      </c>
    </row>
    <row r="15" spans="1:14" x14ac:dyDescent="0.3">
      <c r="A15" s="7" t="s">
        <v>196</v>
      </c>
      <c r="B15" s="7" t="s">
        <v>16</v>
      </c>
      <c r="C15" s="1">
        <v>148</v>
      </c>
      <c r="D15" s="1">
        <v>140</v>
      </c>
      <c r="E15" s="1">
        <v>162</v>
      </c>
      <c r="F15" s="1">
        <v>160</v>
      </c>
      <c r="G15" s="1">
        <v>180</v>
      </c>
      <c r="H15" s="1">
        <v>171</v>
      </c>
      <c r="I15" s="1">
        <v>172</v>
      </c>
      <c r="J15" s="1">
        <v>180</v>
      </c>
      <c r="K15" s="1">
        <v>196</v>
      </c>
      <c r="L15" s="1">
        <v>208</v>
      </c>
      <c r="M15" s="1">
        <v>252</v>
      </c>
      <c r="N15" s="1">
        <v>272</v>
      </c>
    </row>
    <row r="16" spans="1:14" x14ac:dyDescent="0.3">
      <c r="A16" s="7" t="s">
        <v>196</v>
      </c>
      <c r="B16" s="7" t="s">
        <v>107</v>
      </c>
      <c r="C16" s="1">
        <v>2119</v>
      </c>
      <c r="D16" s="1">
        <v>2339</v>
      </c>
      <c r="E16" s="1">
        <v>2470</v>
      </c>
      <c r="F16" s="1">
        <v>2594</v>
      </c>
      <c r="G16" s="1">
        <v>2740</v>
      </c>
      <c r="H16" s="1">
        <v>2842</v>
      </c>
      <c r="I16" s="1">
        <v>2943</v>
      </c>
      <c r="J16" s="1">
        <v>3077</v>
      </c>
      <c r="K16" s="1">
        <v>3245</v>
      </c>
      <c r="L16" s="1">
        <v>3391</v>
      </c>
      <c r="M16" s="1">
        <v>3916</v>
      </c>
      <c r="N16" s="1">
        <v>4272</v>
      </c>
    </row>
    <row r="17" spans="1:14" x14ac:dyDescent="0.3">
      <c r="A17" s="7" t="s">
        <v>196</v>
      </c>
      <c r="B17" s="7" t="s">
        <v>108</v>
      </c>
      <c r="C17" s="1">
        <v>1131</v>
      </c>
      <c r="D17" s="1">
        <v>1169</v>
      </c>
      <c r="E17" s="1">
        <v>1299</v>
      </c>
      <c r="F17" s="1">
        <v>1336</v>
      </c>
      <c r="G17" s="1">
        <v>1387</v>
      </c>
      <c r="H17" s="1">
        <v>1385</v>
      </c>
      <c r="I17" s="1">
        <v>1424</v>
      </c>
      <c r="J17" s="1">
        <v>1490</v>
      </c>
      <c r="K17" s="1">
        <v>1574</v>
      </c>
      <c r="L17" s="1">
        <v>1592</v>
      </c>
      <c r="M17" s="1">
        <v>1839</v>
      </c>
      <c r="N17" s="1">
        <v>1984</v>
      </c>
    </row>
    <row r="18" spans="1:14" x14ac:dyDescent="0.3">
      <c r="A18" s="7" t="s">
        <v>196</v>
      </c>
      <c r="B18" s="7" t="s">
        <v>109</v>
      </c>
      <c r="C18" s="1">
        <v>8299</v>
      </c>
      <c r="D18" s="1">
        <v>8109</v>
      </c>
      <c r="E18" s="1">
        <v>7633</v>
      </c>
      <c r="F18" s="1">
        <v>7024</v>
      </c>
      <c r="G18" s="1">
        <v>6744</v>
      </c>
      <c r="H18" s="1">
        <v>6373</v>
      </c>
      <c r="I18" s="1">
        <v>6095</v>
      </c>
      <c r="J18" s="1">
        <v>5734</v>
      </c>
      <c r="K18" s="1">
        <v>5762</v>
      </c>
      <c r="L18" s="1">
        <v>5663</v>
      </c>
      <c r="M18" s="1">
        <v>4243</v>
      </c>
      <c r="N18" s="1">
        <v>3359</v>
      </c>
    </row>
    <row r="19" spans="1:14" x14ac:dyDescent="0.3">
      <c r="A19" s="7" t="s">
        <v>197</v>
      </c>
      <c r="B19" s="7" t="s">
        <v>101</v>
      </c>
      <c r="C19" s="1">
        <v>363</v>
      </c>
      <c r="D19" s="1">
        <v>403</v>
      </c>
      <c r="E19" s="1">
        <v>427</v>
      </c>
      <c r="F19" s="1">
        <v>438</v>
      </c>
      <c r="G19" s="1">
        <v>474</v>
      </c>
      <c r="H19" s="1">
        <v>493</v>
      </c>
      <c r="I19" s="1">
        <v>546</v>
      </c>
      <c r="J19" s="1">
        <v>607</v>
      </c>
      <c r="K19" s="1">
        <v>624</v>
      </c>
      <c r="L19" s="1">
        <v>733</v>
      </c>
      <c r="M19" s="1">
        <v>849</v>
      </c>
      <c r="N19" s="1">
        <v>985</v>
      </c>
    </row>
    <row r="20" spans="1:14" x14ac:dyDescent="0.3">
      <c r="A20" s="7" t="s">
        <v>197</v>
      </c>
      <c r="B20" s="7" t="s">
        <v>102</v>
      </c>
      <c r="C20" s="1">
        <v>7165</v>
      </c>
      <c r="D20" s="1">
        <v>7609</v>
      </c>
      <c r="E20" s="1">
        <v>7923</v>
      </c>
      <c r="F20" s="1">
        <v>8247</v>
      </c>
      <c r="G20" s="1">
        <v>8688</v>
      </c>
      <c r="H20" s="1">
        <v>9138</v>
      </c>
      <c r="I20" s="1">
        <v>9544</v>
      </c>
      <c r="J20" s="1">
        <v>9931</v>
      </c>
      <c r="K20" s="1">
        <v>10272</v>
      </c>
      <c r="L20" s="1">
        <v>10381</v>
      </c>
      <c r="M20" s="1">
        <v>11570</v>
      </c>
      <c r="N20" s="1">
        <v>12486</v>
      </c>
    </row>
    <row r="21" spans="1:14" x14ac:dyDescent="0.3">
      <c r="A21" s="7" t="s">
        <v>197</v>
      </c>
      <c r="B21" s="7" t="s">
        <v>103</v>
      </c>
      <c r="C21" s="1">
        <v>2540</v>
      </c>
      <c r="D21" s="1">
        <v>2641</v>
      </c>
      <c r="E21" s="1">
        <v>2683</v>
      </c>
      <c r="F21" s="1">
        <v>2804</v>
      </c>
      <c r="G21" s="1">
        <v>2934</v>
      </c>
      <c r="H21" s="1">
        <v>3119</v>
      </c>
      <c r="I21" s="1">
        <v>3379</v>
      </c>
      <c r="J21" s="1">
        <v>3657</v>
      </c>
      <c r="K21" s="1">
        <v>4024</v>
      </c>
      <c r="L21" s="1">
        <v>4280</v>
      </c>
      <c r="M21" s="1">
        <v>5035</v>
      </c>
      <c r="N21" s="1">
        <v>5644</v>
      </c>
    </row>
    <row r="22" spans="1:14" x14ac:dyDescent="0.3">
      <c r="A22" s="7" t="s">
        <v>197</v>
      </c>
      <c r="B22" s="7" t="s">
        <v>104</v>
      </c>
      <c r="C22" s="1">
        <v>690</v>
      </c>
      <c r="D22" s="1">
        <v>702</v>
      </c>
      <c r="E22" s="1">
        <v>730</v>
      </c>
      <c r="F22" s="1">
        <v>736</v>
      </c>
      <c r="G22" s="1">
        <v>748</v>
      </c>
      <c r="H22" s="1">
        <v>784</v>
      </c>
      <c r="I22" s="1">
        <v>818</v>
      </c>
      <c r="J22" s="1">
        <v>822</v>
      </c>
      <c r="K22" s="1">
        <v>847</v>
      </c>
      <c r="L22" s="1">
        <v>843</v>
      </c>
      <c r="M22" s="1">
        <v>951</v>
      </c>
      <c r="N22" s="1">
        <v>1018</v>
      </c>
    </row>
    <row r="23" spans="1:14" x14ac:dyDescent="0.3">
      <c r="A23" s="7" t="s">
        <v>197</v>
      </c>
      <c r="B23" s="7" t="s">
        <v>105</v>
      </c>
      <c r="C23" s="1">
        <v>2706</v>
      </c>
      <c r="D23" s="1">
        <v>2842</v>
      </c>
      <c r="E23" s="1">
        <v>2936</v>
      </c>
      <c r="F23" s="1">
        <v>3114</v>
      </c>
      <c r="G23" s="1">
        <v>3284</v>
      </c>
      <c r="H23" s="1">
        <v>3571</v>
      </c>
      <c r="I23" s="1">
        <v>3920</v>
      </c>
      <c r="J23" s="1">
        <v>4480</v>
      </c>
      <c r="K23" s="1">
        <v>5065</v>
      </c>
      <c r="L23" s="1">
        <v>5728</v>
      </c>
      <c r="M23" s="1">
        <v>6934</v>
      </c>
      <c r="N23" s="1">
        <v>8068</v>
      </c>
    </row>
    <row r="24" spans="1:14" x14ac:dyDescent="0.3">
      <c r="A24" s="7" t="s">
        <v>197</v>
      </c>
      <c r="B24" s="7" t="s">
        <v>106</v>
      </c>
      <c r="C24" s="1">
        <v>289</v>
      </c>
      <c r="D24" s="1">
        <v>315</v>
      </c>
      <c r="E24" s="1">
        <v>330</v>
      </c>
      <c r="F24" s="1">
        <v>339</v>
      </c>
      <c r="G24" s="1">
        <v>357</v>
      </c>
      <c r="H24" s="1">
        <v>390</v>
      </c>
      <c r="I24" s="1">
        <v>425</v>
      </c>
      <c r="J24" s="1">
        <v>435</v>
      </c>
      <c r="K24" s="1">
        <v>453</v>
      </c>
      <c r="L24" s="1">
        <v>476</v>
      </c>
      <c r="M24" s="1">
        <v>571</v>
      </c>
      <c r="N24" s="1">
        <v>631</v>
      </c>
    </row>
    <row r="25" spans="1:14" x14ac:dyDescent="0.3">
      <c r="A25" s="7" t="s">
        <v>197</v>
      </c>
      <c r="B25" s="7" t="s">
        <v>16</v>
      </c>
      <c r="C25" s="1">
        <v>317</v>
      </c>
      <c r="D25" s="1">
        <v>370</v>
      </c>
      <c r="E25" s="1">
        <v>374</v>
      </c>
      <c r="F25" s="1">
        <v>384</v>
      </c>
      <c r="G25" s="1">
        <v>409</v>
      </c>
      <c r="H25" s="1">
        <v>450</v>
      </c>
      <c r="I25" s="1">
        <v>480</v>
      </c>
      <c r="J25" s="1">
        <v>497</v>
      </c>
      <c r="K25" s="1">
        <v>512</v>
      </c>
      <c r="L25" s="1">
        <v>533</v>
      </c>
      <c r="M25" s="1">
        <v>620</v>
      </c>
      <c r="N25" s="1">
        <v>682</v>
      </c>
    </row>
    <row r="26" spans="1:14" x14ac:dyDescent="0.3">
      <c r="A26" s="7" t="s">
        <v>197</v>
      </c>
      <c r="B26" s="7" t="s">
        <v>107</v>
      </c>
      <c r="C26" s="1">
        <v>5663</v>
      </c>
      <c r="D26" s="1">
        <v>6113</v>
      </c>
      <c r="E26" s="1">
        <v>6640</v>
      </c>
      <c r="F26" s="1">
        <v>7274</v>
      </c>
      <c r="G26" s="1">
        <v>7773</v>
      </c>
      <c r="H26" s="1">
        <v>8345</v>
      </c>
      <c r="I26" s="1">
        <v>8932</v>
      </c>
      <c r="J26" s="1">
        <v>9340</v>
      </c>
      <c r="K26" s="1">
        <v>9908</v>
      </c>
      <c r="L26" s="1">
        <v>10275</v>
      </c>
      <c r="M26" s="1">
        <v>11616</v>
      </c>
      <c r="N26" s="1">
        <v>12546</v>
      </c>
    </row>
    <row r="27" spans="1:14" x14ac:dyDescent="0.3">
      <c r="A27" s="7" t="s">
        <v>197</v>
      </c>
      <c r="B27" s="7" t="s">
        <v>108</v>
      </c>
      <c r="C27" s="1">
        <v>2624</v>
      </c>
      <c r="D27" s="1">
        <v>2861</v>
      </c>
      <c r="E27" s="1">
        <v>3058</v>
      </c>
      <c r="F27" s="1">
        <v>3203</v>
      </c>
      <c r="G27" s="1">
        <v>3404</v>
      </c>
      <c r="H27" s="1">
        <v>3584</v>
      </c>
      <c r="I27" s="1">
        <v>3810</v>
      </c>
      <c r="J27" s="1">
        <v>3930</v>
      </c>
      <c r="K27" s="1">
        <v>4113</v>
      </c>
      <c r="L27" s="1">
        <v>4243</v>
      </c>
      <c r="M27" s="1">
        <v>4952</v>
      </c>
      <c r="N27" s="1">
        <v>5422</v>
      </c>
    </row>
    <row r="28" spans="1:14" x14ac:dyDescent="0.3">
      <c r="A28" s="7" t="s">
        <v>197</v>
      </c>
      <c r="B28" s="7" t="s">
        <v>109</v>
      </c>
      <c r="C28" s="1">
        <v>17566</v>
      </c>
      <c r="D28" s="1">
        <v>17357</v>
      </c>
      <c r="E28" s="1">
        <v>16569</v>
      </c>
      <c r="F28" s="1">
        <v>15644</v>
      </c>
      <c r="G28" s="1">
        <v>15019</v>
      </c>
      <c r="H28" s="1">
        <v>14353</v>
      </c>
      <c r="I28" s="1">
        <v>13883</v>
      </c>
      <c r="J28" s="1">
        <v>13322</v>
      </c>
      <c r="K28" s="1">
        <v>13118</v>
      </c>
      <c r="L28" s="1">
        <v>12738</v>
      </c>
      <c r="M28" s="1">
        <v>9023</v>
      </c>
      <c r="N28" s="1">
        <v>6978</v>
      </c>
    </row>
    <row r="29" spans="1:14" x14ac:dyDescent="0.3">
      <c r="A29" s="7" t="s">
        <v>198</v>
      </c>
      <c r="B29" s="7" t="s">
        <v>101</v>
      </c>
      <c r="C29" s="1">
        <v>288</v>
      </c>
      <c r="D29" s="1">
        <v>335</v>
      </c>
      <c r="E29" s="1">
        <v>361</v>
      </c>
      <c r="F29" s="1">
        <v>378</v>
      </c>
      <c r="G29" s="1">
        <v>406</v>
      </c>
      <c r="H29" s="1">
        <v>466</v>
      </c>
      <c r="I29" s="1">
        <v>510</v>
      </c>
      <c r="J29" s="1">
        <v>545</v>
      </c>
      <c r="K29" s="1">
        <v>576</v>
      </c>
      <c r="L29" s="1">
        <v>656</v>
      </c>
      <c r="M29" s="1">
        <v>777</v>
      </c>
      <c r="N29" s="1">
        <v>931</v>
      </c>
    </row>
    <row r="30" spans="1:14" x14ac:dyDescent="0.3">
      <c r="A30" s="7" t="s">
        <v>198</v>
      </c>
      <c r="B30" s="7" t="s">
        <v>102</v>
      </c>
      <c r="C30" s="1">
        <v>5677</v>
      </c>
      <c r="D30" s="1">
        <v>5943</v>
      </c>
      <c r="E30" s="1">
        <v>6192</v>
      </c>
      <c r="F30" s="1">
        <v>6507</v>
      </c>
      <c r="G30" s="1">
        <v>6639</v>
      </c>
      <c r="H30" s="1">
        <v>6914</v>
      </c>
      <c r="I30" s="1">
        <v>7259</v>
      </c>
      <c r="J30" s="1">
        <v>7632</v>
      </c>
      <c r="K30" s="1">
        <v>7871</v>
      </c>
      <c r="L30" s="1">
        <v>8013</v>
      </c>
      <c r="M30" s="1">
        <v>9016</v>
      </c>
      <c r="N30" s="1">
        <v>9857</v>
      </c>
    </row>
    <row r="31" spans="1:14" x14ac:dyDescent="0.3">
      <c r="A31" s="7" t="s">
        <v>198</v>
      </c>
      <c r="B31" s="7" t="s">
        <v>103</v>
      </c>
      <c r="C31" s="1">
        <v>2598</v>
      </c>
      <c r="D31" s="1">
        <v>2688</v>
      </c>
      <c r="E31" s="1">
        <v>2790</v>
      </c>
      <c r="F31" s="1">
        <v>2929</v>
      </c>
      <c r="G31" s="1">
        <v>2994</v>
      </c>
      <c r="H31" s="1">
        <v>3090</v>
      </c>
      <c r="I31" s="1">
        <v>3323</v>
      </c>
      <c r="J31" s="1">
        <v>3606</v>
      </c>
      <c r="K31" s="1">
        <v>3816</v>
      </c>
      <c r="L31" s="1">
        <v>3961</v>
      </c>
      <c r="M31" s="1">
        <v>4538</v>
      </c>
      <c r="N31" s="1">
        <v>5145</v>
      </c>
    </row>
    <row r="32" spans="1:14" x14ac:dyDescent="0.3">
      <c r="A32" s="7" t="s">
        <v>198</v>
      </c>
      <c r="B32" s="7" t="s">
        <v>104</v>
      </c>
      <c r="C32" s="1">
        <v>80</v>
      </c>
      <c r="D32" s="1">
        <v>81</v>
      </c>
      <c r="E32" s="1">
        <v>78</v>
      </c>
      <c r="F32" s="1">
        <v>89</v>
      </c>
      <c r="G32" s="1">
        <v>84</v>
      </c>
      <c r="H32" s="1">
        <v>84</v>
      </c>
      <c r="I32" s="1">
        <v>86</v>
      </c>
      <c r="J32" s="1">
        <v>84</v>
      </c>
      <c r="K32" s="1">
        <v>82</v>
      </c>
      <c r="L32" s="1">
        <v>81</v>
      </c>
      <c r="M32" s="1">
        <v>80</v>
      </c>
      <c r="N32" s="1">
        <v>79</v>
      </c>
    </row>
    <row r="33" spans="1:14" x14ac:dyDescent="0.3">
      <c r="A33" s="7" t="s">
        <v>198</v>
      </c>
      <c r="B33" s="7" t="s">
        <v>105</v>
      </c>
      <c r="C33" s="1">
        <v>2592</v>
      </c>
      <c r="D33" s="1">
        <v>2829</v>
      </c>
      <c r="E33" s="1">
        <v>3130</v>
      </c>
      <c r="F33" s="1">
        <v>3455</v>
      </c>
      <c r="G33" s="1">
        <v>3794</v>
      </c>
      <c r="H33" s="1">
        <v>4109</v>
      </c>
      <c r="I33" s="1">
        <v>4681</v>
      </c>
      <c r="J33" s="1">
        <v>5449</v>
      </c>
      <c r="K33" s="1">
        <v>6244</v>
      </c>
      <c r="L33" s="1">
        <v>7042</v>
      </c>
      <c r="M33" s="1">
        <v>8400</v>
      </c>
      <c r="N33" s="1">
        <v>10022</v>
      </c>
    </row>
    <row r="34" spans="1:14" x14ac:dyDescent="0.3">
      <c r="A34" s="7" t="s">
        <v>198</v>
      </c>
      <c r="B34" s="7" t="s">
        <v>106</v>
      </c>
      <c r="C34" s="1">
        <v>395</v>
      </c>
      <c r="D34" s="1">
        <v>414</v>
      </c>
      <c r="E34" s="1">
        <v>425</v>
      </c>
      <c r="F34" s="1">
        <v>458</v>
      </c>
      <c r="G34" s="1">
        <v>456</v>
      </c>
      <c r="H34" s="1">
        <v>487</v>
      </c>
      <c r="I34" s="1">
        <v>522</v>
      </c>
      <c r="J34" s="1">
        <v>538</v>
      </c>
      <c r="K34" s="1">
        <v>591</v>
      </c>
      <c r="L34" s="1">
        <v>654</v>
      </c>
      <c r="M34" s="1">
        <v>747</v>
      </c>
      <c r="N34" s="1">
        <v>834</v>
      </c>
    </row>
    <row r="35" spans="1:14" x14ac:dyDescent="0.3">
      <c r="A35" s="7" t="s">
        <v>198</v>
      </c>
      <c r="B35" s="7" t="s">
        <v>16</v>
      </c>
      <c r="C35" s="1">
        <v>185</v>
      </c>
      <c r="D35" s="1">
        <v>187</v>
      </c>
      <c r="E35" s="1">
        <v>209</v>
      </c>
      <c r="F35" s="1">
        <v>208</v>
      </c>
      <c r="G35" s="1">
        <v>212</v>
      </c>
      <c r="H35" s="1">
        <v>219</v>
      </c>
      <c r="I35" s="1">
        <v>241</v>
      </c>
      <c r="J35" s="1">
        <v>261</v>
      </c>
      <c r="K35" s="1">
        <v>261</v>
      </c>
      <c r="L35" s="1">
        <v>266</v>
      </c>
      <c r="M35" s="1">
        <v>285</v>
      </c>
      <c r="N35" s="1">
        <v>317</v>
      </c>
    </row>
    <row r="36" spans="1:14" x14ac:dyDescent="0.3">
      <c r="A36" s="7" t="s">
        <v>198</v>
      </c>
      <c r="B36" s="7" t="s">
        <v>107</v>
      </c>
      <c r="C36" s="1">
        <v>3732</v>
      </c>
      <c r="D36" s="1">
        <v>3961</v>
      </c>
      <c r="E36" s="1">
        <v>4207</v>
      </c>
      <c r="F36" s="1">
        <v>4445</v>
      </c>
      <c r="G36" s="1">
        <v>4564</v>
      </c>
      <c r="H36" s="1">
        <v>4796</v>
      </c>
      <c r="I36" s="1">
        <v>5034</v>
      </c>
      <c r="J36" s="1">
        <v>5332</v>
      </c>
      <c r="K36" s="1">
        <v>5565</v>
      </c>
      <c r="L36" s="1">
        <v>5652</v>
      </c>
      <c r="M36" s="1">
        <v>6366</v>
      </c>
      <c r="N36" s="1">
        <v>6868</v>
      </c>
    </row>
    <row r="37" spans="1:14" x14ac:dyDescent="0.3">
      <c r="A37" s="7" t="s">
        <v>198</v>
      </c>
      <c r="B37" s="7" t="s">
        <v>108</v>
      </c>
      <c r="C37" s="1">
        <v>1697</v>
      </c>
      <c r="D37" s="1">
        <v>1787</v>
      </c>
      <c r="E37" s="1">
        <v>1886</v>
      </c>
      <c r="F37" s="1">
        <v>2029</v>
      </c>
      <c r="G37" s="1">
        <v>2079</v>
      </c>
      <c r="H37" s="1">
        <v>2080</v>
      </c>
      <c r="I37" s="1">
        <v>2171</v>
      </c>
      <c r="J37" s="1">
        <v>2254</v>
      </c>
      <c r="K37" s="1">
        <v>2331</v>
      </c>
      <c r="L37" s="1">
        <v>2331</v>
      </c>
      <c r="M37" s="1">
        <v>2647</v>
      </c>
      <c r="N37" s="1">
        <v>2854</v>
      </c>
    </row>
    <row r="38" spans="1:14" x14ac:dyDescent="0.3">
      <c r="A38" s="7" t="s">
        <v>198</v>
      </c>
      <c r="B38" s="7" t="s">
        <v>109</v>
      </c>
      <c r="C38" s="1">
        <v>13420</v>
      </c>
      <c r="D38" s="1">
        <v>12907</v>
      </c>
      <c r="E38" s="1">
        <v>12237</v>
      </c>
      <c r="F38" s="1">
        <v>11908</v>
      </c>
      <c r="G38" s="1">
        <v>11350</v>
      </c>
      <c r="H38" s="1">
        <v>10682</v>
      </c>
      <c r="I38" s="1">
        <v>10273</v>
      </c>
      <c r="J38" s="1">
        <v>10116</v>
      </c>
      <c r="K38" s="1">
        <v>9750</v>
      </c>
      <c r="L38" s="1">
        <v>9529</v>
      </c>
      <c r="M38" s="1">
        <v>6756</v>
      </c>
      <c r="N38" s="1">
        <v>5306</v>
      </c>
    </row>
    <row r="39" spans="1:14" x14ac:dyDescent="0.3">
      <c r="A39" s="7" t="s">
        <v>199</v>
      </c>
      <c r="B39" s="7" t="s">
        <v>101</v>
      </c>
      <c r="C39" s="1">
        <v>212</v>
      </c>
      <c r="D39" s="1">
        <v>230</v>
      </c>
      <c r="E39" s="1">
        <v>249</v>
      </c>
      <c r="F39" s="1">
        <v>268</v>
      </c>
      <c r="G39" s="1">
        <v>301</v>
      </c>
      <c r="H39" s="1">
        <v>309</v>
      </c>
      <c r="I39" s="1">
        <v>335</v>
      </c>
      <c r="J39" s="1">
        <v>370</v>
      </c>
      <c r="K39" s="1">
        <v>412</v>
      </c>
      <c r="L39" s="1">
        <v>482</v>
      </c>
      <c r="M39" s="1">
        <v>632</v>
      </c>
      <c r="N39" s="1">
        <v>751</v>
      </c>
    </row>
    <row r="40" spans="1:14" x14ac:dyDescent="0.3">
      <c r="A40" s="7" t="s">
        <v>199</v>
      </c>
      <c r="B40" s="7" t="s">
        <v>102</v>
      </c>
      <c r="C40" s="1">
        <v>5342</v>
      </c>
      <c r="D40" s="1">
        <v>5664</v>
      </c>
      <c r="E40" s="1">
        <v>5803</v>
      </c>
      <c r="F40" s="1">
        <v>5941</v>
      </c>
      <c r="G40" s="1">
        <v>6173</v>
      </c>
      <c r="H40" s="1">
        <v>6446</v>
      </c>
      <c r="I40" s="1">
        <v>6745</v>
      </c>
      <c r="J40" s="1">
        <v>7132</v>
      </c>
      <c r="K40" s="1">
        <v>7455</v>
      </c>
      <c r="L40" s="1">
        <v>7957</v>
      </c>
      <c r="M40" s="1">
        <v>9090</v>
      </c>
      <c r="N40" s="1">
        <v>9943</v>
      </c>
    </row>
    <row r="41" spans="1:14" x14ac:dyDescent="0.3">
      <c r="A41" s="7" t="s">
        <v>199</v>
      </c>
      <c r="B41" s="7" t="s">
        <v>103</v>
      </c>
      <c r="C41" s="1">
        <v>1759</v>
      </c>
      <c r="D41" s="1">
        <v>1769</v>
      </c>
      <c r="E41" s="1">
        <v>1742</v>
      </c>
      <c r="F41" s="1">
        <v>1714</v>
      </c>
      <c r="G41" s="1">
        <v>1728</v>
      </c>
      <c r="H41" s="1">
        <v>1770</v>
      </c>
      <c r="I41" s="1">
        <v>1869</v>
      </c>
      <c r="J41" s="1">
        <v>1920</v>
      </c>
      <c r="K41" s="1">
        <v>2025</v>
      </c>
      <c r="L41" s="1">
        <v>2209</v>
      </c>
      <c r="M41" s="1">
        <v>2566</v>
      </c>
      <c r="N41" s="1">
        <v>2896</v>
      </c>
    </row>
    <row r="42" spans="1:14" x14ac:dyDescent="0.3">
      <c r="A42" s="7" t="s">
        <v>199</v>
      </c>
      <c r="B42" s="7" t="s">
        <v>104</v>
      </c>
      <c r="C42" s="1">
        <v>74</v>
      </c>
      <c r="D42" s="1">
        <v>69</v>
      </c>
      <c r="E42" s="1">
        <v>69</v>
      </c>
      <c r="F42" s="1">
        <v>70</v>
      </c>
      <c r="G42" s="1">
        <v>75</v>
      </c>
      <c r="H42" s="1">
        <v>80</v>
      </c>
      <c r="I42" s="1">
        <v>82</v>
      </c>
      <c r="J42" s="1">
        <v>83</v>
      </c>
      <c r="K42" s="1">
        <v>92</v>
      </c>
      <c r="L42" s="1">
        <v>92</v>
      </c>
      <c r="M42" s="1">
        <v>97</v>
      </c>
      <c r="N42" s="1">
        <v>106</v>
      </c>
    </row>
    <row r="43" spans="1:14" x14ac:dyDescent="0.3">
      <c r="A43" s="7" t="s">
        <v>199</v>
      </c>
      <c r="B43" s="7" t="s">
        <v>105</v>
      </c>
      <c r="C43" s="1">
        <v>1924</v>
      </c>
      <c r="D43" s="1">
        <v>2096</v>
      </c>
      <c r="E43" s="1">
        <v>2197</v>
      </c>
      <c r="F43" s="1">
        <v>2195</v>
      </c>
      <c r="G43" s="1">
        <v>2321</v>
      </c>
      <c r="H43" s="1">
        <v>2587</v>
      </c>
      <c r="I43" s="1">
        <v>2965</v>
      </c>
      <c r="J43" s="1">
        <v>3343</v>
      </c>
      <c r="K43" s="1">
        <v>3760</v>
      </c>
      <c r="L43" s="1">
        <v>4303</v>
      </c>
      <c r="M43" s="1">
        <v>5212</v>
      </c>
      <c r="N43" s="1">
        <v>6109</v>
      </c>
    </row>
    <row r="44" spans="1:14" x14ac:dyDescent="0.3">
      <c r="A44" s="7" t="s">
        <v>199</v>
      </c>
      <c r="B44" s="7" t="s">
        <v>106</v>
      </c>
      <c r="C44" s="1">
        <v>110</v>
      </c>
      <c r="D44" s="1">
        <v>122</v>
      </c>
      <c r="E44" s="1">
        <v>124</v>
      </c>
      <c r="F44" s="1">
        <v>130</v>
      </c>
      <c r="G44" s="1">
        <v>133</v>
      </c>
      <c r="H44" s="1">
        <v>142</v>
      </c>
      <c r="I44" s="1">
        <v>137</v>
      </c>
      <c r="J44" s="1">
        <v>149</v>
      </c>
      <c r="K44" s="1">
        <v>159</v>
      </c>
      <c r="L44" s="1">
        <v>168</v>
      </c>
      <c r="M44" s="1">
        <v>200</v>
      </c>
      <c r="N44" s="1">
        <v>233</v>
      </c>
    </row>
    <row r="45" spans="1:14" x14ac:dyDescent="0.3">
      <c r="A45" s="7" t="s">
        <v>199</v>
      </c>
      <c r="B45" s="7" t="s">
        <v>16</v>
      </c>
      <c r="C45" s="1">
        <v>165</v>
      </c>
      <c r="D45" s="1">
        <v>186</v>
      </c>
      <c r="E45" s="1">
        <v>181</v>
      </c>
      <c r="F45" s="1">
        <v>190</v>
      </c>
      <c r="G45" s="1">
        <v>194</v>
      </c>
      <c r="H45" s="1">
        <v>207</v>
      </c>
      <c r="I45" s="1">
        <v>205</v>
      </c>
      <c r="J45" s="1">
        <v>212</v>
      </c>
      <c r="K45" s="1">
        <v>217</v>
      </c>
      <c r="L45" s="1">
        <v>240</v>
      </c>
      <c r="M45" s="1">
        <v>264</v>
      </c>
      <c r="N45" s="1">
        <v>314</v>
      </c>
    </row>
    <row r="46" spans="1:14" x14ac:dyDescent="0.3">
      <c r="A46" s="7" t="s">
        <v>199</v>
      </c>
      <c r="B46" s="7" t="s">
        <v>107</v>
      </c>
      <c r="C46" s="1">
        <v>4262</v>
      </c>
      <c r="D46" s="1">
        <v>4592</v>
      </c>
      <c r="E46" s="1">
        <v>4842</v>
      </c>
      <c r="F46" s="1">
        <v>5151</v>
      </c>
      <c r="G46" s="1">
        <v>5367</v>
      </c>
      <c r="H46" s="1">
        <v>5671</v>
      </c>
      <c r="I46" s="1">
        <v>6088</v>
      </c>
      <c r="J46" s="1">
        <v>6551</v>
      </c>
      <c r="K46" s="1">
        <v>6972</v>
      </c>
      <c r="L46" s="1">
        <v>7347</v>
      </c>
      <c r="M46" s="1">
        <v>8399</v>
      </c>
      <c r="N46" s="1">
        <v>9054</v>
      </c>
    </row>
    <row r="47" spans="1:14" x14ac:dyDescent="0.3">
      <c r="A47" s="7" t="s">
        <v>199</v>
      </c>
      <c r="B47" s="7" t="s">
        <v>108</v>
      </c>
      <c r="C47" s="1">
        <v>1597</v>
      </c>
      <c r="D47" s="1">
        <v>1713</v>
      </c>
      <c r="E47" s="1">
        <v>1750</v>
      </c>
      <c r="F47" s="1">
        <v>1780</v>
      </c>
      <c r="G47" s="1">
        <v>1868</v>
      </c>
      <c r="H47" s="1">
        <v>1976</v>
      </c>
      <c r="I47" s="1">
        <v>2066</v>
      </c>
      <c r="J47" s="1">
        <v>2148</v>
      </c>
      <c r="K47" s="1">
        <v>2218</v>
      </c>
      <c r="L47" s="1">
        <v>2329</v>
      </c>
      <c r="M47" s="1">
        <v>2663</v>
      </c>
      <c r="N47" s="1">
        <v>2887</v>
      </c>
    </row>
    <row r="48" spans="1:14" x14ac:dyDescent="0.3">
      <c r="A48" s="7" t="s">
        <v>199</v>
      </c>
      <c r="B48" s="7" t="s">
        <v>109</v>
      </c>
      <c r="C48" s="1">
        <v>11681</v>
      </c>
      <c r="D48" s="1">
        <v>11418</v>
      </c>
      <c r="E48" s="1">
        <v>10738</v>
      </c>
      <c r="F48" s="1">
        <v>10005</v>
      </c>
      <c r="G48" s="1">
        <v>9638</v>
      </c>
      <c r="H48" s="1">
        <v>9194</v>
      </c>
      <c r="I48" s="1">
        <v>8787</v>
      </c>
      <c r="J48" s="1">
        <v>8504</v>
      </c>
      <c r="K48" s="1">
        <v>8322</v>
      </c>
      <c r="L48" s="1">
        <v>8217</v>
      </c>
      <c r="M48" s="1">
        <v>5876</v>
      </c>
      <c r="N48" s="1">
        <v>4624</v>
      </c>
    </row>
    <row r="49" spans="1:14" x14ac:dyDescent="0.3">
      <c r="A49" s="7" t="s">
        <v>200</v>
      </c>
      <c r="B49" s="7" t="s">
        <v>101</v>
      </c>
      <c r="C49" s="1">
        <v>192</v>
      </c>
      <c r="D49" s="1">
        <v>201</v>
      </c>
      <c r="E49" s="1">
        <v>230</v>
      </c>
      <c r="F49" s="1">
        <v>239</v>
      </c>
      <c r="G49" s="1">
        <v>273</v>
      </c>
      <c r="H49" s="1">
        <v>282</v>
      </c>
      <c r="I49" s="1">
        <v>319</v>
      </c>
      <c r="J49" s="1">
        <v>364</v>
      </c>
      <c r="K49" s="1">
        <v>392</v>
      </c>
      <c r="L49" s="1">
        <v>435</v>
      </c>
      <c r="M49" s="1">
        <v>571</v>
      </c>
      <c r="N49" s="1">
        <v>703</v>
      </c>
    </row>
    <row r="50" spans="1:14" x14ac:dyDescent="0.3">
      <c r="A50" s="7" t="s">
        <v>200</v>
      </c>
      <c r="B50" s="7" t="s">
        <v>102</v>
      </c>
      <c r="C50" s="1">
        <v>4508</v>
      </c>
      <c r="D50" s="1">
        <v>4682</v>
      </c>
      <c r="E50" s="1">
        <v>4851</v>
      </c>
      <c r="F50" s="1">
        <v>5084</v>
      </c>
      <c r="G50" s="1">
        <v>5419</v>
      </c>
      <c r="H50" s="1">
        <v>5949</v>
      </c>
      <c r="I50" s="1">
        <v>6333</v>
      </c>
      <c r="J50" s="1">
        <v>6680</v>
      </c>
      <c r="K50" s="1">
        <v>6926</v>
      </c>
      <c r="L50" s="1">
        <v>7397</v>
      </c>
      <c r="M50" s="1">
        <v>8423</v>
      </c>
      <c r="N50" s="1">
        <v>9308</v>
      </c>
    </row>
    <row r="51" spans="1:14" x14ac:dyDescent="0.3">
      <c r="A51" s="7" t="s">
        <v>200</v>
      </c>
      <c r="B51" s="7" t="s">
        <v>103</v>
      </c>
      <c r="C51" s="1">
        <v>1563</v>
      </c>
      <c r="D51" s="1">
        <v>1581</v>
      </c>
      <c r="E51" s="1">
        <v>1619</v>
      </c>
      <c r="F51" s="1">
        <v>1669</v>
      </c>
      <c r="G51" s="1">
        <v>1786</v>
      </c>
      <c r="H51" s="1">
        <v>1969</v>
      </c>
      <c r="I51" s="1">
        <v>2126</v>
      </c>
      <c r="J51" s="1">
        <v>2282</v>
      </c>
      <c r="K51" s="1">
        <v>2400</v>
      </c>
      <c r="L51" s="1">
        <v>2596</v>
      </c>
      <c r="M51" s="1">
        <v>3077</v>
      </c>
      <c r="N51" s="1">
        <v>3516</v>
      </c>
    </row>
    <row r="52" spans="1:14" x14ac:dyDescent="0.3">
      <c r="A52" s="7" t="s">
        <v>200</v>
      </c>
      <c r="B52" s="7" t="s">
        <v>104</v>
      </c>
      <c r="C52" s="1">
        <v>141</v>
      </c>
      <c r="D52" s="1">
        <v>136</v>
      </c>
      <c r="E52" s="1">
        <v>144</v>
      </c>
      <c r="F52" s="1">
        <v>140</v>
      </c>
      <c r="G52" s="1">
        <v>142</v>
      </c>
      <c r="H52" s="1">
        <v>143</v>
      </c>
      <c r="I52" s="1">
        <v>150</v>
      </c>
      <c r="J52" s="1">
        <v>149</v>
      </c>
      <c r="K52" s="1">
        <v>139</v>
      </c>
      <c r="L52" s="1">
        <v>146</v>
      </c>
      <c r="M52" s="1">
        <v>164</v>
      </c>
      <c r="N52" s="1">
        <v>178</v>
      </c>
    </row>
    <row r="53" spans="1:14" x14ac:dyDescent="0.3">
      <c r="A53" s="7" t="s">
        <v>200</v>
      </c>
      <c r="B53" s="7" t="s">
        <v>105</v>
      </c>
      <c r="C53" s="1">
        <v>1975</v>
      </c>
      <c r="D53" s="1">
        <v>2072</v>
      </c>
      <c r="E53" s="1">
        <v>2252</v>
      </c>
      <c r="F53" s="1">
        <v>2517</v>
      </c>
      <c r="G53" s="1">
        <v>2788</v>
      </c>
      <c r="H53" s="1">
        <v>3260</v>
      </c>
      <c r="I53" s="1">
        <v>3681</v>
      </c>
      <c r="J53" s="1">
        <v>4258</v>
      </c>
      <c r="K53" s="1">
        <v>4787</v>
      </c>
      <c r="L53" s="1">
        <v>5783</v>
      </c>
      <c r="M53" s="1">
        <v>7280</v>
      </c>
      <c r="N53" s="1">
        <v>8561</v>
      </c>
    </row>
    <row r="54" spans="1:14" x14ac:dyDescent="0.3">
      <c r="A54" s="7" t="s">
        <v>200</v>
      </c>
      <c r="B54" s="7" t="s">
        <v>106</v>
      </c>
      <c r="C54" s="1">
        <v>93</v>
      </c>
      <c r="D54" s="1">
        <v>86</v>
      </c>
      <c r="E54" s="1">
        <v>86</v>
      </c>
      <c r="F54" s="1">
        <v>102</v>
      </c>
      <c r="G54" s="1">
        <v>140</v>
      </c>
      <c r="H54" s="1">
        <v>153</v>
      </c>
      <c r="I54" s="1">
        <v>167</v>
      </c>
      <c r="J54" s="1">
        <v>190</v>
      </c>
      <c r="K54" s="1">
        <v>180</v>
      </c>
      <c r="L54" s="1">
        <v>185</v>
      </c>
      <c r="M54" s="1">
        <v>222</v>
      </c>
      <c r="N54" s="1">
        <v>252</v>
      </c>
    </row>
    <row r="55" spans="1:14" x14ac:dyDescent="0.3">
      <c r="A55" s="7" t="s">
        <v>200</v>
      </c>
      <c r="B55" s="7" t="s">
        <v>16</v>
      </c>
      <c r="C55" s="1">
        <v>140</v>
      </c>
      <c r="D55" s="1">
        <v>141</v>
      </c>
      <c r="E55" s="1">
        <v>152</v>
      </c>
      <c r="F55" s="1">
        <v>162</v>
      </c>
      <c r="G55" s="1">
        <v>170</v>
      </c>
      <c r="H55" s="1">
        <v>188</v>
      </c>
      <c r="I55" s="1">
        <v>198</v>
      </c>
      <c r="J55" s="1">
        <v>195</v>
      </c>
      <c r="K55" s="1">
        <v>229</v>
      </c>
      <c r="L55" s="1">
        <v>244</v>
      </c>
      <c r="M55" s="1">
        <v>290</v>
      </c>
      <c r="N55" s="1">
        <v>319</v>
      </c>
    </row>
    <row r="56" spans="1:14" x14ac:dyDescent="0.3">
      <c r="A56" s="7" t="s">
        <v>200</v>
      </c>
      <c r="B56" s="7" t="s">
        <v>107</v>
      </c>
      <c r="C56" s="1">
        <v>3382</v>
      </c>
      <c r="D56" s="1">
        <v>3623</v>
      </c>
      <c r="E56" s="1">
        <v>3889</v>
      </c>
      <c r="F56" s="1">
        <v>4219</v>
      </c>
      <c r="G56" s="1">
        <v>4586</v>
      </c>
      <c r="H56" s="1">
        <v>5018</v>
      </c>
      <c r="I56" s="1">
        <v>5398</v>
      </c>
      <c r="J56" s="1">
        <v>5727</v>
      </c>
      <c r="K56" s="1">
        <v>5996</v>
      </c>
      <c r="L56" s="1">
        <v>6255</v>
      </c>
      <c r="M56" s="1">
        <v>7118</v>
      </c>
      <c r="N56" s="1">
        <v>7785</v>
      </c>
    </row>
    <row r="57" spans="1:14" x14ac:dyDescent="0.3">
      <c r="A57" s="7" t="s">
        <v>200</v>
      </c>
      <c r="B57" s="7" t="s">
        <v>108</v>
      </c>
      <c r="C57" s="1">
        <v>1279</v>
      </c>
      <c r="D57" s="1">
        <v>1417</v>
      </c>
      <c r="E57" s="1">
        <v>1531</v>
      </c>
      <c r="F57" s="1">
        <v>1600</v>
      </c>
      <c r="G57" s="1">
        <v>1725</v>
      </c>
      <c r="H57" s="1">
        <v>1891</v>
      </c>
      <c r="I57" s="1">
        <v>1975</v>
      </c>
      <c r="J57" s="1">
        <v>2077</v>
      </c>
      <c r="K57" s="1">
        <v>2136</v>
      </c>
      <c r="L57" s="1">
        <v>2258</v>
      </c>
      <c r="M57" s="1">
        <v>2536</v>
      </c>
      <c r="N57" s="1">
        <v>2795</v>
      </c>
    </row>
    <row r="58" spans="1:14" x14ac:dyDescent="0.3">
      <c r="A58" s="7" t="s">
        <v>200</v>
      </c>
      <c r="B58" s="7" t="s">
        <v>109</v>
      </c>
      <c r="C58" s="1">
        <v>10054</v>
      </c>
      <c r="D58" s="1">
        <v>9434</v>
      </c>
      <c r="E58" s="1">
        <v>8974</v>
      </c>
      <c r="F58" s="1">
        <v>8638</v>
      </c>
      <c r="G58" s="1">
        <v>8403</v>
      </c>
      <c r="H58" s="1">
        <v>8156</v>
      </c>
      <c r="I58" s="1">
        <v>7783</v>
      </c>
      <c r="J58" s="1">
        <v>7538</v>
      </c>
      <c r="K58" s="1">
        <v>7389</v>
      </c>
      <c r="L58" s="1">
        <v>7268</v>
      </c>
      <c r="M58" s="1">
        <v>5035</v>
      </c>
      <c r="N58" s="1">
        <v>3822</v>
      </c>
    </row>
    <row r="59" spans="1:14" x14ac:dyDescent="0.3">
      <c r="A59" s="7" t="s">
        <v>201</v>
      </c>
      <c r="B59" s="7" t="s">
        <v>101</v>
      </c>
      <c r="C59" s="1">
        <v>254</v>
      </c>
      <c r="D59" s="1">
        <v>261</v>
      </c>
      <c r="E59" s="1">
        <v>268</v>
      </c>
      <c r="F59" s="1">
        <v>297</v>
      </c>
      <c r="G59" s="1">
        <v>318</v>
      </c>
      <c r="H59" s="1">
        <v>348</v>
      </c>
      <c r="I59" s="1">
        <v>389</v>
      </c>
      <c r="J59" s="1">
        <v>422</v>
      </c>
      <c r="K59" s="1">
        <v>495</v>
      </c>
      <c r="L59" s="1">
        <v>534</v>
      </c>
      <c r="M59" s="1">
        <v>731</v>
      </c>
      <c r="N59" s="1">
        <v>868</v>
      </c>
    </row>
    <row r="60" spans="1:14" x14ac:dyDescent="0.3">
      <c r="A60" s="7" t="s">
        <v>201</v>
      </c>
      <c r="B60" s="7" t="s">
        <v>102</v>
      </c>
      <c r="C60" s="1">
        <v>6021</v>
      </c>
      <c r="D60" s="1">
        <v>6224</v>
      </c>
      <c r="E60" s="1">
        <v>6435</v>
      </c>
      <c r="F60" s="1">
        <v>6637</v>
      </c>
      <c r="G60" s="1">
        <v>6878</v>
      </c>
      <c r="H60" s="1">
        <v>7178</v>
      </c>
      <c r="I60" s="1">
        <v>7534</v>
      </c>
      <c r="J60" s="1">
        <v>7806</v>
      </c>
      <c r="K60" s="1">
        <v>8149</v>
      </c>
      <c r="L60" s="1">
        <v>8351</v>
      </c>
      <c r="M60" s="1">
        <v>9372</v>
      </c>
      <c r="N60" s="1">
        <v>10224</v>
      </c>
    </row>
    <row r="61" spans="1:14" x14ac:dyDescent="0.3">
      <c r="A61" s="7" t="s">
        <v>201</v>
      </c>
      <c r="B61" s="7" t="s">
        <v>103</v>
      </c>
      <c r="C61" s="1">
        <v>1368</v>
      </c>
      <c r="D61" s="1">
        <v>1393</v>
      </c>
      <c r="E61" s="1">
        <v>1458</v>
      </c>
      <c r="F61" s="1">
        <v>1493</v>
      </c>
      <c r="G61" s="1">
        <v>1610</v>
      </c>
      <c r="H61" s="1">
        <v>1695</v>
      </c>
      <c r="I61" s="1">
        <v>1799</v>
      </c>
      <c r="J61" s="1">
        <v>1969</v>
      </c>
      <c r="K61" s="1">
        <v>2125</v>
      </c>
      <c r="L61" s="1">
        <v>2309</v>
      </c>
      <c r="M61" s="1">
        <v>2698</v>
      </c>
      <c r="N61" s="1">
        <v>3179</v>
      </c>
    </row>
    <row r="62" spans="1:14" x14ac:dyDescent="0.3">
      <c r="A62" s="7" t="s">
        <v>201</v>
      </c>
      <c r="B62" s="7" t="s">
        <v>104</v>
      </c>
      <c r="C62" s="1">
        <v>101</v>
      </c>
      <c r="D62" s="1">
        <v>115</v>
      </c>
      <c r="E62" s="1">
        <v>122</v>
      </c>
      <c r="F62" s="1">
        <v>124</v>
      </c>
      <c r="G62" s="1">
        <v>124</v>
      </c>
      <c r="H62" s="1">
        <v>123</v>
      </c>
      <c r="I62" s="1">
        <v>126</v>
      </c>
      <c r="J62" s="1">
        <v>129</v>
      </c>
      <c r="K62" s="1">
        <v>148</v>
      </c>
      <c r="L62" s="1">
        <v>118</v>
      </c>
      <c r="M62" s="1">
        <v>138</v>
      </c>
      <c r="N62" s="1">
        <v>154</v>
      </c>
    </row>
    <row r="63" spans="1:14" x14ac:dyDescent="0.3">
      <c r="A63" s="7" t="s">
        <v>201</v>
      </c>
      <c r="B63" s="7" t="s">
        <v>105</v>
      </c>
      <c r="C63" s="1">
        <v>1367</v>
      </c>
      <c r="D63" s="1">
        <v>1427</v>
      </c>
      <c r="E63" s="1">
        <v>1521</v>
      </c>
      <c r="F63" s="1">
        <v>1629</v>
      </c>
      <c r="G63" s="1">
        <v>1789</v>
      </c>
      <c r="H63" s="1">
        <v>1970</v>
      </c>
      <c r="I63" s="1">
        <v>2245</v>
      </c>
      <c r="J63" s="1">
        <v>2628</v>
      </c>
      <c r="K63" s="1">
        <v>3069</v>
      </c>
      <c r="L63" s="1">
        <v>3559</v>
      </c>
      <c r="M63" s="1">
        <v>4236</v>
      </c>
      <c r="N63" s="1">
        <v>5010</v>
      </c>
    </row>
    <row r="64" spans="1:14" x14ac:dyDescent="0.3">
      <c r="A64" s="7" t="s">
        <v>201</v>
      </c>
      <c r="B64" s="7" t="s">
        <v>106</v>
      </c>
      <c r="C64" s="1">
        <v>183</v>
      </c>
      <c r="D64" s="1">
        <v>197</v>
      </c>
      <c r="E64" s="1">
        <v>209</v>
      </c>
      <c r="F64" s="1">
        <v>195</v>
      </c>
      <c r="G64" s="1">
        <v>209</v>
      </c>
      <c r="H64" s="1">
        <v>237</v>
      </c>
      <c r="I64" s="1">
        <v>235</v>
      </c>
      <c r="J64" s="1">
        <v>265</v>
      </c>
      <c r="K64" s="1">
        <v>315</v>
      </c>
      <c r="L64" s="1">
        <v>330</v>
      </c>
      <c r="M64" s="1">
        <v>375</v>
      </c>
      <c r="N64" s="1">
        <v>419</v>
      </c>
    </row>
    <row r="65" spans="1:14" x14ac:dyDescent="0.3">
      <c r="A65" s="7" t="s">
        <v>201</v>
      </c>
      <c r="B65" s="7" t="s">
        <v>16</v>
      </c>
      <c r="C65" s="1">
        <v>188</v>
      </c>
      <c r="D65" s="1">
        <v>196</v>
      </c>
      <c r="E65" s="1">
        <v>204</v>
      </c>
      <c r="F65" s="1">
        <v>224</v>
      </c>
      <c r="G65" s="1">
        <v>247</v>
      </c>
      <c r="H65" s="1">
        <v>248</v>
      </c>
      <c r="I65" s="1">
        <v>258</v>
      </c>
      <c r="J65" s="1">
        <v>274</v>
      </c>
      <c r="K65" s="1">
        <v>295</v>
      </c>
      <c r="L65" s="1">
        <v>296</v>
      </c>
      <c r="M65" s="1">
        <v>352</v>
      </c>
      <c r="N65" s="1">
        <v>376</v>
      </c>
    </row>
    <row r="66" spans="1:14" x14ac:dyDescent="0.3">
      <c r="A66" s="7" t="s">
        <v>201</v>
      </c>
      <c r="B66" s="7" t="s">
        <v>107</v>
      </c>
      <c r="C66" s="1">
        <v>4087</v>
      </c>
      <c r="D66" s="1">
        <v>4385</v>
      </c>
      <c r="E66" s="1">
        <v>4734</v>
      </c>
      <c r="F66" s="1">
        <v>4940</v>
      </c>
      <c r="G66" s="1">
        <v>5213</v>
      </c>
      <c r="H66" s="1">
        <v>5503</v>
      </c>
      <c r="I66" s="1">
        <v>5751</v>
      </c>
      <c r="J66" s="1">
        <v>6058</v>
      </c>
      <c r="K66" s="1">
        <v>6512</v>
      </c>
      <c r="L66" s="1">
        <v>6701</v>
      </c>
      <c r="M66" s="1">
        <v>7541</v>
      </c>
      <c r="N66" s="1">
        <v>8211</v>
      </c>
    </row>
    <row r="67" spans="1:14" x14ac:dyDescent="0.3">
      <c r="A67" s="7" t="s">
        <v>201</v>
      </c>
      <c r="B67" s="7" t="s">
        <v>108</v>
      </c>
      <c r="C67" s="1">
        <v>1726</v>
      </c>
      <c r="D67" s="1">
        <v>1782</v>
      </c>
      <c r="E67" s="1">
        <v>1876</v>
      </c>
      <c r="F67" s="1">
        <v>1997</v>
      </c>
      <c r="G67" s="1">
        <v>2076</v>
      </c>
      <c r="H67" s="1">
        <v>2196</v>
      </c>
      <c r="I67" s="1">
        <v>2230</v>
      </c>
      <c r="J67" s="1">
        <v>2311</v>
      </c>
      <c r="K67" s="1">
        <v>2472</v>
      </c>
      <c r="L67" s="1">
        <v>2492</v>
      </c>
      <c r="M67" s="1">
        <v>2901</v>
      </c>
      <c r="N67" s="1">
        <v>3196</v>
      </c>
    </row>
    <row r="68" spans="1:14" x14ac:dyDescent="0.3">
      <c r="A68" s="7" t="s">
        <v>201</v>
      </c>
      <c r="B68" s="7" t="s">
        <v>109</v>
      </c>
      <c r="C68" s="1">
        <v>12390</v>
      </c>
      <c r="D68" s="1">
        <v>11946</v>
      </c>
      <c r="E68" s="1">
        <v>11220</v>
      </c>
      <c r="F68" s="1">
        <v>10459</v>
      </c>
      <c r="G68" s="1">
        <v>10030</v>
      </c>
      <c r="H68" s="1">
        <v>9627</v>
      </c>
      <c r="I68" s="1">
        <v>9208</v>
      </c>
      <c r="J68" s="1">
        <v>8866</v>
      </c>
      <c r="K68" s="1">
        <v>8920</v>
      </c>
      <c r="L68" s="1">
        <v>8715</v>
      </c>
      <c r="M68" s="1">
        <v>6288</v>
      </c>
      <c r="N68" s="1">
        <v>4948</v>
      </c>
    </row>
    <row r="69" spans="1:14" x14ac:dyDescent="0.3">
      <c r="A69" s="7" t="s">
        <v>202</v>
      </c>
      <c r="B69" s="7" t="s">
        <v>101</v>
      </c>
      <c r="C69" s="1">
        <v>106</v>
      </c>
      <c r="D69" s="1">
        <v>106</v>
      </c>
      <c r="E69" s="1">
        <v>110</v>
      </c>
      <c r="F69" s="1">
        <v>113</v>
      </c>
      <c r="G69" s="1">
        <v>115</v>
      </c>
      <c r="H69" s="1">
        <v>136</v>
      </c>
      <c r="I69" s="1">
        <v>170</v>
      </c>
      <c r="J69" s="1">
        <v>199</v>
      </c>
      <c r="K69" s="1">
        <v>226</v>
      </c>
      <c r="L69" s="1">
        <v>300</v>
      </c>
      <c r="M69" s="1">
        <v>401</v>
      </c>
      <c r="N69" s="1">
        <v>452</v>
      </c>
    </row>
    <row r="70" spans="1:14" x14ac:dyDescent="0.3">
      <c r="A70" s="7" t="s">
        <v>202</v>
      </c>
      <c r="B70" s="7" t="s">
        <v>102</v>
      </c>
      <c r="C70" s="1">
        <v>3672</v>
      </c>
      <c r="D70" s="1">
        <v>3807</v>
      </c>
      <c r="E70" s="1">
        <v>3966</v>
      </c>
      <c r="F70" s="1">
        <v>4194</v>
      </c>
      <c r="G70" s="1">
        <v>4361</v>
      </c>
      <c r="H70" s="1">
        <v>4567</v>
      </c>
      <c r="I70" s="1">
        <v>4780</v>
      </c>
      <c r="J70" s="1">
        <v>4995</v>
      </c>
      <c r="K70" s="1">
        <v>5210</v>
      </c>
      <c r="L70" s="1">
        <v>5408</v>
      </c>
      <c r="M70" s="1">
        <v>6131</v>
      </c>
      <c r="N70" s="1">
        <v>6687</v>
      </c>
    </row>
    <row r="71" spans="1:14" x14ac:dyDescent="0.3">
      <c r="A71" s="7" t="s">
        <v>202</v>
      </c>
      <c r="B71" s="7" t="s">
        <v>103</v>
      </c>
      <c r="C71" s="1">
        <v>415</v>
      </c>
      <c r="D71" s="1">
        <v>413</v>
      </c>
      <c r="E71" s="1">
        <v>416</v>
      </c>
      <c r="F71" s="1">
        <v>472</v>
      </c>
      <c r="G71" s="1">
        <v>476</v>
      </c>
      <c r="H71" s="1">
        <v>487</v>
      </c>
      <c r="I71" s="1">
        <v>537</v>
      </c>
      <c r="J71" s="1">
        <v>644</v>
      </c>
      <c r="K71" s="1">
        <v>671</v>
      </c>
      <c r="L71" s="1">
        <v>757</v>
      </c>
      <c r="M71" s="1">
        <v>910</v>
      </c>
      <c r="N71" s="1">
        <v>1086</v>
      </c>
    </row>
    <row r="72" spans="1:14" x14ac:dyDescent="0.3">
      <c r="A72" s="7" t="s">
        <v>202</v>
      </c>
      <c r="B72" s="7" t="s">
        <v>104</v>
      </c>
      <c r="C72" s="1">
        <v>40</v>
      </c>
      <c r="D72" s="1">
        <v>45</v>
      </c>
      <c r="E72" s="1">
        <v>49</v>
      </c>
      <c r="F72" s="1">
        <v>53</v>
      </c>
      <c r="G72" s="1">
        <v>56</v>
      </c>
      <c r="H72" s="1">
        <v>55</v>
      </c>
      <c r="I72" s="1">
        <v>58</v>
      </c>
      <c r="J72" s="1">
        <v>63</v>
      </c>
      <c r="K72" s="1">
        <v>63</v>
      </c>
      <c r="L72" s="1">
        <v>68</v>
      </c>
      <c r="M72" s="1">
        <v>78</v>
      </c>
      <c r="N72" s="1">
        <v>78</v>
      </c>
    </row>
    <row r="73" spans="1:14" x14ac:dyDescent="0.3">
      <c r="A73" s="7" t="s">
        <v>202</v>
      </c>
      <c r="B73" s="7" t="s">
        <v>105</v>
      </c>
      <c r="C73" s="1">
        <v>440</v>
      </c>
      <c r="D73" s="1">
        <v>465</v>
      </c>
      <c r="E73" s="1">
        <v>489</v>
      </c>
      <c r="F73" s="1">
        <v>544</v>
      </c>
      <c r="G73" s="1">
        <v>564</v>
      </c>
      <c r="H73" s="1">
        <v>637</v>
      </c>
      <c r="I73" s="1">
        <v>733</v>
      </c>
      <c r="J73" s="1">
        <v>879</v>
      </c>
      <c r="K73" s="1">
        <v>975</v>
      </c>
      <c r="L73" s="1">
        <v>1169</v>
      </c>
      <c r="M73" s="1">
        <v>1437</v>
      </c>
      <c r="N73" s="1">
        <v>1736</v>
      </c>
    </row>
    <row r="74" spans="1:14" x14ac:dyDescent="0.3">
      <c r="A74" s="7" t="s">
        <v>202</v>
      </c>
      <c r="B74" s="7" t="s">
        <v>106</v>
      </c>
      <c r="C74" s="1">
        <v>37</v>
      </c>
      <c r="D74" s="1">
        <v>37</v>
      </c>
      <c r="E74" s="1">
        <v>42</v>
      </c>
      <c r="F74" s="1">
        <v>56</v>
      </c>
      <c r="G74" s="1">
        <v>58</v>
      </c>
      <c r="H74" s="1">
        <v>54</v>
      </c>
      <c r="I74" s="1">
        <v>62</v>
      </c>
      <c r="J74" s="1">
        <v>72</v>
      </c>
      <c r="K74" s="1">
        <v>62</v>
      </c>
      <c r="L74" s="1">
        <v>60</v>
      </c>
      <c r="M74" s="1">
        <v>76</v>
      </c>
      <c r="N74" s="1">
        <v>76</v>
      </c>
    </row>
    <row r="75" spans="1:14" x14ac:dyDescent="0.3">
      <c r="A75" s="7" t="s">
        <v>202</v>
      </c>
      <c r="B75" s="7" t="s">
        <v>16</v>
      </c>
      <c r="C75" s="1">
        <v>103</v>
      </c>
      <c r="D75" s="1">
        <v>119</v>
      </c>
      <c r="E75" s="1">
        <v>111</v>
      </c>
      <c r="F75" s="1">
        <v>120</v>
      </c>
      <c r="G75" s="1">
        <v>118</v>
      </c>
      <c r="H75" s="1">
        <v>126</v>
      </c>
      <c r="I75" s="1">
        <v>133</v>
      </c>
      <c r="J75" s="1">
        <v>148</v>
      </c>
      <c r="K75" s="1">
        <v>156</v>
      </c>
      <c r="L75" s="1">
        <v>166</v>
      </c>
      <c r="M75" s="1">
        <v>199</v>
      </c>
      <c r="N75" s="1">
        <v>215</v>
      </c>
    </row>
    <row r="76" spans="1:14" x14ac:dyDescent="0.3">
      <c r="A76" s="7" t="s">
        <v>202</v>
      </c>
      <c r="B76" s="7" t="s">
        <v>107</v>
      </c>
      <c r="C76" s="1">
        <v>3327</v>
      </c>
      <c r="D76" s="1">
        <v>3573</v>
      </c>
      <c r="E76" s="1">
        <v>3863</v>
      </c>
      <c r="F76" s="1">
        <v>4140</v>
      </c>
      <c r="G76" s="1">
        <v>4374</v>
      </c>
      <c r="H76" s="1">
        <v>4767</v>
      </c>
      <c r="I76" s="1">
        <v>5095</v>
      </c>
      <c r="J76" s="1">
        <v>5460</v>
      </c>
      <c r="K76" s="1">
        <v>5800</v>
      </c>
      <c r="L76" s="1">
        <v>6140</v>
      </c>
      <c r="M76" s="1">
        <v>7200</v>
      </c>
      <c r="N76" s="1">
        <v>7882</v>
      </c>
    </row>
    <row r="77" spans="1:14" x14ac:dyDescent="0.3">
      <c r="A77" s="7" t="s">
        <v>202</v>
      </c>
      <c r="B77" s="7" t="s">
        <v>108</v>
      </c>
      <c r="C77" s="1">
        <v>1112</v>
      </c>
      <c r="D77" s="1">
        <v>1161</v>
      </c>
      <c r="E77" s="1">
        <v>1240</v>
      </c>
      <c r="F77" s="1">
        <v>1369</v>
      </c>
      <c r="G77" s="1">
        <v>1400</v>
      </c>
      <c r="H77" s="1">
        <v>1469</v>
      </c>
      <c r="I77" s="1">
        <v>1511</v>
      </c>
      <c r="J77" s="1">
        <v>1590</v>
      </c>
      <c r="K77" s="1">
        <v>1647</v>
      </c>
      <c r="L77" s="1">
        <v>1704</v>
      </c>
      <c r="M77" s="1">
        <v>1937</v>
      </c>
      <c r="N77" s="1">
        <v>2099</v>
      </c>
    </row>
    <row r="78" spans="1:14" x14ac:dyDescent="0.3">
      <c r="A78" s="7" t="s">
        <v>202</v>
      </c>
      <c r="B78" s="7" t="s">
        <v>109</v>
      </c>
      <c r="C78" s="1">
        <v>8131</v>
      </c>
      <c r="D78" s="1">
        <v>7777</v>
      </c>
      <c r="E78" s="1">
        <v>7386</v>
      </c>
      <c r="F78" s="1">
        <v>7313</v>
      </c>
      <c r="G78" s="1">
        <v>7085</v>
      </c>
      <c r="H78" s="1">
        <v>6884</v>
      </c>
      <c r="I78" s="1">
        <v>6614</v>
      </c>
      <c r="J78" s="1">
        <v>6420</v>
      </c>
      <c r="K78" s="1">
        <v>6225</v>
      </c>
      <c r="L78" s="1">
        <v>6184</v>
      </c>
      <c r="M78" s="1">
        <v>4417</v>
      </c>
      <c r="N78" s="1">
        <v>3428</v>
      </c>
    </row>
    <row r="79" spans="1:14" x14ac:dyDescent="0.3">
      <c r="A79" s="10" t="s">
        <v>17</v>
      </c>
      <c r="B79" s="10" t="s">
        <v>17</v>
      </c>
      <c r="C79" s="5">
        <v>184397</v>
      </c>
      <c r="D79" s="5">
        <v>187722</v>
      </c>
      <c r="E79" s="5">
        <v>189134</v>
      </c>
      <c r="F79" s="5">
        <v>191339</v>
      </c>
      <c r="G79" s="5">
        <v>194925</v>
      </c>
      <c r="H79" s="5">
        <v>199918</v>
      </c>
      <c r="I79" s="5">
        <v>206391</v>
      </c>
      <c r="J79" s="5">
        <v>214033</v>
      </c>
      <c r="K79" s="5">
        <v>223123</v>
      </c>
      <c r="L79" s="5">
        <v>232068</v>
      </c>
      <c r="M79" s="5">
        <v>242573</v>
      </c>
      <c r="N79" s="5">
        <v>256111</v>
      </c>
    </row>
    <row r="80" spans="1:14" x14ac:dyDescent="0.3">
      <c r="A80" s="15"/>
      <c r="B80" s="15"/>
    </row>
    <row r="81" spans="1:14" x14ac:dyDescent="0.3">
      <c r="A81" s="15"/>
      <c r="B81" s="15"/>
    </row>
    <row r="82" spans="1:14" x14ac:dyDescent="0.3">
      <c r="A82" s="15"/>
      <c r="B82" s="15"/>
      <c r="C82" s="20" t="s">
        <v>35</v>
      </c>
      <c r="D82" s="21"/>
      <c r="E82" s="21"/>
      <c r="F82" s="21"/>
      <c r="G82" s="21"/>
      <c r="H82" s="21"/>
      <c r="I82" s="21"/>
      <c r="J82" s="21"/>
      <c r="K82" s="21"/>
      <c r="L82" s="21"/>
      <c r="M82" s="21"/>
      <c r="N82" s="21"/>
    </row>
    <row r="83" spans="1:14" x14ac:dyDescent="0.3">
      <c r="A83" s="9" t="s">
        <v>39</v>
      </c>
      <c r="B83" s="9" t="s">
        <v>39</v>
      </c>
      <c r="C83" s="4" t="s">
        <v>0</v>
      </c>
      <c r="D83" s="4" t="s">
        <v>1</v>
      </c>
      <c r="E83" s="4" t="s">
        <v>2</v>
      </c>
      <c r="F83" s="4" t="s">
        <v>3</v>
      </c>
      <c r="G83" s="4" t="s">
        <v>4</v>
      </c>
      <c r="H83" s="4" t="s">
        <v>5</v>
      </c>
      <c r="I83" s="4" t="s">
        <v>6</v>
      </c>
      <c r="J83" s="4" t="s">
        <v>7</v>
      </c>
      <c r="K83" s="4" t="s">
        <v>8</v>
      </c>
      <c r="L83" s="4" t="s">
        <v>9</v>
      </c>
      <c r="M83" s="4" t="s">
        <v>10</v>
      </c>
      <c r="N83" s="4" t="s">
        <v>11</v>
      </c>
    </row>
    <row r="84" spans="1:14" x14ac:dyDescent="0.3">
      <c r="A84" s="8" t="s">
        <v>196</v>
      </c>
      <c r="B84" s="8" t="s">
        <v>101</v>
      </c>
      <c r="C84" s="2">
        <v>1.19744108480507E-2</v>
      </c>
      <c r="D84" s="2">
        <v>1.22889506304766E-2</v>
      </c>
      <c r="E84" s="2">
        <v>1.3027064390918301E-2</v>
      </c>
      <c r="F84" s="2">
        <v>1.45957882264232E-2</v>
      </c>
      <c r="G84" s="2">
        <v>1.59040473422805E-2</v>
      </c>
      <c r="H84" s="2">
        <v>1.6678904856813202E-2</v>
      </c>
      <c r="I84" s="2">
        <v>1.8244651115515601E-2</v>
      </c>
      <c r="J84" s="2">
        <v>2.0571428571428602E-2</v>
      </c>
      <c r="K84" s="2">
        <v>2.0740671379746198E-2</v>
      </c>
      <c r="L84" s="2">
        <v>2.26084625351861E-2</v>
      </c>
      <c r="M84" s="2">
        <v>2.5899523347534498E-2</v>
      </c>
      <c r="N84" s="2">
        <v>2.9088869300424699E-2</v>
      </c>
    </row>
    <row r="85" spans="1:14" x14ac:dyDescent="0.3">
      <c r="A85" s="8" t="s">
        <v>196</v>
      </c>
      <c r="B85" s="8" t="s">
        <v>102</v>
      </c>
      <c r="C85" s="2">
        <v>0.193723002897917</v>
      </c>
      <c r="D85" s="2">
        <v>0.19924129087411799</v>
      </c>
      <c r="E85" s="2">
        <v>0.206625192747381</v>
      </c>
      <c r="F85" s="2">
        <v>0.21290461571605501</v>
      </c>
      <c r="G85" s="2">
        <v>0.21705590193384799</v>
      </c>
      <c r="H85" s="2">
        <v>0.22280499318158001</v>
      </c>
      <c r="I85" s="2">
        <v>0.227219596483204</v>
      </c>
      <c r="J85" s="2">
        <v>0.227130434782609</v>
      </c>
      <c r="K85" s="2">
        <v>0.229364670630647</v>
      </c>
      <c r="L85" s="2">
        <v>0.23077610473169199</v>
      </c>
      <c r="M85" s="2">
        <v>0.247732737166238</v>
      </c>
      <c r="N85" s="2">
        <v>0.25438737078291501</v>
      </c>
    </row>
    <row r="86" spans="1:14" x14ac:dyDescent="0.3">
      <c r="A86" s="8" t="s">
        <v>196</v>
      </c>
      <c r="B86" s="8" t="s">
        <v>103</v>
      </c>
      <c r="C86" s="2">
        <v>7.3705506041883098E-2</v>
      </c>
      <c r="D86" s="2">
        <v>7.4161145543919602E-2</v>
      </c>
      <c r="E86" s="2">
        <v>7.4865741479236497E-2</v>
      </c>
      <c r="F86" s="2">
        <v>7.8310981849517999E-2</v>
      </c>
      <c r="G86" s="2">
        <v>8.1475219275071301E-2</v>
      </c>
      <c r="H86" s="2">
        <v>8.5125354033357803E-2</v>
      </c>
      <c r="I86" s="2">
        <v>9.0054378208060198E-2</v>
      </c>
      <c r="J86" s="2">
        <v>9.4161490683229807E-2</v>
      </c>
      <c r="K86" s="2">
        <v>9.8225572358256505E-2</v>
      </c>
      <c r="L86" s="2">
        <v>0.102140208212323</v>
      </c>
      <c r="M86" s="2">
        <v>0.115535495845109</v>
      </c>
      <c r="N86" s="2">
        <v>0.124168603253466</v>
      </c>
    </row>
    <row r="87" spans="1:14" x14ac:dyDescent="0.3">
      <c r="A87" s="8" t="s">
        <v>196</v>
      </c>
      <c r="B87" s="8" t="s">
        <v>104</v>
      </c>
      <c r="C87" s="2">
        <v>7.43616381431462E-3</v>
      </c>
      <c r="D87" s="2">
        <v>7.8542423594785207E-3</v>
      </c>
      <c r="E87" s="2">
        <v>7.4440367948104399E-3</v>
      </c>
      <c r="F87" s="2">
        <v>6.8939516346205598E-3</v>
      </c>
      <c r="G87" s="2">
        <v>7.2915565888196096E-3</v>
      </c>
      <c r="H87" s="2">
        <v>7.1855659288786299E-3</v>
      </c>
      <c r="I87" s="2">
        <v>7.3181887482848002E-3</v>
      </c>
      <c r="J87" s="2">
        <v>7.1552795031055898E-3</v>
      </c>
      <c r="K87" s="2">
        <v>7.3037127206329903E-3</v>
      </c>
      <c r="L87" s="2">
        <v>7.6404092757249497E-3</v>
      </c>
      <c r="M87" s="2">
        <v>7.6770574092040302E-3</v>
      </c>
      <c r="N87" s="2">
        <v>7.2521836685631898E-3</v>
      </c>
    </row>
    <row r="88" spans="1:14" x14ac:dyDescent="0.3">
      <c r="A88" s="8" t="s">
        <v>196</v>
      </c>
      <c r="B88" s="8" t="s">
        <v>105</v>
      </c>
      <c r="C88" s="2">
        <v>6.8019027830936593E-2</v>
      </c>
      <c r="D88" s="2">
        <v>7.2985680701004502E-2</v>
      </c>
      <c r="E88" s="2">
        <v>7.6939437443505093E-2</v>
      </c>
      <c r="F88" s="2">
        <v>8.18656756611192E-2</v>
      </c>
      <c r="G88" s="2">
        <v>8.7604353799006704E-2</v>
      </c>
      <c r="H88" s="2">
        <v>9.6926465960348304E-2</v>
      </c>
      <c r="I88" s="2">
        <v>0.109620368958683</v>
      </c>
      <c r="J88" s="2">
        <v>0.12327950310558999</v>
      </c>
      <c r="K88" s="2">
        <v>0.13263729575354699</v>
      </c>
      <c r="L88" s="2">
        <v>0.14418479960680899</v>
      </c>
      <c r="M88" s="2">
        <v>0.162399291348547</v>
      </c>
      <c r="N88" s="2">
        <v>0.180583380078532</v>
      </c>
    </row>
    <row r="89" spans="1:14" x14ac:dyDescent="0.3">
      <c r="A89" s="8" t="s">
        <v>196</v>
      </c>
      <c r="B89" s="8" t="s">
        <v>106</v>
      </c>
      <c r="C89" s="2">
        <v>5.5771228607359603E-3</v>
      </c>
      <c r="D89" s="2">
        <v>5.2895917931181898E-3</v>
      </c>
      <c r="E89" s="2">
        <v>6.2210878928058702E-3</v>
      </c>
      <c r="F89" s="2">
        <v>6.8400926374750899E-3</v>
      </c>
      <c r="G89" s="2">
        <v>6.7631829229631204E-3</v>
      </c>
      <c r="H89" s="2">
        <v>6.34637574740376E-3</v>
      </c>
      <c r="I89" s="2">
        <v>7.1149057274991099E-3</v>
      </c>
      <c r="J89" s="2">
        <v>6.9068322981366498E-3</v>
      </c>
      <c r="K89" s="2">
        <v>7.1632567067746603E-3</v>
      </c>
      <c r="L89" s="2">
        <v>7.6850900317233404E-3</v>
      </c>
      <c r="M89" s="2">
        <v>8.3941451891846302E-3</v>
      </c>
      <c r="N89" s="2">
        <v>8.3740684349707505E-3</v>
      </c>
    </row>
    <row r="90" spans="1:14" x14ac:dyDescent="0.3">
      <c r="A90" s="8" t="s">
        <v>196</v>
      </c>
      <c r="B90" s="8" t="s">
        <v>16</v>
      </c>
      <c r="C90" s="2">
        <v>8.0922959155776703E-3</v>
      </c>
      <c r="D90" s="2">
        <v>7.4802308185509701E-3</v>
      </c>
      <c r="E90" s="2">
        <v>8.6138140054235098E-3</v>
      </c>
      <c r="F90" s="2">
        <v>8.6174395432756998E-3</v>
      </c>
      <c r="G90" s="2">
        <v>9.5107259854168898E-3</v>
      </c>
      <c r="H90" s="2">
        <v>8.9688450645127506E-3</v>
      </c>
      <c r="I90" s="2">
        <v>8.7411698937846193E-3</v>
      </c>
      <c r="J90" s="2">
        <v>8.9440993788819905E-3</v>
      </c>
      <c r="K90" s="2">
        <v>9.1764595720773504E-3</v>
      </c>
      <c r="L90" s="2">
        <v>9.2935972476654305E-3</v>
      </c>
      <c r="M90" s="2">
        <v>1.06297717973594E-2</v>
      </c>
      <c r="N90" s="2">
        <v>1.08983091593878E-2</v>
      </c>
    </row>
    <row r="91" spans="1:14" x14ac:dyDescent="0.3">
      <c r="A91" s="8" t="s">
        <v>196</v>
      </c>
      <c r="B91" s="8" t="s">
        <v>107</v>
      </c>
      <c r="C91" s="2">
        <v>0.115861993548034</v>
      </c>
      <c r="D91" s="2">
        <v>0.12497328488993401</v>
      </c>
      <c r="E91" s="2">
        <v>0.131334077737013</v>
      </c>
      <c r="F91" s="2">
        <v>0.139710238595357</v>
      </c>
      <c r="G91" s="2">
        <v>0.14477438444467899</v>
      </c>
      <c r="H91" s="2">
        <v>0.149061155984475</v>
      </c>
      <c r="I91" s="2">
        <v>0.149565482543071</v>
      </c>
      <c r="J91" s="2">
        <v>0.152894409937888</v>
      </c>
      <c r="K91" s="2">
        <v>0.15192658832342301</v>
      </c>
      <c r="L91" s="2">
        <v>0.151512443590546</v>
      </c>
      <c r="M91" s="2">
        <v>0.16518327920023601</v>
      </c>
      <c r="N91" s="2">
        <v>0.17116756150332599</v>
      </c>
    </row>
    <row r="92" spans="1:14" x14ac:dyDescent="0.3">
      <c r="A92" s="8" t="s">
        <v>196</v>
      </c>
      <c r="B92" s="8" t="s">
        <v>108</v>
      </c>
      <c r="C92" s="2">
        <v>6.1840450544042899E-2</v>
      </c>
      <c r="D92" s="2">
        <v>6.2459927334900599E-2</v>
      </c>
      <c r="E92" s="2">
        <v>6.9070027117562605E-2</v>
      </c>
      <c r="F92" s="2">
        <v>7.1955620186352098E-2</v>
      </c>
      <c r="G92" s="2">
        <v>7.3285427454295698E-2</v>
      </c>
      <c r="H92" s="2">
        <v>7.2642400083919006E-2</v>
      </c>
      <c r="I92" s="2">
        <v>7.2368755399705206E-2</v>
      </c>
      <c r="J92" s="2">
        <v>7.4037267080745303E-2</v>
      </c>
      <c r="K92" s="2">
        <v>7.3692588604335404E-2</v>
      </c>
      <c r="L92" s="2">
        <v>7.11317635494393E-2</v>
      </c>
      <c r="M92" s="2">
        <v>7.7572025140253895E-2</v>
      </c>
      <c r="N92" s="2">
        <v>7.9493549162593199E-2</v>
      </c>
    </row>
    <row r="93" spans="1:14" x14ac:dyDescent="0.3">
      <c r="A93" s="8" t="s">
        <v>196</v>
      </c>
      <c r="B93" s="8" t="s">
        <v>109</v>
      </c>
      <c r="C93" s="2">
        <v>0.453770025698507</v>
      </c>
      <c r="D93" s="2">
        <v>0.43326565505449899</v>
      </c>
      <c r="E93" s="2">
        <v>0.40585952039134399</v>
      </c>
      <c r="F93" s="2">
        <v>0.37830559594980301</v>
      </c>
      <c r="G93" s="2">
        <v>0.35633520025361898</v>
      </c>
      <c r="H93" s="2">
        <v>0.33425993915871199</v>
      </c>
      <c r="I93" s="2">
        <v>0.30975250292219297</v>
      </c>
      <c r="J93" s="2">
        <v>0.28491925465838502</v>
      </c>
      <c r="K93" s="2">
        <v>0.26976918395055899</v>
      </c>
      <c r="L93" s="2">
        <v>0.25302712121889098</v>
      </c>
      <c r="M93" s="2">
        <v>0.17897667355633401</v>
      </c>
      <c r="N93" s="2">
        <v>0.13458610465582199</v>
      </c>
    </row>
    <row r="94" spans="1:14" x14ac:dyDescent="0.3">
      <c r="A94" s="8" t="s">
        <v>197</v>
      </c>
      <c r="B94" s="8" t="s">
        <v>101</v>
      </c>
      <c r="C94" s="2">
        <v>9.0925030684066797E-3</v>
      </c>
      <c r="D94" s="2">
        <v>9.7784679591391092E-3</v>
      </c>
      <c r="E94" s="2">
        <v>1.0247180225582001E-2</v>
      </c>
      <c r="F94" s="2">
        <v>1.03833297773985E-2</v>
      </c>
      <c r="G94" s="2">
        <v>1.10002320724066E-2</v>
      </c>
      <c r="H94" s="2">
        <v>1.11470368779252E-2</v>
      </c>
      <c r="I94" s="2">
        <v>1.1937818396484201E-2</v>
      </c>
      <c r="J94" s="2">
        <v>1.29091257097892E-2</v>
      </c>
      <c r="K94" s="2">
        <v>1.27513487003433E-2</v>
      </c>
      <c r="L94" s="2">
        <v>1.45928727851881E-2</v>
      </c>
      <c r="M94" s="2">
        <v>1.62890197808945E-2</v>
      </c>
      <c r="N94" s="2">
        <v>1.8086669114946701E-2</v>
      </c>
    </row>
    <row r="95" spans="1:14" x14ac:dyDescent="0.3">
      <c r="A95" s="8" t="s">
        <v>197</v>
      </c>
      <c r="B95" s="8" t="s">
        <v>102</v>
      </c>
      <c r="C95" s="2">
        <v>0.1794704806753</v>
      </c>
      <c r="D95" s="2">
        <v>0.18462621017640099</v>
      </c>
      <c r="E95" s="2">
        <v>0.19013678905687501</v>
      </c>
      <c r="F95" s="2">
        <v>0.19550529834293401</v>
      </c>
      <c r="G95" s="2">
        <v>0.201624506846136</v>
      </c>
      <c r="H95" s="2">
        <v>0.20661586813485</v>
      </c>
      <c r="I95" s="2">
        <v>0.20867131643964401</v>
      </c>
      <c r="J95" s="2">
        <v>0.21120350481699701</v>
      </c>
      <c r="K95" s="2">
        <v>0.20990681706719</v>
      </c>
      <c r="L95" s="2">
        <v>0.20666932112283501</v>
      </c>
      <c r="M95" s="2">
        <v>0.221983461560599</v>
      </c>
      <c r="N95" s="2">
        <v>0.22926918839515201</v>
      </c>
    </row>
    <row r="96" spans="1:14" x14ac:dyDescent="0.3">
      <c r="A96" s="8" t="s">
        <v>197</v>
      </c>
      <c r="B96" s="8" t="s">
        <v>103</v>
      </c>
      <c r="C96" s="2">
        <v>6.3622473261027504E-2</v>
      </c>
      <c r="D96" s="2">
        <v>6.4081721786814802E-2</v>
      </c>
      <c r="E96" s="2">
        <v>6.4386849052075798E-2</v>
      </c>
      <c r="F96" s="2">
        <v>6.6472275561245006E-2</v>
      </c>
      <c r="G96" s="2">
        <v>6.8090044093757296E-2</v>
      </c>
      <c r="H96" s="2">
        <v>7.0522531485291806E-2</v>
      </c>
      <c r="I96" s="2">
        <v>7.3878916413407103E-2</v>
      </c>
      <c r="J96" s="2">
        <v>7.77737606601306E-2</v>
      </c>
      <c r="K96" s="2">
        <v>8.2229851234265197E-2</v>
      </c>
      <c r="L96" s="2">
        <v>8.5208043002189898E-2</v>
      </c>
      <c r="M96" s="2">
        <v>9.6602137334279803E-2</v>
      </c>
      <c r="N96" s="2">
        <v>0.103635695923614</v>
      </c>
    </row>
    <row r="97" spans="1:14" x14ac:dyDescent="0.3">
      <c r="A97" s="8" t="s">
        <v>197</v>
      </c>
      <c r="B97" s="8" t="s">
        <v>104</v>
      </c>
      <c r="C97" s="2">
        <v>1.7283270295318499E-2</v>
      </c>
      <c r="D97" s="2">
        <v>1.70334603159197E-2</v>
      </c>
      <c r="E97" s="2">
        <v>1.7518598512119E-2</v>
      </c>
      <c r="F97" s="2">
        <v>1.74477870232084E-2</v>
      </c>
      <c r="G97" s="2">
        <v>1.7359016012996099E-2</v>
      </c>
      <c r="H97" s="2">
        <v>1.7726728016822301E-2</v>
      </c>
      <c r="I97" s="2">
        <v>1.78848634584691E-2</v>
      </c>
      <c r="J97" s="2">
        <v>1.74815507964526E-2</v>
      </c>
      <c r="K97" s="2">
        <v>1.7308321072421098E-2</v>
      </c>
      <c r="L97" s="2">
        <v>1.6782799124029499E-2</v>
      </c>
      <c r="M97" s="2">
        <v>1.82460044895532E-2</v>
      </c>
      <c r="N97" s="2">
        <v>1.8692618435549001E-2</v>
      </c>
    </row>
    <row r="98" spans="1:14" x14ac:dyDescent="0.3">
      <c r="A98" s="8" t="s">
        <v>197</v>
      </c>
      <c r="B98" s="8" t="s">
        <v>105</v>
      </c>
      <c r="C98" s="2">
        <v>6.7780477419031607E-2</v>
      </c>
      <c r="D98" s="2">
        <v>6.8958823672142303E-2</v>
      </c>
      <c r="E98" s="2">
        <v>7.0458363330933499E-2</v>
      </c>
      <c r="F98" s="2">
        <v>7.3821207595476807E-2</v>
      </c>
      <c r="G98" s="2">
        <v>7.6212578324437202E-2</v>
      </c>
      <c r="H98" s="2">
        <v>8.0742532841929102E-2</v>
      </c>
      <c r="I98" s="2">
        <v>8.5707414128604803E-2</v>
      </c>
      <c r="J98" s="2">
        <v>9.5276578550009594E-2</v>
      </c>
      <c r="K98" s="2">
        <v>0.103502533921857</v>
      </c>
      <c r="L98" s="2">
        <v>0.114035436989847</v>
      </c>
      <c r="M98" s="2">
        <v>0.13303658793960199</v>
      </c>
      <c r="N98" s="2">
        <v>0.14814542783694501</v>
      </c>
    </row>
    <row r="99" spans="1:14" x14ac:dyDescent="0.3">
      <c r="A99" s="8" t="s">
        <v>197</v>
      </c>
      <c r="B99" s="8" t="s">
        <v>106</v>
      </c>
      <c r="C99" s="2">
        <v>7.23893494977832E-3</v>
      </c>
      <c r="D99" s="2">
        <v>7.6432193725280897E-3</v>
      </c>
      <c r="E99" s="2">
        <v>7.9193664506839508E-3</v>
      </c>
      <c r="F99" s="2">
        <v>8.0364127729180002E-3</v>
      </c>
      <c r="G99" s="2">
        <v>8.2849849152935705E-3</v>
      </c>
      <c r="H99" s="2">
        <v>8.8181427634702794E-3</v>
      </c>
      <c r="I99" s="2">
        <v>9.2922579093512904E-3</v>
      </c>
      <c r="J99" s="2">
        <v>9.2511856404585199E-3</v>
      </c>
      <c r="K99" s="2">
        <v>9.2569887199607705E-3</v>
      </c>
      <c r="L99" s="2">
        <v>9.4764085208042994E-3</v>
      </c>
      <c r="M99" s="2">
        <v>1.09552771435698E-2</v>
      </c>
      <c r="N99" s="2">
        <v>1.15864854939405E-2</v>
      </c>
    </row>
    <row r="100" spans="1:14" x14ac:dyDescent="0.3">
      <c r="A100" s="8" t="s">
        <v>197</v>
      </c>
      <c r="B100" s="8" t="s">
        <v>16</v>
      </c>
      <c r="C100" s="2">
        <v>7.9402850487187808E-3</v>
      </c>
      <c r="D100" s="2">
        <v>8.9777497391599695E-3</v>
      </c>
      <c r="E100" s="2">
        <v>8.9752819774417993E-3</v>
      </c>
      <c r="F100" s="2">
        <v>9.1031932295000395E-3</v>
      </c>
      <c r="G100" s="2">
        <v>9.4917614295660195E-3</v>
      </c>
      <c r="H100" s="2">
        <v>1.0174780111696501E-2</v>
      </c>
      <c r="I100" s="2">
        <v>1.0494785403502601E-2</v>
      </c>
      <c r="J100" s="2">
        <v>1.05697454328917E-2</v>
      </c>
      <c r="K100" s="2">
        <v>1.0462645087461199E-2</v>
      </c>
      <c r="L100" s="2">
        <v>1.0611188532749401E-2</v>
      </c>
      <c r="M100" s="2">
        <v>1.1895397248709701E-2</v>
      </c>
      <c r="N100" s="2">
        <v>1.25229526257804E-2</v>
      </c>
    </row>
    <row r="101" spans="1:14" x14ac:dyDescent="0.3">
      <c r="A101" s="8" t="s">
        <v>197</v>
      </c>
      <c r="B101" s="8" t="s">
        <v>107</v>
      </c>
      <c r="C101" s="2">
        <v>0.141848057510708</v>
      </c>
      <c r="D101" s="2">
        <v>0.148326984204013</v>
      </c>
      <c r="E101" s="2">
        <v>0.15934725221982199</v>
      </c>
      <c r="F101" s="2">
        <v>0.17243913424839399</v>
      </c>
      <c r="G101" s="2">
        <v>0.18038988164307301</v>
      </c>
      <c r="H101" s="2">
        <v>0.188685644515794</v>
      </c>
      <c r="I101" s="2">
        <v>0.195290465050178</v>
      </c>
      <c r="J101" s="2">
        <v>0.198634652602029</v>
      </c>
      <c r="K101" s="2">
        <v>0.202468530325323</v>
      </c>
      <c r="L101" s="2">
        <v>0.204559028469042</v>
      </c>
      <c r="M101" s="2">
        <v>0.22286602329195501</v>
      </c>
      <c r="N101" s="2">
        <v>0.23037091443261101</v>
      </c>
    </row>
    <row r="102" spans="1:14" x14ac:dyDescent="0.3">
      <c r="A102" s="8" t="s">
        <v>197</v>
      </c>
      <c r="B102" s="8" t="s">
        <v>108</v>
      </c>
      <c r="C102" s="2">
        <v>6.5726523557848901E-2</v>
      </c>
      <c r="D102" s="2">
        <v>6.9419843253342398E-2</v>
      </c>
      <c r="E102" s="2">
        <v>7.3386129109671197E-2</v>
      </c>
      <c r="F102" s="2">
        <v>7.5931062276272401E-2</v>
      </c>
      <c r="G102" s="2">
        <v>7.8997447203527499E-2</v>
      </c>
      <c r="H102" s="2">
        <v>8.1036470934044799E-2</v>
      </c>
      <c r="I102" s="2">
        <v>8.3302359140302207E-2</v>
      </c>
      <c r="J102" s="2">
        <v>8.3579677165521796E-2</v>
      </c>
      <c r="K102" s="2">
        <v>8.4048553212359003E-2</v>
      </c>
      <c r="L102" s="2">
        <v>8.4471431415488796E-2</v>
      </c>
      <c r="M102" s="2">
        <v>9.5009688992920296E-2</v>
      </c>
      <c r="N102" s="2">
        <v>9.9559309585016506E-2</v>
      </c>
    </row>
    <row r="103" spans="1:14" x14ac:dyDescent="0.3">
      <c r="A103" s="8" t="s">
        <v>197</v>
      </c>
      <c r="B103" s="8" t="s">
        <v>109</v>
      </c>
      <c r="C103" s="2">
        <v>0.43999699421386201</v>
      </c>
      <c r="D103" s="2">
        <v>0.42115351952053998</v>
      </c>
      <c r="E103" s="2">
        <v>0.39762419006479499</v>
      </c>
      <c r="F103" s="2">
        <v>0.37086029917265301</v>
      </c>
      <c r="G103" s="2">
        <v>0.34854954745880701</v>
      </c>
      <c r="H103" s="2">
        <v>0.324530264318177</v>
      </c>
      <c r="I103" s="2">
        <v>0.30353980366005601</v>
      </c>
      <c r="J103" s="2">
        <v>0.28332021862571999</v>
      </c>
      <c r="K103" s="2">
        <v>0.26806441065881997</v>
      </c>
      <c r="L103" s="2">
        <v>0.25359347003782601</v>
      </c>
      <c r="M103" s="2">
        <v>0.17311640221791599</v>
      </c>
      <c r="N103" s="2">
        <v>0.12813073815644499</v>
      </c>
    </row>
    <row r="104" spans="1:14" x14ac:dyDescent="0.3">
      <c r="A104" s="8" t="s">
        <v>198</v>
      </c>
      <c r="B104" s="8" t="s">
        <v>101</v>
      </c>
      <c r="C104" s="2">
        <v>9.3921210540046998E-3</v>
      </c>
      <c r="D104" s="2">
        <v>1.0760632146987E-2</v>
      </c>
      <c r="E104" s="2">
        <v>1.1454862763763301E-2</v>
      </c>
      <c r="F104" s="2">
        <v>1.1664506572856901E-2</v>
      </c>
      <c r="G104" s="2">
        <v>1.2462397937258301E-2</v>
      </c>
      <c r="H104" s="2">
        <v>1.4152519209159701E-2</v>
      </c>
      <c r="I104" s="2">
        <v>1.4956011730205301E-2</v>
      </c>
      <c r="J104" s="2">
        <v>1.5216238099226599E-2</v>
      </c>
      <c r="K104" s="2">
        <v>1.55310486154178E-2</v>
      </c>
      <c r="L104" s="2">
        <v>1.71795207542229E-2</v>
      </c>
      <c r="M104" s="2">
        <v>1.9615268100575602E-2</v>
      </c>
      <c r="N104" s="2">
        <v>2.20548172363964E-2</v>
      </c>
    </row>
    <row r="105" spans="1:14" x14ac:dyDescent="0.3">
      <c r="A105" s="8" t="s">
        <v>198</v>
      </c>
      <c r="B105" s="8" t="s">
        <v>102</v>
      </c>
      <c r="C105" s="2">
        <v>0.18513566397077999</v>
      </c>
      <c r="D105" s="2">
        <v>0.19089682641654901</v>
      </c>
      <c r="E105" s="2">
        <v>0.196477867682056</v>
      </c>
      <c r="F105" s="2">
        <v>0.20079614886132199</v>
      </c>
      <c r="G105" s="2">
        <v>0.20378783227945199</v>
      </c>
      <c r="H105" s="2">
        <v>0.20997965195735999</v>
      </c>
      <c r="I105" s="2">
        <v>0.21287390029325501</v>
      </c>
      <c r="J105" s="2">
        <v>0.21308317279504099</v>
      </c>
      <c r="K105" s="2">
        <v>0.21223070078464201</v>
      </c>
      <c r="L105" s="2">
        <v>0.20984679848107901</v>
      </c>
      <c r="M105" s="2">
        <v>0.22760779561749001</v>
      </c>
      <c r="N105" s="2">
        <v>0.23350626584227599</v>
      </c>
    </row>
    <row r="106" spans="1:14" x14ac:dyDescent="0.3">
      <c r="A106" s="8" t="s">
        <v>198</v>
      </c>
      <c r="B106" s="8" t="s">
        <v>103</v>
      </c>
      <c r="C106" s="2">
        <v>8.4724758674667403E-2</v>
      </c>
      <c r="D106" s="2">
        <v>8.6342027495824203E-2</v>
      </c>
      <c r="E106" s="2">
        <v>8.85292717753451E-2</v>
      </c>
      <c r="F106" s="2">
        <v>9.0384496698142303E-2</v>
      </c>
      <c r="G106" s="2">
        <v>9.1902510896924305E-2</v>
      </c>
      <c r="H106" s="2">
        <v>9.3843957846144493E-2</v>
      </c>
      <c r="I106" s="2">
        <v>9.7448680351906194E-2</v>
      </c>
      <c r="J106" s="2">
        <v>0.100678448781305</v>
      </c>
      <c r="K106" s="2">
        <v>0.10289319707714301</v>
      </c>
      <c r="L106" s="2">
        <v>0.10373183187115401</v>
      </c>
      <c r="M106" s="2">
        <v>0.11456124406745399</v>
      </c>
      <c r="N106" s="2">
        <v>0.121881884727454</v>
      </c>
    </row>
    <row r="107" spans="1:14" x14ac:dyDescent="0.3">
      <c r="A107" s="8" t="s">
        <v>198</v>
      </c>
      <c r="B107" s="8" t="s">
        <v>104</v>
      </c>
      <c r="C107" s="2">
        <v>2.6089225150012999E-3</v>
      </c>
      <c r="D107" s="2">
        <v>2.6018244892714901E-3</v>
      </c>
      <c r="E107" s="2">
        <v>2.4750118990956699E-3</v>
      </c>
      <c r="F107" s="2">
        <v>2.7464049867308498E-3</v>
      </c>
      <c r="G107" s="2">
        <v>2.5784271594327499E-3</v>
      </c>
      <c r="H107" s="2">
        <v>2.5510978831961599E-3</v>
      </c>
      <c r="I107" s="2">
        <v>2.5219941348973598E-3</v>
      </c>
      <c r="J107" s="2">
        <v>2.3452550464863101E-3</v>
      </c>
      <c r="K107" s="2">
        <v>2.2110173376115598E-3</v>
      </c>
      <c r="L107" s="2">
        <v>2.1212518004451999E-3</v>
      </c>
      <c r="M107" s="2">
        <v>2.0195900232252901E-3</v>
      </c>
      <c r="N107" s="2">
        <v>1.8714613981474901E-3</v>
      </c>
    </row>
    <row r="108" spans="1:14" x14ac:dyDescent="0.3">
      <c r="A108" s="8" t="s">
        <v>198</v>
      </c>
      <c r="B108" s="8" t="s">
        <v>105</v>
      </c>
      <c r="C108" s="2">
        <v>8.4529089486042305E-2</v>
      </c>
      <c r="D108" s="2">
        <v>9.0871129384556104E-2</v>
      </c>
      <c r="E108" s="2">
        <v>9.9317785181659499E-2</v>
      </c>
      <c r="F108" s="2">
        <v>0.106616058754552</v>
      </c>
      <c r="G108" s="2">
        <v>0.116458960034379</v>
      </c>
      <c r="H108" s="2">
        <v>0.124791204786346</v>
      </c>
      <c r="I108" s="2">
        <v>0.13727272727272699</v>
      </c>
      <c r="J108" s="2">
        <v>0.152134461289332</v>
      </c>
      <c r="K108" s="2">
        <v>0.16836088117129999</v>
      </c>
      <c r="L108" s="2">
        <v>0.18441796516956899</v>
      </c>
      <c r="M108" s="2">
        <v>0.21205695243865499</v>
      </c>
      <c r="N108" s="2">
        <v>0.23741501433207801</v>
      </c>
    </row>
    <row r="109" spans="1:14" x14ac:dyDescent="0.3">
      <c r="A109" s="8" t="s">
        <v>198</v>
      </c>
      <c r="B109" s="8" t="s">
        <v>106</v>
      </c>
      <c r="C109" s="2">
        <v>1.2881554917818901E-2</v>
      </c>
      <c r="D109" s="2">
        <v>1.32982140562765E-2</v>
      </c>
      <c r="E109" s="2">
        <v>1.34856417578931E-2</v>
      </c>
      <c r="F109" s="2">
        <v>1.4133185212614899E-2</v>
      </c>
      <c r="G109" s="2">
        <v>1.39971760083492E-2</v>
      </c>
      <c r="H109" s="2">
        <v>1.47902936799587E-2</v>
      </c>
      <c r="I109" s="2">
        <v>1.5307917888563101E-2</v>
      </c>
      <c r="J109" s="2">
        <v>1.50208001786861E-2</v>
      </c>
      <c r="K109" s="2">
        <v>1.59355030064443E-2</v>
      </c>
      <c r="L109" s="2">
        <v>1.7127144166557501E-2</v>
      </c>
      <c r="M109" s="2">
        <v>1.8857921841866101E-2</v>
      </c>
      <c r="N109" s="2">
        <v>1.9756946912088701E-2</v>
      </c>
    </row>
    <row r="110" spans="1:14" x14ac:dyDescent="0.3">
      <c r="A110" s="8" t="s">
        <v>198</v>
      </c>
      <c r="B110" s="8" t="s">
        <v>16</v>
      </c>
      <c r="C110" s="2">
        <v>6.0331333159405198E-3</v>
      </c>
      <c r="D110" s="2">
        <v>6.0066812283181299E-3</v>
      </c>
      <c r="E110" s="2">
        <v>6.6317626527050604E-3</v>
      </c>
      <c r="F110" s="2">
        <v>6.4185644633709803E-3</v>
      </c>
      <c r="G110" s="2">
        <v>6.5074590214255004E-3</v>
      </c>
      <c r="H110" s="2">
        <v>6.6510766240471296E-3</v>
      </c>
      <c r="I110" s="2">
        <v>7.0674486803519098E-3</v>
      </c>
      <c r="J110" s="2">
        <v>7.2870424658681597E-3</v>
      </c>
      <c r="K110" s="2">
        <v>7.0375064038611899E-3</v>
      </c>
      <c r="L110" s="2">
        <v>6.9660861594867101E-3</v>
      </c>
      <c r="M110" s="2">
        <v>7.1947894577400803E-3</v>
      </c>
      <c r="N110" s="2">
        <v>7.5095349773766397E-3</v>
      </c>
    </row>
    <row r="111" spans="1:14" x14ac:dyDescent="0.3">
      <c r="A111" s="8" t="s">
        <v>198</v>
      </c>
      <c r="B111" s="8" t="s">
        <v>107</v>
      </c>
      <c r="C111" s="2">
        <v>0.12170623532481099</v>
      </c>
      <c r="D111" s="2">
        <v>0.12723242965437501</v>
      </c>
      <c r="E111" s="2">
        <v>0.13349198794225001</v>
      </c>
      <c r="F111" s="2">
        <v>0.137165956921558</v>
      </c>
      <c r="G111" s="2">
        <v>0.14009454232917901</v>
      </c>
      <c r="H111" s="2">
        <v>0.14565554104534301</v>
      </c>
      <c r="I111" s="2">
        <v>0.14762463343108501</v>
      </c>
      <c r="J111" s="2">
        <v>0.14886785604601199</v>
      </c>
      <c r="K111" s="2">
        <v>0.150052579070833</v>
      </c>
      <c r="L111" s="2">
        <v>0.14801623674217601</v>
      </c>
      <c r="M111" s="2">
        <v>0.16070887609815199</v>
      </c>
      <c r="N111" s="2">
        <v>0.16269869471489801</v>
      </c>
    </row>
    <row r="112" spans="1:14" x14ac:dyDescent="0.3">
      <c r="A112" s="8" t="s">
        <v>198</v>
      </c>
      <c r="B112" s="8" t="s">
        <v>108</v>
      </c>
      <c r="C112" s="2">
        <v>5.5341768849465199E-2</v>
      </c>
      <c r="D112" s="2">
        <v>5.7400745213927802E-2</v>
      </c>
      <c r="E112" s="2">
        <v>5.9844518483261902E-2</v>
      </c>
      <c r="F112" s="2">
        <v>6.2611862000863994E-2</v>
      </c>
      <c r="G112" s="2">
        <v>6.3816072195960499E-2</v>
      </c>
      <c r="H112" s="2">
        <v>6.31700428220002E-2</v>
      </c>
      <c r="I112" s="2">
        <v>6.3665689149560098E-2</v>
      </c>
      <c r="J112" s="2">
        <v>6.2931010414049193E-2</v>
      </c>
      <c r="K112" s="2">
        <v>6.2852212365518897E-2</v>
      </c>
      <c r="L112" s="2">
        <v>6.1044912923923E-2</v>
      </c>
      <c r="M112" s="2">
        <v>6.68231848934666E-2</v>
      </c>
      <c r="N112" s="2">
        <v>6.7609504181176394E-2</v>
      </c>
    </row>
    <row r="113" spans="1:14" x14ac:dyDescent="0.3">
      <c r="A113" s="8" t="s">
        <v>198</v>
      </c>
      <c r="B113" s="8" t="s">
        <v>109</v>
      </c>
      <c r="C113" s="2">
        <v>0.43764675189146901</v>
      </c>
      <c r="D113" s="2">
        <v>0.41458948991391498</v>
      </c>
      <c r="E113" s="2">
        <v>0.38829128986196998</v>
      </c>
      <c r="F113" s="2">
        <v>0.36746281552798898</v>
      </c>
      <c r="G113" s="2">
        <v>0.348394622137639</v>
      </c>
      <c r="H113" s="2">
        <v>0.32441461414644501</v>
      </c>
      <c r="I113" s="2">
        <v>0.30126099706744902</v>
      </c>
      <c r="J113" s="2">
        <v>0.28243571488399399</v>
      </c>
      <c r="K113" s="2">
        <v>0.26289535416722798</v>
      </c>
      <c r="L113" s="2">
        <v>0.24954825193138699</v>
      </c>
      <c r="M113" s="2">
        <v>0.170554377461375</v>
      </c>
      <c r="N113" s="2">
        <v>0.125695875678109</v>
      </c>
    </row>
    <row r="114" spans="1:14" x14ac:dyDescent="0.3">
      <c r="A114" s="8" t="s">
        <v>199</v>
      </c>
      <c r="B114" s="8" t="s">
        <v>101</v>
      </c>
      <c r="C114" s="2">
        <v>7.8153800781537996E-3</v>
      </c>
      <c r="D114" s="2">
        <v>8.2558598657525399E-3</v>
      </c>
      <c r="E114" s="2">
        <v>8.9907925618342693E-3</v>
      </c>
      <c r="F114" s="2">
        <v>9.7653403293980496E-3</v>
      </c>
      <c r="G114" s="2">
        <v>1.0828117130728799E-2</v>
      </c>
      <c r="H114" s="2">
        <v>1.0887182016771199E-2</v>
      </c>
      <c r="I114" s="2">
        <v>1.1441647597254001E-2</v>
      </c>
      <c r="J114" s="2">
        <v>1.2166250164408801E-2</v>
      </c>
      <c r="K114" s="2">
        <v>1.30247850278199E-2</v>
      </c>
      <c r="L114" s="2">
        <v>1.4455374280230301E-2</v>
      </c>
      <c r="M114" s="2">
        <v>1.8057658790251101E-2</v>
      </c>
      <c r="N114" s="2">
        <v>2.03429314407996E-2</v>
      </c>
    </row>
    <row r="115" spans="1:14" x14ac:dyDescent="0.3">
      <c r="A115" s="8" t="s">
        <v>199</v>
      </c>
      <c r="B115" s="8" t="s">
        <v>102</v>
      </c>
      <c r="C115" s="2">
        <v>0.19693283196932801</v>
      </c>
      <c r="D115" s="2">
        <v>0.20330952295488</v>
      </c>
      <c r="E115" s="2">
        <v>0.20953240657158301</v>
      </c>
      <c r="F115" s="2">
        <v>0.216477189914007</v>
      </c>
      <c r="G115" s="2">
        <v>0.22206633570760501</v>
      </c>
      <c r="H115" s="2">
        <v>0.22711577760552501</v>
      </c>
      <c r="I115" s="2">
        <v>0.23036988968202499</v>
      </c>
      <c r="J115" s="2">
        <v>0.23451269235828001</v>
      </c>
      <c r="K115" s="2">
        <v>0.23567905918057699</v>
      </c>
      <c r="L115" s="2">
        <v>0.238633637236084</v>
      </c>
      <c r="M115" s="2">
        <v>0.25972170633446701</v>
      </c>
      <c r="N115" s="2">
        <v>0.26933391120621902</v>
      </c>
    </row>
    <row r="116" spans="1:14" x14ac:dyDescent="0.3">
      <c r="A116" s="8" t="s">
        <v>199</v>
      </c>
      <c r="B116" s="8" t="s">
        <v>103</v>
      </c>
      <c r="C116" s="2">
        <v>6.4845535648455396E-2</v>
      </c>
      <c r="D116" s="2">
        <v>6.3498330880505396E-2</v>
      </c>
      <c r="E116" s="2">
        <v>6.2899440332189901E-2</v>
      </c>
      <c r="F116" s="2">
        <v>6.2454452703687498E-2</v>
      </c>
      <c r="G116" s="2">
        <v>6.2162745521260498E-2</v>
      </c>
      <c r="H116" s="2">
        <v>6.23634698048059E-2</v>
      </c>
      <c r="I116" s="2">
        <v>6.38341473410977E-2</v>
      </c>
      <c r="J116" s="2">
        <v>6.3132973826121305E-2</v>
      </c>
      <c r="K116" s="2">
        <v>6.4017450682852806E-2</v>
      </c>
      <c r="L116" s="2">
        <v>6.6248800383877204E-2</v>
      </c>
      <c r="M116" s="2">
        <v>7.3316380468013406E-2</v>
      </c>
      <c r="N116" s="2">
        <v>7.8446244277703997E-2</v>
      </c>
    </row>
    <row r="117" spans="1:14" x14ac:dyDescent="0.3">
      <c r="A117" s="8" t="s">
        <v>199</v>
      </c>
      <c r="B117" s="8" t="s">
        <v>104</v>
      </c>
      <c r="C117" s="2">
        <v>2.7280100272801E-3</v>
      </c>
      <c r="D117" s="2">
        <v>2.4767579597257598E-3</v>
      </c>
      <c r="E117" s="2">
        <v>2.4914244448456398E-3</v>
      </c>
      <c r="F117" s="2">
        <v>2.55064859349949E-3</v>
      </c>
      <c r="G117" s="2">
        <v>2.6980358299158202E-3</v>
      </c>
      <c r="H117" s="2">
        <v>2.81868790078219E-3</v>
      </c>
      <c r="I117" s="2">
        <v>2.8006420984323199E-3</v>
      </c>
      <c r="J117" s="2">
        <v>2.7291858476917001E-3</v>
      </c>
      <c r="K117" s="2">
        <v>2.90844714213455E-3</v>
      </c>
      <c r="L117" s="2">
        <v>2.7591170825335899E-3</v>
      </c>
      <c r="M117" s="2">
        <v>2.7715077573645E-3</v>
      </c>
      <c r="N117" s="2">
        <v>2.87130590242977E-3</v>
      </c>
    </row>
    <row r="118" spans="1:14" x14ac:dyDescent="0.3">
      <c r="A118" s="8" t="s">
        <v>199</v>
      </c>
      <c r="B118" s="8" t="s">
        <v>105</v>
      </c>
      <c r="C118" s="2">
        <v>7.0928260709282598E-2</v>
      </c>
      <c r="D118" s="2">
        <v>7.5236009907031803E-2</v>
      </c>
      <c r="E118" s="2">
        <v>7.9328398627911204E-2</v>
      </c>
      <c r="F118" s="2">
        <v>7.9981052324734001E-2</v>
      </c>
      <c r="G118" s="2">
        <v>8.3495215483128299E-2</v>
      </c>
      <c r="H118" s="2">
        <v>9.1149319991543895E-2</v>
      </c>
      <c r="I118" s="2">
        <v>0.101267119778681</v>
      </c>
      <c r="J118" s="2">
        <v>0.109923714323293</v>
      </c>
      <c r="K118" s="2">
        <v>0.118866970156803</v>
      </c>
      <c r="L118" s="2">
        <v>0.12904870441458699</v>
      </c>
      <c r="M118" s="2">
        <v>0.148918540529729</v>
      </c>
      <c r="N118" s="2">
        <v>0.16547931847116501</v>
      </c>
    </row>
    <row r="119" spans="1:14" x14ac:dyDescent="0.3">
      <c r="A119" s="8" t="s">
        <v>199</v>
      </c>
      <c r="B119" s="8" t="s">
        <v>106</v>
      </c>
      <c r="C119" s="2">
        <v>4.0551500405515001E-3</v>
      </c>
      <c r="D119" s="2">
        <v>4.3791952331383001E-3</v>
      </c>
      <c r="E119" s="2">
        <v>4.4773424805921603E-3</v>
      </c>
      <c r="F119" s="2">
        <v>4.7369188164990503E-3</v>
      </c>
      <c r="G119" s="2">
        <v>4.7845168717173901E-3</v>
      </c>
      <c r="H119" s="2">
        <v>5.0031710238883798E-3</v>
      </c>
      <c r="I119" s="2">
        <v>4.6791215546979096E-3</v>
      </c>
      <c r="J119" s="2">
        <v>4.8993818229646196E-3</v>
      </c>
      <c r="K119" s="2">
        <v>5.0265553869499203E-3</v>
      </c>
      <c r="L119" s="2">
        <v>5.0383877159308997E-3</v>
      </c>
      <c r="M119" s="2">
        <v>5.7144489842566896E-3</v>
      </c>
      <c r="N119" s="2">
        <v>6.3114554270390297E-3</v>
      </c>
    </row>
    <row r="120" spans="1:14" x14ac:dyDescent="0.3">
      <c r="A120" s="8" t="s">
        <v>199</v>
      </c>
      <c r="B120" s="8" t="s">
        <v>16</v>
      </c>
      <c r="C120" s="2">
        <v>6.0827250608272501E-3</v>
      </c>
      <c r="D120" s="2">
        <v>6.6764779783911798E-3</v>
      </c>
      <c r="E120" s="2">
        <v>6.5354757176385603E-3</v>
      </c>
      <c r="F120" s="2">
        <v>6.9231890394986203E-3</v>
      </c>
      <c r="G120" s="2">
        <v>6.9789193467155904E-3</v>
      </c>
      <c r="H120" s="2">
        <v>7.2933549432739097E-3</v>
      </c>
      <c r="I120" s="2">
        <v>7.0016052460808104E-3</v>
      </c>
      <c r="J120" s="2">
        <v>6.9709325266342197E-3</v>
      </c>
      <c r="K120" s="2">
        <v>6.8601416287304004E-3</v>
      </c>
      <c r="L120" s="2">
        <v>7.1976967370441496E-3</v>
      </c>
      <c r="M120" s="2">
        <v>7.5430726592188302E-3</v>
      </c>
      <c r="N120" s="2">
        <v>8.5055665411599007E-3</v>
      </c>
    </row>
    <row r="121" spans="1:14" x14ac:dyDescent="0.3">
      <c r="A121" s="8" t="s">
        <v>199</v>
      </c>
      <c r="B121" s="8" t="s">
        <v>107</v>
      </c>
      <c r="C121" s="2">
        <v>0.157118631571186</v>
      </c>
      <c r="D121" s="2">
        <v>0.164830036971894</v>
      </c>
      <c r="E121" s="2">
        <v>0.174833002346994</v>
      </c>
      <c r="F121" s="2">
        <v>0.18769129864451201</v>
      </c>
      <c r="G121" s="2">
        <v>0.19307144398877599</v>
      </c>
      <c r="H121" s="2">
        <v>0.19980973856669701</v>
      </c>
      <c r="I121" s="2">
        <v>0.207930598722634</v>
      </c>
      <c r="J121" s="2">
        <v>0.21540839142443799</v>
      </c>
      <c r="K121" s="2">
        <v>0.22040971168437001</v>
      </c>
      <c r="L121" s="2">
        <v>0.22033949136276401</v>
      </c>
      <c r="M121" s="2">
        <v>0.23997828509385999</v>
      </c>
      <c r="N121" s="2">
        <v>0.24525286453395501</v>
      </c>
    </row>
    <row r="122" spans="1:14" x14ac:dyDescent="0.3">
      <c r="A122" s="8" t="s">
        <v>199</v>
      </c>
      <c r="B122" s="8" t="s">
        <v>108</v>
      </c>
      <c r="C122" s="2">
        <v>5.88734055887341E-2</v>
      </c>
      <c r="D122" s="2">
        <v>6.14882084784091E-2</v>
      </c>
      <c r="E122" s="2">
        <v>6.3188301137389394E-2</v>
      </c>
      <c r="F122" s="2">
        <v>6.4859349948986997E-2</v>
      </c>
      <c r="G122" s="2">
        <v>6.7199079070436707E-2</v>
      </c>
      <c r="H122" s="2">
        <v>6.9621591149319997E-2</v>
      </c>
      <c r="I122" s="2">
        <v>7.05625192117217E-2</v>
      </c>
      <c r="J122" s="2">
        <v>7.0630014467973207E-2</v>
      </c>
      <c r="K122" s="2">
        <v>7.0118866970156804E-2</v>
      </c>
      <c r="L122" s="2">
        <v>6.9847648752399197E-2</v>
      </c>
      <c r="M122" s="2">
        <v>7.6087888225377903E-2</v>
      </c>
      <c r="N122" s="2">
        <v>7.8202454153912804E-2</v>
      </c>
    </row>
    <row r="123" spans="1:14" x14ac:dyDescent="0.3">
      <c r="A123" s="8" t="s">
        <v>199</v>
      </c>
      <c r="B123" s="8" t="s">
        <v>109</v>
      </c>
      <c r="C123" s="2">
        <v>0.430620069306201</v>
      </c>
      <c r="D123" s="2">
        <v>0.40984959977027202</v>
      </c>
      <c r="E123" s="2">
        <v>0.38772341577902097</v>
      </c>
      <c r="F123" s="2">
        <v>0.36456055968517698</v>
      </c>
      <c r="G123" s="2">
        <v>0.346715591049716</v>
      </c>
      <c r="H123" s="2">
        <v>0.32393770699739299</v>
      </c>
      <c r="I123" s="2">
        <v>0.300112708767376</v>
      </c>
      <c r="J123" s="2">
        <v>0.27962646323819501</v>
      </c>
      <c r="K123" s="2">
        <v>0.26308801213960498</v>
      </c>
      <c r="L123" s="2">
        <v>0.24643114203454899</v>
      </c>
      <c r="M123" s="2">
        <v>0.16789051115746201</v>
      </c>
      <c r="N123" s="2">
        <v>0.12525394804561599</v>
      </c>
    </row>
    <row r="124" spans="1:14" x14ac:dyDescent="0.3">
      <c r="A124" s="8" t="s">
        <v>200</v>
      </c>
      <c r="B124" s="8" t="s">
        <v>101</v>
      </c>
      <c r="C124" s="2">
        <v>8.2308055043511796E-3</v>
      </c>
      <c r="D124" s="2">
        <v>8.5996662816069797E-3</v>
      </c>
      <c r="E124" s="2">
        <v>9.6931894807822001E-3</v>
      </c>
      <c r="F124" s="2">
        <v>9.8071399261386895E-3</v>
      </c>
      <c r="G124" s="2">
        <v>1.0734507706826E-2</v>
      </c>
      <c r="H124" s="2">
        <v>1.04409641230701E-2</v>
      </c>
      <c r="I124" s="2">
        <v>1.1340206185567E-2</v>
      </c>
      <c r="J124" s="2">
        <v>1.2355736591989099E-2</v>
      </c>
      <c r="K124" s="2">
        <v>1.2821351475109599E-2</v>
      </c>
      <c r="L124" s="2">
        <v>1.3357079252003599E-2</v>
      </c>
      <c r="M124" s="2">
        <v>1.6447747436340601E-2</v>
      </c>
      <c r="N124" s="2">
        <v>1.8878057949998701E-2</v>
      </c>
    </row>
    <row r="125" spans="1:14" x14ac:dyDescent="0.3">
      <c r="A125" s="8" t="s">
        <v>200</v>
      </c>
      <c r="B125" s="8" t="s">
        <v>102</v>
      </c>
      <c r="C125" s="2">
        <v>0.193252454237579</v>
      </c>
      <c r="D125" s="2">
        <v>0.200316604629273</v>
      </c>
      <c r="E125" s="2">
        <v>0.20444200944032401</v>
      </c>
      <c r="F125" s="2">
        <v>0.20861715223635599</v>
      </c>
      <c r="G125" s="2">
        <v>0.213078011953444</v>
      </c>
      <c r="H125" s="2">
        <v>0.22025991336221301</v>
      </c>
      <c r="I125" s="2">
        <v>0.22513330963384301</v>
      </c>
      <c r="J125" s="2">
        <v>0.22674813306177899</v>
      </c>
      <c r="K125" s="2">
        <v>0.22653234774645101</v>
      </c>
      <c r="L125" s="2">
        <v>0.22713175914268999</v>
      </c>
      <c r="M125" s="2">
        <v>0.242625878557438</v>
      </c>
      <c r="N125" s="2">
        <v>0.24995300625688099</v>
      </c>
    </row>
    <row r="126" spans="1:14" x14ac:dyDescent="0.3">
      <c r="A126" s="8" t="s">
        <v>200</v>
      </c>
      <c r="B126" s="8" t="s">
        <v>103</v>
      </c>
      <c r="C126" s="2">
        <v>6.7003901058858797E-2</v>
      </c>
      <c r="D126" s="2">
        <v>6.7642151200102696E-2</v>
      </c>
      <c r="E126" s="2">
        <v>6.8231625084288594E-2</v>
      </c>
      <c r="F126" s="2">
        <v>6.8485843249897399E-2</v>
      </c>
      <c r="G126" s="2">
        <v>7.0226486316451703E-2</v>
      </c>
      <c r="H126" s="2">
        <v>7.2901625384131197E-2</v>
      </c>
      <c r="I126" s="2">
        <v>7.5577675079985807E-2</v>
      </c>
      <c r="J126" s="2">
        <v>7.7460964019008802E-2</v>
      </c>
      <c r="K126" s="2">
        <v>7.8498070255772906E-2</v>
      </c>
      <c r="L126" s="2">
        <v>7.9712592501612098E-2</v>
      </c>
      <c r="M126" s="2">
        <v>8.8633483120175105E-2</v>
      </c>
      <c r="N126" s="2">
        <v>9.4417143317489696E-2</v>
      </c>
    </row>
    <row r="127" spans="1:14" x14ac:dyDescent="0.3">
      <c r="A127" s="8" t="s">
        <v>200</v>
      </c>
      <c r="B127" s="8" t="s">
        <v>104</v>
      </c>
      <c r="C127" s="2">
        <v>6.0444977922579001E-3</v>
      </c>
      <c r="D127" s="2">
        <v>5.8186796731271098E-3</v>
      </c>
      <c r="E127" s="2">
        <v>6.0687795010114596E-3</v>
      </c>
      <c r="F127" s="2">
        <v>5.7447681575707801E-3</v>
      </c>
      <c r="G127" s="2">
        <v>5.5835168291915697E-3</v>
      </c>
      <c r="H127" s="2">
        <v>5.2945314524788E-3</v>
      </c>
      <c r="I127" s="2">
        <v>5.3323853537148996E-3</v>
      </c>
      <c r="J127" s="2">
        <v>5.0577053632043503E-3</v>
      </c>
      <c r="K127" s="2">
        <v>4.5463465689801804E-3</v>
      </c>
      <c r="L127" s="2">
        <v>4.4830656799827997E-3</v>
      </c>
      <c r="M127" s="2">
        <v>4.7240465491416098E-3</v>
      </c>
      <c r="N127" s="2">
        <v>4.7799350143666597E-3</v>
      </c>
    </row>
    <row r="128" spans="1:14" x14ac:dyDescent="0.3">
      <c r="A128" s="8" t="s">
        <v>200</v>
      </c>
      <c r="B128" s="8" t="s">
        <v>105</v>
      </c>
      <c r="C128" s="2">
        <v>8.4665837870279106E-2</v>
      </c>
      <c r="D128" s="2">
        <v>8.8649296196465999E-2</v>
      </c>
      <c r="E128" s="2">
        <v>9.4908968307484798E-2</v>
      </c>
      <c r="F128" s="2">
        <v>0.103282724661469</v>
      </c>
      <c r="G128" s="2">
        <v>0.10962566844919799</v>
      </c>
      <c r="H128" s="2">
        <v>0.12070050723832799</v>
      </c>
      <c r="I128" s="2">
        <v>0.130856736580164</v>
      </c>
      <c r="J128" s="2">
        <v>0.144534962661236</v>
      </c>
      <c r="K128" s="2">
        <v>0.156570942630994</v>
      </c>
      <c r="L128" s="2">
        <v>0.17757238922835999</v>
      </c>
      <c r="M128" s="2">
        <v>0.209701578522871</v>
      </c>
      <c r="N128" s="2">
        <v>0.22989339133703901</v>
      </c>
    </row>
    <row r="129" spans="1:14" x14ac:dyDescent="0.3">
      <c r="A129" s="8" t="s">
        <v>200</v>
      </c>
      <c r="B129" s="8" t="s">
        <v>106</v>
      </c>
      <c r="C129" s="2">
        <v>3.9867964161701E-3</v>
      </c>
      <c r="D129" s="2">
        <v>3.6794592050656701E-3</v>
      </c>
      <c r="E129" s="2">
        <v>3.6244099797707301E-3</v>
      </c>
      <c r="F129" s="2">
        <v>4.1854739433729998E-3</v>
      </c>
      <c r="G129" s="2">
        <v>5.5048757470902796E-3</v>
      </c>
      <c r="H129" s="2">
        <v>5.6647784071975999E-3</v>
      </c>
      <c r="I129" s="2">
        <v>5.9367223604692501E-3</v>
      </c>
      <c r="J129" s="2">
        <v>6.4494229463679604E-3</v>
      </c>
      <c r="K129" s="2">
        <v>5.8873552691829697E-3</v>
      </c>
      <c r="L129" s="2">
        <v>5.68059692326588E-3</v>
      </c>
      <c r="M129" s="2">
        <v>6.3947459384721701E-3</v>
      </c>
      <c r="N129" s="2">
        <v>6.7670990091033599E-3</v>
      </c>
    </row>
    <row r="130" spans="1:14" x14ac:dyDescent="0.3">
      <c r="A130" s="8" t="s">
        <v>200</v>
      </c>
      <c r="B130" s="8" t="s">
        <v>16</v>
      </c>
      <c r="C130" s="2">
        <v>6.0016290135894001E-3</v>
      </c>
      <c r="D130" s="2">
        <v>6.03260171993326E-3</v>
      </c>
      <c r="E130" s="2">
        <v>6.4059339177343199E-3</v>
      </c>
      <c r="F130" s="2">
        <v>6.6475174394747599E-3</v>
      </c>
      <c r="G130" s="2">
        <v>6.6844919786096298E-3</v>
      </c>
      <c r="H130" s="2">
        <v>6.9606427487133903E-3</v>
      </c>
      <c r="I130" s="2">
        <v>7.03874866690366E-3</v>
      </c>
      <c r="J130" s="2">
        <v>6.6191446028513196E-3</v>
      </c>
      <c r="K130" s="2">
        <v>7.49002420357166E-3</v>
      </c>
      <c r="L130" s="2">
        <v>7.4922467528479803E-3</v>
      </c>
      <c r="M130" s="2">
        <v>8.3534969466528396E-3</v>
      </c>
      <c r="N130" s="2">
        <v>8.5662880313649697E-3</v>
      </c>
    </row>
    <row r="131" spans="1:14" x14ac:dyDescent="0.3">
      <c r="A131" s="8" t="s">
        <v>200</v>
      </c>
      <c r="B131" s="8" t="s">
        <v>107</v>
      </c>
      <c r="C131" s="2">
        <v>0.144982209456853</v>
      </c>
      <c r="D131" s="2">
        <v>0.155007915115732</v>
      </c>
      <c r="E131" s="2">
        <v>0.16389919082939999</v>
      </c>
      <c r="F131" s="2">
        <v>0.17312269183422199</v>
      </c>
      <c r="G131" s="2">
        <v>0.18032400125825701</v>
      </c>
      <c r="H131" s="2">
        <v>0.18578992187789301</v>
      </c>
      <c r="I131" s="2">
        <v>0.19189477426235299</v>
      </c>
      <c r="J131" s="2">
        <v>0.194399185336049</v>
      </c>
      <c r="K131" s="2">
        <v>0.196114345522339</v>
      </c>
      <c r="L131" s="2">
        <v>0.19206558786501701</v>
      </c>
      <c r="M131" s="2">
        <v>0.2050351422975</v>
      </c>
      <c r="N131" s="2">
        <v>0.2090550229598</v>
      </c>
    </row>
    <row r="132" spans="1:14" x14ac:dyDescent="0.3">
      <c r="A132" s="8" t="s">
        <v>200</v>
      </c>
      <c r="B132" s="8" t="s">
        <v>108</v>
      </c>
      <c r="C132" s="2">
        <v>5.4829167917005997E-2</v>
      </c>
      <c r="D132" s="2">
        <v>6.0625508064861201E-2</v>
      </c>
      <c r="E132" s="2">
        <v>6.4522926500337197E-2</v>
      </c>
      <c r="F132" s="2">
        <v>6.5654493229380398E-2</v>
      </c>
      <c r="G132" s="2">
        <v>6.7827933312362407E-2</v>
      </c>
      <c r="H132" s="2">
        <v>7.0013699137324595E-2</v>
      </c>
      <c r="I132" s="2">
        <v>7.02097404905795E-2</v>
      </c>
      <c r="J132" s="2">
        <v>7.0502376103190795E-2</v>
      </c>
      <c r="K132" s="2">
        <v>6.9863282527637904E-2</v>
      </c>
      <c r="L132" s="2">
        <v>6.9333988393158699E-2</v>
      </c>
      <c r="M132" s="2">
        <v>7.3049890540384799E-2</v>
      </c>
      <c r="N132" s="2">
        <v>7.5055721152555099E-2</v>
      </c>
    </row>
    <row r="133" spans="1:14" x14ac:dyDescent="0.3">
      <c r="A133" s="8" t="s">
        <v>200</v>
      </c>
      <c r="B133" s="8" t="s">
        <v>109</v>
      </c>
      <c r="C133" s="2">
        <v>0.43100270073305602</v>
      </c>
      <c r="D133" s="2">
        <v>0.40362811791383202</v>
      </c>
      <c r="E133" s="2">
        <v>0.37820296695886702</v>
      </c>
      <c r="F133" s="2">
        <v>0.35445219532211703</v>
      </c>
      <c r="G133" s="2">
        <v>0.33041050644856901</v>
      </c>
      <c r="H133" s="2">
        <v>0.30197341626865098</v>
      </c>
      <c r="I133" s="2">
        <v>0.27667970138642001</v>
      </c>
      <c r="J133" s="2">
        <v>0.255872369314324</v>
      </c>
      <c r="K133" s="2">
        <v>0.241675933799961</v>
      </c>
      <c r="L133" s="2">
        <v>0.22317069426106201</v>
      </c>
      <c r="M133" s="2">
        <v>0.145033990091024</v>
      </c>
      <c r="N133" s="2">
        <v>0.102634334971401</v>
      </c>
    </row>
    <row r="134" spans="1:14" x14ac:dyDescent="0.3">
      <c r="A134" s="8" t="s">
        <v>201</v>
      </c>
      <c r="B134" s="8" t="s">
        <v>101</v>
      </c>
      <c r="C134" s="2">
        <v>9.1746433086508893E-3</v>
      </c>
      <c r="D134" s="2">
        <v>9.3461290553605997E-3</v>
      </c>
      <c r="E134" s="2">
        <v>9.5553891681819797E-3</v>
      </c>
      <c r="F134" s="2">
        <v>1.06090373280943E-2</v>
      </c>
      <c r="G134" s="2">
        <v>1.1160244261949901E-2</v>
      </c>
      <c r="H134" s="2">
        <v>1.1948497854077301E-2</v>
      </c>
      <c r="I134" s="2">
        <v>1.30646515533165E-2</v>
      </c>
      <c r="J134" s="2">
        <v>1.3733402759697999E-2</v>
      </c>
      <c r="K134" s="2">
        <v>1.5230769230769201E-2</v>
      </c>
      <c r="L134" s="2">
        <v>1.5985630893578798E-2</v>
      </c>
      <c r="M134" s="2">
        <v>2.1107646107646101E-2</v>
      </c>
      <c r="N134" s="2">
        <v>2.3725570589039201E-2</v>
      </c>
    </row>
    <row r="135" spans="1:14" x14ac:dyDescent="0.3">
      <c r="A135" s="8" t="s">
        <v>201</v>
      </c>
      <c r="B135" s="8" t="s">
        <v>102</v>
      </c>
      <c r="C135" s="2">
        <v>0.21748239118656301</v>
      </c>
      <c r="D135" s="2">
        <v>0.222874740385304</v>
      </c>
      <c r="E135" s="2">
        <v>0.22943630334795201</v>
      </c>
      <c r="F135" s="2">
        <v>0.23707804965172399</v>
      </c>
      <c r="G135" s="2">
        <v>0.24138415104934399</v>
      </c>
      <c r="H135" s="2">
        <v>0.24645493562231799</v>
      </c>
      <c r="I135" s="2">
        <v>0.25303106633081401</v>
      </c>
      <c r="J135" s="2">
        <v>0.25403540744597802</v>
      </c>
      <c r="K135" s="2">
        <v>0.25073846153846202</v>
      </c>
      <c r="L135" s="2">
        <v>0.24999251609040599</v>
      </c>
      <c r="M135" s="2">
        <v>0.27061677061677097</v>
      </c>
      <c r="N135" s="2">
        <v>0.27945879458794598</v>
      </c>
    </row>
    <row r="136" spans="1:14" x14ac:dyDescent="0.3">
      <c r="A136" s="8" t="s">
        <v>201</v>
      </c>
      <c r="B136" s="8" t="s">
        <v>103</v>
      </c>
      <c r="C136" s="2">
        <v>4.9413039552104E-2</v>
      </c>
      <c r="D136" s="2">
        <v>4.9881830552173601E-2</v>
      </c>
      <c r="E136" s="2">
        <v>5.1984169429885499E-2</v>
      </c>
      <c r="F136" s="2">
        <v>5.3330951955706397E-2</v>
      </c>
      <c r="G136" s="2">
        <v>5.6503123464589002E-2</v>
      </c>
      <c r="H136" s="2">
        <v>5.8197424892703901E-2</v>
      </c>
      <c r="I136" s="2">
        <v>6.0419815281276198E-2</v>
      </c>
      <c r="J136" s="2">
        <v>6.4078365009112195E-2</v>
      </c>
      <c r="K136" s="2">
        <v>6.5384615384615402E-2</v>
      </c>
      <c r="L136" s="2">
        <v>6.9121389013620693E-2</v>
      </c>
      <c r="M136" s="2">
        <v>7.7904827904827903E-2</v>
      </c>
      <c r="N136" s="2">
        <v>8.6893535602022703E-2</v>
      </c>
    </row>
    <row r="137" spans="1:14" x14ac:dyDescent="0.3">
      <c r="A137" s="8" t="s">
        <v>201</v>
      </c>
      <c r="B137" s="8" t="s">
        <v>104</v>
      </c>
      <c r="C137" s="2">
        <v>3.6481849376918899E-3</v>
      </c>
      <c r="D137" s="2">
        <v>4.1180262121320596E-3</v>
      </c>
      <c r="E137" s="2">
        <v>4.3498413377544799E-3</v>
      </c>
      <c r="F137" s="2">
        <v>4.4293623861403801E-3</v>
      </c>
      <c r="G137" s="2">
        <v>4.3517933600056196E-3</v>
      </c>
      <c r="H137" s="2">
        <v>4.2231759656652396E-3</v>
      </c>
      <c r="I137" s="2">
        <v>4.2317380352644802E-3</v>
      </c>
      <c r="J137" s="2">
        <v>4.1981254881541304E-3</v>
      </c>
      <c r="K137" s="2">
        <v>4.5538461538461496E-3</v>
      </c>
      <c r="L137" s="2">
        <v>3.53240532854363E-3</v>
      </c>
      <c r="M137" s="2">
        <v>3.9847539847539803E-3</v>
      </c>
      <c r="N137" s="2">
        <v>4.2093754270876001E-3</v>
      </c>
    </row>
    <row r="138" spans="1:14" x14ac:dyDescent="0.3">
      <c r="A138" s="8" t="s">
        <v>201</v>
      </c>
      <c r="B138" s="8" t="s">
        <v>105</v>
      </c>
      <c r="C138" s="2">
        <v>4.9376918909156603E-2</v>
      </c>
      <c r="D138" s="2">
        <v>5.1099333954021303E-2</v>
      </c>
      <c r="E138" s="2">
        <v>5.4230398973152197E-2</v>
      </c>
      <c r="F138" s="2">
        <v>5.8188962314699097E-2</v>
      </c>
      <c r="G138" s="2">
        <v>6.27851477504036E-2</v>
      </c>
      <c r="H138" s="2">
        <v>6.7639484978540804E-2</v>
      </c>
      <c r="I138" s="2">
        <v>7.5398824517212401E-2</v>
      </c>
      <c r="J138" s="2">
        <v>8.5524602967977106E-2</v>
      </c>
      <c r="K138" s="2">
        <v>9.4430769230769193E-2</v>
      </c>
      <c r="L138" s="2">
        <v>0.10654093698548101</v>
      </c>
      <c r="M138" s="2">
        <v>0.12231462231462201</v>
      </c>
      <c r="N138" s="2">
        <v>0.136941369413694</v>
      </c>
    </row>
    <row r="139" spans="1:14" x14ac:dyDescent="0.3">
      <c r="A139" s="8" t="s">
        <v>201</v>
      </c>
      <c r="B139" s="8" t="s">
        <v>106</v>
      </c>
      <c r="C139" s="2">
        <v>6.6100776593823402E-3</v>
      </c>
      <c r="D139" s="2">
        <v>7.05435794600014E-3</v>
      </c>
      <c r="E139" s="2">
        <v>7.4517773736941604E-3</v>
      </c>
      <c r="F139" s="2">
        <v>6.96552955884979E-3</v>
      </c>
      <c r="G139" s="2">
        <v>7.3348775180739796E-3</v>
      </c>
      <c r="H139" s="2">
        <v>8.1373390557939896E-3</v>
      </c>
      <c r="I139" s="2">
        <v>7.8925272879932801E-3</v>
      </c>
      <c r="J139" s="2">
        <v>8.6240562353553808E-3</v>
      </c>
      <c r="K139" s="2">
        <v>9.6923076923076893E-3</v>
      </c>
      <c r="L139" s="2">
        <v>9.8787606645711692E-3</v>
      </c>
      <c r="M139" s="2">
        <v>1.08281358281358E-2</v>
      </c>
      <c r="N139" s="2">
        <v>1.14527811944786E-2</v>
      </c>
    </row>
    <row r="140" spans="1:14" x14ac:dyDescent="0.3">
      <c r="A140" s="8" t="s">
        <v>201</v>
      </c>
      <c r="B140" s="8" t="s">
        <v>16</v>
      </c>
      <c r="C140" s="2">
        <v>6.79068087411956E-3</v>
      </c>
      <c r="D140" s="2">
        <v>7.0185490224163897E-3</v>
      </c>
      <c r="E140" s="2">
        <v>7.2735051877206103E-3</v>
      </c>
      <c r="F140" s="2">
        <v>8.00142882657617E-3</v>
      </c>
      <c r="G140" s="2">
        <v>8.6684916122692496E-3</v>
      </c>
      <c r="H140" s="2">
        <v>8.5150214592274696E-3</v>
      </c>
      <c r="I140" s="2">
        <v>8.6649874055415594E-3</v>
      </c>
      <c r="J140" s="2">
        <v>8.9169487112731108E-3</v>
      </c>
      <c r="K140" s="2">
        <v>9.0769230769230796E-3</v>
      </c>
      <c r="L140" s="2">
        <v>8.8609489597365702E-3</v>
      </c>
      <c r="M140" s="2">
        <v>1.0164010164010201E-2</v>
      </c>
      <c r="N140" s="2">
        <v>1.0277436107694399E-2</v>
      </c>
    </row>
    <row r="141" spans="1:14" x14ac:dyDescent="0.3">
      <c r="A141" s="8" t="s">
        <v>201</v>
      </c>
      <c r="B141" s="8" t="s">
        <v>107</v>
      </c>
      <c r="C141" s="2">
        <v>0.14762506772620601</v>
      </c>
      <c r="D141" s="2">
        <v>0.15702212991477499</v>
      </c>
      <c r="E141" s="2">
        <v>0.168788105679752</v>
      </c>
      <c r="F141" s="2">
        <v>0.17646008215752801</v>
      </c>
      <c r="G141" s="2">
        <v>0.18295079665894601</v>
      </c>
      <c r="H141" s="2">
        <v>0.188944206008584</v>
      </c>
      <c r="I141" s="2">
        <v>0.193148614609572</v>
      </c>
      <c r="J141" s="2">
        <v>0.19714917990106701</v>
      </c>
      <c r="K141" s="2">
        <v>0.20036923076923099</v>
      </c>
      <c r="L141" s="2">
        <v>0.20059871276755001</v>
      </c>
      <c r="M141" s="2">
        <v>0.217746592746593</v>
      </c>
      <c r="N141" s="2">
        <v>0.224436244362444</v>
      </c>
    </row>
    <row r="142" spans="1:14" x14ac:dyDescent="0.3">
      <c r="A142" s="8" t="s">
        <v>201</v>
      </c>
      <c r="B142" s="8" t="s">
        <v>108</v>
      </c>
      <c r="C142" s="2">
        <v>6.2344229727289098E-2</v>
      </c>
      <c r="D142" s="2">
        <v>6.3811501826255099E-2</v>
      </c>
      <c r="E142" s="2">
        <v>6.68877241772739E-2</v>
      </c>
      <c r="F142" s="2">
        <v>7.1334166815502795E-2</v>
      </c>
      <c r="G142" s="2">
        <v>7.2857443672352099E-2</v>
      </c>
      <c r="H142" s="2">
        <v>7.5399141630901306E-2</v>
      </c>
      <c r="I142" s="2">
        <v>7.4895046179680902E-2</v>
      </c>
      <c r="J142" s="2">
        <v>7.5208279093985905E-2</v>
      </c>
      <c r="K142" s="2">
        <v>7.60615384615385E-2</v>
      </c>
      <c r="L142" s="2">
        <v>7.4599610836701094E-2</v>
      </c>
      <c r="M142" s="2">
        <v>8.3766458766458801E-2</v>
      </c>
      <c r="N142" s="2">
        <v>8.7358206915402498E-2</v>
      </c>
    </row>
    <row r="143" spans="1:14" x14ac:dyDescent="0.3">
      <c r="A143" s="8" t="s">
        <v>201</v>
      </c>
      <c r="B143" s="8" t="s">
        <v>109</v>
      </c>
      <c r="C143" s="2">
        <v>0.44753476611883702</v>
      </c>
      <c r="D143" s="2">
        <v>0.42777340113156198</v>
      </c>
      <c r="E143" s="2">
        <v>0.400042785324634</v>
      </c>
      <c r="F143" s="2">
        <v>0.37360242900517898</v>
      </c>
      <c r="G143" s="2">
        <v>0.35200393065206698</v>
      </c>
      <c r="H143" s="2">
        <v>0.330540772532189</v>
      </c>
      <c r="I143" s="2">
        <v>0.30925272879932802</v>
      </c>
      <c r="J143" s="2">
        <v>0.28853163238739898</v>
      </c>
      <c r="K143" s="2">
        <v>0.27446153846153798</v>
      </c>
      <c r="L143" s="2">
        <v>0.26088908845981101</v>
      </c>
      <c r="M143" s="2">
        <v>0.18156618156618201</v>
      </c>
      <c r="N143" s="2">
        <v>0.135246685800191</v>
      </c>
    </row>
    <row r="144" spans="1:14" x14ac:dyDescent="0.3">
      <c r="A144" s="8" t="s">
        <v>202</v>
      </c>
      <c r="B144" s="8" t="s">
        <v>101</v>
      </c>
      <c r="C144" s="2">
        <v>6.0979117528619899E-3</v>
      </c>
      <c r="D144" s="2">
        <v>6.0561046677712399E-3</v>
      </c>
      <c r="E144" s="2">
        <v>6.2245359891353602E-3</v>
      </c>
      <c r="F144" s="2">
        <v>6.1499945575269402E-3</v>
      </c>
      <c r="G144" s="2">
        <v>6.1804697156983904E-3</v>
      </c>
      <c r="H144" s="2">
        <v>7.0899801897612302E-3</v>
      </c>
      <c r="I144" s="2">
        <v>8.6325090133549994E-3</v>
      </c>
      <c r="J144" s="2">
        <v>9.7215437225207594E-3</v>
      </c>
      <c r="K144" s="2">
        <v>1.07439980984074E-2</v>
      </c>
      <c r="L144" s="2">
        <v>1.36636910184004E-2</v>
      </c>
      <c r="M144" s="2">
        <v>1.75985254103397E-2</v>
      </c>
      <c r="N144" s="2">
        <v>1.9040397657862598E-2</v>
      </c>
    </row>
    <row r="145" spans="1:15" x14ac:dyDescent="0.3">
      <c r="A145" s="8" t="s">
        <v>202</v>
      </c>
      <c r="B145" s="8" t="s">
        <v>102</v>
      </c>
      <c r="C145" s="2">
        <v>0.21124086751423801</v>
      </c>
      <c r="D145" s="2">
        <v>0.217505570473633</v>
      </c>
      <c r="E145" s="2">
        <v>0.22442281575373499</v>
      </c>
      <c r="F145" s="2">
        <v>0.22825732012626501</v>
      </c>
      <c r="G145" s="2">
        <v>0.23437416026226701</v>
      </c>
      <c r="H145" s="2">
        <v>0.23808779063705601</v>
      </c>
      <c r="I145" s="2">
        <v>0.24272584166962899</v>
      </c>
      <c r="J145" s="2">
        <v>0.24401563263312201</v>
      </c>
      <c r="K145" s="2">
        <v>0.24768243403850701</v>
      </c>
      <c r="L145" s="2">
        <v>0.246310803425032</v>
      </c>
      <c r="M145" s="2">
        <v>0.26906872641095397</v>
      </c>
      <c r="N145" s="2">
        <v>0.28168836092506</v>
      </c>
    </row>
    <row r="146" spans="1:15" x14ac:dyDescent="0.3">
      <c r="A146" s="8" t="s">
        <v>202</v>
      </c>
      <c r="B146" s="8" t="s">
        <v>103</v>
      </c>
      <c r="C146" s="2">
        <v>2.3873899787148399E-2</v>
      </c>
      <c r="D146" s="2">
        <v>2.3595954979146402E-2</v>
      </c>
      <c r="E146" s="2">
        <v>2.35400633770937E-2</v>
      </c>
      <c r="F146" s="2">
        <v>2.5688472842059398E-2</v>
      </c>
      <c r="G146" s="2">
        <v>2.5581770301499399E-2</v>
      </c>
      <c r="H146" s="2">
        <v>2.5388384944218498E-2</v>
      </c>
      <c r="I146" s="2">
        <v>2.7268572589244901E-2</v>
      </c>
      <c r="J146" s="2">
        <v>3.14606741573034E-2</v>
      </c>
      <c r="K146" s="2">
        <v>3.1899215593059201E-2</v>
      </c>
      <c r="L146" s="2">
        <v>3.4478047003097097E-2</v>
      </c>
      <c r="M146" s="2">
        <v>3.9936803300272099E-2</v>
      </c>
      <c r="N146" s="2">
        <v>4.5747504107165403E-2</v>
      </c>
    </row>
    <row r="147" spans="1:15" x14ac:dyDescent="0.3">
      <c r="A147" s="8" t="s">
        <v>202</v>
      </c>
      <c r="B147" s="8" t="s">
        <v>104</v>
      </c>
      <c r="C147" s="2">
        <v>2.3010987746649001E-3</v>
      </c>
      <c r="D147" s="2">
        <v>2.5709878306575998E-3</v>
      </c>
      <c r="E147" s="2">
        <v>2.7727478497057501E-3</v>
      </c>
      <c r="F147" s="2">
        <v>2.88451072167193E-3</v>
      </c>
      <c r="G147" s="2">
        <v>3.0096200354705199E-3</v>
      </c>
      <c r="H147" s="2">
        <v>2.8672714002710899E-3</v>
      </c>
      <c r="I147" s="2">
        <v>2.9452089574975898E-3</v>
      </c>
      <c r="J147" s="2">
        <v>3.07767464582316E-3</v>
      </c>
      <c r="K147" s="2">
        <v>2.99500831946755E-3</v>
      </c>
      <c r="L147" s="2">
        <v>3.0971032975040998E-3</v>
      </c>
      <c r="M147" s="2">
        <v>3.4231545685947501E-3</v>
      </c>
      <c r="N147" s="2">
        <v>3.2857323391886802E-3</v>
      </c>
    </row>
    <row r="148" spans="1:15" x14ac:dyDescent="0.3">
      <c r="A148" s="8" t="s">
        <v>202</v>
      </c>
      <c r="B148" s="8" t="s">
        <v>105</v>
      </c>
      <c r="C148" s="2">
        <v>2.5312086521313899E-2</v>
      </c>
      <c r="D148" s="2">
        <v>2.6566874250128599E-2</v>
      </c>
      <c r="E148" s="2">
        <v>2.76708918062472E-2</v>
      </c>
      <c r="F148" s="2">
        <v>2.96070534450854E-2</v>
      </c>
      <c r="G148" s="2">
        <v>3.03111732143817E-2</v>
      </c>
      <c r="H148" s="2">
        <v>3.3208216035867003E-2</v>
      </c>
      <c r="I148" s="2">
        <v>3.72213476869954E-2</v>
      </c>
      <c r="J148" s="2">
        <v>4.2940889106008802E-2</v>
      </c>
      <c r="K148" s="2">
        <v>4.6351319229854998E-2</v>
      </c>
      <c r="L148" s="2">
        <v>5.3242849335033697E-2</v>
      </c>
      <c r="M148" s="2">
        <v>6.3065039936803305E-2</v>
      </c>
      <c r="N148" s="2">
        <v>7.3128606933737697E-2</v>
      </c>
    </row>
    <row r="149" spans="1:15" x14ac:dyDescent="0.3">
      <c r="A149" s="8" t="s">
        <v>202</v>
      </c>
      <c r="B149" s="8" t="s">
        <v>106</v>
      </c>
      <c r="C149" s="2">
        <v>2.1285163665650301E-3</v>
      </c>
      <c r="D149" s="2">
        <v>2.1139233274295802E-3</v>
      </c>
      <c r="E149" s="2">
        <v>2.3766410140335001E-3</v>
      </c>
      <c r="F149" s="2">
        <v>3.0477849134646802E-3</v>
      </c>
      <c r="G149" s="2">
        <v>3.11710646530875E-3</v>
      </c>
      <c r="H149" s="2">
        <v>2.8151391929934302E-3</v>
      </c>
      <c r="I149" s="2">
        <v>3.14832681663535E-3</v>
      </c>
      <c r="J149" s="2">
        <v>3.5173424523693201E-3</v>
      </c>
      <c r="K149" s="2">
        <v>2.9474685048728301E-3</v>
      </c>
      <c r="L149" s="2">
        <v>2.7327382036800899E-3</v>
      </c>
      <c r="M149" s="2">
        <v>3.3353813745282202E-3</v>
      </c>
      <c r="N149" s="2">
        <v>3.2014827920299901E-3</v>
      </c>
    </row>
    <row r="150" spans="1:15" x14ac:dyDescent="0.3">
      <c r="A150" s="8" t="s">
        <v>202</v>
      </c>
      <c r="B150" s="8" t="s">
        <v>16</v>
      </c>
      <c r="C150" s="2">
        <v>5.9253293447621199E-3</v>
      </c>
      <c r="D150" s="2">
        <v>6.7988344855167701E-3</v>
      </c>
      <c r="E150" s="2">
        <v>6.2811226799456797E-3</v>
      </c>
      <c r="F150" s="2">
        <v>6.5309676717100196E-3</v>
      </c>
      <c r="G150" s="2">
        <v>6.34169936045574E-3</v>
      </c>
      <c r="H150" s="2">
        <v>6.56865811698467E-3</v>
      </c>
      <c r="I150" s="2">
        <v>6.7536688163306801E-3</v>
      </c>
      <c r="J150" s="2">
        <v>7.2300928187591599E-3</v>
      </c>
      <c r="K150" s="2">
        <v>7.4162110767768E-3</v>
      </c>
      <c r="L150" s="2">
        <v>7.5605756968482396E-3</v>
      </c>
      <c r="M150" s="2">
        <v>8.7334328096199398E-3</v>
      </c>
      <c r="N150" s="2">
        <v>9.0568263195585294E-3</v>
      </c>
    </row>
    <row r="151" spans="1:15" x14ac:dyDescent="0.3">
      <c r="A151" s="8" t="s">
        <v>202</v>
      </c>
      <c r="B151" s="8" t="s">
        <v>107</v>
      </c>
      <c r="C151" s="2">
        <v>0.191393890582753</v>
      </c>
      <c r="D151" s="2">
        <v>0.204136433754214</v>
      </c>
      <c r="E151" s="2">
        <v>0.218594386600272</v>
      </c>
      <c r="F151" s="2">
        <v>0.22531838467399601</v>
      </c>
      <c r="G151" s="2">
        <v>0.23507282205621499</v>
      </c>
      <c r="H151" s="2">
        <v>0.248514232092587</v>
      </c>
      <c r="I151" s="2">
        <v>0.25872137307672799</v>
      </c>
      <c r="J151" s="2">
        <v>0.266731802638007</v>
      </c>
      <c r="K151" s="2">
        <v>0.27573092464939403</v>
      </c>
      <c r="L151" s="2">
        <v>0.27965020950992903</v>
      </c>
      <c r="M151" s="2">
        <v>0.31598349863951503</v>
      </c>
      <c r="N151" s="2">
        <v>0.33202746535237398</v>
      </c>
    </row>
    <row r="152" spans="1:15" x14ac:dyDescent="0.3">
      <c r="A152" s="8" t="s">
        <v>202</v>
      </c>
      <c r="B152" s="8" t="s">
        <v>108</v>
      </c>
      <c r="C152" s="2">
        <v>6.3970545935684298E-2</v>
      </c>
      <c r="D152" s="2">
        <v>6.63314860309661E-2</v>
      </c>
      <c r="E152" s="2">
        <v>7.0167496604798596E-2</v>
      </c>
      <c r="F152" s="2">
        <v>7.4507456188091903E-2</v>
      </c>
      <c r="G152" s="2">
        <v>7.5240500886762998E-2</v>
      </c>
      <c r="H152" s="2">
        <v>7.6582212490876905E-2</v>
      </c>
      <c r="I152" s="2">
        <v>7.6727771289290606E-2</v>
      </c>
      <c r="J152" s="2">
        <v>7.7674645823155794E-2</v>
      </c>
      <c r="K152" s="2">
        <v>7.8298074637508902E-2</v>
      </c>
      <c r="L152" s="2">
        <v>7.7609764984514495E-2</v>
      </c>
      <c r="M152" s="2">
        <v>8.5008338453436305E-2</v>
      </c>
      <c r="N152" s="2">
        <v>8.8419899743038904E-2</v>
      </c>
    </row>
    <row r="153" spans="1:15" x14ac:dyDescent="0.3">
      <c r="A153" s="8" t="s">
        <v>202</v>
      </c>
      <c r="B153" s="8" t="s">
        <v>109</v>
      </c>
      <c r="C153" s="2">
        <v>0.46775585342000803</v>
      </c>
      <c r="D153" s="2">
        <v>0.44432383020053701</v>
      </c>
      <c r="E153" s="2">
        <v>0.41794929832503402</v>
      </c>
      <c r="F153" s="2">
        <v>0.39800805486012802</v>
      </c>
      <c r="G153" s="2">
        <v>0.38077067770194001</v>
      </c>
      <c r="H153" s="2">
        <v>0.35887811489938498</v>
      </c>
      <c r="I153" s="2">
        <v>0.335855380084294</v>
      </c>
      <c r="J153" s="2">
        <v>0.313629702002931</v>
      </c>
      <c r="K153" s="2">
        <v>0.29593534585215098</v>
      </c>
      <c r="L153" s="2">
        <v>0.28165421752596098</v>
      </c>
      <c r="M153" s="2">
        <v>0.193847099095936</v>
      </c>
      <c r="N153" s="2">
        <v>0.14440372382998401</v>
      </c>
    </row>
    <row r="154" spans="1:15" x14ac:dyDescent="0.3">
      <c r="A154" s="15"/>
      <c r="B154" s="15"/>
    </row>
    <row r="155" spans="1:15" x14ac:dyDescent="0.3">
      <c r="A155" s="15"/>
      <c r="B155" s="15"/>
    </row>
    <row r="156" spans="1:15" x14ac:dyDescent="0.3">
      <c r="A156" s="15"/>
      <c r="B156" s="13"/>
      <c r="C156" s="20" t="s">
        <v>36</v>
      </c>
      <c r="D156" s="20"/>
      <c r="E156" s="20"/>
      <c r="F156" s="20"/>
      <c r="G156" s="20"/>
      <c r="H156" s="20"/>
      <c r="I156" s="20"/>
      <c r="J156" s="20"/>
      <c r="K156" s="20"/>
      <c r="L156" s="20"/>
      <c r="M156" s="20"/>
      <c r="N156" s="6" t="s">
        <v>37</v>
      </c>
      <c r="O156" s="6" t="s">
        <v>38</v>
      </c>
    </row>
    <row r="157" spans="1:15" x14ac:dyDescent="0.3">
      <c r="A157" s="9" t="s">
        <v>39</v>
      </c>
      <c r="B157" s="9" t="s">
        <v>39</v>
      </c>
      <c r="C157" s="4" t="s">
        <v>18</v>
      </c>
      <c r="D157" s="4" t="s">
        <v>19</v>
      </c>
      <c r="E157" s="4" t="s">
        <v>20</v>
      </c>
      <c r="F157" s="4" t="s">
        <v>21</v>
      </c>
      <c r="G157" s="4" t="s">
        <v>22</v>
      </c>
      <c r="H157" s="4" t="s">
        <v>23</v>
      </c>
      <c r="I157" s="4" t="s">
        <v>24</v>
      </c>
      <c r="J157" s="4" t="s">
        <v>25</v>
      </c>
      <c r="K157" s="4" t="s">
        <v>26</v>
      </c>
      <c r="L157" s="4" t="s">
        <v>27</v>
      </c>
      <c r="M157" s="4" t="s">
        <v>28</v>
      </c>
      <c r="N157" s="4" t="s">
        <v>29</v>
      </c>
      <c r="O157" s="4" t="s">
        <v>30</v>
      </c>
    </row>
    <row r="158" spans="1:15" x14ac:dyDescent="0.3">
      <c r="A158" s="8" t="s">
        <v>196</v>
      </c>
      <c r="B158" s="8" t="s">
        <v>101</v>
      </c>
      <c r="C158" s="2">
        <v>5.0228310502283102E-2</v>
      </c>
      <c r="D158" s="2">
        <v>6.5217391304347797E-2</v>
      </c>
      <c r="E158" s="2">
        <v>0.106122448979592</v>
      </c>
      <c r="F158" s="2">
        <v>0.11070110701107</v>
      </c>
      <c r="G158" s="2">
        <v>5.6478405315614599E-2</v>
      </c>
      <c r="H158" s="2">
        <v>0.128930817610063</v>
      </c>
      <c r="I158" s="2">
        <v>0.153203342618384</v>
      </c>
      <c r="J158" s="2">
        <v>7.0048309178743995E-2</v>
      </c>
      <c r="K158" s="2">
        <v>0.14221218961625301</v>
      </c>
      <c r="L158" s="2">
        <v>0.21343873517786599</v>
      </c>
      <c r="M158" s="2">
        <v>0.182410423452769</v>
      </c>
      <c r="N158" s="3">
        <v>0.75362318840579701</v>
      </c>
      <c r="O158" s="3">
        <v>1.9632653061224501</v>
      </c>
    </row>
    <row r="159" spans="1:15" x14ac:dyDescent="0.3">
      <c r="A159" s="8" t="s">
        <v>196</v>
      </c>
      <c r="B159" s="8" t="s">
        <v>102</v>
      </c>
      <c r="C159" s="2">
        <v>5.2497883149872998E-2</v>
      </c>
      <c r="D159" s="2">
        <v>4.2102440332528801E-2</v>
      </c>
      <c r="E159" s="2">
        <v>1.72413793103448E-2</v>
      </c>
      <c r="F159" s="2">
        <v>3.9210726030862599E-2</v>
      </c>
      <c r="G159" s="2">
        <v>3.4079844206426499E-2</v>
      </c>
      <c r="H159" s="2">
        <v>5.2495291902071597E-2</v>
      </c>
      <c r="I159" s="2">
        <v>2.2366360993066398E-2</v>
      </c>
      <c r="J159" s="2">
        <v>7.1756727193174399E-2</v>
      </c>
      <c r="K159" s="2">
        <v>5.4296795264339698E-2</v>
      </c>
      <c r="L159" s="2">
        <v>0.137076476282672</v>
      </c>
      <c r="M159" s="2">
        <v>8.1048867699642396E-2</v>
      </c>
      <c r="N159" s="3">
        <v>0.388973966309342</v>
      </c>
      <c r="O159" s="3">
        <v>0.63381369016984002</v>
      </c>
    </row>
    <row r="160" spans="1:15" x14ac:dyDescent="0.3">
      <c r="A160" s="8" t="s">
        <v>196</v>
      </c>
      <c r="B160" s="8" t="s">
        <v>103</v>
      </c>
      <c r="C160" s="2">
        <v>2.9673590504451001E-2</v>
      </c>
      <c r="D160" s="2">
        <v>1.4409221902017299E-2</v>
      </c>
      <c r="E160" s="2">
        <v>3.2670454545454503E-2</v>
      </c>
      <c r="F160" s="2">
        <v>6.0522696011004101E-2</v>
      </c>
      <c r="G160" s="2">
        <v>5.2529182879377398E-2</v>
      </c>
      <c r="H160" s="2">
        <v>9.1805298829328405E-2</v>
      </c>
      <c r="I160" s="2">
        <v>6.9413092550790104E-2</v>
      </c>
      <c r="J160" s="2">
        <v>0.10712401055409</v>
      </c>
      <c r="K160" s="2">
        <v>8.9609151572926607E-2</v>
      </c>
      <c r="L160" s="2">
        <v>0.198162729658793</v>
      </c>
      <c r="M160" s="2">
        <v>0.13143483023001101</v>
      </c>
      <c r="N160" s="3">
        <v>0.63535620052770403</v>
      </c>
      <c r="O160" s="3">
        <v>1.2009943181818199</v>
      </c>
    </row>
    <row r="161" spans="1:15" x14ac:dyDescent="0.3">
      <c r="A161" s="8" t="s">
        <v>196</v>
      </c>
      <c r="B161" s="8" t="s">
        <v>104</v>
      </c>
      <c r="C161" s="2">
        <v>8.0882352941176502E-2</v>
      </c>
      <c r="D161" s="2">
        <v>-4.7619047619047603E-2</v>
      </c>
      <c r="E161" s="2">
        <v>-8.5714285714285701E-2</v>
      </c>
      <c r="F161" s="2">
        <v>7.8125E-2</v>
      </c>
      <c r="G161" s="2">
        <v>-7.2463768115942004E-3</v>
      </c>
      <c r="H161" s="2">
        <v>5.1094890510948898E-2</v>
      </c>
      <c r="I161" s="2">
        <v>0</v>
      </c>
      <c r="J161" s="2">
        <v>8.3333333333333301E-2</v>
      </c>
      <c r="K161" s="2">
        <v>9.6153846153846201E-2</v>
      </c>
      <c r="L161" s="2">
        <v>6.4327485380116997E-2</v>
      </c>
      <c r="M161" s="2">
        <v>-5.4945054945054897E-3</v>
      </c>
      <c r="N161" s="3">
        <v>0.25694444444444398</v>
      </c>
      <c r="O161" s="3">
        <v>0.29285714285714298</v>
      </c>
    </row>
    <row r="162" spans="1:15" x14ac:dyDescent="0.3">
      <c r="A162" s="8" t="s">
        <v>196</v>
      </c>
      <c r="B162" s="8" t="s">
        <v>105</v>
      </c>
      <c r="C162" s="2">
        <v>9.8070739549839206E-2</v>
      </c>
      <c r="D162" s="2">
        <v>5.9297218155197701E-2</v>
      </c>
      <c r="E162" s="2">
        <v>5.0449205252245999E-2</v>
      </c>
      <c r="F162" s="2">
        <v>9.0789473684210503E-2</v>
      </c>
      <c r="G162" s="2">
        <v>0.11459589867309999</v>
      </c>
      <c r="H162" s="2">
        <v>0.167207792207792</v>
      </c>
      <c r="I162" s="2">
        <v>0.15020862308762201</v>
      </c>
      <c r="J162" s="2">
        <v>0.141878274889158</v>
      </c>
      <c r="K162" s="2">
        <v>0.13907518531592</v>
      </c>
      <c r="L162" s="2">
        <v>0.19305856832971799</v>
      </c>
      <c r="M162" s="2">
        <v>0.17064935064935099</v>
      </c>
      <c r="N162" s="3">
        <v>0.81660620717452603</v>
      </c>
      <c r="O162" s="3">
        <v>2.1147201105736002</v>
      </c>
    </row>
    <row r="163" spans="1:15" x14ac:dyDescent="0.3">
      <c r="A163" s="8" t="s">
        <v>196</v>
      </c>
      <c r="B163" s="8" t="s">
        <v>106</v>
      </c>
      <c r="C163" s="2">
        <v>-2.9411764705882401E-2</v>
      </c>
      <c r="D163" s="2">
        <v>0.18181818181818199</v>
      </c>
      <c r="E163" s="2">
        <v>8.54700854700855E-2</v>
      </c>
      <c r="F163" s="2">
        <v>7.8740157480314994E-3</v>
      </c>
      <c r="G163" s="2">
        <v>-5.46875E-2</v>
      </c>
      <c r="H163" s="2">
        <v>0.15702479338843001</v>
      </c>
      <c r="I163" s="2">
        <v>-7.14285714285714E-3</v>
      </c>
      <c r="J163" s="2">
        <v>0.100719424460432</v>
      </c>
      <c r="K163" s="2">
        <v>0.12418300653594801</v>
      </c>
      <c r="L163" s="2">
        <v>0.15697674418604701</v>
      </c>
      <c r="M163" s="2">
        <v>5.0251256281407003E-2</v>
      </c>
      <c r="N163" s="3">
        <v>0.50359712230215803</v>
      </c>
      <c r="O163" s="3">
        <v>0.78632478632478597</v>
      </c>
    </row>
    <row r="164" spans="1:15" x14ac:dyDescent="0.3">
      <c r="A164" s="8" t="s">
        <v>196</v>
      </c>
      <c r="B164" s="8" t="s">
        <v>16</v>
      </c>
      <c r="C164" s="2">
        <v>-5.4054054054054099E-2</v>
      </c>
      <c r="D164" s="2">
        <v>0.157142857142857</v>
      </c>
      <c r="E164" s="2">
        <v>-1.2345679012345699E-2</v>
      </c>
      <c r="F164" s="2">
        <v>0.125</v>
      </c>
      <c r="G164" s="2">
        <v>-0.05</v>
      </c>
      <c r="H164" s="2">
        <v>5.8479532163742704E-3</v>
      </c>
      <c r="I164" s="2">
        <v>4.6511627906976702E-2</v>
      </c>
      <c r="J164" s="2">
        <v>8.8888888888888906E-2</v>
      </c>
      <c r="K164" s="2">
        <v>6.1224489795918401E-2</v>
      </c>
      <c r="L164" s="2">
        <v>0.21153846153846201</v>
      </c>
      <c r="M164" s="2">
        <v>7.9365079365079402E-2</v>
      </c>
      <c r="N164" s="3">
        <v>0.51111111111111096</v>
      </c>
      <c r="O164" s="3">
        <v>0.67901234567901203</v>
      </c>
    </row>
    <row r="165" spans="1:15" x14ac:dyDescent="0.3">
      <c r="A165" s="8" t="s">
        <v>196</v>
      </c>
      <c r="B165" s="8" t="s">
        <v>107</v>
      </c>
      <c r="C165" s="2">
        <v>0.103822557810288</v>
      </c>
      <c r="D165" s="2">
        <v>5.60068405301411E-2</v>
      </c>
      <c r="E165" s="2">
        <v>5.0202429149797598E-2</v>
      </c>
      <c r="F165" s="2">
        <v>5.6283731688512001E-2</v>
      </c>
      <c r="G165" s="2">
        <v>3.7226277372262799E-2</v>
      </c>
      <c r="H165" s="2">
        <v>3.55383532723434E-2</v>
      </c>
      <c r="I165" s="2">
        <v>4.5531770302412497E-2</v>
      </c>
      <c r="J165" s="2">
        <v>5.4598635034124099E-2</v>
      </c>
      <c r="K165" s="2">
        <v>4.4992295839753497E-2</v>
      </c>
      <c r="L165" s="2">
        <v>0.154821586552639</v>
      </c>
      <c r="M165" s="2">
        <v>9.0909090909090898E-2</v>
      </c>
      <c r="N165" s="3">
        <v>0.38836529086772797</v>
      </c>
      <c r="O165" s="3">
        <v>0.72955465587044499</v>
      </c>
    </row>
    <row r="166" spans="1:15" x14ac:dyDescent="0.3">
      <c r="A166" s="8" t="s">
        <v>196</v>
      </c>
      <c r="B166" s="8" t="s">
        <v>108</v>
      </c>
      <c r="C166" s="2">
        <v>3.35985853227233E-2</v>
      </c>
      <c r="D166" s="2">
        <v>0.111206159110351</v>
      </c>
      <c r="E166" s="2">
        <v>2.8483448806774399E-2</v>
      </c>
      <c r="F166" s="2">
        <v>3.8173652694610802E-2</v>
      </c>
      <c r="G166" s="2">
        <v>-1.44196106705119E-3</v>
      </c>
      <c r="H166" s="2">
        <v>2.8158844765343E-2</v>
      </c>
      <c r="I166" s="2">
        <v>4.6348314606741603E-2</v>
      </c>
      <c r="J166" s="2">
        <v>5.6375838926174503E-2</v>
      </c>
      <c r="K166" s="2">
        <v>1.143583227446E-2</v>
      </c>
      <c r="L166" s="2">
        <v>0.15515075376884399</v>
      </c>
      <c r="M166" s="2">
        <v>7.8847199564980999E-2</v>
      </c>
      <c r="N166" s="3">
        <v>0.33154362416107402</v>
      </c>
      <c r="O166" s="3">
        <v>0.52732871439568896</v>
      </c>
    </row>
    <row r="167" spans="1:15" x14ac:dyDescent="0.3">
      <c r="A167" s="8" t="s">
        <v>196</v>
      </c>
      <c r="B167" s="8" t="s">
        <v>109</v>
      </c>
      <c r="C167" s="2">
        <v>-2.28943246174238E-2</v>
      </c>
      <c r="D167" s="2">
        <v>-5.8700209643605901E-2</v>
      </c>
      <c r="E167" s="2">
        <v>-7.9785143456046106E-2</v>
      </c>
      <c r="F167" s="2">
        <v>-3.9863325740318901E-2</v>
      </c>
      <c r="G167" s="2">
        <v>-5.5011862396204002E-2</v>
      </c>
      <c r="H167" s="2">
        <v>-4.3621528322611E-2</v>
      </c>
      <c r="I167" s="2">
        <v>-5.9228876127973701E-2</v>
      </c>
      <c r="J167" s="2">
        <v>4.88315312173003E-3</v>
      </c>
      <c r="K167" s="2">
        <v>-1.7181534189517501E-2</v>
      </c>
      <c r="L167" s="2">
        <v>-0.25075048560833502</v>
      </c>
      <c r="M167" s="2">
        <v>-0.208343153429177</v>
      </c>
      <c r="N167" s="3">
        <v>-0.41419602371817199</v>
      </c>
      <c r="O167" s="3">
        <v>-0.55993711515786704</v>
      </c>
    </row>
    <row r="168" spans="1:15" x14ac:dyDescent="0.3">
      <c r="A168" s="8" t="s">
        <v>197</v>
      </c>
      <c r="B168" s="8" t="s">
        <v>101</v>
      </c>
      <c r="C168" s="2">
        <v>0.11019283746556501</v>
      </c>
      <c r="D168" s="2">
        <v>5.95533498759305E-2</v>
      </c>
      <c r="E168" s="2">
        <v>2.5761124121779898E-2</v>
      </c>
      <c r="F168" s="2">
        <v>8.2191780821917804E-2</v>
      </c>
      <c r="G168" s="2">
        <v>4.0084388185653998E-2</v>
      </c>
      <c r="H168" s="2">
        <v>0.107505070993915</v>
      </c>
      <c r="I168" s="2">
        <v>0.111721611721612</v>
      </c>
      <c r="J168" s="2">
        <v>2.8006589785831999E-2</v>
      </c>
      <c r="K168" s="2">
        <v>0.174679487179487</v>
      </c>
      <c r="L168" s="2">
        <v>0.15825375170532099</v>
      </c>
      <c r="M168" s="2">
        <v>0.16018845700824499</v>
      </c>
      <c r="N168" s="3">
        <v>0.62273476112026405</v>
      </c>
      <c r="O168" s="3">
        <v>1.3067915690866501</v>
      </c>
    </row>
    <row r="169" spans="1:15" x14ac:dyDescent="0.3">
      <c r="A169" s="8" t="s">
        <v>197</v>
      </c>
      <c r="B169" s="8" t="s">
        <v>102</v>
      </c>
      <c r="C169" s="2">
        <v>6.1967899511514303E-2</v>
      </c>
      <c r="D169" s="2">
        <v>4.1266920751741397E-2</v>
      </c>
      <c r="E169" s="2">
        <v>4.0893600908746698E-2</v>
      </c>
      <c r="F169" s="2">
        <v>5.34739905420153E-2</v>
      </c>
      <c r="G169" s="2">
        <v>5.1795580110497202E-2</v>
      </c>
      <c r="H169" s="2">
        <v>4.4429853359597302E-2</v>
      </c>
      <c r="I169" s="2">
        <v>4.0549036043587602E-2</v>
      </c>
      <c r="J169" s="2">
        <v>3.4336924780988799E-2</v>
      </c>
      <c r="K169" s="2">
        <v>1.0611370716510899E-2</v>
      </c>
      <c r="L169" s="2">
        <v>0.114536171852423</v>
      </c>
      <c r="M169" s="2">
        <v>7.9170267934312893E-2</v>
      </c>
      <c r="N169" s="3">
        <v>0.257275198872218</v>
      </c>
      <c r="O169" s="3">
        <v>0.575918212798183</v>
      </c>
    </row>
    <row r="170" spans="1:15" x14ac:dyDescent="0.3">
      <c r="A170" s="8" t="s">
        <v>197</v>
      </c>
      <c r="B170" s="8" t="s">
        <v>103</v>
      </c>
      <c r="C170" s="2">
        <v>3.97637795275591E-2</v>
      </c>
      <c r="D170" s="2">
        <v>1.59030670200682E-2</v>
      </c>
      <c r="E170" s="2">
        <v>4.5098770033544497E-2</v>
      </c>
      <c r="F170" s="2">
        <v>4.6362339514978597E-2</v>
      </c>
      <c r="G170" s="2">
        <v>6.3053851397409696E-2</v>
      </c>
      <c r="H170" s="2">
        <v>8.3360051298493096E-2</v>
      </c>
      <c r="I170" s="2">
        <v>8.2272861793430005E-2</v>
      </c>
      <c r="J170" s="2">
        <v>0.10035548263603999</v>
      </c>
      <c r="K170" s="2">
        <v>6.3618290258449298E-2</v>
      </c>
      <c r="L170" s="2">
        <v>0.17640186915887901</v>
      </c>
      <c r="M170" s="2">
        <v>0.120953326713009</v>
      </c>
      <c r="N170" s="3">
        <v>0.54334153677878005</v>
      </c>
      <c r="O170" s="3">
        <v>1.1036153559448401</v>
      </c>
    </row>
    <row r="171" spans="1:15" x14ac:dyDescent="0.3">
      <c r="A171" s="8" t="s">
        <v>197</v>
      </c>
      <c r="B171" s="8" t="s">
        <v>104</v>
      </c>
      <c r="C171" s="2">
        <v>1.7391304347826101E-2</v>
      </c>
      <c r="D171" s="2">
        <v>3.9886039886039899E-2</v>
      </c>
      <c r="E171" s="2">
        <v>8.21917808219178E-3</v>
      </c>
      <c r="F171" s="2">
        <v>1.6304347826087001E-2</v>
      </c>
      <c r="G171" s="2">
        <v>4.8128342245989303E-2</v>
      </c>
      <c r="H171" s="2">
        <v>4.3367346938775503E-2</v>
      </c>
      <c r="I171" s="2">
        <v>4.8899755501222502E-3</v>
      </c>
      <c r="J171" s="2">
        <v>3.0413625304136299E-2</v>
      </c>
      <c r="K171" s="2">
        <v>-4.7225501770956297E-3</v>
      </c>
      <c r="L171" s="2">
        <v>0.128113879003559</v>
      </c>
      <c r="M171" s="2">
        <v>7.0452155625657195E-2</v>
      </c>
      <c r="N171" s="3">
        <v>0.23844282238442799</v>
      </c>
      <c r="O171" s="3">
        <v>0.39452054794520502</v>
      </c>
    </row>
    <row r="172" spans="1:15" x14ac:dyDescent="0.3">
      <c r="A172" s="8" t="s">
        <v>197</v>
      </c>
      <c r="B172" s="8" t="s">
        <v>105</v>
      </c>
      <c r="C172" s="2">
        <v>5.02586844050259E-2</v>
      </c>
      <c r="D172" s="2">
        <v>3.3075299085151298E-2</v>
      </c>
      <c r="E172" s="2">
        <v>6.0626702997275198E-2</v>
      </c>
      <c r="F172" s="2">
        <v>5.4592164418754002E-2</v>
      </c>
      <c r="G172" s="2">
        <v>8.7393422655298397E-2</v>
      </c>
      <c r="H172" s="2">
        <v>9.7731727807336896E-2</v>
      </c>
      <c r="I172" s="2">
        <v>0.14285714285714299</v>
      </c>
      <c r="J172" s="2">
        <v>0.13058035714285701</v>
      </c>
      <c r="K172" s="2">
        <v>0.130898321816387</v>
      </c>
      <c r="L172" s="2">
        <v>0.21054469273743001</v>
      </c>
      <c r="M172" s="2">
        <v>0.16354196711854599</v>
      </c>
      <c r="N172" s="3">
        <v>0.80089285714285696</v>
      </c>
      <c r="O172" s="3">
        <v>1.7479564032697501</v>
      </c>
    </row>
    <row r="173" spans="1:15" x14ac:dyDescent="0.3">
      <c r="A173" s="8" t="s">
        <v>197</v>
      </c>
      <c r="B173" s="8" t="s">
        <v>106</v>
      </c>
      <c r="C173" s="2">
        <v>8.9965397923875395E-2</v>
      </c>
      <c r="D173" s="2">
        <v>4.7619047619047603E-2</v>
      </c>
      <c r="E173" s="2">
        <v>2.7272727272727299E-2</v>
      </c>
      <c r="F173" s="2">
        <v>5.3097345132743397E-2</v>
      </c>
      <c r="G173" s="2">
        <v>9.2436974789915999E-2</v>
      </c>
      <c r="H173" s="2">
        <v>8.9743589743589702E-2</v>
      </c>
      <c r="I173" s="2">
        <v>2.3529411764705899E-2</v>
      </c>
      <c r="J173" s="2">
        <v>4.13793103448276E-2</v>
      </c>
      <c r="K173" s="2">
        <v>5.0772626931567297E-2</v>
      </c>
      <c r="L173" s="2">
        <v>0.19957983193277301</v>
      </c>
      <c r="M173" s="2">
        <v>0.10507880910683</v>
      </c>
      <c r="N173" s="3">
        <v>0.45057471264367799</v>
      </c>
      <c r="O173" s="3">
        <v>0.912121212121212</v>
      </c>
    </row>
    <row r="174" spans="1:15" x14ac:dyDescent="0.3">
      <c r="A174" s="8" t="s">
        <v>197</v>
      </c>
      <c r="B174" s="8" t="s">
        <v>16</v>
      </c>
      <c r="C174" s="2">
        <v>0.16719242902208201</v>
      </c>
      <c r="D174" s="2">
        <v>1.0810810810810799E-2</v>
      </c>
      <c r="E174" s="2">
        <v>2.6737967914438499E-2</v>
      </c>
      <c r="F174" s="2">
        <v>6.5104166666666699E-2</v>
      </c>
      <c r="G174" s="2">
        <v>0.10024449877750601</v>
      </c>
      <c r="H174" s="2">
        <v>6.6666666666666693E-2</v>
      </c>
      <c r="I174" s="2">
        <v>3.54166666666667E-2</v>
      </c>
      <c r="J174" s="2">
        <v>3.0181086519114698E-2</v>
      </c>
      <c r="K174" s="2">
        <v>4.1015625E-2</v>
      </c>
      <c r="L174" s="2">
        <v>0.16322701688555299</v>
      </c>
      <c r="M174" s="2">
        <v>0.1</v>
      </c>
      <c r="N174" s="3">
        <v>0.37223340040241398</v>
      </c>
      <c r="O174" s="3">
        <v>0.82352941176470595</v>
      </c>
    </row>
    <row r="175" spans="1:15" x14ac:dyDescent="0.3">
      <c r="A175" s="8" t="s">
        <v>197</v>
      </c>
      <c r="B175" s="8" t="s">
        <v>107</v>
      </c>
      <c r="C175" s="2">
        <v>7.9463182058979301E-2</v>
      </c>
      <c r="D175" s="2">
        <v>8.6209716996564698E-2</v>
      </c>
      <c r="E175" s="2">
        <v>9.5481927710843406E-2</v>
      </c>
      <c r="F175" s="2">
        <v>6.8600494913390195E-2</v>
      </c>
      <c r="G175" s="2">
        <v>7.3588061237617394E-2</v>
      </c>
      <c r="H175" s="2">
        <v>7.0341521869382903E-2</v>
      </c>
      <c r="I175" s="2">
        <v>4.5678459471562897E-2</v>
      </c>
      <c r="J175" s="2">
        <v>6.0813704496788003E-2</v>
      </c>
      <c r="K175" s="2">
        <v>3.7040775131207099E-2</v>
      </c>
      <c r="L175" s="2">
        <v>0.13051094890511</v>
      </c>
      <c r="M175" s="2">
        <v>8.0061983471074405E-2</v>
      </c>
      <c r="N175" s="3">
        <v>0.34325481798715202</v>
      </c>
      <c r="O175" s="3">
        <v>0.88945783132530098</v>
      </c>
    </row>
    <row r="176" spans="1:15" x14ac:dyDescent="0.3">
      <c r="A176" s="8" t="s">
        <v>197</v>
      </c>
      <c r="B176" s="8" t="s">
        <v>108</v>
      </c>
      <c r="C176" s="2">
        <v>9.0320121951219495E-2</v>
      </c>
      <c r="D176" s="2">
        <v>6.8857042991960896E-2</v>
      </c>
      <c r="E176" s="2">
        <v>4.7416612164813597E-2</v>
      </c>
      <c r="F176" s="2">
        <v>6.2753668435841403E-2</v>
      </c>
      <c r="G176" s="2">
        <v>5.2878965922444197E-2</v>
      </c>
      <c r="H176" s="2">
        <v>6.3058035714285698E-2</v>
      </c>
      <c r="I176" s="2">
        <v>3.1496062992125998E-2</v>
      </c>
      <c r="J176" s="2">
        <v>4.6564885496183199E-2</v>
      </c>
      <c r="K176" s="2">
        <v>3.1607099440797502E-2</v>
      </c>
      <c r="L176" s="2">
        <v>0.16709875088380899</v>
      </c>
      <c r="M176" s="2">
        <v>9.4911147011308594E-2</v>
      </c>
      <c r="N176" s="3">
        <v>0.37964376590330801</v>
      </c>
      <c r="O176" s="3">
        <v>0.773054283845651</v>
      </c>
    </row>
    <row r="177" spans="1:15" x14ac:dyDescent="0.3">
      <c r="A177" s="8" t="s">
        <v>197</v>
      </c>
      <c r="B177" s="8" t="s">
        <v>109</v>
      </c>
      <c r="C177" s="2">
        <v>-1.1897984743254E-2</v>
      </c>
      <c r="D177" s="2">
        <v>-4.5399550613585297E-2</v>
      </c>
      <c r="E177" s="2">
        <v>-5.5827147081899897E-2</v>
      </c>
      <c r="F177" s="2">
        <v>-3.9951419074405498E-2</v>
      </c>
      <c r="G177" s="2">
        <v>-4.4343831147213499E-2</v>
      </c>
      <c r="H177" s="2">
        <v>-3.2745767435379401E-2</v>
      </c>
      <c r="I177" s="2">
        <v>-4.0409133472592403E-2</v>
      </c>
      <c r="J177" s="2">
        <v>-1.53130160636541E-2</v>
      </c>
      <c r="K177" s="2">
        <v>-2.8967830461960699E-2</v>
      </c>
      <c r="L177" s="2">
        <v>-0.29164704035170402</v>
      </c>
      <c r="M177" s="2">
        <v>-0.22664302338468401</v>
      </c>
      <c r="N177" s="3">
        <v>-0.47620477405794898</v>
      </c>
      <c r="O177" s="3">
        <v>-0.57885207314865095</v>
      </c>
    </row>
    <row r="178" spans="1:15" x14ac:dyDescent="0.3">
      <c r="A178" s="8" t="s">
        <v>198</v>
      </c>
      <c r="B178" s="8" t="s">
        <v>101</v>
      </c>
      <c r="C178" s="2">
        <v>0.163194444444444</v>
      </c>
      <c r="D178" s="2">
        <v>7.7611940298507501E-2</v>
      </c>
      <c r="E178" s="2">
        <v>4.7091412742382301E-2</v>
      </c>
      <c r="F178" s="2">
        <v>7.4074074074074098E-2</v>
      </c>
      <c r="G178" s="2">
        <v>0.147783251231527</v>
      </c>
      <c r="H178" s="2">
        <v>9.4420600858369105E-2</v>
      </c>
      <c r="I178" s="2">
        <v>6.8627450980392204E-2</v>
      </c>
      <c r="J178" s="2">
        <v>5.6880733944954097E-2</v>
      </c>
      <c r="K178" s="2">
        <v>0.13888888888888901</v>
      </c>
      <c r="L178" s="2">
        <v>0.18445121951219501</v>
      </c>
      <c r="M178" s="2">
        <v>0.19819819819819801</v>
      </c>
      <c r="N178" s="3">
        <v>0.70825688073394499</v>
      </c>
      <c r="O178" s="3">
        <v>1.57894736842105</v>
      </c>
    </row>
    <row r="179" spans="1:15" x14ac:dyDescent="0.3">
      <c r="A179" s="8" t="s">
        <v>198</v>
      </c>
      <c r="B179" s="8" t="s">
        <v>102</v>
      </c>
      <c r="C179" s="2">
        <v>4.6855733662145502E-2</v>
      </c>
      <c r="D179" s="2">
        <v>4.1898031297324598E-2</v>
      </c>
      <c r="E179" s="2">
        <v>5.08720930232558E-2</v>
      </c>
      <c r="F179" s="2">
        <v>2.0285846011987099E-2</v>
      </c>
      <c r="G179" s="2">
        <v>4.14219008886881E-2</v>
      </c>
      <c r="H179" s="2">
        <v>4.9898756146948199E-2</v>
      </c>
      <c r="I179" s="2">
        <v>5.1384488221518101E-2</v>
      </c>
      <c r="J179" s="2">
        <v>3.13155136268344E-2</v>
      </c>
      <c r="K179" s="2">
        <v>1.8040909668403E-2</v>
      </c>
      <c r="L179" s="2">
        <v>0.12517159615624601</v>
      </c>
      <c r="M179" s="2">
        <v>9.3278615794143704E-2</v>
      </c>
      <c r="N179" s="3">
        <v>0.29153563941299798</v>
      </c>
      <c r="O179" s="3">
        <v>0.591892764857881</v>
      </c>
    </row>
    <row r="180" spans="1:15" x14ac:dyDescent="0.3">
      <c r="A180" s="8" t="s">
        <v>198</v>
      </c>
      <c r="B180" s="8" t="s">
        <v>103</v>
      </c>
      <c r="C180" s="2">
        <v>3.4642032332563501E-2</v>
      </c>
      <c r="D180" s="2">
        <v>3.7946428571428603E-2</v>
      </c>
      <c r="E180" s="2">
        <v>4.9820788530465898E-2</v>
      </c>
      <c r="F180" s="2">
        <v>2.21918743598498E-2</v>
      </c>
      <c r="G180" s="2">
        <v>3.2064128256513003E-2</v>
      </c>
      <c r="H180" s="2">
        <v>7.5404530744336604E-2</v>
      </c>
      <c r="I180" s="2">
        <v>8.5164008426120999E-2</v>
      </c>
      <c r="J180" s="2">
        <v>5.8236272878535798E-2</v>
      </c>
      <c r="K180" s="2">
        <v>3.7997903563941303E-2</v>
      </c>
      <c r="L180" s="2">
        <v>0.145670285281495</v>
      </c>
      <c r="M180" s="2">
        <v>0.133759365359189</v>
      </c>
      <c r="N180" s="3">
        <v>0.42678868552412602</v>
      </c>
      <c r="O180" s="3">
        <v>0.84408602150537604</v>
      </c>
    </row>
    <row r="181" spans="1:15" x14ac:dyDescent="0.3">
      <c r="A181" s="8" t="s">
        <v>198</v>
      </c>
      <c r="B181" s="8" t="s">
        <v>104</v>
      </c>
      <c r="C181" s="2">
        <v>1.2500000000000001E-2</v>
      </c>
      <c r="D181" s="2">
        <v>-3.7037037037037E-2</v>
      </c>
      <c r="E181" s="2">
        <v>0.141025641025641</v>
      </c>
      <c r="F181" s="2">
        <v>-5.6179775280898903E-2</v>
      </c>
      <c r="G181" s="2">
        <v>0</v>
      </c>
      <c r="H181" s="2">
        <v>2.3809523809523801E-2</v>
      </c>
      <c r="I181" s="2">
        <v>-2.32558139534884E-2</v>
      </c>
      <c r="J181" s="2">
        <v>-2.3809523809523801E-2</v>
      </c>
      <c r="K181" s="2">
        <v>-1.21951219512195E-2</v>
      </c>
      <c r="L181" s="2">
        <v>-1.2345679012345699E-2</v>
      </c>
      <c r="M181" s="2">
        <v>-1.2500000000000001E-2</v>
      </c>
      <c r="N181" s="3">
        <v>-5.95238095238095E-2</v>
      </c>
      <c r="O181" s="3">
        <v>1.2820512820512799E-2</v>
      </c>
    </row>
    <row r="182" spans="1:15" x14ac:dyDescent="0.3">
      <c r="A182" s="8" t="s">
        <v>198</v>
      </c>
      <c r="B182" s="8" t="s">
        <v>105</v>
      </c>
      <c r="C182" s="2">
        <v>9.1435185185185203E-2</v>
      </c>
      <c r="D182" s="2">
        <v>0.106398020501944</v>
      </c>
      <c r="E182" s="2">
        <v>0.103833865814696</v>
      </c>
      <c r="F182" s="2">
        <v>9.8118668596237302E-2</v>
      </c>
      <c r="G182" s="2">
        <v>8.3025830258302596E-2</v>
      </c>
      <c r="H182" s="2">
        <v>0.13920661961547801</v>
      </c>
      <c r="I182" s="2">
        <v>0.16406750694296099</v>
      </c>
      <c r="J182" s="2">
        <v>0.145898329968802</v>
      </c>
      <c r="K182" s="2">
        <v>0.12780269058296001</v>
      </c>
      <c r="L182" s="2">
        <v>0.192842942345924</v>
      </c>
      <c r="M182" s="2">
        <v>0.19309523809523799</v>
      </c>
      <c r="N182" s="3">
        <v>0.83923655716645296</v>
      </c>
      <c r="O182" s="3">
        <v>2.2019169329073498</v>
      </c>
    </row>
    <row r="183" spans="1:15" x14ac:dyDescent="0.3">
      <c r="A183" s="8" t="s">
        <v>198</v>
      </c>
      <c r="B183" s="8" t="s">
        <v>106</v>
      </c>
      <c r="C183" s="2">
        <v>4.8101265822784803E-2</v>
      </c>
      <c r="D183" s="2">
        <v>2.6570048309178699E-2</v>
      </c>
      <c r="E183" s="2">
        <v>7.7647058823529402E-2</v>
      </c>
      <c r="F183" s="2">
        <v>-4.3668122270742399E-3</v>
      </c>
      <c r="G183" s="2">
        <v>6.7982456140350894E-2</v>
      </c>
      <c r="H183" s="2">
        <v>7.1868583162217697E-2</v>
      </c>
      <c r="I183" s="2">
        <v>3.0651340996168602E-2</v>
      </c>
      <c r="J183" s="2">
        <v>9.8513011152416396E-2</v>
      </c>
      <c r="K183" s="2">
        <v>0.10659898477157401</v>
      </c>
      <c r="L183" s="2">
        <v>0.142201834862385</v>
      </c>
      <c r="M183" s="2">
        <v>0.116465863453815</v>
      </c>
      <c r="N183" s="3">
        <v>0.55018587360594795</v>
      </c>
      <c r="O183" s="3">
        <v>0.96235294117647097</v>
      </c>
    </row>
    <row r="184" spans="1:15" x14ac:dyDescent="0.3">
      <c r="A184" s="8" t="s">
        <v>198</v>
      </c>
      <c r="B184" s="8" t="s">
        <v>16</v>
      </c>
      <c r="C184" s="2">
        <v>1.0810810810810799E-2</v>
      </c>
      <c r="D184" s="2">
        <v>0.11764705882352899</v>
      </c>
      <c r="E184" s="2">
        <v>-4.78468899521531E-3</v>
      </c>
      <c r="F184" s="2">
        <v>1.9230769230769201E-2</v>
      </c>
      <c r="G184" s="2">
        <v>3.3018867924528301E-2</v>
      </c>
      <c r="H184" s="2">
        <v>0.100456621004566</v>
      </c>
      <c r="I184" s="2">
        <v>8.29875518672199E-2</v>
      </c>
      <c r="J184" s="2">
        <v>0</v>
      </c>
      <c r="K184" s="2">
        <v>1.9157088122605401E-2</v>
      </c>
      <c r="L184" s="2">
        <v>7.1428571428571397E-2</v>
      </c>
      <c r="M184" s="2">
        <v>0.11228070175438599</v>
      </c>
      <c r="N184" s="3">
        <v>0.21455938697318</v>
      </c>
      <c r="O184" s="3">
        <v>0.51674641148325395</v>
      </c>
    </row>
    <row r="185" spans="1:15" x14ac:dyDescent="0.3">
      <c r="A185" s="8" t="s">
        <v>198</v>
      </c>
      <c r="B185" s="8" t="s">
        <v>107</v>
      </c>
      <c r="C185" s="2">
        <v>6.1361200428724498E-2</v>
      </c>
      <c r="D185" s="2">
        <v>6.2105528906841699E-2</v>
      </c>
      <c r="E185" s="2">
        <v>5.6572379367720499E-2</v>
      </c>
      <c r="F185" s="2">
        <v>2.67716535433071E-2</v>
      </c>
      <c r="G185" s="2">
        <v>5.0832602979842198E-2</v>
      </c>
      <c r="H185" s="2">
        <v>4.9624687239366097E-2</v>
      </c>
      <c r="I185" s="2">
        <v>5.9197457290425103E-2</v>
      </c>
      <c r="J185" s="2">
        <v>4.3698424606151497E-2</v>
      </c>
      <c r="K185" s="2">
        <v>1.5633423180592999E-2</v>
      </c>
      <c r="L185" s="2">
        <v>0.12632696390658199</v>
      </c>
      <c r="M185" s="2">
        <v>7.8856424756518995E-2</v>
      </c>
      <c r="N185" s="3">
        <v>0.288072018004501</v>
      </c>
      <c r="O185" s="3">
        <v>0.63251723318279096</v>
      </c>
    </row>
    <row r="186" spans="1:15" x14ac:dyDescent="0.3">
      <c r="A186" s="8" t="s">
        <v>198</v>
      </c>
      <c r="B186" s="8" t="s">
        <v>108</v>
      </c>
      <c r="C186" s="2">
        <v>5.30347672362994E-2</v>
      </c>
      <c r="D186" s="2">
        <v>5.5400111919418002E-2</v>
      </c>
      <c r="E186" s="2">
        <v>7.5821845174973507E-2</v>
      </c>
      <c r="F186" s="2">
        <v>2.4642681123706298E-2</v>
      </c>
      <c r="G186" s="2">
        <v>4.8100048100048102E-4</v>
      </c>
      <c r="H186" s="2">
        <v>4.3749999999999997E-2</v>
      </c>
      <c r="I186" s="2">
        <v>3.8231229847996297E-2</v>
      </c>
      <c r="J186" s="2">
        <v>3.4161490683229802E-2</v>
      </c>
      <c r="K186" s="2">
        <v>0</v>
      </c>
      <c r="L186" s="2">
        <v>0.13556413556413599</v>
      </c>
      <c r="M186" s="2">
        <v>7.8201737816395903E-2</v>
      </c>
      <c r="N186" s="3">
        <v>0.26619343389529698</v>
      </c>
      <c r="O186" s="3">
        <v>0.51325556733828204</v>
      </c>
    </row>
    <row r="187" spans="1:15" x14ac:dyDescent="0.3">
      <c r="A187" s="8" t="s">
        <v>198</v>
      </c>
      <c r="B187" s="8" t="s">
        <v>109</v>
      </c>
      <c r="C187" s="2">
        <v>-3.8226527570789898E-2</v>
      </c>
      <c r="D187" s="2">
        <v>-5.19098163787092E-2</v>
      </c>
      <c r="E187" s="2">
        <v>-2.68856745934461E-2</v>
      </c>
      <c r="F187" s="2">
        <v>-4.6859254282835099E-2</v>
      </c>
      <c r="G187" s="2">
        <v>-5.8854625550660802E-2</v>
      </c>
      <c r="H187" s="2">
        <v>-3.8288709979404603E-2</v>
      </c>
      <c r="I187" s="2">
        <v>-1.52827801031831E-2</v>
      </c>
      <c r="J187" s="2">
        <v>-3.6180308422301299E-2</v>
      </c>
      <c r="K187" s="2">
        <v>-2.26666666666667E-2</v>
      </c>
      <c r="L187" s="2">
        <v>-0.29100640151117602</v>
      </c>
      <c r="M187" s="2">
        <v>-0.21462403789224399</v>
      </c>
      <c r="N187" s="3">
        <v>-0.47548438117833097</v>
      </c>
      <c r="O187" s="3">
        <v>-0.56639699272697597</v>
      </c>
    </row>
    <row r="188" spans="1:15" x14ac:dyDescent="0.3">
      <c r="A188" s="8" t="s">
        <v>199</v>
      </c>
      <c r="B188" s="8" t="s">
        <v>101</v>
      </c>
      <c r="C188" s="2">
        <v>8.4905660377358499E-2</v>
      </c>
      <c r="D188" s="2">
        <v>8.2608695652173894E-2</v>
      </c>
      <c r="E188" s="2">
        <v>7.63052208835341E-2</v>
      </c>
      <c r="F188" s="2">
        <v>0.12313432835820901</v>
      </c>
      <c r="G188" s="2">
        <v>2.6578073089701001E-2</v>
      </c>
      <c r="H188" s="2">
        <v>8.41423948220065E-2</v>
      </c>
      <c r="I188" s="2">
        <v>0.104477611940299</v>
      </c>
      <c r="J188" s="2">
        <v>0.11351351351351401</v>
      </c>
      <c r="K188" s="2">
        <v>0.16990291262135901</v>
      </c>
      <c r="L188" s="2">
        <v>0.31120331950207503</v>
      </c>
      <c r="M188" s="2">
        <v>0.188291139240506</v>
      </c>
      <c r="N188" s="3">
        <v>1.0297297297297301</v>
      </c>
      <c r="O188" s="3">
        <v>2.01606425702811</v>
      </c>
    </row>
    <row r="189" spans="1:15" x14ac:dyDescent="0.3">
      <c r="A189" s="8" t="s">
        <v>199</v>
      </c>
      <c r="B189" s="8" t="s">
        <v>102</v>
      </c>
      <c r="C189" s="2">
        <v>6.0277049794084603E-2</v>
      </c>
      <c r="D189" s="2">
        <v>2.4540960451977401E-2</v>
      </c>
      <c r="E189" s="2">
        <v>2.3780803032914001E-2</v>
      </c>
      <c r="F189" s="2">
        <v>3.9050664871233799E-2</v>
      </c>
      <c r="G189" s="2">
        <v>4.4224850153896003E-2</v>
      </c>
      <c r="H189" s="2">
        <v>4.6385355259075403E-2</v>
      </c>
      <c r="I189" s="2">
        <v>5.73758339510749E-2</v>
      </c>
      <c r="J189" s="2">
        <v>4.5288839035333699E-2</v>
      </c>
      <c r="K189" s="2">
        <v>6.7337357478202506E-2</v>
      </c>
      <c r="L189" s="2">
        <v>0.14239034812115101</v>
      </c>
      <c r="M189" s="2">
        <v>9.3839383938393806E-2</v>
      </c>
      <c r="N189" s="3">
        <v>0.39413909141895698</v>
      </c>
      <c r="O189" s="3">
        <v>0.71342409098741999</v>
      </c>
    </row>
    <row r="190" spans="1:15" x14ac:dyDescent="0.3">
      <c r="A190" s="8" t="s">
        <v>199</v>
      </c>
      <c r="B190" s="8" t="s">
        <v>103</v>
      </c>
      <c r="C190" s="2">
        <v>5.6850483229107397E-3</v>
      </c>
      <c r="D190" s="2">
        <v>-1.52628603730921E-2</v>
      </c>
      <c r="E190" s="2">
        <v>-1.60734787600459E-2</v>
      </c>
      <c r="F190" s="2">
        <v>8.1680280046674408E-3</v>
      </c>
      <c r="G190" s="2">
        <v>2.4305555555555601E-2</v>
      </c>
      <c r="H190" s="2">
        <v>5.5932203389830501E-2</v>
      </c>
      <c r="I190" s="2">
        <v>2.7287319422150898E-2</v>
      </c>
      <c r="J190" s="2">
        <v>5.46875E-2</v>
      </c>
      <c r="K190" s="2">
        <v>9.0864197530864194E-2</v>
      </c>
      <c r="L190" s="2">
        <v>0.16161158895427799</v>
      </c>
      <c r="M190" s="2">
        <v>0.128604832424006</v>
      </c>
      <c r="N190" s="3">
        <v>0.50833333333333297</v>
      </c>
      <c r="O190" s="3">
        <v>0.66245694603903604</v>
      </c>
    </row>
    <row r="191" spans="1:15" x14ac:dyDescent="0.3">
      <c r="A191" s="8" t="s">
        <v>199</v>
      </c>
      <c r="B191" s="8" t="s">
        <v>104</v>
      </c>
      <c r="C191" s="2">
        <v>-6.7567567567567599E-2</v>
      </c>
      <c r="D191" s="2">
        <v>0</v>
      </c>
      <c r="E191" s="2">
        <v>1.4492753623188401E-2</v>
      </c>
      <c r="F191" s="2">
        <v>7.1428571428571397E-2</v>
      </c>
      <c r="G191" s="2">
        <v>6.6666666666666693E-2</v>
      </c>
      <c r="H191" s="2">
        <v>2.5000000000000001E-2</v>
      </c>
      <c r="I191" s="2">
        <v>1.21951219512195E-2</v>
      </c>
      <c r="J191" s="2">
        <v>0.108433734939759</v>
      </c>
      <c r="K191" s="2">
        <v>0</v>
      </c>
      <c r="L191" s="2">
        <v>5.4347826086956499E-2</v>
      </c>
      <c r="M191" s="2">
        <v>9.2783505154639206E-2</v>
      </c>
      <c r="N191" s="3">
        <v>0.27710843373493999</v>
      </c>
      <c r="O191" s="3">
        <v>0.53623188405797095</v>
      </c>
    </row>
    <row r="192" spans="1:15" x14ac:dyDescent="0.3">
      <c r="A192" s="8" t="s">
        <v>199</v>
      </c>
      <c r="B192" s="8" t="s">
        <v>105</v>
      </c>
      <c r="C192" s="2">
        <v>8.9397089397089402E-2</v>
      </c>
      <c r="D192" s="2">
        <v>4.8187022900763397E-2</v>
      </c>
      <c r="E192" s="2">
        <v>-9.1033227127901696E-4</v>
      </c>
      <c r="F192" s="2">
        <v>5.74031890660592E-2</v>
      </c>
      <c r="G192" s="2">
        <v>0.11460577337354599</v>
      </c>
      <c r="H192" s="2">
        <v>0.146115191341322</v>
      </c>
      <c r="I192" s="2">
        <v>0.12748735244519399</v>
      </c>
      <c r="J192" s="2">
        <v>0.124738259048759</v>
      </c>
      <c r="K192" s="2">
        <v>0.14441489361702101</v>
      </c>
      <c r="L192" s="2">
        <v>0.21124796653497599</v>
      </c>
      <c r="M192" s="2">
        <v>0.17210283960092099</v>
      </c>
      <c r="N192" s="3">
        <v>0.82740053843852801</v>
      </c>
      <c r="O192" s="3">
        <v>1.78060992262176</v>
      </c>
    </row>
    <row r="193" spans="1:15" x14ac:dyDescent="0.3">
      <c r="A193" s="8" t="s">
        <v>199</v>
      </c>
      <c r="B193" s="8" t="s">
        <v>106</v>
      </c>
      <c r="C193" s="2">
        <v>0.109090909090909</v>
      </c>
      <c r="D193" s="2">
        <v>1.63934426229508E-2</v>
      </c>
      <c r="E193" s="2">
        <v>4.8387096774193498E-2</v>
      </c>
      <c r="F193" s="2">
        <v>2.3076923076923099E-2</v>
      </c>
      <c r="G193" s="2">
        <v>6.7669172932330796E-2</v>
      </c>
      <c r="H193" s="2">
        <v>-3.5211267605633798E-2</v>
      </c>
      <c r="I193" s="2">
        <v>8.7591240875912399E-2</v>
      </c>
      <c r="J193" s="2">
        <v>6.7114093959731502E-2</v>
      </c>
      <c r="K193" s="2">
        <v>5.6603773584905703E-2</v>
      </c>
      <c r="L193" s="2">
        <v>0.19047619047618999</v>
      </c>
      <c r="M193" s="2">
        <v>0.16500000000000001</v>
      </c>
      <c r="N193" s="3">
        <v>0.56375838926174504</v>
      </c>
      <c r="O193" s="3">
        <v>0.87903225806451601</v>
      </c>
    </row>
    <row r="194" spans="1:15" x14ac:dyDescent="0.3">
      <c r="A194" s="8" t="s">
        <v>199</v>
      </c>
      <c r="B194" s="8" t="s">
        <v>16</v>
      </c>
      <c r="C194" s="2">
        <v>0.12727272727272701</v>
      </c>
      <c r="D194" s="2">
        <v>-2.68817204301075E-2</v>
      </c>
      <c r="E194" s="2">
        <v>4.9723756906077297E-2</v>
      </c>
      <c r="F194" s="2">
        <v>2.1052631578947399E-2</v>
      </c>
      <c r="G194" s="2">
        <v>6.7010309278350499E-2</v>
      </c>
      <c r="H194" s="2">
        <v>-9.6618357487922701E-3</v>
      </c>
      <c r="I194" s="2">
        <v>3.4146341463414602E-2</v>
      </c>
      <c r="J194" s="2">
        <v>2.3584905660377398E-2</v>
      </c>
      <c r="K194" s="2">
        <v>0.105990783410138</v>
      </c>
      <c r="L194" s="2">
        <v>0.1</v>
      </c>
      <c r="M194" s="2">
        <v>0.189393939393939</v>
      </c>
      <c r="N194" s="3">
        <v>0.48113207547169801</v>
      </c>
      <c r="O194" s="3">
        <v>0.73480662983425404</v>
      </c>
    </row>
    <row r="195" spans="1:15" x14ac:dyDescent="0.3">
      <c r="A195" s="8" t="s">
        <v>199</v>
      </c>
      <c r="B195" s="8" t="s">
        <v>107</v>
      </c>
      <c r="C195" s="2">
        <v>7.7428437353355195E-2</v>
      </c>
      <c r="D195" s="2">
        <v>5.4442508710801397E-2</v>
      </c>
      <c r="E195" s="2">
        <v>6.3816604708798005E-2</v>
      </c>
      <c r="F195" s="2">
        <v>4.1933605125218397E-2</v>
      </c>
      <c r="G195" s="2">
        <v>5.66424445686603E-2</v>
      </c>
      <c r="H195" s="2">
        <v>7.3532004937400794E-2</v>
      </c>
      <c r="I195" s="2">
        <v>7.6051248357424397E-2</v>
      </c>
      <c r="J195" s="2">
        <v>6.4264997710273206E-2</v>
      </c>
      <c r="K195" s="2">
        <v>5.37865748709122E-2</v>
      </c>
      <c r="L195" s="2">
        <v>0.143187695658092</v>
      </c>
      <c r="M195" s="2">
        <v>7.7985474461245402E-2</v>
      </c>
      <c r="N195" s="3">
        <v>0.38207907189742002</v>
      </c>
      <c r="O195" s="3">
        <v>0.86988847583643103</v>
      </c>
    </row>
    <row r="196" spans="1:15" x14ac:dyDescent="0.3">
      <c r="A196" s="8" t="s">
        <v>199</v>
      </c>
      <c r="B196" s="8" t="s">
        <v>108</v>
      </c>
      <c r="C196" s="2">
        <v>7.2636192861615503E-2</v>
      </c>
      <c r="D196" s="2">
        <v>2.1599532983070598E-2</v>
      </c>
      <c r="E196" s="2">
        <v>1.7142857142857099E-2</v>
      </c>
      <c r="F196" s="2">
        <v>4.9438202247190997E-2</v>
      </c>
      <c r="G196" s="2">
        <v>5.78158458244111E-2</v>
      </c>
      <c r="H196" s="2">
        <v>4.5546558704453399E-2</v>
      </c>
      <c r="I196" s="2">
        <v>3.96902226524685E-2</v>
      </c>
      <c r="J196" s="2">
        <v>3.2588454376163901E-2</v>
      </c>
      <c r="K196" s="2">
        <v>5.0045085662759198E-2</v>
      </c>
      <c r="L196" s="2">
        <v>0.14340918849291501</v>
      </c>
      <c r="M196" s="2">
        <v>8.4115659031167897E-2</v>
      </c>
      <c r="N196" s="3">
        <v>0.34404096834264403</v>
      </c>
      <c r="O196" s="3">
        <v>0.64971428571428602</v>
      </c>
    </row>
    <row r="197" spans="1:15" x14ac:dyDescent="0.3">
      <c r="A197" s="8" t="s">
        <v>199</v>
      </c>
      <c r="B197" s="8" t="s">
        <v>109</v>
      </c>
      <c r="C197" s="2">
        <v>-2.2515195616813598E-2</v>
      </c>
      <c r="D197" s="2">
        <v>-5.95550884568226E-2</v>
      </c>
      <c r="E197" s="2">
        <v>-6.8262246228347895E-2</v>
      </c>
      <c r="F197" s="2">
        <v>-3.6681659170414799E-2</v>
      </c>
      <c r="G197" s="2">
        <v>-4.60676488898112E-2</v>
      </c>
      <c r="H197" s="2">
        <v>-4.4268000870132697E-2</v>
      </c>
      <c r="I197" s="2">
        <v>-3.2206668942756297E-2</v>
      </c>
      <c r="J197" s="2">
        <v>-2.1401693320790199E-2</v>
      </c>
      <c r="K197" s="2">
        <v>-1.26171593366979E-2</v>
      </c>
      <c r="L197" s="2">
        <v>-0.28489716441523699</v>
      </c>
      <c r="M197" s="2">
        <v>-0.21307011572498299</v>
      </c>
      <c r="N197" s="3">
        <v>-0.456255879586077</v>
      </c>
      <c r="O197" s="3">
        <v>-0.56937977276960305</v>
      </c>
    </row>
    <row r="198" spans="1:15" x14ac:dyDescent="0.3">
      <c r="A198" s="8" t="s">
        <v>200</v>
      </c>
      <c r="B198" s="8" t="s">
        <v>101</v>
      </c>
      <c r="C198" s="2">
        <v>4.6875E-2</v>
      </c>
      <c r="D198" s="2">
        <v>0.144278606965174</v>
      </c>
      <c r="E198" s="2">
        <v>3.9130434782608699E-2</v>
      </c>
      <c r="F198" s="2">
        <v>0.14225941422594099</v>
      </c>
      <c r="G198" s="2">
        <v>3.2967032967033003E-2</v>
      </c>
      <c r="H198" s="2">
        <v>0.13120567375886499</v>
      </c>
      <c r="I198" s="2">
        <v>0.14106583072100301</v>
      </c>
      <c r="J198" s="2">
        <v>7.69230769230769E-2</v>
      </c>
      <c r="K198" s="2">
        <v>0.10969387755102</v>
      </c>
      <c r="L198" s="2">
        <v>0.31264367816091998</v>
      </c>
      <c r="M198" s="2">
        <v>0.23117338003502599</v>
      </c>
      <c r="N198" s="3">
        <v>0.93131868131868101</v>
      </c>
      <c r="O198" s="3">
        <v>2.0565217391304298</v>
      </c>
    </row>
    <row r="199" spans="1:15" x14ac:dyDescent="0.3">
      <c r="A199" s="8" t="s">
        <v>200</v>
      </c>
      <c r="B199" s="8" t="s">
        <v>102</v>
      </c>
      <c r="C199" s="2">
        <v>3.85980479148181E-2</v>
      </c>
      <c r="D199" s="2">
        <v>3.6095685604442498E-2</v>
      </c>
      <c r="E199" s="2">
        <v>4.8031333745619499E-2</v>
      </c>
      <c r="F199" s="2">
        <v>6.5892997639653797E-2</v>
      </c>
      <c r="G199" s="2">
        <v>9.7804022882450603E-2</v>
      </c>
      <c r="H199" s="2">
        <v>6.4548663640948106E-2</v>
      </c>
      <c r="I199" s="2">
        <v>5.4792357492499603E-2</v>
      </c>
      <c r="J199" s="2">
        <v>3.6826347305389202E-2</v>
      </c>
      <c r="K199" s="2">
        <v>6.8004620271440899E-2</v>
      </c>
      <c r="L199" s="2">
        <v>0.13870488035690101</v>
      </c>
      <c r="M199" s="2">
        <v>0.10506945268906601</v>
      </c>
      <c r="N199" s="3">
        <v>0.39341317365269501</v>
      </c>
      <c r="O199" s="3">
        <v>0.91877963306534705</v>
      </c>
    </row>
    <row r="200" spans="1:15" x14ac:dyDescent="0.3">
      <c r="A200" s="8" t="s">
        <v>200</v>
      </c>
      <c r="B200" s="8" t="s">
        <v>103</v>
      </c>
      <c r="C200" s="2">
        <v>1.1516314779270599E-2</v>
      </c>
      <c r="D200" s="2">
        <v>2.40354206198608E-2</v>
      </c>
      <c r="E200" s="2">
        <v>3.0883261272390401E-2</v>
      </c>
      <c r="F200" s="2">
        <v>7.0101857399640505E-2</v>
      </c>
      <c r="G200" s="2">
        <v>0.102463605823068</v>
      </c>
      <c r="H200" s="2">
        <v>7.9735906551548996E-2</v>
      </c>
      <c r="I200" s="2">
        <v>7.3377234242709297E-2</v>
      </c>
      <c r="J200" s="2">
        <v>5.17090271691499E-2</v>
      </c>
      <c r="K200" s="2">
        <v>8.1666666666666707E-2</v>
      </c>
      <c r="L200" s="2">
        <v>0.18528505392912201</v>
      </c>
      <c r="M200" s="2">
        <v>0.14267143321417</v>
      </c>
      <c r="N200" s="3">
        <v>0.54075372480280504</v>
      </c>
      <c r="O200" s="3">
        <v>1.1717109326744899</v>
      </c>
    </row>
    <row r="201" spans="1:15" x14ac:dyDescent="0.3">
      <c r="A201" s="8" t="s">
        <v>200</v>
      </c>
      <c r="B201" s="8" t="s">
        <v>104</v>
      </c>
      <c r="C201" s="2">
        <v>-3.54609929078014E-2</v>
      </c>
      <c r="D201" s="2">
        <v>5.8823529411764698E-2</v>
      </c>
      <c r="E201" s="2">
        <v>-2.7777777777777801E-2</v>
      </c>
      <c r="F201" s="2">
        <v>1.4285714285714299E-2</v>
      </c>
      <c r="G201" s="2">
        <v>7.0422535211267599E-3</v>
      </c>
      <c r="H201" s="2">
        <v>4.8951048951049E-2</v>
      </c>
      <c r="I201" s="2">
        <v>-6.6666666666666697E-3</v>
      </c>
      <c r="J201" s="2">
        <v>-6.7114093959731502E-2</v>
      </c>
      <c r="K201" s="2">
        <v>5.0359712230215799E-2</v>
      </c>
      <c r="L201" s="2">
        <v>0.123287671232877</v>
      </c>
      <c r="M201" s="2">
        <v>8.5365853658536606E-2</v>
      </c>
      <c r="N201" s="3">
        <v>0.194630872483221</v>
      </c>
      <c r="O201" s="3">
        <v>0.23611111111111099</v>
      </c>
    </row>
    <row r="202" spans="1:15" x14ac:dyDescent="0.3">
      <c r="A202" s="8" t="s">
        <v>200</v>
      </c>
      <c r="B202" s="8" t="s">
        <v>105</v>
      </c>
      <c r="C202" s="2">
        <v>4.9113924050632897E-2</v>
      </c>
      <c r="D202" s="2">
        <v>8.6872586872586893E-2</v>
      </c>
      <c r="E202" s="2">
        <v>0.117673179396092</v>
      </c>
      <c r="F202" s="2">
        <v>0.10766785856178</v>
      </c>
      <c r="G202" s="2">
        <v>0.169296987087518</v>
      </c>
      <c r="H202" s="2">
        <v>0.129141104294479</v>
      </c>
      <c r="I202" s="2">
        <v>0.156750882912252</v>
      </c>
      <c r="J202" s="2">
        <v>0.124236730859558</v>
      </c>
      <c r="K202" s="2">
        <v>0.208063505326927</v>
      </c>
      <c r="L202" s="2">
        <v>0.25886218225834301</v>
      </c>
      <c r="M202" s="2">
        <v>0.175961538461538</v>
      </c>
      <c r="N202" s="3">
        <v>1.0105683419445799</v>
      </c>
      <c r="O202" s="3">
        <v>2.8015097690941402</v>
      </c>
    </row>
    <row r="203" spans="1:15" x14ac:dyDescent="0.3">
      <c r="A203" s="8" t="s">
        <v>200</v>
      </c>
      <c r="B203" s="8" t="s">
        <v>106</v>
      </c>
      <c r="C203" s="2">
        <v>-7.5268817204301106E-2</v>
      </c>
      <c r="D203" s="2">
        <v>0</v>
      </c>
      <c r="E203" s="2">
        <v>0.186046511627907</v>
      </c>
      <c r="F203" s="2">
        <v>0.37254901960784298</v>
      </c>
      <c r="G203" s="2">
        <v>9.2857142857142902E-2</v>
      </c>
      <c r="H203" s="2">
        <v>9.1503267973856203E-2</v>
      </c>
      <c r="I203" s="2">
        <v>0.13772455089820401</v>
      </c>
      <c r="J203" s="2">
        <v>-5.2631578947368397E-2</v>
      </c>
      <c r="K203" s="2">
        <v>2.7777777777777801E-2</v>
      </c>
      <c r="L203" s="2">
        <v>0.2</v>
      </c>
      <c r="M203" s="2">
        <v>0.135135135135135</v>
      </c>
      <c r="N203" s="3">
        <v>0.326315789473684</v>
      </c>
      <c r="O203" s="3">
        <v>1.9302325581395301</v>
      </c>
    </row>
    <row r="204" spans="1:15" x14ac:dyDescent="0.3">
      <c r="A204" s="8" t="s">
        <v>200</v>
      </c>
      <c r="B204" s="8" t="s">
        <v>16</v>
      </c>
      <c r="C204" s="2">
        <v>7.14285714285714E-3</v>
      </c>
      <c r="D204" s="2">
        <v>7.8014184397163094E-2</v>
      </c>
      <c r="E204" s="2">
        <v>6.5789473684210495E-2</v>
      </c>
      <c r="F204" s="2">
        <v>4.9382716049382699E-2</v>
      </c>
      <c r="G204" s="2">
        <v>0.105882352941176</v>
      </c>
      <c r="H204" s="2">
        <v>5.31914893617021E-2</v>
      </c>
      <c r="I204" s="2">
        <v>-1.5151515151515201E-2</v>
      </c>
      <c r="J204" s="2">
        <v>0.17435897435897399</v>
      </c>
      <c r="K204" s="2">
        <v>6.5502183406113496E-2</v>
      </c>
      <c r="L204" s="2">
        <v>0.188524590163934</v>
      </c>
      <c r="M204" s="2">
        <v>0.1</v>
      </c>
      <c r="N204" s="3">
        <v>0.63589743589743597</v>
      </c>
      <c r="O204" s="3">
        <v>1.0986842105263199</v>
      </c>
    </row>
    <row r="205" spans="1:15" x14ac:dyDescent="0.3">
      <c r="A205" s="8" t="s">
        <v>200</v>
      </c>
      <c r="B205" s="8" t="s">
        <v>107</v>
      </c>
      <c r="C205" s="2">
        <v>7.1259609698403295E-2</v>
      </c>
      <c r="D205" s="2">
        <v>7.3419817830527201E-2</v>
      </c>
      <c r="E205" s="2">
        <v>8.48547184366161E-2</v>
      </c>
      <c r="F205" s="2">
        <v>8.6987437781464796E-2</v>
      </c>
      <c r="G205" s="2">
        <v>9.4199738334060201E-2</v>
      </c>
      <c r="H205" s="2">
        <v>7.5727381426863305E-2</v>
      </c>
      <c r="I205" s="2">
        <v>6.09484994442386E-2</v>
      </c>
      <c r="J205" s="2">
        <v>4.6970490658285298E-2</v>
      </c>
      <c r="K205" s="2">
        <v>4.3195463642428301E-2</v>
      </c>
      <c r="L205" s="2">
        <v>0.13796962430056001</v>
      </c>
      <c r="M205" s="2">
        <v>9.3706097218319795E-2</v>
      </c>
      <c r="N205" s="3">
        <v>0.35935044525929799</v>
      </c>
      <c r="O205" s="3">
        <v>1.0017999485728999</v>
      </c>
    </row>
    <row r="206" spans="1:15" x14ac:dyDescent="0.3">
      <c r="A206" s="8" t="s">
        <v>200</v>
      </c>
      <c r="B206" s="8" t="s">
        <v>108</v>
      </c>
      <c r="C206" s="2">
        <v>0.107896794370602</v>
      </c>
      <c r="D206" s="2">
        <v>8.04516584333098E-2</v>
      </c>
      <c r="E206" s="2">
        <v>4.50685826257348E-2</v>
      </c>
      <c r="F206" s="2">
        <v>7.8125E-2</v>
      </c>
      <c r="G206" s="2">
        <v>9.6231884057971007E-2</v>
      </c>
      <c r="H206" s="2">
        <v>4.4420941300898999E-2</v>
      </c>
      <c r="I206" s="2">
        <v>5.1645569620253198E-2</v>
      </c>
      <c r="J206" s="2">
        <v>2.8406355320173299E-2</v>
      </c>
      <c r="K206" s="2">
        <v>5.71161048689139E-2</v>
      </c>
      <c r="L206" s="2">
        <v>0.12311780336581001</v>
      </c>
      <c r="M206" s="2">
        <v>0.102129337539432</v>
      </c>
      <c r="N206" s="3">
        <v>0.34569090033702499</v>
      </c>
      <c r="O206" s="3">
        <v>0.82560418027433002</v>
      </c>
    </row>
    <row r="207" spans="1:15" x14ac:dyDescent="0.3">
      <c r="A207" s="8" t="s">
        <v>200</v>
      </c>
      <c r="B207" s="8" t="s">
        <v>109</v>
      </c>
      <c r="C207" s="2">
        <v>-6.1666998209667798E-2</v>
      </c>
      <c r="D207" s="2">
        <v>-4.8759804960780202E-2</v>
      </c>
      <c r="E207" s="2">
        <v>-3.7441497659906398E-2</v>
      </c>
      <c r="F207" s="2">
        <v>-2.72053716137995E-2</v>
      </c>
      <c r="G207" s="2">
        <v>-2.939426395335E-2</v>
      </c>
      <c r="H207" s="2">
        <v>-4.5733202550269698E-2</v>
      </c>
      <c r="I207" s="2">
        <v>-3.1478864191185903E-2</v>
      </c>
      <c r="J207" s="2">
        <v>-1.9766516317325501E-2</v>
      </c>
      <c r="K207" s="2">
        <v>-1.6375693598592499E-2</v>
      </c>
      <c r="L207" s="2">
        <v>-0.30723720418271899</v>
      </c>
      <c r="M207" s="2">
        <v>-0.24091360476663401</v>
      </c>
      <c r="N207" s="3">
        <v>-0.49296895728309897</v>
      </c>
      <c r="O207" s="3">
        <v>-0.57410296411856498</v>
      </c>
    </row>
    <row r="208" spans="1:15" x14ac:dyDescent="0.3">
      <c r="A208" s="8" t="s">
        <v>201</v>
      </c>
      <c r="B208" s="8" t="s">
        <v>101</v>
      </c>
      <c r="C208" s="2">
        <v>2.7559055118110201E-2</v>
      </c>
      <c r="D208" s="2">
        <v>2.68199233716475E-2</v>
      </c>
      <c r="E208" s="2">
        <v>0.10820895522388101</v>
      </c>
      <c r="F208" s="2">
        <v>7.0707070707070704E-2</v>
      </c>
      <c r="G208" s="2">
        <v>9.4339622641509399E-2</v>
      </c>
      <c r="H208" s="2">
        <v>0.117816091954023</v>
      </c>
      <c r="I208" s="2">
        <v>8.4832904884318799E-2</v>
      </c>
      <c r="J208" s="2">
        <v>0.172985781990521</v>
      </c>
      <c r="K208" s="2">
        <v>7.8787878787878796E-2</v>
      </c>
      <c r="L208" s="2">
        <v>0.36891385767790302</v>
      </c>
      <c r="M208" s="2">
        <v>0.18741450068399501</v>
      </c>
      <c r="N208" s="3">
        <v>1.0568720379146901</v>
      </c>
      <c r="O208" s="3">
        <v>2.23880597014925</v>
      </c>
    </row>
    <row r="209" spans="1:15" x14ac:dyDescent="0.3">
      <c r="A209" s="8" t="s">
        <v>201</v>
      </c>
      <c r="B209" s="8" t="s">
        <v>102</v>
      </c>
      <c r="C209" s="2">
        <v>3.3715329679455203E-2</v>
      </c>
      <c r="D209" s="2">
        <v>3.3901028277634998E-2</v>
      </c>
      <c r="E209" s="2">
        <v>3.1390831390831403E-2</v>
      </c>
      <c r="F209" s="2">
        <v>3.6311586560192899E-2</v>
      </c>
      <c r="G209" s="2">
        <v>4.3617330619366103E-2</v>
      </c>
      <c r="H209" s="2">
        <v>4.95959877403176E-2</v>
      </c>
      <c r="I209" s="2">
        <v>3.6102999734536803E-2</v>
      </c>
      <c r="J209" s="2">
        <v>4.3940558544709199E-2</v>
      </c>
      <c r="K209" s="2">
        <v>2.4788317584979801E-2</v>
      </c>
      <c r="L209" s="2">
        <v>0.122260807088971</v>
      </c>
      <c r="M209" s="2">
        <v>9.0909090909090898E-2</v>
      </c>
      <c r="N209" s="3">
        <v>0.309761721752498</v>
      </c>
      <c r="O209" s="3">
        <v>0.58881118881118899</v>
      </c>
    </row>
    <row r="210" spans="1:15" x14ac:dyDescent="0.3">
      <c r="A210" s="8" t="s">
        <v>201</v>
      </c>
      <c r="B210" s="8" t="s">
        <v>103</v>
      </c>
      <c r="C210" s="2">
        <v>1.82748538011696E-2</v>
      </c>
      <c r="D210" s="2">
        <v>4.6661880832735099E-2</v>
      </c>
      <c r="E210" s="2">
        <v>2.40054869684499E-2</v>
      </c>
      <c r="F210" s="2">
        <v>7.8365706630944401E-2</v>
      </c>
      <c r="G210" s="2">
        <v>5.2795031055900603E-2</v>
      </c>
      <c r="H210" s="2">
        <v>6.1356932153392302E-2</v>
      </c>
      <c r="I210" s="2">
        <v>9.4496942745969995E-2</v>
      </c>
      <c r="J210" s="2">
        <v>7.9228034535297101E-2</v>
      </c>
      <c r="K210" s="2">
        <v>8.6588235294117605E-2</v>
      </c>
      <c r="L210" s="2">
        <v>0.16847119965353</v>
      </c>
      <c r="M210" s="2">
        <v>0.17828020756115601</v>
      </c>
      <c r="N210" s="3">
        <v>0.61452513966480404</v>
      </c>
      <c r="O210" s="3">
        <v>1.1803840877914999</v>
      </c>
    </row>
    <row r="211" spans="1:15" x14ac:dyDescent="0.3">
      <c r="A211" s="8" t="s">
        <v>201</v>
      </c>
      <c r="B211" s="8" t="s">
        <v>104</v>
      </c>
      <c r="C211" s="2">
        <v>0.13861386138613899</v>
      </c>
      <c r="D211" s="2">
        <v>6.08695652173913E-2</v>
      </c>
      <c r="E211" s="2">
        <v>1.63934426229508E-2</v>
      </c>
      <c r="F211" s="2">
        <v>0</v>
      </c>
      <c r="G211" s="2">
        <v>-8.0645161290322596E-3</v>
      </c>
      <c r="H211" s="2">
        <v>2.4390243902439001E-2</v>
      </c>
      <c r="I211" s="2">
        <v>2.3809523809523801E-2</v>
      </c>
      <c r="J211" s="2">
        <v>0.14728682170542601</v>
      </c>
      <c r="K211" s="2">
        <v>-0.20270270270270299</v>
      </c>
      <c r="L211" s="2">
        <v>0.169491525423729</v>
      </c>
      <c r="M211" s="2">
        <v>0.115942028985507</v>
      </c>
      <c r="N211" s="3">
        <v>0.193798449612403</v>
      </c>
      <c r="O211" s="3">
        <v>0.26229508196721302</v>
      </c>
    </row>
    <row r="212" spans="1:15" x14ac:dyDescent="0.3">
      <c r="A212" s="8" t="s">
        <v>201</v>
      </c>
      <c r="B212" s="8" t="s">
        <v>105</v>
      </c>
      <c r="C212" s="2">
        <v>4.3891733723482103E-2</v>
      </c>
      <c r="D212" s="2">
        <v>6.5872459705676206E-2</v>
      </c>
      <c r="E212" s="2">
        <v>7.1005917159763302E-2</v>
      </c>
      <c r="F212" s="2">
        <v>9.8219766728054006E-2</v>
      </c>
      <c r="G212" s="2">
        <v>0.101173840134153</v>
      </c>
      <c r="H212" s="2">
        <v>0.13959390862944199</v>
      </c>
      <c r="I212" s="2">
        <v>0.17060133630289501</v>
      </c>
      <c r="J212" s="2">
        <v>0.167808219178082</v>
      </c>
      <c r="K212" s="2">
        <v>0.15966112740306301</v>
      </c>
      <c r="L212" s="2">
        <v>0.19022197246417499</v>
      </c>
      <c r="M212" s="2">
        <v>0.18271954674221</v>
      </c>
      <c r="N212" s="3">
        <v>0.90639269406392697</v>
      </c>
      <c r="O212" s="3">
        <v>2.2938856015779101</v>
      </c>
    </row>
    <row r="213" spans="1:15" x14ac:dyDescent="0.3">
      <c r="A213" s="8" t="s">
        <v>201</v>
      </c>
      <c r="B213" s="8" t="s">
        <v>106</v>
      </c>
      <c r="C213" s="2">
        <v>7.6502732240437202E-2</v>
      </c>
      <c r="D213" s="2">
        <v>6.0913705583756299E-2</v>
      </c>
      <c r="E213" s="2">
        <v>-6.6985645933014398E-2</v>
      </c>
      <c r="F213" s="2">
        <v>7.1794871794871803E-2</v>
      </c>
      <c r="G213" s="2">
        <v>0.13397129186602899</v>
      </c>
      <c r="H213" s="2">
        <v>-8.4388185654008397E-3</v>
      </c>
      <c r="I213" s="2">
        <v>0.12765957446808501</v>
      </c>
      <c r="J213" s="2">
        <v>0.18867924528301899</v>
      </c>
      <c r="K213" s="2">
        <v>4.7619047619047603E-2</v>
      </c>
      <c r="L213" s="2">
        <v>0.13636363636363599</v>
      </c>
      <c r="M213" s="2">
        <v>0.117333333333333</v>
      </c>
      <c r="N213" s="3">
        <v>0.58113207547169798</v>
      </c>
      <c r="O213" s="3">
        <v>1.0047846889952201</v>
      </c>
    </row>
    <row r="214" spans="1:15" x14ac:dyDescent="0.3">
      <c r="A214" s="8" t="s">
        <v>201</v>
      </c>
      <c r="B214" s="8" t="s">
        <v>16</v>
      </c>
      <c r="C214" s="2">
        <v>4.2553191489361701E-2</v>
      </c>
      <c r="D214" s="2">
        <v>4.08163265306122E-2</v>
      </c>
      <c r="E214" s="2">
        <v>9.8039215686274495E-2</v>
      </c>
      <c r="F214" s="2">
        <v>0.10267857142857099</v>
      </c>
      <c r="G214" s="2">
        <v>4.0485829959514196E-3</v>
      </c>
      <c r="H214" s="2">
        <v>4.0322580645161303E-2</v>
      </c>
      <c r="I214" s="2">
        <v>6.2015503875968998E-2</v>
      </c>
      <c r="J214" s="2">
        <v>7.6642335766423403E-2</v>
      </c>
      <c r="K214" s="2">
        <v>3.3898305084745801E-3</v>
      </c>
      <c r="L214" s="2">
        <v>0.18918918918918901</v>
      </c>
      <c r="M214" s="2">
        <v>6.8181818181818205E-2</v>
      </c>
      <c r="N214" s="3">
        <v>0.372262773722628</v>
      </c>
      <c r="O214" s="3">
        <v>0.84313725490196101</v>
      </c>
    </row>
    <row r="215" spans="1:15" x14ac:dyDescent="0.3">
      <c r="A215" s="8" t="s">
        <v>201</v>
      </c>
      <c r="B215" s="8" t="s">
        <v>107</v>
      </c>
      <c r="C215" s="2">
        <v>7.2914117934915604E-2</v>
      </c>
      <c r="D215" s="2">
        <v>7.9589509692132299E-2</v>
      </c>
      <c r="E215" s="2">
        <v>4.3514997887621497E-2</v>
      </c>
      <c r="F215" s="2">
        <v>5.5263157894736799E-2</v>
      </c>
      <c r="G215" s="2">
        <v>5.5630155380778798E-2</v>
      </c>
      <c r="H215" s="2">
        <v>4.5066327457750299E-2</v>
      </c>
      <c r="I215" s="2">
        <v>5.33820205181708E-2</v>
      </c>
      <c r="J215" s="2">
        <v>7.4942225156817394E-2</v>
      </c>
      <c r="K215" s="2">
        <v>2.90233415233415E-2</v>
      </c>
      <c r="L215" s="2">
        <v>0.12535442471272901</v>
      </c>
      <c r="M215" s="2">
        <v>8.8847632939928395E-2</v>
      </c>
      <c r="N215" s="3">
        <v>0.35539782106305701</v>
      </c>
      <c r="O215" s="3">
        <v>0.73447401774398002</v>
      </c>
    </row>
    <row r="216" spans="1:15" x14ac:dyDescent="0.3">
      <c r="A216" s="8" t="s">
        <v>201</v>
      </c>
      <c r="B216" s="8" t="s">
        <v>108</v>
      </c>
      <c r="C216" s="2">
        <v>3.24449594438007E-2</v>
      </c>
      <c r="D216" s="2">
        <v>5.27497194163861E-2</v>
      </c>
      <c r="E216" s="2">
        <v>6.4498933901919006E-2</v>
      </c>
      <c r="F216" s="2">
        <v>3.95593390085128E-2</v>
      </c>
      <c r="G216" s="2">
        <v>5.7803468208092498E-2</v>
      </c>
      <c r="H216" s="2">
        <v>1.54826958105647E-2</v>
      </c>
      <c r="I216" s="2">
        <v>3.6322869955156899E-2</v>
      </c>
      <c r="J216" s="2">
        <v>6.9666810904370394E-2</v>
      </c>
      <c r="K216" s="2">
        <v>8.0906148867313891E-3</v>
      </c>
      <c r="L216" s="2">
        <v>0.16412520064205499</v>
      </c>
      <c r="M216" s="2">
        <v>0.10168907273354</v>
      </c>
      <c r="N216" s="3">
        <v>0.38295110341843402</v>
      </c>
      <c r="O216" s="3">
        <v>0.70362473347548005</v>
      </c>
    </row>
    <row r="217" spans="1:15" x14ac:dyDescent="0.3">
      <c r="A217" s="8" t="s">
        <v>201</v>
      </c>
      <c r="B217" s="8" t="s">
        <v>109</v>
      </c>
      <c r="C217" s="2">
        <v>-3.5835351089588401E-2</v>
      </c>
      <c r="D217" s="2">
        <v>-6.0773480662983402E-2</v>
      </c>
      <c r="E217" s="2">
        <v>-6.7825311942959002E-2</v>
      </c>
      <c r="F217" s="2">
        <v>-4.10173056697581E-2</v>
      </c>
      <c r="G217" s="2">
        <v>-4.0179461615154503E-2</v>
      </c>
      <c r="H217" s="2">
        <v>-4.3523423704165398E-2</v>
      </c>
      <c r="I217" s="2">
        <v>-3.7141615986098997E-2</v>
      </c>
      <c r="J217" s="2">
        <v>6.0906835100383496E-3</v>
      </c>
      <c r="K217" s="2">
        <v>-2.29820627802691E-2</v>
      </c>
      <c r="L217" s="2">
        <v>-0.27848537005163498</v>
      </c>
      <c r="M217" s="2">
        <v>-0.21310432569974599</v>
      </c>
      <c r="N217" s="3">
        <v>-0.44191292578389402</v>
      </c>
      <c r="O217" s="3">
        <v>-0.55900178253119404</v>
      </c>
    </row>
    <row r="218" spans="1:15" x14ac:dyDescent="0.3">
      <c r="A218" s="8" t="s">
        <v>202</v>
      </c>
      <c r="B218" s="8" t="s">
        <v>101</v>
      </c>
      <c r="C218" s="2">
        <v>0</v>
      </c>
      <c r="D218" s="2">
        <v>3.77358490566038E-2</v>
      </c>
      <c r="E218" s="2">
        <v>2.7272727272727299E-2</v>
      </c>
      <c r="F218" s="2">
        <v>1.7699115044247801E-2</v>
      </c>
      <c r="G218" s="2">
        <v>0.182608695652174</v>
      </c>
      <c r="H218" s="2">
        <v>0.25</v>
      </c>
      <c r="I218" s="2">
        <v>0.17058823529411801</v>
      </c>
      <c r="J218" s="2">
        <v>0.135678391959799</v>
      </c>
      <c r="K218" s="2">
        <v>0.32743362831858402</v>
      </c>
      <c r="L218" s="2">
        <v>0.336666666666667</v>
      </c>
      <c r="M218" s="2">
        <v>0.12718204488778101</v>
      </c>
      <c r="N218" s="3">
        <v>1.2713567839196001</v>
      </c>
      <c r="O218" s="3">
        <v>3.1090909090909098</v>
      </c>
    </row>
    <row r="219" spans="1:15" x14ac:dyDescent="0.3">
      <c r="A219" s="8" t="s">
        <v>202</v>
      </c>
      <c r="B219" s="8" t="s">
        <v>102</v>
      </c>
      <c r="C219" s="2">
        <v>3.6764705882352901E-2</v>
      </c>
      <c r="D219" s="2">
        <v>4.1765169424743898E-2</v>
      </c>
      <c r="E219" s="2">
        <v>5.7488653555219399E-2</v>
      </c>
      <c r="F219" s="2">
        <v>3.9818788745827401E-2</v>
      </c>
      <c r="G219" s="2">
        <v>4.7236872277000699E-2</v>
      </c>
      <c r="H219" s="2">
        <v>4.6638931464856599E-2</v>
      </c>
      <c r="I219" s="2">
        <v>4.4979079497907901E-2</v>
      </c>
      <c r="J219" s="2">
        <v>4.3043043043043003E-2</v>
      </c>
      <c r="K219" s="2">
        <v>3.80038387715931E-2</v>
      </c>
      <c r="L219" s="2">
        <v>0.13369082840236701</v>
      </c>
      <c r="M219" s="2">
        <v>9.0686674278257995E-2</v>
      </c>
      <c r="N219" s="3">
        <v>0.338738738738739</v>
      </c>
      <c r="O219" s="3">
        <v>0.68608169440242095</v>
      </c>
    </row>
    <row r="220" spans="1:15" x14ac:dyDescent="0.3">
      <c r="A220" s="8" t="s">
        <v>202</v>
      </c>
      <c r="B220" s="8" t="s">
        <v>103</v>
      </c>
      <c r="C220" s="2">
        <v>-4.8192771084337397E-3</v>
      </c>
      <c r="D220" s="2">
        <v>7.2639225181598101E-3</v>
      </c>
      <c r="E220" s="2">
        <v>0.134615384615385</v>
      </c>
      <c r="F220" s="2">
        <v>8.4745762711864406E-3</v>
      </c>
      <c r="G220" s="2">
        <v>2.3109243697479E-2</v>
      </c>
      <c r="H220" s="2">
        <v>0.102669404517454</v>
      </c>
      <c r="I220" s="2">
        <v>0.199255121042831</v>
      </c>
      <c r="J220" s="2">
        <v>4.1925465838509299E-2</v>
      </c>
      <c r="K220" s="2">
        <v>0.12816691505216099</v>
      </c>
      <c r="L220" s="2">
        <v>0.20211360634081901</v>
      </c>
      <c r="M220" s="2">
        <v>0.193406593406593</v>
      </c>
      <c r="N220" s="3">
        <v>0.68633540372670798</v>
      </c>
      <c r="O220" s="3">
        <v>1.61057692307692</v>
      </c>
    </row>
    <row r="221" spans="1:15" x14ac:dyDescent="0.3">
      <c r="A221" s="8" t="s">
        <v>202</v>
      </c>
      <c r="B221" s="8" t="s">
        <v>104</v>
      </c>
      <c r="C221" s="2">
        <v>0.125</v>
      </c>
      <c r="D221" s="2">
        <v>8.8888888888888906E-2</v>
      </c>
      <c r="E221" s="2">
        <v>8.1632653061224497E-2</v>
      </c>
      <c r="F221" s="2">
        <v>5.6603773584905703E-2</v>
      </c>
      <c r="G221" s="2">
        <v>-1.7857142857142901E-2</v>
      </c>
      <c r="H221" s="2">
        <v>5.4545454545454501E-2</v>
      </c>
      <c r="I221" s="2">
        <v>8.6206896551724102E-2</v>
      </c>
      <c r="J221" s="2">
        <v>0</v>
      </c>
      <c r="K221" s="2">
        <v>7.9365079365079402E-2</v>
      </c>
      <c r="L221" s="2">
        <v>0.14705882352941199</v>
      </c>
      <c r="M221" s="2">
        <v>0</v>
      </c>
      <c r="N221" s="3">
        <v>0.238095238095238</v>
      </c>
      <c r="O221" s="3">
        <v>0.59183673469387799</v>
      </c>
    </row>
    <row r="222" spans="1:15" x14ac:dyDescent="0.3">
      <c r="A222" s="8" t="s">
        <v>202</v>
      </c>
      <c r="B222" s="8" t="s">
        <v>105</v>
      </c>
      <c r="C222" s="2">
        <v>5.6818181818181802E-2</v>
      </c>
      <c r="D222" s="2">
        <v>5.16129032258065E-2</v>
      </c>
      <c r="E222" s="2">
        <v>0.11247443762781199</v>
      </c>
      <c r="F222" s="2">
        <v>3.6764705882352901E-2</v>
      </c>
      <c r="G222" s="2">
        <v>0.129432624113475</v>
      </c>
      <c r="H222" s="2">
        <v>0.15070643642072201</v>
      </c>
      <c r="I222" s="2">
        <v>0.199181446111869</v>
      </c>
      <c r="J222" s="2">
        <v>0.109215017064846</v>
      </c>
      <c r="K222" s="2">
        <v>0.198974358974359</v>
      </c>
      <c r="L222" s="2">
        <v>0.229255774165954</v>
      </c>
      <c r="M222" s="2">
        <v>0.20807237299930401</v>
      </c>
      <c r="N222" s="3">
        <v>0.97497155858930595</v>
      </c>
      <c r="O222" s="3">
        <v>2.55010224948875</v>
      </c>
    </row>
    <row r="223" spans="1:15" x14ac:dyDescent="0.3">
      <c r="A223" s="8" t="s">
        <v>202</v>
      </c>
      <c r="B223" s="8" t="s">
        <v>106</v>
      </c>
      <c r="C223" s="2">
        <v>0</v>
      </c>
      <c r="D223" s="2">
        <v>0.135135135135135</v>
      </c>
      <c r="E223" s="2">
        <v>0.33333333333333298</v>
      </c>
      <c r="F223" s="2">
        <v>3.5714285714285698E-2</v>
      </c>
      <c r="G223" s="2">
        <v>-6.8965517241379296E-2</v>
      </c>
      <c r="H223" s="2">
        <v>0.148148148148148</v>
      </c>
      <c r="I223" s="2">
        <v>0.16129032258064499</v>
      </c>
      <c r="J223" s="2">
        <v>-0.13888888888888901</v>
      </c>
      <c r="K223" s="2">
        <v>-3.2258064516128997E-2</v>
      </c>
      <c r="L223" s="2">
        <v>0.266666666666667</v>
      </c>
      <c r="M223" s="2">
        <v>0</v>
      </c>
      <c r="N223" s="3">
        <v>5.5555555555555601E-2</v>
      </c>
      <c r="O223" s="3">
        <v>0.80952380952380998</v>
      </c>
    </row>
    <row r="224" spans="1:15" x14ac:dyDescent="0.3">
      <c r="A224" s="8" t="s">
        <v>202</v>
      </c>
      <c r="B224" s="8" t="s">
        <v>16</v>
      </c>
      <c r="C224" s="2">
        <v>0.15533980582524301</v>
      </c>
      <c r="D224" s="2">
        <v>-6.7226890756302504E-2</v>
      </c>
      <c r="E224" s="2">
        <v>8.1081081081081099E-2</v>
      </c>
      <c r="F224" s="2">
        <v>-1.6666666666666701E-2</v>
      </c>
      <c r="G224" s="2">
        <v>6.7796610169491497E-2</v>
      </c>
      <c r="H224" s="2">
        <v>5.5555555555555601E-2</v>
      </c>
      <c r="I224" s="2">
        <v>0.112781954887218</v>
      </c>
      <c r="J224" s="2">
        <v>5.4054054054054099E-2</v>
      </c>
      <c r="K224" s="2">
        <v>6.4102564102564097E-2</v>
      </c>
      <c r="L224" s="2">
        <v>0.19879518072289201</v>
      </c>
      <c r="M224" s="2">
        <v>8.0402010050251299E-2</v>
      </c>
      <c r="N224" s="3">
        <v>0.45270270270270302</v>
      </c>
      <c r="O224" s="3">
        <v>0.93693693693693703</v>
      </c>
    </row>
    <row r="225" spans="1:15" x14ac:dyDescent="0.3">
      <c r="A225" s="8" t="s">
        <v>202</v>
      </c>
      <c r="B225" s="8" t="s">
        <v>107</v>
      </c>
      <c r="C225" s="2">
        <v>7.3940486925157797E-2</v>
      </c>
      <c r="D225" s="2">
        <v>8.11642877134061E-2</v>
      </c>
      <c r="E225" s="2">
        <v>7.1705928035205799E-2</v>
      </c>
      <c r="F225" s="2">
        <v>5.6521739130434803E-2</v>
      </c>
      <c r="G225" s="2">
        <v>8.9849108367626898E-2</v>
      </c>
      <c r="H225" s="2">
        <v>6.8806377176421199E-2</v>
      </c>
      <c r="I225" s="2">
        <v>7.1638861629048103E-2</v>
      </c>
      <c r="J225" s="2">
        <v>6.22710622710623E-2</v>
      </c>
      <c r="K225" s="2">
        <v>5.8620689655172399E-2</v>
      </c>
      <c r="L225" s="2">
        <v>0.17263843648208499</v>
      </c>
      <c r="M225" s="2">
        <v>9.4722222222222194E-2</v>
      </c>
      <c r="N225" s="3">
        <v>0.44358974358974401</v>
      </c>
      <c r="O225" s="3">
        <v>1.0403831219259601</v>
      </c>
    </row>
    <row r="226" spans="1:15" x14ac:dyDescent="0.3">
      <c r="A226" s="8" t="s">
        <v>202</v>
      </c>
      <c r="B226" s="8" t="s">
        <v>108</v>
      </c>
      <c r="C226" s="2">
        <v>4.4064748201438797E-2</v>
      </c>
      <c r="D226" s="2">
        <v>6.8044788975021503E-2</v>
      </c>
      <c r="E226" s="2">
        <v>0.10403225806451601</v>
      </c>
      <c r="F226" s="2">
        <v>2.2644265887509101E-2</v>
      </c>
      <c r="G226" s="2">
        <v>4.9285714285714301E-2</v>
      </c>
      <c r="H226" s="2">
        <v>2.8590878148400299E-2</v>
      </c>
      <c r="I226" s="2">
        <v>5.2283256121773702E-2</v>
      </c>
      <c r="J226" s="2">
        <v>3.5849056603773598E-2</v>
      </c>
      <c r="K226" s="2">
        <v>3.4608378870674E-2</v>
      </c>
      <c r="L226" s="2">
        <v>0.13673708920187799</v>
      </c>
      <c r="M226" s="2">
        <v>8.36344863190501E-2</v>
      </c>
      <c r="N226" s="3">
        <v>0.320125786163522</v>
      </c>
      <c r="O226" s="3">
        <v>0.69274193548387097</v>
      </c>
    </row>
    <row r="227" spans="1:15" x14ac:dyDescent="0.3">
      <c r="A227" s="8" t="s">
        <v>202</v>
      </c>
      <c r="B227" s="8" t="s">
        <v>109</v>
      </c>
      <c r="C227" s="2">
        <v>-4.3537080309925001E-2</v>
      </c>
      <c r="D227" s="2">
        <v>-5.0276456217050298E-2</v>
      </c>
      <c r="E227" s="2">
        <v>-9.8835634985106995E-3</v>
      </c>
      <c r="F227" s="2">
        <v>-3.1177355394502899E-2</v>
      </c>
      <c r="G227" s="2">
        <v>-2.8369795342272401E-2</v>
      </c>
      <c r="H227" s="2">
        <v>-3.9221382916908798E-2</v>
      </c>
      <c r="I227" s="2">
        <v>-2.9331720592682201E-2</v>
      </c>
      <c r="J227" s="2">
        <v>-3.03738317757009E-2</v>
      </c>
      <c r="K227" s="2">
        <v>-6.5863453815261002E-3</v>
      </c>
      <c r="L227" s="2">
        <v>-0.28573738680465699</v>
      </c>
      <c r="M227" s="2">
        <v>-0.22390762961285901</v>
      </c>
      <c r="N227" s="3">
        <v>-0.46604361370716502</v>
      </c>
      <c r="O227" s="3">
        <v>-0.53587868941240202</v>
      </c>
    </row>
    <row r="228" spans="1:15" x14ac:dyDescent="0.3">
      <c r="A228" s="11" t="s">
        <v>17</v>
      </c>
      <c r="B228" s="11" t="s">
        <v>17</v>
      </c>
      <c r="C228" s="3">
        <v>1.80317467203913E-2</v>
      </c>
      <c r="D228" s="3">
        <v>7.5217609017589797E-3</v>
      </c>
      <c r="E228" s="3">
        <v>1.1658400922097601E-2</v>
      </c>
      <c r="F228" s="3">
        <v>1.8741605213782899E-2</v>
      </c>
      <c r="G228" s="3">
        <v>2.5614980120559201E-2</v>
      </c>
      <c r="H228" s="3">
        <v>3.2378275092787998E-2</v>
      </c>
      <c r="I228" s="3">
        <v>3.70268083395109E-2</v>
      </c>
      <c r="J228" s="3">
        <v>4.2470086388547601E-2</v>
      </c>
      <c r="K228" s="3">
        <v>4.0089995204438802E-2</v>
      </c>
      <c r="L228" s="3">
        <v>4.5266904527983202E-2</v>
      </c>
      <c r="M228" s="3">
        <v>5.5810003586549202E-2</v>
      </c>
      <c r="N228" s="3">
        <v>0.19659585204150801</v>
      </c>
      <c r="O228" s="3">
        <v>0.35412458891579501</v>
      </c>
    </row>
    <row r="229" spans="1:15" x14ac:dyDescent="0.3">
      <c r="A229" s="15"/>
      <c r="B229" s="15"/>
    </row>
    <row r="230" spans="1:15" x14ac:dyDescent="0.3">
      <c r="A230" s="13" t="s">
        <v>40</v>
      </c>
      <c r="B230" s="15"/>
    </row>
    <row r="231" spans="1:15" x14ac:dyDescent="0.3">
      <c r="A231" s="14" t="s">
        <v>41</v>
      </c>
      <c r="B231" s="15"/>
    </row>
    <row r="232" spans="1:15" x14ac:dyDescent="0.3">
      <c r="A232" s="14" t="s">
        <v>42</v>
      </c>
      <c r="B232" s="15"/>
    </row>
    <row r="233" spans="1:15" x14ac:dyDescent="0.3">
      <c r="A233" s="14" t="s">
        <v>112</v>
      </c>
      <c r="B233" s="15"/>
    </row>
    <row r="234" spans="1:15" x14ac:dyDescent="0.3">
      <c r="A234" s="14" t="s">
        <v>45</v>
      </c>
      <c r="B234" s="15"/>
    </row>
    <row r="235" spans="1:15" x14ac:dyDescent="0.3">
      <c r="A235" s="15"/>
      <c r="B235" s="15"/>
    </row>
    <row r="236" spans="1:15" x14ac:dyDescent="0.3">
      <c r="A236" s="15"/>
      <c r="B236" s="15"/>
    </row>
    <row r="237" spans="1:15" x14ac:dyDescent="0.3">
      <c r="A237" s="15"/>
      <c r="B237" s="15"/>
    </row>
    <row r="238" spans="1:15" x14ac:dyDescent="0.3">
      <c r="A238" s="15"/>
      <c r="B238" s="15"/>
    </row>
    <row r="239" spans="1:15" x14ac:dyDescent="0.3">
      <c r="A239" s="15"/>
      <c r="B239" s="15"/>
    </row>
    <row r="240" spans="1:15"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82:N82"/>
    <mergeCell ref="C156:M15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222</v>
      </c>
      <c r="B1" s="15"/>
    </row>
    <row r="2" spans="1:14" ht="15.6" x14ac:dyDescent="0.3">
      <c r="A2" s="12" t="s">
        <v>140</v>
      </c>
      <c r="B2" s="15"/>
    </row>
    <row r="3" spans="1:14" ht="15.6" x14ac:dyDescent="0.3">
      <c r="A3" s="12" t="s">
        <v>204</v>
      </c>
      <c r="B3" s="15"/>
    </row>
    <row r="4" spans="1:14" ht="15.6" x14ac:dyDescent="0.3">
      <c r="A4" s="12" t="s">
        <v>117</v>
      </c>
      <c r="B4" s="15"/>
    </row>
    <row r="5" spans="1:14" x14ac:dyDescent="0.3">
      <c r="A5" s="15"/>
      <c r="B5" s="15"/>
    </row>
    <row r="6" spans="1:14" x14ac:dyDescent="0.3">
      <c r="A6" s="16" t="str">
        <f>HYPERLINK("#'Table of contents'!A83",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113</v>
      </c>
      <c r="C9" s="1">
        <v>84</v>
      </c>
      <c r="D9" s="1">
        <v>87</v>
      </c>
      <c r="E9" s="1">
        <v>90</v>
      </c>
      <c r="F9" s="1">
        <v>94</v>
      </c>
      <c r="G9" s="1">
        <v>101</v>
      </c>
      <c r="H9" s="1">
        <v>115</v>
      </c>
      <c r="I9" s="1">
        <v>108</v>
      </c>
      <c r="J9" s="1">
        <v>125</v>
      </c>
      <c r="K9" s="1">
        <v>143</v>
      </c>
      <c r="L9" s="1">
        <v>158</v>
      </c>
      <c r="M9" s="1">
        <v>191</v>
      </c>
      <c r="N9" s="1">
        <v>221</v>
      </c>
    </row>
    <row r="10" spans="1:14" x14ac:dyDescent="0.3">
      <c r="A10" s="7" t="s">
        <v>196</v>
      </c>
      <c r="B10" s="7" t="s">
        <v>114</v>
      </c>
      <c r="C10" s="1">
        <v>8419</v>
      </c>
      <c r="D10" s="1">
        <v>8945</v>
      </c>
      <c r="E10" s="1">
        <v>9399</v>
      </c>
      <c r="F10" s="1">
        <v>9712</v>
      </c>
      <c r="G10" s="1">
        <v>10267</v>
      </c>
      <c r="H10" s="1">
        <v>10758</v>
      </c>
      <c r="I10" s="1">
        <v>11607</v>
      </c>
      <c r="J10" s="1">
        <v>12324</v>
      </c>
      <c r="K10" s="1">
        <v>13424</v>
      </c>
      <c r="L10" s="1">
        <v>14452</v>
      </c>
      <c r="M10" s="1">
        <v>16772</v>
      </c>
      <c r="N10" s="1">
        <v>18625</v>
      </c>
    </row>
    <row r="11" spans="1:14" x14ac:dyDescent="0.3">
      <c r="A11" s="7" t="s">
        <v>196</v>
      </c>
      <c r="B11" s="7" t="s">
        <v>115</v>
      </c>
      <c r="C11" s="1">
        <v>118</v>
      </c>
      <c r="D11" s="1">
        <v>126</v>
      </c>
      <c r="E11" s="1">
        <v>134</v>
      </c>
      <c r="F11" s="1">
        <v>148</v>
      </c>
      <c r="G11" s="1">
        <v>149</v>
      </c>
      <c r="H11" s="1">
        <v>167</v>
      </c>
      <c r="I11" s="1">
        <v>167</v>
      </c>
      <c r="J11" s="1">
        <v>171</v>
      </c>
      <c r="K11" s="1">
        <v>197</v>
      </c>
      <c r="L11" s="1">
        <v>219</v>
      </c>
      <c r="M11" s="1">
        <v>237</v>
      </c>
      <c r="N11" s="1">
        <v>262</v>
      </c>
    </row>
    <row r="12" spans="1:14" x14ac:dyDescent="0.3">
      <c r="A12" s="7" t="s">
        <v>196</v>
      </c>
      <c r="B12" s="7" t="s">
        <v>16</v>
      </c>
      <c r="C12" s="1">
        <v>36</v>
      </c>
      <c r="D12" s="1">
        <v>40</v>
      </c>
      <c r="E12" s="1">
        <v>50</v>
      </c>
      <c r="F12" s="1">
        <v>43</v>
      </c>
      <c r="G12" s="1">
        <v>42</v>
      </c>
      <c r="H12" s="1">
        <v>40</v>
      </c>
      <c r="I12" s="1">
        <v>41</v>
      </c>
      <c r="J12" s="1">
        <v>43</v>
      </c>
      <c r="K12" s="1">
        <v>50</v>
      </c>
      <c r="L12" s="1">
        <v>55</v>
      </c>
      <c r="M12" s="1">
        <v>60</v>
      </c>
      <c r="N12" s="1">
        <v>74</v>
      </c>
    </row>
    <row r="13" spans="1:14" x14ac:dyDescent="0.3">
      <c r="A13" s="7" t="s">
        <v>196</v>
      </c>
      <c r="B13" s="7" t="s">
        <v>108</v>
      </c>
      <c r="C13" s="1">
        <v>1334</v>
      </c>
      <c r="D13" s="1">
        <v>1411</v>
      </c>
      <c r="E13" s="1">
        <v>1503</v>
      </c>
      <c r="F13" s="1">
        <v>1547</v>
      </c>
      <c r="G13" s="1">
        <v>1622</v>
      </c>
      <c r="H13" s="1">
        <v>1612</v>
      </c>
      <c r="I13" s="1">
        <v>1659</v>
      </c>
      <c r="J13" s="1">
        <v>1728</v>
      </c>
      <c r="K13" s="1">
        <v>1783</v>
      </c>
      <c r="L13" s="1">
        <v>1834</v>
      </c>
      <c r="M13" s="1">
        <v>2204</v>
      </c>
      <c r="N13" s="1">
        <v>2417</v>
      </c>
    </row>
    <row r="14" spans="1:14" x14ac:dyDescent="0.3">
      <c r="A14" s="7" t="s">
        <v>196</v>
      </c>
      <c r="B14" s="7" t="s">
        <v>109</v>
      </c>
      <c r="C14" s="1">
        <v>8298</v>
      </c>
      <c r="D14" s="1">
        <v>8107</v>
      </c>
      <c r="E14" s="1">
        <v>7631</v>
      </c>
      <c r="F14" s="1">
        <v>7023</v>
      </c>
      <c r="G14" s="1">
        <v>6745</v>
      </c>
      <c r="H14" s="1">
        <v>6374</v>
      </c>
      <c r="I14" s="1">
        <v>6095</v>
      </c>
      <c r="J14" s="1">
        <v>5734</v>
      </c>
      <c r="K14" s="1">
        <v>5762</v>
      </c>
      <c r="L14" s="1">
        <v>5663</v>
      </c>
      <c r="M14" s="1">
        <v>4243</v>
      </c>
      <c r="N14" s="1">
        <v>3359</v>
      </c>
    </row>
    <row r="15" spans="1:14" x14ac:dyDescent="0.3">
      <c r="A15" s="7" t="s">
        <v>197</v>
      </c>
      <c r="B15" s="7" t="s">
        <v>113</v>
      </c>
      <c r="C15" s="1">
        <v>157</v>
      </c>
      <c r="D15" s="1">
        <v>161</v>
      </c>
      <c r="E15" s="1">
        <v>194</v>
      </c>
      <c r="F15" s="1">
        <v>195</v>
      </c>
      <c r="G15" s="1">
        <v>212</v>
      </c>
      <c r="H15" s="1">
        <v>230</v>
      </c>
      <c r="I15" s="1">
        <v>272</v>
      </c>
      <c r="J15" s="1">
        <v>306</v>
      </c>
      <c r="K15" s="1">
        <v>336</v>
      </c>
      <c r="L15" s="1">
        <v>379</v>
      </c>
      <c r="M15" s="1">
        <v>465</v>
      </c>
      <c r="N15" s="1">
        <v>554</v>
      </c>
    </row>
    <row r="16" spans="1:14" x14ac:dyDescent="0.3">
      <c r="A16" s="7" t="s">
        <v>197</v>
      </c>
      <c r="B16" s="7" t="s">
        <v>114</v>
      </c>
      <c r="C16" s="1">
        <v>18267</v>
      </c>
      <c r="D16" s="1">
        <v>19487</v>
      </c>
      <c r="E16" s="1">
        <v>20445</v>
      </c>
      <c r="F16" s="1">
        <v>21686</v>
      </c>
      <c r="G16" s="1">
        <v>22965</v>
      </c>
      <c r="H16" s="1">
        <v>24559</v>
      </c>
      <c r="I16" s="1">
        <v>26209</v>
      </c>
      <c r="J16" s="1">
        <v>27861</v>
      </c>
      <c r="K16" s="1">
        <v>29701</v>
      </c>
      <c r="L16" s="1">
        <v>31164</v>
      </c>
      <c r="M16" s="1">
        <v>35721</v>
      </c>
      <c r="N16" s="1">
        <v>39336</v>
      </c>
    </row>
    <row r="17" spans="1:14" x14ac:dyDescent="0.3">
      <c r="A17" s="7" t="s">
        <v>197</v>
      </c>
      <c r="B17" s="7" t="s">
        <v>115</v>
      </c>
      <c r="C17" s="1">
        <v>689</v>
      </c>
      <c r="D17" s="1">
        <v>737</v>
      </c>
      <c r="E17" s="1">
        <v>798</v>
      </c>
      <c r="F17" s="1">
        <v>871</v>
      </c>
      <c r="G17" s="1">
        <v>918</v>
      </c>
      <c r="H17" s="1">
        <v>964</v>
      </c>
      <c r="I17" s="1">
        <v>1035</v>
      </c>
      <c r="J17" s="1">
        <v>1085</v>
      </c>
      <c r="K17" s="1">
        <v>1126</v>
      </c>
      <c r="L17" s="1">
        <v>1170</v>
      </c>
      <c r="M17" s="1">
        <v>1313</v>
      </c>
      <c r="N17" s="1">
        <v>1393</v>
      </c>
    </row>
    <row r="18" spans="1:14" x14ac:dyDescent="0.3">
      <c r="A18" s="7" t="s">
        <v>197</v>
      </c>
      <c r="B18" s="7" t="s">
        <v>16</v>
      </c>
      <c r="C18" s="1">
        <v>83</v>
      </c>
      <c r="D18" s="1">
        <v>91</v>
      </c>
      <c r="E18" s="1">
        <v>93</v>
      </c>
      <c r="F18" s="1">
        <v>102</v>
      </c>
      <c r="G18" s="1">
        <v>99</v>
      </c>
      <c r="H18" s="1">
        <v>108</v>
      </c>
      <c r="I18" s="1">
        <v>117</v>
      </c>
      <c r="J18" s="1">
        <v>124</v>
      </c>
      <c r="K18" s="1">
        <v>132</v>
      </c>
      <c r="L18" s="1">
        <v>134</v>
      </c>
      <c r="M18" s="1">
        <v>170</v>
      </c>
      <c r="N18" s="1">
        <v>191</v>
      </c>
    </row>
    <row r="19" spans="1:14" x14ac:dyDescent="0.3">
      <c r="A19" s="7" t="s">
        <v>197</v>
      </c>
      <c r="B19" s="7" t="s">
        <v>108</v>
      </c>
      <c r="C19" s="1">
        <v>3155</v>
      </c>
      <c r="D19" s="1">
        <v>3373</v>
      </c>
      <c r="E19" s="1">
        <v>3565</v>
      </c>
      <c r="F19" s="1">
        <v>3680</v>
      </c>
      <c r="G19" s="1">
        <v>3875</v>
      </c>
      <c r="H19" s="1">
        <v>4012</v>
      </c>
      <c r="I19" s="1">
        <v>4221</v>
      </c>
      <c r="J19" s="1">
        <v>4323</v>
      </c>
      <c r="K19" s="1">
        <v>4522</v>
      </c>
      <c r="L19" s="1">
        <v>4645</v>
      </c>
      <c r="M19" s="1">
        <v>5429</v>
      </c>
      <c r="N19" s="1">
        <v>6008</v>
      </c>
    </row>
    <row r="20" spans="1:14" x14ac:dyDescent="0.3">
      <c r="A20" s="7" t="s">
        <v>197</v>
      </c>
      <c r="B20" s="7" t="s">
        <v>109</v>
      </c>
      <c r="C20" s="1">
        <v>17572</v>
      </c>
      <c r="D20" s="1">
        <v>17364</v>
      </c>
      <c r="E20" s="1">
        <v>16575</v>
      </c>
      <c r="F20" s="1">
        <v>15649</v>
      </c>
      <c r="G20" s="1">
        <v>15021</v>
      </c>
      <c r="H20" s="1">
        <v>14354</v>
      </c>
      <c r="I20" s="1">
        <v>13883</v>
      </c>
      <c r="J20" s="1">
        <v>13322</v>
      </c>
      <c r="K20" s="1">
        <v>13119</v>
      </c>
      <c r="L20" s="1">
        <v>12738</v>
      </c>
      <c r="M20" s="1">
        <v>9023</v>
      </c>
      <c r="N20" s="1">
        <v>6978</v>
      </c>
    </row>
    <row r="21" spans="1:14" x14ac:dyDescent="0.3">
      <c r="A21" s="7" t="s">
        <v>198</v>
      </c>
      <c r="B21" s="7" t="s">
        <v>113</v>
      </c>
      <c r="C21" s="1">
        <v>105</v>
      </c>
      <c r="D21" s="1">
        <v>120</v>
      </c>
      <c r="E21" s="1">
        <v>123</v>
      </c>
      <c r="F21" s="1">
        <v>130</v>
      </c>
      <c r="G21" s="1">
        <v>142</v>
      </c>
      <c r="H21" s="1">
        <v>152</v>
      </c>
      <c r="I21" s="1">
        <v>157</v>
      </c>
      <c r="J21" s="1">
        <v>184</v>
      </c>
      <c r="K21" s="1">
        <v>198</v>
      </c>
      <c r="L21" s="1">
        <v>234</v>
      </c>
      <c r="M21" s="1">
        <v>288</v>
      </c>
      <c r="N21" s="1">
        <v>329</v>
      </c>
    </row>
    <row r="22" spans="1:14" x14ac:dyDescent="0.3">
      <c r="A22" s="7" t="s">
        <v>198</v>
      </c>
      <c r="B22" s="7" t="s">
        <v>114</v>
      </c>
      <c r="C22" s="1">
        <v>14646</v>
      </c>
      <c r="D22" s="1">
        <v>15505</v>
      </c>
      <c r="E22" s="1">
        <v>16383</v>
      </c>
      <c r="F22" s="1">
        <v>17438</v>
      </c>
      <c r="G22" s="1">
        <v>18104</v>
      </c>
      <c r="H22" s="1">
        <v>19128</v>
      </c>
      <c r="I22" s="1">
        <v>20630</v>
      </c>
      <c r="J22" s="1">
        <v>22379</v>
      </c>
      <c r="K22" s="1">
        <v>23927</v>
      </c>
      <c r="L22" s="1">
        <v>25133</v>
      </c>
      <c r="M22" s="1">
        <v>28718</v>
      </c>
      <c r="N22" s="1">
        <v>32299</v>
      </c>
    </row>
    <row r="23" spans="1:14" x14ac:dyDescent="0.3">
      <c r="A23" s="7" t="s">
        <v>198</v>
      </c>
      <c r="B23" s="7" t="s">
        <v>115</v>
      </c>
      <c r="C23" s="1">
        <v>201</v>
      </c>
      <c r="D23" s="1">
        <v>219</v>
      </c>
      <c r="E23" s="1">
        <v>250</v>
      </c>
      <c r="F23" s="1">
        <v>248</v>
      </c>
      <c r="G23" s="1">
        <v>251</v>
      </c>
      <c r="H23" s="1">
        <v>272</v>
      </c>
      <c r="I23" s="1">
        <v>281</v>
      </c>
      <c r="J23" s="1">
        <v>291</v>
      </c>
      <c r="K23" s="1">
        <v>299</v>
      </c>
      <c r="L23" s="1">
        <v>311</v>
      </c>
      <c r="M23" s="1">
        <v>346</v>
      </c>
      <c r="N23" s="1">
        <v>381</v>
      </c>
    </row>
    <row r="24" spans="1:14" x14ac:dyDescent="0.3">
      <c r="A24" s="7" t="s">
        <v>198</v>
      </c>
      <c r="B24" s="7" t="s">
        <v>16</v>
      </c>
      <c r="C24" s="1">
        <v>51</v>
      </c>
      <c r="D24" s="1">
        <v>51</v>
      </c>
      <c r="E24" s="1">
        <v>50</v>
      </c>
      <c r="F24" s="1">
        <v>54</v>
      </c>
      <c r="G24" s="1">
        <v>53</v>
      </c>
      <c r="H24" s="1">
        <v>54</v>
      </c>
      <c r="I24" s="1">
        <v>60</v>
      </c>
      <c r="J24" s="1">
        <v>64</v>
      </c>
      <c r="K24" s="1">
        <v>75</v>
      </c>
      <c r="L24" s="1">
        <v>93</v>
      </c>
      <c r="M24" s="1">
        <v>115</v>
      </c>
      <c r="N24" s="1">
        <v>142</v>
      </c>
    </row>
    <row r="25" spans="1:14" x14ac:dyDescent="0.3">
      <c r="A25" s="7" t="s">
        <v>198</v>
      </c>
      <c r="B25" s="7" t="s">
        <v>108</v>
      </c>
      <c r="C25" s="1">
        <v>2233</v>
      </c>
      <c r="D25" s="1">
        <v>2322</v>
      </c>
      <c r="E25" s="1">
        <v>2464</v>
      </c>
      <c r="F25" s="1">
        <v>2622</v>
      </c>
      <c r="G25" s="1">
        <v>2673</v>
      </c>
      <c r="H25" s="1">
        <v>2636</v>
      </c>
      <c r="I25" s="1">
        <v>2698</v>
      </c>
      <c r="J25" s="1">
        <v>2782</v>
      </c>
      <c r="K25" s="1">
        <v>2837</v>
      </c>
      <c r="L25" s="1">
        <v>2884</v>
      </c>
      <c r="M25" s="1">
        <v>3388</v>
      </c>
      <c r="N25" s="1">
        <v>3756</v>
      </c>
    </row>
    <row r="26" spans="1:14" x14ac:dyDescent="0.3">
      <c r="A26" s="7" t="s">
        <v>198</v>
      </c>
      <c r="B26" s="7" t="s">
        <v>109</v>
      </c>
      <c r="C26" s="1">
        <v>13428</v>
      </c>
      <c r="D26" s="1">
        <v>12915</v>
      </c>
      <c r="E26" s="1">
        <v>12245</v>
      </c>
      <c r="F26" s="1">
        <v>11914</v>
      </c>
      <c r="G26" s="1">
        <v>11355</v>
      </c>
      <c r="H26" s="1">
        <v>10685</v>
      </c>
      <c r="I26" s="1">
        <v>10274</v>
      </c>
      <c r="J26" s="1">
        <v>10117</v>
      </c>
      <c r="K26" s="1">
        <v>9751</v>
      </c>
      <c r="L26" s="1">
        <v>9530</v>
      </c>
      <c r="M26" s="1">
        <v>6757</v>
      </c>
      <c r="N26" s="1">
        <v>5306</v>
      </c>
    </row>
    <row r="27" spans="1:14" x14ac:dyDescent="0.3">
      <c r="A27" s="7" t="s">
        <v>199</v>
      </c>
      <c r="B27" s="7" t="s">
        <v>113</v>
      </c>
      <c r="C27" s="1">
        <v>110</v>
      </c>
      <c r="D27" s="1">
        <v>112</v>
      </c>
      <c r="E27" s="1">
        <v>119</v>
      </c>
      <c r="F27" s="1">
        <v>127</v>
      </c>
      <c r="G27" s="1">
        <v>135</v>
      </c>
      <c r="H27" s="1">
        <v>147</v>
      </c>
      <c r="I27" s="1">
        <v>164</v>
      </c>
      <c r="J27" s="1">
        <v>203</v>
      </c>
      <c r="K27" s="1">
        <v>228</v>
      </c>
      <c r="L27" s="1">
        <v>298</v>
      </c>
      <c r="M27" s="1">
        <v>392</v>
      </c>
      <c r="N27" s="1">
        <v>459</v>
      </c>
    </row>
    <row r="28" spans="1:14" x14ac:dyDescent="0.3">
      <c r="A28" s="7" t="s">
        <v>199</v>
      </c>
      <c r="B28" s="7" t="s">
        <v>114</v>
      </c>
      <c r="C28" s="1">
        <v>13034</v>
      </c>
      <c r="D28" s="1">
        <v>13871</v>
      </c>
      <c r="E28" s="1">
        <v>14325</v>
      </c>
      <c r="F28" s="1">
        <v>14738</v>
      </c>
      <c r="G28" s="1">
        <v>15382</v>
      </c>
      <c r="H28" s="1">
        <v>16286</v>
      </c>
      <c r="I28" s="1">
        <v>17453</v>
      </c>
      <c r="J28" s="1">
        <v>18723</v>
      </c>
      <c r="K28" s="1">
        <v>19965</v>
      </c>
      <c r="L28" s="1">
        <v>21587</v>
      </c>
      <c r="M28" s="1">
        <v>24916</v>
      </c>
      <c r="N28" s="1">
        <v>27647</v>
      </c>
    </row>
    <row r="29" spans="1:14" x14ac:dyDescent="0.3">
      <c r="A29" s="7" t="s">
        <v>199</v>
      </c>
      <c r="B29" s="7" t="s">
        <v>115</v>
      </c>
      <c r="C29" s="1">
        <v>231</v>
      </c>
      <c r="D29" s="1">
        <v>247</v>
      </c>
      <c r="E29" s="1">
        <v>261</v>
      </c>
      <c r="F29" s="1">
        <v>281</v>
      </c>
      <c r="G29" s="1">
        <v>284</v>
      </c>
      <c r="H29" s="1">
        <v>316</v>
      </c>
      <c r="I29" s="1">
        <v>335</v>
      </c>
      <c r="J29" s="1">
        <v>360</v>
      </c>
      <c r="K29" s="1">
        <v>389</v>
      </c>
      <c r="L29" s="1">
        <v>412</v>
      </c>
      <c r="M29" s="1">
        <v>474</v>
      </c>
      <c r="N29" s="1">
        <v>520</v>
      </c>
    </row>
    <row r="30" spans="1:14" x14ac:dyDescent="0.3">
      <c r="A30" s="7" t="s">
        <v>199</v>
      </c>
      <c r="B30" s="7" t="s">
        <v>16</v>
      </c>
      <c r="C30" s="1">
        <v>63</v>
      </c>
      <c r="D30" s="1">
        <v>74</v>
      </c>
      <c r="E30" s="1">
        <v>71</v>
      </c>
      <c r="F30" s="1">
        <v>68</v>
      </c>
      <c r="G30" s="1">
        <v>68</v>
      </c>
      <c r="H30" s="1">
        <v>67</v>
      </c>
      <c r="I30" s="1">
        <v>60</v>
      </c>
      <c r="J30" s="1">
        <v>62</v>
      </c>
      <c r="K30" s="1">
        <v>73</v>
      </c>
      <c r="L30" s="1">
        <v>78</v>
      </c>
      <c r="M30" s="1">
        <v>92</v>
      </c>
      <c r="N30" s="1">
        <v>109</v>
      </c>
    </row>
    <row r="31" spans="1:14" x14ac:dyDescent="0.3">
      <c r="A31" s="7" t="s">
        <v>199</v>
      </c>
      <c r="B31" s="7" t="s">
        <v>108</v>
      </c>
      <c r="C31" s="1">
        <v>2008</v>
      </c>
      <c r="D31" s="1">
        <v>2138</v>
      </c>
      <c r="E31" s="1">
        <v>2182</v>
      </c>
      <c r="F31" s="1">
        <v>2226</v>
      </c>
      <c r="G31" s="1">
        <v>2292</v>
      </c>
      <c r="H31" s="1">
        <v>2373</v>
      </c>
      <c r="I31" s="1">
        <v>2482</v>
      </c>
      <c r="J31" s="1">
        <v>2560</v>
      </c>
      <c r="K31" s="1">
        <v>2656</v>
      </c>
      <c r="L31" s="1">
        <v>2752</v>
      </c>
      <c r="M31" s="1">
        <v>3249</v>
      </c>
      <c r="N31" s="1">
        <v>3558</v>
      </c>
    </row>
    <row r="32" spans="1:14" x14ac:dyDescent="0.3">
      <c r="A32" s="7" t="s">
        <v>199</v>
      </c>
      <c r="B32" s="7" t="s">
        <v>109</v>
      </c>
      <c r="C32" s="1">
        <v>11680</v>
      </c>
      <c r="D32" s="1">
        <v>11417</v>
      </c>
      <c r="E32" s="1">
        <v>10737</v>
      </c>
      <c r="F32" s="1">
        <v>10004</v>
      </c>
      <c r="G32" s="1">
        <v>9637</v>
      </c>
      <c r="H32" s="1">
        <v>9193</v>
      </c>
      <c r="I32" s="1">
        <v>8785</v>
      </c>
      <c r="J32" s="1">
        <v>8504</v>
      </c>
      <c r="K32" s="1">
        <v>8321</v>
      </c>
      <c r="L32" s="1">
        <v>8217</v>
      </c>
      <c r="M32" s="1">
        <v>5876</v>
      </c>
      <c r="N32" s="1">
        <v>4624</v>
      </c>
    </row>
    <row r="33" spans="1:14" x14ac:dyDescent="0.3">
      <c r="A33" s="7" t="s">
        <v>200</v>
      </c>
      <c r="B33" s="7" t="s">
        <v>113</v>
      </c>
      <c r="C33" s="1">
        <v>93</v>
      </c>
      <c r="D33" s="1">
        <v>97</v>
      </c>
      <c r="E33" s="1">
        <v>102</v>
      </c>
      <c r="F33" s="1">
        <v>111</v>
      </c>
      <c r="G33" s="1">
        <v>117</v>
      </c>
      <c r="H33" s="1">
        <v>123</v>
      </c>
      <c r="I33" s="1">
        <v>146</v>
      </c>
      <c r="J33" s="1">
        <v>163</v>
      </c>
      <c r="K33" s="1">
        <v>197</v>
      </c>
      <c r="L33" s="1">
        <v>215</v>
      </c>
      <c r="M33" s="1">
        <v>300</v>
      </c>
      <c r="N33" s="1">
        <v>356</v>
      </c>
    </row>
    <row r="34" spans="1:14" x14ac:dyDescent="0.3">
      <c r="A34" s="7" t="s">
        <v>200</v>
      </c>
      <c r="B34" s="7" t="s">
        <v>114</v>
      </c>
      <c r="C34" s="1">
        <v>11225</v>
      </c>
      <c r="D34" s="1">
        <v>11751</v>
      </c>
      <c r="E34" s="1">
        <v>12402</v>
      </c>
      <c r="F34" s="1">
        <v>13245</v>
      </c>
      <c r="G34" s="1">
        <v>14345</v>
      </c>
      <c r="H34" s="1">
        <v>15975</v>
      </c>
      <c r="I34" s="1">
        <v>17328</v>
      </c>
      <c r="J34" s="1">
        <v>18740</v>
      </c>
      <c r="K34" s="1">
        <v>19840</v>
      </c>
      <c r="L34" s="1">
        <v>21792</v>
      </c>
      <c r="M34" s="1">
        <v>25624</v>
      </c>
      <c r="N34" s="1">
        <v>28886</v>
      </c>
    </row>
    <row r="35" spans="1:14" x14ac:dyDescent="0.3">
      <c r="A35" s="7" t="s">
        <v>200</v>
      </c>
      <c r="B35" s="7" t="s">
        <v>115</v>
      </c>
      <c r="C35" s="1">
        <v>301</v>
      </c>
      <c r="D35" s="1">
        <v>324</v>
      </c>
      <c r="E35" s="1">
        <v>364</v>
      </c>
      <c r="F35" s="1">
        <v>381</v>
      </c>
      <c r="G35" s="1">
        <v>418</v>
      </c>
      <c r="H35" s="1">
        <v>427</v>
      </c>
      <c r="I35" s="1">
        <v>465</v>
      </c>
      <c r="J35" s="1">
        <v>507</v>
      </c>
      <c r="K35" s="1">
        <v>551</v>
      </c>
      <c r="L35" s="1">
        <v>572</v>
      </c>
      <c r="M35" s="1">
        <v>618</v>
      </c>
      <c r="N35" s="1">
        <v>677</v>
      </c>
    </row>
    <row r="36" spans="1:14" x14ac:dyDescent="0.3">
      <c r="A36" s="7" t="s">
        <v>200</v>
      </c>
      <c r="B36" s="7" t="s">
        <v>16</v>
      </c>
      <c r="C36" s="1">
        <v>39</v>
      </c>
      <c r="D36" s="1">
        <v>34</v>
      </c>
      <c r="E36" s="1">
        <v>37</v>
      </c>
      <c r="F36" s="1">
        <v>35</v>
      </c>
      <c r="G36" s="1">
        <v>42</v>
      </c>
      <c r="H36" s="1">
        <v>44</v>
      </c>
      <c r="I36" s="1">
        <v>54</v>
      </c>
      <c r="J36" s="1">
        <v>58</v>
      </c>
      <c r="K36" s="1">
        <v>65</v>
      </c>
      <c r="L36" s="1">
        <v>72</v>
      </c>
      <c r="M36" s="1">
        <v>103</v>
      </c>
      <c r="N36" s="1">
        <v>115</v>
      </c>
    </row>
    <row r="37" spans="1:14" x14ac:dyDescent="0.3">
      <c r="A37" s="7" t="s">
        <v>200</v>
      </c>
      <c r="B37" s="7" t="s">
        <v>108</v>
      </c>
      <c r="C37" s="1">
        <v>1614</v>
      </c>
      <c r="D37" s="1">
        <v>1733</v>
      </c>
      <c r="E37" s="1">
        <v>1849</v>
      </c>
      <c r="F37" s="1">
        <v>1961</v>
      </c>
      <c r="G37" s="1">
        <v>2107</v>
      </c>
      <c r="H37" s="1">
        <v>2284</v>
      </c>
      <c r="I37" s="1">
        <v>2354</v>
      </c>
      <c r="J37" s="1">
        <v>2454</v>
      </c>
      <c r="K37" s="1">
        <v>2531</v>
      </c>
      <c r="L37" s="1">
        <v>2648</v>
      </c>
      <c r="M37" s="1">
        <v>3036</v>
      </c>
      <c r="N37" s="1">
        <v>3383</v>
      </c>
    </row>
    <row r="38" spans="1:14" x14ac:dyDescent="0.3">
      <c r="A38" s="7" t="s">
        <v>200</v>
      </c>
      <c r="B38" s="7" t="s">
        <v>109</v>
      </c>
      <c r="C38" s="1">
        <v>10055</v>
      </c>
      <c r="D38" s="1">
        <v>9434</v>
      </c>
      <c r="E38" s="1">
        <v>8974</v>
      </c>
      <c r="F38" s="1">
        <v>8637</v>
      </c>
      <c r="G38" s="1">
        <v>8403</v>
      </c>
      <c r="H38" s="1">
        <v>8156</v>
      </c>
      <c r="I38" s="1">
        <v>7783</v>
      </c>
      <c r="J38" s="1">
        <v>7538</v>
      </c>
      <c r="K38" s="1">
        <v>7390</v>
      </c>
      <c r="L38" s="1">
        <v>7268</v>
      </c>
      <c r="M38" s="1">
        <v>5035</v>
      </c>
      <c r="N38" s="1">
        <v>3822</v>
      </c>
    </row>
    <row r="39" spans="1:14" x14ac:dyDescent="0.3">
      <c r="A39" s="7" t="s">
        <v>201</v>
      </c>
      <c r="B39" s="7" t="s">
        <v>113</v>
      </c>
      <c r="C39" s="1">
        <v>102</v>
      </c>
      <c r="D39" s="1">
        <v>101</v>
      </c>
      <c r="E39" s="1">
        <v>107</v>
      </c>
      <c r="F39" s="1">
        <v>114</v>
      </c>
      <c r="G39" s="1">
        <v>126</v>
      </c>
      <c r="H39" s="1">
        <v>135</v>
      </c>
      <c r="I39" s="1">
        <v>151</v>
      </c>
      <c r="J39" s="1">
        <v>174</v>
      </c>
      <c r="K39" s="1">
        <v>196</v>
      </c>
      <c r="L39" s="1">
        <v>204</v>
      </c>
      <c r="M39" s="1">
        <v>232</v>
      </c>
      <c r="N39" s="1">
        <v>305</v>
      </c>
    </row>
    <row r="40" spans="1:14" x14ac:dyDescent="0.3">
      <c r="A40" s="7" t="s">
        <v>201</v>
      </c>
      <c r="B40" s="7" t="s">
        <v>114</v>
      </c>
      <c r="C40" s="1">
        <v>12831</v>
      </c>
      <c r="D40" s="1">
        <v>13416</v>
      </c>
      <c r="E40" s="1">
        <v>14156</v>
      </c>
      <c r="F40" s="1">
        <v>14684</v>
      </c>
      <c r="G40" s="1">
        <v>15486</v>
      </c>
      <c r="H40" s="1">
        <v>16407</v>
      </c>
      <c r="I40" s="1">
        <v>17362</v>
      </c>
      <c r="J40" s="1">
        <v>18535</v>
      </c>
      <c r="K40" s="1">
        <v>20096</v>
      </c>
      <c r="L40" s="1">
        <v>21138</v>
      </c>
      <c r="M40" s="1">
        <v>24188</v>
      </c>
      <c r="N40" s="1">
        <v>26930</v>
      </c>
    </row>
    <row r="41" spans="1:14" x14ac:dyDescent="0.3">
      <c r="A41" s="7" t="s">
        <v>201</v>
      </c>
      <c r="B41" s="7" t="s">
        <v>115</v>
      </c>
      <c r="C41" s="1">
        <v>249</v>
      </c>
      <c r="D41" s="1">
        <v>258</v>
      </c>
      <c r="E41" s="1">
        <v>269</v>
      </c>
      <c r="F41" s="1">
        <v>286</v>
      </c>
      <c r="G41" s="1">
        <v>286</v>
      </c>
      <c r="H41" s="1">
        <v>294</v>
      </c>
      <c r="I41" s="1">
        <v>333</v>
      </c>
      <c r="J41" s="1">
        <v>356</v>
      </c>
      <c r="K41" s="1">
        <v>377</v>
      </c>
      <c r="L41" s="1">
        <v>399</v>
      </c>
      <c r="M41" s="1">
        <v>454</v>
      </c>
      <c r="N41" s="1">
        <v>491</v>
      </c>
    </row>
    <row r="42" spans="1:14" x14ac:dyDescent="0.3">
      <c r="A42" s="7" t="s">
        <v>201</v>
      </c>
      <c r="B42" s="7" t="s">
        <v>16</v>
      </c>
      <c r="C42" s="1">
        <v>58</v>
      </c>
      <c r="D42" s="1">
        <v>54</v>
      </c>
      <c r="E42" s="1">
        <v>63</v>
      </c>
      <c r="F42" s="1">
        <v>62</v>
      </c>
      <c r="G42" s="1">
        <v>74</v>
      </c>
      <c r="H42" s="1">
        <v>67</v>
      </c>
      <c r="I42" s="1">
        <v>72</v>
      </c>
      <c r="J42" s="1">
        <v>74</v>
      </c>
      <c r="K42" s="1">
        <v>82</v>
      </c>
      <c r="L42" s="1">
        <v>85</v>
      </c>
      <c r="M42" s="1">
        <v>100</v>
      </c>
      <c r="N42" s="1">
        <v>124</v>
      </c>
    </row>
    <row r="43" spans="1:14" x14ac:dyDescent="0.3">
      <c r="A43" s="7" t="s">
        <v>201</v>
      </c>
      <c r="B43" s="7" t="s">
        <v>108</v>
      </c>
      <c r="C43" s="1">
        <v>2051</v>
      </c>
      <c r="D43" s="1">
        <v>2148</v>
      </c>
      <c r="E43" s="1">
        <v>2229</v>
      </c>
      <c r="F43" s="1">
        <v>2387</v>
      </c>
      <c r="G43" s="1">
        <v>2490</v>
      </c>
      <c r="H43" s="1">
        <v>2595</v>
      </c>
      <c r="I43" s="1">
        <v>2649</v>
      </c>
      <c r="J43" s="1">
        <v>2723</v>
      </c>
      <c r="K43" s="1">
        <v>2829</v>
      </c>
      <c r="L43" s="1">
        <v>2864</v>
      </c>
      <c r="M43" s="1">
        <v>3370</v>
      </c>
      <c r="N43" s="1">
        <v>3787</v>
      </c>
    </row>
    <row r="44" spans="1:14" x14ac:dyDescent="0.3">
      <c r="A44" s="7" t="s">
        <v>201</v>
      </c>
      <c r="B44" s="7" t="s">
        <v>109</v>
      </c>
      <c r="C44" s="1">
        <v>12394</v>
      </c>
      <c r="D44" s="1">
        <v>11949</v>
      </c>
      <c r="E44" s="1">
        <v>11223</v>
      </c>
      <c r="F44" s="1">
        <v>10462</v>
      </c>
      <c r="G44" s="1">
        <v>10032</v>
      </c>
      <c r="H44" s="1">
        <v>9627</v>
      </c>
      <c r="I44" s="1">
        <v>9208</v>
      </c>
      <c r="J44" s="1">
        <v>8866</v>
      </c>
      <c r="K44" s="1">
        <v>8920</v>
      </c>
      <c r="L44" s="1">
        <v>8715</v>
      </c>
      <c r="M44" s="1">
        <v>6288</v>
      </c>
      <c r="N44" s="1">
        <v>4948</v>
      </c>
    </row>
    <row r="45" spans="1:14" x14ac:dyDescent="0.3">
      <c r="A45" s="7" t="s">
        <v>202</v>
      </c>
      <c r="B45" s="7" t="s">
        <v>113</v>
      </c>
      <c r="C45" s="1">
        <v>44</v>
      </c>
      <c r="D45" s="1">
        <v>50</v>
      </c>
      <c r="E45" s="1">
        <v>50</v>
      </c>
      <c r="F45" s="1">
        <v>67</v>
      </c>
      <c r="G45" s="1">
        <v>77</v>
      </c>
      <c r="H45" s="1">
        <v>96</v>
      </c>
      <c r="I45" s="1">
        <v>106</v>
      </c>
      <c r="J45" s="1">
        <v>111</v>
      </c>
      <c r="K45" s="1">
        <v>143</v>
      </c>
      <c r="L45" s="1">
        <v>173</v>
      </c>
      <c r="M45" s="1">
        <v>227</v>
      </c>
      <c r="N45" s="1">
        <v>261</v>
      </c>
    </row>
    <row r="46" spans="1:14" x14ac:dyDescent="0.3">
      <c r="A46" s="7" t="s">
        <v>202</v>
      </c>
      <c r="B46" s="7" t="s">
        <v>114</v>
      </c>
      <c r="C46" s="1">
        <v>7705</v>
      </c>
      <c r="D46" s="1">
        <v>8085</v>
      </c>
      <c r="E46" s="1">
        <v>8524</v>
      </c>
      <c r="F46" s="1">
        <v>9143</v>
      </c>
      <c r="G46" s="1">
        <v>9557</v>
      </c>
      <c r="H46" s="1">
        <v>10206</v>
      </c>
      <c r="I46" s="1">
        <v>10904</v>
      </c>
      <c r="J46" s="1">
        <v>11757</v>
      </c>
      <c r="K46" s="1">
        <v>12388</v>
      </c>
      <c r="L46" s="1">
        <v>13235</v>
      </c>
      <c r="M46" s="1">
        <v>15368</v>
      </c>
      <c r="N46" s="1">
        <v>16999</v>
      </c>
    </row>
    <row r="47" spans="1:14" x14ac:dyDescent="0.3">
      <c r="A47" s="7" t="s">
        <v>202</v>
      </c>
      <c r="B47" s="7" t="s">
        <v>115</v>
      </c>
      <c r="C47" s="1">
        <v>109</v>
      </c>
      <c r="D47" s="1">
        <v>131</v>
      </c>
      <c r="E47" s="1">
        <v>138</v>
      </c>
      <c r="F47" s="1">
        <v>155</v>
      </c>
      <c r="G47" s="1">
        <v>166</v>
      </c>
      <c r="H47" s="1">
        <v>191</v>
      </c>
      <c r="I47" s="1">
        <v>196</v>
      </c>
      <c r="J47" s="1">
        <v>215</v>
      </c>
      <c r="K47" s="1">
        <v>237</v>
      </c>
      <c r="L47" s="1">
        <v>251</v>
      </c>
      <c r="M47" s="1">
        <v>281</v>
      </c>
      <c r="N47" s="1">
        <v>312</v>
      </c>
    </row>
    <row r="48" spans="1:14" x14ac:dyDescent="0.3">
      <c r="A48" s="7" t="s">
        <v>202</v>
      </c>
      <c r="B48" s="7" t="s">
        <v>16</v>
      </c>
      <c r="C48" s="1">
        <v>26</v>
      </c>
      <c r="D48" s="1">
        <v>33</v>
      </c>
      <c r="E48" s="1">
        <v>33</v>
      </c>
      <c r="F48" s="1">
        <v>31</v>
      </c>
      <c r="G48" s="1">
        <v>34</v>
      </c>
      <c r="H48" s="1">
        <v>37</v>
      </c>
      <c r="I48" s="1">
        <v>35</v>
      </c>
      <c r="J48" s="1">
        <v>39</v>
      </c>
      <c r="K48" s="1">
        <v>46</v>
      </c>
      <c r="L48" s="1">
        <v>51</v>
      </c>
      <c r="M48" s="1">
        <v>76</v>
      </c>
      <c r="N48" s="1">
        <v>80</v>
      </c>
    </row>
    <row r="49" spans="1:14" x14ac:dyDescent="0.3">
      <c r="A49" s="7" t="s">
        <v>202</v>
      </c>
      <c r="B49" s="7" t="s">
        <v>108</v>
      </c>
      <c r="C49" s="1">
        <v>1367</v>
      </c>
      <c r="D49" s="1">
        <v>1427</v>
      </c>
      <c r="E49" s="1">
        <v>1541</v>
      </c>
      <c r="F49" s="1">
        <v>1665</v>
      </c>
      <c r="G49" s="1">
        <v>1688</v>
      </c>
      <c r="H49" s="1">
        <v>1768</v>
      </c>
      <c r="I49" s="1">
        <v>1838</v>
      </c>
      <c r="J49" s="1">
        <v>1928</v>
      </c>
      <c r="K49" s="1">
        <v>1996</v>
      </c>
      <c r="L49" s="1">
        <v>2061</v>
      </c>
      <c r="M49" s="1">
        <v>2417</v>
      </c>
      <c r="N49" s="1">
        <v>2659</v>
      </c>
    </row>
    <row r="50" spans="1:14" x14ac:dyDescent="0.3">
      <c r="A50" s="7" t="s">
        <v>202</v>
      </c>
      <c r="B50" s="7" t="s">
        <v>109</v>
      </c>
      <c r="C50" s="1">
        <v>8132</v>
      </c>
      <c r="D50" s="1">
        <v>7777</v>
      </c>
      <c r="E50" s="1">
        <v>7386</v>
      </c>
      <c r="F50" s="1">
        <v>7313</v>
      </c>
      <c r="G50" s="1">
        <v>7085</v>
      </c>
      <c r="H50" s="1">
        <v>6884</v>
      </c>
      <c r="I50" s="1">
        <v>6614</v>
      </c>
      <c r="J50" s="1">
        <v>6420</v>
      </c>
      <c r="K50" s="1">
        <v>6225</v>
      </c>
      <c r="L50" s="1">
        <v>6185</v>
      </c>
      <c r="M50" s="1">
        <v>4417</v>
      </c>
      <c r="N50" s="1">
        <v>3428</v>
      </c>
    </row>
    <row r="51" spans="1:14" x14ac:dyDescent="0.3">
      <c r="A51" s="10" t="s">
        <v>17</v>
      </c>
      <c r="B51" s="10" t="s">
        <v>17</v>
      </c>
      <c r="C51" s="5">
        <v>184397</v>
      </c>
      <c r="D51" s="5">
        <v>187722</v>
      </c>
      <c r="E51" s="5">
        <v>189134</v>
      </c>
      <c r="F51" s="5">
        <v>191339</v>
      </c>
      <c r="G51" s="5">
        <v>194925</v>
      </c>
      <c r="H51" s="5">
        <v>199918</v>
      </c>
      <c r="I51" s="5">
        <v>206391</v>
      </c>
      <c r="J51" s="5">
        <v>214033</v>
      </c>
      <c r="K51" s="5">
        <v>223123</v>
      </c>
      <c r="L51" s="5">
        <v>232068</v>
      </c>
      <c r="M51" s="5">
        <v>242573</v>
      </c>
      <c r="N51" s="5">
        <v>256111</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113</v>
      </c>
      <c r="C56" s="2">
        <v>4.5929247088413797E-3</v>
      </c>
      <c r="D56" s="2">
        <v>4.6484291515280999E-3</v>
      </c>
      <c r="E56" s="2">
        <v>4.78545222523528E-3</v>
      </c>
      <c r="F56" s="2">
        <v>5.0627457316744801E-3</v>
      </c>
      <c r="G56" s="2">
        <v>5.3365740251505901E-3</v>
      </c>
      <c r="H56" s="2">
        <v>6.0316794293506799E-3</v>
      </c>
      <c r="I56" s="2">
        <v>5.4886415612135997E-3</v>
      </c>
      <c r="J56" s="2">
        <v>6.2111801242236003E-3</v>
      </c>
      <c r="K56" s="2">
        <v>6.69506999391357E-3</v>
      </c>
      <c r="L56" s="2">
        <v>7.0595594477458603E-3</v>
      </c>
      <c r="M56" s="2">
        <v>8.0566921162525795E-3</v>
      </c>
      <c r="N56" s="2">
        <v>8.8548761920025608E-3</v>
      </c>
    </row>
    <row r="57" spans="1:14" x14ac:dyDescent="0.3">
      <c r="A57" s="8" t="s">
        <v>196</v>
      </c>
      <c r="B57" s="8" t="s">
        <v>114</v>
      </c>
      <c r="C57" s="2">
        <v>0.46033134671113801</v>
      </c>
      <c r="D57" s="2">
        <v>0.47793331908527498</v>
      </c>
      <c r="E57" s="2">
        <v>0.499760727388738</v>
      </c>
      <c r="F57" s="2">
        <v>0.52307858027683496</v>
      </c>
      <c r="G57" s="2">
        <v>0.54248124273486198</v>
      </c>
      <c r="H57" s="2">
        <v>0.56425049826916995</v>
      </c>
      <c r="I57" s="2">
        <v>0.58987650556487303</v>
      </c>
      <c r="J57" s="2">
        <v>0.61237267080745295</v>
      </c>
      <c r="K57" s="2">
        <v>0.62849384334472602</v>
      </c>
      <c r="L57" s="2">
        <v>0.64572628568875401</v>
      </c>
      <c r="M57" s="2">
        <v>0.70747036740203295</v>
      </c>
      <c r="N57" s="2">
        <v>0.74625370622646003</v>
      </c>
    </row>
    <row r="58" spans="1:14" x14ac:dyDescent="0.3">
      <c r="A58" s="8" t="s">
        <v>196</v>
      </c>
      <c r="B58" s="8" t="s">
        <v>115</v>
      </c>
      <c r="C58" s="2">
        <v>6.4519656624200299E-3</v>
      </c>
      <c r="D58" s="2">
        <v>6.7322077366958697E-3</v>
      </c>
      <c r="E58" s="2">
        <v>7.1250066464614197E-3</v>
      </c>
      <c r="F58" s="2">
        <v>7.9711315775300301E-3</v>
      </c>
      <c r="G58" s="2">
        <v>7.8727676212617601E-3</v>
      </c>
      <c r="H58" s="2">
        <v>8.7590475191440306E-3</v>
      </c>
      <c r="I58" s="2">
        <v>8.4870661178025105E-3</v>
      </c>
      <c r="J58" s="2">
        <v>8.4968944099378906E-3</v>
      </c>
      <c r="K58" s="2">
        <v>9.2232782433634506E-3</v>
      </c>
      <c r="L58" s="2">
        <v>9.7850855636477403E-3</v>
      </c>
      <c r="M58" s="2">
        <v>9.9970472856118504E-3</v>
      </c>
      <c r="N58" s="2">
        <v>1.04976360285279E-2</v>
      </c>
    </row>
    <row r="59" spans="1:14" x14ac:dyDescent="0.3">
      <c r="A59" s="8" t="s">
        <v>196</v>
      </c>
      <c r="B59" s="8" t="s">
        <v>16</v>
      </c>
      <c r="C59" s="2">
        <v>1.9683963037891599E-3</v>
      </c>
      <c r="D59" s="2">
        <v>2.1372088053002798E-3</v>
      </c>
      <c r="E59" s="2">
        <v>2.6585845695751599E-3</v>
      </c>
      <c r="F59" s="2">
        <v>2.3159368772553502E-3</v>
      </c>
      <c r="G59" s="2">
        <v>2.2191693965972698E-3</v>
      </c>
      <c r="H59" s="2">
        <v>2.09797545368719E-3</v>
      </c>
      <c r="I59" s="2">
        <v>2.0836509630533101E-3</v>
      </c>
      <c r="J59" s="2">
        <v>2.1366459627329198E-3</v>
      </c>
      <c r="K59" s="2">
        <v>2.3409335643054499E-3</v>
      </c>
      <c r="L59" s="2">
        <v>2.4574415799115301E-3</v>
      </c>
      <c r="M59" s="2">
        <v>2.5308980469903402E-3</v>
      </c>
      <c r="N59" s="2">
        <v>2.9649811683628499E-3</v>
      </c>
    </row>
    <row r="60" spans="1:14" x14ac:dyDescent="0.3">
      <c r="A60" s="8" t="s">
        <v>196</v>
      </c>
      <c r="B60" s="8" t="s">
        <v>108</v>
      </c>
      <c r="C60" s="2">
        <v>7.2940018590409494E-2</v>
      </c>
      <c r="D60" s="2">
        <v>7.5390040606967301E-2</v>
      </c>
      <c r="E60" s="2">
        <v>7.9917052161429303E-2</v>
      </c>
      <c r="F60" s="2">
        <v>8.3319868584046997E-2</v>
      </c>
      <c r="G60" s="2">
        <v>8.5702208601923305E-2</v>
      </c>
      <c r="H60" s="2">
        <v>8.4548410783593805E-2</v>
      </c>
      <c r="I60" s="2">
        <v>8.4311632870864503E-2</v>
      </c>
      <c r="J60" s="2">
        <v>8.5863354037267095E-2</v>
      </c>
      <c r="K60" s="2">
        <v>8.3477690903132201E-2</v>
      </c>
      <c r="L60" s="2">
        <v>8.1944506501049993E-2</v>
      </c>
      <c r="M60" s="2">
        <v>9.2968321592778499E-2</v>
      </c>
      <c r="N60" s="2">
        <v>9.6842695728824396E-2</v>
      </c>
    </row>
    <row r="61" spans="1:14" x14ac:dyDescent="0.3">
      <c r="A61" s="8" t="s">
        <v>196</v>
      </c>
      <c r="B61" s="8" t="s">
        <v>109</v>
      </c>
      <c r="C61" s="2">
        <v>0.45371534802340202</v>
      </c>
      <c r="D61" s="2">
        <v>0.43315879461423401</v>
      </c>
      <c r="E61" s="2">
        <v>0.40575317700856101</v>
      </c>
      <c r="F61" s="2">
        <v>0.37825173695265801</v>
      </c>
      <c r="G61" s="2">
        <v>0.35638803762020499</v>
      </c>
      <c r="H61" s="2">
        <v>0.33431238854505402</v>
      </c>
      <c r="I61" s="2">
        <v>0.30975250292219297</v>
      </c>
      <c r="J61" s="2">
        <v>0.28491925465838502</v>
      </c>
      <c r="K61" s="2">
        <v>0.26976918395055899</v>
      </c>
      <c r="L61" s="2">
        <v>0.25302712121889098</v>
      </c>
      <c r="M61" s="2">
        <v>0.17897667355633401</v>
      </c>
      <c r="N61" s="2">
        <v>0.13458610465582199</v>
      </c>
    </row>
    <row r="62" spans="1:14" x14ac:dyDescent="0.3">
      <c r="A62" s="8" t="s">
        <v>197</v>
      </c>
      <c r="B62" s="8" t="s">
        <v>113</v>
      </c>
      <c r="C62" s="2">
        <v>3.9325701976304396E-3</v>
      </c>
      <c r="D62" s="2">
        <v>3.9065343459588004E-3</v>
      </c>
      <c r="E62" s="2">
        <v>4.6556275497960202E-3</v>
      </c>
      <c r="F62" s="2">
        <v>4.6227153118554897E-3</v>
      </c>
      <c r="G62" s="2">
        <v>4.9199350197261498E-3</v>
      </c>
      <c r="H62" s="2">
        <v>5.2004431682004196E-3</v>
      </c>
      <c r="I62" s="2">
        <v>5.9470450619848302E-3</v>
      </c>
      <c r="J62" s="2">
        <v>6.5077305884604798E-3</v>
      </c>
      <c r="K62" s="2">
        <v>6.8661108386463996E-3</v>
      </c>
      <c r="L62" s="2">
        <v>7.5452916583714901E-3</v>
      </c>
      <c r="M62" s="2">
        <v>8.9215479365322998E-3</v>
      </c>
      <c r="N62" s="2">
        <v>1.0172603745868499E-2</v>
      </c>
    </row>
    <row r="63" spans="1:14" x14ac:dyDescent="0.3">
      <c r="A63" s="8" t="s">
        <v>197</v>
      </c>
      <c r="B63" s="8" t="s">
        <v>114</v>
      </c>
      <c r="C63" s="2">
        <v>0.45755579490519199</v>
      </c>
      <c r="D63" s="2">
        <v>0.47283624099192001</v>
      </c>
      <c r="E63" s="2">
        <v>0.490640748740101</v>
      </c>
      <c r="F63" s="2">
        <v>0.51409335514306698</v>
      </c>
      <c r="G63" s="2">
        <v>0.53295428173590198</v>
      </c>
      <c r="H63" s="2">
        <v>0.55529427725145297</v>
      </c>
      <c r="I63" s="2">
        <v>0.57303714716750098</v>
      </c>
      <c r="J63" s="2">
        <v>0.59252248995129797</v>
      </c>
      <c r="K63" s="2">
        <v>0.60693558934117997</v>
      </c>
      <c r="L63" s="2">
        <v>0.62042604021501102</v>
      </c>
      <c r="M63" s="2">
        <v>0.68534755664703295</v>
      </c>
      <c r="N63" s="2">
        <v>0.722291590157914</v>
      </c>
    </row>
    <row r="64" spans="1:14" x14ac:dyDescent="0.3">
      <c r="A64" s="8" t="s">
        <v>197</v>
      </c>
      <c r="B64" s="8" t="s">
        <v>115</v>
      </c>
      <c r="C64" s="2">
        <v>1.7258222077499202E-2</v>
      </c>
      <c r="D64" s="2">
        <v>1.7882706912867301E-2</v>
      </c>
      <c r="E64" s="2">
        <v>1.9150467962562999E-2</v>
      </c>
      <c r="F64" s="2">
        <v>2.0648128392954501E-2</v>
      </c>
      <c r="G64" s="2">
        <v>2.1304246925040599E-2</v>
      </c>
      <c r="H64" s="2">
        <v>2.1796640061500901E-2</v>
      </c>
      <c r="I64" s="2">
        <v>2.2629381026302599E-2</v>
      </c>
      <c r="J64" s="2">
        <v>2.3074796367580402E-2</v>
      </c>
      <c r="K64" s="2">
        <v>2.300964525094E-2</v>
      </c>
      <c r="L64" s="2">
        <v>2.3292852876766901E-2</v>
      </c>
      <c r="M64" s="2">
        <v>2.5191381592832102E-2</v>
      </c>
      <c r="N64" s="2">
        <v>2.55784061696658E-2</v>
      </c>
    </row>
    <row r="65" spans="1:14" x14ac:dyDescent="0.3">
      <c r="A65" s="8" t="s">
        <v>197</v>
      </c>
      <c r="B65" s="8" t="s">
        <v>16</v>
      </c>
      <c r="C65" s="2">
        <v>2.07900207900208E-3</v>
      </c>
      <c r="D65" s="2">
        <v>2.2080411520636698E-3</v>
      </c>
      <c r="E65" s="2">
        <v>2.2318214542836599E-3</v>
      </c>
      <c r="F65" s="2">
        <v>2.4180357015859502E-3</v>
      </c>
      <c r="G65" s="2">
        <v>2.2975168252494802E-3</v>
      </c>
      <c r="H65" s="2">
        <v>2.4419472268071502E-3</v>
      </c>
      <c r="I65" s="2">
        <v>2.5581039421037699E-3</v>
      </c>
      <c r="J65" s="2">
        <v>2.6371195848663401E-3</v>
      </c>
      <c r="K65" s="2">
        <v>2.69740068661108E-3</v>
      </c>
      <c r="L65" s="2">
        <v>2.6677284491339799E-3</v>
      </c>
      <c r="M65" s="2">
        <v>3.2616411810978299E-3</v>
      </c>
      <c r="N65" s="2">
        <v>3.5071612192434801E-3</v>
      </c>
    </row>
    <row r="66" spans="1:14" x14ac:dyDescent="0.3">
      <c r="A66" s="8" t="s">
        <v>197</v>
      </c>
      <c r="B66" s="8" t="s">
        <v>108</v>
      </c>
      <c r="C66" s="2">
        <v>7.9027127219898297E-2</v>
      </c>
      <c r="D66" s="2">
        <v>8.1843107757261099E-2</v>
      </c>
      <c r="E66" s="2">
        <v>8.5553155747540202E-2</v>
      </c>
      <c r="F66" s="2">
        <v>8.7238935116041999E-2</v>
      </c>
      <c r="G66" s="2">
        <v>8.9928057553956803E-2</v>
      </c>
      <c r="H66" s="2">
        <v>9.0713817351391696E-2</v>
      </c>
      <c r="I66" s="2">
        <v>9.2288519142051301E-2</v>
      </c>
      <c r="J66" s="2">
        <v>9.1937644882073996E-2</v>
      </c>
      <c r="K66" s="2">
        <v>9.24064083701161E-2</v>
      </c>
      <c r="L66" s="2">
        <v>9.2474616762890705E-2</v>
      </c>
      <c r="M66" s="2">
        <v>0.10416147042458899</v>
      </c>
      <c r="N66" s="2">
        <v>0.110319500550863</v>
      </c>
    </row>
    <row r="67" spans="1:14" x14ac:dyDescent="0.3">
      <c r="A67" s="8" t="s">
        <v>197</v>
      </c>
      <c r="B67" s="8" t="s">
        <v>109</v>
      </c>
      <c r="C67" s="2">
        <v>0.44014728352077698</v>
      </c>
      <c r="D67" s="2">
        <v>0.42132336883992899</v>
      </c>
      <c r="E67" s="2">
        <v>0.397768178545716</v>
      </c>
      <c r="F67" s="2">
        <v>0.37097883033449502</v>
      </c>
      <c r="G67" s="2">
        <v>0.34859596194012499</v>
      </c>
      <c r="H67" s="2">
        <v>0.324552874940647</v>
      </c>
      <c r="I67" s="2">
        <v>0.30353980366005601</v>
      </c>
      <c r="J67" s="2">
        <v>0.28332021862571999</v>
      </c>
      <c r="K67" s="2">
        <v>0.268084845512506</v>
      </c>
      <c r="L67" s="2">
        <v>0.25359347003782601</v>
      </c>
      <c r="M67" s="2">
        <v>0.17311640221791599</v>
      </c>
      <c r="N67" s="2">
        <v>0.12813073815644499</v>
      </c>
    </row>
    <row r="68" spans="1:14" x14ac:dyDescent="0.3">
      <c r="A68" s="8" t="s">
        <v>198</v>
      </c>
      <c r="B68" s="8" t="s">
        <v>113</v>
      </c>
      <c r="C68" s="2">
        <v>3.4242108009392099E-3</v>
      </c>
      <c r="D68" s="2">
        <v>3.85455479892072E-3</v>
      </c>
      <c r="E68" s="2">
        <v>3.9029033793431698E-3</v>
      </c>
      <c r="F68" s="2">
        <v>4.0116027896068603E-3</v>
      </c>
      <c r="G68" s="2">
        <v>4.3587697218982098E-3</v>
      </c>
      <c r="H68" s="2">
        <v>4.6162723600692403E-3</v>
      </c>
      <c r="I68" s="2">
        <v>4.6041055718475101E-3</v>
      </c>
      <c r="J68" s="2">
        <v>5.1372253399223798E-3</v>
      </c>
      <c r="K68" s="2">
        <v>5.3387979615498703E-3</v>
      </c>
      <c r="L68" s="2">
        <v>6.1280607568416903E-3</v>
      </c>
      <c r="M68" s="2">
        <v>7.27052408361103E-3</v>
      </c>
      <c r="N68" s="2">
        <v>7.7938075948167599E-3</v>
      </c>
    </row>
    <row r="69" spans="1:14" x14ac:dyDescent="0.3">
      <c r="A69" s="8" t="s">
        <v>198</v>
      </c>
      <c r="B69" s="8" t="s">
        <v>114</v>
      </c>
      <c r="C69" s="2">
        <v>0.47762848943386399</v>
      </c>
      <c r="D69" s="2">
        <v>0.498040601310549</v>
      </c>
      <c r="E69" s="2">
        <v>0.51984769157543997</v>
      </c>
      <c r="F69" s="2">
        <v>0.53811022650126505</v>
      </c>
      <c r="G69" s="2">
        <v>0.55571244398060005</v>
      </c>
      <c r="H69" s="2">
        <v>0.58092143225923998</v>
      </c>
      <c r="I69" s="2">
        <v>0.60498533724340198</v>
      </c>
      <c r="J69" s="2">
        <v>0.62481503196805999</v>
      </c>
      <c r="K69" s="2">
        <v>0.64515868093941298</v>
      </c>
      <c r="L69" s="2">
        <v>0.65819038889616299</v>
      </c>
      <c r="M69" s="2">
        <v>0.72498232858729705</v>
      </c>
      <c r="N69" s="2">
        <v>0.76514343922488304</v>
      </c>
    </row>
    <row r="70" spans="1:14" x14ac:dyDescent="0.3">
      <c r="A70" s="8" t="s">
        <v>198</v>
      </c>
      <c r="B70" s="8" t="s">
        <v>115</v>
      </c>
      <c r="C70" s="2">
        <v>6.5549178189407802E-3</v>
      </c>
      <c r="D70" s="2">
        <v>7.0345625080303203E-3</v>
      </c>
      <c r="E70" s="2">
        <v>7.9327304458194497E-3</v>
      </c>
      <c r="F70" s="2">
        <v>7.6529037832500204E-3</v>
      </c>
      <c r="G70" s="2">
        <v>7.7045859168764202E-3</v>
      </c>
      <c r="H70" s="2">
        <v>8.2606979074923304E-3</v>
      </c>
      <c r="I70" s="2">
        <v>8.2404692082111396E-3</v>
      </c>
      <c r="J70" s="2">
        <v>8.1246335538989901E-3</v>
      </c>
      <c r="K70" s="2">
        <v>8.0621241944616694E-3</v>
      </c>
      <c r="L70" s="2">
        <v>8.1445593819562696E-3</v>
      </c>
      <c r="M70" s="2">
        <v>8.7347268504493602E-3</v>
      </c>
      <c r="N70" s="2">
        <v>9.0256556037239706E-3</v>
      </c>
    </row>
    <row r="71" spans="1:14" x14ac:dyDescent="0.3">
      <c r="A71" s="8" t="s">
        <v>198</v>
      </c>
      <c r="B71" s="8" t="s">
        <v>16</v>
      </c>
      <c r="C71" s="2">
        <v>1.66318810331333E-3</v>
      </c>
      <c r="D71" s="2">
        <v>1.6381857895413101E-3</v>
      </c>
      <c r="E71" s="2">
        <v>1.5865460891638899E-3</v>
      </c>
      <c r="F71" s="2">
        <v>1.6663580818366999E-3</v>
      </c>
      <c r="G71" s="2">
        <v>1.6268647553563801E-3</v>
      </c>
      <c r="H71" s="2">
        <v>1.6399914963403899E-3</v>
      </c>
      <c r="I71" s="2">
        <v>1.75953079178886E-3</v>
      </c>
      <c r="J71" s="2">
        <v>1.7868609877990901E-3</v>
      </c>
      <c r="K71" s="2">
        <v>2.0222719551325299E-3</v>
      </c>
      <c r="L71" s="2">
        <v>2.4355113264370801E-3</v>
      </c>
      <c r="M71" s="2">
        <v>2.9031606583863499E-3</v>
      </c>
      <c r="N71" s="2">
        <v>3.36389263970815E-3</v>
      </c>
    </row>
    <row r="72" spans="1:14" x14ac:dyDescent="0.3">
      <c r="A72" s="8" t="s">
        <v>198</v>
      </c>
      <c r="B72" s="8" t="s">
        <v>108</v>
      </c>
      <c r="C72" s="2">
        <v>7.2821549699973898E-2</v>
      </c>
      <c r="D72" s="2">
        <v>7.4585635359115998E-2</v>
      </c>
      <c r="E72" s="2">
        <v>7.8184991273996501E-2</v>
      </c>
      <c r="F72" s="2">
        <v>8.0910942418070703E-2</v>
      </c>
      <c r="G72" s="2">
        <v>8.2049235680520596E-2</v>
      </c>
      <c r="H72" s="2">
        <v>8.0055881191727199E-2</v>
      </c>
      <c r="I72" s="2">
        <v>7.9120234604105596E-2</v>
      </c>
      <c r="J72" s="2">
        <v>7.7672613563391696E-2</v>
      </c>
      <c r="K72" s="2">
        <v>7.64958071561464E-2</v>
      </c>
      <c r="L72" s="2">
        <v>7.5527039413382194E-2</v>
      </c>
      <c r="M72" s="2">
        <v>8.5529637483590798E-2</v>
      </c>
      <c r="N72" s="2">
        <v>8.8977329258759105E-2</v>
      </c>
    </row>
    <row r="73" spans="1:14" x14ac:dyDescent="0.3">
      <c r="A73" s="8" t="s">
        <v>198</v>
      </c>
      <c r="B73" s="8" t="s">
        <v>109</v>
      </c>
      <c r="C73" s="2">
        <v>0.43790764414296901</v>
      </c>
      <c r="D73" s="2">
        <v>0.41484646023384297</v>
      </c>
      <c r="E73" s="2">
        <v>0.38854513723623701</v>
      </c>
      <c r="F73" s="2">
        <v>0.36764796642596997</v>
      </c>
      <c r="G73" s="2">
        <v>0.348548099944748</v>
      </c>
      <c r="H73" s="2">
        <v>0.32450572478513101</v>
      </c>
      <c r="I73" s="2">
        <v>0.30129032258064498</v>
      </c>
      <c r="J73" s="2">
        <v>0.28246363458692803</v>
      </c>
      <c r="K73" s="2">
        <v>0.262922317793297</v>
      </c>
      <c r="L73" s="2">
        <v>0.24957444022521899</v>
      </c>
      <c r="M73" s="2">
        <v>0.17057962233666599</v>
      </c>
      <c r="N73" s="2">
        <v>0.125695875678109</v>
      </c>
    </row>
    <row r="74" spans="1:14" x14ac:dyDescent="0.3">
      <c r="A74" s="8" t="s">
        <v>199</v>
      </c>
      <c r="B74" s="8" t="s">
        <v>113</v>
      </c>
      <c r="C74" s="2">
        <v>4.0551500405515001E-3</v>
      </c>
      <c r="D74" s="2">
        <v>4.0202448041925399E-3</v>
      </c>
      <c r="E74" s="2">
        <v>4.2968044773424802E-3</v>
      </c>
      <c r="F74" s="2">
        <v>4.6276053053490697E-3</v>
      </c>
      <c r="G74" s="2">
        <v>4.8564644938484799E-3</v>
      </c>
      <c r="H74" s="2">
        <v>5.1793390176872699E-3</v>
      </c>
      <c r="I74" s="2">
        <v>5.6012841968646502E-3</v>
      </c>
      <c r="J74" s="2">
        <v>6.67499671182428E-3</v>
      </c>
      <c r="K74" s="2">
        <v>7.2078907435508301E-3</v>
      </c>
      <c r="L74" s="2">
        <v>8.9371401151631495E-3</v>
      </c>
      <c r="M74" s="2">
        <v>1.1200320009143099E-2</v>
      </c>
      <c r="N74" s="2">
        <v>1.24332963133516E-2</v>
      </c>
    </row>
    <row r="75" spans="1:14" x14ac:dyDescent="0.3">
      <c r="A75" s="8" t="s">
        <v>199</v>
      </c>
      <c r="B75" s="8" t="s">
        <v>114</v>
      </c>
      <c r="C75" s="2">
        <v>0.48049841480498401</v>
      </c>
      <c r="D75" s="2">
        <v>0.49790013999066701</v>
      </c>
      <c r="E75" s="2">
        <v>0.51724137931034497</v>
      </c>
      <c r="F75" s="2">
        <v>0.53702084244279302</v>
      </c>
      <c r="G75" s="2">
        <v>0.55334916181020199</v>
      </c>
      <c r="H75" s="2">
        <v>0.57381438940173302</v>
      </c>
      <c r="I75" s="2">
        <v>0.59609276273096801</v>
      </c>
      <c r="J75" s="2">
        <v>0.61564514007628601</v>
      </c>
      <c r="K75" s="2">
        <v>0.63116464339908995</v>
      </c>
      <c r="L75" s="2">
        <v>0.64740283109404995</v>
      </c>
      <c r="M75" s="2">
        <v>0.71190605445869903</v>
      </c>
      <c r="N75" s="2">
        <v>0.74889617249505602</v>
      </c>
    </row>
    <row r="76" spans="1:14" x14ac:dyDescent="0.3">
      <c r="A76" s="8" t="s">
        <v>199</v>
      </c>
      <c r="B76" s="8" t="s">
        <v>115</v>
      </c>
      <c r="C76" s="2">
        <v>8.5158150851581509E-3</v>
      </c>
      <c r="D76" s="2">
        <v>8.8660755949603407E-3</v>
      </c>
      <c r="E76" s="2">
        <v>9.4240837696335095E-3</v>
      </c>
      <c r="F76" s="2">
        <v>1.0239032211048001E-2</v>
      </c>
      <c r="G76" s="2">
        <v>1.02165623426146E-2</v>
      </c>
      <c r="H76" s="2">
        <v>1.11338172080896E-2</v>
      </c>
      <c r="I76" s="2">
        <v>1.1441647597254001E-2</v>
      </c>
      <c r="J76" s="2">
        <v>1.1837432592397701E-2</v>
      </c>
      <c r="K76" s="2">
        <v>1.2297673242286301E-2</v>
      </c>
      <c r="L76" s="2">
        <v>1.2356046065259099E-2</v>
      </c>
      <c r="M76" s="2">
        <v>1.35432440926884E-2</v>
      </c>
      <c r="N76" s="2">
        <v>1.40856515968253E-2</v>
      </c>
    </row>
    <row r="77" spans="1:14" x14ac:dyDescent="0.3">
      <c r="A77" s="8" t="s">
        <v>199</v>
      </c>
      <c r="B77" s="8" t="s">
        <v>16</v>
      </c>
      <c r="C77" s="2">
        <v>2.3224950232249501E-3</v>
      </c>
      <c r="D77" s="2">
        <v>2.6562331741986399E-3</v>
      </c>
      <c r="E77" s="2">
        <v>2.5636396461455099E-3</v>
      </c>
      <c r="F77" s="2">
        <v>2.4777729193995002E-3</v>
      </c>
      <c r="G77" s="2">
        <v>2.44621915245701E-3</v>
      </c>
      <c r="H77" s="2">
        <v>2.3606511169050799E-3</v>
      </c>
      <c r="I77" s="2">
        <v>2.0492503159260898E-3</v>
      </c>
      <c r="J77" s="2">
        <v>2.0386689464684999E-3</v>
      </c>
      <c r="K77" s="2">
        <v>2.3077895801719801E-3</v>
      </c>
      <c r="L77" s="2">
        <v>2.3392514395393499E-3</v>
      </c>
      <c r="M77" s="2">
        <v>2.6286465327580799E-3</v>
      </c>
      <c r="N77" s="2">
        <v>2.9525692770268402E-3</v>
      </c>
    </row>
    <row r="78" spans="1:14" x14ac:dyDescent="0.3">
      <c r="A78" s="8" t="s">
        <v>199</v>
      </c>
      <c r="B78" s="8" t="s">
        <v>108</v>
      </c>
      <c r="C78" s="2">
        <v>7.4024920740249203E-2</v>
      </c>
      <c r="D78" s="2">
        <v>7.6743601708604003E-2</v>
      </c>
      <c r="E78" s="2">
        <v>7.8786784618162103E-2</v>
      </c>
      <c r="F78" s="2">
        <v>8.1110625273283804E-2</v>
      </c>
      <c r="G78" s="2">
        <v>8.2451974962227503E-2</v>
      </c>
      <c r="H78" s="2">
        <v>8.3609329856951603E-2</v>
      </c>
      <c r="I78" s="2">
        <v>8.4770654735475903E-2</v>
      </c>
      <c r="J78" s="2">
        <v>8.4177298434828393E-2</v>
      </c>
      <c r="K78" s="2">
        <v>8.3965604451188697E-2</v>
      </c>
      <c r="L78" s="2">
        <v>8.2533589251439499E-2</v>
      </c>
      <c r="M78" s="2">
        <v>9.283122374925E-2</v>
      </c>
      <c r="N78" s="2">
        <v>9.6378362272123999E-2</v>
      </c>
    </row>
    <row r="79" spans="1:14" x14ac:dyDescent="0.3">
      <c r="A79" s="8" t="s">
        <v>199</v>
      </c>
      <c r="B79" s="8" t="s">
        <v>109</v>
      </c>
      <c r="C79" s="2">
        <v>0.43058320430583202</v>
      </c>
      <c r="D79" s="2">
        <v>0.40981370472737699</v>
      </c>
      <c r="E79" s="2">
        <v>0.38768730817837199</v>
      </c>
      <c r="F79" s="2">
        <v>0.36452412184812699</v>
      </c>
      <c r="G79" s="2">
        <v>0.34667961723864998</v>
      </c>
      <c r="H79" s="2">
        <v>0.32390247339863298</v>
      </c>
      <c r="I79" s="2">
        <v>0.30004440042351199</v>
      </c>
      <c r="J79" s="2">
        <v>0.27962646323819501</v>
      </c>
      <c r="K79" s="2">
        <v>0.26305639858371299</v>
      </c>
      <c r="L79" s="2">
        <v>0.24643114203454899</v>
      </c>
      <c r="M79" s="2">
        <v>0.16789051115746201</v>
      </c>
      <c r="N79" s="2">
        <v>0.12525394804561599</v>
      </c>
    </row>
    <row r="80" spans="1:14" x14ac:dyDescent="0.3">
      <c r="A80" s="8" t="s">
        <v>200</v>
      </c>
      <c r="B80" s="8" t="s">
        <v>113</v>
      </c>
      <c r="C80" s="2">
        <v>3.9867964161701E-3</v>
      </c>
      <c r="D80" s="2">
        <v>4.15008770803919E-3</v>
      </c>
      <c r="E80" s="2">
        <v>4.2987188132164499E-3</v>
      </c>
      <c r="F80" s="2">
        <v>4.55478046778826E-3</v>
      </c>
      <c r="G80" s="2">
        <v>4.6005033029254501E-3</v>
      </c>
      <c r="H80" s="2">
        <v>4.5540375430412096E-3</v>
      </c>
      <c r="I80" s="2">
        <v>5.1901884109491602E-3</v>
      </c>
      <c r="J80" s="2">
        <v>5.5329260013577703E-3</v>
      </c>
      <c r="K80" s="2">
        <v>6.4433832668280202E-3</v>
      </c>
      <c r="L80" s="2">
        <v>6.6017748027143996E-3</v>
      </c>
      <c r="M80" s="2">
        <v>8.6415485655029402E-3</v>
      </c>
      <c r="N80" s="2">
        <v>9.5598700287333194E-3</v>
      </c>
    </row>
    <row r="81" spans="1:14" x14ac:dyDescent="0.3">
      <c r="A81" s="8" t="s">
        <v>200</v>
      </c>
      <c r="B81" s="8" t="s">
        <v>114</v>
      </c>
      <c r="C81" s="2">
        <v>0.48120204055386501</v>
      </c>
      <c r="D81" s="2">
        <v>0.50275959440379903</v>
      </c>
      <c r="E81" s="2">
        <v>0.52267363452461202</v>
      </c>
      <c r="F81" s="2">
        <v>0.54349610176446495</v>
      </c>
      <c r="G81" s="2">
        <v>0.56405316137150097</v>
      </c>
      <c r="H81" s="2">
        <v>0.59146951016327898</v>
      </c>
      <c r="I81" s="2">
        <v>0.61599715606114502</v>
      </c>
      <c r="J81" s="2">
        <v>0.63611676849966103</v>
      </c>
      <c r="K81" s="2">
        <v>0.64891738078105599</v>
      </c>
      <c r="L81" s="2">
        <v>0.66914361163140601</v>
      </c>
      <c r="M81" s="2">
        <v>0.73810346814149097</v>
      </c>
      <c r="N81" s="2">
        <v>0.77569215070222097</v>
      </c>
    </row>
    <row r="82" spans="1:14" x14ac:dyDescent="0.3">
      <c r="A82" s="8" t="s">
        <v>200</v>
      </c>
      <c r="B82" s="8" t="s">
        <v>115</v>
      </c>
      <c r="C82" s="2">
        <v>1.29035023792172E-2</v>
      </c>
      <c r="D82" s="2">
        <v>1.3862148633038101E-2</v>
      </c>
      <c r="E82" s="2">
        <v>1.5340525960890101E-2</v>
      </c>
      <c r="F82" s="2">
        <v>1.5633976200246199E-2</v>
      </c>
      <c r="G82" s="2">
        <v>1.64359861591695E-2</v>
      </c>
      <c r="H82" s="2">
        <v>1.58095449664927E-2</v>
      </c>
      <c r="I82" s="2">
        <v>1.6530394596516201E-2</v>
      </c>
      <c r="J82" s="2">
        <v>1.7209775967413399E-2</v>
      </c>
      <c r="K82" s="2">
        <v>1.8021848629554499E-2</v>
      </c>
      <c r="L82" s="2">
        <v>1.7563791568151799E-2</v>
      </c>
      <c r="M82" s="2">
        <v>1.7801590044936099E-2</v>
      </c>
      <c r="N82" s="2">
        <v>1.81798651950912E-2</v>
      </c>
    </row>
    <row r="83" spans="1:14" x14ac:dyDescent="0.3">
      <c r="A83" s="8" t="s">
        <v>200</v>
      </c>
      <c r="B83" s="8" t="s">
        <v>16</v>
      </c>
      <c r="C83" s="2">
        <v>1.6718823680713299E-3</v>
      </c>
      <c r="D83" s="2">
        <v>1.4546699182817801E-3</v>
      </c>
      <c r="E83" s="2">
        <v>1.5593391773432201E-3</v>
      </c>
      <c r="F83" s="2">
        <v>1.4361920393927E-3</v>
      </c>
      <c r="G83" s="2">
        <v>1.6514627241270799E-3</v>
      </c>
      <c r="H83" s="2">
        <v>1.6290866007627101E-3</v>
      </c>
      <c r="I83" s="2">
        <v>1.9196587273373599E-3</v>
      </c>
      <c r="J83" s="2">
        <v>1.9687712152070599E-3</v>
      </c>
      <c r="K83" s="2">
        <v>2.1259894027605198E-3</v>
      </c>
      <c r="L83" s="2">
        <v>2.21082691067645E-3</v>
      </c>
      <c r="M83" s="2">
        <v>2.96693167415601E-3</v>
      </c>
      <c r="N83" s="2">
        <v>3.0881602620908199E-3</v>
      </c>
    </row>
    <row r="84" spans="1:14" x14ac:dyDescent="0.3">
      <c r="A84" s="8" t="s">
        <v>200</v>
      </c>
      <c r="B84" s="8" t="s">
        <v>108</v>
      </c>
      <c r="C84" s="2">
        <v>6.9190208770952097E-2</v>
      </c>
      <c r="D84" s="2">
        <v>7.4145381423009499E-2</v>
      </c>
      <c r="E84" s="2">
        <v>7.7924814565070805E-2</v>
      </c>
      <c r="F84" s="2">
        <v>8.0467788264259293E-2</v>
      </c>
      <c r="G84" s="2">
        <v>8.2848379993708698E-2</v>
      </c>
      <c r="H84" s="2">
        <v>8.4564404457773301E-2</v>
      </c>
      <c r="I84" s="2">
        <v>8.3682900817632397E-2</v>
      </c>
      <c r="J84" s="2">
        <v>8.3299389002036706E-2</v>
      </c>
      <c r="K84" s="2">
        <v>8.2782756590567094E-2</v>
      </c>
      <c r="L84" s="2">
        <v>8.13093008259895E-2</v>
      </c>
      <c r="M84" s="2">
        <v>8.7452471482889704E-2</v>
      </c>
      <c r="N84" s="2">
        <v>9.0845618840462994E-2</v>
      </c>
    </row>
    <row r="85" spans="1:14" x14ac:dyDescent="0.3">
      <c r="A85" s="8" t="s">
        <v>200</v>
      </c>
      <c r="B85" s="8" t="s">
        <v>109</v>
      </c>
      <c r="C85" s="2">
        <v>0.43104556951172501</v>
      </c>
      <c r="D85" s="2">
        <v>0.40362811791383202</v>
      </c>
      <c r="E85" s="2">
        <v>0.37820296695886702</v>
      </c>
      <c r="F85" s="2">
        <v>0.35441116126384897</v>
      </c>
      <c r="G85" s="2">
        <v>0.33041050644856901</v>
      </c>
      <c r="H85" s="2">
        <v>0.30197341626865098</v>
      </c>
      <c r="I85" s="2">
        <v>0.27667970138642001</v>
      </c>
      <c r="J85" s="2">
        <v>0.255872369314324</v>
      </c>
      <c r="K85" s="2">
        <v>0.241708641329234</v>
      </c>
      <c r="L85" s="2">
        <v>0.22317069426106201</v>
      </c>
      <c r="M85" s="2">
        <v>0.145033990091024</v>
      </c>
      <c r="N85" s="2">
        <v>0.102634334971401</v>
      </c>
    </row>
    <row r="86" spans="1:14" x14ac:dyDescent="0.3">
      <c r="A86" s="8" t="s">
        <v>201</v>
      </c>
      <c r="B86" s="8" t="s">
        <v>113</v>
      </c>
      <c r="C86" s="2">
        <v>3.6843055806393401E-3</v>
      </c>
      <c r="D86" s="2">
        <v>3.6167012819594601E-3</v>
      </c>
      <c r="E86" s="2">
        <v>3.81502477983385E-3</v>
      </c>
      <c r="F86" s="2">
        <v>4.0721557420967999E-3</v>
      </c>
      <c r="G86" s="2">
        <v>4.4219835754895796E-3</v>
      </c>
      <c r="H86" s="2">
        <v>4.6351931330472097E-3</v>
      </c>
      <c r="I86" s="2">
        <v>5.0713685978169597E-3</v>
      </c>
      <c r="J86" s="2">
        <v>5.6625878677427797E-3</v>
      </c>
      <c r="K86" s="2">
        <v>6.0307692307692302E-3</v>
      </c>
      <c r="L86" s="2">
        <v>6.1068702290076301E-3</v>
      </c>
      <c r="M86" s="2">
        <v>6.6990066990067001E-3</v>
      </c>
      <c r="N86" s="2">
        <v>8.3367500341670099E-3</v>
      </c>
    </row>
    <row r="87" spans="1:14" x14ac:dyDescent="0.3">
      <c r="A87" s="8" t="s">
        <v>201</v>
      </c>
      <c r="B87" s="8" t="s">
        <v>114</v>
      </c>
      <c r="C87" s="2">
        <v>0.46346396965865999</v>
      </c>
      <c r="D87" s="2">
        <v>0.480412518799685</v>
      </c>
      <c r="E87" s="2">
        <v>0.50472421292829905</v>
      </c>
      <c r="F87" s="2">
        <v>0.52452223611359206</v>
      </c>
      <c r="G87" s="2">
        <v>0.54348283849231405</v>
      </c>
      <c r="H87" s="2">
        <v>0.56333047210300402</v>
      </c>
      <c r="I87" s="2">
        <v>0.58310663308144395</v>
      </c>
      <c r="J87" s="2">
        <v>0.60319578234834703</v>
      </c>
      <c r="K87" s="2">
        <v>0.61833846153846195</v>
      </c>
      <c r="L87" s="2">
        <v>0.63277952402335003</v>
      </c>
      <c r="M87" s="2">
        <v>0.69842919842919804</v>
      </c>
      <c r="N87" s="2">
        <v>0.73609402760694298</v>
      </c>
    </row>
    <row r="88" spans="1:14" x14ac:dyDescent="0.3">
      <c r="A88" s="8" t="s">
        <v>201</v>
      </c>
      <c r="B88" s="8" t="s">
        <v>115</v>
      </c>
      <c r="C88" s="2">
        <v>8.9940400939136703E-3</v>
      </c>
      <c r="D88" s="2">
        <v>9.2387022846093306E-3</v>
      </c>
      <c r="E88" s="2">
        <v>9.5910436053766902E-3</v>
      </c>
      <c r="F88" s="2">
        <v>1.02161100196464E-2</v>
      </c>
      <c r="G88" s="2">
        <v>1.00372008142065E-2</v>
      </c>
      <c r="H88" s="2">
        <v>1.0094420600858399E-2</v>
      </c>
      <c r="I88" s="2">
        <v>1.1183879093199E-2</v>
      </c>
      <c r="J88" s="2">
        <v>1.1585524602968E-2</v>
      </c>
      <c r="K88" s="2">
        <v>1.1599999999999999E-2</v>
      </c>
      <c r="L88" s="2">
        <v>1.1944319712617901E-2</v>
      </c>
      <c r="M88" s="2">
        <v>1.31092631092631E-2</v>
      </c>
      <c r="N88" s="2">
        <v>1.34208008746754E-2</v>
      </c>
    </row>
    <row r="89" spans="1:14" x14ac:dyDescent="0.3">
      <c r="A89" s="8" t="s">
        <v>201</v>
      </c>
      <c r="B89" s="8" t="s">
        <v>16</v>
      </c>
      <c r="C89" s="2">
        <v>2.0949972909517799E-3</v>
      </c>
      <c r="D89" s="2">
        <v>1.9336818735228799E-3</v>
      </c>
      <c r="E89" s="2">
        <v>2.2462295432666602E-3</v>
      </c>
      <c r="F89" s="2">
        <v>2.2146811930701901E-3</v>
      </c>
      <c r="G89" s="2">
        <v>2.5970379729065799E-3</v>
      </c>
      <c r="H89" s="2">
        <v>2.3004291845493598E-3</v>
      </c>
      <c r="I89" s="2">
        <v>2.4181360201511299E-3</v>
      </c>
      <c r="J89" s="2">
        <v>2.40822702421244E-3</v>
      </c>
      <c r="K89" s="2">
        <v>2.52307692307692E-3</v>
      </c>
      <c r="L89" s="2">
        <v>2.5445292620865098E-3</v>
      </c>
      <c r="M89" s="2">
        <v>2.8875028875028899E-3</v>
      </c>
      <c r="N89" s="2">
        <v>3.3893672270056E-3</v>
      </c>
    </row>
    <row r="90" spans="1:14" x14ac:dyDescent="0.3">
      <c r="A90" s="8" t="s">
        <v>201</v>
      </c>
      <c r="B90" s="8" t="s">
        <v>108</v>
      </c>
      <c r="C90" s="2">
        <v>7.40834386852086E-2</v>
      </c>
      <c r="D90" s="2">
        <v>7.6917567857910193E-2</v>
      </c>
      <c r="E90" s="2">
        <v>7.9473740507006105E-2</v>
      </c>
      <c r="F90" s="2">
        <v>8.5265225933202404E-2</v>
      </c>
      <c r="G90" s="2">
        <v>8.73868182775321E-2</v>
      </c>
      <c r="H90" s="2">
        <v>8.9098712446351896E-2</v>
      </c>
      <c r="I90" s="2">
        <v>8.8967254408060498E-2</v>
      </c>
      <c r="J90" s="2">
        <v>8.8616245769330901E-2</v>
      </c>
      <c r="K90" s="2">
        <v>8.7046153846153801E-2</v>
      </c>
      <c r="L90" s="2">
        <v>8.5735668313126803E-2</v>
      </c>
      <c r="M90" s="2">
        <v>9.7308847308847299E-2</v>
      </c>
      <c r="N90" s="2">
        <v>0.103512368457018</v>
      </c>
    </row>
    <row r="91" spans="1:14" x14ac:dyDescent="0.3">
      <c r="A91" s="8" t="s">
        <v>201</v>
      </c>
      <c r="B91" s="8" t="s">
        <v>109</v>
      </c>
      <c r="C91" s="2">
        <v>0.44767924869062697</v>
      </c>
      <c r="D91" s="2">
        <v>0.42788082790231302</v>
      </c>
      <c r="E91" s="2">
        <v>0.40014974863621799</v>
      </c>
      <c r="F91" s="2">
        <v>0.37370959099839302</v>
      </c>
      <c r="G91" s="2">
        <v>0.35207412086755102</v>
      </c>
      <c r="H91" s="2">
        <v>0.330540772532189</v>
      </c>
      <c r="I91" s="2">
        <v>0.30925272879932802</v>
      </c>
      <c r="J91" s="2">
        <v>0.28853163238739898</v>
      </c>
      <c r="K91" s="2">
        <v>0.27446153846153798</v>
      </c>
      <c r="L91" s="2">
        <v>0.26088908845981101</v>
      </c>
      <c r="M91" s="2">
        <v>0.18156618156618201</v>
      </c>
      <c r="N91" s="2">
        <v>0.135246685800191</v>
      </c>
    </row>
    <row r="92" spans="1:14" x14ac:dyDescent="0.3">
      <c r="A92" s="8" t="s">
        <v>202</v>
      </c>
      <c r="B92" s="8" t="s">
        <v>113</v>
      </c>
      <c r="C92" s="2">
        <v>2.5312086521313902E-3</v>
      </c>
      <c r="D92" s="2">
        <v>2.85665314517511E-3</v>
      </c>
      <c r="E92" s="2">
        <v>2.82933454051607E-3</v>
      </c>
      <c r="F92" s="2">
        <v>3.6464569500381E-3</v>
      </c>
      <c r="G92" s="2">
        <v>4.1382275487719701E-3</v>
      </c>
      <c r="H92" s="2">
        <v>5.0046918986549902E-3</v>
      </c>
      <c r="I92" s="2">
        <v>5.3826232671507603E-3</v>
      </c>
      <c r="J92" s="2">
        <v>5.4225696140693704E-3</v>
      </c>
      <c r="K92" s="2">
        <v>6.7981934870453998E-3</v>
      </c>
      <c r="L92" s="2">
        <v>7.8793951539442506E-3</v>
      </c>
      <c r="M92" s="2">
        <v>9.9622575265513897E-3</v>
      </c>
      <c r="N92" s="2">
        <v>1.09945659042083E-2</v>
      </c>
    </row>
    <row r="93" spans="1:14" x14ac:dyDescent="0.3">
      <c r="A93" s="8" t="s">
        <v>202</v>
      </c>
      <c r="B93" s="8" t="s">
        <v>114</v>
      </c>
      <c r="C93" s="2">
        <v>0.44324915146982702</v>
      </c>
      <c r="D93" s="2">
        <v>0.46192081357481601</v>
      </c>
      <c r="E93" s="2">
        <v>0.48234495246718001</v>
      </c>
      <c r="F93" s="2">
        <v>0.49760531185370599</v>
      </c>
      <c r="G93" s="2">
        <v>0.51362390498199595</v>
      </c>
      <c r="H93" s="2">
        <v>0.53206130747575897</v>
      </c>
      <c r="I93" s="2">
        <v>0.55369928400954604</v>
      </c>
      <c r="J93" s="2">
        <v>0.57435271128480703</v>
      </c>
      <c r="K93" s="2">
        <v>0.58892322319942902</v>
      </c>
      <c r="L93" s="2">
        <v>0.60279650209509905</v>
      </c>
      <c r="M93" s="2">
        <v>0.674449223207233</v>
      </c>
      <c r="N93" s="2">
        <v>0.71607902607523499</v>
      </c>
    </row>
    <row r="94" spans="1:14" x14ac:dyDescent="0.3">
      <c r="A94" s="8" t="s">
        <v>202</v>
      </c>
      <c r="B94" s="8" t="s">
        <v>115</v>
      </c>
      <c r="C94" s="2">
        <v>6.2704941609618599E-3</v>
      </c>
      <c r="D94" s="2">
        <v>7.4844312403588003E-3</v>
      </c>
      <c r="E94" s="2">
        <v>7.8089633318243496E-3</v>
      </c>
      <c r="F94" s="2">
        <v>8.4358332426254495E-3</v>
      </c>
      <c r="G94" s="2">
        <v>8.9213736765733301E-3</v>
      </c>
      <c r="H94" s="2">
        <v>9.9572515900323202E-3</v>
      </c>
      <c r="I94" s="2">
        <v>9.9527750977504697E-3</v>
      </c>
      <c r="J94" s="2">
        <v>1.05031753786028E-2</v>
      </c>
      <c r="K94" s="2">
        <v>1.1266936058949399E-2</v>
      </c>
      <c r="L94" s="2">
        <v>1.14319548187284E-2</v>
      </c>
      <c r="M94" s="2">
        <v>1.23321337663478E-2</v>
      </c>
      <c r="N94" s="2">
        <v>1.31429293567547E-2</v>
      </c>
    </row>
    <row r="95" spans="1:14" x14ac:dyDescent="0.3">
      <c r="A95" s="8" t="s">
        <v>202</v>
      </c>
      <c r="B95" s="8" t="s">
        <v>16</v>
      </c>
      <c r="C95" s="2">
        <v>1.49571420353219E-3</v>
      </c>
      <c r="D95" s="2">
        <v>1.8853910758155699E-3</v>
      </c>
      <c r="E95" s="2">
        <v>1.8673607967406101E-3</v>
      </c>
      <c r="F95" s="2">
        <v>1.6871666485250899E-3</v>
      </c>
      <c r="G95" s="2">
        <v>1.8272693072499599E-3</v>
      </c>
      <c r="H95" s="2">
        <v>1.9288916692732801E-3</v>
      </c>
      <c r="I95" s="2">
        <v>1.7772812674554401E-3</v>
      </c>
      <c r="J95" s="2">
        <v>1.9052271617000501E-3</v>
      </c>
      <c r="K95" s="2">
        <v>2.1868314713572598E-3</v>
      </c>
      <c r="L95" s="2">
        <v>2.3228274731280701E-3</v>
      </c>
      <c r="M95" s="2">
        <v>3.3353813745282202E-3</v>
      </c>
      <c r="N95" s="2">
        <v>3.3699818863473598E-3</v>
      </c>
    </row>
    <row r="96" spans="1:14" x14ac:dyDescent="0.3">
      <c r="A96" s="8" t="s">
        <v>202</v>
      </c>
      <c r="B96" s="8" t="s">
        <v>108</v>
      </c>
      <c r="C96" s="2">
        <v>7.8640050624172994E-2</v>
      </c>
      <c r="D96" s="2">
        <v>8.1528880763297701E-2</v>
      </c>
      <c r="E96" s="2">
        <v>8.7200090538705297E-2</v>
      </c>
      <c r="F96" s="2">
        <v>9.0617176444976605E-2</v>
      </c>
      <c r="G96" s="2">
        <v>9.0718546783468607E-2</v>
      </c>
      <c r="H96" s="2">
        <v>9.2169742466896007E-2</v>
      </c>
      <c r="I96" s="2">
        <v>9.3332656273802897E-2</v>
      </c>
      <c r="J96" s="2">
        <v>9.4186614557889597E-2</v>
      </c>
      <c r="K96" s="2">
        <v>9.4889469931067297E-2</v>
      </c>
      <c r="L96" s="2">
        <v>9.3869557296410999E-2</v>
      </c>
      <c r="M96" s="2">
        <v>0.106073905029404</v>
      </c>
      <c r="N96" s="2">
        <v>0.11200977294747</v>
      </c>
    </row>
    <row r="97" spans="1:15" x14ac:dyDescent="0.3">
      <c r="A97" s="8" t="s">
        <v>202</v>
      </c>
      <c r="B97" s="8" t="s">
        <v>109</v>
      </c>
      <c r="C97" s="2">
        <v>0.46781338088937502</v>
      </c>
      <c r="D97" s="2">
        <v>0.44432383020053701</v>
      </c>
      <c r="E97" s="2">
        <v>0.41794929832503402</v>
      </c>
      <c r="F97" s="2">
        <v>0.39800805486012802</v>
      </c>
      <c r="G97" s="2">
        <v>0.38077067770194001</v>
      </c>
      <c r="H97" s="2">
        <v>0.35887811489938498</v>
      </c>
      <c r="I97" s="2">
        <v>0.335855380084294</v>
      </c>
      <c r="J97" s="2">
        <v>0.313629702002931</v>
      </c>
      <c r="K97" s="2">
        <v>0.29593534585215098</v>
      </c>
      <c r="L97" s="2">
        <v>0.28169976316268902</v>
      </c>
      <c r="M97" s="2">
        <v>0.193847099095936</v>
      </c>
      <c r="N97" s="2">
        <v>0.14440372382998401</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113</v>
      </c>
      <c r="C102" s="2">
        <v>3.5714285714285698E-2</v>
      </c>
      <c r="D102" s="2">
        <v>3.4482758620689703E-2</v>
      </c>
      <c r="E102" s="2">
        <v>4.4444444444444398E-2</v>
      </c>
      <c r="F102" s="2">
        <v>7.4468085106383003E-2</v>
      </c>
      <c r="G102" s="2">
        <v>0.13861386138613899</v>
      </c>
      <c r="H102" s="2">
        <v>-6.08695652173913E-2</v>
      </c>
      <c r="I102" s="2">
        <v>0.157407407407407</v>
      </c>
      <c r="J102" s="2">
        <v>0.14399999999999999</v>
      </c>
      <c r="K102" s="2">
        <v>0.10489510489510501</v>
      </c>
      <c r="L102" s="2">
        <v>0.208860759493671</v>
      </c>
      <c r="M102" s="2">
        <v>0.15706806282722499</v>
      </c>
      <c r="N102" s="3">
        <v>0.76800000000000002</v>
      </c>
      <c r="O102" s="3">
        <v>1.4555555555555599</v>
      </c>
    </row>
    <row r="103" spans="1:15" x14ac:dyDescent="0.3">
      <c r="A103" s="8" t="s">
        <v>196</v>
      </c>
      <c r="B103" s="8" t="s">
        <v>114</v>
      </c>
      <c r="C103" s="2">
        <v>6.2477728946430701E-2</v>
      </c>
      <c r="D103" s="2">
        <v>5.0754611514812698E-2</v>
      </c>
      <c r="E103" s="2">
        <v>3.3301415044153598E-2</v>
      </c>
      <c r="F103" s="2">
        <v>5.7145799011532099E-2</v>
      </c>
      <c r="G103" s="2">
        <v>4.7823122625888802E-2</v>
      </c>
      <c r="H103" s="2">
        <v>7.8918014500836603E-2</v>
      </c>
      <c r="I103" s="2">
        <v>6.1773067976221202E-2</v>
      </c>
      <c r="J103" s="2">
        <v>8.92567348263551E-2</v>
      </c>
      <c r="K103" s="2">
        <v>7.6579261025029793E-2</v>
      </c>
      <c r="L103" s="2">
        <v>0.16053141433711601</v>
      </c>
      <c r="M103" s="2">
        <v>0.11048175530646299</v>
      </c>
      <c r="N103" s="3">
        <v>0.51127880558260297</v>
      </c>
      <c r="O103" s="3">
        <v>0.98159378657303997</v>
      </c>
    </row>
    <row r="104" spans="1:15" x14ac:dyDescent="0.3">
      <c r="A104" s="8" t="s">
        <v>196</v>
      </c>
      <c r="B104" s="8" t="s">
        <v>115</v>
      </c>
      <c r="C104" s="2">
        <v>6.7796610169491497E-2</v>
      </c>
      <c r="D104" s="2">
        <v>6.3492063492063502E-2</v>
      </c>
      <c r="E104" s="2">
        <v>0.104477611940299</v>
      </c>
      <c r="F104" s="2">
        <v>6.7567567567567597E-3</v>
      </c>
      <c r="G104" s="2">
        <v>0.12080536912751701</v>
      </c>
      <c r="H104" s="2">
        <v>0</v>
      </c>
      <c r="I104" s="2">
        <v>2.39520958083832E-2</v>
      </c>
      <c r="J104" s="2">
        <v>0.15204678362573101</v>
      </c>
      <c r="K104" s="2">
        <v>0.111675126903553</v>
      </c>
      <c r="L104" s="2">
        <v>8.2191780821917804E-2</v>
      </c>
      <c r="M104" s="2">
        <v>0.105485232067511</v>
      </c>
      <c r="N104" s="3">
        <v>0.53216374269005895</v>
      </c>
      <c r="O104" s="3">
        <v>0.95522388059701502</v>
      </c>
    </row>
    <row r="105" spans="1:15" x14ac:dyDescent="0.3">
      <c r="A105" s="8" t="s">
        <v>196</v>
      </c>
      <c r="B105" s="8" t="s">
        <v>16</v>
      </c>
      <c r="C105" s="2">
        <v>0.11111111111111099</v>
      </c>
      <c r="D105" s="2">
        <v>0.25</v>
      </c>
      <c r="E105" s="2">
        <v>-0.14000000000000001</v>
      </c>
      <c r="F105" s="2">
        <v>-2.32558139534884E-2</v>
      </c>
      <c r="G105" s="2">
        <v>-4.7619047619047603E-2</v>
      </c>
      <c r="H105" s="2">
        <v>2.5000000000000001E-2</v>
      </c>
      <c r="I105" s="2">
        <v>4.8780487804878099E-2</v>
      </c>
      <c r="J105" s="2">
        <v>0.162790697674419</v>
      </c>
      <c r="K105" s="2">
        <v>0.1</v>
      </c>
      <c r="L105" s="2">
        <v>9.0909090909090898E-2</v>
      </c>
      <c r="M105" s="2">
        <v>0.233333333333333</v>
      </c>
      <c r="N105" s="3">
        <v>0.72093023255813904</v>
      </c>
      <c r="O105" s="3">
        <v>0.48</v>
      </c>
    </row>
    <row r="106" spans="1:15" x14ac:dyDescent="0.3">
      <c r="A106" s="8" t="s">
        <v>196</v>
      </c>
      <c r="B106" s="8" t="s">
        <v>108</v>
      </c>
      <c r="C106" s="2">
        <v>5.7721139430284903E-2</v>
      </c>
      <c r="D106" s="2">
        <v>6.52019844082211E-2</v>
      </c>
      <c r="E106" s="2">
        <v>2.9274783765801698E-2</v>
      </c>
      <c r="F106" s="2">
        <v>4.8480930833871998E-2</v>
      </c>
      <c r="G106" s="2">
        <v>-6.1652281134402E-3</v>
      </c>
      <c r="H106" s="2">
        <v>2.9156327543424301E-2</v>
      </c>
      <c r="I106" s="2">
        <v>4.1591320072332703E-2</v>
      </c>
      <c r="J106" s="2">
        <v>3.1828703703703699E-2</v>
      </c>
      <c r="K106" s="2">
        <v>2.86034772854739E-2</v>
      </c>
      <c r="L106" s="2">
        <v>0.20174482006543101</v>
      </c>
      <c r="M106" s="2">
        <v>9.6642468239564405E-2</v>
      </c>
      <c r="N106" s="3">
        <v>0.39872685185185203</v>
      </c>
      <c r="O106" s="3">
        <v>0.60811709913506296</v>
      </c>
    </row>
    <row r="107" spans="1:15" x14ac:dyDescent="0.3">
      <c r="A107" s="8" t="s">
        <v>196</v>
      </c>
      <c r="B107" s="8" t="s">
        <v>109</v>
      </c>
      <c r="C107" s="2">
        <v>-2.30175946011087E-2</v>
      </c>
      <c r="D107" s="2">
        <v>-5.8714691007771103E-2</v>
      </c>
      <c r="E107" s="2">
        <v>-7.9675009828331797E-2</v>
      </c>
      <c r="F107" s="2">
        <v>-3.9584223266410402E-2</v>
      </c>
      <c r="G107" s="2">
        <v>-5.5003706449221597E-2</v>
      </c>
      <c r="H107" s="2">
        <v>-4.3771572011295903E-2</v>
      </c>
      <c r="I107" s="2">
        <v>-5.9228876127973701E-2</v>
      </c>
      <c r="J107" s="2">
        <v>4.88315312173003E-3</v>
      </c>
      <c r="K107" s="2">
        <v>-1.7181534189517501E-2</v>
      </c>
      <c r="L107" s="2">
        <v>-0.25075048560833502</v>
      </c>
      <c r="M107" s="2">
        <v>-0.208343153429177</v>
      </c>
      <c r="N107" s="3">
        <v>-0.41419602371817199</v>
      </c>
      <c r="O107" s="3">
        <v>-0.55982177958327894</v>
      </c>
    </row>
    <row r="108" spans="1:15" x14ac:dyDescent="0.3">
      <c r="A108" s="8" t="s">
        <v>197</v>
      </c>
      <c r="B108" s="8" t="s">
        <v>113</v>
      </c>
      <c r="C108" s="2">
        <v>2.54777070063694E-2</v>
      </c>
      <c r="D108" s="2">
        <v>0.20496894409937899</v>
      </c>
      <c r="E108" s="2">
        <v>5.1546391752577301E-3</v>
      </c>
      <c r="F108" s="2">
        <v>8.7179487179487203E-2</v>
      </c>
      <c r="G108" s="2">
        <v>8.4905660377358499E-2</v>
      </c>
      <c r="H108" s="2">
        <v>0.182608695652174</v>
      </c>
      <c r="I108" s="2">
        <v>0.125</v>
      </c>
      <c r="J108" s="2">
        <v>9.8039215686274495E-2</v>
      </c>
      <c r="K108" s="2">
        <v>0.12797619047618999</v>
      </c>
      <c r="L108" s="2">
        <v>0.22691292875989399</v>
      </c>
      <c r="M108" s="2">
        <v>0.19139784946236599</v>
      </c>
      <c r="N108" s="3">
        <v>0.81045751633986896</v>
      </c>
      <c r="O108" s="3">
        <v>1.85567010309278</v>
      </c>
    </row>
    <row r="109" spans="1:15" x14ac:dyDescent="0.3">
      <c r="A109" s="8" t="s">
        <v>197</v>
      </c>
      <c r="B109" s="8" t="s">
        <v>114</v>
      </c>
      <c r="C109" s="2">
        <v>6.6787102425138203E-2</v>
      </c>
      <c r="D109" s="2">
        <v>4.91609791142813E-2</v>
      </c>
      <c r="E109" s="2">
        <v>6.06994375152849E-2</v>
      </c>
      <c r="F109" s="2">
        <v>5.89781425804667E-2</v>
      </c>
      <c r="G109" s="2">
        <v>6.9409971696059197E-2</v>
      </c>
      <c r="H109" s="2">
        <v>6.7185145974999E-2</v>
      </c>
      <c r="I109" s="2">
        <v>6.3031782975313796E-2</v>
      </c>
      <c r="J109" s="2">
        <v>6.6042137755285196E-2</v>
      </c>
      <c r="K109" s="2">
        <v>4.9257600754183402E-2</v>
      </c>
      <c r="L109" s="2">
        <v>0.14622641509434001</v>
      </c>
      <c r="M109" s="2">
        <v>0.101200974216847</v>
      </c>
      <c r="N109" s="3">
        <v>0.41186604931624898</v>
      </c>
      <c r="O109" s="3">
        <v>0.92399119589141598</v>
      </c>
    </row>
    <row r="110" spans="1:15" x14ac:dyDescent="0.3">
      <c r="A110" s="8" t="s">
        <v>197</v>
      </c>
      <c r="B110" s="8" t="s">
        <v>115</v>
      </c>
      <c r="C110" s="2">
        <v>6.9666182873729998E-2</v>
      </c>
      <c r="D110" s="2">
        <v>8.2767978290366306E-2</v>
      </c>
      <c r="E110" s="2">
        <v>9.1478696741854604E-2</v>
      </c>
      <c r="F110" s="2">
        <v>5.3960964408725602E-2</v>
      </c>
      <c r="G110" s="2">
        <v>5.0108932461873597E-2</v>
      </c>
      <c r="H110" s="2">
        <v>7.3651452282157706E-2</v>
      </c>
      <c r="I110" s="2">
        <v>4.8309178743961401E-2</v>
      </c>
      <c r="J110" s="2">
        <v>3.77880184331797E-2</v>
      </c>
      <c r="K110" s="2">
        <v>3.9076376554174098E-2</v>
      </c>
      <c r="L110" s="2">
        <v>0.122222222222222</v>
      </c>
      <c r="M110" s="2">
        <v>6.0929169840060901E-2</v>
      </c>
      <c r="N110" s="3">
        <v>0.28387096774193499</v>
      </c>
      <c r="O110" s="3">
        <v>0.74561403508771895</v>
      </c>
    </row>
    <row r="111" spans="1:15" x14ac:dyDescent="0.3">
      <c r="A111" s="8" t="s">
        <v>197</v>
      </c>
      <c r="B111" s="8" t="s">
        <v>16</v>
      </c>
      <c r="C111" s="2">
        <v>9.6385542168674704E-2</v>
      </c>
      <c r="D111" s="2">
        <v>2.1978021978022001E-2</v>
      </c>
      <c r="E111" s="2">
        <v>9.6774193548387094E-2</v>
      </c>
      <c r="F111" s="2">
        <v>-2.9411764705882401E-2</v>
      </c>
      <c r="G111" s="2">
        <v>9.0909090909090898E-2</v>
      </c>
      <c r="H111" s="2">
        <v>8.3333333333333301E-2</v>
      </c>
      <c r="I111" s="2">
        <v>5.9829059829059797E-2</v>
      </c>
      <c r="J111" s="2">
        <v>6.4516129032258104E-2</v>
      </c>
      <c r="K111" s="2">
        <v>1.5151515151515201E-2</v>
      </c>
      <c r="L111" s="2">
        <v>0.26865671641791</v>
      </c>
      <c r="M111" s="2">
        <v>0.123529411764706</v>
      </c>
      <c r="N111" s="3">
        <v>0.54032258064516103</v>
      </c>
      <c r="O111" s="3">
        <v>1.0537634408602199</v>
      </c>
    </row>
    <row r="112" spans="1:15" x14ac:dyDescent="0.3">
      <c r="A112" s="8" t="s">
        <v>197</v>
      </c>
      <c r="B112" s="8" t="s">
        <v>108</v>
      </c>
      <c r="C112" s="2">
        <v>6.90966719492868E-2</v>
      </c>
      <c r="D112" s="2">
        <v>5.6922620812333201E-2</v>
      </c>
      <c r="E112" s="2">
        <v>3.2258064516128997E-2</v>
      </c>
      <c r="F112" s="2">
        <v>5.2989130434782601E-2</v>
      </c>
      <c r="G112" s="2">
        <v>3.53548387096774E-2</v>
      </c>
      <c r="H112" s="2">
        <v>5.2093718843469597E-2</v>
      </c>
      <c r="I112" s="2">
        <v>2.4164889836531599E-2</v>
      </c>
      <c r="J112" s="2">
        <v>4.6032847559565097E-2</v>
      </c>
      <c r="K112" s="2">
        <v>2.7200353825740799E-2</v>
      </c>
      <c r="L112" s="2">
        <v>0.168783638320775</v>
      </c>
      <c r="M112" s="2">
        <v>0.10664947504144399</v>
      </c>
      <c r="N112" s="3">
        <v>0.38977561878325201</v>
      </c>
      <c r="O112" s="3">
        <v>0.685273492286115</v>
      </c>
    </row>
    <row r="113" spans="1:15" x14ac:dyDescent="0.3">
      <c r="A113" s="8" t="s">
        <v>197</v>
      </c>
      <c r="B113" s="8" t="s">
        <v>109</v>
      </c>
      <c r="C113" s="2">
        <v>-1.18370134304575E-2</v>
      </c>
      <c r="D113" s="2">
        <v>-4.5438838977194203E-2</v>
      </c>
      <c r="E113" s="2">
        <v>-5.5867269984916999E-2</v>
      </c>
      <c r="F113" s="2">
        <v>-4.0130359767397303E-2</v>
      </c>
      <c r="G113" s="2">
        <v>-4.44045003661541E-2</v>
      </c>
      <c r="H113" s="2">
        <v>-3.2813153128047903E-2</v>
      </c>
      <c r="I113" s="2">
        <v>-4.0409133472592403E-2</v>
      </c>
      <c r="J113" s="2">
        <v>-1.52379522594205E-2</v>
      </c>
      <c r="K113" s="2">
        <v>-2.9041847701806501E-2</v>
      </c>
      <c r="L113" s="2">
        <v>-0.29164704035170402</v>
      </c>
      <c r="M113" s="2">
        <v>-0.22664302338468401</v>
      </c>
      <c r="N113" s="3">
        <v>-0.47620477405794898</v>
      </c>
      <c r="O113" s="3">
        <v>-0.57900452488687804</v>
      </c>
    </row>
    <row r="114" spans="1:15" x14ac:dyDescent="0.3">
      <c r="A114" s="8" t="s">
        <v>198</v>
      </c>
      <c r="B114" s="8" t="s">
        <v>113</v>
      </c>
      <c r="C114" s="2">
        <v>0.14285714285714299</v>
      </c>
      <c r="D114" s="2">
        <v>2.5000000000000001E-2</v>
      </c>
      <c r="E114" s="2">
        <v>5.6910569105691103E-2</v>
      </c>
      <c r="F114" s="2">
        <v>9.2307692307692299E-2</v>
      </c>
      <c r="G114" s="2">
        <v>7.0422535211267595E-2</v>
      </c>
      <c r="H114" s="2">
        <v>3.2894736842105303E-2</v>
      </c>
      <c r="I114" s="2">
        <v>0.17197452229299401</v>
      </c>
      <c r="J114" s="2">
        <v>7.6086956521739094E-2</v>
      </c>
      <c r="K114" s="2">
        <v>0.18181818181818199</v>
      </c>
      <c r="L114" s="2">
        <v>0.230769230769231</v>
      </c>
      <c r="M114" s="2">
        <v>0.14236111111111099</v>
      </c>
      <c r="N114" s="3">
        <v>0.78804347826086996</v>
      </c>
      <c r="O114" s="3">
        <v>1.6747967479674799</v>
      </c>
    </row>
    <row r="115" spans="1:15" x14ac:dyDescent="0.3">
      <c r="A115" s="8" t="s">
        <v>198</v>
      </c>
      <c r="B115" s="8" t="s">
        <v>114</v>
      </c>
      <c r="C115" s="2">
        <v>5.8650826164140399E-2</v>
      </c>
      <c r="D115" s="2">
        <v>5.66268945501451E-2</v>
      </c>
      <c r="E115" s="2">
        <v>6.4396020264908704E-2</v>
      </c>
      <c r="F115" s="2">
        <v>3.8192453262988903E-2</v>
      </c>
      <c r="G115" s="2">
        <v>5.6562085726911203E-2</v>
      </c>
      <c r="H115" s="2">
        <v>7.8523630280217499E-2</v>
      </c>
      <c r="I115" s="2">
        <v>8.4779447406689301E-2</v>
      </c>
      <c r="J115" s="2">
        <v>6.9171991599267194E-2</v>
      </c>
      <c r="K115" s="2">
        <v>5.0403310068123902E-2</v>
      </c>
      <c r="L115" s="2">
        <v>0.14264114908685799</v>
      </c>
      <c r="M115" s="2">
        <v>0.124695313044084</v>
      </c>
      <c r="N115" s="3">
        <v>0.44327271102372801</v>
      </c>
      <c r="O115" s="3">
        <v>0.97149484221449101</v>
      </c>
    </row>
    <row r="116" spans="1:15" x14ac:dyDescent="0.3">
      <c r="A116" s="8" t="s">
        <v>198</v>
      </c>
      <c r="B116" s="8" t="s">
        <v>115</v>
      </c>
      <c r="C116" s="2">
        <v>8.9552238805970102E-2</v>
      </c>
      <c r="D116" s="2">
        <v>0.141552511415525</v>
      </c>
      <c r="E116" s="2">
        <v>-8.0000000000000002E-3</v>
      </c>
      <c r="F116" s="2">
        <v>1.2096774193548401E-2</v>
      </c>
      <c r="G116" s="2">
        <v>8.3665338645418294E-2</v>
      </c>
      <c r="H116" s="2">
        <v>3.3088235294117599E-2</v>
      </c>
      <c r="I116" s="2">
        <v>3.5587188612099599E-2</v>
      </c>
      <c r="J116" s="2">
        <v>2.74914089347079E-2</v>
      </c>
      <c r="K116" s="2">
        <v>4.0133779264213999E-2</v>
      </c>
      <c r="L116" s="2">
        <v>0.112540192926045</v>
      </c>
      <c r="M116" s="2">
        <v>0.10115606936416199</v>
      </c>
      <c r="N116" s="3">
        <v>0.30927835051546398</v>
      </c>
      <c r="O116" s="3">
        <v>0.52400000000000002</v>
      </c>
    </row>
    <row r="117" spans="1:15" x14ac:dyDescent="0.3">
      <c r="A117" s="8" t="s">
        <v>198</v>
      </c>
      <c r="B117" s="8" t="s">
        <v>16</v>
      </c>
      <c r="C117" s="2">
        <v>0</v>
      </c>
      <c r="D117" s="2">
        <v>-1.9607843137254902E-2</v>
      </c>
      <c r="E117" s="2">
        <v>0.08</v>
      </c>
      <c r="F117" s="2">
        <v>-1.85185185185185E-2</v>
      </c>
      <c r="G117" s="2">
        <v>1.88679245283019E-2</v>
      </c>
      <c r="H117" s="2">
        <v>0.11111111111111099</v>
      </c>
      <c r="I117" s="2">
        <v>6.6666666666666693E-2</v>
      </c>
      <c r="J117" s="2">
        <v>0.171875</v>
      </c>
      <c r="K117" s="2">
        <v>0.24</v>
      </c>
      <c r="L117" s="2">
        <v>0.236559139784946</v>
      </c>
      <c r="M117" s="2">
        <v>0.23478260869565201</v>
      </c>
      <c r="N117" s="3">
        <v>1.21875</v>
      </c>
      <c r="O117" s="3">
        <v>1.84</v>
      </c>
    </row>
    <row r="118" spans="1:15" x14ac:dyDescent="0.3">
      <c r="A118" s="8" t="s">
        <v>198</v>
      </c>
      <c r="B118" s="8" t="s">
        <v>108</v>
      </c>
      <c r="C118" s="2">
        <v>3.9856695029108803E-2</v>
      </c>
      <c r="D118" s="2">
        <v>6.1154177433247199E-2</v>
      </c>
      <c r="E118" s="2">
        <v>6.4123376623376596E-2</v>
      </c>
      <c r="F118" s="2">
        <v>1.9450800915331801E-2</v>
      </c>
      <c r="G118" s="2">
        <v>-1.38421249532361E-2</v>
      </c>
      <c r="H118" s="2">
        <v>2.3520485584218501E-2</v>
      </c>
      <c r="I118" s="2">
        <v>3.1134173461823601E-2</v>
      </c>
      <c r="J118" s="2">
        <v>1.9769949676491701E-2</v>
      </c>
      <c r="K118" s="2">
        <v>1.6566795911173798E-2</v>
      </c>
      <c r="L118" s="2">
        <v>0.17475728155339801</v>
      </c>
      <c r="M118" s="2">
        <v>0.1086186540732</v>
      </c>
      <c r="N118" s="3">
        <v>0.35010783608914398</v>
      </c>
      <c r="O118" s="3">
        <v>0.52435064935064901</v>
      </c>
    </row>
    <row r="119" spans="1:15" x14ac:dyDescent="0.3">
      <c r="A119" s="8" t="s">
        <v>198</v>
      </c>
      <c r="B119" s="8" t="s">
        <v>109</v>
      </c>
      <c r="C119" s="2">
        <v>-3.8203753351206397E-2</v>
      </c>
      <c r="D119" s="2">
        <v>-5.1877661633759203E-2</v>
      </c>
      <c r="E119" s="2">
        <v>-2.7031441404655E-2</v>
      </c>
      <c r="F119" s="2">
        <v>-4.6919590397851298E-2</v>
      </c>
      <c r="G119" s="2">
        <v>-5.9004843681197697E-2</v>
      </c>
      <c r="H119" s="2">
        <v>-3.84651380439869E-2</v>
      </c>
      <c r="I119" s="2">
        <v>-1.5281292583219801E-2</v>
      </c>
      <c r="J119" s="2">
        <v>-3.6176732232875403E-2</v>
      </c>
      <c r="K119" s="2">
        <v>-2.2664342118757001E-2</v>
      </c>
      <c r="L119" s="2">
        <v>-0.29097586568730299</v>
      </c>
      <c r="M119" s="2">
        <v>-0.21474026935030299</v>
      </c>
      <c r="N119" s="3">
        <v>-0.47553622615399799</v>
      </c>
      <c r="O119" s="3">
        <v>-0.56668027766435303</v>
      </c>
    </row>
    <row r="120" spans="1:15" x14ac:dyDescent="0.3">
      <c r="A120" s="8" t="s">
        <v>199</v>
      </c>
      <c r="B120" s="8" t="s">
        <v>113</v>
      </c>
      <c r="C120" s="2">
        <v>1.8181818181818198E-2</v>
      </c>
      <c r="D120" s="2">
        <v>6.25E-2</v>
      </c>
      <c r="E120" s="2">
        <v>6.7226890756302504E-2</v>
      </c>
      <c r="F120" s="2">
        <v>6.2992125984251995E-2</v>
      </c>
      <c r="G120" s="2">
        <v>8.8888888888888906E-2</v>
      </c>
      <c r="H120" s="2">
        <v>0.115646258503401</v>
      </c>
      <c r="I120" s="2">
        <v>0.23780487804878001</v>
      </c>
      <c r="J120" s="2">
        <v>0.123152709359606</v>
      </c>
      <c r="K120" s="2">
        <v>0.30701754385964902</v>
      </c>
      <c r="L120" s="2">
        <v>0.31543624161073802</v>
      </c>
      <c r="M120" s="2">
        <v>0.17091836734693899</v>
      </c>
      <c r="N120" s="3">
        <v>1.2610837438423601</v>
      </c>
      <c r="O120" s="3">
        <v>2.8571428571428599</v>
      </c>
    </row>
    <row r="121" spans="1:15" x14ac:dyDescent="0.3">
      <c r="A121" s="8" t="s">
        <v>199</v>
      </c>
      <c r="B121" s="8" t="s">
        <v>114</v>
      </c>
      <c r="C121" s="2">
        <v>6.4216664109252697E-2</v>
      </c>
      <c r="D121" s="2">
        <v>3.27301564414966E-2</v>
      </c>
      <c r="E121" s="2">
        <v>2.8830715532286201E-2</v>
      </c>
      <c r="F121" s="2">
        <v>4.3696566698330802E-2</v>
      </c>
      <c r="G121" s="2">
        <v>5.8769990898452702E-2</v>
      </c>
      <c r="H121" s="2">
        <v>7.1656637602849099E-2</v>
      </c>
      <c r="I121" s="2">
        <v>7.2766859565690706E-2</v>
      </c>
      <c r="J121" s="2">
        <v>6.6335523153340806E-2</v>
      </c>
      <c r="K121" s="2">
        <v>8.1242173804157297E-2</v>
      </c>
      <c r="L121" s="2">
        <v>0.15421318386065699</v>
      </c>
      <c r="M121" s="2">
        <v>0.109608283833681</v>
      </c>
      <c r="N121" s="3">
        <v>0.476633018212893</v>
      </c>
      <c r="O121" s="3">
        <v>0.92998254799301905</v>
      </c>
    </row>
    <row r="122" spans="1:15" x14ac:dyDescent="0.3">
      <c r="A122" s="8" t="s">
        <v>199</v>
      </c>
      <c r="B122" s="8" t="s">
        <v>115</v>
      </c>
      <c r="C122" s="2">
        <v>6.9264069264069306E-2</v>
      </c>
      <c r="D122" s="2">
        <v>5.6680161943319797E-2</v>
      </c>
      <c r="E122" s="2">
        <v>7.6628352490421506E-2</v>
      </c>
      <c r="F122" s="2">
        <v>1.06761565836299E-2</v>
      </c>
      <c r="G122" s="2">
        <v>0.11267605633802801</v>
      </c>
      <c r="H122" s="2">
        <v>6.0126582278481E-2</v>
      </c>
      <c r="I122" s="2">
        <v>7.4626865671641798E-2</v>
      </c>
      <c r="J122" s="2">
        <v>8.0555555555555602E-2</v>
      </c>
      <c r="K122" s="2">
        <v>5.9125964010282799E-2</v>
      </c>
      <c r="L122" s="2">
        <v>0.15048543689320401</v>
      </c>
      <c r="M122" s="2">
        <v>9.7046413502109699E-2</v>
      </c>
      <c r="N122" s="3">
        <v>0.44444444444444398</v>
      </c>
      <c r="O122" s="3">
        <v>0.99233716475095801</v>
      </c>
    </row>
    <row r="123" spans="1:15" x14ac:dyDescent="0.3">
      <c r="A123" s="8" t="s">
        <v>199</v>
      </c>
      <c r="B123" s="8" t="s">
        <v>16</v>
      </c>
      <c r="C123" s="2">
        <v>0.17460317460317501</v>
      </c>
      <c r="D123" s="2">
        <v>-4.0540540540540501E-2</v>
      </c>
      <c r="E123" s="2">
        <v>-4.2253521126760597E-2</v>
      </c>
      <c r="F123" s="2">
        <v>0</v>
      </c>
      <c r="G123" s="2">
        <v>-1.4705882352941201E-2</v>
      </c>
      <c r="H123" s="2">
        <v>-0.104477611940299</v>
      </c>
      <c r="I123" s="2">
        <v>3.3333333333333298E-2</v>
      </c>
      <c r="J123" s="2">
        <v>0.17741935483870999</v>
      </c>
      <c r="K123" s="2">
        <v>6.8493150684931503E-2</v>
      </c>
      <c r="L123" s="2">
        <v>0.17948717948717899</v>
      </c>
      <c r="M123" s="2">
        <v>0.184782608695652</v>
      </c>
      <c r="N123" s="3">
        <v>0.75806451612903203</v>
      </c>
      <c r="O123" s="3">
        <v>0.53521126760563398</v>
      </c>
    </row>
    <row r="124" spans="1:15" x14ac:dyDescent="0.3">
      <c r="A124" s="8" t="s">
        <v>199</v>
      </c>
      <c r="B124" s="8" t="s">
        <v>108</v>
      </c>
      <c r="C124" s="2">
        <v>6.4741035856573703E-2</v>
      </c>
      <c r="D124" s="2">
        <v>2.05799812909261E-2</v>
      </c>
      <c r="E124" s="2">
        <v>2.0164986251145701E-2</v>
      </c>
      <c r="F124" s="2">
        <v>2.9649595687331502E-2</v>
      </c>
      <c r="G124" s="2">
        <v>3.5340314136125699E-2</v>
      </c>
      <c r="H124" s="2">
        <v>4.5933417614833501E-2</v>
      </c>
      <c r="I124" s="2">
        <v>3.1426269137792097E-2</v>
      </c>
      <c r="J124" s="2">
        <v>3.7499999999999999E-2</v>
      </c>
      <c r="K124" s="2">
        <v>3.6144578313252997E-2</v>
      </c>
      <c r="L124" s="2">
        <v>0.18059593023255799</v>
      </c>
      <c r="M124" s="2">
        <v>9.5106186518928895E-2</v>
      </c>
      <c r="N124" s="3">
        <v>0.38984374999999999</v>
      </c>
      <c r="O124" s="3">
        <v>0.63061411549037605</v>
      </c>
    </row>
    <row r="125" spans="1:15" x14ac:dyDescent="0.3">
      <c r="A125" s="8" t="s">
        <v>199</v>
      </c>
      <c r="B125" s="8" t="s">
        <v>109</v>
      </c>
      <c r="C125" s="2">
        <v>-2.2517123287671199E-2</v>
      </c>
      <c r="D125" s="2">
        <v>-5.9560304808618701E-2</v>
      </c>
      <c r="E125" s="2">
        <v>-6.8268603893079996E-2</v>
      </c>
      <c r="F125" s="2">
        <v>-3.6685325869652098E-2</v>
      </c>
      <c r="G125" s="2">
        <v>-4.60724291792051E-2</v>
      </c>
      <c r="H125" s="2">
        <v>-4.4381594691613201E-2</v>
      </c>
      <c r="I125" s="2">
        <v>-3.1986340352874197E-2</v>
      </c>
      <c r="J125" s="2">
        <v>-2.1519285042333001E-2</v>
      </c>
      <c r="K125" s="2">
        <v>-1.24984977767095E-2</v>
      </c>
      <c r="L125" s="2">
        <v>-0.28489716441523699</v>
      </c>
      <c r="M125" s="2">
        <v>-0.21307011572498299</v>
      </c>
      <c r="N125" s="3">
        <v>-0.456255879586077</v>
      </c>
      <c r="O125" s="3">
        <v>-0.56933966657353097</v>
      </c>
    </row>
    <row r="126" spans="1:15" x14ac:dyDescent="0.3">
      <c r="A126" s="8" t="s">
        <v>200</v>
      </c>
      <c r="B126" s="8" t="s">
        <v>113</v>
      </c>
      <c r="C126" s="2">
        <v>4.3010752688171998E-2</v>
      </c>
      <c r="D126" s="2">
        <v>5.1546391752577303E-2</v>
      </c>
      <c r="E126" s="2">
        <v>8.8235294117647106E-2</v>
      </c>
      <c r="F126" s="2">
        <v>5.4054054054054099E-2</v>
      </c>
      <c r="G126" s="2">
        <v>5.1282051282051301E-2</v>
      </c>
      <c r="H126" s="2">
        <v>0.18699186991869901</v>
      </c>
      <c r="I126" s="2">
        <v>0.116438356164384</v>
      </c>
      <c r="J126" s="2">
        <v>0.20858895705521499</v>
      </c>
      <c r="K126" s="2">
        <v>9.13705583756345E-2</v>
      </c>
      <c r="L126" s="2">
        <v>0.39534883720930197</v>
      </c>
      <c r="M126" s="2">
        <v>0.18666666666666701</v>
      </c>
      <c r="N126" s="3">
        <v>1.1840490797545999</v>
      </c>
      <c r="O126" s="3">
        <v>2.4901960784313699</v>
      </c>
    </row>
    <row r="127" spans="1:15" x14ac:dyDescent="0.3">
      <c r="A127" s="8" t="s">
        <v>200</v>
      </c>
      <c r="B127" s="8" t="s">
        <v>114</v>
      </c>
      <c r="C127" s="2">
        <v>4.6859688195991102E-2</v>
      </c>
      <c r="D127" s="2">
        <v>5.5399540464641302E-2</v>
      </c>
      <c r="E127" s="2">
        <v>6.7972907595549095E-2</v>
      </c>
      <c r="F127" s="2">
        <v>8.3050207625519096E-2</v>
      </c>
      <c r="G127" s="2">
        <v>0.113628441965842</v>
      </c>
      <c r="H127" s="2">
        <v>8.4694835680751202E-2</v>
      </c>
      <c r="I127" s="2">
        <v>8.1486611265004602E-2</v>
      </c>
      <c r="J127" s="2">
        <v>5.8697972251867701E-2</v>
      </c>
      <c r="K127" s="2">
        <v>9.8387096774193494E-2</v>
      </c>
      <c r="L127" s="2">
        <v>0.17584434654919201</v>
      </c>
      <c r="M127" s="2">
        <v>0.12730252887917601</v>
      </c>
      <c r="N127" s="3">
        <v>0.54140875133404498</v>
      </c>
      <c r="O127" s="3">
        <v>1.3291404612159301</v>
      </c>
    </row>
    <row r="128" spans="1:15" x14ac:dyDescent="0.3">
      <c r="A128" s="8" t="s">
        <v>200</v>
      </c>
      <c r="B128" s="8" t="s">
        <v>115</v>
      </c>
      <c r="C128" s="2">
        <v>7.6411960132890394E-2</v>
      </c>
      <c r="D128" s="2">
        <v>0.12345679012345701</v>
      </c>
      <c r="E128" s="2">
        <v>4.6703296703296697E-2</v>
      </c>
      <c r="F128" s="2">
        <v>9.7112860892388506E-2</v>
      </c>
      <c r="G128" s="2">
        <v>2.1531100478468901E-2</v>
      </c>
      <c r="H128" s="2">
        <v>8.8992974238875894E-2</v>
      </c>
      <c r="I128" s="2">
        <v>9.0322580645161299E-2</v>
      </c>
      <c r="J128" s="2">
        <v>8.6785009861932896E-2</v>
      </c>
      <c r="K128" s="2">
        <v>3.8112522686025399E-2</v>
      </c>
      <c r="L128" s="2">
        <v>8.0419580419580403E-2</v>
      </c>
      <c r="M128" s="2">
        <v>9.5469255663430397E-2</v>
      </c>
      <c r="N128" s="3">
        <v>0.33530571992110503</v>
      </c>
      <c r="O128" s="3">
        <v>0.85989010989011005</v>
      </c>
    </row>
    <row r="129" spans="1:15" x14ac:dyDescent="0.3">
      <c r="A129" s="8" t="s">
        <v>200</v>
      </c>
      <c r="B129" s="8" t="s">
        <v>16</v>
      </c>
      <c r="C129" s="2">
        <v>-0.128205128205128</v>
      </c>
      <c r="D129" s="2">
        <v>8.8235294117647106E-2</v>
      </c>
      <c r="E129" s="2">
        <v>-5.4054054054054099E-2</v>
      </c>
      <c r="F129" s="2">
        <v>0.2</v>
      </c>
      <c r="G129" s="2">
        <v>4.7619047619047603E-2</v>
      </c>
      <c r="H129" s="2">
        <v>0.22727272727272699</v>
      </c>
      <c r="I129" s="2">
        <v>7.4074074074074098E-2</v>
      </c>
      <c r="J129" s="2">
        <v>0.12068965517241401</v>
      </c>
      <c r="K129" s="2">
        <v>0.107692307692308</v>
      </c>
      <c r="L129" s="2">
        <v>0.43055555555555602</v>
      </c>
      <c r="M129" s="2">
        <v>0.116504854368932</v>
      </c>
      <c r="N129" s="3">
        <v>0.98275862068965503</v>
      </c>
      <c r="O129" s="3">
        <v>2.1081081081081101</v>
      </c>
    </row>
    <row r="130" spans="1:15" x14ac:dyDescent="0.3">
      <c r="A130" s="8" t="s">
        <v>200</v>
      </c>
      <c r="B130" s="8" t="s">
        <v>108</v>
      </c>
      <c r="C130" s="2">
        <v>7.3729863692688996E-2</v>
      </c>
      <c r="D130" s="2">
        <v>6.6935949221004001E-2</v>
      </c>
      <c r="E130" s="2">
        <v>6.0573282855597599E-2</v>
      </c>
      <c r="F130" s="2">
        <v>7.4451810300866894E-2</v>
      </c>
      <c r="G130" s="2">
        <v>8.4005695301376401E-2</v>
      </c>
      <c r="H130" s="2">
        <v>3.0647985989492098E-2</v>
      </c>
      <c r="I130" s="2">
        <v>4.2480883602378901E-2</v>
      </c>
      <c r="J130" s="2">
        <v>3.1377343113284398E-2</v>
      </c>
      <c r="K130" s="2">
        <v>4.6226787830896898E-2</v>
      </c>
      <c r="L130" s="2">
        <v>0.14652567975830799</v>
      </c>
      <c r="M130" s="2">
        <v>0.11429512516469</v>
      </c>
      <c r="N130" s="3">
        <v>0.37856560717196402</v>
      </c>
      <c r="O130" s="3">
        <v>0.82963764196863199</v>
      </c>
    </row>
    <row r="131" spans="1:15" x14ac:dyDescent="0.3">
      <c r="A131" s="8" t="s">
        <v>200</v>
      </c>
      <c r="B131" s="8" t="s">
        <v>109</v>
      </c>
      <c r="C131" s="2">
        <v>-6.1760318249627001E-2</v>
      </c>
      <c r="D131" s="2">
        <v>-4.8759804960780202E-2</v>
      </c>
      <c r="E131" s="2">
        <v>-3.7552930688656103E-2</v>
      </c>
      <c r="F131" s="2">
        <v>-2.7092740534908E-2</v>
      </c>
      <c r="G131" s="2">
        <v>-2.939426395335E-2</v>
      </c>
      <c r="H131" s="2">
        <v>-4.5733202550269698E-2</v>
      </c>
      <c r="I131" s="2">
        <v>-3.1478864191185903E-2</v>
      </c>
      <c r="J131" s="2">
        <v>-1.9633855133987799E-2</v>
      </c>
      <c r="K131" s="2">
        <v>-1.6508795669824099E-2</v>
      </c>
      <c r="L131" s="2">
        <v>-0.30723720418271899</v>
      </c>
      <c r="M131" s="2">
        <v>-0.24091360476663401</v>
      </c>
      <c r="N131" s="3">
        <v>-0.49296895728309897</v>
      </c>
      <c r="O131" s="3">
        <v>-0.57410296411856498</v>
      </c>
    </row>
    <row r="132" spans="1:15" x14ac:dyDescent="0.3">
      <c r="A132" s="8" t="s">
        <v>201</v>
      </c>
      <c r="B132" s="8" t="s">
        <v>113</v>
      </c>
      <c r="C132" s="2">
        <v>-9.8039215686274508E-3</v>
      </c>
      <c r="D132" s="2">
        <v>5.9405940594059403E-2</v>
      </c>
      <c r="E132" s="2">
        <v>6.5420560747663503E-2</v>
      </c>
      <c r="F132" s="2">
        <v>0.105263157894737</v>
      </c>
      <c r="G132" s="2">
        <v>7.1428571428571397E-2</v>
      </c>
      <c r="H132" s="2">
        <v>0.11851851851851899</v>
      </c>
      <c r="I132" s="2">
        <v>0.15231788079470199</v>
      </c>
      <c r="J132" s="2">
        <v>0.126436781609195</v>
      </c>
      <c r="K132" s="2">
        <v>4.08163265306122E-2</v>
      </c>
      <c r="L132" s="2">
        <v>0.13725490196078399</v>
      </c>
      <c r="M132" s="2">
        <v>0.31465517241379298</v>
      </c>
      <c r="N132" s="3">
        <v>0.75287356321839105</v>
      </c>
      <c r="O132" s="3">
        <v>1.8504672897196299</v>
      </c>
    </row>
    <row r="133" spans="1:15" x14ac:dyDescent="0.3">
      <c r="A133" s="8" t="s">
        <v>201</v>
      </c>
      <c r="B133" s="8" t="s">
        <v>114</v>
      </c>
      <c r="C133" s="2">
        <v>4.55927051671733E-2</v>
      </c>
      <c r="D133" s="2">
        <v>5.5158020274299301E-2</v>
      </c>
      <c r="E133" s="2">
        <v>3.7298671941226297E-2</v>
      </c>
      <c r="F133" s="2">
        <v>5.4617270498501798E-2</v>
      </c>
      <c r="G133" s="2">
        <v>5.9473072452537801E-2</v>
      </c>
      <c r="H133" s="2">
        <v>5.8206862924361599E-2</v>
      </c>
      <c r="I133" s="2">
        <v>6.7561340859348007E-2</v>
      </c>
      <c r="J133" s="2">
        <v>8.42190450499056E-2</v>
      </c>
      <c r="K133" s="2">
        <v>5.18511146496815E-2</v>
      </c>
      <c r="L133" s="2">
        <v>0.144289904437506</v>
      </c>
      <c r="M133" s="2">
        <v>0.113361997684802</v>
      </c>
      <c r="N133" s="3">
        <v>0.45292689506339401</v>
      </c>
      <c r="O133" s="3">
        <v>0.90237355185080503</v>
      </c>
    </row>
    <row r="134" spans="1:15" x14ac:dyDescent="0.3">
      <c r="A134" s="8" t="s">
        <v>201</v>
      </c>
      <c r="B134" s="8" t="s">
        <v>115</v>
      </c>
      <c r="C134" s="2">
        <v>3.6144578313252997E-2</v>
      </c>
      <c r="D134" s="2">
        <v>4.2635658914728702E-2</v>
      </c>
      <c r="E134" s="2">
        <v>6.31970260223048E-2</v>
      </c>
      <c r="F134" s="2">
        <v>0</v>
      </c>
      <c r="G134" s="2">
        <v>2.7972027972028E-2</v>
      </c>
      <c r="H134" s="2">
        <v>0.13265306122449</v>
      </c>
      <c r="I134" s="2">
        <v>6.9069069069069094E-2</v>
      </c>
      <c r="J134" s="2">
        <v>5.8988764044943798E-2</v>
      </c>
      <c r="K134" s="2">
        <v>5.8355437665782502E-2</v>
      </c>
      <c r="L134" s="2">
        <v>0.13784461152882199</v>
      </c>
      <c r="M134" s="2">
        <v>8.1497797356828203E-2</v>
      </c>
      <c r="N134" s="3">
        <v>0.37921348314606701</v>
      </c>
      <c r="O134" s="3">
        <v>0.82527881040892204</v>
      </c>
    </row>
    <row r="135" spans="1:15" x14ac:dyDescent="0.3">
      <c r="A135" s="8" t="s">
        <v>201</v>
      </c>
      <c r="B135" s="8" t="s">
        <v>16</v>
      </c>
      <c r="C135" s="2">
        <v>-6.8965517241379296E-2</v>
      </c>
      <c r="D135" s="2">
        <v>0.16666666666666699</v>
      </c>
      <c r="E135" s="2">
        <v>-1.58730158730159E-2</v>
      </c>
      <c r="F135" s="2">
        <v>0.19354838709677399</v>
      </c>
      <c r="G135" s="2">
        <v>-9.45945945945946E-2</v>
      </c>
      <c r="H135" s="2">
        <v>7.4626865671641798E-2</v>
      </c>
      <c r="I135" s="2">
        <v>2.7777777777777801E-2</v>
      </c>
      <c r="J135" s="2">
        <v>0.108108108108108</v>
      </c>
      <c r="K135" s="2">
        <v>3.65853658536585E-2</v>
      </c>
      <c r="L135" s="2">
        <v>0.17647058823529399</v>
      </c>
      <c r="M135" s="2">
        <v>0.24</v>
      </c>
      <c r="N135" s="3">
        <v>0.67567567567567599</v>
      </c>
      <c r="O135" s="3">
        <v>0.96825396825396803</v>
      </c>
    </row>
    <row r="136" spans="1:15" x14ac:dyDescent="0.3">
      <c r="A136" s="8" t="s">
        <v>201</v>
      </c>
      <c r="B136" s="8" t="s">
        <v>108</v>
      </c>
      <c r="C136" s="2">
        <v>4.7294002925402201E-2</v>
      </c>
      <c r="D136" s="2">
        <v>3.7709497206703899E-2</v>
      </c>
      <c r="E136" s="2">
        <v>7.0883804396590394E-2</v>
      </c>
      <c r="F136" s="2">
        <v>4.3150397989107699E-2</v>
      </c>
      <c r="G136" s="2">
        <v>4.2168674698795199E-2</v>
      </c>
      <c r="H136" s="2">
        <v>2.0809248554913298E-2</v>
      </c>
      <c r="I136" s="2">
        <v>2.79350698376746E-2</v>
      </c>
      <c r="J136" s="2">
        <v>3.8927653323540201E-2</v>
      </c>
      <c r="K136" s="2">
        <v>1.23718628490633E-2</v>
      </c>
      <c r="L136" s="2">
        <v>0.17667597765363099</v>
      </c>
      <c r="M136" s="2">
        <v>0.123738872403561</v>
      </c>
      <c r="N136" s="3">
        <v>0.39074550128534702</v>
      </c>
      <c r="O136" s="3">
        <v>0.69896814715118905</v>
      </c>
    </row>
    <row r="137" spans="1:15" x14ac:dyDescent="0.3">
      <c r="A137" s="8" t="s">
        <v>201</v>
      </c>
      <c r="B137" s="8" t="s">
        <v>109</v>
      </c>
      <c r="C137" s="2">
        <v>-3.5904469904792603E-2</v>
      </c>
      <c r="D137" s="2">
        <v>-6.0758222445392897E-2</v>
      </c>
      <c r="E137" s="2">
        <v>-6.7807181680477599E-2</v>
      </c>
      <c r="F137" s="2">
        <v>-4.1101127891416601E-2</v>
      </c>
      <c r="G137" s="2">
        <v>-4.0370813397129203E-2</v>
      </c>
      <c r="H137" s="2">
        <v>-4.3523423704165398E-2</v>
      </c>
      <c r="I137" s="2">
        <v>-3.7141615986098997E-2</v>
      </c>
      <c r="J137" s="2">
        <v>6.0906835100383496E-3</v>
      </c>
      <c r="K137" s="2">
        <v>-2.29820627802691E-2</v>
      </c>
      <c r="L137" s="2">
        <v>-0.27848537005163498</v>
      </c>
      <c r="M137" s="2">
        <v>-0.21310432569974599</v>
      </c>
      <c r="N137" s="3">
        <v>-0.44191292578389402</v>
      </c>
      <c r="O137" s="3">
        <v>-0.55911966497371501</v>
      </c>
    </row>
    <row r="138" spans="1:15" x14ac:dyDescent="0.3">
      <c r="A138" s="8" t="s">
        <v>202</v>
      </c>
      <c r="B138" s="8" t="s">
        <v>113</v>
      </c>
      <c r="C138" s="2">
        <v>0.13636363636363599</v>
      </c>
      <c r="D138" s="2">
        <v>0</v>
      </c>
      <c r="E138" s="2">
        <v>0.34</v>
      </c>
      <c r="F138" s="2">
        <v>0.14925373134328401</v>
      </c>
      <c r="G138" s="2">
        <v>0.246753246753247</v>
      </c>
      <c r="H138" s="2">
        <v>0.104166666666667</v>
      </c>
      <c r="I138" s="2">
        <v>4.71698113207547E-2</v>
      </c>
      <c r="J138" s="2">
        <v>0.28828828828828801</v>
      </c>
      <c r="K138" s="2">
        <v>0.20979020979021001</v>
      </c>
      <c r="L138" s="2">
        <v>0.31213872832369899</v>
      </c>
      <c r="M138" s="2">
        <v>0.14977973568281899</v>
      </c>
      <c r="N138" s="3">
        <v>1.35135135135135</v>
      </c>
      <c r="O138" s="3">
        <v>4.22</v>
      </c>
    </row>
    <row r="139" spans="1:15" x14ac:dyDescent="0.3">
      <c r="A139" s="8" t="s">
        <v>202</v>
      </c>
      <c r="B139" s="8" t="s">
        <v>114</v>
      </c>
      <c r="C139" s="2">
        <v>4.9318624269954599E-2</v>
      </c>
      <c r="D139" s="2">
        <v>5.4298082869511398E-2</v>
      </c>
      <c r="E139" s="2">
        <v>7.2618488972313502E-2</v>
      </c>
      <c r="F139" s="2">
        <v>4.52805424915236E-2</v>
      </c>
      <c r="G139" s="2">
        <v>6.7908339437061802E-2</v>
      </c>
      <c r="H139" s="2">
        <v>6.8391142465216506E-2</v>
      </c>
      <c r="I139" s="2">
        <v>7.8228173147468799E-2</v>
      </c>
      <c r="J139" s="2">
        <v>5.3670153950837803E-2</v>
      </c>
      <c r="K139" s="2">
        <v>6.8372618663222501E-2</v>
      </c>
      <c r="L139" s="2">
        <v>0.16116358141292</v>
      </c>
      <c r="M139" s="2">
        <v>0.106129619989589</v>
      </c>
      <c r="N139" s="3">
        <v>0.44586203963596199</v>
      </c>
      <c r="O139" s="3">
        <v>0.99425152510558401</v>
      </c>
    </row>
    <row r="140" spans="1:15" x14ac:dyDescent="0.3">
      <c r="A140" s="8" t="s">
        <v>202</v>
      </c>
      <c r="B140" s="8" t="s">
        <v>115</v>
      </c>
      <c r="C140" s="2">
        <v>0.201834862385321</v>
      </c>
      <c r="D140" s="2">
        <v>5.34351145038168E-2</v>
      </c>
      <c r="E140" s="2">
        <v>0.123188405797101</v>
      </c>
      <c r="F140" s="2">
        <v>7.09677419354839E-2</v>
      </c>
      <c r="G140" s="2">
        <v>0.15060240963855401</v>
      </c>
      <c r="H140" s="2">
        <v>2.6178010471204199E-2</v>
      </c>
      <c r="I140" s="2">
        <v>9.6938775510204106E-2</v>
      </c>
      <c r="J140" s="2">
        <v>0.102325581395349</v>
      </c>
      <c r="K140" s="2">
        <v>5.90717299578059E-2</v>
      </c>
      <c r="L140" s="2">
        <v>0.119521912350598</v>
      </c>
      <c r="M140" s="2">
        <v>0.110320284697509</v>
      </c>
      <c r="N140" s="3">
        <v>0.45116279069767401</v>
      </c>
      <c r="O140" s="3">
        <v>1.26086956521739</v>
      </c>
    </row>
    <row r="141" spans="1:15" x14ac:dyDescent="0.3">
      <c r="A141" s="8" t="s">
        <v>202</v>
      </c>
      <c r="B141" s="8" t="s">
        <v>16</v>
      </c>
      <c r="C141" s="2">
        <v>0.269230769230769</v>
      </c>
      <c r="D141" s="2">
        <v>0</v>
      </c>
      <c r="E141" s="2">
        <v>-6.0606060606060601E-2</v>
      </c>
      <c r="F141" s="2">
        <v>9.6774193548387094E-2</v>
      </c>
      <c r="G141" s="2">
        <v>8.8235294117647106E-2</v>
      </c>
      <c r="H141" s="2">
        <v>-5.4054054054054099E-2</v>
      </c>
      <c r="I141" s="2">
        <v>0.114285714285714</v>
      </c>
      <c r="J141" s="2">
        <v>0.17948717948717899</v>
      </c>
      <c r="K141" s="2">
        <v>0.108695652173913</v>
      </c>
      <c r="L141" s="2">
        <v>0.49019607843137297</v>
      </c>
      <c r="M141" s="2">
        <v>5.2631578947368397E-2</v>
      </c>
      <c r="N141" s="3">
        <v>1.05128205128205</v>
      </c>
      <c r="O141" s="3">
        <v>1.4242424242424201</v>
      </c>
    </row>
    <row r="142" spans="1:15" x14ac:dyDescent="0.3">
      <c r="A142" s="8" t="s">
        <v>202</v>
      </c>
      <c r="B142" s="8" t="s">
        <v>108</v>
      </c>
      <c r="C142" s="2">
        <v>4.3891733723482103E-2</v>
      </c>
      <c r="D142" s="2">
        <v>7.9887876664330795E-2</v>
      </c>
      <c r="E142" s="2">
        <v>8.0467229072031105E-2</v>
      </c>
      <c r="F142" s="2">
        <v>1.3813813813813801E-2</v>
      </c>
      <c r="G142" s="2">
        <v>4.7393364928909901E-2</v>
      </c>
      <c r="H142" s="2">
        <v>3.9592760180995501E-2</v>
      </c>
      <c r="I142" s="2">
        <v>4.8966267682263302E-2</v>
      </c>
      <c r="J142" s="2">
        <v>3.5269709543568499E-2</v>
      </c>
      <c r="K142" s="2">
        <v>3.2565130260520998E-2</v>
      </c>
      <c r="L142" s="2">
        <v>0.172731683648714</v>
      </c>
      <c r="M142" s="2">
        <v>0.10012412081092301</v>
      </c>
      <c r="N142" s="3">
        <v>0.37914937759336098</v>
      </c>
      <c r="O142" s="3">
        <v>0.72550292018170004</v>
      </c>
    </row>
    <row r="143" spans="1:15" x14ac:dyDescent="0.3">
      <c r="A143" s="8" t="s">
        <v>202</v>
      </c>
      <c r="B143" s="8" t="s">
        <v>109</v>
      </c>
      <c r="C143" s="2">
        <v>-4.3654697491392003E-2</v>
      </c>
      <c r="D143" s="2">
        <v>-5.0276456217050298E-2</v>
      </c>
      <c r="E143" s="2">
        <v>-9.8835634985106995E-3</v>
      </c>
      <c r="F143" s="2">
        <v>-3.1177355394502899E-2</v>
      </c>
      <c r="G143" s="2">
        <v>-2.8369795342272401E-2</v>
      </c>
      <c r="H143" s="2">
        <v>-3.9221382916908798E-2</v>
      </c>
      <c r="I143" s="2">
        <v>-2.9331720592682201E-2</v>
      </c>
      <c r="J143" s="2">
        <v>-3.03738317757009E-2</v>
      </c>
      <c r="K143" s="2">
        <v>-6.4257028112449802E-3</v>
      </c>
      <c r="L143" s="2">
        <v>-0.28585286984640301</v>
      </c>
      <c r="M143" s="2">
        <v>-0.22390762961285901</v>
      </c>
      <c r="N143" s="3">
        <v>-0.46604361370716502</v>
      </c>
      <c r="O143" s="3">
        <v>-0.53587868941240202</v>
      </c>
    </row>
    <row r="144" spans="1:15" x14ac:dyDescent="0.3">
      <c r="A144" s="11" t="s">
        <v>17</v>
      </c>
      <c r="B144" s="11" t="s">
        <v>17</v>
      </c>
      <c r="C144" s="3">
        <v>1.80317467203913E-2</v>
      </c>
      <c r="D144" s="3">
        <v>7.5217609017589797E-3</v>
      </c>
      <c r="E144" s="3">
        <v>1.1658400922097601E-2</v>
      </c>
      <c r="F144" s="3">
        <v>1.8741605213782899E-2</v>
      </c>
      <c r="G144" s="3">
        <v>2.5614980120559201E-2</v>
      </c>
      <c r="H144" s="3">
        <v>3.2378275092787998E-2</v>
      </c>
      <c r="I144" s="3">
        <v>3.70268083395109E-2</v>
      </c>
      <c r="J144" s="3">
        <v>4.2470086388547601E-2</v>
      </c>
      <c r="K144" s="3">
        <v>4.0089995204438802E-2</v>
      </c>
      <c r="L144" s="3">
        <v>4.5266904527983202E-2</v>
      </c>
      <c r="M144" s="3">
        <v>5.5810003586549202E-2</v>
      </c>
      <c r="N144" s="3">
        <v>0.19659585204150801</v>
      </c>
      <c r="O144" s="3">
        <v>0.35412458891579501</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118</v>
      </c>
      <c r="B149" s="15"/>
    </row>
    <row r="150" spans="1:2" x14ac:dyDescent="0.3">
      <c r="A150" s="14" t="s">
        <v>45</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223</v>
      </c>
      <c r="B1" s="15"/>
    </row>
    <row r="2" spans="1:5" ht="15.6" x14ac:dyDescent="0.3">
      <c r="A2" s="12" t="s">
        <v>140</v>
      </c>
      <c r="B2" s="15"/>
    </row>
    <row r="3" spans="1:5" ht="15.6" x14ac:dyDescent="0.3">
      <c r="A3" s="12" t="s">
        <v>204</v>
      </c>
      <c r="B3" s="15"/>
    </row>
    <row r="4" spans="1:5" ht="15.6" x14ac:dyDescent="0.3">
      <c r="A4" s="12" t="s">
        <v>122</v>
      </c>
      <c r="B4" s="15"/>
    </row>
    <row r="5" spans="1:5" ht="15.6" x14ac:dyDescent="0.3">
      <c r="A5" s="12"/>
      <c r="B5" s="15"/>
    </row>
    <row r="6" spans="1:5" x14ac:dyDescent="0.3">
      <c r="A6" s="16" t="str">
        <f>HYPERLINK("#'Table of contents'!A84",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196</v>
      </c>
      <c r="B9" s="7" t="s">
        <v>119</v>
      </c>
      <c r="C9" s="1">
        <v>910</v>
      </c>
      <c r="D9" s="1">
        <v>1227</v>
      </c>
      <c r="E9" s="1">
        <v>1365</v>
      </c>
    </row>
    <row r="10" spans="1:5" x14ac:dyDescent="0.3">
      <c r="A10" s="7" t="s">
        <v>196</v>
      </c>
      <c r="B10" s="7" t="s">
        <v>120</v>
      </c>
      <c r="C10" s="1">
        <v>24691</v>
      </c>
      <c r="D10" s="1">
        <v>25386</v>
      </c>
      <c r="E10" s="1">
        <v>26665</v>
      </c>
    </row>
    <row r="11" spans="1:5" x14ac:dyDescent="0.3">
      <c r="A11" s="7" t="s">
        <v>197</v>
      </c>
      <c r="B11" s="7" t="s">
        <v>119</v>
      </c>
      <c r="C11" s="1">
        <v>2008</v>
      </c>
      <c r="D11" s="1">
        <v>2619</v>
      </c>
      <c r="E11" s="1">
        <v>2880</v>
      </c>
    </row>
    <row r="12" spans="1:5" x14ac:dyDescent="0.3">
      <c r="A12" s="7" t="s">
        <v>197</v>
      </c>
      <c r="B12" s="7" t="s">
        <v>120</v>
      </c>
      <c r="C12" s="1">
        <v>55510</v>
      </c>
      <c r="D12" s="1">
        <v>55790</v>
      </c>
      <c r="E12" s="1">
        <v>58476</v>
      </c>
    </row>
    <row r="13" spans="1:5" x14ac:dyDescent="0.3">
      <c r="A13" s="7" t="s">
        <v>198</v>
      </c>
      <c r="B13" s="7" t="s">
        <v>119</v>
      </c>
      <c r="C13" s="1">
        <v>1608</v>
      </c>
      <c r="D13" s="1">
        <v>2133</v>
      </c>
      <c r="E13" s="1">
        <v>2395</v>
      </c>
    </row>
    <row r="14" spans="1:5" x14ac:dyDescent="0.3">
      <c r="A14" s="7" t="s">
        <v>198</v>
      </c>
      <c r="B14" s="7" t="s">
        <v>120</v>
      </c>
      <c r="C14" s="1">
        <v>41275</v>
      </c>
      <c r="D14" s="1">
        <v>41541</v>
      </c>
      <c r="E14" s="1">
        <v>44193</v>
      </c>
    </row>
    <row r="15" spans="1:5" x14ac:dyDescent="0.3">
      <c r="A15" s="7" t="s">
        <v>199</v>
      </c>
      <c r="B15" s="7" t="s">
        <v>119</v>
      </c>
      <c r="C15" s="1">
        <v>1573</v>
      </c>
      <c r="D15" s="1">
        <v>2081</v>
      </c>
      <c r="E15" s="1">
        <v>2379</v>
      </c>
    </row>
    <row r="16" spans="1:5" x14ac:dyDescent="0.3">
      <c r="A16" s="7" t="s">
        <v>199</v>
      </c>
      <c r="B16" s="7" t="s">
        <v>120</v>
      </c>
      <c r="C16" s="1">
        <v>35574</v>
      </c>
      <c r="D16" s="1">
        <v>36362</v>
      </c>
      <c r="E16" s="1">
        <v>38280</v>
      </c>
    </row>
    <row r="17" spans="1:5" x14ac:dyDescent="0.3">
      <c r="A17" s="7" t="s">
        <v>200</v>
      </c>
      <c r="B17" s="7" t="s">
        <v>119</v>
      </c>
      <c r="C17" s="1">
        <v>1313</v>
      </c>
      <c r="D17" s="1">
        <v>1814</v>
      </c>
      <c r="E17" s="1">
        <v>2037</v>
      </c>
    </row>
    <row r="18" spans="1:5" x14ac:dyDescent="0.3">
      <c r="A18" s="7" t="s">
        <v>200</v>
      </c>
      <c r="B18" s="7" t="s">
        <v>120</v>
      </c>
      <c r="C18" s="1">
        <v>34618</v>
      </c>
      <c r="D18" s="1">
        <v>36022</v>
      </c>
      <c r="E18" s="1">
        <v>38553</v>
      </c>
    </row>
    <row r="19" spans="1:5" x14ac:dyDescent="0.3">
      <c r="A19" s="7" t="s">
        <v>201</v>
      </c>
      <c r="B19" s="7" t="s">
        <v>119</v>
      </c>
      <c r="C19" s="1">
        <v>1384</v>
      </c>
      <c r="D19" s="1">
        <v>1926</v>
      </c>
      <c r="E19" s="1">
        <v>2165</v>
      </c>
    </row>
    <row r="20" spans="1:5" x14ac:dyDescent="0.3">
      <c r="A20" s="7" t="s">
        <v>201</v>
      </c>
      <c r="B20" s="7" t="s">
        <v>120</v>
      </c>
      <c r="C20" s="1">
        <v>37135</v>
      </c>
      <c r="D20" s="1">
        <v>37264</v>
      </c>
      <c r="E20" s="1">
        <v>39226</v>
      </c>
    </row>
    <row r="21" spans="1:5" x14ac:dyDescent="0.3">
      <c r="A21" s="7" t="s">
        <v>202</v>
      </c>
      <c r="B21" s="7" t="s">
        <v>119</v>
      </c>
      <c r="C21" s="1">
        <v>1121</v>
      </c>
      <c r="D21" s="1">
        <v>1500</v>
      </c>
      <c r="E21" s="1">
        <v>1696</v>
      </c>
    </row>
    <row r="22" spans="1:5" x14ac:dyDescent="0.3">
      <c r="A22" s="7" t="s">
        <v>202</v>
      </c>
      <c r="B22" s="7" t="s">
        <v>120</v>
      </c>
      <c r="C22" s="1">
        <v>25099</v>
      </c>
      <c r="D22" s="1">
        <v>24111</v>
      </c>
      <c r="E22" s="1">
        <v>25045</v>
      </c>
    </row>
    <row r="23" spans="1:5" x14ac:dyDescent="0.3">
      <c r="A23" s="10" t="s">
        <v>17</v>
      </c>
      <c r="B23" s="10" t="s">
        <v>17</v>
      </c>
      <c r="C23" s="5">
        <v>263819</v>
      </c>
      <c r="D23" s="5">
        <v>269776</v>
      </c>
      <c r="E23" s="5">
        <v>285355</v>
      </c>
    </row>
    <row r="24" spans="1:5" x14ac:dyDescent="0.3">
      <c r="A24" s="15"/>
      <c r="B24" s="15"/>
    </row>
    <row r="25" spans="1:5" x14ac:dyDescent="0.3">
      <c r="A25" s="15"/>
      <c r="B25" s="15"/>
    </row>
    <row r="26" spans="1:5" x14ac:dyDescent="0.3">
      <c r="A26" s="15"/>
      <c r="B26" s="15"/>
      <c r="C26" s="20" t="s">
        <v>35</v>
      </c>
      <c r="D26" s="21"/>
      <c r="E26" s="21"/>
    </row>
    <row r="27" spans="1:5" x14ac:dyDescent="0.3">
      <c r="A27" s="9" t="s">
        <v>39</v>
      </c>
      <c r="B27" s="9" t="s">
        <v>39</v>
      </c>
      <c r="C27" s="4" t="s">
        <v>9</v>
      </c>
      <c r="D27" s="4" t="s">
        <v>10</v>
      </c>
      <c r="E27" s="4" t="s">
        <v>11</v>
      </c>
    </row>
    <row r="28" spans="1:5" x14ac:dyDescent="0.3">
      <c r="A28" s="8" t="s">
        <v>196</v>
      </c>
      <c r="B28" s="8" t="s">
        <v>119</v>
      </c>
      <c r="C28" s="2">
        <v>3.5545486504433399E-2</v>
      </c>
      <c r="D28" s="2">
        <v>4.6105286889865899E-2</v>
      </c>
      <c r="E28" s="2">
        <v>4.86978237602569E-2</v>
      </c>
    </row>
    <row r="29" spans="1:5" x14ac:dyDescent="0.3">
      <c r="A29" s="8" t="s">
        <v>196</v>
      </c>
      <c r="B29" s="8" t="s">
        <v>120</v>
      </c>
      <c r="C29" s="2">
        <v>0.96445451349556699</v>
      </c>
      <c r="D29" s="2">
        <v>0.95389471311013396</v>
      </c>
      <c r="E29" s="2">
        <v>0.951302176239743</v>
      </c>
    </row>
    <row r="30" spans="1:5" x14ac:dyDescent="0.3">
      <c r="A30" s="8" t="s">
        <v>197</v>
      </c>
      <c r="B30" s="8" t="s">
        <v>119</v>
      </c>
      <c r="C30" s="2">
        <v>3.49108105288779E-2</v>
      </c>
      <c r="D30" s="2">
        <v>4.4838980294132802E-2</v>
      </c>
      <c r="E30" s="2">
        <v>4.6939174652845701E-2</v>
      </c>
    </row>
    <row r="31" spans="1:5" x14ac:dyDescent="0.3">
      <c r="A31" s="8" t="s">
        <v>197</v>
      </c>
      <c r="B31" s="8" t="s">
        <v>120</v>
      </c>
      <c r="C31" s="2">
        <v>0.96508918947112199</v>
      </c>
      <c r="D31" s="2">
        <v>0.95516101970586698</v>
      </c>
      <c r="E31" s="2">
        <v>0.95306082534715397</v>
      </c>
    </row>
    <row r="32" spans="1:5" x14ac:dyDescent="0.3">
      <c r="A32" s="8" t="s">
        <v>198</v>
      </c>
      <c r="B32" s="8" t="s">
        <v>119</v>
      </c>
      <c r="C32" s="2">
        <v>3.7497376582794999E-2</v>
      </c>
      <c r="D32" s="2">
        <v>4.8839126253606299E-2</v>
      </c>
      <c r="E32" s="2">
        <v>5.1408087919635997E-2</v>
      </c>
    </row>
    <row r="33" spans="1:5" x14ac:dyDescent="0.3">
      <c r="A33" s="8" t="s">
        <v>198</v>
      </c>
      <c r="B33" s="8" t="s">
        <v>120</v>
      </c>
      <c r="C33" s="2">
        <v>0.96250262341720505</v>
      </c>
      <c r="D33" s="2">
        <v>0.95116087374639402</v>
      </c>
      <c r="E33" s="2">
        <v>0.94859191208036397</v>
      </c>
    </row>
    <row r="34" spans="1:5" x14ac:dyDescent="0.3">
      <c r="A34" s="8" t="s">
        <v>199</v>
      </c>
      <c r="B34" s="8" t="s">
        <v>119</v>
      </c>
      <c r="C34" s="2">
        <v>4.2345276872964202E-2</v>
      </c>
      <c r="D34" s="2">
        <v>5.4132091668184099E-2</v>
      </c>
      <c r="E34" s="2">
        <v>5.85110307680956E-2</v>
      </c>
    </row>
    <row r="35" spans="1:5" x14ac:dyDescent="0.3">
      <c r="A35" s="8" t="s">
        <v>199</v>
      </c>
      <c r="B35" s="8" t="s">
        <v>120</v>
      </c>
      <c r="C35" s="2">
        <v>0.95765472312703603</v>
      </c>
      <c r="D35" s="2">
        <v>0.945867908331816</v>
      </c>
      <c r="E35" s="2">
        <v>0.94148896923190395</v>
      </c>
    </row>
    <row r="36" spans="1:5" x14ac:dyDescent="0.3">
      <c r="A36" s="8" t="s">
        <v>200</v>
      </c>
      <c r="B36" s="8" t="s">
        <v>119</v>
      </c>
      <c r="C36" s="2">
        <v>3.6542261556872901E-2</v>
      </c>
      <c r="D36" s="2">
        <v>4.7943757268210201E-2</v>
      </c>
      <c r="E36" s="2">
        <v>5.01847745750185E-2</v>
      </c>
    </row>
    <row r="37" spans="1:5" x14ac:dyDescent="0.3">
      <c r="A37" s="8" t="s">
        <v>200</v>
      </c>
      <c r="B37" s="8" t="s">
        <v>120</v>
      </c>
      <c r="C37" s="2">
        <v>0.96345773844312699</v>
      </c>
      <c r="D37" s="2">
        <v>0.95205624273179001</v>
      </c>
      <c r="E37" s="2">
        <v>0.94981522542498198</v>
      </c>
    </row>
    <row r="38" spans="1:5" x14ac:dyDescent="0.3">
      <c r="A38" s="8" t="s">
        <v>201</v>
      </c>
      <c r="B38" s="8" t="s">
        <v>119</v>
      </c>
      <c r="C38" s="2">
        <v>3.5930320101767999E-2</v>
      </c>
      <c r="D38" s="2">
        <v>4.91451900995152E-2</v>
      </c>
      <c r="E38" s="2">
        <v>5.2306056872266901E-2</v>
      </c>
    </row>
    <row r="39" spans="1:5" x14ac:dyDescent="0.3">
      <c r="A39" s="8" t="s">
        <v>201</v>
      </c>
      <c r="B39" s="8" t="s">
        <v>120</v>
      </c>
      <c r="C39" s="2">
        <v>0.964069679898232</v>
      </c>
      <c r="D39" s="2">
        <v>0.95085480990048499</v>
      </c>
      <c r="E39" s="2">
        <v>0.94769394312773303</v>
      </c>
    </row>
    <row r="40" spans="1:5" x14ac:dyDescent="0.3">
      <c r="A40" s="8" t="s">
        <v>202</v>
      </c>
      <c r="B40" s="8" t="s">
        <v>119</v>
      </c>
      <c r="C40" s="2">
        <v>4.2753623188405802E-2</v>
      </c>
      <c r="D40" s="2">
        <v>5.8568583811643399E-2</v>
      </c>
      <c r="E40" s="2">
        <v>6.3423207808234502E-2</v>
      </c>
    </row>
    <row r="41" spans="1:5" x14ac:dyDescent="0.3">
      <c r="A41" s="8" t="s">
        <v>202</v>
      </c>
      <c r="B41" s="8" t="s">
        <v>120</v>
      </c>
      <c r="C41" s="2">
        <v>0.95724637681159397</v>
      </c>
      <c r="D41" s="2">
        <v>0.94143141618835702</v>
      </c>
      <c r="E41" s="2">
        <v>0.93657679219176504</v>
      </c>
    </row>
    <row r="42" spans="1:5" x14ac:dyDescent="0.3">
      <c r="A42" s="15"/>
      <c r="B42" s="15"/>
    </row>
    <row r="43" spans="1:5" x14ac:dyDescent="0.3">
      <c r="A43" s="13" t="s">
        <v>40</v>
      </c>
      <c r="B43" s="15"/>
    </row>
    <row r="44" spans="1:5" x14ac:dyDescent="0.3">
      <c r="A44" s="14" t="s">
        <v>41</v>
      </c>
      <c r="B44" s="15"/>
    </row>
    <row r="45" spans="1:5" x14ac:dyDescent="0.3">
      <c r="A45" s="14" t="s">
        <v>42</v>
      </c>
      <c r="B45" s="15"/>
    </row>
    <row r="46" spans="1:5" x14ac:dyDescent="0.3">
      <c r="A46" s="14" t="s">
        <v>123</v>
      </c>
      <c r="B46" s="15"/>
    </row>
    <row r="47" spans="1:5" x14ac:dyDescent="0.3">
      <c r="A47" s="14" t="s">
        <v>45</v>
      </c>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6:E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224</v>
      </c>
    </row>
    <row r="2" spans="1:13" ht="15.6" x14ac:dyDescent="0.3">
      <c r="A2" s="12" t="s">
        <v>152</v>
      </c>
    </row>
    <row r="3" spans="1:13" ht="15.6" x14ac:dyDescent="0.3">
      <c r="A3" s="12" t="s">
        <v>204</v>
      </c>
    </row>
    <row r="4" spans="1:13" x14ac:dyDescent="0.3">
      <c r="A4" s="15"/>
    </row>
    <row r="5" spans="1:13" x14ac:dyDescent="0.3">
      <c r="A5" s="15"/>
    </row>
    <row r="6" spans="1:13" x14ac:dyDescent="0.3">
      <c r="A6" s="16" t="str">
        <f>HYPERLINK("#'Table of contents'!A85",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196</v>
      </c>
      <c r="B9" s="1">
        <v>5181</v>
      </c>
      <c r="C9" s="1">
        <v>5276</v>
      </c>
      <c r="D9" s="1">
        <v>5318</v>
      </c>
      <c r="E9" s="1">
        <v>4849</v>
      </c>
      <c r="F9" s="1">
        <v>4879</v>
      </c>
      <c r="G9" s="1">
        <v>4903</v>
      </c>
      <c r="H9" s="1">
        <v>4870</v>
      </c>
      <c r="I9" s="1">
        <v>4578</v>
      </c>
      <c r="J9" s="1">
        <v>5042</v>
      </c>
      <c r="K9" s="1">
        <v>5220</v>
      </c>
      <c r="L9" s="1">
        <v>5691</v>
      </c>
      <c r="M9" s="1">
        <v>5502</v>
      </c>
    </row>
    <row r="10" spans="1:13" x14ac:dyDescent="0.3">
      <c r="A10" s="7" t="s">
        <v>197</v>
      </c>
      <c r="B10" s="1">
        <v>7973</v>
      </c>
      <c r="C10" s="1">
        <v>8145</v>
      </c>
      <c r="D10" s="1">
        <v>8323</v>
      </c>
      <c r="E10" s="1">
        <v>8398</v>
      </c>
      <c r="F10" s="1">
        <v>8604</v>
      </c>
      <c r="G10" s="1">
        <v>8777</v>
      </c>
      <c r="H10" s="1">
        <v>9146</v>
      </c>
      <c r="I10" s="1">
        <v>9448</v>
      </c>
      <c r="J10" s="1">
        <v>9774</v>
      </c>
      <c r="K10" s="1">
        <v>9901</v>
      </c>
      <c r="L10" s="1">
        <v>9788</v>
      </c>
      <c r="M10" s="1">
        <v>10092</v>
      </c>
    </row>
    <row r="11" spans="1:13" x14ac:dyDescent="0.3">
      <c r="A11" s="7" t="s">
        <v>198</v>
      </c>
      <c r="B11" s="1">
        <v>8442</v>
      </c>
      <c r="C11" s="1">
        <v>8477</v>
      </c>
      <c r="D11" s="1">
        <v>8532</v>
      </c>
      <c r="E11" s="1">
        <v>9122</v>
      </c>
      <c r="F11" s="1">
        <v>9289</v>
      </c>
      <c r="G11" s="1">
        <v>9359</v>
      </c>
      <c r="H11" s="1">
        <v>9481</v>
      </c>
      <c r="I11" s="1">
        <v>9968</v>
      </c>
      <c r="J11" s="1">
        <v>9660</v>
      </c>
      <c r="K11" s="1">
        <v>9847</v>
      </c>
      <c r="L11" s="1">
        <v>9612</v>
      </c>
      <c r="M11" s="1">
        <v>9426</v>
      </c>
    </row>
    <row r="12" spans="1:13" x14ac:dyDescent="0.3">
      <c r="A12" s="7" t="s">
        <v>199</v>
      </c>
      <c r="B12" s="1">
        <v>7370</v>
      </c>
      <c r="C12" s="1">
        <v>7692</v>
      </c>
      <c r="D12" s="1">
        <v>7567</v>
      </c>
      <c r="E12" s="1">
        <v>7332</v>
      </c>
      <c r="F12" s="1">
        <v>7402</v>
      </c>
      <c r="G12" s="1">
        <v>7481</v>
      </c>
      <c r="H12" s="1">
        <v>7474</v>
      </c>
      <c r="I12" s="1">
        <v>7563</v>
      </c>
      <c r="J12" s="1">
        <v>7623</v>
      </c>
      <c r="K12" s="1">
        <v>7962</v>
      </c>
      <c r="L12" s="1">
        <v>8192</v>
      </c>
      <c r="M12" s="1">
        <v>8523</v>
      </c>
    </row>
    <row r="13" spans="1:13" x14ac:dyDescent="0.3">
      <c r="A13" s="7" t="s">
        <v>200</v>
      </c>
      <c r="B13" s="1">
        <v>6072</v>
      </c>
      <c r="C13" s="1">
        <v>5846</v>
      </c>
      <c r="D13" s="1">
        <v>5964</v>
      </c>
      <c r="E13" s="1">
        <v>6203</v>
      </c>
      <c r="F13" s="1">
        <v>6315</v>
      </c>
      <c r="G13" s="1">
        <v>6439</v>
      </c>
      <c r="H13" s="1">
        <v>6538</v>
      </c>
      <c r="I13" s="1">
        <v>6600</v>
      </c>
      <c r="J13" s="1">
        <v>6783</v>
      </c>
      <c r="K13" s="1">
        <v>7038</v>
      </c>
      <c r="L13" s="1">
        <v>7021</v>
      </c>
      <c r="M13" s="1">
        <v>8093</v>
      </c>
    </row>
    <row r="14" spans="1:13" x14ac:dyDescent="0.3">
      <c r="A14" s="7" t="s">
        <v>201</v>
      </c>
      <c r="B14" s="1">
        <v>7914</v>
      </c>
      <c r="C14" s="1">
        <v>8124</v>
      </c>
      <c r="D14" s="1">
        <v>8060</v>
      </c>
      <c r="E14" s="1">
        <v>7709</v>
      </c>
      <c r="F14" s="1">
        <v>7835</v>
      </c>
      <c r="G14" s="1">
        <v>7940</v>
      </c>
      <c r="H14" s="1">
        <v>7882</v>
      </c>
      <c r="I14" s="1">
        <v>7956</v>
      </c>
      <c r="J14" s="1">
        <v>8773</v>
      </c>
      <c r="K14" s="1">
        <v>8685</v>
      </c>
      <c r="L14" s="1">
        <v>8889</v>
      </c>
      <c r="M14" s="1">
        <v>8985</v>
      </c>
    </row>
    <row r="15" spans="1:13" x14ac:dyDescent="0.3">
      <c r="A15" s="7" t="s">
        <v>202</v>
      </c>
      <c r="B15" s="1">
        <v>5634</v>
      </c>
      <c r="C15" s="1">
        <v>5541</v>
      </c>
      <c r="D15" s="1">
        <v>5526</v>
      </c>
      <c r="E15" s="1">
        <v>5961</v>
      </c>
      <c r="F15" s="1">
        <v>5999</v>
      </c>
      <c r="G15" s="1">
        <v>6142</v>
      </c>
      <c r="H15" s="1">
        <v>6269</v>
      </c>
      <c r="I15" s="1">
        <v>6413</v>
      </c>
      <c r="J15" s="1">
        <v>6338</v>
      </c>
      <c r="K15" s="1">
        <v>6513</v>
      </c>
      <c r="L15" s="1">
        <v>6357</v>
      </c>
      <c r="M15" s="1">
        <v>6443</v>
      </c>
    </row>
    <row r="16" spans="1:13" x14ac:dyDescent="0.3">
      <c r="A16" s="10" t="s">
        <v>17</v>
      </c>
      <c r="B16" s="5">
        <v>48586</v>
      </c>
      <c r="C16" s="5">
        <v>49101</v>
      </c>
      <c r="D16" s="5">
        <v>49290</v>
      </c>
      <c r="E16" s="5">
        <v>49574</v>
      </c>
      <c r="F16" s="5">
        <v>50323</v>
      </c>
      <c r="G16" s="5">
        <v>51041</v>
      </c>
      <c r="H16" s="5">
        <v>51660</v>
      </c>
      <c r="I16" s="5">
        <v>52526</v>
      </c>
      <c r="J16" s="5">
        <v>53993</v>
      </c>
      <c r="K16" s="5">
        <v>55166</v>
      </c>
      <c r="L16" s="5">
        <v>55550</v>
      </c>
      <c r="M16" s="5">
        <v>57064</v>
      </c>
    </row>
    <row r="17" spans="1:14" x14ac:dyDescent="0.3">
      <c r="A17" s="15"/>
    </row>
    <row r="18" spans="1:14" x14ac:dyDescent="0.3">
      <c r="A18" s="15"/>
    </row>
    <row r="19" spans="1:14" x14ac:dyDescent="0.3">
      <c r="A19" s="15"/>
      <c r="B19" s="20" t="s">
        <v>35</v>
      </c>
      <c r="C19" s="21"/>
      <c r="D19" s="21"/>
      <c r="E19" s="21"/>
      <c r="F19" s="21"/>
      <c r="G19" s="21"/>
      <c r="H19" s="21"/>
      <c r="I19" s="21"/>
      <c r="J19" s="21"/>
      <c r="K19" s="21"/>
      <c r="L19" s="21"/>
      <c r="M19" s="21"/>
    </row>
    <row r="20" spans="1:14" x14ac:dyDescent="0.3">
      <c r="A20" s="9" t="s">
        <v>39</v>
      </c>
      <c r="B20" s="4" t="s">
        <v>0</v>
      </c>
      <c r="C20" s="4" t="s">
        <v>1</v>
      </c>
      <c r="D20" s="4" t="s">
        <v>2</v>
      </c>
      <c r="E20" s="4" t="s">
        <v>3</v>
      </c>
      <c r="F20" s="4" t="s">
        <v>4</v>
      </c>
      <c r="G20" s="4" t="s">
        <v>5</v>
      </c>
      <c r="H20" s="4" t="s">
        <v>6</v>
      </c>
      <c r="I20" s="4" t="s">
        <v>7</v>
      </c>
      <c r="J20" s="4" t="s">
        <v>8</v>
      </c>
      <c r="K20" s="4" t="s">
        <v>9</v>
      </c>
      <c r="L20" s="4" t="s">
        <v>10</v>
      </c>
      <c r="M20" s="4" t="s">
        <v>11</v>
      </c>
    </row>
    <row r="21" spans="1:14" x14ac:dyDescent="0.3">
      <c r="A21" s="8" t="s">
        <v>196</v>
      </c>
      <c r="B21" s="2">
        <v>0.10663565636191499</v>
      </c>
      <c r="C21" s="2">
        <v>0.10745198672124801</v>
      </c>
      <c r="D21" s="2">
        <v>0.10789206735646199</v>
      </c>
      <c r="E21" s="2">
        <v>9.7813369911647199E-2</v>
      </c>
      <c r="F21" s="2">
        <v>9.6953679232160306E-2</v>
      </c>
      <c r="G21" s="2">
        <v>9.60600301718227E-2</v>
      </c>
      <c r="H21" s="2">
        <v>9.4270228416569901E-2</v>
      </c>
      <c r="I21" s="2">
        <v>8.7156836614248195E-2</v>
      </c>
      <c r="J21" s="2">
        <v>9.3382475506084098E-2</v>
      </c>
      <c r="K21" s="2">
        <v>9.4623499981872902E-2</v>
      </c>
      <c r="L21" s="2">
        <v>0.102448244824482</v>
      </c>
      <c r="M21" s="2">
        <v>9.6418056918547601E-2</v>
      </c>
    </row>
    <row r="22" spans="1:14" x14ac:dyDescent="0.3">
      <c r="A22" s="8" t="s">
        <v>197</v>
      </c>
      <c r="B22" s="2">
        <v>0.16410076976906901</v>
      </c>
      <c r="C22" s="2">
        <v>0.165882568583125</v>
      </c>
      <c r="D22" s="2">
        <v>0.16885778048285699</v>
      </c>
      <c r="E22" s="2">
        <v>0.16940331625448801</v>
      </c>
      <c r="F22" s="2">
        <v>0.170975498281104</v>
      </c>
      <c r="G22" s="2">
        <v>0.17195979702592001</v>
      </c>
      <c r="H22" s="2">
        <v>0.177042198993418</v>
      </c>
      <c r="I22" s="2">
        <v>0.17987282488672299</v>
      </c>
      <c r="J22" s="2">
        <v>0.181023466004852</v>
      </c>
      <c r="K22" s="2">
        <v>0.17947648914186301</v>
      </c>
      <c r="L22" s="2">
        <v>0.17620162016201599</v>
      </c>
      <c r="M22" s="2">
        <v>0.176854058600869</v>
      </c>
    </row>
    <row r="23" spans="1:14" x14ac:dyDescent="0.3">
      <c r="A23" s="8" t="s">
        <v>198</v>
      </c>
      <c r="B23" s="2">
        <v>0.173753756226073</v>
      </c>
      <c r="C23" s="2">
        <v>0.17264414166717601</v>
      </c>
      <c r="D23" s="2">
        <v>0.17309799147900201</v>
      </c>
      <c r="E23" s="2">
        <v>0.18400774599588501</v>
      </c>
      <c r="F23" s="2">
        <v>0.18458756433439999</v>
      </c>
      <c r="G23" s="2">
        <v>0.183362394937403</v>
      </c>
      <c r="H23" s="2">
        <v>0.18352690669763799</v>
      </c>
      <c r="I23" s="2">
        <v>0.18977268400411201</v>
      </c>
      <c r="J23" s="2">
        <v>0.178912081195711</v>
      </c>
      <c r="K23" s="2">
        <v>0.178497625348947</v>
      </c>
      <c r="L23" s="2">
        <v>0.17303330333033301</v>
      </c>
      <c r="M23" s="2">
        <v>0.165182952474415</v>
      </c>
    </row>
    <row r="24" spans="1:14" x14ac:dyDescent="0.3">
      <c r="A24" s="8" t="s">
        <v>199</v>
      </c>
      <c r="B24" s="2">
        <v>0.15168978718149301</v>
      </c>
      <c r="C24" s="2">
        <v>0.15665668723651199</v>
      </c>
      <c r="D24" s="2">
        <v>0.153519983769527</v>
      </c>
      <c r="E24" s="2">
        <v>0.14790010892806699</v>
      </c>
      <c r="F24" s="2">
        <v>0.147089799892693</v>
      </c>
      <c r="G24" s="2">
        <v>0.146568444975608</v>
      </c>
      <c r="H24" s="2">
        <v>0.144676732481611</v>
      </c>
      <c r="I24" s="2">
        <v>0.143985835586186</v>
      </c>
      <c r="J24" s="2">
        <v>0.14118496842183201</v>
      </c>
      <c r="K24" s="2">
        <v>0.144328028133271</v>
      </c>
      <c r="L24" s="2">
        <v>0.147470747074707</v>
      </c>
      <c r="M24" s="2">
        <v>0.14935861488854599</v>
      </c>
    </row>
    <row r="25" spans="1:14" x14ac:dyDescent="0.3">
      <c r="A25" s="8" t="s">
        <v>200</v>
      </c>
      <c r="B25" s="2">
        <v>0.124974272424155</v>
      </c>
      <c r="C25" s="2">
        <v>0.119060711594469</v>
      </c>
      <c r="D25" s="2">
        <v>0.12099817407181999</v>
      </c>
      <c r="E25" s="2">
        <v>0.12512607415177299</v>
      </c>
      <c r="F25" s="2">
        <v>0.125489338870894</v>
      </c>
      <c r="G25" s="2">
        <v>0.126153484453674</v>
      </c>
      <c r="H25" s="2">
        <v>0.12655826558265601</v>
      </c>
      <c r="I25" s="2">
        <v>0.12565205802840501</v>
      </c>
      <c r="J25" s="2">
        <v>0.125627396143945</v>
      </c>
      <c r="K25" s="2">
        <v>0.12757858101004199</v>
      </c>
      <c r="L25" s="2">
        <v>0.12639063906390599</v>
      </c>
      <c r="M25" s="2">
        <v>0.141823216038133</v>
      </c>
    </row>
    <row r="26" spans="1:14" x14ac:dyDescent="0.3">
      <c r="A26" s="8" t="s">
        <v>201</v>
      </c>
      <c r="B26" s="2">
        <v>0.16288642818919</v>
      </c>
      <c r="C26" s="2">
        <v>0.165454878719374</v>
      </c>
      <c r="D26" s="2">
        <v>0.16352201257861601</v>
      </c>
      <c r="E26" s="2">
        <v>0.15550490176302101</v>
      </c>
      <c r="F26" s="2">
        <v>0.155694215368718</v>
      </c>
      <c r="G26" s="2">
        <v>0.155561215493427</v>
      </c>
      <c r="H26" s="2">
        <v>0.15257452574525701</v>
      </c>
      <c r="I26" s="2">
        <v>0.15146784449605899</v>
      </c>
      <c r="J26" s="2">
        <v>0.16248402570703599</v>
      </c>
      <c r="K26" s="2">
        <v>0.15743392669397799</v>
      </c>
      <c r="L26" s="2">
        <v>0.16001800180018</v>
      </c>
      <c r="M26" s="2">
        <v>0.15745478760689799</v>
      </c>
    </row>
    <row r="27" spans="1:14" x14ac:dyDescent="0.3">
      <c r="A27" s="8" t="s">
        <v>202</v>
      </c>
      <c r="B27" s="2">
        <v>0.115959329848104</v>
      </c>
      <c r="C27" s="2">
        <v>0.112849025478096</v>
      </c>
      <c r="D27" s="2">
        <v>0.112111990261716</v>
      </c>
      <c r="E27" s="2">
        <v>0.120244482995118</v>
      </c>
      <c r="F27" s="2">
        <v>0.119209904020031</v>
      </c>
      <c r="G27" s="2">
        <v>0.120334632942145</v>
      </c>
      <c r="H27" s="2">
        <v>0.121351142082849</v>
      </c>
      <c r="I27" s="2">
        <v>0.122091916384267</v>
      </c>
      <c r="J27" s="2">
        <v>0.11738558702054</v>
      </c>
      <c r="K27" s="2">
        <v>0.11806184969002601</v>
      </c>
      <c r="L27" s="2">
        <v>0.11443744374437401</v>
      </c>
      <c r="M27" s="2">
        <v>0.112908313472592</v>
      </c>
    </row>
    <row r="28" spans="1:14" x14ac:dyDescent="0.3">
      <c r="A28" s="15"/>
    </row>
    <row r="29" spans="1:14" x14ac:dyDescent="0.3">
      <c r="A29" s="15"/>
    </row>
    <row r="30" spans="1:14" x14ac:dyDescent="0.3">
      <c r="A30" s="15"/>
      <c r="B30" s="20" t="s">
        <v>36</v>
      </c>
      <c r="C30" s="20"/>
      <c r="D30" s="20"/>
      <c r="E30" s="20"/>
      <c r="F30" s="20"/>
      <c r="G30" s="20"/>
      <c r="H30" s="20"/>
      <c r="I30" s="20"/>
      <c r="J30" s="20"/>
      <c r="K30" s="20"/>
      <c r="L30" s="20"/>
      <c r="M30" s="6" t="s">
        <v>37</v>
      </c>
      <c r="N30" s="6" t="s">
        <v>38</v>
      </c>
    </row>
    <row r="31" spans="1:14" x14ac:dyDescent="0.3">
      <c r="A31" s="9" t="s">
        <v>39</v>
      </c>
      <c r="B31" s="4" t="s">
        <v>18</v>
      </c>
      <c r="C31" s="4" t="s">
        <v>19</v>
      </c>
      <c r="D31" s="4" t="s">
        <v>20</v>
      </c>
      <c r="E31" s="4" t="s">
        <v>21</v>
      </c>
      <c r="F31" s="4" t="s">
        <v>22</v>
      </c>
      <c r="G31" s="4" t="s">
        <v>23</v>
      </c>
      <c r="H31" s="4" t="s">
        <v>24</v>
      </c>
      <c r="I31" s="4" t="s">
        <v>25</v>
      </c>
      <c r="J31" s="4" t="s">
        <v>26</v>
      </c>
      <c r="K31" s="4" t="s">
        <v>27</v>
      </c>
      <c r="L31" s="4" t="s">
        <v>28</v>
      </c>
      <c r="M31" s="4" t="s">
        <v>29</v>
      </c>
      <c r="N31" s="4" t="s">
        <v>30</v>
      </c>
    </row>
    <row r="32" spans="1:14" x14ac:dyDescent="0.3">
      <c r="A32" s="8" t="s">
        <v>196</v>
      </c>
      <c r="B32" s="2">
        <v>1.8336228527311298E-2</v>
      </c>
      <c r="C32" s="2">
        <v>7.9605761940864297E-3</v>
      </c>
      <c r="D32" s="2">
        <v>-8.8191049266641605E-2</v>
      </c>
      <c r="E32" s="2">
        <v>6.1868426479686498E-3</v>
      </c>
      <c r="F32" s="2">
        <v>4.9190407870465299E-3</v>
      </c>
      <c r="G32" s="2">
        <v>-6.7305731184988801E-3</v>
      </c>
      <c r="H32" s="2">
        <v>-5.9958932238193E-2</v>
      </c>
      <c r="I32" s="2">
        <v>0.101354303189166</v>
      </c>
      <c r="J32" s="2">
        <v>3.5303451011503402E-2</v>
      </c>
      <c r="K32" s="2">
        <v>9.0229885057471301E-2</v>
      </c>
      <c r="L32" s="2">
        <v>-3.3210332103321E-2</v>
      </c>
      <c r="M32" s="3">
        <v>0.201834862385321</v>
      </c>
      <c r="N32" s="3">
        <v>3.4599473486273E-2</v>
      </c>
    </row>
    <row r="33" spans="1:14" x14ac:dyDescent="0.3">
      <c r="A33" s="8" t="s">
        <v>197</v>
      </c>
      <c r="B33" s="2">
        <v>2.1572808227768699E-2</v>
      </c>
      <c r="C33" s="2">
        <v>2.1853898096992001E-2</v>
      </c>
      <c r="D33" s="2">
        <v>9.0111738555809194E-3</v>
      </c>
      <c r="E33" s="2">
        <v>2.4529649916646801E-2</v>
      </c>
      <c r="F33" s="2">
        <v>2.01069270106927E-2</v>
      </c>
      <c r="G33" s="2">
        <v>4.2041699897459303E-2</v>
      </c>
      <c r="H33" s="2">
        <v>3.3019899409578002E-2</v>
      </c>
      <c r="I33" s="2">
        <v>3.4504657070279401E-2</v>
      </c>
      <c r="J33" s="2">
        <v>1.29936566400655E-2</v>
      </c>
      <c r="K33" s="2">
        <v>-1.14129885870114E-2</v>
      </c>
      <c r="L33" s="2">
        <v>3.10584389047814E-2</v>
      </c>
      <c r="M33" s="3">
        <v>6.8162574089754402E-2</v>
      </c>
      <c r="N33" s="3">
        <v>0.212543554006969</v>
      </c>
    </row>
    <row r="34" spans="1:14" x14ac:dyDescent="0.3">
      <c r="A34" s="8" t="s">
        <v>198</v>
      </c>
      <c r="B34" s="2">
        <v>4.1459369817578801E-3</v>
      </c>
      <c r="C34" s="2">
        <v>6.4881443907042601E-3</v>
      </c>
      <c r="D34" s="2">
        <v>6.9151429910923601E-2</v>
      </c>
      <c r="E34" s="2">
        <v>1.83073887305415E-2</v>
      </c>
      <c r="F34" s="2">
        <v>7.5357950263752801E-3</v>
      </c>
      <c r="G34" s="2">
        <v>1.3035580724436399E-2</v>
      </c>
      <c r="H34" s="2">
        <v>5.1365889674085001E-2</v>
      </c>
      <c r="I34" s="2">
        <v>-3.0898876404494399E-2</v>
      </c>
      <c r="J34" s="2">
        <v>1.9358178053830201E-2</v>
      </c>
      <c r="K34" s="2">
        <v>-2.3865136589824299E-2</v>
      </c>
      <c r="L34" s="2">
        <v>-1.93508114856429E-2</v>
      </c>
      <c r="M34" s="3">
        <v>-5.4373996789727097E-2</v>
      </c>
      <c r="N34" s="3">
        <v>0.10478199718705999</v>
      </c>
    </row>
    <row r="35" spans="1:14" x14ac:dyDescent="0.3">
      <c r="A35" s="8" t="s">
        <v>199</v>
      </c>
      <c r="B35" s="2">
        <v>4.36906377204885E-2</v>
      </c>
      <c r="C35" s="2">
        <v>-1.6250650026000998E-2</v>
      </c>
      <c r="D35" s="2">
        <v>-3.1055900621118002E-2</v>
      </c>
      <c r="E35" s="2">
        <v>9.5471903982542305E-3</v>
      </c>
      <c r="F35" s="2">
        <v>1.0672791137530399E-2</v>
      </c>
      <c r="G35" s="2">
        <v>-9.3570378291672198E-4</v>
      </c>
      <c r="H35" s="2">
        <v>1.1907947551511901E-2</v>
      </c>
      <c r="I35" s="2">
        <v>7.9333597778659306E-3</v>
      </c>
      <c r="J35" s="2">
        <v>4.4470680834317197E-2</v>
      </c>
      <c r="K35" s="2">
        <v>2.88872142677719E-2</v>
      </c>
      <c r="L35" s="2">
        <v>4.04052734375E-2</v>
      </c>
      <c r="M35" s="3">
        <v>0.126933756445855</v>
      </c>
      <c r="N35" s="3">
        <v>0.12633804678207999</v>
      </c>
    </row>
    <row r="36" spans="1:14" x14ac:dyDescent="0.3">
      <c r="A36" s="8" t="s">
        <v>200</v>
      </c>
      <c r="B36" s="2">
        <v>-3.7220026350461101E-2</v>
      </c>
      <c r="C36" s="2">
        <v>2.0184741703729001E-2</v>
      </c>
      <c r="D36" s="2">
        <v>4.0073775989268999E-2</v>
      </c>
      <c r="E36" s="2">
        <v>1.8055779461550899E-2</v>
      </c>
      <c r="F36" s="2">
        <v>1.9635787806809201E-2</v>
      </c>
      <c r="G36" s="2">
        <v>1.5375058238857001E-2</v>
      </c>
      <c r="H36" s="2">
        <v>9.4830223309880692E-3</v>
      </c>
      <c r="I36" s="2">
        <v>2.7727272727272701E-2</v>
      </c>
      <c r="J36" s="2">
        <v>3.7593984962405999E-2</v>
      </c>
      <c r="K36" s="2">
        <v>-2.4154589371980701E-3</v>
      </c>
      <c r="L36" s="2">
        <v>0.15268480273465301</v>
      </c>
      <c r="M36" s="3">
        <v>0.226212121212121</v>
      </c>
      <c r="N36" s="3">
        <v>0.356975184439973</v>
      </c>
    </row>
    <row r="37" spans="1:14" x14ac:dyDescent="0.3">
      <c r="A37" s="8" t="s">
        <v>201</v>
      </c>
      <c r="B37" s="2">
        <v>2.6535253980288099E-2</v>
      </c>
      <c r="C37" s="2">
        <v>-7.8778926637124592E-3</v>
      </c>
      <c r="D37" s="2">
        <v>-4.3548387096774201E-2</v>
      </c>
      <c r="E37" s="2">
        <v>1.6344532364768499E-2</v>
      </c>
      <c r="F37" s="2">
        <v>1.3401403956604999E-2</v>
      </c>
      <c r="G37" s="2">
        <v>-7.3047858942065502E-3</v>
      </c>
      <c r="H37" s="2">
        <v>9.3884800811976695E-3</v>
      </c>
      <c r="I37" s="2">
        <v>0.10268979386626401</v>
      </c>
      <c r="J37" s="2">
        <v>-1.0030776245298099E-2</v>
      </c>
      <c r="K37" s="2">
        <v>2.3488773747841099E-2</v>
      </c>
      <c r="L37" s="2">
        <v>1.07998650016875E-2</v>
      </c>
      <c r="M37" s="3">
        <v>0.12933634992458501</v>
      </c>
      <c r="N37" s="3">
        <v>0.114764267990074</v>
      </c>
    </row>
    <row r="38" spans="1:14" x14ac:dyDescent="0.3">
      <c r="A38" s="8" t="s">
        <v>202</v>
      </c>
      <c r="B38" s="2">
        <v>-1.6506922257721001E-2</v>
      </c>
      <c r="C38" s="2">
        <v>-2.7070925825663202E-3</v>
      </c>
      <c r="D38" s="2">
        <v>7.8718783930510294E-2</v>
      </c>
      <c r="E38" s="2">
        <v>6.3747693340043604E-3</v>
      </c>
      <c r="F38" s="2">
        <v>2.3837306217703001E-2</v>
      </c>
      <c r="G38" s="2">
        <v>2.0677303809833899E-2</v>
      </c>
      <c r="H38" s="2">
        <v>2.2970170681129401E-2</v>
      </c>
      <c r="I38" s="2">
        <v>-1.16949945423359E-2</v>
      </c>
      <c r="J38" s="2">
        <v>2.7611233827705899E-2</v>
      </c>
      <c r="K38" s="2">
        <v>-2.39520958083832E-2</v>
      </c>
      <c r="L38" s="2">
        <v>1.3528393896492101E-2</v>
      </c>
      <c r="M38" s="3">
        <v>4.6779978169343497E-3</v>
      </c>
      <c r="N38" s="3">
        <v>0.16594281577994899</v>
      </c>
    </row>
    <row r="39" spans="1:14" x14ac:dyDescent="0.3">
      <c r="A39" s="11" t="s">
        <v>17</v>
      </c>
      <c r="B39" s="3">
        <v>1.0599761248096201E-2</v>
      </c>
      <c r="C39" s="3">
        <v>3.84920877375206E-3</v>
      </c>
      <c r="D39" s="3">
        <v>5.7618178129437998E-3</v>
      </c>
      <c r="E39" s="3">
        <v>1.51087263484891E-2</v>
      </c>
      <c r="F39" s="3">
        <v>1.42678298193669E-2</v>
      </c>
      <c r="G39" s="3">
        <v>1.21275053388452E-2</v>
      </c>
      <c r="H39" s="3">
        <v>1.67634533488192E-2</v>
      </c>
      <c r="I39" s="3">
        <v>2.7929025625404599E-2</v>
      </c>
      <c r="J39" s="3">
        <v>2.17250384309077E-2</v>
      </c>
      <c r="K39" s="3">
        <v>6.9608091940688097E-3</v>
      </c>
      <c r="L39" s="3">
        <v>2.72547254725473E-2</v>
      </c>
      <c r="M39" s="3">
        <v>8.6395308989833594E-2</v>
      </c>
      <c r="N39" s="3">
        <v>0.157719618583891</v>
      </c>
    </row>
    <row r="40" spans="1:14" x14ac:dyDescent="0.3">
      <c r="A40" s="15"/>
    </row>
    <row r="41" spans="1:14" x14ac:dyDescent="0.3">
      <c r="A41" s="13" t="s">
        <v>40</v>
      </c>
    </row>
    <row r="42" spans="1:14" x14ac:dyDescent="0.3">
      <c r="A42" s="14" t="s">
        <v>41</v>
      </c>
    </row>
    <row r="43" spans="1:14" x14ac:dyDescent="0.3">
      <c r="A43" s="14" t="s">
        <v>42</v>
      </c>
    </row>
    <row r="44" spans="1:14" x14ac:dyDescent="0.3">
      <c r="A44" s="14" t="s">
        <v>45</v>
      </c>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9:M19"/>
    <mergeCell ref="B30:L3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225</v>
      </c>
      <c r="B1" s="15"/>
    </row>
    <row r="2" spans="1:14" ht="15.6" x14ac:dyDescent="0.3">
      <c r="A2" s="12" t="s">
        <v>152</v>
      </c>
      <c r="B2" s="15"/>
    </row>
    <row r="3" spans="1:14" ht="15.6" x14ac:dyDescent="0.3">
      <c r="A3" s="12" t="s">
        <v>204</v>
      </c>
      <c r="B3" s="15"/>
    </row>
    <row r="4" spans="1:14" ht="15.6" x14ac:dyDescent="0.3">
      <c r="A4" s="12" t="s">
        <v>53</v>
      </c>
      <c r="B4" s="15"/>
    </row>
    <row r="5" spans="1:14" x14ac:dyDescent="0.3">
      <c r="A5" s="15"/>
      <c r="B5" s="15"/>
    </row>
    <row r="6" spans="1:14" x14ac:dyDescent="0.3">
      <c r="A6" s="16" t="str">
        <f>HYPERLINK("#'Table of contents'!A86",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46</v>
      </c>
      <c r="C9" s="1">
        <v>46</v>
      </c>
      <c r="D9" s="1">
        <v>33</v>
      </c>
      <c r="E9" s="1">
        <v>55</v>
      </c>
      <c r="F9" s="1">
        <v>46</v>
      </c>
      <c r="G9" s="1">
        <v>48</v>
      </c>
      <c r="H9" s="1">
        <v>37</v>
      </c>
      <c r="I9" s="1">
        <v>26</v>
      </c>
      <c r="J9" s="1">
        <v>24</v>
      </c>
      <c r="K9" s="1">
        <v>24</v>
      </c>
      <c r="L9" s="1">
        <v>17</v>
      </c>
      <c r="M9" s="1">
        <v>28</v>
      </c>
      <c r="N9" s="1">
        <v>2</v>
      </c>
    </row>
    <row r="10" spans="1:14" x14ac:dyDescent="0.3">
      <c r="A10" s="7" t="s">
        <v>196</v>
      </c>
      <c r="B10" s="7" t="s">
        <v>47</v>
      </c>
      <c r="C10" s="1">
        <v>1241</v>
      </c>
      <c r="D10" s="1">
        <v>1298</v>
      </c>
      <c r="E10" s="1">
        <v>1334</v>
      </c>
      <c r="F10" s="1">
        <v>1195</v>
      </c>
      <c r="G10" s="1">
        <v>1212</v>
      </c>
      <c r="H10" s="1">
        <v>1247</v>
      </c>
      <c r="I10" s="1">
        <v>1223</v>
      </c>
      <c r="J10" s="1">
        <v>1098</v>
      </c>
      <c r="K10" s="1">
        <v>1282</v>
      </c>
      <c r="L10" s="1">
        <v>1360</v>
      </c>
      <c r="M10" s="1">
        <v>1474</v>
      </c>
      <c r="N10" s="1">
        <v>1331</v>
      </c>
    </row>
    <row r="11" spans="1:14" x14ac:dyDescent="0.3">
      <c r="A11" s="7" t="s">
        <v>196</v>
      </c>
      <c r="B11" s="7" t="s">
        <v>48</v>
      </c>
      <c r="C11" s="1">
        <v>1579</v>
      </c>
      <c r="D11" s="1">
        <v>1616</v>
      </c>
      <c r="E11" s="1">
        <v>1634</v>
      </c>
      <c r="F11" s="1">
        <v>1533</v>
      </c>
      <c r="G11" s="1">
        <v>1554</v>
      </c>
      <c r="H11" s="1">
        <v>1541</v>
      </c>
      <c r="I11" s="1">
        <v>1584</v>
      </c>
      <c r="J11" s="1">
        <v>1496</v>
      </c>
      <c r="K11" s="1">
        <v>1642</v>
      </c>
      <c r="L11" s="1">
        <v>1700</v>
      </c>
      <c r="M11" s="1">
        <v>1901</v>
      </c>
      <c r="N11" s="1">
        <v>1867</v>
      </c>
    </row>
    <row r="12" spans="1:14" x14ac:dyDescent="0.3">
      <c r="A12" s="7" t="s">
        <v>196</v>
      </c>
      <c r="B12" s="7" t="s">
        <v>49</v>
      </c>
      <c r="C12" s="1">
        <v>1598</v>
      </c>
      <c r="D12" s="1">
        <v>1604</v>
      </c>
      <c r="E12" s="1">
        <v>1602</v>
      </c>
      <c r="F12" s="1">
        <v>1500</v>
      </c>
      <c r="G12" s="1">
        <v>1471</v>
      </c>
      <c r="H12" s="1">
        <v>1461</v>
      </c>
      <c r="I12" s="1">
        <v>1408</v>
      </c>
      <c r="J12" s="1">
        <v>1314</v>
      </c>
      <c r="K12" s="1">
        <v>1393</v>
      </c>
      <c r="L12" s="1">
        <v>1399</v>
      </c>
      <c r="M12" s="1">
        <v>1487</v>
      </c>
      <c r="N12" s="1">
        <v>1497</v>
      </c>
    </row>
    <row r="13" spans="1:14" x14ac:dyDescent="0.3">
      <c r="A13" s="7" t="s">
        <v>196</v>
      </c>
      <c r="B13" s="7" t="s">
        <v>50</v>
      </c>
      <c r="C13" s="1">
        <v>598</v>
      </c>
      <c r="D13" s="1">
        <v>595</v>
      </c>
      <c r="E13" s="1">
        <v>566</v>
      </c>
      <c r="F13" s="1">
        <v>491</v>
      </c>
      <c r="G13" s="1">
        <v>518</v>
      </c>
      <c r="H13" s="1">
        <v>532</v>
      </c>
      <c r="I13" s="1">
        <v>540</v>
      </c>
      <c r="J13" s="1">
        <v>538</v>
      </c>
      <c r="K13" s="1">
        <v>582</v>
      </c>
      <c r="L13" s="1">
        <v>612</v>
      </c>
      <c r="M13" s="1">
        <v>653</v>
      </c>
      <c r="N13" s="1">
        <v>659</v>
      </c>
    </row>
    <row r="14" spans="1:14" x14ac:dyDescent="0.3">
      <c r="A14" s="7" t="s">
        <v>196</v>
      </c>
      <c r="B14" s="7" t="s">
        <v>51</v>
      </c>
      <c r="C14" s="1">
        <v>119</v>
      </c>
      <c r="D14" s="1">
        <v>130</v>
      </c>
      <c r="E14" s="1">
        <v>127</v>
      </c>
      <c r="F14" s="1">
        <v>84</v>
      </c>
      <c r="G14" s="1">
        <v>76</v>
      </c>
      <c r="H14" s="1">
        <v>85</v>
      </c>
      <c r="I14" s="1">
        <v>89</v>
      </c>
      <c r="J14" s="1">
        <v>108</v>
      </c>
      <c r="K14" s="1">
        <v>119</v>
      </c>
      <c r="L14" s="1">
        <v>132</v>
      </c>
      <c r="M14" s="1">
        <v>148</v>
      </c>
      <c r="N14" s="1">
        <v>146</v>
      </c>
    </row>
    <row r="15" spans="1:14" x14ac:dyDescent="0.3">
      <c r="A15" s="7" t="s">
        <v>197</v>
      </c>
      <c r="B15" s="7" t="s">
        <v>46</v>
      </c>
      <c r="C15" s="1">
        <v>99</v>
      </c>
      <c r="D15" s="1">
        <v>113</v>
      </c>
      <c r="E15" s="1">
        <v>143</v>
      </c>
      <c r="F15" s="1">
        <v>126</v>
      </c>
      <c r="G15" s="1">
        <v>106</v>
      </c>
      <c r="H15" s="1">
        <v>100</v>
      </c>
      <c r="I15" s="1">
        <v>108</v>
      </c>
      <c r="J15" s="1">
        <v>93</v>
      </c>
      <c r="K15" s="1">
        <v>67</v>
      </c>
      <c r="L15" s="1">
        <v>60</v>
      </c>
      <c r="M15" s="1">
        <v>51</v>
      </c>
      <c r="N15" s="1">
        <v>43</v>
      </c>
    </row>
    <row r="16" spans="1:14" x14ac:dyDescent="0.3">
      <c r="A16" s="7" t="s">
        <v>197</v>
      </c>
      <c r="B16" s="7" t="s">
        <v>47</v>
      </c>
      <c r="C16" s="1">
        <v>2484</v>
      </c>
      <c r="D16" s="1">
        <v>2607</v>
      </c>
      <c r="E16" s="1">
        <v>2779</v>
      </c>
      <c r="F16" s="1">
        <v>2907</v>
      </c>
      <c r="G16" s="1">
        <v>3047</v>
      </c>
      <c r="H16" s="1">
        <v>3129</v>
      </c>
      <c r="I16" s="1">
        <v>3293</v>
      </c>
      <c r="J16" s="1">
        <v>3420</v>
      </c>
      <c r="K16" s="1">
        <v>3455</v>
      </c>
      <c r="L16" s="1">
        <v>3436</v>
      </c>
      <c r="M16" s="1">
        <v>3281</v>
      </c>
      <c r="N16" s="1">
        <v>3310</v>
      </c>
    </row>
    <row r="17" spans="1:14" x14ac:dyDescent="0.3">
      <c r="A17" s="7" t="s">
        <v>197</v>
      </c>
      <c r="B17" s="7" t="s">
        <v>48</v>
      </c>
      <c r="C17" s="1">
        <v>2071</v>
      </c>
      <c r="D17" s="1">
        <v>2095</v>
      </c>
      <c r="E17" s="1">
        <v>2150</v>
      </c>
      <c r="F17" s="1">
        <v>2168</v>
      </c>
      <c r="G17" s="1">
        <v>2266</v>
      </c>
      <c r="H17" s="1">
        <v>2378</v>
      </c>
      <c r="I17" s="1">
        <v>2486</v>
      </c>
      <c r="J17" s="1">
        <v>2642</v>
      </c>
      <c r="K17" s="1">
        <v>2837</v>
      </c>
      <c r="L17" s="1">
        <v>2960</v>
      </c>
      <c r="M17" s="1">
        <v>3000</v>
      </c>
      <c r="N17" s="1">
        <v>3176</v>
      </c>
    </row>
    <row r="18" spans="1:14" x14ac:dyDescent="0.3">
      <c r="A18" s="7" t="s">
        <v>197</v>
      </c>
      <c r="B18" s="7" t="s">
        <v>49</v>
      </c>
      <c r="C18" s="1">
        <v>1701</v>
      </c>
      <c r="D18" s="1">
        <v>1753</v>
      </c>
      <c r="E18" s="1">
        <v>1771</v>
      </c>
      <c r="F18" s="1">
        <v>1819</v>
      </c>
      <c r="G18" s="1">
        <v>1825</v>
      </c>
      <c r="H18" s="1">
        <v>1815</v>
      </c>
      <c r="I18" s="1">
        <v>1849</v>
      </c>
      <c r="J18" s="1">
        <v>1849</v>
      </c>
      <c r="K18" s="1">
        <v>1918</v>
      </c>
      <c r="L18" s="1">
        <v>1955</v>
      </c>
      <c r="M18" s="1">
        <v>1977</v>
      </c>
      <c r="N18" s="1">
        <v>2037</v>
      </c>
    </row>
    <row r="19" spans="1:14" x14ac:dyDescent="0.3">
      <c r="A19" s="7" t="s">
        <v>197</v>
      </c>
      <c r="B19" s="7" t="s">
        <v>50</v>
      </c>
      <c r="C19" s="1">
        <v>1199</v>
      </c>
      <c r="D19" s="1">
        <v>1161</v>
      </c>
      <c r="E19" s="1">
        <v>1097</v>
      </c>
      <c r="F19" s="1">
        <v>1033</v>
      </c>
      <c r="G19" s="1">
        <v>1013</v>
      </c>
      <c r="H19" s="1">
        <v>982</v>
      </c>
      <c r="I19" s="1">
        <v>991</v>
      </c>
      <c r="J19" s="1">
        <v>1028</v>
      </c>
      <c r="K19" s="1">
        <v>1039</v>
      </c>
      <c r="L19" s="1">
        <v>1027</v>
      </c>
      <c r="M19" s="1">
        <v>1044</v>
      </c>
      <c r="N19" s="1">
        <v>1072</v>
      </c>
    </row>
    <row r="20" spans="1:14" x14ac:dyDescent="0.3">
      <c r="A20" s="7" t="s">
        <v>197</v>
      </c>
      <c r="B20" s="7" t="s">
        <v>51</v>
      </c>
      <c r="C20" s="1">
        <v>419</v>
      </c>
      <c r="D20" s="1">
        <v>416</v>
      </c>
      <c r="E20" s="1">
        <v>383</v>
      </c>
      <c r="F20" s="1">
        <v>345</v>
      </c>
      <c r="G20" s="1">
        <v>347</v>
      </c>
      <c r="H20" s="1">
        <v>373</v>
      </c>
      <c r="I20" s="1">
        <v>419</v>
      </c>
      <c r="J20" s="1">
        <v>416</v>
      </c>
      <c r="K20" s="1">
        <v>458</v>
      </c>
      <c r="L20" s="1">
        <v>463</v>
      </c>
      <c r="M20" s="1">
        <v>435</v>
      </c>
      <c r="N20" s="1">
        <v>454</v>
      </c>
    </row>
    <row r="21" spans="1:14" x14ac:dyDescent="0.3">
      <c r="A21" s="7" t="s">
        <v>198</v>
      </c>
      <c r="B21" s="7" t="s">
        <v>46</v>
      </c>
      <c r="C21" s="1">
        <v>159</v>
      </c>
      <c r="D21" s="1">
        <v>158</v>
      </c>
      <c r="E21" s="1">
        <v>131</v>
      </c>
      <c r="F21" s="1">
        <v>168</v>
      </c>
      <c r="G21" s="1">
        <v>163</v>
      </c>
      <c r="H21" s="1">
        <v>153</v>
      </c>
      <c r="I21" s="1">
        <v>129</v>
      </c>
      <c r="J21" s="1">
        <v>103</v>
      </c>
      <c r="K21" s="1">
        <v>93</v>
      </c>
      <c r="L21" s="1">
        <v>83</v>
      </c>
      <c r="M21" s="1">
        <v>70</v>
      </c>
      <c r="N21" s="1">
        <v>22</v>
      </c>
    </row>
    <row r="22" spans="1:14" x14ac:dyDescent="0.3">
      <c r="A22" s="7" t="s">
        <v>198</v>
      </c>
      <c r="B22" s="7" t="s">
        <v>47</v>
      </c>
      <c r="C22" s="1">
        <v>2370</v>
      </c>
      <c r="D22" s="1">
        <v>2437</v>
      </c>
      <c r="E22" s="1">
        <v>2545</v>
      </c>
      <c r="F22" s="1">
        <v>2754</v>
      </c>
      <c r="G22" s="1">
        <v>2781</v>
      </c>
      <c r="H22" s="1">
        <v>2787</v>
      </c>
      <c r="I22" s="1">
        <v>2795</v>
      </c>
      <c r="J22" s="1">
        <v>2927</v>
      </c>
      <c r="K22" s="1">
        <v>2755</v>
      </c>
      <c r="L22" s="1">
        <v>2814</v>
      </c>
      <c r="M22" s="1">
        <v>2819</v>
      </c>
      <c r="N22" s="1">
        <v>2579</v>
      </c>
    </row>
    <row r="23" spans="1:14" x14ac:dyDescent="0.3">
      <c r="A23" s="7" t="s">
        <v>198</v>
      </c>
      <c r="B23" s="7" t="s">
        <v>48</v>
      </c>
      <c r="C23" s="1">
        <v>2520</v>
      </c>
      <c r="D23" s="1">
        <v>2511</v>
      </c>
      <c r="E23" s="1">
        <v>2513</v>
      </c>
      <c r="F23" s="1">
        <v>2712</v>
      </c>
      <c r="G23" s="1">
        <v>2816</v>
      </c>
      <c r="H23" s="1">
        <v>2922</v>
      </c>
      <c r="I23" s="1">
        <v>3060</v>
      </c>
      <c r="J23" s="1">
        <v>3350</v>
      </c>
      <c r="K23" s="1">
        <v>3319</v>
      </c>
      <c r="L23" s="1">
        <v>3410</v>
      </c>
      <c r="M23" s="1">
        <v>3313</v>
      </c>
      <c r="N23" s="1">
        <v>3399</v>
      </c>
    </row>
    <row r="24" spans="1:14" x14ac:dyDescent="0.3">
      <c r="A24" s="7" t="s">
        <v>198</v>
      </c>
      <c r="B24" s="7" t="s">
        <v>49</v>
      </c>
      <c r="C24" s="1">
        <v>2236</v>
      </c>
      <c r="D24" s="1">
        <v>2255</v>
      </c>
      <c r="E24" s="1">
        <v>2317</v>
      </c>
      <c r="F24" s="1">
        <v>2415</v>
      </c>
      <c r="G24" s="1">
        <v>2481</v>
      </c>
      <c r="H24" s="1">
        <v>2456</v>
      </c>
      <c r="I24" s="1">
        <v>2410</v>
      </c>
      <c r="J24" s="1">
        <v>2475</v>
      </c>
      <c r="K24" s="1">
        <v>2368</v>
      </c>
      <c r="L24" s="1">
        <v>2345</v>
      </c>
      <c r="M24" s="1">
        <v>2290</v>
      </c>
      <c r="N24" s="1">
        <v>2288</v>
      </c>
    </row>
    <row r="25" spans="1:14" x14ac:dyDescent="0.3">
      <c r="A25" s="7" t="s">
        <v>198</v>
      </c>
      <c r="B25" s="7" t="s">
        <v>50</v>
      </c>
      <c r="C25" s="1">
        <v>925</v>
      </c>
      <c r="D25" s="1">
        <v>895</v>
      </c>
      <c r="E25" s="1">
        <v>819</v>
      </c>
      <c r="F25" s="1">
        <v>849</v>
      </c>
      <c r="G25" s="1">
        <v>811</v>
      </c>
      <c r="H25" s="1">
        <v>812</v>
      </c>
      <c r="I25" s="1">
        <v>835</v>
      </c>
      <c r="J25" s="1">
        <v>849</v>
      </c>
      <c r="K25" s="1">
        <v>872</v>
      </c>
      <c r="L25" s="1">
        <v>958</v>
      </c>
      <c r="M25" s="1">
        <v>907</v>
      </c>
      <c r="N25" s="1">
        <v>921</v>
      </c>
    </row>
    <row r="26" spans="1:14" x14ac:dyDescent="0.3">
      <c r="A26" s="7" t="s">
        <v>198</v>
      </c>
      <c r="B26" s="7" t="s">
        <v>51</v>
      </c>
      <c r="C26" s="1">
        <v>232</v>
      </c>
      <c r="D26" s="1">
        <v>221</v>
      </c>
      <c r="E26" s="1">
        <v>207</v>
      </c>
      <c r="F26" s="1">
        <v>224</v>
      </c>
      <c r="G26" s="1">
        <v>237</v>
      </c>
      <c r="H26" s="1">
        <v>229</v>
      </c>
      <c r="I26" s="1">
        <v>252</v>
      </c>
      <c r="J26" s="1">
        <v>264</v>
      </c>
      <c r="K26" s="1">
        <v>253</v>
      </c>
      <c r="L26" s="1">
        <v>237</v>
      </c>
      <c r="M26" s="1">
        <v>213</v>
      </c>
      <c r="N26" s="1">
        <v>217</v>
      </c>
    </row>
    <row r="27" spans="1:14" x14ac:dyDescent="0.3">
      <c r="A27" s="7" t="s">
        <v>199</v>
      </c>
      <c r="B27" s="7" t="s">
        <v>46</v>
      </c>
      <c r="C27" s="1">
        <v>110</v>
      </c>
      <c r="D27" s="1">
        <v>152</v>
      </c>
      <c r="E27" s="1">
        <v>154</v>
      </c>
      <c r="F27" s="1">
        <v>132</v>
      </c>
      <c r="G27" s="1">
        <v>111</v>
      </c>
      <c r="H27" s="1">
        <v>95</v>
      </c>
      <c r="I27" s="1">
        <v>77</v>
      </c>
      <c r="J27" s="1">
        <v>89</v>
      </c>
      <c r="K27" s="1">
        <v>77</v>
      </c>
      <c r="L27" s="1">
        <v>62</v>
      </c>
      <c r="M27" s="1">
        <v>58</v>
      </c>
      <c r="N27" s="1">
        <v>52</v>
      </c>
    </row>
    <row r="28" spans="1:14" x14ac:dyDescent="0.3">
      <c r="A28" s="7" t="s">
        <v>199</v>
      </c>
      <c r="B28" s="7" t="s">
        <v>47</v>
      </c>
      <c r="C28" s="1">
        <v>2083</v>
      </c>
      <c r="D28" s="1">
        <v>2248</v>
      </c>
      <c r="E28" s="1">
        <v>2152</v>
      </c>
      <c r="F28" s="1">
        <v>2094</v>
      </c>
      <c r="G28" s="1">
        <v>2126</v>
      </c>
      <c r="H28" s="1">
        <v>2184</v>
      </c>
      <c r="I28" s="1">
        <v>2190</v>
      </c>
      <c r="J28" s="1">
        <v>2183</v>
      </c>
      <c r="K28" s="1">
        <v>2243</v>
      </c>
      <c r="L28" s="1">
        <v>2360</v>
      </c>
      <c r="M28" s="1">
        <v>2464</v>
      </c>
      <c r="N28" s="1">
        <v>2623</v>
      </c>
    </row>
    <row r="29" spans="1:14" x14ac:dyDescent="0.3">
      <c r="A29" s="7" t="s">
        <v>199</v>
      </c>
      <c r="B29" s="7" t="s">
        <v>48</v>
      </c>
      <c r="C29" s="1">
        <v>2177</v>
      </c>
      <c r="D29" s="1">
        <v>2239</v>
      </c>
      <c r="E29" s="1">
        <v>2289</v>
      </c>
      <c r="F29" s="1">
        <v>2252</v>
      </c>
      <c r="G29" s="1">
        <v>2332</v>
      </c>
      <c r="H29" s="1">
        <v>2441</v>
      </c>
      <c r="I29" s="1">
        <v>2536</v>
      </c>
      <c r="J29" s="1">
        <v>2622</v>
      </c>
      <c r="K29" s="1">
        <v>2614</v>
      </c>
      <c r="L29" s="1">
        <v>2750</v>
      </c>
      <c r="M29" s="1">
        <v>2809</v>
      </c>
      <c r="N29" s="1">
        <v>2904</v>
      </c>
    </row>
    <row r="30" spans="1:14" x14ac:dyDescent="0.3">
      <c r="A30" s="7" t="s">
        <v>199</v>
      </c>
      <c r="B30" s="7" t="s">
        <v>49</v>
      </c>
      <c r="C30" s="1">
        <v>2123</v>
      </c>
      <c r="D30" s="1">
        <v>2183</v>
      </c>
      <c r="E30" s="1">
        <v>2172</v>
      </c>
      <c r="F30" s="1">
        <v>2131</v>
      </c>
      <c r="G30" s="1">
        <v>2126</v>
      </c>
      <c r="H30" s="1">
        <v>2055</v>
      </c>
      <c r="I30" s="1">
        <v>1966</v>
      </c>
      <c r="J30" s="1">
        <v>1963</v>
      </c>
      <c r="K30" s="1">
        <v>1931</v>
      </c>
      <c r="L30" s="1">
        <v>1989</v>
      </c>
      <c r="M30" s="1">
        <v>2016</v>
      </c>
      <c r="N30" s="1">
        <v>2070</v>
      </c>
    </row>
    <row r="31" spans="1:14" x14ac:dyDescent="0.3">
      <c r="A31" s="7" t="s">
        <v>199</v>
      </c>
      <c r="B31" s="7" t="s">
        <v>50</v>
      </c>
      <c r="C31" s="1">
        <v>699</v>
      </c>
      <c r="D31" s="1">
        <v>704</v>
      </c>
      <c r="E31" s="1">
        <v>641</v>
      </c>
      <c r="F31" s="1">
        <v>581</v>
      </c>
      <c r="G31" s="1">
        <v>575</v>
      </c>
      <c r="H31" s="1">
        <v>573</v>
      </c>
      <c r="I31" s="1">
        <v>573</v>
      </c>
      <c r="J31" s="1">
        <v>579</v>
      </c>
      <c r="K31" s="1">
        <v>635</v>
      </c>
      <c r="L31" s="1">
        <v>676</v>
      </c>
      <c r="M31" s="1">
        <v>720</v>
      </c>
      <c r="N31" s="1">
        <v>741</v>
      </c>
    </row>
    <row r="32" spans="1:14" x14ac:dyDescent="0.3">
      <c r="A32" s="7" t="s">
        <v>199</v>
      </c>
      <c r="B32" s="7" t="s">
        <v>51</v>
      </c>
      <c r="C32" s="1">
        <v>178</v>
      </c>
      <c r="D32" s="1">
        <v>166</v>
      </c>
      <c r="E32" s="1">
        <v>159</v>
      </c>
      <c r="F32" s="1">
        <v>142</v>
      </c>
      <c r="G32" s="1">
        <v>132</v>
      </c>
      <c r="H32" s="1">
        <v>133</v>
      </c>
      <c r="I32" s="1">
        <v>132</v>
      </c>
      <c r="J32" s="1">
        <v>127</v>
      </c>
      <c r="K32" s="1">
        <v>123</v>
      </c>
      <c r="L32" s="1">
        <v>125</v>
      </c>
      <c r="M32" s="1">
        <v>125</v>
      </c>
      <c r="N32" s="1">
        <v>133</v>
      </c>
    </row>
    <row r="33" spans="1:14" x14ac:dyDescent="0.3">
      <c r="A33" s="7" t="s">
        <v>200</v>
      </c>
      <c r="B33" s="7" t="s">
        <v>46</v>
      </c>
      <c r="C33" s="1">
        <v>152</v>
      </c>
      <c r="D33" s="1">
        <v>83</v>
      </c>
      <c r="E33" s="1">
        <v>111</v>
      </c>
      <c r="F33" s="1">
        <v>133</v>
      </c>
      <c r="G33" s="1">
        <v>108</v>
      </c>
      <c r="H33" s="1">
        <v>88</v>
      </c>
      <c r="I33" s="1">
        <v>84</v>
      </c>
      <c r="J33" s="1">
        <v>93</v>
      </c>
      <c r="K33" s="1">
        <v>69</v>
      </c>
      <c r="L33" s="1">
        <v>69</v>
      </c>
      <c r="M33" s="1">
        <v>46</v>
      </c>
      <c r="N33" s="1">
        <v>140</v>
      </c>
    </row>
    <row r="34" spans="1:14" x14ac:dyDescent="0.3">
      <c r="A34" s="7" t="s">
        <v>200</v>
      </c>
      <c r="B34" s="7" t="s">
        <v>47</v>
      </c>
      <c r="C34" s="1">
        <v>1808</v>
      </c>
      <c r="D34" s="1">
        <v>1753</v>
      </c>
      <c r="E34" s="1">
        <v>1859</v>
      </c>
      <c r="F34" s="1">
        <v>1967</v>
      </c>
      <c r="G34" s="1">
        <v>2071</v>
      </c>
      <c r="H34" s="1">
        <v>2154</v>
      </c>
      <c r="I34" s="1">
        <v>2133</v>
      </c>
      <c r="J34" s="1">
        <v>2127</v>
      </c>
      <c r="K34" s="1">
        <v>2151</v>
      </c>
      <c r="L34" s="1">
        <v>2187</v>
      </c>
      <c r="M34" s="1">
        <v>2204</v>
      </c>
      <c r="N34" s="1">
        <v>2854</v>
      </c>
    </row>
    <row r="35" spans="1:14" x14ac:dyDescent="0.3">
      <c r="A35" s="7" t="s">
        <v>200</v>
      </c>
      <c r="B35" s="7" t="s">
        <v>48</v>
      </c>
      <c r="C35" s="1">
        <v>1751</v>
      </c>
      <c r="D35" s="1">
        <v>1738</v>
      </c>
      <c r="E35" s="1">
        <v>1764</v>
      </c>
      <c r="F35" s="1">
        <v>1843</v>
      </c>
      <c r="G35" s="1">
        <v>1875</v>
      </c>
      <c r="H35" s="1">
        <v>1986</v>
      </c>
      <c r="I35" s="1">
        <v>2063</v>
      </c>
      <c r="J35" s="1">
        <v>2125</v>
      </c>
      <c r="K35" s="1">
        <v>2297</v>
      </c>
      <c r="L35" s="1">
        <v>2459</v>
      </c>
      <c r="M35" s="1">
        <v>2481</v>
      </c>
      <c r="N35" s="1">
        <v>2749</v>
      </c>
    </row>
    <row r="36" spans="1:14" x14ac:dyDescent="0.3">
      <c r="A36" s="7" t="s">
        <v>200</v>
      </c>
      <c r="B36" s="7" t="s">
        <v>49</v>
      </c>
      <c r="C36" s="1">
        <v>1520</v>
      </c>
      <c r="D36" s="1">
        <v>1506</v>
      </c>
      <c r="E36" s="1">
        <v>1520</v>
      </c>
      <c r="F36" s="1">
        <v>1557</v>
      </c>
      <c r="G36" s="1">
        <v>1573</v>
      </c>
      <c r="H36" s="1">
        <v>1568</v>
      </c>
      <c r="I36" s="1">
        <v>1592</v>
      </c>
      <c r="J36" s="1">
        <v>1589</v>
      </c>
      <c r="K36" s="1">
        <v>1565</v>
      </c>
      <c r="L36" s="1">
        <v>1585</v>
      </c>
      <c r="M36" s="1">
        <v>1566</v>
      </c>
      <c r="N36" s="1">
        <v>1625</v>
      </c>
    </row>
    <row r="37" spans="1:14" x14ac:dyDescent="0.3">
      <c r="A37" s="7" t="s">
        <v>200</v>
      </c>
      <c r="B37" s="7" t="s">
        <v>50</v>
      </c>
      <c r="C37" s="1">
        <v>692</v>
      </c>
      <c r="D37" s="1">
        <v>614</v>
      </c>
      <c r="E37" s="1">
        <v>564</v>
      </c>
      <c r="F37" s="1">
        <v>549</v>
      </c>
      <c r="G37" s="1">
        <v>538</v>
      </c>
      <c r="H37" s="1">
        <v>481</v>
      </c>
      <c r="I37" s="1">
        <v>506</v>
      </c>
      <c r="J37" s="1">
        <v>508</v>
      </c>
      <c r="K37" s="1">
        <v>551</v>
      </c>
      <c r="L37" s="1">
        <v>590</v>
      </c>
      <c r="M37" s="1">
        <v>581</v>
      </c>
      <c r="N37" s="1">
        <v>592</v>
      </c>
    </row>
    <row r="38" spans="1:14" x14ac:dyDescent="0.3">
      <c r="A38" s="7" t="s">
        <v>200</v>
      </c>
      <c r="B38" s="7" t="s">
        <v>51</v>
      </c>
      <c r="C38" s="1">
        <v>149</v>
      </c>
      <c r="D38" s="1">
        <v>152</v>
      </c>
      <c r="E38" s="1">
        <v>146</v>
      </c>
      <c r="F38" s="1">
        <v>154</v>
      </c>
      <c r="G38" s="1">
        <v>150</v>
      </c>
      <c r="H38" s="1">
        <v>162</v>
      </c>
      <c r="I38" s="1">
        <v>160</v>
      </c>
      <c r="J38" s="1">
        <v>158</v>
      </c>
      <c r="K38" s="1">
        <v>150</v>
      </c>
      <c r="L38" s="1">
        <v>148</v>
      </c>
      <c r="M38" s="1">
        <v>143</v>
      </c>
      <c r="N38" s="1">
        <v>133</v>
      </c>
    </row>
    <row r="39" spans="1:14" x14ac:dyDescent="0.3">
      <c r="A39" s="7" t="s">
        <v>201</v>
      </c>
      <c r="B39" s="7" t="s">
        <v>46</v>
      </c>
      <c r="C39" s="1">
        <v>90</v>
      </c>
      <c r="D39" s="1">
        <v>82</v>
      </c>
      <c r="E39" s="1">
        <v>92</v>
      </c>
      <c r="F39" s="1">
        <v>87</v>
      </c>
      <c r="G39" s="1">
        <v>80</v>
      </c>
      <c r="H39" s="1">
        <v>66</v>
      </c>
      <c r="I39" s="1">
        <v>47</v>
      </c>
      <c r="J39" s="1">
        <v>44</v>
      </c>
      <c r="K39" s="1">
        <v>54</v>
      </c>
      <c r="L39" s="1">
        <v>33</v>
      </c>
      <c r="M39" s="1">
        <v>34</v>
      </c>
      <c r="N39" s="1">
        <v>19</v>
      </c>
    </row>
    <row r="40" spans="1:14" x14ac:dyDescent="0.3">
      <c r="A40" s="7" t="s">
        <v>201</v>
      </c>
      <c r="B40" s="7" t="s">
        <v>47</v>
      </c>
      <c r="C40" s="1">
        <v>2175</v>
      </c>
      <c r="D40" s="1">
        <v>2230</v>
      </c>
      <c r="E40" s="1">
        <v>2204</v>
      </c>
      <c r="F40" s="1">
        <v>2102</v>
      </c>
      <c r="G40" s="1">
        <v>2185</v>
      </c>
      <c r="H40" s="1">
        <v>2209</v>
      </c>
      <c r="I40" s="1">
        <v>2154</v>
      </c>
      <c r="J40" s="1">
        <v>2133</v>
      </c>
      <c r="K40" s="1">
        <v>2405</v>
      </c>
      <c r="L40" s="1">
        <v>2364</v>
      </c>
      <c r="M40" s="1">
        <v>2382</v>
      </c>
      <c r="N40" s="1">
        <v>2310</v>
      </c>
    </row>
    <row r="41" spans="1:14" x14ac:dyDescent="0.3">
      <c r="A41" s="7" t="s">
        <v>201</v>
      </c>
      <c r="B41" s="7" t="s">
        <v>48</v>
      </c>
      <c r="C41" s="1">
        <v>2417</v>
      </c>
      <c r="D41" s="1">
        <v>2479</v>
      </c>
      <c r="E41" s="1">
        <v>2498</v>
      </c>
      <c r="F41" s="1">
        <v>2388</v>
      </c>
      <c r="G41" s="1">
        <v>2442</v>
      </c>
      <c r="H41" s="1">
        <v>2510</v>
      </c>
      <c r="I41" s="1">
        <v>2562</v>
      </c>
      <c r="J41" s="1">
        <v>2656</v>
      </c>
      <c r="K41" s="1">
        <v>2951</v>
      </c>
      <c r="L41" s="1">
        <v>3002</v>
      </c>
      <c r="M41" s="1">
        <v>3097</v>
      </c>
      <c r="N41" s="1">
        <v>3189</v>
      </c>
    </row>
    <row r="42" spans="1:14" x14ac:dyDescent="0.3">
      <c r="A42" s="7" t="s">
        <v>201</v>
      </c>
      <c r="B42" s="7" t="s">
        <v>49</v>
      </c>
      <c r="C42" s="1">
        <v>2252</v>
      </c>
      <c r="D42" s="1">
        <v>2317</v>
      </c>
      <c r="E42" s="1">
        <v>2334</v>
      </c>
      <c r="F42" s="1">
        <v>2287</v>
      </c>
      <c r="G42" s="1">
        <v>2290</v>
      </c>
      <c r="H42" s="1">
        <v>2292</v>
      </c>
      <c r="I42" s="1">
        <v>2230</v>
      </c>
      <c r="J42" s="1">
        <v>2175</v>
      </c>
      <c r="K42" s="1">
        <v>2249</v>
      </c>
      <c r="L42" s="1">
        <v>2212</v>
      </c>
      <c r="M42" s="1">
        <v>2233</v>
      </c>
      <c r="N42" s="1">
        <v>2293</v>
      </c>
    </row>
    <row r="43" spans="1:14" x14ac:dyDescent="0.3">
      <c r="A43" s="7" t="s">
        <v>201</v>
      </c>
      <c r="B43" s="7" t="s">
        <v>50</v>
      </c>
      <c r="C43" s="1">
        <v>825</v>
      </c>
      <c r="D43" s="1">
        <v>859</v>
      </c>
      <c r="E43" s="1">
        <v>796</v>
      </c>
      <c r="F43" s="1">
        <v>733</v>
      </c>
      <c r="G43" s="1">
        <v>713</v>
      </c>
      <c r="H43" s="1">
        <v>737</v>
      </c>
      <c r="I43" s="1">
        <v>757</v>
      </c>
      <c r="J43" s="1">
        <v>806</v>
      </c>
      <c r="K43" s="1">
        <v>958</v>
      </c>
      <c r="L43" s="1">
        <v>925</v>
      </c>
      <c r="M43" s="1">
        <v>987</v>
      </c>
      <c r="N43" s="1">
        <v>1004</v>
      </c>
    </row>
    <row r="44" spans="1:14" x14ac:dyDescent="0.3">
      <c r="A44" s="7" t="s">
        <v>201</v>
      </c>
      <c r="B44" s="7" t="s">
        <v>51</v>
      </c>
      <c r="C44" s="1">
        <v>155</v>
      </c>
      <c r="D44" s="1">
        <v>157</v>
      </c>
      <c r="E44" s="1">
        <v>136</v>
      </c>
      <c r="F44" s="1">
        <v>112</v>
      </c>
      <c r="G44" s="1">
        <v>125</v>
      </c>
      <c r="H44" s="1">
        <v>126</v>
      </c>
      <c r="I44" s="1">
        <v>132</v>
      </c>
      <c r="J44" s="1">
        <v>142</v>
      </c>
      <c r="K44" s="1">
        <v>156</v>
      </c>
      <c r="L44" s="1">
        <v>149</v>
      </c>
      <c r="M44" s="1">
        <v>156</v>
      </c>
      <c r="N44" s="1">
        <v>170</v>
      </c>
    </row>
    <row r="45" spans="1:14" x14ac:dyDescent="0.3">
      <c r="A45" s="7" t="s">
        <v>202</v>
      </c>
      <c r="B45" s="7" t="s">
        <v>46</v>
      </c>
      <c r="C45" s="1">
        <v>73</v>
      </c>
      <c r="D45" s="1">
        <v>63</v>
      </c>
      <c r="E45" s="1">
        <v>73</v>
      </c>
      <c r="F45" s="1">
        <v>66</v>
      </c>
      <c r="G45" s="1">
        <v>70</v>
      </c>
      <c r="H45" s="1">
        <v>63</v>
      </c>
      <c r="I45" s="1">
        <v>48</v>
      </c>
      <c r="J45" s="1">
        <v>37</v>
      </c>
      <c r="K45" s="1">
        <v>27</v>
      </c>
      <c r="L45" s="1">
        <v>24</v>
      </c>
      <c r="M45" s="1">
        <v>22</v>
      </c>
      <c r="N45" s="1">
        <v>18</v>
      </c>
    </row>
    <row r="46" spans="1:14" x14ac:dyDescent="0.3">
      <c r="A46" s="7" t="s">
        <v>202</v>
      </c>
      <c r="B46" s="7" t="s">
        <v>47</v>
      </c>
      <c r="C46" s="1">
        <v>1454</v>
      </c>
      <c r="D46" s="1">
        <v>1429</v>
      </c>
      <c r="E46" s="1">
        <v>1487</v>
      </c>
      <c r="F46" s="1">
        <v>1679</v>
      </c>
      <c r="G46" s="1">
        <v>1713</v>
      </c>
      <c r="H46" s="1">
        <v>1778</v>
      </c>
      <c r="I46" s="1">
        <v>1875</v>
      </c>
      <c r="J46" s="1">
        <v>1928</v>
      </c>
      <c r="K46" s="1">
        <v>1809</v>
      </c>
      <c r="L46" s="1">
        <v>1860</v>
      </c>
      <c r="M46" s="1">
        <v>1836</v>
      </c>
      <c r="N46" s="1">
        <v>1853</v>
      </c>
    </row>
    <row r="47" spans="1:14" x14ac:dyDescent="0.3">
      <c r="A47" s="7" t="s">
        <v>202</v>
      </c>
      <c r="B47" s="7" t="s">
        <v>48</v>
      </c>
      <c r="C47" s="1">
        <v>1806</v>
      </c>
      <c r="D47" s="1">
        <v>1780</v>
      </c>
      <c r="E47" s="1">
        <v>1723</v>
      </c>
      <c r="F47" s="1">
        <v>1838</v>
      </c>
      <c r="G47" s="1">
        <v>1851</v>
      </c>
      <c r="H47" s="1">
        <v>1907</v>
      </c>
      <c r="I47" s="1">
        <v>1969</v>
      </c>
      <c r="J47" s="1">
        <v>2041</v>
      </c>
      <c r="K47" s="1">
        <v>2036</v>
      </c>
      <c r="L47" s="1">
        <v>2077</v>
      </c>
      <c r="M47" s="1">
        <v>2064</v>
      </c>
      <c r="N47" s="1">
        <v>2147</v>
      </c>
    </row>
    <row r="48" spans="1:14" x14ac:dyDescent="0.3">
      <c r="A48" s="7" t="s">
        <v>202</v>
      </c>
      <c r="B48" s="7" t="s">
        <v>49</v>
      </c>
      <c r="C48" s="1">
        <v>1764</v>
      </c>
      <c r="D48" s="1">
        <v>1760</v>
      </c>
      <c r="E48" s="1">
        <v>1764</v>
      </c>
      <c r="F48" s="1">
        <v>1837</v>
      </c>
      <c r="G48" s="1">
        <v>1832</v>
      </c>
      <c r="H48" s="1">
        <v>1820</v>
      </c>
      <c r="I48" s="1">
        <v>1778</v>
      </c>
      <c r="J48" s="1">
        <v>1727</v>
      </c>
      <c r="K48" s="1">
        <v>1715</v>
      </c>
      <c r="L48" s="1">
        <v>1754</v>
      </c>
      <c r="M48" s="1">
        <v>1682</v>
      </c>
      <c r="N48" s="1">
        <v>1695</v>
      </c>
    </row>
    <row r="49" spans="1:14" x14ac:dyDescent="0.3">
      <c r="A49" s="7" t="s">
        <v>202</v>
      </c>
      <c r="B49" s="7" t="s">
        <v>50</v>
      </c>
      <c r="C49" s="1">
        <v>477</v>
      </c>
      <c r="D49" s="1">
        <v>455</v>
      </c>
      <c r="E49" s="1">
        <v>435</v>
      </c>
      <c r="F49" s="1">
        <v>491</v>
      </c>
      <c r="G49" s="1">
        <v>488</v>
      </c>
      <c r="H49" s="1">
        <v>530</v>
      </c>
      <c r="I49" s="1">
        <v>550</v>
      </c>
      <c r="J49" s="1">
        <v>626</v>
      </c>
      <c r="K49" s="1">
        <v>696</v>
      </c>
      <c r="L49" s="1">
        <v>738</v>
      </c>
      <c r="M49" s="1">
        <v>681</v>
      </c>
      <c r="N49" s="1">
        <v>656</v>
      </c>
    </row>
    <row r="50" spans="1:14" x14ac:dyDescent="0.3">
      <c r="A50" s="7" t="s">
        <v>202</v>
      </c>
      <c r="B50" s="7" t="s">
        <v>51</v>
      </c>
      <c r="C50" s="1">
        <v>60</v>
      </c>
      <c r="D50" s="1">
        <v>54</v>
      </c>
      <c r="E50" s="1">
        <v>44</v>
      </c>
      <c r="F50" s="1">
        <v>50</v>
      </c>
      <c r="G50" s="1">
        <v>45</v>
      </c>
      <c r="H50" s="1">
        <v>44</v>
      </c>
      <c r="I50" s="1">
        <v>49</v>
      </c>
      <c r="J50" s="1">
        <v>54</v>
      </c>
      <c r="K50" s="1">
        <v>55</v>
      </c>
      <c r="L50" s="1">
        <v>60</v>
      </c>
      <c r="M50" s="1">
        <v>72</v>
      </c>
      <c r="N50" s="1">
        <v>74</v>
      </c>
    </row>
    <row r="51" spans="1:14" x14ac:dyDescent="0.3">
      <c r="A51" s="10" t="s">
        <v>17</v>
      </c>
      <c r="B51" s="10" t="s">
        <v>17</v>
      </c>
      <c r="C51" s="5">
        <v>48586</v>
      </c>
      <c r="D51" s="5">
        <v>49101</v>
      </c>
      <c r="E51" s="5">
        <v>49290</v>
      </c>
      <c r="F51" s="5">
        <v>49574</v>
      </c>
      <c r="G51" s="5">
        <v>50323</v>
      </c>
      <c r="H51" s="5">
        <v>51041</v>
      </c>
      <c r="I51" s="5">
        <v>51660</v>
      </c>
      <c r="J51" s="5">
        <v>52526</v>
      </c>
      <c r="K51" s="5">
        <v>53993</v>
      </c>
      <c r="L51" s="5">
        <v>55166</v>
      </c>
      <c r="M51" s="5">
        <v>55550</v>
      </c>
      <c r="N51" s="5">
        <v>57064</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46</v>
      </c>
      <c r="C56" s="2">
        <v>8.8785948658560102E-3</v>
      </c>
      <c r="D56" s="2">
        <v>6.2547384382107699E-3</v>
      </c>
      <c r="E56" s="2">
        <v>1.03422339225273E-2</v>
      </c>
      <c r="F56" s="2">
        <v>9.4864920602186001E-3</v>
      </c>
      <c r="G56" s="2">
        <v>9.8380815740930494E-3</v>
      </c>
      <c r="H56" s="2">
        <v>7.54640016316541E-3</v>
      </c>
      <c r="I56" s="2">
        <v>5.3388090349076002E-3</v>
      </c>
      <c r="J56" s="2">
        <v>5.2424639580602901E-3</v>
      </c>
      <c r="K56" s="2">
        <v>4.7600158667195601E-3</v>
      </c>
      <c r="L56" s="2">
        <v>3.25670498084291E-3</v>
      </c>
      <c r="M56" s="2">
        <v>4.9200492004920103E-3</v>
      </c>
      <c r="N56" s="2">
        <v>3.6350418029807297E-4</v>
      </c>
    </row>
    <row r="57" spans="1:14" x14ac:dyDescent="0.3">
      <c r="A57" s="8" t="s">
        <v>196</v>
      </c>
      <c r="B57" s="8" t="s">
        <v>47</v>
      </c>
      <c r="C57" s="2">
        <v>0.23952904844624601</v>
      </c>
      <c r="D57" s="2">
        <v>0.24601971190295699</v>
      </c>
      <c r="E57" s="2">
        <v>0.25084618277547899</v>
      </c>
      <c r="F57" s="2">
        <v>0.246442565477418</v>
      </c>
      <c r="G57" s="2">
        <v>0.24841155974585</v>
      </c>
      <c r="H57" s="2">
        <v>0.254334081174791</v>
      </c>
      <c r="I57" s="2">
        <v>0.251129363449692</v>
      </c>
      <c r="J57" s="2">
        <v>0.23984272608125801</v>
      </c>
      <c r="K57" s="2">
        <v>0.25426418088060299</v>
      </c>
      <c r="L57" s="2">
        <v>0.26053639846743298</v>
      </c>
      <c r="M57" s="2">
        <v>0.25900544719732899</v>
      </c>
      <c r="N57" s="2">
        <v>0.241912031988368</v>
      </c>
    </row>
    <row r="58" spans="1:14" x14ac:dyDescent="0.3">
      <c r="A58" s="8" t="s">
        <v>196</v>
      </c>
      <c r="B58" s="8" t="s">
        <v>48</v>
      </c>
      <c r="C58" s="2">
        <v>0.304767419417101</v>
      </c>
      <c r="D58" s="2">
        <v>0.30629264594389699</v>
      </c>
      <c r="E58" s="2">
        <v>0.30725836780744598</v>
      </c>
      <c r="F58" s="2">
        <v>0.31614765931119798</v>
      </c>
      <c r="G58" s="2">
        <v>0.31850789096126297</v>
      </c>
      <c r="H58" s="2">
        <v>0.31429736895778099</v>
      </c>
      <c r="I58" s="2">
        <v>0.325256673511294</v>
      </c>
      <c r="J58" s="2">
        <v>0.326780253385758</v>
      </c>
      <c r="K58" s="2">
        <v>0.32566441888139602</v>
      </c>
      <c r="L58" s="2">
        <v>0.32567049808429099</v>
      </c>
      <c r="M58" s="2">
        <v>0.33403619750483199</v>
      </c>
      <c r="N58" s="2">
        <v>0.339331152308252</v>
      </c>
    </row>
    <row r="59" spans="1:14" x14ac:dyDescent="0.3">
      <c r="A59" s="8" t="s">
        <v>196</v>
      </c>
      <c r="B59" s="8" t="s">
        <v>49</v>
      </c>
      <c r="C59" s="2">
        <v>0.30843466512256301</v>
      </c>
      <c r="D59" s="2">
        <v>0.30401819560272902</v>
      </c>
      <c r="E59" s="2">
        <v>0.301241068070703</v>
      </c>
      <c r="F59" s="2">
        <v>0.309342132398433</v>
      </c>
      <c r="G59" s="2">
        <v>0.30149620823939299</v>
      </c>
      <c r="H59" s="2">
        <v>0.29798082806444998</v>
      </c>
      <c r="I59" s="2">
        <v>0.28911704312115</v>
      </c>
      <c r="J59" s="2">
        <v>0.28702490170380102</v>
      </c>
      <c r="K59" s="2">
        <v>0.27627925426418098</v>
      </c>
      <c r="L59" s="2">
        <v>0.26800766283524902</v>
      </c>
      <c r="M59" s="2">
        <v>0.26128975575469998</v>
      </c>
      <c r="N59" s="2">
        <v>0.27208287895310801</v>
      </c>
    </row>
    <row r="60" spans="1:14" x14ac:dyDescent="0.3">
      <c r="A60" s="8" t="s">
        <v>196</v>
      </c>
      <c r="B60" s="8" t="s">
        <v>50</v>
      </c>
      <c r="C60" s="2">
        <v>0.11542173325612801</v>
      </c>
      <c r="D60" s="2">
        <v>0.11277482941622401</v>
      </c>
      <c r="E60" s="2">
        <v>0.106430989093644</v>
      </c>
      <c r="F60" s="2">
        <v>0.10125799133842001</v>
      </c>
      <c r="G60" s="2">
        <v>0.106169296987088</v>
      </c>
      <c r="H60" s="2">
        <v>0.108504996940649</v>
      </c>
      <c r="I60" s="2">
        <v>0.11088295687885</v>
      </c>
      <c r="J60" s="2">
        <v>0.117518567059851</v>
      </c>
      <c r="K60" s="2">
        <v>0.11543038476794901</v>
      </c>
      <c r="L60" s="2">
        <v>0.11724137931034501</v>
      </c>
      <c r="M60" s="2">
        <v>0.114742575997189</v>
      </c>
      <c r="N60" s="2">
        <v>0.119774627408215</v>
      </c>
    </row>
    <row r="61" spans="1:14" x14ac:dyDescent="0.3">
      <c r="A61" s="8" t="s">
        <v>196</v>
      </c>
      <c r="B61" s="8" t="s">
        <v>51</v>
      </c>
      <c r="C61" s="2">
        <v>2.2968538892105799E-2</v>
      </c>
      <c r="D61" s="2">
        <v>2.46398786959818E-2</v>
      </c>
      <c r="E61" s="2">
        <v>2.3881158330199301E-2</v>
      </c>
      <c r="F61" s="2">
        <v>1.73231594143122E-2</v>
      </c>
      <c r="G61" s="2">
        <v>1.5576962492314E-2</v>
      </c>
      <c r="H61" s="2">
        <v>1.73363246991638E-2</v>
      </c>
      <c r="I61" s="2">
        <v>1.82751540041068E-2</v>
      </c>
      <c r="J61" s="2">
        <v>2.35910878112713E-2</v>
      </c>
      <c r="K61" s="2">
        <v>2.36017453391511E-2</v>
      </c>
      <c r="L61" s="2">
        <v>2.5287356321839101E-2</v>
      </c>
      <c r="M61" s="2">
        <v>2.6005974345457698E-2</v>
      </c>
      <c r="N61" s="2">
        <v>2.65358051617594E-2</v>
      </c>
    </row>
    <row r="62" spans="1:14" x14ac:dyDescent="0.3">
      <c r="A62" s="8" t="s">
        <v>197</v>
      </c>
      <c r="B62" s="8" t="s">
        <v>46</v>
      </c>
      <c r="C62" s="2">
        <v>1.2416907061332E-2</v>
      </c>
      <c r="D62" s="2">
        <v>1.38735420503376E-2</v>
      </c>
      <c r="E62" s="2">
        <v>1.7181304817974301E-2</v>
      </c>
      <c r="F62" s="2">
        <v>1.50035722791141E-2</v>
      </c>
      <c r="G62" s="2">
        <v>1.2319851231985099E-2</v>
      </c>
      <c r="H62" s="2">
        <v>1.13934146063575E-2</v>
      </c>
      <c r="I62" s="2">
        <v>1.18084408484583E-2</v>
      </c>
      <c r="J62" s="2">
        <v>9.8433530906011906E-3</v>
      </c>
      <c r="K62" s="2">
        <v>6.8549212195621002E-3</v>
      </c>
      <c r="L62" s="2">
        <v>6.0599939400060596E-3</v>
      </c>
      <c r="M62" s="2">
        <v>5.2104617899468696E-3</v>
      </c>
      <c r="N62" s="2">
        <v>4.2608006341656804E-3</v>
      </c>
    </row>
    <row r="63" spans="1:14" x14ac:dyDescent="0.3">
      <c r="A63" s="8" t="s">
        <v>197</v>
      </c>
      <c r="B63" s="8" t="s">
        <v>47</v>
      </c>
      <c r="C63" s="2">
        <v>0.31155148626614798</v>
      </c>
      <c r="D63" s="2">
        <v>0.32007366482504601</v>
      </c>
      <c r="E63" s="2">
        <v>0.33389402859545803</v>
      </c>
      <c r="F63" s="2">
        <v>0.34615384615384598</v>
      </c>
      <c r="G63" s="2">
        <v>0.35413761041376102</v>
      </c>
      <c r="H63" s="2">
        <v>0.35649994303292698</v>
      </c>
      <c r="I63" s="2">
        <v>0.36004810846271601</v>
      </c>
      <c r="J63" s="2">
        <v>0.36198137171888201</v>
      </c>
      <c r="K63" s="2">
        <v>0.353488847963986</v>
      </c>
      <c r="L63" s="2">
        <v>0.34703565296434702</v>
      </c>
      <c r="M63" s="2">
        <v>0.33520637515324903</v>
      </c>
      <c r="N63" s="2">
        <v>0.32798256044391599</v>
      </c>
    </row>
    <row r="64" spans="1:14" x14ac:dyDescent="0.3">
      <c r="A64" s="8" t="s">
        <v>197</v>
      </c>
      <c r="B64" s="8" t="s">
        <v>48</v>
      </c>
      <c r="C64" s="2">
        <v>0.25975166185877302</v>
      </c>
      <c r="D64" s="2">
        <v>0.25721301411909098</v>
      </c>
      <c r="E64" s="2">
        <v>0.25832031719331999</v>
      </c>
      <c r="F64" s="2">
        <v>0.25815670397713703</v>
      </c>
      <c r="G64" s="2">
        <v>0.26336587633658798</v>
      </c>
      <c r="H64" s="2">
        <v>0.27093539933918198</v>
      </c>
      <c r="I64" s="2">
        <v>0.27181281434506899</v>
      </c>
      <c r="J64" s="2">
        <v>0.27963590177815401</v>
      </c>
      <c r="K64" s="2">
        <v>0.29025987313280099</v>
      </c>
      <c r="L64" s="2">
        <v>0.29895970104029901</v>
      </c>
      <c r="M64" s="2">
        <v>0.30649775234981602</v>
      </c>
      <c r="N64" s="2">
        <v>0.314704716607214</v>
      </c>
    </row>
    <row r="65" spans="1:14" x14ac:dyDescent="0.3">
      <c r="A65" s="8" t="s">
        <v>197</v>
      </c>
      <c r="B65" s="8" t="s">
        <v>49</v>
      </c>
      <c r="C65" s="2">
        <v>0.21334503950834099</v>
      </c>
      <c r="D65" s="2">
        <v>0.21522406384284801</v>
      </c>
      <c r="E65" s="2">
        <v>0.212783851976451</v>
      </c>
      <c r="F65" s="2">
        <v>0.21659919028340099</v>
      </c>
      <c r="G65" s="2">
        <v>0.21211064621106501</v>
      </c>
      <c r="H65" s="2">
        <v>0.206790475105389</v>
      </c>
      <c r="I65" s="2">
        <v>0.20216488082221701</v>
      </c>
      <c r="J65" s="2">
        <v>0.19570279424216799</v>
      </c>
      <c r="K65" s="2">
        <v>0.196234908942091</v>
      </c>
      <c r="L65" s="2">
        <v>0.19745480254519701</v>
      </c>
      <c r="M65" s="2">
        <v>0.20198201879852901</v>
      </c>
      <c r="N65" s="2">
        <v>0.201843043995244</v>
      </c>
    </row>
    <row r="66" spans="1:14" x14ac:dyDescent="0.3">
      <c r="A66" s="8" t="s">
        <v>197</v>
      </c>
      <c r="B66" s="8" t="s">
        <v>50</v>
      </c>
      <c r="C66" s="2">
        <v>0.150382541076132</v>
      </c>
      <c r="D66" s="2">
        <v>0.14254143646408801</v>
      </c>
      <c r="E66" s="2">
        <v>0.131803436260964</v>
      </c>
      <c r="F66" s="2">
        <v>0.123005477494642</v>
      </c>
      <c r="G66" s="2">
        <v>0.11773593677359399</v>
      </c>
      <c r="H66" s="2">
        <v>0.11188333143443099</v>
      </c>
      <c r="I66" s="2">
        <v>0.108353378526132</v>
      </c>
      <c r="J66" s="2">
        <v>0.10880609652836599</v>
      </c>
      <c r="K66" s="2">
        <v>0.106302435031717</v>
      </c>
      <c r="L66" s="2">
        <v>0.103726896273104</v>
      </c>
      <c r="M66" s="2">
        <v>0.10666121781773601</v>
      </c>
      <c r="N66" s="2">
        <v>0.106222750693619</v>
      </c>
    </row>
    <row r="67" spans="1:14" x14ac:dyDescent="0.3">
      <c r="A67" s="8" t="s">
        <v>197</v>
      </c>
      <c r="B67" s="8" t="s">
        <v>51</v>
      </c>
      <c r="C67" s="2">
        <v>5.2552364229273799E-2</v>
      </c>
      <c r="D67" s="2">
        <v>5.1074278698588098E-2</v>
      </c>
      <c r="E67" s="2">
        <v>4.6017061155833199E-2</v>
      </c>
      <c r="F67" s="2">
        <v>4.1081209811860003E-2</v>
      </c>
      <c r="G67" s="2">
        <v>4.03300790330079E-2</v>
      </c>
      <c r="H67" s="2">
        <v>4.2497436481713599E-2</v>
      </c>
      <c r="I67" s="2">
        <v>4.58123769954078E-2</v>
      </c>
      <c r="J67" s="2">
        <v>4.4030482641829002E-2</v>
      </c>
      <c r="K67" s="2">
        <v>4.6859013709842398E-2</v>
      </c>
      <c r="L67" s="2">
        <v>4.6762953237046802E-2</v>
      </c>
      <c r="M67" s="2">
        <v>4.4442174090723298E-2</v>
      </c>
      <c r="N67" s="2">
        <v>4.4986127625842302E-2</v>
      </c>
    </row>
    <row r="68" spans="1:14" x14ac:dyDescent="0.3">
      <c r="A68" s="8" t="s">
        <v>198</v>
      </c>
      <c r="B68" s="8" t="s">
        <v>46</v>
      </c>
      <c r="C68" s="2">
        <v>1.8834399431414399E-2</v>
      </c>
      <c r="D68" s="2">
        <v>1.8638669340568601E-2</v>
      </c>
      <c r="E68" s="2">
        <v>1.53539615564932E-2</v>
      </c>
      <c r="F68" s="2">
        <v>1.84170138127604E-2</v>
      </c>
      <c r="G68" s="2">
        <v>1.7547636989988201E-2</v>
      </c>
      <c r="H68" s="2">
        <v>1.6347900416711199E-2</v>
      </c>
      <c r="I68" s="2">
        <v>1.3606159687796601E-2</v>
      </c>
      <c r="J68" s="2">
        <v>1.03330658105939E-2</v>
      </c>
      <c r="K68" s="2">
        <v>9.6273291925465798E-3</v>
      </c>
      <c r="L68" s="2">
        <v>8.4289631359805006E-3</v>
      </c>
      <c r="M68" s="2">
        <v>7.2825634623387399E-3</v>
      </c>
      <c r="N68" s="2">
        <v>2.33396987057076E-3</v>
      </c>
    </row>
    <row r="69" spans="1:14" x14ac:dyDescent="0.3">
      <c r="A69" s="8" t="s">
        <v>198</v>
      </c>
      <c r="B69" s="8" t="s">
        <v>47</v>
      </c>
      <c r="C69" s="2">
        <v>0.28073916133617599</v>
      </c>
      <c r="D69" s="2">
        <v>0.287483779639023</v>
      </c>
      <c r="E69" s="2">
        <v>0.298288795124238</v>
      </c>
      <c r="F69" s="2">
        <v>0.301907476430607</v>
      </c>
      <c r="G69" s="2">
        <v>0.29938637097642401</v>
      </c>
      <c r="H69" s="2">
        <v>0.29778822523773901</v>
      </c>
      <c r="I69" s="2">
        <v>0.29480012656892701</v>
      </c>
      <c r="J69" s="2">
        <v>0.29363964686998401</v>
      </c>
      <c r="K69" s="2">
        <v>0.2851966873706</v>
      </c>
      <c r="L69" s="2">
        <v>0.28577231644155598</v>
      </c>
      <c r="M69" s="2">
        <v>0.29327923429046998</v>
      </c>
      <c r="N69" s="2">
        <v>0.27360492255463598</v>
      </c>
    </row>
    <row r="70" spans="1:14" x14ac:dyDescent="0.3">
      <c r="A70" s="8" t="s">
        <v>198</v>
      </c>
      <c r="B70" s="8" t="s">
        <v>48</v>
      </c>
      <c r="C70" s="2">
        <v>0.29850746268656703</v>
      </c>
      <c r="D70" s="2">
        <v>0.29621328300106198</v>
      </c>
      <c r="E70" s="2">
        <v>0.29453820909517098</v>
      </c>
      <c r="F70" s="2">
        <v>0.29730322297741701</v>
      </c>
      <c r="G70" s="2">
        <v>0.30315426848961102</v>
      </c>
      <c r="H70" s="2">
        <v>0.312212843252484</v>
      </c>
      <c r="I70" s="2">
        <v>0.32275076468726899</v>
      </c>
      <c r="J70" s="2">
        <v>0.33607544141251999</v>
      </c>
      <c r="K70" s="2">
        <v>0.34358178053830202</v>
      </c>
      <c r="L70" s="2">
        <v>0.34629836498425898</v>
      </c>
      <c r="M70" s="2">
        <v>0.34467332501040399</v>
      </c>
      <c r="N70" s="2">
        <v>0.360598345003183</v>
      </c>
    </row>
    <row r="71" spans="1:14" x14ac:dyDescent="0.3">
      <c r="A71" s="8" t="s">
        <v>198</v>
      </c>
      <c r="B71" s="8" t="s">
        <v>49</v>
      </c>
      <c r="C71" s="2">
        <v>0.26486614546316001</v>
      </c>
      <c r="D71" s="2">
        <v>0.26601392001887503</v>
      </c>
      <c r="E71" s="2">
        <v>0.27156586966713497</v>
      </c>
      <c r="F71" s="2">
        <v>0.26474457355843001</v>
      </c>
      <c r="G71" s="2">
        <v>0.26709010657767301</v>
      </c>
      <c r="H71" s="2">
        <v>0.26242119884603099</v>
      </c>
      <c r="I71" s="2">
        <v>0.25419259571775099</v>
      </c>
      <c r="J71" s="2">
        <v>0.24829454253611599</v>
      </c>
      <c r="K71" s="2">
        <v>0.245134575569358</v>
      </c>
      <c r="L71" s="2">
        <v>0.23814359703463001</v>
      </c>
      <c r="M71" s="2">
        <v>0.23824386183936699</v>
      </c>
      <c r="N71" s="2">
        <v>0.24273286653935899</v>
      </c>
    </row>
    <row r="72" spans="1:14" x14ac:dyDescent="0.3">
      <c r="A72" s="8" t="s">
        <v>198</v>
      </c>
      <c r="B72" s="8" t="s">
        <v>50</v>
      </c>
      <c r="C72" s="2">
        <v>0.109571191660744</v>
      </c>
      <c r="D72" s="2">
        <v>0.105579804176006</v>
      </c>
      <c r="E72" s="2">
        <v>9.5991561181434606E-2</v>
      </c>
      <c r="F72" s="2">
        <v>9.3071694803771102E-2</v>
      </c>
      <c r="G72" s="2">
        <v>8.7307568091290796E-2</v>
      </c>
      <c r="H72" s="2">
        <v>8.6761406133133906E-2</v>
      </c>
      <c r="I72" s="2">
        <v>8.8070878599303903E-2</v>
      </c>
      <c r="J72" s="2">
        <v>8.5172552166934201E-2</v>
      </c>
      <c r="K72" s="2">
        <v>9.0269151138716294E-2</v>
      </c>
      <c r="L72" s="2">
        <v>9.7288514268305107E-2</v>
      </c>
      <c r="M72" s="2">
        <v>9.4361215147732005E-2</v>
      </c>
      <c r="N72" s="2">
        <v>9.7708465945257797E-2</v>
      </c>
    </row>
    <row r="73" spans="1:14" x14ac:dyDescent="0.3">
      <c r="A73" s="8" t="s">
        <v>198</v>
      </c>
      <c r="B73" s="8" t="s">
        <v>51</v>
      </c>
      <c r="C73" s="2">
        <v>2.74816394219379E-2</v>
      </c>
      <c r="D73" s="2">
        <v>2.6070543824466198E-2</v>
      </c>
      <c r="E73" s="2">
        <v>2.42616033755274E-2</v>
      </c>
      <c r="F73" s="2">
        <v>2.4556018417013801E-2</v>
      </c>
      <c r="G73" s="2">
        <v>2.55140488750135E-2</v>
      </c>
      <c r="H73" s="2">
        <v>2.4468426113901098E-2</v>
      </c>
      <c r="I73" s="2">
        <v>2.65794747389516E-2</v>
      </c>
      <c r="J73" s="2">
        <v>2.64847512038523E-2</v>
      </c>
      <c r="K73" s="2">
        <v>2.6190476190476202E-2</v>
      </c>
      <c r="L73" s="2">
        <v>2.40682441352696E-2</v>
      </c>
      <c r="M73" s="2">
        <v>2.2159800249687899E-2</v>
      </c>
      <c r="N73" s="2">
        <v>2.3021430086993401E-2</v>
      </c>
    </row>
    <row r="74" spans="1:14" x14ac:dyDescent="0.3">
      <c r="A74" s="8" t="s">
        <v>199</v>
      </c>
      <c r="B74" s="8" t="s">
        <v>46</v>
      </c>
      <c r="C74" s="2">
        <v>1.49253731343284E-2</v>
      </c>
      <c r="D74" s="2">
        <v>1.9760790431617301E-2</v>
      </c>
      <c r="E74" s="2">
        <v>2.0351526364477301E-2</v>
      </c>
      <c r="F74" s="2">
        <v>1.8003273322422301E-2</v>
      </c>
      <c r="G74" s="2">
        <v>1.4995947041340199E-2</v>
      </c>
      <c r="H74" s="2">
        <v>1.26988370538698E-2</v>
      </c>
      <c r="I74" s="2">
        <v>1.0302381589510299E-2</v>
      </c>
      <c r="J74" s="2">
        <v>1.17678170038345E-2</v>
      </c>
      <c r="K74" s="2">
        <v>1.01010101010101E-2</v>
      </c>
      <c r="L74" s="2">
        <v>7.7869881939211299E-3</v>
      </c>
      <c r="M74" s="2">
        <v>7.080078125E-3</v>
      </c>
      <c r="N74" s="2">
        <v>6.10113809691423E-3</v>
      </c>
    </row>
    <row r="75" spans="1:14" x14ac:dyDescent="0.3">
      <c r="A75" s="8" t="s">
        <v>199</v>
      </c>
      <c r="B75" s="8" t="s">
        <v>47</v>
      </c>
      <c r="C75" s="2">
        <v>0.282632293080054</v>
      </c>
      <c r="D75" s="2">
        <v>0.29225169006760299</v>
      </c>
      <c r="E75" s="2">
        <v>0.28439275802828101</v>
      </c>
      <c r="F75" s="2">
        <v>0.28559738134206197</v>
      </c>
      <c r="G75" s="2">
        <v>0.28721967035936202</v>
      </c>
      <c r="H75" s="2">
        <v>0.29193958027001699</v>
      </c>
      <c r="I75" s="2">
        <v>0.29301578806529299</v>
      </c>
      <c r="J75" s="2">
        <v>0.28864207325135499</v>
      </c>
      <c r="K75" s="2">
        <v>0.29424111242293099</v>
      </c>
      <c r="L75" s="2">
        <v>0.29640793770409402</v>
      </c>
      <c r="M75" s="2">
        <v>0.30078125</v>
      </c>
      <c r="N75" s="2">
        <v>0.30775548515780798</v>
      </c>
    </row>
    <row r="76" spans="1:14" x14ac:dyDescent="0.3">
      <c r="A76" s="8" t="s">
        <v>199</v>
      </c>
      <c r="B76" s="8" t="s">
        <v>48</v>
      </c>
      <c r="C76" s="2">
        <v>0.295386702849389</v>
      </c>
      <c r="D76" s="2">
        <v>0.29108164326573099</v>
      </c>
      <c r="E76" s="2">
        <v>0.30249768732654903</v>
      </c>
      <c r="F76" s="2">
        <v>0.30714675395526497</v>
      </c>
      <c r="G76" s="2">
        <v>0.31504998649013799</v>
      </c>
      <c r="H76" s="2">
        <v>0.32629327629996002</v>
      </c>
      <c r="I76" s="2">
        <v>0.33930960663633902</v>
      </c>
      <c r="J76" s="2">
        <v>0.34668782229274098</v>
      </c>
      <c r="K76" s="2">
        <v>0.34290961563688799</v>
      </c>
      <c r="L76" s="2">
        <v>0.34539060537553401</v>
      </c>
      <c r="M76" s="2">
        <v>0.3428955078125</v>
      </c>
      <c r="N76" s="2">
        <v>0.34072509679690199</v>
      </c>
    </row>
    <row r="77" spans="1:14" x14ac:dyDescent="0.3">
      <c r="A77" s="8" t="s">
        <v>199</v>
      </c>
      <c r="B77" s="8" t="s">
        <v>49</v>
      </c>
      <c r="C77" s="2">
        <v>0.28805970149253701</v>
      </c>
      <c r="D77" s="2">
        <v>0.28380135205408202</v>
      </c>
      <c r="E77" s="2">
        <v>0.287035813400291</v>
      </c>
      <c r="F77" s="2">
        <v>0.29064375340971099</v>
      </c>
      <c r="G77" s="2">
        <v>0.28721967035936202</v>
      </c>
      <c r="H77" s="2">
        <v>0.27469589627055202</v>
      </c>
      <c r="I77" s="2">
        <v>0.26304522344126302</v>
      </c>
      <c r="J77" s="2">
        <v>0.25955308739917998</v>
      </c>
      <c r="K77" s="2">
        <v>0.253312344221435</v>
      </c>
      <c r="L77" s="2">
        <v>0.249811605124341</v>
      </c>
      <c r="M77" s="2">
        <v>0.24609375</v>
      </c>
      <c r="N77" s="2">
        <v>0.24287222808870099</v>
      </c>
    </row>
    <row r="78" spans="1:14" x14ac:dyDescent="0.3">
      <c r="A78" s="8" t="s">
        <v>199</v>
      </c>
      <c r="B78" s="8" t="s">
        <v>50</v>
      </c>
      <c r="C78" s="2">
        <v>9.4843962008141103E-2</v>
      </c>
      <c r="D78" s="2">
        <v>9.1523660946437893E-2</v>
      </c>
      <c r="E78" s="2">
        <v>8.4709924672921905E-2</v>
      </c>
      <c r="F78" s="2">
        <v>7.9241680305510098E-2</v>
      </c>
      <c r="G78" s="2">
        <v>7.7681707646581999E-2</v>
      </c>
      <c r="H78" s="2">
        <v>7.6594038230183098E-2</v>
      </c>
      <c r="I78" s="2">
        <v>7.6665774685576699E-2</v>
      </c>
      <c r="J78" s="2">
        <v>7.6556921856406196E-2</v>
      </c>
      <c r="K78" s="2">
        <v>8.3300537845992395E-2</v>
      </c>
      <c r="L78" s="2">
        <v>8.4903290630494899E-2</v>
      </c>
      <c r="M78" s="2">
        <v>8.7890625E-2</v>
      </c>
      <c r="N78" s="2">
        <v>8.6941217881027794E-2</v>
      </c>
    </row>
    <row r="79" spans="1:14" x14ac:dyDescent="0.3">
      <c r="A79" s="8" t="s">
        <v>199</v>
      </c>
      <c r="B79" s="8" t="s">
        <v>51</v>
      </c>
      <c r="C79" s="2">
        <v>2.4151967435549499E-2</v>
      </c>
      <c r="D79" s="2">
        <v>2.1580863234529402E-2</v>
      </c>
      <c r="E79" s="2">
        <v>2.10122902074798E-2</v>
      </c>
      <c r="F79" s="2">
        <v>1.9367157665029999E-2</v>
      </c>
      <c r="G79" s="2">
        <v>1.78330181032153E-2</v>
      </c>
      <c r="H79" s="2">
        <v>1.7778371875417701E-2</v>
      </c>
      <c r="I79" s="2">
        <v>1.7661225582017701E-2</v>
      </c>
      <c r="J79" s="2">
        <v>1.67922781964829E-2</v>
      </c>
      <c r="K79" s="2">
        <v>1.61353797717434E-2</v>
      </c>
      <c r="L79" s="2">
        <v>1.56995729716152E-2</v>
      </c>
      <c r="M79" s="2">
        <v>1.52587890625E-2</v>
      </c>
      <c r="N79" s="2">
        <v>1.5604833978646E-2</v>
      </c>
    </row>
    <row r="80" spans="1:14" x14ac:dyDescent="0.3">
      <c r="A80" s="8" t="s">
        <v>200</v>
      </c>
      <c r="B80" s="8" t="s">
        <v>46</v>
      </c>
      <c r="C80" s="2">
        <v>2.5032938076416301E-2</v>
      </c>
      <c r="D80" s="2">
        <v>1.4197742045843301E-2</v>
      </c>
      <c r="E80" s="2">
        <v>1.8611670020120701E-2</v>
      </c>
      <c r="F80" s="2">
        <v>2.14412381105916E-2</v>
      </c>
      <c r="G80" s="2">
        <v>1.7102137767220901E-2</v>
      </c>
      <c r="H80" s="2">
        <v>1.3666718434539499E-2</v>
      </c>
      <c r="I80" s="2">
        <v>1.2847965738758E-2</v>
      </c>
      <c r="J80" s="2">
        <v>1.40909090909091E-2</v>
      </c>
      <c r="K80" s="2">
        <v>1.0172490048650999E-2</v>
      </c>
      <c r="L80" s="2">
        <v>9.8039215686274508E-3</v>
      </c>
      <c r="M80" s="2">
        <v>6.5517732516735504E-3</v>
      </c>
      <c r="N80" s="2">
        <v>1.72989002841962E-2</v>
      </c>
    </row>
    <row r="81" spans="1:14" x14ac:dyDescent="0.3">
      <c r="A81" s="8" t="s">
        <v>200</v>
      </c>
      <c r="B81" s="8" t="s">
        <v>47</v>
      </c>
      <c r="C81" s="2">
        <v>0.29776021080368897</v>
      </c>
      <c r="D81" s="2">
        <v>0.299863154293534</v>
      </c>
      <c r="E81" s="2">
        <v>0.31170355466130101</v>
      </c>
      <c r="F81" s="2">
        <v>0.317104626793487</v>
      </c>
      <c r="G81" s="2">
        <v>0.32794932699920798</v>
      </c>
      <c r="H81" s="2">
        <v>0.33452399440906999</v>
      </c>
      <c r="I81" s="2">
        <v>0.32624655858060603</v>
      </c>
      <c r="J81" s="2">
        <v>0.32227272727272699</v>
      </c>
      <c r="K81" s="2">
        <v>0.31711632021229502</v>
      </c>
      <c r="L81" s="2">
        <v>0.31074168797953999</v>
      </c>
      <c r="M81" s="2">
        <v>0.31391539666714102</v>
      </c>
      <c r="N81" s="2">
        <v>0.35265043865068602</v>
      </c>
    </row>
    <row r="82" spans="1:14" x14ac:dyDescent="0.3">
      <c r="A82" s="8" t="s">
        <v>200</v>
      </c>
      <c r="B82" s="8" t="s">
        <v>48</v>
      </c>
      <c r="C82" s="2">
        <v>0.28837285902503301</v>
      </c>
      <c r="D82" s="2">
        <v>0.29729729729729698</v>
      </c>
      <c r="E82" s="2">
        <v>0.29577464788732399</v>
      </c>
      <c r="F82" s="2">
        <v>0.29711429953248403</v>
      </c>
      <c r="G82" s="2">
        <v>0.29691211401425199</v>
      </c>
      <c r="H82" s="2">
        <v>0.30843298648858503</v>
      </c>
      <c r="I82" s="2">
        <v>0.31553992046497398</v>
      </c>
      <c r="J82" s="2">
        <v>0.32196969696969702</v>
      </c>
      <c r="K82" s="2">
        <v>0.33864071944567298</v>
      </c>
      <c r="L82" s="2">
        <v>0.34938903097470903</v>
      </c>
      <c r="M82" s="2">
        <v>0.35336846603048</v>
      </c>
      <c r="N82" s="2">
        <v>0.33967626343753898</v>
      </c>
    </row>
    <row r="83" spans="1:14" x14ac:dyDescent="0.3">
      <c r="A83" s="8" t="s">
        <v>200</v>
      </c>
      <c r="B83" s="8" t="s">
        <v>49</v>
      </c>
      <c r="C83" s="2">
        <v>0.250329380764163</v>
      </c>
      <c r="D83" s="2">
        <v>0.25761204242216901</v>
      </c>
      <c r="E83" s="2">
        <v>0.254862508383635</v>
      </c>
      <c r="F83" s="2">
        <v>0.25100757697888099</v>
      </c>
      <c r="G83" s="2">
        <v>0.24908946951702299</v>
      </c>
      <c r="H83" s="2">
        <v>0.24351607392452199</v>
      </c>
      <c r="I83" s="2">
        <v>0.24349954114408101</v>
      </c>
      <c r="J83" s="2">
        <v>0.240757575757576</v>
      </c>
      <c r="K83" s="2">
        <v>0.230723868494766</v>
      </c>
      <c r="L83" s="2">
        <v>0.225206024438761</v>
      </c>
      <c r="M83" s="2">
        <v>0.223045150263495</v>
      </c>
      <c r="N83" s="2">
        <v>0.20079080687013501</v>
      </c>
    </row>
    <row r="84" spans="1:14" x14ac:dyDescent="0.3">
      <c r="A84" s="8" t="s">
        <v>200</v>
      </c>
      <c r="B84" s="8" t="s">
        <v>50</v>
      </c>
      <c r="C84" s="2">
        <v>0.11396574440052699</v>
      </c>
      <c r="D84" s="2">
        <v>0.105029079712624</v>
      </c>
      <c r="E84" s="2">
        <v>9.4567404426559407E-2</v>
      </c>
      <c r="F84" s="2">
        <v>8.8505561824923404E-2</v>
      </c>
      <c r="G84" s="2">
        <v>8.5193982581156E-2</v>
      </c>
      <c r="H84" s="2">
        <v>7.4701040534244506E-2</v>
      </c>
      <c r="I84" s="2">
        <v>7.7393698378709103E-2</v>
      </c>
      <c r="J84" s="2">
        <v>7.6969696969696993E-2</v>
      </c>
      <c r="K84" s="2">
        <v>8.1232492997198896E-2</v>
      </c>
      <c r="L84" s="2">
        <v>8.3830633702756494E-2</v>
      </c>
      <c r="M84" s="2">
        <v>8.2751744765702906E-2</v>
      </c>
      <c r="N84" s="2">
        <v>7.31496354874583E-2</v>
      </c>
    </row>
    <row r="85" spans="1:14" x14ac:dyDescent="0.3">
      <c r="A85" s="8" t="s">
        <v>200</v>
      </c>
      <c r="B85" s="8" t="s">
        <v>51</v>
      </c>
      <c r="C85" s="2">
        <v>2.4538866930171301E-2</v>
      </c>
      <c r="D85" s="2">
        <v>2.60006842285323E-2</v>
      </c>
      <c r="E85" s="2">
        <v>2.44802146210597E-2</v>
      </c>
      <c r="F85" s="2">
        <v>2.4826696759632401E-2</v>
      </c>
      <c r="G85" s="2">
        <v>2.37529691211401E-2</v>
      </c>
      <c r="H85" s="2">
        <v>2.51591862090387E-2</v>
      </c>
      <c r="I85" s="2">
        <v>2.44723156928724E-2</v>
      </c>
      <c r="J85" s="2">
        <v>2.3939393939393899E-2</v>
      </c>
      <c r="K85" s="2">
        <v>2.2114108801415299E-2</v>
      </c>
      <c r="L85" s="2">
        <v>2.1028701335606699E-2</v>
      </c>
      <c r="M85" s="2">
        <v>2.03674690215069E-2</v>
      </c>
      <c r="N85" s="2">
        <v>1.6433955269986401E-2</v>
      </c>
    </row>
    <row r="86" spans="1:14" x14ac:dyDescent="0.3">
      <c r="A86" s="8" t="s">
        <v>201</v>
      </c>
      <c r="B86" s="8" t="s">
        <v>46</v>
      </c>
      <c r="C86" s="2">
        <v>1.13722517058378E-2</v>
      </c>
      <c r="D86" s="2">
        <v>1.00935499753816E-2</v>
      </c>
      <c r="E86" s="2">
        <v>1.1414392059553399E-2</v>
      </c>
      <c r="F86" s="2">
        <v>1.1285510442340101E-2</v>
      </c>
      <c r="G86" s="2">
        <v>1.0210593490746701E-2</v>
      </c>
      <c r="H86" s="2">
        <v>8.3123425692695208E-3</v>
      </c>
      <c r="I86" s="2">
        <v>5.9629535650849996E-3</v>
      </c>
      <c r="J86" s="2">
        <v>5.5304172951231804E-3</v>
      </c>
      <c r="K86" s="2">
        <v>6.1552490596147296E-3</v>
      </c>
      <c r="L86" s="2">
        <v>3.7996545768566501E-3</v>
      </c>
      <c r="M86" s="2">
        <v>3.8249521880976498E-3</v>
      </c>
      <c r="N86" s="2">
        <v>2.1146355036171399E-3</v>
      </c>
    </row>
    <row r="87" spans="1:14" x14ac:dyDescent="0.3">
      <c r="A87" s="8" t="s">
        <v>201</v>
      </c>
      <c r="B87" s="8" t="s">
        <v>47</v>
      </c>
      <c r="C87" s="2">
        <v>0.27482941622441198</v>
      </c>
      <c r="D87" s="2">
        <v>0.27449532250123099</v>
      </c>
      <c r="E87" s="2">
        <v>0.27344913151364802</v>
      </c>
      <c r="F87" s="2">
        <v>0.27266830976780398</v>
      </c>
      <c r="G87" s="2">
        <v>0.27887683471601799</v>
      </c>
      <c r="H87" s="2">
        <v>0.27821158690176301</v>
      </c>
      <c r="I87" s="2">
        <v>0.27328089317432103</v>
      </c>
      <c r="J87" s="2">
        <v>0.26809954751131199</v>
      </c>
      <c r="K87" s="2">
        <v>0.274136555340249</v>
      </c>
      <c r="L87" s="2">
        <v>0.27219343696027598</v>
      </c>
      <c r="M87" s="2">
        <v>0.26797165035437098</v>
      </c>
      <c r="N87" s="2">
        <v>0.25709515859766302</v>
      </c>
    </row>
    <row r="88" spans="1:14" x14ac:dyDescent="0.3">
      <c r="A88" s="8" t="s">
        <v>201</v>
      </c>
      <c r="B88" s="8" t="s">
        <v>48</v>
      </c>
      <c r="C88" s="2">
        <v>0.30540813747788698</v>
      </c>
      <c r="D88" s="2">
        <v>0.30514524864598702</v>
      </c>
      <c r="E88" s="2">
        <v>0.309925558312655</v>
      </c>
      <c r="F88" s="2">
        <v>0.30976780386561198</v>
      </c>
      <c r="G88" s="2">
        <v>0.31167836630504098</v>
      </c>
      <c r="H88" s="2">
        <v>0.31612090680100802</v>
      </c>
      <c r="I88" s="2">
        <v>0.32504440497335702</v>
      </c>
      <c r="J88" s="2">
        <v>0.33383609854198099</v>
      </c>
      <c r="K88" s="2">
        <v>0.33637296249857501</v>
      </c>
      <c r="L88" s="2">
        <v>0.345653425446172</v>
      </c>
      <c r="M88" s="2">
        <v>0.348408144898189</v>
      </c>
      <c r="N88" s="2">
        <v>0.35492487479131901</v>
      </c>
    </row>
    <row r="89" spans="1:14" x14ac:dyDescent="0.3">
      <c r="A89" s="8" t="s">
        <v>201</v>
      </c>
      <c r="B89" s="8" t="s">
        <v>49</v>
      </c>
      <c r="C89" s="2">
        <v>0.28455900935051798</v>
      </c>
      <c r="D89" s="2">
        <v>0.28520433284096502</v>
      </c>
      <c r="E89" s="2">
        <v>0.28957816377171203</v>
      </c>
      <c r="F89" s="2">
        <v>0.29666623427163102</v>
      </c>
      <c r="G89" s="2">
        <v>0.29227823867262298</v>
      </c>
      <c r="H89" s="2">
        <v>0.28866498740554197</v>
      </c>
      <c r="I89" s="2">
        <v>0.28292311596041603</v>
      </c>
      <c r="J89" s="2">
        <v>0.27337858220211197</v>
      </c>
      <c r="K89" s="2">
        <v>0.256354724723584</v>
      </c>
      <c r="L89" s="2">
        <v>0.25469199769717898</v>
      </c>
      <c r="M89" s="2">
        <v>0.25120935988300103</v>
      </c>
      <c r="N89" s="2">
        <v>0.25520311630495301</v>
      </c>
    </row>
    <row r="90" spans="1:14" x14ac:dyDescent="0.3">
      <c r="A90" s="8" t="s">
        <v>201</v>
      </c>
      <c r="B90" s="8" t="s">
        <v>50</v>
      </c>
      <c r="C90" s="2">
        <v>0.10424564063684599</v>
      </c>
      <c r="D90" s="2">
        <v>0.105736090595766</v>
      </c>
      <c r="E90" s="2">
        <v>9.8759305210918094E-2</v>
      </c>
      <c r="F90" s="2">
        <v>9.5083668439486305E-2</v>
      </c>
      <c r="G90" s="2">
        <v>9.1001914486279506E-2</v>
      </c>
      <c r="H90" s="2">
        <v>9.2821158690176306E-2</v>
      </c>
      <c r="I90" s="2">
        <v>9.6041613803603099E-2</v>
      </c>
      <c r="J90" s="2">
        <v>0.10130718954248399</v>
      </c>
      <c r="K90" s="2">
        <v>0.10919867776131301</v>
      </c>
      <c r="L90" s="2">
        <v>0.10650546919977</v>
      </c>
      <c r="M90" s="2">
        <v>0.11103611204859901</v>
      </c>
      <c r="N90" s="2">
        <v>0.111741791875348</v>
      </c>
    </row>
    <row r="91" spans="1:14" x14ac:dyDescent="0.3">
      <c r="A91" s="8" t="s">
        <v>201</v>
      </c>
      <c r="B91" s="8" t="s">
        <v>51</v>
      </c>
      <c r="C91" s="2">
        <v>1.9585544604498399E-2</v>
      </c>
      <c r="D91" s="2">
        <v>1.93254554406696E-2</v>
      </c>
      <c r="E91" s="2">
        <v>1.6873449131513601E-2</v>
      </c>
      <c r="F91" s="2">
        <v>1.45284732131275E-2</v>
      </c>
      <c r="G91" s="2">
        <v>1.5954052329291601E-2</v>
      </c>
      <c r="H91" s="2">
        <v>1.58690176322418E-2</v>
      </c>
      <c r="I91" s="2">
        <v>1.67470185232175E-2</v>
      </c>
      <c r="J91" s="2">
        <v>1.7848164906988401E-2</v>
      </c>
      <c r="K91" s="2">
        <v>1.7781830616664801E-2</v>
      </c>
      <c r="L91" s="2">
        <v>1.7156016119746698E-2</v>
      </c>
      <c r="M91" s="2">
        <v>1.7549780627742199E-2</v>
      </c>
      <c r="N91" s="2">
        <v>1.8920422927100701E-2</v>
      </c>
    </row>
    <row r="92" spans="1:14" x14ac:dyDescent="0.3">
      <c r="A92" s="8" t="s">
        <v>202</v>
      </c>
      <c r="B92" s="8" t="s">
        <v>46</v>
      </c>
      <c r="C92" s="2">
        <v>1.2957046503372399E-2</v>
      </c>
      <c r="D92" s="2">
        <v>1.1369788846778601E-2</v>
      </c>
      <c r="E92" s="2">
        <v>1.3210278682591401E-2</v>
      </c>
      <c r="F92" s="2">
        <v>1.10719677906392E-2</v>
      </c>
      <c r="G92" s="2">
        <v>1.1668611435239199E-2</v>
      </c>
      <c r="H92" s="2">
        <v>1.0257245197004199E-2</v>
      </c>
      <c r="I92" s="2">
        <v>7.6567235603764603E-3</v>
      </c>
      <c r="J92" s="2">
        <v>5.7695306408856997E-3</v>
      </c>
      <c r="K92" s="2">
        <v>4.2600189334174804E-3</v>
      </c>
      <c r="L92" s="2">
        <v>3.6849378166743398E-3</v>
      </c>
      <c r="M92" s="2">
        <v>3.4607519270095999E-3</v>
      </c>
      <c r="N92" s="2">
        <v>2.79372962905479E-3</v>
      </c>
    </row>
    <row r="93" spans="1:14" x14ac:dyDescent="0.3">
      <c r="A93" s="8" t="s">
        <v>202</v>
      </c>
      <c r="B93" s="8" t="s">
        <v>47</v>
      </c>
      <c r="C93" s="2">
        <v>0.25807596734114302</v>
      </c>
      <c r="D93" s="2">
        <v>0.25789568669915203</v>
      </c>
      <c r="E93" s="2">
        <v>0.26909156713716997</v>
      </c>
      <c r="F93" s="2">
        <v>0.28166415031035102</v>
      </c>
      <c r="G93" s="2">
        <v>0.28554759126521101</v>
      </c>
      <c r="H93" s="2">
        <v>0.28948225333767502</v>
      </c>
      <c r="I93" s="2">
        <v>0.29909076407720497</v>
      </c>
      <c r="J93" s="2">
        <v>0.30063932636831397</v>
      </c>
      <c r="K93" s="2">
        <v>0.28542126853897098</v>
      </c>
      <c r="L93" s="2">
        <v>0.28558268079226201</v>
      </c>
      <c r="M93" s="2">
        <v>0.28881547899952797</v>
      </c>
      <c r="N93" s="2">
        <v>0.28759894459102903</v>
      </c>
    </row>
    <row r="94" spans="1:14" x14ac:dyDescent="0.3">
      <c r="A94" s="8" t="s">
        <v>202</v>
      </c>
      <c r="B94" s="8" t="s">
        <v>48</v>
      </c>
      <c r="C94" s="2">
        <v>0.32055378061767797</v>
      </c>
      <c r="D94" s="2">
        <v>0.32124165313120401</v>
      </c>
      <c r="E94" s="2">
        <v>0.311798769453493</v>
      </c>
      <c r="F94" s="2">
        <v>0.30833752726052699</v>
      </c>
      <c r="G94" s="2">
        <v>0.30855142523753998</v>
      </c>
      <c r="H94" s="2">
        <v>0.31048518397915997</v>
      </c>
      <c r="I94" s="2">
        <v>0.31408518104960897</v>
      </c>
      <c r="J94" s="2">
        <v>0.31825978481209999</v>
      </c>
      <c r="K94" s="2">
        <v>0.321236983275481</v>
      </c>
      <c r="L94" s="2">
        <v>0.31890066021802499</v>
      </c>
      <c r="M94" s="2">
        <v>0.32468145351580902</v>
      </c>
      <c r="N94" s="2">
        <v>0.333229861865591</v>
      </c>
    </row>
    <row r="95" spans="1:14" x14ac:dyDescent="0.3">
      <c r="A95" s="8" t="s">
        <v>202</v>
      </c>
      <c r="B95" s="8" t="s">
        <v>49</v>
      </c>
      <c r="C95" s="2">
        <v>0.31309904153354601</v>
      </c>
      <c r="D95" s="2">
        <v>0.317632196354449</v>
      </c>
      <c r="E95" s="2">
        <v>0.31921824104234497</v>
      </c>
      <c r="F95" s="2">
        <v>0.30816977017279001</v>
      </c>
      <c r="G95" s="2">
        <v>0.305384230705117</v>
      </c>
      <c r="H95" s="2">
        <v>0.296320416802344</v>
      </c>
      <c r="I95" s="2">
        <v>0.28361780188227798</v>
      </c>
      <c r="J95" s="2">
        <v>0.26929674099485401</v>
      </c>
      <c r="K95" s="2">
        <v>0.27059009151151803</v>
      </c>
      <c r="L95" s="2">
        <v>0.26930753876861702</v>
      </c>
      <c r="M95" s="2">
        <v>0.26459021551046102</v>
      </c>
      <c r="N95" s="2">
        <v>0.26307620673599302</v>
      </c>
    </row>
    <row r="96" spans="1:14" x14ac:dyDescent="0.3">
      <c r="A96" s="8" t="s">
        <v>202</v>
      </c>
      <c r="B96" s="8" t="s">
        <v>50</v>
      </c>
      <c r="C96" s="2">
        <v>8.4664536741214103E-2</v>
      </c>
      <c r="D96" s="2">
        <v>8.2115141671178504E-2</v>
      </c>
      <c r="E96" s="2">
        <v>7.8718783930510294E-2</v>
      </c>
      <c r="F96" s="2">
        <v>8.2368730078845806E-2</v>
      </c>
      <c r="G96" s="2">
        <v>8.1346891148524794E-2</v>
      </c>
      <c r="H96" s="2">
        <v>8.6291110387495901E-2</v>
      </c>
      <c r="I96" s="2">
        <v>8.7733290795980204E-2</v>
      </c>
      <c r="J96" s="2">
        <v>9.76142211133635E-2</v>
      </c>
      <c r="K96" s="2">
        <v>0.10981382139476201</v>
      </c>
      <c r="L96" s="2">
        <v>0.11331183786273601</v>
      </c>
      <c r="M96" s="2">
        <v>0.107126002831524</v>
      </c>
      <c r="N96" s="2">
        <v>0.101815924258886</v>
      </c>
    </row>
    <row r="97" spans="1:15" x14ac:dyDescent="0.3">
      <c r="A97" s="8" t="s">
        <v>202</v>
      </c>
      <c r="B97" s="8" t="s">
        <v>51</v>
      </c>
      <c r="C97" s="2">
        <v>1.06496272630458E-2</v>
      </c>
      <c r="D97" s="2">
        <v>9.7455332972387707E-3</v>
      </c>
      <c r="E97" s="2">
        <v>7.9623597538907003E-3</v>
      </c>
      <c r="F97" s="2">
        <v>8.3878543868478404E-3</v>
      </c>
      <c r="G97" s="2">
        <v>7.5012502083680599E-3</v>
      </c>
      <c r="H97" s="2">
        <v>7.1637902963204202E-3</v>
      </c>
      <c r="I97" s="2">
        <v>7.8162386345509705E-3</v>
      </c>
      <c r="J97" s="2">
        <v>8.4203960704818306E-3</v>
      </c>
      <c r="K97" s="2">
        <v>8.6778163458504295E-3</v>
      </c>
      <c r="L97" s="2">
        <v>9.2123445416858601E-3</v>
      </c>
      <c r="M97" s="2">
        <v>1.13260972156678E-2</v>
      </c>
      <c r="N97" s="2">
        <v>1.14853329194475E-2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46</v>
      </c>
      <c r="C102" s="2">
        <v>-0.282608695652174</v>
      </c>
      <c r="D102" s="2">
        <v>0.66666666666666696</v>
      </c>
      <c r="E102" s="2">
        <v>-0.163636363636364</v>
      </c>
      <c r="F102" s="2">
        <v>4.3478260869565202E-2</v>
      </c>
      <c r="G102" s="2">
        <v>-0.22916666666666699</v>
      </c>
      <c r="H102" s="2">
        <v>-0.29729729729729698</v>
      </c>
      <c r="I102" s="2">
        <v>-7.69230769230769E-2</v>
      </c>
      <c r="J102" s="2">
        <v>0</v>
      </c>
      <c r="K102" s="2">
        <v>-0.29166666666666702</v>
      </c>
      <c r="L102" s="2">
        <v>0.64705882352941202</v>
      </c>
      <c r="M102" s="2">
        <v>-0.92857142857142905</v>
      </c>
      <c r="N102" s="3">
        <v>-0.91666666666666696</v>
      </c>
      <c r="O102" s="3">
        <v>-0.96363636363636396</v>
      </c>
    </row>
    <row r="103" spans="1:15" x14ac:dyDescent="0.3">
      <c r="A103" s="8" t="s">
        <v>196</v>
      </c>
      <c r="B103" s="8" t="s">
        <v>47</v>
      </c>
      <c r="C103" s="2">
        <v>4.5930701047542301E-2</v>
      </c>
      <c r="D103" s="2">
        <v>2.7734976887519299E-2</v>
      </c>
      <c r="E103" s="2">
        <v>-0.104197901049475</v>
      </c>
      <c r="F103" s="2">
        <v>1.4225941422594099E-2</v>
      </c>
      <c r="G103" s="2">
        <v>2.8877887788778901E-2</v>
      </c>
      <c r="H103" s="2">
        <v>-1.9246190858059301E-2</v>
      </c>
      <c r="I103" s="2">
        <v>-0.10220768601798901</v>
      </c>
      <c r="J103" s="2">
        <v>0.167577413479053</v>
      </c>
      <c r="K103" s="2">
        <v>6.0842433697347903E-2</v>
      </c>
      <c r="L103" s="2">
        <v>8.38235294117647E-2</v>
      </c>
      <c r="M103" s="2">
        <v>-9.7014925373134303E-2</v>
      </c>
      <c r="N103" s="3">
        <v>0.21220400728597399</v>
      </c>
      <c r="O103" s="3">
        <v>-2.2488755622188899E-3</v>
      </c>
    </row>
    <row r="104" spans="1:15" x14ac:dyDescent="0.3">
      <c r="A104" s="8" t="s">
        <v>196</v>
      </c>
      <c r="B104" s="8" t="s">
        <v>48</v>
      </c>
      <c r="C104" s="2">
        <v>2.3432552248258399E-2</v>
      </c>
      <c r="D104" s="2">
        <v>1.11386138613861E-2</v>
      </c>
      <c r="E104" s="2">
        <v>-6.1811505507955902E-2</v>
      </c>
      <c r="F104" s="2">
        <v>1.3698630136986301E-2</v>
      </c>
      <c r="G104" s="2">
        <v>-8.3655083655083708E-3</v>
      </c>
      <c r="H104" s="2">
        <v>2.7903958468526901E-2</v>
      </c>
      <c r="I104" s="2">
        <v>-5.5555555555555601E-2</v>
      </c>
      <c r="J104" s="2">
        <v>9.7593582887700495E-2</v>
      </c>
      <c r="K104" s="2">
        <v>3.5322777101096201E-2</v>
      </c>
      <c r="L104" s="2">
        <v>0.11823529411764699</v>
      </c>
      <c r="M104" s="2">
        <v>-1.788532351394E-2</v>
      </c>
      <c r="N104" s="3">
        <v>0.24799465240641699</v>
      </c>
      <c r="O104" s="3">
        <v>0.142594859241126</v>
      </c>
    </row>
    <row r="105" spans="1:15" x14ac:dyDescent="0.3">
      <c r="A105" s="8" t="s">
        <v>196</v>
      </c>
      <c r="B105" s="8" t="s">
        <v>49</v>
      </c>
      <c r="C105" s="2">
        <v>3.7546933667083901E-3</v>
      </c>
      <c r="D105" s="2">
        <v>-1.24688279301746E-3</v>
      </c>
      <c r="E105" s="2">
        <v>-6.3670411985018702E-2</v>
      </c>
      <c r="F105" s="2">
        <v>-1.93333333333333E-2</v>
      </c>
      <c r="G105" s="2">
        <v>-6.7980965329707699E-3</v>
      </c>
      <c r="H105" s="2">
        <v>-3.6276522929500302E-2</v>
      </c>
      <c r="I105" s="2">
        <v>-6.6761363636363605E-2</v>
      </c>
      <c r="J105" s="2">
        <v>6.0121765601217701E-2</v>
      </c>
      <c r="K105" s="2">
        <v>4.3072505384063198E-3</v>
      </c>
      <c r="L105" s="2">
        <v>6.2902072909220896E-2</v>
      </c>
      <c r="M105" s="2">
        <v>6.7249495628782796E-3</v>
      </c>
      <c r="N105" s="3">
        <v>0.139269406392694</v>
      </c>
      <c r="O105" s="3">
        <v>-6.5543071161048697E-2</v>
      </c>
    </row>
    <row r="106" spans="1:15" x14ac:dyDescent="0.3">
      <c r="A106" s="8" t="s">
        <v>196</v>
      </c>
      <c r="B106" s="8" t="s">
        <v>50</v>
      </c>
      <c r="C106" s="2">
        <v>-5.0167224080267603E-3</v>
      </c>
      <c r="D106" s="2">
        <v>-4.87394957983193E-2</v>
      </c>
      <c r="E106" s="2">
        <v>-0.13250883392226101</v>
      </c>
      <c r="F106" s="2">
        <v>5.4989816700610997E-2</v>
      </c>
      <c r="G106" s="2">
        <v>2.7027027027027001E-2</v>
      </c>
      <c r="H106" s="2">
        <v>1.50375939849624E-2</v>
      </c>
      <c r="I106" s="2">
        <v>-3.7037037037036999E-3</v>
      </c>
      <c r="J106" s="2">
        <v>8.1784386617100399E-2</v>
      </c>
      <c r="K106" s="2">
        <v>5.1546391752577303E-2</v>
      </c>
      <c r="L106" s="2">
        <v>6.6993464052287593E-2</v>
      </c>
      <c r="M106" s="2">
        <v>9.18836140888208E-3</v>
      </c>
      <c r="N106" s="3">
        <v>0.224907063197026</v>
      </c>
      <c r="O106" s="3">
        <v>0.16431095406360399</v>
      </c>
    </row>
    <row r="107" spans="1:15" x14ac:dyDescent="0.3">
      <c r="A107" s="8" t="s">
        <v>196</v>
      </c>
      <c r="B107" s="8" t="s">
        <v>51</v>
      </c>
      <c r="C107" s="2">
        <v>9.2436974789915999E-2</v>
      </c>
      <c r="D107" s="2">
        <v>-2.3076923076923099E-2</v>
      </c>
      <c r="E107" s="2">
        <v>-0.33858267716535401</v>
      </c>
      <c r="F107" s="2">
        <v>-9.5238095238095205E-2</v>
      </c>
      <c r="G107" s="2">
        <v>0.118421052631579</v>
      </c>
      <c r="H107" s="2">
        <v>4.7058823529411799E-2</v>
      </c>
      <c r="I107" s="2">
        <v>0.213483146067416</v>
      </c>
      <c r="J107" s="2">
        <v>0.101851851851852</v>
      </c>
      <c r="K107" s="2">
        <v>0.109243697478992</v>
      </c>
      <c r="L107" s="2">
        <v>0.12121212121212099</v>
      </c>
      <c r="M107" s="2">
        <v>-1.35135135135135E-2</v>
      </c>
      <c r="N107" s="3">
        <v>0.35185185185185203</v>
      </c>
      <c r="O107" s="3">
        <v>0.14960629921259799</v>
      </c>
    </row>
    <row r="108" spans="1:15" x14ac:dyDescent="0.3">
      <c r="A108" s="8" t="s">
        <v>197</v>
      </c>
      <c r="B108" s="8" t="s">
        <v>46</v>
      </c>
      <c r="C108" s="2">
        <v>0.14141414141414099</v>
      </c>
      <c r="D108" s="2">
        <v>0.265486725663717</v>
      </c>
      <c r="E108" s="2">
        <v>-0.11888111888111901</v>
      </c>
      <c r="F108" s="2">
        <v>-0.158730158730159</v>
      </c>
      <c r="G108" s="2">
        <v>-5.6603773584905703E-2</v>
      </c>
      <c r="H108" s="2">
        <v>0.08</v>
      </c>
      <c r="I108" s="2">
        <v>-0.13888888888888901</v>
      </c>
      <c r="J108" s="2">
        <v>-0.27956989247311798</v>
      </c>
      <c r="K108" s="2">
        <v>-0.104477611940299</v>
      </c>
      <c r="L108" s="2">
        <v>-0.15</v>
      </c>
      <c r="M108" s="2">
        <v>-0.15686274509803899</v>
      </c>
      <c r="N108" s="3">
        <v>-0.53763440860215095</v>
      </c>
      <c r="O108" s="3">
        <v>-0.69930069930069905</v>
      </c>
    </row>
    <row r="109" spans="1:15" x14ac:dyDescent="0.3">
      <c r="A109" s="8" t="s">
        <v>197</v>
      </c>
      <c r="B109" s="8" t="s">
        <v>47</v>
      </c>
      <c r="C109" s="2">
        <v>4.9516908212560398E-2</v>
      </c>
      <c r="D109" s="2">
        <v>6.5976217874952101E-2</v>
      </c>
      <c r="E109" s="2">
        <v>4.6059733717164403E-2</v>
      </c>
      <c r="F109" s="2">
        <v>4.8159614723082202E-2</v>
      </c>
      <c r="G109" s="2">
        <v>2.6911716442402402E-2</v>
      </c>
      <c r="H109" s="2">
        <v>5.24129114733142E-2</v>
      </c>
      <c r="I109" s="2">
        <v>3.8566656544184598E-2</v>
      </c>
      <c r="J109" s="2">
        <v>1.0233918128655E-2</v>
      </c>
      <c r="K109" s="2">
        <v>-5.4992764109985503E-3</v>
      </c>
      <c r="L109" s="2">
        <v>-4.51105937136205E-2</v>
      </c>
      <c r="M109" s="2">
        <v>8.8387686680889994E-3</v>
      </c>
      <c r="N109" s="3">
        <v>-3.2163742690058499E-2</v>
      </c>
      <c r="O109" s="3">
        <v>0.19107592659229899</v>
      </c>
    </row>
    <row r="110" spans="1:15" x14ac:dyDescent="0.3">
      <c r="A110" s="8" t="s">
        <v>197</v>
      </c>
      <c r="B110" s="8" t="s">
        <v>48</v>
      </c>
      <c r="C110" s="2">
        <v>1.15886045388701E-2</v>
      </c>
      <c r="D110" s="2">
        <v>2.62529832935561E-2</v>
      </c>
      <c r="E110" s="2">
        <v>8.3720930232558093E-3</v>
      </c>
      <c r="F110" s="2">
        <v>4.5202952029520301E-2</v>
      </c>
      <c r="G110" s="2">
        <v>4.9426301853486301E-2</v>
      </c>
      <c r="H110" s="2">
        <v>4.5416316232127801E-2</v>
      </c>
      <c r="I110" s="2">
        <v>6.2751407884151206E-2</v>
      </c>
      <c r="J110" s="2">
        <v>7.3807721423164302E-2</v>
      </c>
      <c r="K110" s="2">
        <v>4.3355657384561201E-2</v>
      </c>
      <c r="L110" s="2">
        <v>1.35135135135135E-2</v>
      </c>
      <c r="M110" s="2">
        <v>5.86666666666667E-2</v>
      </c>
      <c r="N110" s="3">
        <v>0.20211960635881901</v>
      </c>
      <c r="O110" s="3">
        <v>0.47720930232558101</v>
      </c>
    </row>
    <row r="111" spans="1:15" x14ac:dyDescent="0.3">
      <c r="A111" s="8" t="s">
        <v>197</v>
      </c>
      <c r="B111" s="8" t="s">
        <v>49</v>
      </c>
      <c r="C111" s="2">
        <v>3.0570252792475001E-2</v>
      </c>
      <c r="D111" s="2">
        <v>1.02681118083286E-2</v>
      </c>
      <c r="E111" s="2">
        <v>2.7103331451157502E-2</v>
      </c>
      <c r="F111" s="2">
        <v>3.2985156679494199E-3</v>
      </c>
      <c r="G111" s="2">
        <v>-5.4794520547945197E-3</v>
      </c>
      <c r="H111" s="2">
        <v>1.8732782369145998E-2</v>
      </c>
      <c r="I111" s="2">
        <v>0</v>
      </c>
      <c r="J111" s="2">
        <v>3.7317468902109199E-2</v>
      </c>
      <c r="K111" s="2">
        <v>1.92909280500521E-2</v>
      </c>
      <c r="L111" s="2">
        <v>1.1253196930946299E-2</v>
      </c>
      <c r="M111" s="2">
        <v>3.0349013657056102E-2</v>
      </c>
      <c r="N111" s="3">
        <v>0.101676581936182</v>
      </c>
      <c r="O111" s="3">
        <v>0.15019762845849799</v>
      </c>
    </row>
    <row r="112" spans="1:15" x14ac:dyDescent="0.3">
      <c r="A112" s="8" t="s">
        <v>197</v>
      </c>
      <c r="B112" s="8" t="s">
        <v>50</v>
      </c>
      <c r="C112" s="2">
        <v>-3.1693077564637198E-2</v>
      </c>
      <c r="D112" s="2">
        <v>-5.5124892334194701E-2</v>
      </c>
      <c r="E112" s="2">
        <v>-5.8340929808568802E-2</v>
      </c>
      <c r="F112" s="2">
        <v>-1.9361084220716401E-2</v>
      </c>
      <c r="G112" s="2">
        <v>-3.0602171767028601E-2</v>
      </c>
      <c r="H112" s="2">
        <v>9.1649694501018293E-3</v>
      </c>
      <c r="I112" s="2">
        <v>3.73360242179617E-2</v>
      </c>
      <c r="J112" s="2">
        <v>1.0700389105058401E-2</v>
      </c>
      <c r="K112" s="2">
        <v>-1.15495668912416E-2</v>
      </c>
      <c r="L112" s="2">
        <v>1.6553067185978598E-2</v>
      </c>
      <c r="M112" s="2">
        <v>2.68199233716475E-2</v>
      </c>
      <c r="N112" s="3">
        <v>4.2801556420233498E-2</v>
      </c>
      <c r="O112" s="3">
        <v>-2.2789425706472199E-2</v>
      </c>
    </row>
    <row r="113" spans="1:15" x14ac:dyDescent="0.3">
      <c r="A113" s="8" t="s">
        <v>197</v>
      </c>
      <c r="B113" s="8" t="s">
        <v>51</v>
      </c>
      <c r="C113" s="2">
        <v>-7.1599045346062099E-3</v>
      </c>
      <c r="D113" s="2">
        <v>-7.93269230769231E-2</v>
      </c>
      <c r="E113" s="2">
        <v>-9.9216710182767606E-2</v>
      </c>
      <c r="F113" s="2">
        <v>5.7971014492753598E-3</v>
      </c>
      <c r="G113" s="2">
        <v>7.4927953890489896E-2</v>
      </c>
      <c r="H113" s="2">
        <v>0.123324396782842</v>
      </c>
      <c r="I113" s="2">
        <v>-7.1599045346062099E-3</v>
      </c>
      <c r="J113" s="2">
        <v>0.10096153846153801</v>
      </c>
      <c r="K113" s="2">
        <v>1.0917030567685599E-2</v>
      </c>
      <c r="L113" s="2">
        <v>-6.0475161987040997E-2</v>
      </c>
      <c r="M113" s="2">
        <v>4.3678160919540202E-2</v>
      </c>
      <c r="N113" s="3">
        <v>9.1346153846153799E-2</v>
      </c>
      <c r="O113" s="3">
        <v>0.18537859007832899</v>
      </c>
    </row>
    <row r="114" spans="1:15" x14ac:dyDescent="0.3">
      <c r="A114" s="8" t="s">
        <v>198</v>
      </c>
      <c r="B114" s="8" t="s">
        <v>46</v>
      </c>
      <c r="C114" s="2">
        <v>-6.2893081761006301E-3</v>
      </c>
      <c r="D114" s="2">
        <v>-0.170886075949367</v>
      </c>
      <c r="E114" s="2">
        <v>0.28244274809160302</v>
      </c>
      <c r="F114" s="2">
        <v>-2.9761904761904798E-2</v>
      </c>
      <c r="G114" s="2">
        <v>-6.13496932515337E-2</v>
      </c>
      <c r="H114" s="2">
        <v>-0.15686274509803899</v>
      </c>
      <c r="I114" s="2">
        <v>-0.201550387596899</v>
      </c>
      <c r="J114" s="2">
        <v>-9.7087378640776698E-2</v>
      </c>
      <c r="K114" s="2">
        <v>-0.10752688172043</v>
      </c>
      <c r="L114" s="2">
        <v>-0.156626506024096</v>
      </c>
      <c r="M114" s="2">
        <v>-0.68571428571428605</v>
      </c>
      <c r="N114" s="3">
        <v>-0.78640776699029102</v>
      </c>
      <c r="O114" s="3">
        <v>-0.83206106870229002</v>
      </c>
    </row>
    <row r="115" spans="1:15" x14ac:dyDescent="0.3">
      <c r="A115" s="8" t="s">
        <v>198</v>
      </c>
      <c r="B115" s="8" t="s">
        <v>47</v>
      </c>
      <c r="C115" s="2">
        <v>2.82700421940928E-2</v>
      </c>
      <c r="D115" s="2">
        <v>4.4316782929831801E-2</v>
      </c>
      <c r="E115" s="2">
        <v>8.2121807465618896E-2</v>
      </c>
      <c r="F115" s="2">
        <v>9.8039215686274508E-3</v>
      </c>
      <c r="G115" s="2">
        <v>2.15749730312837E-3</v>
      </c>
      <c r="H115" s="2">
        <v>2.8704700394689602E-3</v>
      </c>
      <c r="I115" s="2">
        <v>4.7227191413237897E-2</v>
      </c>
      <c r="J115" s="2">
        <v>-5.8763238811069402E-2</v>
      </c>
      <c r="K115" s="2">
        <v>2.1415607985480901E-2</v>
      </c>
      <c r="L115" s="2">
        <v>1.77683013503909E-3</v>
      </c>
      <c r="M115" s="2">
        <v>-8.5136573252926603E-2</v>
      </c>
      <c r="N115" s="3">
        <v>-0.118893064571233</v>
      </c>
      <c r="O115" s="3">
        <v>1.33595284872299E-2</v>
      </c>
    </row>
    <row r="116" spans="1:15" x14ac:dyDescent="0.3">
      <c r="A116" s="8" t="s">
        <v>198</v>
      </c>
      <c r="B116" s="8" t="s">
        <v>48</v>
      </c>
      <c r="C116" s="2">
        <v>-3.57142857142857E-3</v>
      </c>
      <c r="D116" s="2">
        <v>7.9649542015133401E-4</v>
      </c>
      <c r="E116" s="2">
        <v>7.9188221249502602E-2</v>
      </c>
      <c r="F116" s="2">
        <v>3.8348082595870199E-2</v>
      </c>
      <c r="G116" s="2">
        <v>3.7642045454545497E-2</v>
      </c>
      <c r="H116" s="2">
        <v>4.7227926078028698E-2</v>
      </c>
      <c r="I116" s="2">
        <v>9.4771241830065397E-2</v>
      </c>
      <c r="J116" s="2">
        <v>-9.2537313432835798E-3</v>
      </c>
      <c r="K116" s="2">
        <v>2.7417896956914701E-2</v>
      </c>
      <c r="L116" s="2">
        <v>-2.84457478005865E-2</v>
      </c>
      <c r="M116" s="2">
        <v>2.5958345910051299E-2</v>
      </c>
      <c r="N116" s="3">
        <v>1.4626865671641801E-2</v>
      </c>
      <c r="O116" s="3">
        <v>0.35256665340230797</v>
      </c>
    </row>
    <row r="117" spans="1:15" x14ac:dyDescent="0.3">
      <c r="A117" s="8" t="s">
        <v>198</v>
      </c>
      <c r="B117" s="8" t="s">
        <v>49</v>
      </c>
      <c r="C117" s="2">
        <v>8.4973166368515207E-3</v>
      </c>
      <c r="D117" s="2">
        <v>2.7494456762749399E-2</v>
      </c>
      <c r="E117" s="2">
        <v>4.22960725075529E-2</v>
      </c>
      <c r="F117" s="2">
        <v>2.7329192546583801E-2</v>
      </c>
      <c r="G117" s="2">
        <v>-1.00765820233777E-2</v>
      </c>
      <c r="H117" s="2">
        <v>-1.8729641693811101E-2</v>
      </c>
      <c r="I117" s="2">
        <v>2.6970954356846499E-2</v>
      </c>
      <c r="J117" s="2">
        <v>-4.3232323232323198E-2</v>
      </c>
      <c r="K117" s="2">
        <v>-9.7128378378378392E-3</v>
      </c>
      <c r="L117" s="2">
        <v>-2.3454157782516E-2</v>
      </c>
      <c r="M117" s="2">
        <v>-8.7336244541484696E-4</v>
      </c>
      <c r="N117" s="3">
        <v>-7.5555555555555598E-2</v>
      </c>
      <c r="O117" s="3">
        <v>-1.2516184721622799E-2</v>
      </c>
    </row>
    <row r="118" spans="1:15" x14ac:dyDescent="0.3">
      <c r="A118" s="8" t="s">
        <v>198</v>
      </c>
      <c r="B118" s="8" t="s">
        <v>50</v>
      </c>
      <c r="C118" s="2">
        <v>-3.24324324324324E-2</v>
      </c>
      <c r="D118" s="2">
        <v>-8.4916201117318402E-2</v>
      </c>
      <c r="E118" s="2">
        <v>3.6630036630036597E-2</v>
      </c>
      <c r="F118" s="2">
        <v>-4.47585394581861E-2</v>
      </c>
      <c r="G118" s="2">
        <v>1.2330456226880399E-3</v>
      </c>
      <c r="H118" s="2">
        <v>2.8325123152709401E-2</v>
      </c>
      <c r="I118" s="2">
        <v>1.6766467065868301E-2</v>
      </c>
      <c r="J118" s="2">
        <v>2.7090694935217902E-2</v>
      </c>
      <c r="K118" s="2">
        <v>9.8623853211009194E-2</v>
      </c>
      <c r="L118" s="2">
        <v>-5.3235908141962399E-2</v>
      </c>
      <c r="M118" s="2">
        <v>1.5435501653803699E-2</v>
      </c>
      <c r="N118" s="3">
        <v>8.4805653710247397E-2</v>
      </c>
      <c r="O118" s="3">
        <v>0.124542124542125</v>
      </c>
    </row>
    <row r="119" spans="1:15" x14ac:dyDescent="0.3">
      <c r="A119" s="8" t="s">
        <v>198</v>
      </c>
      <c r="B119" s="8" t="s">
        <v>51</v>
      </c>
      <c r="C119" s="2">
        <v>-4.7413793103448301E-2</v>
      </c>
      <c r="D119" s="2">
        <v>-6.3348416289592799E-2</v>
      </c>
      <c r="E119" s="2">
        <v>8.2125603864734303E-2</v>
      </c>
      <c r="F119" s="2">
        <v>5.8035714285714302E-2</v>
      </c>
      <c r="G119" s="2">
        <v>-3.37552742616034E-2</v>
      </c>
      <c r="H119" s="2">
        <v>0.10043668122270701</v>
      </c>
      <c r="I119" s="2">
        <v>4.7619047619047603E-2</v>
      </c>
      <c r="J119" s="2">
        <v>-4.1666666666666699E-2</v>
      </c>
      <c r="K119" s="2">
        <v>-6.3241106719367599E-2</v>
      </c>
      <c r="L119" s="2">
        <v>-0.10126582278481</v>
      </c>
      <c r="M119" s="2">
        <v>1.8779342723004699E-2</v>
      </c>
      <c r="N119" s="3">
        <v>-0.17803030303030301</v>
      </c>
      <c r="O119" s="3">
        <v>4.8309178743961401E-2</v>
      </c>
    </row>
    <row r="120" spans="1:15" x14ac:dyDescent="0.3">
      <c r="A120" s="8" t="s">
        <v>199</v>
      </c>
      <c r="B120" s="8" t="s">
        <v>46</v>
      </c>
      <c r="C120" s="2">
        <v>0.381818181818182</v>
      </c>
      <c r="D120" s="2">
        <v>1.3157894736842099E-2</v>
      </c>
      <c r="E120" s="2">
        <v>-0.14285714285714299</v>
      </c>
      <c r="F120" s="2">
        <v>-0.15909090909090901</v>
      </c>
      <c r="G120" s="2">
        <v>-0.144144144144144</v>
      </c>
      <c r="H120" s="2">
        <v>-0.18947368421052599</v>
      </c>
      <c r="I120" s="2">
        <v>0.15584415584415601</v>
      </c>
      <c r="J120" s="2">
        <v>-0.13483146067415699</v>
      </c>
      <c r="K120" s="2">
        <v>-0.19480519480519501</v>
      </c>
      <c r="L120" s="2">
        <v>-6.4516129032258104E-2</v>
      </c>
      <c r="M120" s="2">
        <v>-0.10344827586206901</v>
      </c>
      <c r="N120" s="3">
        <v>-0.41573033707865198</v>
      </c>
      <c r="O120" s="3">
        <v>-0.662337662337662</v>
      </c>
    </row>
    <row r="121" spans="1:15" x14ac:dyDescent="0.3">
      <c r="A121" s="8" t="s">
        <v>199</v>
      </c>
      <c r="B121" s="8" t="s">
        <v>47</v>
      </c>
      <c r="C121" s="2">
        <v>7.9212674027844501E-2</v>
      </c>
      <c r="D121" s="2">
        <v>-4.2704626334519602E-2</v>
      </c>
      <c r="E121" s="2">
        <v>-2.69516728624535E-2</v>
      </c>
      <c r="F121" s="2">
        <v>1.52817574021012E-2</v>
      </c>
      <c r="G121" s="2">
        <v>2.7281279397930399E-2</v>
      </c>
      <c r="H121" s="2">
        <v>2.7472527472527501E-3</v>
      </c>
      <c r="I121" s="2">
        <v>-3.1963470319634701E-3</v>
      </c>
      <c r="J121" s="2">
        <v>2.7485112230874902E-2</v>
      </c>
      <c r="K121" s="2">
        <v>5.2162282657155598E-2</v>
      </c>
      <c r="L121" s="2">
        <v>4.4067796610169498E-2</v>
      </c>
      <c r="M121" s="2">
        <v>6.4529220779220797E-2</v>
      </c>
      <c r="N121" s="3">
        <v>0.20155748969308299</v>
      </c>
      <c r="O121" s="3">
        <v>0.218866171003717</v>
      </c>
    </row>
    <row r="122" spans="1:15" x14ac:dyDescent="0.3">
      <c r="A122" s="8" t="s">
        <v>199</v>
      </c>
      <c r="B122" s="8" t="s">
        <v>48</v>
      </c>
      <c r="C122" s="2">
        <v>2.84795590261828E-2</v>
      </c>
      <c r="D122" s="2">
        <v>2.2331397945511401E-2</v>
      </c>
      <c r="E122" s="2">
        <v>-1.61642638706859E-2</v>
      </c>
      <c r="F122" s="2">
        <v>3.55239786856128E-2</v>
      </c>
      <c r="G122" s="2">
        <v>4.6740994854202397E-2</v>
      </c>
      <c r="H122" s="2">
        <v>3.8918476034412099E-2</v>
      </c>
      <c r="I122" s="2">
        <v>3.3911671924290197E-2</v>
      </c>
      <c r="J122" s="2">
        <v>-3.0511060259344001E-3</v>
      </c>
      <c r="K122" s="2">
        <v>5.20275439938791E-2</v>
      </c>
      <c r="L122" s="2">
        <v>2.14545454545455E-2</v>
      </c>
      <c r="M122" s="2">
        <v>3.3819864720541097E-2</v>
      </c>
      <c r="N122" s="3">
        <v>0.107551487414188</v>
      </c>
      <c r="O122" s="3">
        <v>0.26867627785059001</v>
      </c>
    </row>
    <row r="123" spans="1:15" x14ac:dyDescent="0.3">
      <c r="A123" s="8" t="s">
        <v>199</v>
      </c>
      <c r="B123" s="8" t="s">
        <v>49</v>
      </c>
      <c r="C123" s="2">
        <v>2.82618935468676E-2</v>
      </c>
      <c r="D123" s="2">
        <v>-5.0389372423270701E-3</v>
      </c>
      <c r="E123" s="2">
        <v>-1.88766114180479E-2</v>
      </c>
      <c r="F123" s="2">
        <v>-2.34631628343501E-3</v>
      </c>
      <c r="G123" s="2">
        <v>-3.3396048918156201E-2</v>
      </c>
      <c r="H123" s="2">
        <v>-4.3309002433090001E-2</v>
      </c>
      <c r="I123" s="2">
        <v>-1.5259409969481199E-3</v>
      </c>
      <c r="J123" s="2">
        <v>-1.63015792154865E-2</v>
      </c>
      <c r="K123" s="2">
        <v>3.0036250647333E-2</v>
      </c>
      <c r="L123" s="2">
        <v>1.35746606334842E-2</v>
      </c>
      <c r="M123" s="2">
        <v>2.6785714285714302E-2</v>
      </c>
      <c r="N123" s="3">
        <v>5.4508405501783E-2</v>
      </c>
      <c r="O123" s="3">
        <v>-4.6961325966850799E-2</v>
      </c>
    </row>
    <row r="124" spans="1:15" x14ac:dyDescent="0.3">
      <c r="A124" s="8" t="s">
        <v>199</v>
      </c>
      <c r="B124" s="8" t="s">
        <v>50</v>
      </c>
      <c r="C124" s="2">
        <v>7.1530758226037196E-3</v>
      </c>
      <c r="D124" s="2">
        <v>-8.9488636363636395E-2</v>
      </c>
      <c r="E124" s="2">
        <v>-9.3603744149765994E-2</v>
      </c>
      <c r="F124" s="2">
        <v>-1.03270223752151E-2</v>
      </c>
      <c r="G124" s="2">
        <v>-3.4782608695652201E-3</v>
      </c>
      <c r="H124" s="2">
        <v>0</v>
      </c>
      <c r="I124" s="2">
        <v>1.04712041884817E-2</v>
      </c>
      <c r="J124" s="2">
        <v>9.6718480138169305E-2</v>
      </c>
      <c r="K124" s="2">
        <v>6.4566929133858295E-2</v>
      </c>
      <c r="L124" s="2">
        <v>6.5088757396449703E-2</v>
      </c>
      <c r="M124" s="2">
        <v>2.9166666666666698E-2</v>
      </c>
      <c r="N124" s="3">
        <v>0.27979274611399002</v>
      </c>
      <c r="O124" s="3">
        <v>0.15600624024960999</v>
      </c>
    </row>
    <row r="125" spans="1:15" x14ac:dyDescent="0.3">
      <c r="A125" s="8" t="s">
        <v>199</v>
      </c>
      <c r="B125" s="8" t="s">
        <v>51</v>
      </c>
      <c r="C125" s="2">
        <v>-6.7415730337078594E-2</v>
      </c>
      <c r="D125" s="2">
        <v>-4.2168674698795199E-2</v>
      </c>
      <c r="E125" s="2">
        <v>-0.106918238993711</v>
      </c>
      <c r="F125" s="2">
        <v>-7.0422535211267595E-2</v>
      </c>
      <c r="G125" s="2">
        <v>7.5757575757575803E-3</v>
      </c>
      <c r="H125" s="2">
        <v>-7.5187969924812E-3</v>
      </c>
      <c r="I125" s="2">
        <v>-3.7878787878787901E-2</v>
      </c>
      <c r="J125" s="2">
        <v>-3.1496062992125998E-2</v>
      </c>
      <c r="K125" s="2">
        <v>1.6260162601626001E-2</v>
      </c>
      <c r="L125" s="2">
        <v>0</v>
      </c>
      <c r="M125" s="2">
        <v>6.4000000000000001E-2</v>
      </c>
      <c r="N125" s="3">
        <v>4.7244094488188997E-2</v>
      </c>
      <c r="O125" s="3">
        <v>-0.16352201257861601</v>
      </c>
    </row>
    <row r="126" spans="1:15" x14ac:dyDescent="0.3">
      <c r="A126" s="8" t="s">
        <v>200</v>
      </c>
      <c r="B126" s="8" t="s">
        <v>46</v>
      </c>
      <c r="C126" s="2">
        <v>-0.45394736842105299</v>
      </c>
      <c r="D126" s="2">
        <v>0.33734939759036098</v>
      </c>
      <c r="E126" s="2">
        <v>0.19819819819819801</v>
      </c>
      <c r="F126" s="2">
        <v>-0.18796992481203001</v>
      </c>
      <c r="G126" s="2">
        <v>-0.18518518518518501</v>
      </c>
      <c r="H126" s="2">
        <v>-4.5454545454545497E-2</v>
      </c>
      <c r="I126" s="2">
        <v>0.107142857142857</v>
      </c>
      <c r="J126" s="2">
        <v>-0.25806451612903197</v>
      </c>
      <c r="K126" s="2">
        <v>0</v>
      </c>
      <c r="L126" s="2">
        <v>-0.33333333333333298</v>
      </c>
      <c r="M126" s="2">
        <v>2.0434782608695699</v>
      </c>
      <c r="N126" s="3">
        <v>0.50537634408602194</v>
      </c>
      <c r="O126" s="3">
        <v>0.26126126126126098</v>
      </c>
    </row>
    <row r="127" spans="1:15" x14ac:dyDescent="0.3">
      <c r="A127" s="8" t="s">
        <v>200</v>
      </c>
      <c r="B127" s="8" t="s">
        <v>47</v>
      </c>
      <c r="C127" s="2">
        <v>-3.0420353982300901E-2</v>
      </c>
      <c r="D127" s="2">
        <v>6.0467769537935E-2</v>
      </c>
      <c r="E127" s="2">
        <v>5.8095750403442697E-2</v>
      </c>
      <c r="F127" s="2">
        <v>5.2872394509405202E-2</v>
      </c>
      <c r="G127" s="2">
        <v>4.0077257363592501E-2</v>
      </c>
      <c r="H127" s="2">
        <v>-9.7493036211699202E-3</v>
      </c>
      <c r="I127" s="2">
        <v>-2.81293952180028E-3</v>
      </c>
      <c r="J127" s="2">
        <v>1.12834978843441E-2</v>
      </c>
      <c r="K127" s="2">
        <v>1.6736401673640201E-2</v>
      </c>
      <c r="L127" s="2">
        <v>7.7732053040694997E-3</v>
      </c>
      <c r="M127" s="2">
        <v>0.29491833030852999</v>
      </c>
      <c r="N127" s="3">
        <v>0.34179595674659102</v>
      </c>
      <c r="O127" s="3">
        <v>0.53523399677245798</v>
      </c>
    </row>
    <row r="128" spans="1:15" x14ac:dyDescent="0.3">
      <c r="A128" s="8" t="s">
        <v>200</v>
      </c>
      <c r="B128" s="8" t="s">
        <v>48</v>
      </c>
      <c r="C128" s="2">
        <v>-7.4243289548829201E-3</v>
      </c>
      <c r="D128" s="2">
        <v>1.4959723820483301E-2</v>
      </c>
      <c r="E128" s="2">
        <v>4.4784580498866203E-2</v>
      </c>
      <c r="F128" s="2">
        <v>1.7362995116657599E-2</v>
      </c>
      <c r="G128" s="2">
        <v>5.9200000000000003E-2</v>
      </c>
      <c r="H128" s="2">
        <v>3.8771399798590102E-2</v>
      </c>
      <c r="I128" s="2">
        <v>3.0053320407174001E-2</v>
      </c>
      <c r="J128" s="2">
        <v>8.0941176470588197E-2</v>
      </c>
      <c r="K128" s="2">
        <v>7.0526774053112806E-2</v>
      </c>
      <c r="L128" s="2">
        <v>8.9467263115087393E-3</v>
      </c>
      <c r="M128" s="2">
        <v>0.10802095929060899</v>
      </c>
      <c r="N128" s="3">
        <v>0.29364705882352898</v>
      </c>
      <c r="O128" s="3">
        <v>0.55839002267573701</v>
      </c>
    </row>
    <row r="129" spans="1:15" x14ac:dyDescent="0.3">
      <c r="A129" s="8" t="s">
        <v>200</v>
      </c>
      <c r="B129" s="8" t="s">
        <v>49</v>
      </c>
      <c r="C129" s="2">
        <v>-9.2105263157894694E-3</v>
      </c>
      <c r="D129" s="2">
        <v>9.2961487383798093E-3</v>
      </c>
      <c r="E129" s="2">
        <v>2.4342105263157901E-2</v>
      </c>
      <c r="F129" s="2">
        <v>1.0276172125883099E-2</v>
      </c>
      <c r="G129" s="2">
        <v>-3.17863954227591E-3</v>
      </c>
      <c r="H129" s="2">
        <v>1.53061224489796E-2</v>
      </c>
      <c r="I129" s="2">
        <v>-1.8844221105527601E-3</v>
      </c>
      <c r="J129" s="2">
        <v>-1.5103838892385099E-2</v>
      </c>
      <c r="K129" s="2">
        <v>1.2779552715655E-2</v>
      </c>
      <c r="L129" s="2">
        <v>-1.1987381703469999E-2</v>
      </c>
      <c r="M129" s="2">
        <v>3.7675606641123897E-2</v>
      </c>
      <c r="N129" s="3">
        <v>2.2655758338577699E-2</v>
      </c>
      <c r="O129" s="3">
        <v>6.9078947368421101E-2</v>
      </c>
    </row>
    <row r="130" spans="1:15" x14ac:dyDescent="0.3">
      <c r="A130" s="8" t="s">
        <v>200</v>
      </c>
      <c r="B130" s="8" t="s">
        <v>50</v>
      </c>
      <c r="C130" s="2">
        <v>-0.11271676300578</v>
      </c>
      <c r="D130" s="2">
        <v>-8.1433224755700306E-2</v>
      </c>
      <c r="E130" s="2">
        <v>-2.6595744680851099E-2</v>
      </c>
      <c r="F130" s="2">
        <v>-2.00364298724954E-2</v>
      </c>
      <c r="G130" s="2">
        <v>-0.105947955390335</v>
      </c>
      <c r="H130" s="2">
        <v>5.1975051975051999E-2</v>
      </c>
      <c r="I130" s="2">
        <v>3.9525691699604697E-3</v>
      </c>
      <c r="J130" s="2">
        <v>8.4645669291338599E-2</v>
      </c>
      <c r="K130" s="2">
        <v>7.0780399274047195E-2</v>
      </c>
      <c r="L130" s="2">
        <v>-1.5254237288135601E-2</v>
      </c>
      <c r="M130" s="2">
        <v>1.8932874354561102E-2</v>
      </c>
      <c r="N130" s="3">
        <v>0.16535433070866101</v>
      </c>
      <c r="O130" s="3">
        <v>4.9645390070922002E-2</v>
      </c>
    </row>
    <row r="131" spans="1:15" x14ac:dyDescent="0.3">
      <c r="A131" s="8" t="s">
        <v>200</v>
      </c>
      <c r="B131" s="8" t="s">
        <v>51</v>
      </c>
      <c r="C131" s="2">
        <v>2.01342281879195E-2</v>
      </c>
      <c r="D131" s="2">
        <v>-3.94736842105263E-2</v>
      </c>
      <c r="E131" s="2">
        <v>5.4794520547945202E-2</v>
      </c>
      <c r="F131" s="2">
        <v>-2.5974025974026E-2</v>
      </c>
      <c r="G131" s="2">
        <v>0.08</v>
      </c>
      <c r="H131" s="2">
        <v>-1.2345679012345699E-2</v>
      </c>
      <c r="I131" s="2">
        <v>-1.2500000000000001E-2</v>
      </c>
      <c r="J131" s="2">
        <v>-5.0632911392405097E-2</v>
      </c>
      <c r="K131" s="2">
        <v>-1.3333333333333299E-2</v>
      </c>
      <c r="L131" s="2">
        <v>-3.37837837837838E-2</v>
      </c>
      <c r="M131" s="2">
        <v>-6.9930069930069894E-2</v>
      </c>
      <c r="N131" s="3">
        <v>-0.158227848101266</v>
      </c>
      <c r="O131" s="3">
        <v>-8.9041095890410996E-2</v>
      </c>
    </row>
    <row r="132" spans="1:15" x14ac:dyDescent="0.3">
      <c r="A132" s="8" t="s">
        <v>201</v>
      </c>
      <c r="B132" s="8" t="s">
        <v>46</v>
      </c>
      <c r="C132" s="2">
        <v>-8.8888888888888906E-2</v>
      </c>
      <c r="D132" s="2">
        <v>0.12195121951219499</v>
      </c>
      <c r="E132" s="2">
        <v>-5.4347826086956499E-2</v>
      </c>
      <c r="F132" s="2">
        <v>-8.04597701149425E-2</v>
      </c>
      <c r="G132" s="2">
        <v>-0.17499999999999999</v>
      </c>
      <c r="H132" s="2">
        <v>-0.28787878787878801</v>
      </c>
      <c r="I132" s="2">
        <v>-6.3829787234042507E-2</v>
      </c>
      <c r="J132" s="2">
        <v>0.22727272727272699</v>
      </c>
      <c r="K132" s="2">
        <v>-0.38888888888888901</v>
      </c>
      <c r="L132" s="2">
        <v>3.03030303030303E-2</v>
      </c>
      <c r="M132" s="2">
        <v>-0.441176470588235</v>
      </c>
      <c r="N132" s="3">
        <v>-0.56818181818181801</v>
      </c>
      <c r="O132" s="3">
        <v>-0.79347826086956497</v>
      </c>
    </row>
    <row r="133" spans="1:15" x14ac:dyDescent="0.3">
      <c r="A133" s="8" t="s">
        <v>201</v>
      </c>
      <c r="B133" s="8" t="s">
        <v>47</v>
      </c>
      <c r="C133" s="2">
        <v>2.5287356321839101E-2</v>
      </c>
      <c r="D133" s="2">
        <v>-1.1659192825112101E-2</v>
      </c>
      <c r="E133" s="2">
        <v>-4.62794918330309E-2</v>
      </c>
      <c r="F133" s="2">
        <v>3.9486203615604197E-2</v>
      </c>
      <c r="G133" s="2">
        <v>1.0983981693363801E-2</v>
      </c>
      <c r="H133" s="2">
        <v>-2.4898143956541399E-2</v>
      </c>
      <c r="I133" s="2">
        <v>-9.7493036211699202E-3</v>
      </c>
      <c r="J133" s="2">
        <v>0.12751992498827899</v>
      </c>
      <c r="K133" s="2">
        <v>-1.7047817047817E-2</v>
      </c>
      <c r="L133" s="2">
        <v>7.61421319796954E-3</v>
      </c>
      <c r="M133" s="2">
        <v>-3.0226700251889199E-2</v>
      </c>
      <c r="N133" s="3">
        <v>8.2981715893108293E-2</v>
      </c>
      <c r="O133" s="3">
        <v>4.8094373865698703E-2</v>
      </c>
    </row>
    <row r="134" spans="1:15" x14ac:dyDescent="0.3">
      <c r="A134" s="8" t="s">
        <v>201</v>
      </c>
      <c r="B134" s="8" t="s">
        <v>48</v>
      </c>
      <c r="C134" s="2">
        <v>2.5651634257343799E-2</v>
      </c>
      <c r="D134" s="2">
        <v>7.6643807987091597E-3</v>
      </c>
      <c r="E134" s="2">
        <v>-4.4035228182546002E-2</v>
      </c>
      <c r="F134" s="2">
        <v>2.2613065326633201E-2</v>
      </c>
      <c r="G134" s="2">
        <v>2.7846027846027799E-2</v>
      </c>
      <c r="H134" s="2">
        <v>2.07171314741036E-2</v>
      </c>
      <c r="I134" s="2">
        <v>3.6690085870413697E-2</v>
      </c>
      <c r="J134" s="2">
        <v>0.11106927710843401</v>
      </c>
      <c r="K134" s="2">
        <v>1.72822771941715E-2</v>
      </c>
      <c r="L134" s="2">
        <v>3.1645569620253201E-2</v>
      </c>
      <c r="M134" s="2">
        <v>2.9706167258637398E-2</v>
      </c>
      <c r="N134" s="3">
        <v>0.20067771084337299</v>
      </c>
      <c r="O134" s="3">
        <v>0.27662129703763</v>
      </c>
    </row>
    <row r="135" spans="1:15" x14ac:dyDescent="0.3">
      <c r="A135" s="8" t="s">
        <v>201</v>
      </c>
      <c r="B135" s="8" t="s">
        <v>49</v>
      </c>
      <c r="C135" s="2">
        <v>2.88632326820604E-2</v>
      </c>
      <c r="D135" s="2">
        <v>7.3370738023305999E-3</v>
      </c>
      <c r="E135" s="2">
        <v>-2.0137103684661501E-2</v>
      </c>
      <c r="F135" s="2">
        <v>1.3117621337997399E-3</v>
      </c>
      <c r="G135" s="2">
        <v>8.7336244541484696E-4</v>
      </c>
      <c r="H135" s="2">
        <v>-2.7050610820244299E-2</v>
      </c>
      <c r="I135" s="2">
        <v>-2.46636771300448E-2</v>
      </c>
      <c r="J135" s="2">
        <v>3.4022988505747101E-2</v>
      </c>
      <c r="K135" s="2">
        <v>-1.6451756336149401E-2</v>
      </c>
      <c r="L135" s="2">
        <v>9.4936708860759497E-3</v>
      </c>
      <c r="M135" s="2">
        <v>2.6869682042095801E-2</v>
      </c>
      <c r="N135" s="3">
        <v>5.4252873563218403E-2</v>
      </c>
      <c r="O135" s="3">
        <v>-1.7566409597257901E-2</v>
      </c>
    </row>
    <row r="136" spans="1:15" x14ac:dyDescent="0.3">
      <c r="A136" s="8" t="s">
        <v>201</v>
      </c>
      <c r="B136" s="8" t="s">
        <v>50</v>
      </c>
      <c r="C136" s="2">
        <v>4.12121212121212E-2</v>
      </c>
      <c r="D136" s="2">
        <v>-7.3341094295692702E-2</v>
      </c>
      <c r="E136" s="2">
        <v>-7.9145728643216104E-2</v>
      </c>
      <c r="F136" s="2">
        <v>-2.7285129604365601E-2</v>
      </c>
      <c r="G136" s="2">
        <v>3.3660589060308603E-2</v>
      </c>
      <c r="H136" s="2">
        <v>2.7137042062415202E-2</v>
      </c>
      <c r="I136" s="2">
        <v>6.4729194187582606E-2</v>
      </c>
      <c r="J136" s="2">
        <v>0.18858560794044699</v>
      </c>
      <c r="K136" s="2">
        <v>-3.4446764091857998E-2</v>
      </c>
      <c r="L136" s="2">
        <v>6.7027027027026995E-2</v>
      </c>
      <c r="M136" s="2">
        <v>1.72239108409321E-2</v>
      </c>
      <c r="N136" s="3">
        <v>0.245657568238213</v>
      </c>
      <c r="O136" s="3">
        <v>0.26130653266331699</v>
      </c>
    </row>
    <row r="137" spans="1:15" x14ac:dyDescent="0.3">
      <c r="A137" s="8" t="s">
        <v>201</v>
      </c>
      <c r="B137" s="8" t="s">
        <v>51</v>
      </c>
      <c r="C137" s="2">
        <v>1.2903225806451601E-2</v>
      </c>
      <c r="D137" s="2">
        <v>-0.13375796178343899</v>
      </c>
      <c r="E137" s="2">
        <v>-0.17647058823529399</v>
      </c>
      <c r="F137" s="2">
        <v>0.11607142857142901</v>
      </c>
      <c r="G137" s="2">
        <v>8.0000000000000002E-3</v>
      </c>
      <c r="H137" s="2">
        <v>4.7619047619047603E-2</v>
      </c>
      <c r="I137" s="2">
        <v>7.5757575757575801E-2</v>
      </c>
      <c r="J137" s="2">
        <v>9.85915492957746E-2</v>
      </c>
      <c r="K137" s="2">
        <v>-4.48717948717949E-2</v>
      </c>
      <c r="L137" s="2">
        <v>4.6979865771812103E-2</v>
      </c>
      <c r="M137" s="2">
        <v>8.9743589743589702E-2</v>
      </c>
      <c r="N137" s="3">
        <v>0.19718309859154901</v>
      </c>
      <c r="O137" s="3">
        <v>0.25</v>
      </c>
    </row>
    <row r="138" spans="1:15" x14ac:dyDescent="0.3">
      <c r="A138" s="8" t="s">
        <v>202</v>
      </c>
      <c r="B138" s="8" t="s">
        <v>46</v>
      </c>
      <c r="C138" s="2">
        <v>-0.13698630136986301</v>
      </c>
      <c r="D138" s="2">
        <v>0.158730158730159</v>
      </c>
      <c r="E138" s="2">
        <v>-9.5890410958904104E-2</v>
      </c>
      <c r="F138" s="2">
        <v>6.0606060606060601E-2</v>
      </c>
      <c r="G138" s="2">
        <v>-0.1</v>
      </c>
      <c r="H138" s="2">
        <v>-0.238095238095238</v>
      </c>
      <c r="I138" s="2">
        <v>-0.22916666666666699</v>
      </c>
      <c r="J138" s="2">
        <v>-0.27027027027027001</v>
      </c>
      <c r="K138" s="2">
        <v>-0.11111111111111099</v>
      </c>
      <c r="L138" s="2">
        <v>-8.3333333333333301E-2</v>
      </c>
      <c r="M138" s="2">
        <v>-0.18181818181818199</v>
      </c>
      <c r="N138" s="3">
        <v>-0.51351351351351304</v>
      </c>
      <c r="O138" s="3">
        <v>-0.75342465753424703</v>
      </c>
    </row>
    <row r="139" spans="1:15" x14ac:dyDescent="0.3">
      <c r="A139" s="8" t="s">
        <v>202</v>
      </c>
      <c r="B139" s="8" t="s">
        <v>47</v>
      </c>
      <c r="C139" s="2">
        <v>-1.7193947730398899E-2</v>
      </c>
      <c r="D139" s="2">
        <v>4.0587823652904101E-2</v>
      </c>
      <c r="E139" s="2">
        <v>0.12911903160726301</v>
      </c>
      <c r="F139" s="2">
        <v>2.02501488981537E-2</v>
      </c>
      <c r="G139" s="2">
        <v>3.7945125510799801E-2</v>
      </c>
      <c r="H139" s="2">
        <v>5.4555680539932497E-2</v>
      </c>
      <c r="I139" s="2">
        <v>2.82666666666667E-2</v>
      </c>
      <c r="J139" s="2">
        <v>-6.1721991701244802E-2</v>
      </c>
      <c r="K139" s="2">
        <v>2.81923714759536E-2</v>
      </c>
      <c r="L139" s="2">
        <v>-1.2903225806451601E-2</v>
      </c>
      <c r="M139" s="2">
        <v>9.2592592592592605E-3</v>
      </c>
      <c r="N139" s="3">
        <v>-3.8900414937759302E-2</v>
      </c>
      <c r="O139" s="3">
        <v>0.246133154001345</v>
      </c>
    </row>
    <row r="140" spans="1:15" x14ac:dyDescent="0.3">
      <c r="A140" s="8" t="s">
        <v>202</v>
      </c>
      <c r="B140" s="8" t="s">
        <v>48</v>
      </c>
      <c r="C140" s="2">
        <v>-1.4396456256921399E-2</v>
      </c>
      <c r="D140" s="2">
        <v>-3.2022471910112399E-2</v>
      </c>
      <c r="E140" s="2">
        <v>6.6744051073708593E-2</v>
      </c>
      <c r="F140" s="2">
        <v>7.0729053318824798E-3</v>
      </c>
      <c r="G140" s="2">
        <v>3.02539168017288E-2</v>
      </c>
      <c r="H140" s="2">
        <v>3.2511798636602002E-2</v>
      </c>
      <c r="I140" s="2">
        <v>3.6566785170137103E-2</v>
      </c>
      <c r="J140" s="2">
        <v>-2.4497795198432102E-3</v>
      </c>
      <c r="K140" s="2">
        <v>2.0137524557956799E-2</v>
      </c>
      <c r="L140" s="2">
        <v>-6.2590274434280203E-3</v>
      </c>
      <c r="M140" s="2">
        <v>4.0213178294573597E-2</v>
      </c>
      <c r="N140" s="3">
        <v>5.1935325820676101E-2</v>
      </c>
      <c r="O140" s="3">
        <v>0.24608241439350001</v>
      </c>
    </row>
    <row r="141" spans="1:15" x14ac:dyDescent="0.3">
      <c r="A141" s="8" t="s">
        <v>202</v>
      </c>
      <c r="B141" s="8" t="s">
        <v>49</v>
      </c>
      <c r="C141" s="2">
        <v>-2.26757369614512E-3</v>
      </c>
      <c r="D141" s="2">
        <v>2.27272727272727E-3</v>
      </c>
      <c r="E141" s="2">
        <v>4.1383219954648498E-2</v>
      </c>
      <c r="F141" s="2">
        <v>-2.7218290691344601E-3</v>
      </c>
      <c r="G141" s="2">
        <v>-6.5502183406113499E-3</v>
      </c>
      <c r="H141" s="2">
        <v>-2.3076923076923099E-2</v>
      </c>
      <c r="I141" s="2">
        <v>-2.86839145106862E-2</v>
      </c>
      <c r="J141" s="2">
        <v>-6.9484655471916601E-3</v>
      </c>
      <c r="K141" s="2">
        <v>2.2740524781341101E-2</v>
      </c>
      <c r="L141" s="2">
        <v>-4.1049030786773098E-2</v>
      </c>
      <c r="M141" s="2">
        <v>7.72889417360285E-3</v>
      </c>
      <c r="N141" s="3">
        <v>-1.8529241459177798E-2</v>
      </c>
      <c r="O141" s="3">
        <v>-3.9115646258503403E-2</v>
      </c>
    </row>
    <row r="142" spans="1:15" x14ac:dyDescent="0.3">
      <c r="A142" s="8" t="s">
        <v>202</v>
      </c>
      <c r="B142" s="8" t="s">
        <v>50</v>
      </c>
      <c r="C142" s="2">
        <v>-4.6121593291404597E-2</v>
      </c>
      <c r="D142" s="2">
        <v>-4.3956043956044001E-2</v>
      </c>
      <c r="E142" s="2">
        <v>0.12873563218390799</v>
      </c>
      <c r="F142" s="2">
        <v>-6.1099796334012201E-3</v>
      </c>
      <c r="G142" s="2">
        <v>8.6065573770491802E-2</v>
      </c>
      <c r="H142" s="2">
        <v>3.77358490566038E-2</v>
      </c>
      <c r="I142" s="2">
        <v>0.13818181818181799</v>
      </c>
      <c r="J142" s="2">
        <v>0.11182108626198101</v>
      </c>
      <c r="K142" s="2">
        <v>6.0344827586206899E-2</v>
      </c>
      <c r="L142" s="2">
        <v>-7.7235772357723595E-2</v>
      </c>
      <c r="M142" s="2">
        <v>-3.6710719530102798E-2</v>
      </c>
      <c r="N142" s="3">
        <v>4.7923322683706103E-2</v>
      </c>
      <c r="O142" s="3">
        <v>0.50804597701149401</v>
      </c>
    </row>
    <row r="143" spans="1:15" x14ac:dyDescent="0.3">
      <c r="A143" s="8" t="s">
        <v>202</v>
      </c>
      <c r="B143" s="8" t="s">
        <v>51</v>
      </c>
      <c r="C143" s="2">
        <v>-0.1</v>
      </c>
      <c r="D143" s="2">
        <v>-0.18518518518518501</v>
      </c>
      <c r="E143" s="2">
        <v>0.13636363636363599</v>
      </c>
      <c r="F143" s="2">
        <v>-0.1</v>
      </c>
      <c r="G143" s="2">
        <v>-2.2222222222222199E-2</v>
      </c>
      <c r="H143" s="2">
        <v>0.11363636363636399</v>
      </c>
      <c r="I143" s="2">
        <v>0.102040816326531</v>
      </c>
      <c r="J143" s="2">
        <v>1.85185185185185E-2</v>
      </c>
      <c r="K143" s="2">
        <v>9.0909090909090898E-2</v>
      </c>
      <c r="L143" s="2">
        <v>0.2</v>
      </c>
      <c r="M143" s="2">
        <v>2.7777777777777801E-2</v>
      </c>
      <c r="N143" s="3">
        <v>0.37037037037037002</v>
      </c>
      <c r="O143" s="3">
        <v>0.68181818181818199</v>
      </c>
    </row>
    <row r="144" spans="1:15" x14ac:dyDescent="0.3">
      <c r="A144" s="11" t="s">
        <v>17</v>
      </c>
      <c r="B144" s="11" t="s">
        <v>17</v>
      </c>
      <c r="C144" s="3">
        <v>1.0599761248096201E-2</v>
      </c>
      <c r="D144" s="3">
        <v>3.84920877375206E-3</v>
      </c>
      <c r="E144" s="3">
        <v>5.7618178129437998E-3</v>
      </c>
      <c r="F144" s="3">
        <v>1.51087263484891E-2</v>
      </c>
      <c r="G144" s="3">
        <v>1.42678298193669E-2</v>
      </c>
      <c r="H144" s="3">
        <v>1.21275053388452E-2</v>
      </c>
      <c r="I144" s="3">
        <v>1.67634533488192E-2</v>
      </c>
      <c r="J144" s="3">
        <v>2.7929025625404599E-2</v>
      </c>
      <c r="K144" s="3">
        <v>2.17250384309077E-2</v>
      </c>
      <c r="L144" s="3">
        <v>6.9608091940688097E-3</v>
      </c>
      <c r="M144" s="3">
        <v>2.72547254725473E-2</v>
      </c>
      <c r="N144" s="3">
        <v>8.6395308989833594E-2</v>
      </c>
      <c r="O144" s="3">
        <v>0.157719618583891</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45</v>
      </c>
      <c r="B149" s="15"/>
    </row>
    <row r="150" spans="1:2" x14ac:dyDescent="0.3">
      <c r="A150" s="14" t="s">
        <v>54</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226</v>
      </c>
      <c r="B1" s="15"/>
    </row>
    <row r="2" spans="1:14" ht="15.6" x14ac:dyDescent="0.3">
      <c r="A2" s="12" t="s">
        <v>152</v>
      </c>
      <c r="B2" s="15"/>
    </row>
    <row r="3" spans="1:14" ht="15.6" x14ac:dyDescent="0.3">
      <c r="A3" s="12" t="s">
        <v>204</v>
      </c>
      <c r="B3" s="15"/>
    </row>
    <row r="4" spans="1:14" ht="15.6" x14ac:dyDescent="0.3">
      <c r="A4" s="12" t="s">
        <v>58</v>
      </c>
      <c r="B4" s="15"/>
    </row>
    <row r="5" spans="1:14" x14ac:dyDescent="0.3">
      <c r="A5" s="15"/>
      <c r="B5" s="15"/>
    </row>
    <row r="6" spans="1:14" x14ac:dyDescent="0.3">
      <c r="A6" s="16" t="str">
        <f>HYPERLINK("#'Table of contents'!A87",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55</v>
      </c>
      <c r="C9" s="1">
        <v>2356</v>
      </c>
      <c r="D9" s="1">
        <v>2469</v>
      </c>
      <c r="E9" s="1">
        <v>2558</v>
      </c>
      <c r="F9" s="1">
        <v>2398</v>
      </c>
      <c r="G9" s="1">
        <v>2481</v>
      </c>
      <c r="H9" s="1">
        <v>2522</v>
      </c>
      <c r="I9" s="1">
        <v>2553</v>
      </c>
      <c r="J9" s="1">
        <v>2378</v>
      </c>
      <c r="K9" s="1">
        <v>2764</v>
      </c>
      <c r="L9" s="1">
        <v>2900</v>
      </c>
      <c r="M9" s="1">
        <v>3214</v>
      </c>
      <c r="N9" s="1">
        <v>3142</v>
      </c>
    </row>
    <row r="10" spans="1:14" x14ac:dyDescent="0.3">
      <c r="A10" s="7" t="s">
        <v>196</v>
      </c>
      <c r="B10" s="7" t="s">
        <v>56</v>
      </c>
      <c r="C10" s="1">
        <v>2825</v>
      </c>
      <c r="D10" s="1">
        <v>2807</v>
      </c>
      <c r="E10" s="1">
        <v>2760</v>
      </c>
      <c r="F10" s="1">
        <v>2451</v>
      </c>
      <c r="G10" s="1">
        <v>2398</v>
      </c>
      <c r="H10" s="1">
        <v>2381</v>
      </c>
      <c r="I10" s="1">
        <v>2317</v>
      </c>
      <c r="J10" s="1">
        <v>2200</v>
      </c>
      <c r="K10" s="1">
        <v>2278</v>
      </c>
      <c r="L10" s="1">
        <v>2320</v>
      </c>
      <c r="M10" s="1">
        <v>2477</v>
      </c>
      <c r="N10" s="1">
        <v>2360</v>
      </c>
    </row>
    <row r="11" spans="1:14" x14ac:dyDescent="0.3">
      <c r="A11" s="7" t="s">
        <v>197</v>
      </c>
      <c r="B11" s="7" t="s">
        <v>55</v>
      </c>
      <c r="C11" s="1">
        <v>4168</v>
      </c>
      <c r="D11" s="1">
        <v>4341</v>
      </c>
      <c r="E11" s="1">
        <v>4511</v>
      </c>
      <c r="F11" s="1">
        <v>4644</v>
      </c>
      <c r="G11" s="1">
        <v>4847</v>
      </c>
      <c r="H11" s="1">
        <v>5034</v>
      </c>
      <c r="I11" s="1">
        <v>5330</v>
      </c>
      <c r="J11" s="1">
        <v>5600</v>
      </c>
      <c r="K11" s="1">
        <v>5829</v>
      </c>
      <c r="L11" s="1">
        <v>5952</v>
      </c>
      <c r="M11" s="1">
        <v>5917</v>
      </c>
      <c r="N11" s="1">
        <v>6112</v>
      </c>
    </row>
    <row r="12" spans="1:14" x14ac:dyDescent="0.3">
      <c r="A12" s="7" t="s">
        <v>197</v>
      </c>
      <c r="B12" s="7" t="s">
        <v>56</v>
      </c>
      <c r="C12" s="1">
        <v>3805</v>
      </c>
      <c r="D12" s="1">
        <v>3804</v>
      </c>
      <c r="E12" s="1">
        <v>3812</v>
      </c>
      <c r="F12" s="1">
        <v>3754</v>
      </c>
      <c r="G12" s="1">
        <v>3757</v>
      </c>
      <c r="H12" s="1">
        <v>3743</v>
      </c>
      <c r="I12" s="1">
        <v>3816</v>
      </c>
      <c r="J12" s="1">
        <v>3848</v>
      </c>
      <c r="K12" s="1">
        <v>3945</v>
      </c>
      <c r="L12" s="1">
        <v>3949</v>
      </c>
      <c r="M12" s="1">
        <v>3871</v>
      </c>
      <c r="N12" s="1">
        <v>3980</v>
      </c>
    </row>
    <row r="13" spans="1:14" x14ac:dyDescent="0.3">
      <c r="A13" s="7" t="s">
        <v>198</v>
      </c>
      <c r="B13" s="7" t="s">
        <v>55</v>
      </c>
      <c r="C13" s="1">
        <v>3666</v>
      </c>
      <c r="D13" s="1">
        <v>3752</v>
      </c>
      <c r="E13" s="1">
        <v>3886</v>
      </c>
      <c r="F13" s="1">
        <v>4296</v>
      </c>
      <c r="G13" s="1">
        <v>4471</v>
      </c>
      <c r="H13" s="1">
        <v>4621</v>
      </c>
      <c r="I13" s="1">
        <v>4751</v>
      </c>
      <c r="J13" s="1">
        <v>5154</v>
      </c>
      <c r="K13" s="1">
        <v>4986</v>
      </c>
      <c r="L13" s="1">
        <v>5120</v>
      </c>
      <c r="M13" s="1">
        <v>5019</v>
      </c>
      <c r="N13" s="1">
        <v>4958</v>
      </c>
    </row>
    <row r="14" spans="1:14" x14ac:dyDescent="0.3">
      <c r="A14" s="7" t="s">
        <v>198</v>
      </c>
      <c r="B14" s="7" t="s">
        <v>56</v>
      </c>
      <c r="C14" s="1">
        <v>4776</v>
      </c>
      <c r="D14" s="1">
        <v>4725</v>
      </c>
      <c r="E14" s="1">
        <v>4646</v>
      </c>
      <c r="F14" s="1">
        <v>4826</v>
      </c>
      <c r="G14" s="1">
        <v>4818</v>
      </c>
      <c r="H14" s="1">
        <v>4738</v>
      </c>
      <c r="I14" s="1">
        <v>4730</v>
      </c>
      <c r="J14" s="1">
        <v>4814</v>
      </c>
      <c r="K14" s="1">
        <v>4674</v>
      </c>
      <c r="L14" s="1">
        <v>4727</v>
      </c>
      <c r="M14" s="1">
        <v>4593</v>
      </c>
      <c r="N14" s="1">
        <v>4468</v>
      </c>
    </row>
    <row r="15" spans="1:14" x14ac:dyDescent="0.3">
      <c r="A15" s="7" t="s">
        <v>199</v>
      </c>
      <c r="B15" s="7" t="s">
        <v>55</v>
      </c>
      <c r="C15" s="1">
        <v>3442</v>
      </c>
      <c r="D15" s="1">
        <v>3671</v>
      </c>
      <c r="E15" s="1">
        <v>3697</v>
      </c>
      <c r="F15" s="1">
        <v>3710</v>
      </c>
      <c r="G15" s="1">
        <v>3818</v>
      </c>
      <c r="H15" s="1">
        <v>3921</v>
      </c>
      <c r="I15" s="1">
        <v>3996</v>
      </c>
      <c r="J15" s="1">
        <v>4110</v>
      </c>
      <c r="K15" s="1">
        <v>4172</v>
      </c>
      <c r="L15" s="1">
        <v>4401</v>
      </c>
      <c r="M15" s="1">
        <v>4548</v>
      </c>
      <c r="N15" s="1">
        <v>4721</v>
      </c>
    </row>
    <row r="16" spans="1:14" x14ac:dyDescent="0.3">
      <c r="A16" s="7" t="s">
        <v>199</v>
      </c>
      <c r="B16" s="7" t="s">
        <v>56</v>
      </c>
      <c r="C16" s="1">
        <v>3928</v>
      </c>
      <c r="D16" s="1">
        <v>4021</v>
      </c>
      <c r="E16" s="1">
        <v>3870</v>
      </c>
      <c r="F16" s="1">
        <v>3622</v>
      </c>
      <c r="G16" s="1">
        <v>3584</v>
      </c>
      <c r="H16" s="1">
        <v>3560</v>
      </c>
      <c r="I16" s="1">
        <v>3478</v>
      </c>
      <c r="J16" s="1">
        <v>3453</v>
      </c>
      <c r="K16" s="1">
        <v>3451</v>
      </c>
      <c r="L16" s="1">
        <v>3561</v>
      </c>
      <c r="M16" s="1">
        <v>3644</v>
      </c>
      <c r="N16" s="1">
        <v>3802</v>
      </c>
    </row>
    <row r="17" spans="1:14" x14ac:dyDescent="0.3">
      <c r="A17" s="7" t="s">
        <v>200</v>
      </c>
      <c r="B17" s="7" t="s">
        <v>55</v>
      </c>
      <c r="C17" s="1">
        <v>2759</v>
      </c>
      <c r="D17" s="1">
        <v>2718</v>
      </c>
      <c r="E17" s="1">
        <v>2852</v>
      </c>
      <c r="F17" s="1">
        <v>3016</v>
      </c>
      <c r="G17" s="1">
        <v>3149</v>
      </c>
      <c r="H17" s="1">
        <v>3289</v>
      </c>
      <c r="I17" s="1">
        <v>3381</v>
      </c>
      <c r="J17" s="1">
        <v>3470</v>
      </c>
      <c r="K17" s="1">
        <v>3576</v>
      </c>
      <c r="L17" s="1">
        <v>3785</v>
      </c>
      <c r="M17" s="1">
        <v>3765</v>
      </c>
      <c r="N17" s="1">
        <v>4328</v>
      </c>
    </row>
    <row r="18" spans="1:14" x14ac:dyDescent="0.3">
      <c r="A18" s="7" t="s">
        <v>200</v>
      </c>
      <c r="B18" s="7" t="s">
        <v>56</v>
      </c>
      <c r="C18" s="1">
        <v>3313</v>
      </c>
      <c r="D18" s="1">
        <v>3128</v>
      </c>
      <c r="E18" s="1">
        <v>3112</v>
      </c>
      <c r="F18" s="1">
        <v>3187</v>
      </c>
      <c r="G18" s="1">
        <v>3166</v>
      </c>
      <c r="H18" s="1">
        <v>3150</v>
      </c>
      <c r="I18" s="1">
        <v>3157</v>
      </c>
      <c r="J18" s="1">
        <v>3130</v>
      </c>
      <c r="K18" s="1">
        <v>3207</v>
      </c>
      <c r="L18" s="1">
        <v>3253</v>
      </c>
      <c r="M18" s="1">
        <v>3256</v>
      </c>
      <c r="N18" s="1">
        <v>3765</v>
      </c>
    </row>
    <row r="19" spans="1:14" x14ac:dyDescent="0.3">
      <c r="A19" s="7" t="s">
        <v>201</v>
      </c>
      <c r="B19" s="7" t="s">
        <v>55</v>
      </c>
      <c r="C19" s="1">
        <v>4015</v>
      </c>
      <c r="D19" s="1">
        <v>4206</v>
      </c>
      <c r="E19" s="1">
        <v>4303</v>
      </c>
      <c r="F19" s="1">
        <v>4207</v>
      </c>
      <c r="G19" s="1">
        <v>4340</v>
      </c>
      <c r="H19" s="1">
        <v>4487</v>
      </c>
      <c r="I19" s="1">
        <v>4504</v>
      </c>
      <c r="J19" s="1">
        <v>4598</v>
      </c>
      <c r="K19" s="1">
        <v>5198</v>
      </c>
      <c r="L19" s="1">
        <v>5160</v>
      </c>
      <c r="M19" s="1">
        <v>5324</v>
      </c>
      <c r="N19" s="1">
        <v>5426</v>
      </c>
    </row>
    <row r="20" spans="1:14" x14ac:dyDescent="0.3">
      <c r="A20" s="7" t="s">
        <v>201</v>
      </c>
      <c r="B20" s="7" t="s">
        <v>56</v>
      </c>
      <c r="C20" s="1">
        <v>3899</v>
      </c>
      <c r="D20" s="1">
        <v>3918</v>
      </c>
      <c r="E20" s="1">
        <v>3757</v>
      </c>
      <c r="F20" s="1">
        <v>3502</v>
      </c>
      <c r="G20" s="1">
        <v>3495</v>
      </c>
      <c r="H20" s="1">
        <v>3453</v>
      </c>
      <c r="I20" s="1">
        <v>3378</v>
      </c>
      <c r="J20" s="1">
        <v>3358</v>
      </c>
      <c r="K20" s="1">
        <v>3575</v>
      </c>
      <c r="L20" s="1">
        <v>3525</v>
      </c>
      <c r="M20" s="1">
        <v>3565</v>
      </c>
      <c r="N20" s="1">
        <v>3559</v>
      </c>
    </row>
    <row r="21" spans="1:14" x14ac:dyDescent="0.3">
      <c r="A21" s="7" t="s">
        <v>202</v>
      </c>
      <c r="B21" s="7" t="s">
        <v>55</v>
      </c>
      <c r="C21" s="1">
        <v>2805</v>
      </c>
      <c r="D21" s="1">
        <v>2809</v>
      </c>
      <c r="E21" s="1">
        <v>2871</v>
      </c>
      <c r="F21" s="1">
        <v>3191</v>
      </c>
      <c r="G21" s="1">
        <v>3287</v>
      </c>
      <c r="H21" s="1">
        <v>3403</v>
      </c>
      <c r="I21" s="1">
        <v>3547</v>
      </c>
      <c r="J21" s="1">
        <v>3694</v>
      </c>
      <c r="K21" s="1">
        <v>3639</v>
      </c>
      <c r="L21" s="1">
        <v>3779</v>
      </c>
      <c r="M21" s="1">
        <v>3740</v>
      </c>
      <c r="N21" s="1">
        <v>3832</v>
      </c>
    </row>
    <row r="22" spans="1:14" x14ac:dyDescent="0.3">
      <c r="A22" s="7" t="s">
        <v>202</v>
      </c>
      <c r="B22" s="7" t="s">
        <v>56</v>
      </c>
      <c r="C22" s="1">
        <v>2829</v>
      </c>
      <c r="D22" s="1">
        <v>2732</v>
      </c>
      <c r="E22" s="1">
        <v>2655</v>
      </c>
      <c r="F22" s="1">
        <v>2770</v>
      </c>
      <c r="G22" s="1">
        <v>2712</v>
      </c>
      <c r="H22" s="1">
        <v>2739</v>
      </c>
      <c r="I22" s="1">
        <v>2722</v>
      </c>
      <c r="J22" s="1">
        <v>2719</v>
      </c>
      <c r="K22" s="1">
        <v>2699</v>
      </c>
      <c r="L22" s="1">
        <v>2734</v>
      </c>
      <c r="M22" s="1">
        <v>2617</v>
      </c>
      <c r="N22" s="1">
        <v>2611</v>
      </c>
    </row>
    <row r="23" spans="1:14" x14ac:dyDescent="0.3">
      <c r="A23" s="10" t="s">
        <v>17</v>
      </c>
      <c r="B23" s="10" t="s">
        <v>17</v>
      </c>
      <c r="C23" s="5">
        <v>48586</v>
      </c>
      <c r="D23" s="5">
        <v>49101</v>
      </c>
      <c r="E23" s="5">
        <v>49290</v>
      </c>
      <c r="F23" s="5">
        <v>49574</v>
      </c>
      <c r="G23" s="5">
        <v>50323</v>
      </c>
      <c r="H23" s="5">
        <v>51041</v>
      </c>
      <c r="I23" s="5">
        <v>51660</v>
      </c>
      <c r="J23" s="5">
        <v>52526</v>
      </c>
      <c r="K23" s="5">
        <v>53993</v>
      </c>
      <c r="L23" s="5">
        <v>55166</v>
      </c>
      <c r="M23" s="5">
        <v>55550</v>
      </c>
      <c r="N23" s="5">
        <v>57064</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55</v>
      </c>
      <c r="C28" s="2">
        <v>0.454738467477321</v>
      </c>
      <c r="D28" s="2">
        <v>0.46796815769522399</v>
      </c>
      <c r="E28" s="2">
        <v>0.48100789770590402</v>
      </c>
      <c r="F28" s="2">
        <v>0.49453495566096101</v>
      </c>
      <c r="G28" s="2">
        <v>0.50850584136093502</v>
      </c>
      <c r="H28" s="2">
        <v>0.51437895166224801</v>
      </c>
      <c r="I28" s="2">
        <v>0.52422997946611904</v>
      </c>
      <c r="J28" s="2">
        <v>0.519440803844474</v>
      </c>
      <c r="K28" s="2">
        <v>0.54819516065053597</v>
      </c>
      <c r="L28" s="2">
        <v>0.55555555555555602</v>
      </c>
      <c r="M28" s="2">
        <v>0.56475136179933205</v>
      </c>
      <c r="N28" s="2">
        <v>0.571065067248273</v>
      </c>
    </row>
    <row r="29" spans="1:14" x14ac:dyDescent="0.3">
      <c r="A29" s="8" t="s">
        <v>196</v>
      </c>
      <c r="B29" s="8" t="s">
        <v>56</v>
      </c>
      <c r="C29" s="2">
        <v>0.54526153252267895</v>
      </c>
      <c r="D29" s="2">
        <v>0.53203184230477596</v>
      </c>
      <c r="E29" s="2">
        <v>0.51899210229409598</v>
      </c>
      <c r="F29" s="2">
        <v>0.50546504433903905</v>
      </c>
      <c r="G29" s="2">
        <v>0.49149415863906498</v>
      </c>
      <c r="H29" s="2">
        <v>0.48562104833775199</v>
      </c>
      <c r="I29" s="2">
        <v>0.47577002053388101</v>
      </c>
      <c r="J29" s="2">
        <v>0.480559196155526</v>
      </c>
      <c r="K29" s="2">
        <v>0.45180483934946403</v>
      </c>
      <c r="L29" s="2">
        <v>0.44444444444444398</v>
      </c>
      <c r="M29" s="2">
        <v>0.435248638200668</v>
      </c>
      <c r="N29" s="2">
        <v>0.428934932751727</v>
      </c>
    </row>
    <row r="30" spans="1:14" x14ac:dyDescent="0.3">
      <c r="A30" s="8" t="s">
        <v>197</v>
      </c>
      <c r="B30" s="8" t="s">
        <v>55</v>
      </c>
      <c r="C30" s="2">
        <v>0.52276432961244201</v>
      </c>
      <c r="D30" s="2">
        <v>0.53296500920810297</v>
      </c>
      <c r="E30" s="2">
        <v>0.54199207016700701</v>
      </c>
      <c r="F30" s="2">
        <v>0.55298880685877605</v>
      </c>
      <c r="G30" s="2">
        <v>0.56334263133426299</v>
      </c>
      <c r="H30" s="2">
        <v>0.57354449128403795</v>
      </c>
      <c r="I30" s="2">
        <v>0.58276842335447199</v>
      </c>
      <c r="J30" s="2">
        <v>0.592718035563082</v>
      </c>
      <c r="K30" s="2">
        <v>0.59637814610190298</v>
      </c>
      <c r="L30" s="2">
        <v>0.60115139884860103</v>
      </c>
      <c r="M30" s="2">
        <v>0.60451573355128696</v>
      </c>
      <c r="N30" s="2">
        <v>0.60562822037257202</v>
      </c>
    </row>
    <row r="31" spans="1:14" x14ac:dyDescent="0.3">
      <c r="A31" s="8" t="s">
        <v>197</v>
      </c>
      <c r="B31" s="8" t="s">
        <v>56</v>
      </c>
      <c r="C31" s="2">
        <v>0.47723567038755799</v>
      </c>
      <c r="D31" s="2">
        <v>0.46703499079189698</v>
      </c>
      <c r="E31" s="2">
        <v>0.45800792983299299</v>
      </c>
      <c r="F31" s="2">
        <v>0.44701119314122401</v>
      </c>
      <c r="G31" s="2">
        <v>0.43665736866573701</v>
      </c>
      <c r="H31" s="2">
        <v>0.426455508715962</v>
      </c>
      <c r="I31" s="2">
        <v>0.41723157664552801</v>
      </c>
      <c r="J31" s="2">
        <v>0.407281964436918</v>
      </c>
      <c r="K31" s="2">
        <v>0.40362185389809702</v>
      </c>
      <c r="L31" s="2">
        <v>0.39884860115139897</v>
      </c>
      <c r="M31" s="2">
        <v>0.39548426644871298</v>
      </c>
      <c r="N31" s="2">
        <v>0.39437177962742798</v>
      </c>
    </row>
    <row r="32" spans="1:14" x14ac:dyDescent="0.3">
      <c r="A32" s="8" t="s">
        <v>198</v>
      </c>
      <c r="B32" s="8" t="s">
        <v>55</v>
      </c>
      <c r="C32" s="2">
        <v>0.43425728500355398</v>
      </c>
      <c r="D32" s="2">
        <v>0.44260941370767998</v>
      </c>
      <c r="E32" s="2">
        <v>0.45546179090482902</v>
      </c>
      <c r="F32" s="2">
        <v>0.47094935321201498</v>
      </c>
      <c r="G32" s="2">
        <v>0.481321993756056</v>
      </c>
      <c r="H32" s="2">
        <v>0.49374933219361</v>
      </c>
      <c r="I32" s="2">
        <v>0.50110747811412304</v>
      </c>
      <c r="J32" s="2">
        <v>0.51705457463884397</v>
      </c>
      <c r="K32" s="2">
        <v>0.51614906832298102</v>
      </c>
      <c r="L32" s="2">
        <v>0.51995531634000203</v>
      </c>
      <c r="M32" s="2">
        <v>0.522159800249688</v>
      </c>
      <c r="N32" s="2">
        <v>0.52599193719499304</v>
      </c>
    </row>
    <row r="33" spans="1:15" x14ac:dyDescent="0.3">
      <c r="A33" s="8" t="s">
        <v>198</v>
      </c>
      <c r="B33" s="8" t="s">
        <v>56</v>
      </c>
      <c r="C33" s="2">
        <v>0.56574271499644602</v>
      </c>
      <c r="D33" s="2">
        <v>0.55739058629231997</v>
      </c>
      <c r="E33" s="2">
        <v>0.54453820909517103</v>
      </c>
      <c r="F33" s="2">
        <v>0.52905064678798497</v>
      </c>
      <c r="G33" s="2">
        <v>0.518678006243944</v>
      </c>
      <c r="H33" s="2">
        <v>0.50625066780639005</v>
      </c>
      <c r="I33" s="2">
        <v>0.49889252188587702</v>
      </c>
      <c r="J33" s="2">
        <v>0.48294542536115598</v>
      </c>
      <c r="K33" s="2">
        <v>0.48385093167701898</v>
      </c>
      <c r="L33" s="2">
        <v>0.48004468365999797</v>
      </c>
      <c r="M33" s="2">
        <v>0.477840199750312</v>
      </c>
      <c r="N33" s="2">
        <v>0.47400806280500701</v>
      </c>
    </row>
    <row r="34" spans="1:15" x14ac:dyDescent="0.3">
      <c r="A34" s="8" t="s">
        <v>199</v>
      </c>
      <c r="B34" s="8" t="s">
        <v>55</v>
      </c>
      <c r="C34" s="2">
        <v>0.46702849389416601</v>
      </c>
      <c r="D34" s="2">
        <v>0.47724908996359899</v>
      </c>
      <c r="E34" s="2">
        <v>0.48856878551605698</v>
      </c>
      <c r="F34" s="2">
        <v>0.50600109110747404</v>
      </c>
      <c r="G34" s="2">
        <v>0.51580653877330496</v>
      </c>
      <c r="H34" s="2">
        <v>0.52412779040235302</v>
      </c>
      <c r="I34" s="2">
        <v>0.53465346534653502</v>
      </c>
      <c r="J34" s="2">
        <v>0.54343514478381605</v>
      </c>
      <c r="K34" s="2">
        <v>0.54729109274563803</v>
      </c>
      <c r="L34" s="2">
        <v>0.55275056518462695</v>
      </c>
      <c r="M34" s="2">
        <v>0.55517578125</v>
      </c>
      <c r="N34" s="2">
        <v>0.55391294145254</v>
      </c>
    </row>
    <row r="35" spans="1:15" x14ac:dyDescent="0.3">
      <c r="A35" s="8" t="s">
        <v>199</v>
      </c>
      <c r="B35" s="8" t="s">
        <v>56</v>
      </c>
      <c r="C35" s="2">
        <v>0.53297150610583399</v>
      </c>
      <c r="D35" s="2">
        <v>0.52275091003640195</v>
      </c>
      <c r="E35" s="2">
        <v>0.51143121448394302</v>
      </c>
      <c r="F35" s="2">
        <v>0.49399890889252601</v>
      </c>
      <c r="G35" s="2">
        <v>0.48419346122669499</v>
      </c>
      <c r="H35" s="2">
        <v>0.47587220959764698</v>
      </c>
      <c r="I35" s="2">
        <v>0.46534653465346498</v>
      </c>
      <c r="J35" s="2">
        <v>0.45656485521618401</v>
      </c>
      <c r="K35" s="2">
        <v>0.45270890725436203</v>
      </c>
      <c r="L35" s="2">
        <v>0.44724943481537299</v>
      </c>
      <c r="M35" s="2">
        <v>0.44482421875</v>
      </c>
      <c r="N35" s="2">
        <v>0.44608705854746</v>
      </c>
    </row>
    <row r="36" spans="1:15" x14ac:dyDescent="0.3">
      <c r="A36" s="8" t="s">
        <v>200</v>
      </c>
      <c r="B36" s="8" t="s">
        <v>55</v>
      </c>
      <c r="C36" s="2">
        <v>0.45438076416337297</v>
      </c>
      <c r="D36" s="2">
        <v>0.464933287718098</v>
      </c>
      <c r="E36" s="2">
        <v>0.47820254862508399</v>
      </c>
      <c r="F36" s="2">
        <v>0.48621634692890497</v>
      </c>
      <c r="G36" s="2">
        <v>0.49865399841646901</v>
      </c>
      <c r="H36" s="2">
        <v>0.51079360149091502</v>
      </c>
      <c r="I36" s="2">
        <v>0.51713062098501095</v>
      </c>
      <c r="J36" s="2">
        <v>0.52575757575757598</v>
      </c>
      <c r="K36" s="2">
        <v>0.52720035382574104</v>
      </c>
      <c r="L36" s="2">
        <v>0.53779482807615797</v>
      </c>
      <c r="M36" s="2">
        <v>0.53624839766415</v>
      </c>
      <c r="N36" s="2">
        <v>0.53478314592858001</v>
      </c>
    </row>
    <row r="37" spans="1:15" x14ac:dyDescent="0.3">
      <c r="A37" s="8" t="s">
        <v>200</v>
      </c>
      <c r="B37" s="8" t="s">
        <v>56</v>
      </c>
      <c r="C37" s="2">
        <v>0.54561923583662697</v>
      </c>
      <c r="D37" s="2">
        <v>0.53506671228190195</v>
      </c>
      <c r="E37" s="2">
        <v>0.52179745137491595</v>
      </c>
      <c r="F37" s="2">
        <v>0.51378365307109497</v>
      </c>
      <c r="G37" s="2">
        <v>0.50134600158353104</v>
      </c>
      <c r="H37" s="2">
        <v>0.48920639850908498</v>
      </c>
      <c r="I37" s="2">
        <v>0.482869379014989</v>
      </c>
      <c r="J37" s="2">
        <v>0.47424242424242402</v>
      </c>
      <c r="K37" s="2">
        <v>0.47279964617425901</v>
      </c>
      <c r="L37" s="2">
        <v>0.46220517192384197</v>
      </c>
      <c r="M37" s="2">
        <v>0.46375160233585</v>
      </c>
      <c r="N37" s="2">
        <v>0.46521685407141999</v>
      </c>
    </row>
    <row r="38" spans="1:15" x14ac:dyDescent="0.3">
      <c r="A38" s="8" t="s">
        <v>201</v>
      </c>
      <c r="B38" s="8" t="s">
        <v>55</v>
      </c>
      <c r="C38" s="2">
        <v>0.50732878443265095</v>
      </c>
      <c r="D38" s="2">
        <v>0.51772525849335305</v>
      </c>
      <c r="E38" s="2">
        <v>0.53387096774193499</v>
      </c>
      <c r="F38" s="2">
        <v>0.54572577506810205</v>
      </c>
      <c r="G38" s="2">
        <v>0.55392469687300605</v>
      </c>
      <c r="H38" s="2">
        <v>0.56511335012594499</v>
      </c>
      <c r="I38" s="2">
        <v>0.57142857142857095</v>
      </c>
      <c r="J38" s="2">
        <v>0.57792860734037199</v>
      </c>
      <c r="K38" s="2">
        <v>0.59249971503476595</v>
      </c>
      <c r="L38" s="2">
        <v>0.59412780656303998</v>
      </c>
      <c r="M38" s="2">
        <v>0.59894251321858505</v>
      </c>
      <c r="N38" s="2">
        <v>0.60389538119087405</v>
      </c>
    </row>
    <row r="39" spans="1:15" x14ac:dyDescent="0.3">
      <c r="A39" s="8" t="s">
        <v>201</v>
      </c>
      <c r="B39" s="8" t="s">
        <v>56</v>
      </c>
      <c r="C39" s="2">
        <v>0.492671215567349</v>
      </c>
      <c r="D39" s="2">
        <v>0.48227474150664701</v>
      </c>
      <c r="E39" s="2">
        <v>0.46612903225806501</v>
      </c>
      <c r="F39" s="2">
        <v>0.45427422493189801</v>
      </c>
      <c r="G39" s="2">
        <v>0.446075303126994</v>
      </c>
      <c r="H39" s="2">
        <v>0.43488664987405501</v>
      </c>
      <c r="I39" s="2">
        <v>0.42857142857142899</v>
      </c>
      <c r="J39" s="2">
        <v>0.42207139265962801</v>
      </c>
      <c r="K39" s="2">
        <v>0.40750028496523399</v>
      </c>
      <c r="L39" s="2">
        <v>0.40587219343696002</v>
      </c>
      <c r="M39" s="2">
        <v>0.40105748678141501</v>
      </c>
      <c r="N39" s="2">
        <v>0.39610461880912601</v>
      </c>
    </row>
    <row r="40" spans="1:15" x14ac:dyDescent="0.3">
      <c r="A40" s="8" t="s">
        <v>202</v>
      </c>
      <c r="B40" s="8" t="s">
        <v>55</v>
      </c>
      <c r="C40" s="2">
        <v>0.49787007454739102</v>
      </c>
      <c r="D40" s="2">
        <v>0.506948204295254</v>
      </c>
      <c r="E40" s="2">
        <v>0.51954397394136798</v>
      </c>
      <c r="F40" s="2">
        <v>0.53531286696862901</v>
      </c>
      <c r="G40" s="2">
        <v>0.54792465410901803</v>
      </c>
      <c r="H40" s="2">
        <v>0.55405405405405395</v>
      </c>
      <c r="I40" s="2">
        <v>0.56579996809698496</v>
      </c>
      <c r="J40" s="2">
        <v>0.57601746452518299</v>
      </c>
      <c r="K40" s="2">
        <v>0.57415588513726701</v>
      </c>
      <c r="L40" s="2">
        <v>0.58022416705051405</v>
      </c>
      <c r="M40" s="2">
        <v>0.58832782759163105</v>
      </c>
      <c r="N40" s="2">
        <v>0.59475399658544204</v>
      </c>
    </row>
    <row r="41" spans="1:15" x14ac:dyDescent="0.3">
      <c r="A41" s="8" t="s">
        <v>202</v>
      </c>
      <c r="B41" s="8" t="s">
        <v>56</v>
      </c>
      <c r="C41" s="2">
        <v>0.50212992545260904</v>
      </c>
      <c r="D41" s="2">
        <v>0.493051795704746</v>
      </c>
      <c r="E41" s="2">
        <v>0.48045602605863202</v>
      </c>
      <c r="F41" s="2">
        <v>0.46468713303137099</v>
      </c>
      <c r="G41" s="2">
        <v>0.45207534589098203</v>
      </c>
      <c r="H41" s="2">
        <v>0.445945945945946</v>
      </c>
      <c r="I41" s="2">
        <v>0.43420003190301498</v>
      </c>
      <c r="J41" s="2">
        <v>0.42398253547481701</v>
      </c>
      <c r="K41" s="2">
        <v>0.42584411486273299</v>
      </c>
      <c r="L41" s="2">
        <v>0.41977583294948601</v>
      </c>
      <c r="M41" s="2">
        <v>0.41167217240836901</v>
      </c>
      <c r="N41" s="2">
        <v>0.40524600341455802</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55</v>
      </c>
      <c r="C46" s="2">
        <v>4.7962648556876097E-2</v>
      </c>
      <c r="D46" s="2">
        <v>3.6046982584042098E-2</v>
      </c>
      <c r="E46" s="2">
        <v>-6.2548866301798303E-2</v>
      </c>
      <c r="F46" s="2">
        <v>3.46121768140117E-2</v>
      </c>
      <c r="G46" s="2">
        <v>1.65255945183394E-2</v>
      </c>
      <c r="H46" s="2">
        <v>1.22918318794607E-2</v>
      </c>
      <c r="I46" s="2">
        <v>-6.8546807677242499E-2</v>
      </c>
      <c r="J46" s="2">
        <v>0.162321278385198</v>
      </c>
      <c r="K46" s="2">
        <v>4.9204052098408099E-2</v>
      </c>
      <c r="L46" s="2">
        <v>0.108275862068966</v>
      </c>
      <c r="M46" s="2">
        <v>-2.2401991288114501E-2</v>
      </c>
      <c r="N46" s="3">
        <v>0.32127838519764501</v>
      </c>
      <c r="O46" s="3">
        <v>0.22830336200156401</v>
      </c>
    </row>
    <row r="47" spans="1:15" x14ac:dyDescent="0.3">
      <c r="A47" s="8" t="s">
        <v>196</v>
      </c>
      <c r="B47" s="8" t="s">
        <v>56</v>
      </c>
      <c r="C47" s="2">
        <v>-6.3716814159291996E-3</v>
      </c>
      <c r="D47" s="2">
        <v>-1.6743854649091599E-2</v>
      </c>
      <c r="E47" s="2">
        <v>-0.11195652173913</v>
      </c>
      <c r="F47" s="2">
        <v>-2.1623827009383902E-2</v>
      </c>
      <c r="G47" s="2">
        <v>-7.0892410341951602E-3</v>
      </c>
      <c r="H47" s="2">
        <v>-2.68794624107518E-2</v>
      </c>
      <c r="I47" s="2">
        <v>-5.0496331463098801E-2</v>
      </c>
      <c r="J47" s="2">
        <v>3.5454545454545502E-2</v>
      </c>
      <c r="K47" s="2">
        <v>1.8437225636523301E-2</v>
      </c>
      <c r="L47" s="2">
        <v>6.7672413793103403E-2</v>
      </c>
      <c r="M47" s="2">
        <v>-4.7234557932983499E-2</v>
      </c>
      <c r="N47" s="3">
        <v>7.2727272727272696E-2</v>
      </c>
      <c r="O47" s="3">
        <v>-0.14492753623188401</v>
      </c>
    </row>
    <row r="48" spans="1:15" x14ac:dyDescent="0.3">
      <c r="A48" s="8" t="s">
        <v>197</v>
      </c>
      <c r="B48" s="8" t="s">
        <v>55</v>
      </c>
      <c r="C48" s="2">
        <v>4.1506717850287901E-2</v>
      </c>
      <c r="D48" s="2">
        <v>3.91614835291407E-2</v>
      </c>
      <c r="E48" s="2">
        <v>2.9483484814896901E-2</v>
      </c>
      <c r="F48" s="2">
        <v>4.3712316968130903E-2</v>
      </c>
      <c r="G48" s="2">
        <v>3.85805652981226E-2</v>
      </c>
      <c r="H48" s="2">
        <v>5.8800158919348401E-2</v>
      </c>
      <c r="I48" s="2">
        <v>5.0656660412758001E-2</v>
      </c>
      <c r="J48" s="2">
        <v>4.0892857142857099E-2</v>
      </c>
      <c r="K48" s="2">
        <v>2.1101389603705601E-2</v>
      </c>
      <c r="L48" s="2">
        <v>-5.8803763440860198E-3</v>
      </c>
      <c r="M48" s="2">
        <v>3.2955889809024801E-2</v>
      </c>
      <c r="N48" s="3">
        <v>9.1428571428571401E-2</v>
      </c>
      <c r="O48" s="3">
        <v>0.35491021946353402</v>
      </c>
    </row>
    <row r="49" spans="1:15" x14ac:dyDescent="0.3">
      <c r="A49" s="8" t="s">
        <v>197</v>
      </c>
      <c r="B49" s="8" t="s">
        <v>56</v>
      </c>
      <c r="C49" s="2">
        <v>-2.6281208935610999E-4</v>
      </c>
      <c r="D49" s="2">
        <v>2.1030494216614098E-3</v>
      </c>
      <c r="E49" s="2">
        <v>-1.52151101783841E-2</v>
      </c>
      <c r="F49" s="2">
        <v>7.9914757591901999E-4</v>
      </c>
      <c r="G49" s="2">
        <v>-3.72637742879957E-3</v>
      </c>
      <c r="H49" s="2">
        <v>1.9503072401816701E-2</v>
      </c>
      <c r="I49" s="2">
        <v>8.3857442348008408E-3</v>
      </c>
      <c r="J49" s="2">
        <v>2.5207900207900199E-2</v>
      </c>
      <c r="K49" s="2">
        <v>1.0139416983523399E-3</v>
      </c>
      <c r="L49" s="2">
        <v>-1.97518359078248E-2</v>
      </c>
      <c r="M49" s="2">
        <v>2.8158098682510999E-2</v>
      </c>
      <c r="N49" s="3">
        <v>3.4303534303534298E-2</v>
      </c>
      <c r="O49" s="3">
        <v>4.40713536201469E-2</v>
      </c>
    </row>
    <row r="50" spans="1:15" x14ac:dyDescent="0.3">
      <c r="A50" s="8" t="s">
        <v>198</v>
      </c>
      <c r="B50" s="8" t="s">
        <v>55</v>
      </c>
      <c r="C50" s="2">
        <v>2.3458810692853199E-2</v>
      </c>
      <c r="D50" s="2">
        <v>3.5714285714285698E-2</v>
      </c>
      <c r="E50" s="2">
        <v>0.105506948018528</v>
      </c>
      <c r="F50" s="2">
        <v>4.0735567970204799E-2</v>
      </c>
      <c r="G50" s="2">
        <v>3.3549541489599599E-2</v>
      </c>
      <c r="H50" s="2">
        <v>2.81324388660463E-2</v>
      </c>
      <c r="I50" s="2">
        <v>8.4824247526836496E-2</v>
      </c>
      <c r="J50" s="2">
        <v>-3.2596041909196703E-2</v>
      </c>
      <c r="K50" s="2">
        <v>2.6875250701965499E-2</v>
      </c>
      <c r="L50" s="2">
        <v>-1.9726562499999999E-2</v>
      </c>
      <c r="M50" s="2">
        <v>-1.21538155010958E-2</v>
      </c>
      <c r="N50" s="3">
        <v>-3.8028715560729502E-2</v>
      </c>
      <c r="O50" s="3">
        <v>0.27586206896551702</v>
      </c>
    </row>
    <row r="51" spans="1:15" x14ac:dyDescent="0.3">
      <c r="A51" s="8" t="s">
        <v>198</v>
      </c>
      <c r="B51" s="8" t="s">
        <v>56</v>
      </c>
      <c r="C51" s="2">
        <v>-1.0678391959799E-2</v>
      </c>
      <c r="D51" s="2">
        <v>-1.67195767195767E-2</v>
      </c>
      <c r="E51" s="2">
        <v>3.8743004735256097E-2</v>
      </c>
      <c r="F51" s="2">
        <v>-1.6576875259013699E-3</v>
      </c>
      <c r="G51" s="2">
        <v>-1.6604400166044E-2</v>
      </c>
      <c r="H51" s="2">
        <v>-1.6884761502743799E-3</v>
      </c>
      <c r="I51" s="2">
        <v>1.7758985200845699E-2</v>
      </c>
      <c r="J51" s="2">
        <v>-2.9081844619858702E-2</v>
      </c>
      <c r="K51" s="2">
        <v>1.1339323919555E-2</v>
      </c>
      <c r="L51" s="2">
        <v>-2.8347789295536299E-2</v>
      </c>
      <c r="M51" s="2">
        <v>-2.7215327672545201E-2</v>
      </c>
      <c r="N51" s="3">
        <v>-7.1873701703365198E-2</v>
      </c>
      <c r="O51" s="3">
        <v>-3.8312526904864398E-2</v>
      </c>
    </row>
    <row r="52" spans="1:15" x14ac:dyDescent="0.3">
      <c r="A52" s="8" t="s">
        <v>199</v>
      </c>
      <c r="B52" s="8" t="s">
        <v>55</v>
      </c>
      <c r="C52" s="2">
        <v>6.6531086577571202E-2</v>
      </c>
      <c r="D52" s="2">
        <v>7.0825388177608297E-3</v>
      </c>
      <c r="E52" s="2">
        <v>3.5163646199621299E-3</v>
      </c>
      <c r="F52" s="2">
        <v>2.9110512129380098E-2</v>
      </c>
      <c r="G52" s="2">
        <v>2.69774751178628E-2</v>
      </c>
      <c r="H52" s="2">
        <v>1.9127773527161399E-2</v>
      </c>
      <c r="I52" s="2">
        <v>2.85285285285285E-2</v>
      </c>
      <c r="J52" s="2">
        <v>1.50851581508516E-2</v>
      </c>
      <c r="K52" s="2">
        <v>5.48897411313519E-2</v>
      </c>
      <c r="L52" s="2">
        <v>3.3401499659168402E-2</v>
      </c>
      <c r="M52" s="2">
        <v>3.8038698328935798E-2</v>
      </c>
      <c r="N52" s="3">
        <v>0.14866180048661801</v>
      </c>
      <c r="O52" s="3">
        <v>0.27698133621855597</v>
      </c>
    </row>
    <row r="53" spans="1:15" x14ac:dyDescent="0.3">
      <c r="A53" s="8" t="s">
        <v>199</v>
      </c>
      <c r="B53" s="8" t="s">
        <v>56</v>
      </c>
      <c r="C53" s="2">
        <v>2.3676171079429702E-2</v>
      </c>
      <c r="D53" s="2">
        <v>-3.7552847550360598E-2</v>
      </c>
      <c r="E53" s="2">
        <v>-6.4082687338501296E-2</v>
      </c>
      <c r="F53" s="2">
        <v>-1.04914411927112E-2</v>
      </c>
      <c r="G53" s="2">
        <v>-6.6964285714285702E-3</v>
      </c>
      <c r="H53" s="2">
        <v>-2.30337078651685E-2</v>
      </c>
      <c r="I53" s="2">
        <v>-7.1880391029327199E-3</v>
      </c>
      <c r="J53" s="2">
        <v>-5.7920648711265595E-4</v>
      </c>
      <c r="K53" s="2">
        <v>3.1874818893074502E-2</v>
      </c>
      <c r="L53" s="2">
        <v>2.3308059533838799E-2</v>
      </c>
      <c r="M53" s="2">
        <v>4.3358946212952797E-2</v>
      </c>
      <c r="N53" s="3">
        <v>0.101071532001158</v>
      </c>
      <c r="O53" s="3">
        <v>-1.75710594315245E-2</v>
      </c>
    </row>
    <row r="54" spans="1:15" x14ac:dyDescent="0.3">
      <c r="A54" s="8" t="s">
        <v>200</v>
      </c>
      <c r="B54" s="8" t="s">
        <v>55</v>
      </c>
      <c r="C54" s="2">
        <v>-1.48604566872055E-2</v>
      </c>
      <c r="D54" s="2">
        <v>4.9300956585724802E-2</v>
      </c>
      <c r="E54" s="2">
        <v>5.7503506311360399E-2</v>
      </c>
      <c r="F54" s="2">
        <v>4.4098143236074298E-2</v>
      </c>
      <c r="G54" s="2">
        <v>4.4458558272467398E-2</v>
      </c>
      <c r="H54" s="2">
        <v>2.7972027972028E-2</v>
      </c>
      <c r="I54" s="2">
        <v>2.6323572907423799E-2</v>
      </c>
      <c r="J54" s="2">
        <v>3.05475504322767E-2</v>
      </c>
      <c r="K54" s="2">
        <v>5.8445190156599602E-2</v>
      </c>
      <c r="L54" s="2">
        <v>-5.2840158520475597E-3</v>
      </c>
      <c r="M54" s="2">
        <v>0.14953519256308101</v>
      </c>
      <c r="N54" s="3">
        <v>0.247262247838617</v>
      </c>
      <c r="O54" s="3">
        <v>0.51753155680224405</v>
      </c>
    </row>
    <row r="55" spans="1:15" x14ac:dyDescent="0.3">
      <c r="A55" s="8" t="s">
        <v>200</v>
      </c>
      <c r="B55" s="8" t="s">
        <v>56</v>
      </c>
      <c r="C55" s="2">
        <v>-5.5840627829761499E-2</v>
      </c>
      <c r="D55" s="2">
        <v>-5.1150895140665001E-3</v>
      </c>
      <c r="E55" s="2">
        <v>2.4100257069408701E-2</v>
      </c>
      <c r="F55" s="2">
        <v>-6.5892689049262603E-3</v>
      </c>
      <c r="G55" s="2">
        <v>-5.0536955148452302E-3</v>
      </c>
      <c r="H55" s="2">
        <v>2.2222222222222201E-3</v>
      </c>
      <c r="I55" s="2">
        <v>-8.5524231865695306E-3</v>
      </c>
      <c r="J55" s="2">
        <v>2.46006389776358E-2</v>
      </c>
      <c r="K55" s="2">
        <v>1.43436233239788E-2</v>
      </c>
      <c r="L55" s="2">
        <v>9.2222563787273297E-4</v>
      </c>
      <c r="M55" s="2">
        <v>0.15632678132678099</v>
      </c>
      <c r="N55" s="3">
        <v>0.202875399361022</v>
      </c>
      <c r="O55" s="3">
        <v>0.20983290488431899</v>
      </c>
    </row>
    <row r="56" spans="1:15" x14ac:dyDescent="0.3">
      <c r="A56" s="8" t="s">
        <v>201</v>
      </c>
      <c r="B56" s="8" t="s">
        <v>55</v>
      </c>
      <c r="C56" s="2">
        <v>4.7571606475716101E-2</v>
      </c>
      <c r="D56" s="2">
        <v>2.3062291963861101E-2</v>
      </c>
      <c r="E56" s="2">
        <v>-2.2310016267720199E-2</v>
      </c>
      <c r="F56" s="2">
        <v>3.16139767054908E-2</v>
      </c>
      <c r="G56" s="2">
        <v>3.3870967741935501E-2</v>
      </c>
      <c r="H56" s="2">
        <v>3.7887229774905299E-3</v>
      </c>
      <c r="I56" s="2">
        <v>2.0870337477797499E-2</v>
      </c>
      <c r="J56" s="2">
        <v>0.130491518051327</v>
      </c>
      <c r="K56" s="2">
        <v>-7.3105040400153901E-3</v>
      </c>
      <c r="L56" s="2">
        <v>3.1782945736434101E-2</v>
      </c>
      <c r="M56" s="2">
        <v>1.91585274229902E-2</v>
      </c>
      <c r="N56" s="3">
        <v>0.18007829491083099</v>
      </c>
      <c r="O56" s="3">
        <v>0.26098071113176902</v>
      </c>
    </row>
    <row r="57" spans="1:15" x14ac:dyDescent="0.3">
      <c r="A57" s="8" t="s">
        <v>201</v>
      </c>
      <c r="B57" s="8" t="s">
        <v>56</v>
      </c>
      <c r="C57" s="2">
        <v>4.8730443703513702E-3</v>
      </c>
      <c r="D57" s="2">
        <v>-4.1092394078611497E-2</v>
      </c>
      <c r="E57" s="2">
        <v>-6.7873303167420795E-2</v>
      </c>
      <c r="F57" s="2">
        <v>-1.9988577955454001E-3</v>
      </c>
      <c r="G57" s="2">
        <v>-1.2017167381974199E-2</v>
      </c>
      <c r="H57" s="2">
        <v>-2.1720243266724601E-2</v>
      </c>
      <c r="I57" s="2">
        <v>-5.9206631142687998E-3</v>
      </c>
      <c r="J57" s="2">
        <v>6.4621798689696294E-2</v>
      </c>
      <c r="K57" s="2">
        <v>-1.3986013986014E-2</v>
      </c>
      <c r="L57" s="2">
        <v>1.13475177304965E-2</v>
      </c>
      <c r="M57" s="2">
        <v>-1.68302945301543E-3</v>
      </c>
      <c r="N57" s="3">
        <v>5.9857057772483603E-2</v>
      </c>
      <c r="O57" s="3">
        <v>-5.2701623635879699E-2</v>
      </c>
    </row>
    <row r="58" spans="1:15" x14ac:dyDescent="0.3">
      <c r="A58" s="8" t="s">
        <v>202</v>
      </c>
      <c r="B58" s="8" t="s">
        <v>55</v>
      </c>
      <c r="C58" s="2">
        <v>1.4260249554367201E-3</v>
      </c>
      <c r="D58" s="2">
        <v>2.20719117123532E-2</v>
      </c>
      <c r="E58" s="2">
        <v>0.111459421804249</v>
      </c>
      <c r="F58" s="2">
        <v>3.0084612973989299E-2</v>
      </c>
      <c r="G58" s="2">
        <v>3.5290538484940702E-2</v>
      </c>
      <c r="H58" s="2">
        <v>4.2315603878930401E-2</v>
      </c>
      <c r="I58" s="2">
        <v>4.1443473357767102E-2</v>
      </c>
      <c r="J58" s="2">
        <v>-1.48890092041148E-2</v>
      </c>
      <c r="K58" s="2">
        <v>3.8472107721901599E-2</v>
      </c>
      <c r="L58" s="2">
        <v>-1.0320190526594299E-2</v>
      </c>
      <c r="M58" s="2">
        <v>2.45989304812834E-2</v>
      </c>
      <c r="N58" s="3">
        <v>3.7357877639415303E-2</v>
      </c>
      <c r="O58" s="3">
        <v>0.33472657610588602</v>
      </c>
    </row>
    <row r="59" spans="1:15" x14ac:dyDescent="0.3">
      <c r="A59" s="8" t="s">
        <v>202</v>
      </c>
      <c r="B59" s="8" t="s">
        <v>56</v>
      </c>
      <c r="C59" s="2">
        <v>-3.4287734181689601E-2</v>
      </c>
      <c r="D59" s="2">
        <v>-2.8184480234260598E-2</v>
      </c>
      <c r="E59" s="2">
        <v>4.3314500941619601E-2</v>
      </c>
      <c r="F59" s="2">
        <v>-2.0938628158844799E-2</v>
      </c>
      <c r="G59" s="2">
        <v>9.9557522123893804E-3</v>
      </c>
      <c r="H59" s="2">
        <v>-6.2066447608616297E-3</v>
      </c>
      <c r="I59" s="2">
        <v>-1.1021307861866299E-3</v>
      </c>
      <c r="J59" s="2">
        <v>-7.35564545788893E-3</v>
      </c>
      <c r="K59" s="2">
        <v>1.29677658391997E-2</v>
      </c>
      <c r="L59" s="2">
        <v>-4.2794440380395003E-2</v>
      </c>
      <c r="M59" s="2">
        <v>-2.2927015666793999E-3</v>
      </c>
      <c r="N59" s="3">
        <v>-3.9720485472600202E-2</v>
      </c>
      <c r="O59" s="3">
        <v>-1.6572504708097902E-2</v>
      </c>
    </row>
    <row r="60" spans="1:15" x14ac:dyDescent="0.3">
      <c r="A60" s="11" t="s">
        <v>17</v>
      </c>
      <c r="B60" s="11" t="s">
        <v>17</v>
      </c>
      <c r="C60" s="3">
        <v>1.0599761248096201E-2</v>
      </c>
      <c r="D60" s="3">
        <v>3.84920877375206E-3</v>
      </c>
      <c r="E60" s="3">
        <v>5.7618178129437998E-3</v>
      </c>
      <c r="F60" s="3">
        <v>1.51087263484891E-2</v>
      </c>
      <c r="G60" s="3">
        <v>1.42678298193669E-2</v>
      </c>
      <c r="H60" s="3">
        <v>1.21275053388452E-2</v>
      </c>
      <c r="I60" s="3">
        <v>1.67634533488192E-2</v>
      </c>
      <c r="J60" s="3">
        <v>2.7929025625404599E-2</v>
      </c>
      <c r="K60" s="3">
        <v>2.17250384309077E-2</v>
      </c>
      <c r="L60" s="3">
        <v>6.9608091940688097E-3</v>
      </c>
      <c r="M60" s="3">
        <v>2.72547254725473E-2</v>
      </c>
      <c r="N60" s="3">
        <v>8.6395308989833594E-2</v>
      </c>
      <c r="O60" s="3">
        <v>0.157719618583891</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45</v>
      </c>
      <c r="B65" s="15"/>
    </row>
    <row r="66" spans="1:2" x14ac:dyDescent="0.3">
      <c r="A66" s="14" t="s">
        <v>59</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227</v>
      </c>
      <c r="B1" s="15"/>
    </row>
    <row r="2" spans="1:14" ht="15.6" x14ac:dyDescent="0.3">
      <c r="A2" s="12" t="s">
        <v>152</v>
      </c>
      <c r="B2" s="15"/>
    </row>
    <row r="3" spans="1:14" ht="15.6" x14ac:dyDescent="0.3">
      <c r="A3" s="12" t="s">
        <v>204</v>
      </c>
      <c r="B3" s="15"/>
    </row>
    <row r="4" spans="1:14" ht="15.6" x14ac:dyDescent="0.3">
      <c r="A4" s="12" t="s">
        <v>58</v>
      </c>
      <c r="B4" s="15"/>
    </row>
    <row r="5" spans="1:14" ht="15.6" x14ac:dyDescent="0.3">
      <c r="A5" s="12" t="s">
        <v>53</v>
      </c>
      <c r="B5" s="15"/>
    </row>
    <row r="6" spans="1:14" x14ac:dyDescent="0.3">
      <c r="A6" s="16" t="str">
        <f>HYPERLINK("#'Table of contents'!A88",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60</v>
      </c>
      <c r="C9" s="1">
        <v>34</v>
      </c>
      <c r="D9" s="1">
        <v>16</v>
      </c>
      <c r="E9" s="1">
        <v>33</v>
      </c>
      <c r="F9" s="1">
        <v>33</v>
      </c>
      <c r="G9" s="1">
        <v>41</v>
      </c>
      <c r="H9" s="1">
        <v>25</v>
      </c>
      <c r="I9" s="1">
        <v>16</v>
      </c>
      <c r="J9" s="1">
        <v>16</v>
      </c>
      <c r="K9" s="1">
        <v>14</v>
      </c>
      <c r="L9" s="1">
        <v>10</v>
      </c>
      <c r="M9" s="1">
        <v>16</v>
      </c>
      <c r="N9" s="1">
        <v>0</v>
      </c>
    </row>
    <row r="10" spans="1:14" x14ac:dyDescent="0.3">
      <c r="A10" s="7" t="s">
        <v>196</v>
      </c>
      <c r="B10" s="7" t="s">
        <v>61</v>
      </c>
      <c r="C10" s="1">
        <v>728</v>
      </c>
      <c r="D10" s="1">
        <v>780</v>
      </c>
      <c r="E10" s="1">
        <v>813</v>
      </c>
      <c r="F10" s="1">
        <v>734</v>
      </c>
      <c r="G10" s="1">
        <v>754</v>
      </c>
      <c r="H10" s="1">
        <v>799</v>
      </c>
      <c r="I10" s="1">
        <v>795</v>
      </c>
      <c r="J10" s="1">
        <v>701</v>
      </c>
      <c r="K10" s="1">
        <v>841</v>
      </c>
      <c r="L10" s="1">
        <v>882</v>
      </c>
      <c r="M10" s="1">
        <v>964</v>
      </c>
      <c r="N10" s="1">
        <v>865</v>
      </c>
    </row>
    <row r="11" spans="1:14" x14ac:dyDescent="0.3">
      <c r="A11" s="7" t="s">
        <v>196</v>
      </c>
      <c r="B11" s="7" t="s">
        <v>62</v>
      </c>
      <c r="C11" s="1">
        <v>851</v>
      </c>
      <c r="D11" s="1">
        <v>889</v>
      </c>
      <c r="E11" s="1">
        <v>909</v>
      </c>
      <c r="F11" s="1">
        <v>874</v>
      </c>
      <c r="G11" s="1">
        <v>894</v>
      </c>
      <c r="H11" s="1">
        <v>884</v>
      </c>
      <c r="I11" s="1">
        <v>912</v>
      </c>
      <c r="J11" s="1">
        <v>855</v>
      </c>
      <c r="K11" s="1">
        <v>992</v>
      </c>
      <c r="L11" s="1">
        <v>1045</v>
      </c>
      <c r="M11" s="1">
        <v>1170</v>
      </c>
      <c r="N11" s="1">
        <v>1178</v>
      </c>
    </row>
    <row r="12" spans="1:14" x14ac:dyDescent="0.3">
      <c r="A12" s="7" t="s">
        <v>196</v>
      </c>
      <c r="B12" s="7" t="s">
        <v>63</v>
      </c>
      <c r="C12" s="1">
        <v>591</v>
      </c>
      <c r="D12" s="1">
        <v>616</v>
      </c>
      <c r="E12" s="1">
        <v>649</v>
      </c>
      <c r="F12" s="1">
        <v>632</v>
      </c>
      <c r="G12" s="1">
        <v>652</v>
      </c>
      <c r="H12" s="1">
        <v>675</v>
      </c>
      <c r="I12" s="1">
        <v>673</v>
      </c>
      <c r="J12" s="1">
        <v>641</v>
      </c>
      <c r="K12" s="1">
        <v>713</v>
      </c>
      <c r="L12" s="1">
        <v>744</v>
      </c>
      <c r="M12" s="1">
        <v>811</v>
      </c>
      <c r="N12" s="1">
        <v>833</v>
      </c>
    </row>
    <row r="13" spans="1:14" x14ac:dyDescent="0.3">
      <c r="A13" s="7" t="s">
        <v>196</v>
      </c>
      <c r="B13" s="7" t="s">
        <v>64</v>
      </c>
      <c r="C13" s="1">
        <v>132</v>
      </c>
      <c r="D13" s="1">
        <v>147</v>
      </c>
      <c r="E13" s="1">
        <v>135</v>
      </c>
      <c r="F13" s="1">
        <v>111</v>
      </c>
      <c r="G13" s="1">
        <v>129</v>
      </c>
      <c r="H13" s="1">
        <v>129</v>
      </c>
      <c r="I13" s="1">
        <v>143</v>
      </c>
      <c r="J13" s="1">
        <v>152</v>
      </c>
      <c r="K13" s="1">
        <v>182</v>
      </c>
      <c r="L13" s="1">
        <v>198</v>
      </c>
      <c r="M13" s="1">
        <v>226</v>
      </c>
      <c r="N13" s="1">
        <v>239</v>
      </c>
    </row>
    <row r="14" spans="1:14" x14ac:dyDescent="0.3">
      <c r="A14" s="7" t="s">
        <v>196</v>
      </c>
      <c r="B14" s="7" t="s">
        <v>65</v>
      </c>
      <c r="C14" s="1">
        <v>20</v>
      </c>
      <c r="D14" s="1">
        <v>21</v>
      </c>
      <c r="E14" s="1">
        <v>19</v>
      </c>
      <c r="F14" s="1">
        <v>14</v>
      </c>
      <c r="G14" s="1">
        <v>11</v>
      </c>
      <c r="H14" s="1">
        <v>10</v>
      </c>
      <c r="I14" s="1">
        <v>14</v>
      </c>
      <c r="J14" s="1">
        <v>13</v>
      </c>
      <c r="K14" s="1">
        <v>22</v>
      </c>
      <c r="L14" s="1">
        <v>21</v>
      </c>
      <c r="M14" s="1">
        <v>27</v>
      </c>
      <c r="N14" s="1">
        <v>27</v>
      </c>
    </row>
    <row r="15" spans="1:14" x14ac:dyDescent="0.3">
      <c r="A15" s="7" t="s">
        <v>196</v>
      </c>
      <c r="B15" s="7" t="s">
        <v>66</v>
      </c>
      <c r="C15" s="1">
        <v>12</v>
      </c>
      <c r="D15" s="1">
        <v>17</v>
      </c>
      <c r="E15" s="1">
        <v>22</v>
      </c>
      <c r="F15" s="1">
        <v>13</v>
      </c>
      <c r="G15" s="1">
        <v>7</v>
      </c>
      <c r="H15" s="1">
        <v>12</v>
      </c>
      <c r="I15" s="1">
        <v>10</v>
      </c>
      <c r="J15" s="1">
        <v>8</v>
      </c>
      <c r="K15" s="1">
        <v>10</v>
      </c>
      <c r="L15" s="1">
        <v>7</v>
      </c>
      <c r="M15" s="1">
        <v>12</v>
      </c>
      <c r="N15" s="1">
        <v>2</v>
      </c>
    </row>
    <row r="16" spans="1:14" x14ac:dyDescent="0.3">
      <c r="A16" s="7" t="s">
        <v>196</v>
      </c>
      <c r="B16" s="7" t="s">
        <v>67</v>
      </c>
      <c r="C16" s="1">
        <v>513</v>
      </c>
      <c r="D16" s="1">
        <v>518</v>
      </c>
      <c r="E16" s="1">
        <v>521</v>
      </c>
      <c r="F16" s="1">
        <v>461</v>
      </c>
      <c r="G16" s="1">
        <v>458</v>
      </c>
      <c r="H16" s="1">
        <v>448</v>
      </c>
      <c r="I16" s="1">
        <v>428</v>
      </c>
      <c r="J16" s="1">
        <v>397</v>
      </c>
      <c r="K16" s="1">
        <v>441</v>
      </c>
      <c r="L16" s="1">
        <v>478</v>
      </c>
      <c r="M16" s="1">
        <v>510</v>
      </c>
      <c r="N16" s="1">
        <v>466</v>
      </c>
    </row>
    <row r="17" spans="1:14" x14ac:dyDescent="0.3">
      <c r="A17" s="7" t="s">
        <v>196</v>
      </c>
      <c r="B17" s="7" t="s">
        <v>68</v>
      </c>
      <c r="C17" s="1">
        <v>728</v>
      </c>
      <c r="D17" s="1">
        <v>727</v>
      </c>
      <c r="E17" s="1">
        <v>725</v>
      </c>
      <c r="F17" s="1">
        <v>659</v>
      </c>
      <c r="G17" s="1">
        <v>660</v>
      </c>
      <c r="H17" s="1">
        <v>657</v>
      </c>
      <c r="I17" s="1">
        <v>672</v>
      </c>
      <c r="J17" s="1">
        <v>641</v>
      </c>
      <c r="K17" s="1">
        <v>650</v>
      </c>
      <c r="L17" s="1">
        <v>655</v>
      </c>
      <c r="M17" s="1">
        <v>731</v>
      </c>
      <c r="N17" s="1">
        <v>689</v>
      </c>
    </row>
    <row r="18" spans="1:14" x14ac:dyDescent="0.3">
      <c r="A18" s="7" t="s">
        <v>196</v>
      </c>
      <c r="B18" s="7" t="s">
        <v>69</v>
      </c>
      <c r="C18" s="1">
        <v>1007</v>
      </c>
      <c r="D18" s="1">
        <v>988</v>
      </c>
      <c r="E18" s="1">
        <v>953</v>
      </c>
      <c r="F18" s="1">
        <v>868</v>
      </c>
      <c r="G18" s="1">
        <v>819</v>
      </c>
      <c r="H18" s="1">
        <v>786</v>
      </c>
      <c r="I18" s="1">
        <v>735</v>
      </c>
      <c r="J18" s="1">
        <v>673</v>
      </c>
      <c r="K18" s="1">
        <v>680</v>
      </c>
      <c r="L18" s="1">
        <v>655</v>
      </c>
      <c r="M18" s="1">
        <v>676</v>
      </c>
      <c r="N18" s="1">
        <v>664</v>
      </c>
    </row>
    <row r="19" spans="1:14" x14ac:dyDescent="0.3">
      <c r="A19" s="7" t="s">
        <v>196</v>
      </c>
      <c r="B19" s="7" t="s">
        <v>70</v>
      </c>
      <c r="C19" s="1">
        <v>466</v>
      </c>
      <c r="D19" s="1">
        <v>448</v>
      </c>
      <c r="E19" s="1">
        <v>431</v>
      </c>
      <c r="F19" s="1">
        <v>380</v>
      </c>
      <c r="G19" s="1">
        <v>389</v>
      </c>
      <c r="H19" s="1">
        <v>403</v>
      </c>
      <c r="I19" s="1">
        <v>397</v>
      </c>
      <c r="J19" s="1">
        <v>386</v>
      </c>
      <c r="K19" s="1">
        <v>400</v>
      </c>
      <c r="L19" s="1">
        <v>414</v>
      </c>
      <c r="M19" s="1">
        <v>427</v>
      </c>
      <c r="N19" s="1">
        <v>420</v>
      </c>
    </row>
    <row r="20" spans="1:14" x14ac:dyDescent="0.3">
      <c r="A20" s="7" t="s">
        <v>196</v>
      </c>
      <c r="B20" s="7" t="s">
        <v>71</v>
      </c>
      <c r="C20" s="1">
        <v>99</v>
      </c>
      <c r="D20" s="1">
        <v>109</v>
      </c>
      <c r="E20" s="1">
        <v>108</v>
      </c>
      <c r="F20" s="1">
        <v>70</v>
      </c>
      <c r="G20" s="1">
        <v>65</v>
      </c>
      <c r="H20" s="1">
        <v>75</v>
      </c>
      <c r="I20" s="1">
        <v>75</v>
      </c>
      <c r="J20" s="1">
        <v>95</v>
      </c>
      <c r="K20" s="1">
        <v>97</v>
      </c>
      <c r="L20" s="1">
        <v>111</v>
      </c>
      <c r="M20" s="1">
        <v>121</v>
      </c>
      <c r="N20" s="1">
        <v>119</v>
      </c>
    </row>
    <row r="21" spans="1:14" x14ac:dyDescent="0.3">
      <c r="A21" s="7" t="s">
        <v>197</v>
      </c>
      <c r="B21" s="7" t="s">
        <v>60</v>
      </c>
      <c r="C21" s="1">
        <v>75</v>
      </c>
      <c r="D21" s="1">
        <v>86</v>
      </c>
      <c r="E21" s="1">
        <v>114</v>
      </c>
      <c r="F21" s="1">
        <v>92</v>
      </c>
      <c r="G21" s="1">
        <v>82</v>
      </c>
      <c r="H21" s="1">
        <v>69</v>
      </c>
      <c r="I21" s="1">
        <v>76</v>
      </c>
      <c r="J21" s="1">
        <v>65</v>
      </c>
      <c r="K21" s="1">
        <v>39</v>
      </c>
      <c r="L21" s="1">
        <v>49</v>
      </c>
      <c r="M21" s="1">
        <v>34</v>
      </c>
      <c r="N21" s="1">
        <v>27</v>
      </c>
    </row>
    <row r="22" spans="1:14" x14ac:dyDescent="0.3">
      <c r="A22" s="7" t="s">
        <v>197</v>
      </c>
      <c r="B22" s="7" t="s">
        <v>61</v>
      </c>
      <c r="C22" s="1">
        <v>1636</v>
      </c>
      <c r="D22" s="1">
        <v>1741</v>
      </c>
      <c r="E22" s="1">
        <v>1836</v>
      </c>
      <c r="F22" s="1">
        <v>1958</v>
      </c>
      <c r="G22" s="1">
        <v>2084</v>
      </c>
      <c r="H22" s="1">
        <v>2168</v>
      </c>
      <c r="I22" s="1">
        <v>2278</v>
      </c>
      <c r="J22" s="1">
        <v>2371</v>
      </c>
      <c r="K22" s="1">
        <v>2396</v>
      </c>
      <c r="L22" s="1">
        <v>2370</v>
      </c>
      <c r="M22" s="1">
        <v>2281</v>
      </c>
      <c r="N22" s="1">
        <v>2255</v>
      </c>
    </row>
    <row r="23" spans="1:14" x14ac:dyDescent="0.3">
      <c r="A23" s="7" t="s">
        <v>197</v>
      </c>
      <c r="B23" s="7" t="s">
        <v>62</v>
      </c>
      <c r="C23" s="1">
        <v>1193</v>
      </c>
      <c r="D23" s="1">
        <v>1223</v>
      </c>
      <c r="E23" s="1">
        <v>1258</v>
      </c>
      <c r="F23" s="1">
        <v>1278</v>
      </c>
      <c r="G23" s="1">
        <v>1332</v>
      </c>
      <c r="H23" s="1">
        <v>1431</v>
      </c>
      <c r="I23" s="1">
        <v>1536</v>
      </c>
      <c r="J23" s="1">
        <v>1656</v>
      </c>
      <c r="K23" s="1">
        <v>1777</v>
      </c>
      <c r="L23" s="1">
        <v>1879</v>
      </c>
      <c r="M23" s="1">
        <v>1917</v>
      </c>
      <c r="N23" s="1">
        <v>2071</v>
      </c>
    </row>
    <row r="24" spans="1:14" x14ac:dyDescent="0.3">
      <c r="A24" s="7" t="s">
        <v>197</v>
      </c>
      <c r="B24" s="7" t="s">
        <v>63</v>
      </c>
      <c r="C24" s="1">
        <v>784</v>
      </c>
      <c r="D24" s="1">
        <v>830</v>
      </c>
      <c r="E24" s="1">
        <v>855</v>
      </c>
      <c r="F24" s="1">
        <v>890</v>
      </c>
      <c r="G24" s="1">
        <v>920</v>
      </c>
      <c r="H24" s="1">
        <v>920</v>
      </c>
      <c r="I24" s="1">
        <v>968</v>
      </c>
      <c r="J24" s="1">
        <v>1002</v>
      </c>
      <c r="K24" s="1">
        <v>1084</v>
      </c>
      <c r="L24" s="1">
        <v>1119</v>
      </c>
      <c r="M24" s="1">
        <v>1134</v>
      </c>
      <c r="N24" s="1">
        <v>1181</v>
      </c>
    </row>
    <row r="25" spans="1:14" x14ac:dyDescent="0.3">
      <c r="A25" s="7" t="s">
        <v>197</v>
      </c>
      <c r="B25" s="7" t="s">
        <v>64</v>
      </c>
      <c r="C25" s="1">
        <v>385</v>
      </c>
      <c r="D25" s="1">
        <v>377</v>
      </c>
      <c r="E25" s="1">
        <v>369</v>
      </c>
      <c r="F25" s="1">
        <v>354</v>
      </c>
      <c r="G25" s="1">
        <v>348</v>
      </c>
      <c r="H25" s="1">
        <v>362</v>
      </c>
      <c r="I25" s="1">
        <v>374</v>
      </c>
      <c r="J25" s="1">
        <v>401</v>
      </c>
      <c r="K25" s="1">
        <v>424</v>
      </c>
      <c r="L25" s="1">
        <v>425</v>
      </c>
      <c r="M25" s="1">
        <v>444</v>
      </c>
      <c r="N25" s="1">
        <v>469</v>
      </c>
    </row>
    <row r="26" spans="1:14" x14ac:dyDescent="0.3">
      <c r="A26" s="7" t="s">
        <v>197</v>
      </c>
      <c r="B26" s="7" t="s">
        <v>65</v>
      </c>
      <c r="C26" s="1">
        <v>95</v>
      </c>
      <c r="D26" s="1">
        <v>84</v>
      </c>
      <c r="E26" s="1">
        <v>79</v>
      </c>
      <c r="F26" s="1">
        <v>72</v>
      </c>
      <c r="G26" s="1">
        <v>81</v>
      </c>
      <c r="H26" s="1">
        <v>84</v>
      </c>
      <c r="I26" s="1">
        <v>98</v>
      </c>
      <c r="J26" s="1">
        <v>105</v>
      </c>
      <c r="K26" s="1">
        <v>109</v>
      </c>
      <c r="L26" s="1">
        <v>110</v>
      </c>
      <c r="M26" s="1">
        <v>107</v>
      </c>
      <c r="N26" s="1">
        <v>109</v>
      </c>
    </row>
    <row r="27" spans="1:14" x14ac:dyDescent="0.3">
      <c r="A27" s="7" t="s">
        <v>197</v>
      </c>
      <c r="B27" s="7" t="s">
        <v>66</v>
      </c>
      <c r="C27" s="1">
        <v>24</v>
      </c>
      <c r="D27" s="1">
        <v>27</v>
      </c>
      <c r="E27" s="1">
        <v>29</v>
      </c>
      <c r="F27" s="1">
        <v>34</v>
      </c>
      <c r="G27" s="1">
        <v>24</v>
      </c>
      <c r="H27" s="1">
        <v>31</v>
      </c>
      <c r="I27" s="1">
        <v>32</v>
      </c>
      <c r="J27" s="1">
        <v>28</v>
      </c>
      <c r="K27" s="1">
        <v>28</v>
      </c>
      <c r="L27" s="1">
        <v>11</v>
      </c>
      <c r="M27" s="1">
        <v>17</v>
      </c>
      <c r="N27" s="1">
        <v>16</v>
      </c>
    </row>
    <row r="28" spans="1:14" x14ac:dyDescent="0.3">
      <c r="A28" s="7" t="s">
        <v>197</v>
      </c>
      <c r="B28" s="7" t="s">
        <v>67</v>
      </c>
      <c r="C28" s="1">
        <v>848</v>
      </c>
      <c r="D28" s="1">
        <v>866</v>
      </c>
      <c r="E28" s="1">
        <v>943</v>
      </c>
      <c r="F28" s="1">
        <v>949</v>
      </c>
      <c r="G28" s="1">
        <v>963</v>
      </c>
      <c r="H28" s="1">
        <v>961</v>
      </c>
      <c r="I28" s="1">
        <v>1015</v>
      </c>
      <c r="J28" s="1">
        <v>1049</v>
      </c>
      <c r="K28" s="1">
        <v>1059</v>
      </c>
      <c r="L28" s="1">
        <v>1066</v>
      </c>
      <c r="M28" s="1">
        <v>1000</v>
      </c>
      <c r="N28" s="1">
        <v>1055</v>
      </c>
    </row>
    <row r="29" spans="1:14" x14ac:dyDescent="0.3">
      <c r="A29" s="7" t="s">
        <v>197</v>
      </c>
      <c r="B29" s="7" t="s">
        <v>68</v>
      </c>
      <c r="C29" s="1">
        <v>878</v>
      </c>
      <c r="D29" s="1">
        <v>872</v>
      </c>
      <c r="E29" s="1">
        <v>892</v>
      </c>
      <c r="F29" s="1">
        <v>890</v>
      </c>
      <c r="G29" s="1">
        <v>934</v>
      </c>
      <c r="H29" s="1">
        <v>947</v>
      </c>
      <c r="I29" s="1">
        <v>950</v>
      </c>
      <c r="J29" s="1">
        <v>986</v>
      </c>
      <c r="K29" s="1">
        <v>1060</v>
      </c>
      <c r="L29" s="1">
        <v>1081</v>
      </c>
      <c r="M29" s="1">
        <v>1083</v>
      </c>
      <c r="N29" s="1">
        <v>1105</v>
      </c>
    </row>
    <row r="30" spans="1:14" x14ac:dyDescent="0.3">
      <c r="A30" s="7" t="s">
        <v>197</v>
      </c>
      <c r="B30" s="7" t="s">
        <v>69</v>
      </c>
      <c r="C30" s="1">
        <v>917</v>
      </c>
      <c r="D30" s="1">
        <v>923</v>
      </c>
      <c r="E30" s="1">
        <v>916</v>
      </c>
      <c r="F30" s="1">
        <v>929</v>
      </c>
      <c r="G30" s="1">
        <v>905</v>
      </c>
      <c r="H30" s="1">
        <v>895</v>
      </c>
      <c r="I30" s="1">
        <v>881</v>
      </c>
      <c r="J30" s="1">
        <v>847</v>
      </c>
      <c r="K30" s="1">
        <v>834</v>
      </c>
      <c r="L30" s="1">
        <v>836</v>
      </c>
      <c r="M30" s="1">
        <v>843</v>
      </c>
      <c r="N30" s="1">
        <v>856</v>
      </c>
    </row>
    <row r="31" spans="1:14" x14ac:dyDescent="0.3">
      <c r="A31" s="7" t="s">
        <v>197</v>
      </c>
      <c r="B31" s="7" t="s">
        <v>70</v>
      </c>
      <c r="C31" s="1">
        <v>814</v>
      </c>
      <c r="D31" s="1">
        <v>784</v>
      </c>
      <c r="E31" s="1">
        <v>728</v>
      </c>
      <c r="F31" s="1">
        <v>679</v>
      </c>
      <c r="G31" s="1">
        <v>665</v>
      </c>
      <c r="H31" s="1">
        <v>620</v>
      </c>
      <c r="I31" s="1">
        <v>617</v>
      </c>
      <c r="J31" s="1">
        <v>627</v>
      </c>
      <c r="K31" s="1">
        <v>615</v>
      </c>
      <c r="L31" s="1">
        <v>602</v>
      </c>
      <c r="M31" s="1">
        <v>600</v>
      </c>
      <c r="N31" s="1">
        <v>603</v>
      </c>
    </row>
    <row r="32" spans="1:14" x14ac:dyDescent="0.3">
      <c r="A32" s="7" t="s">
        <v>197</v>
      </c>
      <c r="B32" s="7" t="s">
        <v>71</v>
      </c>
      <c r="C32" s="1">
        <v>324</v>
      </c>
      <c r="D32" s="1">
        <v>332</v>
      </c>
      <c r="E32" s="1">
        <v>304</v>
      </c>
      <c r="F32" s="1">
        <v>273</v>
      </c>
      <c r="G32" s="1">
        <v>266</v>
      </c>
      <c r="H32" s="1">
        <v>289</v>
      </c>
      <c r="I32" s="1">
        <v>321</v>
      </c>
      <c r="J32" s="1">
        <v>311</v>
      </c>
      <c r="K32" s="1">
        <v>349</v>
      </c>
      <c r="L32" s="1">
        <v>353</v>
      </c>
      <c r="M32" s="1">
        <v>328</v>
      </c>
      <c r="N32" s="1">
        <v>345</v>
      </c>
    </row>
    <row r="33" spans="1:14" x14ac:dyDescent="0.3">
      <c r="A33" s="7" t="s">
        <v>198</v>
      </c>
      <c r="B33" s="7" t="s">
        <v>60</v>
      </c>
      <c r="C33" s="1">
        <v>98</v>
      </c>
      <c r="D33" s="1">
        <v>100</v>
      </c>
      <c r="E33" s="1">
        <v>88</v>
      </c>
      <c r="F33" s="1">
        <v>109</v>
      </c>
      <c r="G33" s="1">
        <v>101</v>
      </c>
      <c r="H33" s="1">
        <v>94</v>
      </c>
      <c r="I33" s="1">
        <v>83</v>
      </c>
      <c r="J33" s="1">
        <v>71</v>
      </c>
      <c r="K33" s="1">
        <v>68</v>
      </c>
      <c r="L33" s="1">
        <v>56</v>
      </c>
      <c r="M33" s="1">
        <v>44</v>
      </c>
      <c r="N33" s="1">
        <v>13</v>
      </c>
    </row>
    <row r="34" spans="1:14" x14ac:dyDescent="0.3">
      <c r="A34" s="7" t="s">
        <v>198</v>
      </c>
      <c r="B34" s="7" t="s">
        <v>61</v>
      </c>
      <c r="C34" s="1">
        <v>1306</v>
      </c>
      <c r="D34" s="1">
        <v>1352</v>
      </c>
      <c r="E34" s="1">
        <v>1451</v>
      </c>
      <c r="F34" s="1">
        <v>1618</v>
      </c>
      <c r="G34" s="1">
        <v>1659</v>
      </c>
      <c r="H34" s="1">
        <v>1706</v>
      </c>
      <c r="I34" s="1">
        <v>1749</v>
      </c>
      <c r="J34" s="1">
        <v>1843</v>
      </c>
      <c r="K34" s="1">
        <v>1733</v>
      </c>
      <c r="L34" s="1">
        <v>1724</v>
      </c>
      <c r="M34" s="1">
        <v>1679</v>
      </c>
      <c r="N34" s="1">
        <v>1561</v>
      </c>
    </row>
    <row r="35" spans="1:14" x14ac:dyDescent="0.3">
      <c r="A35" s="7" t="s">
        <v>198</v>
      </c>
      <c r="B35" s="7" t="s">
        <v>62</v>
      </c>
      <c r="C35" s="1">
        <v>1235</v>
      </c>
      <c r="D35" s="1">
        <v>1243</v>
      </c>
      <c r="E35" s="1">
        <v>1263</v>
      </c>
      <c r="F35" s="1">
        <v>1375</v>
      </c>
      <c r="G35" s="1">
        <v>1445</v>
      </c>
      <c r="H35" s="1">
        <v>1505</v>
      </c>
      <c r="I35" s="1">
        <v>1588</v>
      </c>
      <c r="J35" s="1">
        <v>1814</v>
      </c>
      <c r="K35" s="1">
        <v>1796</v>
      </c>
      <c r="L35" s="1">
        <v>1882</v>
      </c>
      <c r="M35" s="1">
        <v>1860</v>
      </c>
      <c r="N35" s="1">
        <v>1925</v>
      </c>
    </row>
    <row r="36" spans="1:14" x14ac:dyDescent="0.3">
      <c r="A36" s="7" t="s">
        <v>198</v>
      </c>
      <c r="B36" s="7" t="s">
        <v>63</v>
      </c>
      <c r="C36" s="1">
        <v>785</v>
      </c>
      <c r="D36" s="1">
        <v>813</v>
      </c>
      <c r="E36" s="1">
        <v>867</v>
      </c>
      <c r="F36" s="1">
        <v>940</v>
      </c>
      <c r="G36" s="1">
        <v>1009</v>
      </c>
      <c r="H36" s="1">
        <v>1061</v>
      </c>
      <c r="I36" s="1">
        <v>1070</v>
      </c>
      <c r="J36" s="1">
        <v>1147</v>
      </c>
      <c r="K36" s="1">
        <v>1095</v>
      </c>
      <c r="L36" s="1">
        <v>1116</v>
      </c>
      <c r="M36" s="1">
        <v>1122</v>
      </c>
      <c r="N36" s="1">
        <v>1152</v>
      </c>
    </row>
    <row r="37" spans="1:14" x14ac:dyDescent="0.3">
      <c r="A37" s="7" t="s">
        <v>198</v>
      </c>
      <c r="B37" s="7" t="s">
        <v>64</v>
      </c>
      <c r="C37" s="1">
        <v>201</v>
      </c>
      <c r="D37" s="1">
        <v>206</v>
      </c>
      <c r="E37" s="1">
        <v>183</v>
      </c>
      <c r="F37" s="1">
        <v>217</v>
      </c>
      <c r="G37" s="1">
        <v>214</v>
      </c>
      <c r="H37" s="1">
        <v>216</v>
      </c>
      <c r="I37" s="1">
        <v>221</v>
      </c>
      <c r="J37" s="1">
        <v>234</v>
      </c>
      <c r="K37" s="1">
        <v>251</v>
      </c>
      <c r="L37" s="1">
        <v>297</v>
      </c>
      <c r="M37" s="1">
        <v>273</v>
      </c>
      <c r="N37" s="1">
        <v>266</v>
      </c>
    </row>
    <row r="38" spans="1:14" x14ac:dyDescent="0.3">
      <c r="A38" s="7" t="s">
        <v>198</v>
      </c>
      <c r="B38" s="7" t="s">
        <v>65</v>
      </c>
      <c r="C38" s="1">
        <v>41</v>
      </c>
      <c r="D38" s="1">
        <v>38</v>
      </c>
      <c r="E38" s="1">
        <v>34</v>
      </c>
      <c r="F38" s="1">
        <v>37</v>
      </c>
      <c r="G38" s="1">
        <v>43</v>
      </c>
      <c r="H38" s="1">
        <v>39</v>
      </c>
      <c r="I38" s="1">
        <v>40</v>
      </c>
      <c r="J38" s="1">
        <v>45</v>
      </c>
      <c r="K38" s="1">
        <v>43</v>
      </c>
      <c r="L38" s="1">
        <v>45</v>
      </c>
      <c r="M38" s="1">
        <v>41</v>
      </c>
      <c r="N38" s="1">
        <v>41</v>
      </c>
    </row>
    <row r="39" spans="1:14" x14ac:dyDescent="0.3">
      <c r="A39" s="7" t="s">
        <v>198</v>
      </c>
      <c r="B39" s="7" t="s">
        <v>66</v>
      </c>
      <c r="C39" s="1">
        <v>61</v>
      </c>
      <c r="D39" s="1">
        <v>58</v>
      </c>
      <c r="E39" s="1">
        <v>43</v>
      </c>
      <c r="F39" s="1">
        <v>59</v>
      </c>
      <c r="G39" s="1">
        <v>62</v>
      </c>
      <c r="H39" s="1">
        <v>59</v>
      </c>
      <c r="I39" s="1">
        <v>46</v>
      </c>
      <c r="J39" s="1">
        <v>32</v>
      </c>
      <c r="K39" s="1">
        <v>25</v>
      </c>
      <c r="L39" s="1">
        <v>27</v>
      </c>
      <c r="M39" s="1">
        <v>26</v>
      </c>
      <c r="N39" s="1">
        <v>9</v>
      </c>
    </row>
    <row r="40" spans="1:14" x14ac:dyDescent="0.3">
      <c r="A40" s="7" t="s">
        <v>198</v>
      </c>
      <c r="B40" s="7" t="s">
        <v>67</v>
      </c>
      <c r="C40" s="1">
        <v>1064</v>
      </c>
      <c r="D40" s="1">
        <v>1085</v>
      </c>
      <c r="E40" s="1">
        <v>1094</v>
      </c>
      <c r="F40" s="1">
        <v>1136</v>
      </c>
      <c r="G40" s="1">
        <v>1122</v>
      </c>
      <c r="H40" s="1">
        <v>1081</v>
      </c>
      <c r="I40" s="1">
        <v>1046</v>
      </c>
      <c r="J40" s="1">
        <v>1084</v>
      </c>
      <c r="K40" s="1">
        <v>1022</v>
      </c>
      <c r="L40" s="1">
        <v>1090</v>
      </c>
      <c r="M40" s="1">
        <v>1140</v>
      </c>
      <c r="N40" s="1">
        <v>1018</v>
      </c>
    </row>
    <row r="41" spans="1:14" x14ac:dyDescent="0.3">
      <c r="A41" s="7" t="s">
        <v>198</v>
      </c>
      <c r="B41" s="7" t="s">
        <v>68</v>
      </c>
      <c r="C41" s="1">
        <v>1285</v>
      </c>
      <c r="D41" s="1">
        <v>1268</v>
      </c>
      <c r="E41" s="1">
        <v>1250</v>
      </c>
      <c r="F41" s="1">
        <v>1337</v>
      </c>
      <c r="G41" s="1">
        <v>1371</v>
      </c>
      <c r="H41" s="1">
        <v>1417</v>
      </c>
      <c r="I41" s="1">
        <v>1472</v>
      </c>
      <c r="J41" s="1">
        <v>1536</v>
      </c>
      <c r="K41" s="1">
        <v>1523</v>
      </c>
      <c r="L41" s="1">
        <v>1528</v>
      </c>
      <c r="M41" s="1">
        <v>1453</v>
      </c>
      <c r="N41" s="1">
        <v>1474</v>
      </c>
    </row>
    <row r="42" spans="1:14" x14ac:dyDescent="0.3">
      <c r="A42" s="7" t="s">
        <v>198</v>
      </c>
      <c r="B42" s="7" t="s">
        <v>69</v>
      </c>
      <c r="C42" s="1">
        <v>1451</v>
      </c>
      <c r="D42" s="1">
        <v>1442</v>
      </c>
      <c r="E42" s="1">
        <v>1450</v>
      </c>
      <c r="F42" s="1">
        <v>1475</v>
      </c>
      <c r="G42" s="1">
        <v>1472</v>
      </c>
      <c r="H42" s="1">
        <v>1395</v>
      </c>
      <c r="I42" s="1">
        <v>1340</v>
      </c>
      <c r="J42" s="1">
        <v>1328</v>
      </c>
      <c r="K42" s="1">
        <v>1273</v>
      </c>
      <c r="L42" s="1">
        <v>1229</v>
      </c>
      <c r="M42" s="1">
        <v>1168</v>
      </c>
      <c r="N42" s="1">
        <v>1136</v>
      </c>
    </row>
    <row r="43" spans="1:14" x14ac:dyDescent="0.3">
      <c r="A43" s="7" t="s">
        <v>198</v>
      </c>
      <c r="B43" s="7" t="s">
        <v>70</v>
      </c>
      <c r="C43" s="1">
        <v>724</v>
      </c>
      <c r="D43" s="1">
        <v>689</v>
      </c>
      <c r="E43" s="1">
        <v>636</v>
      </c>
      <c r="F43" s="1">
        <v>632</v>
      </c>
      <c r="G43" s="1">
        <v>597</v>
      </c>
      <c r="H43" s="1">
        <v>596</v>
      </c>
      <c r="I43" s="1">
        <v>614</v>
      </c>
      <c r="J43" s="1">
        <v>615</v>
      </c>
      <c r="K43" s="1">
        <v>621</v>
      </c>
      <c r="L43" s="1">
        <v>661</v>
      </c>
      <c r="M43" s="1">
        <v>634</v>
      </c>
      <c r="N43" s="1">
        <v>655</v>
      </c>
    </row>
    <row r="44" spans="1:14" x14ac:dyDescent="0.3">
      <c r="A44" s="7" t="s">
        <v>198</v>
      </c>
      <c r="B44" s="7" t="s">
        <v>71</v>
      </c>
      <c r="C44" s="1">
        <v>191</v>
      </c>
      <c r="D44" s="1">
        <v>183</v>
      </c>
      <c r="E44" s="1">
        <v>173</v>
      </c>
      <c r="F44" s="1">
        <v>187</v>
      </c>
      <c r="G44" s="1">
        <v>194</v>
      </c>
      <c r="H44" s="1">
        <v>190</v>
      </c>
      <c r="I44" s="1">
        <v>212</v>
      </c>
      <c r="J44" s="1">
        <v>219</v>
      </c>
      <c r="K44" s="1">
        <v>210</v>
      </c>
      <c r="L44" s="1">
        <v>192</v>
      </c>
      <c r="M44" s="1">
        <v>172</v>
      </c>
      <c r="N44" s="1">
        <v>176</v>
      </c>
    </row>
    <row r="45" spans="1:14" x14ac:dyDescent="0.3">
      <c r="A45" s="7" t="s">
        <v>199</v>
      </c>
      <c r="B45" s="7" t="s">
        <v>60</v>
      </c>
      <c r="C45" s="1">
        <v>73</v>
      </c>
      <c r="D45" s="1">
        <v>99</v>
      </c>
      <c r="E45" s="1">
        <v>93</v>
      </c>
      <c r="F45" s="1">
        <v>90</v>
      </c>
      <c r="G45" s="1">
        <v>72</v>
      </c>
      <c r="H45" s="1">
        <v>59</v>
      </c>
      <c r="I45" s="1">
        <v>44</v>
      </c>
      <c r="J45" s="1">
        <v>45</v>
      </c>
      <c r="K45" s="1">
        <v>43</v>
      </c>
      <c r="L45" s="1">
        <v>35</v>
      </c>
      <c r="M45" s="1">
        <v>32</v>
      </c>
      <c r="N45" s="1">
        <v>29</v>
      </c>
    </row>
    <row r="46" spans="1:14" x14ac:dyDescent="0.3">
      <c r="A46" s="7" t="s">
        <v>199</v>
      </c>
      <c r="B46" s="7" t="s">
        <v>61</v>
      </c>
      <c r="C46" s="1">
        <v>1256</v>
      </c>
      <c r="D46" s="1">
        <v>1323</v>
      </c>
      <c r="E46" s="1">
        <v>1298</v>
      </c>
      <c r="F46" s="1">
        <v>1293</v>
      </c>
      <c r="G46" s="1">
        <v>1341</v>
      </c>
      <c r="H46" s="1">
        <v>1396</v>
      </c>
      <c r="I46" s="1">
        <v>1416</v>
      </c>
      <c r="J46" s="1">
        <v>1424</v>
      </c>
      <c r="K46" s="1">
        <v>1425</v>
      </c>
      <c r="L46" s="1">
        <v>1478</v>
      </c>
      <c r="M46" s="1">
        <v>1494</v>
      </c>
      <c r="N46" s="1">
        <v>1534</v>
      </c>
    </row>
    <row r="47" spans="1:14" x14ac:dyDescent="0.3">
      <c r="A47" s="7" t="s">
        <v>199</v>
      </c>
      <c r="B47" s="7" t="s">
        <v>62</v>
      </c>
      <c r="C47" s="1">
        <v>1136</v>
      </c>
      <c r="D47" s="1">
        <v>1191</v>
      </c>
      <c r="E47" s="1">
        <v>1240</v>
      </c>
      <c r="F47" s="1">
        <v>1242</v>
      </c>
      <c r="G47" s="1">
        <v>1297</v>
      </c>
      <c r="H47" s="1">
        <v>1344</v>
      </c>
      <c r="I47" s="1">
        <v>1419</v>
      </c>
      <c r="J47" s="1">
        <v>1486</v>
      </c>
      <c r="K47" s="1">
        <v>1510</v>
      </c>
      <c r="L47" s="1">
        <v>1612</v>
      </c>
      <c r="M47" s="1">
        <v>1690</v>
      </c>
      <c r="N47" s="1">
        <v>1759</v>
      </c>
    </row>
    <row r="48" spans="1:14" x14ac:dyDescent="0.3">
      <c r="A48" s="7" t="s">
        <v>199</v>
      </c>
      <c r="B48" s="7" t="s">
        <v>63</v>
      </c>
      <c r="C48" s="1">
        <v>813</v>
      </c>
      <c r="D48" s="1">
        <v>877</v>
      </c>
      <c r="E48" s="1">
        <v>899</v>
      </c>
      <c r="F48" s="1">
        <v>922</v>
      </c>
      <c r="G48" s="1">
        <v>944</v>
      </c>
      <c r="H48" s="1">
        <v>943</v>
      </c>
      <c r="I48" s="1">
        <v>926</v>
      </c>
      <c r="J48" s="1">
        <v>957</v>
      </c>
      <c r="K48" s="1">
        <v>986</v>
      </c>
      <c r="L48" s="1">
        <v>1043</v>
      </c>
      <c r="M48" s="1">
        <v>1066</v>
      </c>
      <c r="N48" s="1">
        <v>1121</v>
      </c>
    </row>
    <row r="49" spans="1:14" x14ac:dyDescent="0.3">
      <c r="A49" s="7" t="s">
        <v>199</v>
      </c>
      <c r="B49" s="7" t="s">
        <v>64</v>
      </c>
      <c r="C49" s="1">
        <v>143</v>
      </c>
      <c r="D49" s="1">
        <v>160</v>
      </c>
      <c r="E49" s="1">
        <v>146</v>
      </c>
      <c r="F49" s="1">
        <v>142</v>
      </c>
      <c r="G49" s="1">
        <v>147</v>
      </c>
      <c r="H49" s="1">
        <v>162</v>
      </c>
      <c r="I49" s="1">
        <v>170</v>
      </c>
      <c r="J49" s="1">
        <v>174</v>
      </c>
      <c r="K49" s="1">
        <v>184</v>
      </c>
      <c r="L49" s="1">
        <v>211</v>
      </c>
      <c r="M49" s="1">
        <v>244</v>
      </c>
      <c r="N49" s="1">
        <v>250</v>
      </c>
    </row>
    <row r="50" spans="1:14" x14ac:dyDescent="0.3">
      <c r="A50" s="7" t="s">
        <v>199</v>
      </c>
      <c r="B50" s="7" t="s">
        <v>65</v>
      </c>
      <c r="C50" s="1">
        <v>21</v>
      </c>
      <c r="D50" s="1">
        <v>21</v>
      </c>
      <c r="E50" s="1">
        <v>21</v>
      </c>
      <c r="F50" s="1">
        <v>21</v>
      </c>
      <c r="G50" s="1">
        <v>17</v>
      </c>
      <c r="H50" s="1">
        <v>17</v>
      </c>
      <c r="I50" s="1">
        <v>21</v>
      </c>
      <c r="J50" s="1">
        <v>24</v>
      </c>
      <c r="K50" s="1">
        <v>24</v>
      </c>
      <c r="L50" s="1">
        <v>22</v>
      </c>
      <c r="M50" s="1">
        <v>22</v>
      </c>
      <c r="N50" s="1">
        <v>28</v>
      </c>
    </row>
    <row r="51" spans="1:14" x14ac:dyDescent="0.3">
      <c r="A51" s="7" t="s">
        <v>199</v>
      </c>
      <c r="B51" s="7" t="s">
        <v>66</v>
      </c>
      <c r="C51" s="1">
        <v>37</v>
      </c>
      <c r="D51" s="1">
        <v>53</v>
      </c>
      <c r="E51" s="1">
        <v>61</v>
      </c>
      <c r="F51" s="1">
        <v>42</v>
      </c>
      <c r="G51" s="1">
        <v>39</v>
      </c>
      <c r="H51" s="1">
        <v>36</v>
      </c>
      <c r="I51" s="1">
        <v>33</v>
      </c>
      <c r="J51" s="1">
        <v>44</v>
      </c>
      <c r="K51" s="1">
        <v>34</v>
      </c>
      <c r="L51" s="1">
        <v>27</v>
      </c>
      <c r="M51" s="1">
        <v>26</v>
      </c>
      <c r="N51" s="1">
        <v>23</v>
      </c>
    </row>
    <row r="52" spans="1:14" x14ac:dyDescent="0.3">
      <c r="A52" s="7" t="s">
        <v>199</v>
      </c>
      <c r="B52" s="7" t="s">
        <v>67</v>
      </c>
      <c r="C52" s="1">
        <v>827</v>
      </c>
      <c r="D52" s="1">
        <v>925</v>
      </c>
      <c r="E52" s="1">
        <v>854</v>
      </c>
      <c r="F52" s="1">
        <v>801</v>
      </c>
      <c r="G52" s="1">
        <v>785</v>
      </c>
      <c r="H52" s="1">
        <v>788</v>
      </c>
      <c r="I52" s="1">
        <v>774</v>
      </c>
      <c r="J52" s="1">
        <v>759</v>
      </c>
      <c r="K52" s="1">
        <v>818</v>
      </c>
      <c r="L52" s="1">
        <v>882</v>
      </c>
      <c r="M52" s="1">
        <v>970</v>
      </c>
      <c r="N52" s="1">
        <v>1089</v>
      </c>
    </row>
    <row r="53" spans="1:14" x14ac:dyDescent="0.3">
      <c r="A53" s="7" t="s">
        <v>199</v>
      </c>
      <c r="B53" s="7" t="s">
        <v>68</v>
      </c>
      <c r="C53" s="1">
        <v>1041</v>
      </c>
      <c r="D53" s="1">
        <v>1048</v>
      </c>
      <c r="E53" s="1">
        <v>1049</v>
      </c>
      <c r="F53" s="1">
        <v>1010</v>
      </c>
      <c r="G53" s="1">
        <v>1035</v>
      </c>
      <c r="H53" s="1">
        <v>1097</v>
      </c>
      <c r="I53" s="1">
        <v>1117</v>
      </c>
      <c r="J53" s="1">
        <v>1136</v>
      </c>
      <c r="K53" s="1">
        <v>1104</v>
      </c>
      <c r="L53" s="1">
        <v>1138</v>
      </c>
      <c r="M53" s="1">
        <v>1119</v>
      </c>
      <c r="N53" s="1">
        <v>1145</v>
      </c>
    </row>
    <row r="54" spans="1:14" x14ac:dyDescent="0.3">
      <c r="A54" s="7" t="s">
        <v>199</v>
      </c>
      <c r="B54" s="7" t="s">
        <v>69</v>
      </c>
      <c r="C54" s="1">
        <v>1310</v>
      </c>
      <c r="D54" s="1">
        <v>1306</v>
      </c>
      <c r="E54" s="1">
        <v>1273</v>
      </c>
      <c r="F54" s="1">
        <v>1209</v>
      </c>
      <c r="G54" s="1">
        <v>1182</v>
      </c>
      <c r="H54" s="1">
        <v>1112</v>
      </c>
      <c r="I54" s="1">
        <v>1040</v>
      </c>
      <c r="J54" s="1">
        <v>1006</v>
      </c>
      <c r="K54" s="1">
        <v>945</v>
      </c>
      <c r="L54" s="1">
        <v>946</v>
      </c>
      <c r="M54" s="1">
        <v>950</v>
      </c>
      <c r="N54" s="1">
        <v>949</v>
      </c>
    </row>
    <row r="55" spans="1:14" x14ac:dyDescent="0.3">
      <c r="A55" s="7" t="s">
        <v>199</v>
      </c>
      <c r="B55" s="7" t="s">
        <v>70</v>
      </c>
      <c r="C55" s="1">
        <v>556</v>
      </c>
      <c r="D55" s="1">
        <v>544</v>
      </c>
      <c r="E55" s="1">
        <v>495</v>
      </c>
      <c r="F55" s="1">
        <v>439</v>
      </c>
      <c r="G55" s="1">
        <v>428</v>
      </c>
      <c r="H55" s="1">
        <v>411</v>
      </c>
      <c r="I55" s="1">
        <v>403</v>
      </c>
      <c r="J55" s="1">
        <v>405</v>
      </c>
      <c r="K55" s="1">
        <v>451</v>
      </c>
      <c r="L55" s="1">
        <v>465</v>
      </c>
      <c r="M55" s="1">
        <v>476</v>
      </c>
      <c r="N55" s="1">
        <v>491</v>
      </c>
    </row>
    <row r="56" spans="1:14" x14ac:dyDescent="0.3">
      <c r="A56" s="7" t="s">
        <v>199</v>
      </c>
      <c r="B56" s="7" t="s">
        <v>71</v>
      </c>
      <c r="C56" s="1">
        <v>157</v>
      </c>
      <c r="D56" s="1">
        <v>145</v>
      </c>
      <c r="E56" s="1">
        <v>138</v>
      </c>
      <c r="F56" s="1">
        <v>121</v>
      </c>
      <c r="G56" s="1">
        <v>115</v>
      </c>
      <c r="H56" s="1">
        <v>116</v>
      </c>
      <c r="I56" s="1">
        <v>111</v>
      </c>
      <c r="J56" s="1">
        <v>103</v>
      </c>
      <c r="K56" s="1">
        <v>99</v>
      </c>
      <c r="L56" s="1">
        <v>103</v>
      </c>
      <c r="M56" s="1">
        <v>103</v>
      </c>
      <c r="N56" s="1">
        <v>105</v>
      </c>
    </row>
    <row r="57" spans="1:14" x14ac:dyDescent="0.3">
      <c r="A57" s="7" t="s">
        <v>200</v>
      </c>
      <c r="B57" s="7" t="s">
        <v>60</v>
      </c>
      <c r="C57" s="1">
        <v>92</v>
      </c>
      <c r="D57" s="1">
        <v>50</v>
      </c>
      <c r="E57" s="1">
        <v>83</v>
      </c>
      <c r="F57" s="1">
        <v>90</v>
      </c>
      <c r="G57" s="1">
        <v>73</v>
      </c>
      <c r="H57" s="1">
        <v>57</v>
      </c>
      <c r="I57" s="1">
        <v>53</v>
      </c>
      <c r="J57" s="1">
        <v>65</v>
      </c>
      <c r="K57" s="1">
        <v>45</v>
      </c>
      <c r="L57" s="1">
        <v>46</v>
      </c>
      <c r="M57" s="1">
        <v>28</v>
      </c>
      <c r="N57" s="1">
        <v>81</v>
      </c>
    </row>
    <row r="58" spans="1:14" x14ac:dyDescent="0.3">
      <c r="A58" s="7" t="s">
        <v>200</v>
      </c>
      <c r="B58" s="7" t="s">
        <v>61</v>
      </c>
      <c r="C58" s="1">
        <v>1022</v>
      </c>
      <c r="D58" s="1">
        <v>1030</v>
      </c>
      <c r="E58" s="1">
        <v>1084</v>
      </c>
      <c r="F58" s="1">
        <v>1147</v>
      </c>
      <c r="G58" s="1">
        <v>1244</v>
      </c>
      <c r="H58" s="1">
        <v>1326</v>
      </c>
      <c r="I58" s="1">
        <v>1335</v>
      </c>
      <c r="J58" s="1">
        <v>1339</v>
      </c>
      <c r="K58" s="1">
        <v>1361</v>
      </c>
      <c r="L58" s="1">
        <v>1372</v>
      </c>
      <c r="M58" s="1">
        <v>1349</v>
      </c>
      <c r="N58" s="1">
        <v>1637</v>
      </c>
    </row>
    <row r="59" spans="1:14" x14ac:dyDescent="0.3">
      <c r="A59" s="7" t="s">
        <v>200</v>
      </c>
      <c r="B59" s="7" t="s">
        <v>62</v>
      </c>
      <c r="C59" s="1">
        <v>870</v>
      </c>
      <c r="D59" s="1">
        <v>869</v>
      </c>
      <c r="E59" s="1">
        <v>900</v>
      </c>
      <c r="F59" s="1">
        <v>967</v>
      </c>
      <c r="G59" s="1">
        <v>983</v>
      </c>
      <c r="H59" s="1">
        <v>1053</v>
      </c>
      <c r="I59" s="1">
        <v>1104</v>
      </c>
      <c r="J59" s="1">
        <v>1161</v>
      </c>
      <c r="K59" s="1">
        <v>1262</v>
      </c>
      <c r="L59" s="1">
        <v>1397</v>
      </c>
      <c r="M59" s="1">
        <v>1413</v>
      </c>
      <c r="N59" s="1">
        <v>1594</v>
      </c>
    </row>
    <row r="60" spans="1:14" x14ac:dyDescent="0.3">
      <c r="A60" s="7" t="s">
        <v>200</v>
      </c>
      <c r="B60" s="7" t="s">
        <v>63</v>
      </c>
      <c r="C60" s="1">
        <v>588</v>
      </c>
      <c r="D60" s="1">
        <v>594</v>
      </c>
      <c r="E60" s="1">
        <v>618</v>
      </c>
      <c r="F60" s="1">
        <v>636</v>
      </c>
      <c r="G60" s="1">
        <v>669</v>
      </c>
      <c r="H60" s="1">
        <v>683</v>
      </c>
      <c r="I60" s="1">
        <v>710</v>
      </c>
      <c r="J60" s="1">
        <v>722</v>
      </c>
      <c r="K60" s="1">
        <v>718</v>
      </c>
      <c r="L60" s="1">
        <v>761</v>
      </c>
      <c r="M60" s="1">
        <v>756</v>
      </c>
      <c r="N60" s="1">
        <v>792</v>
      </c>
    </row>
    <row r="61" spans="1:14" x14ac:dyDescent="0.3">
      <c r="A61" s="7" t="s">
        <v>200</v>
      </c>
      <c r="B61" s="7" t="s">
        <v>64</v>
      </c>
      <c r="C61" s="1">
        <v>164</v>
      </c>
      <c r="D61" s="1">
        <v>148</v>
      </c>
      <c r="E61" s="1">
        <v>142</v>
      </c>
      <c r="F61" s="1">
        <v>147</v>
      </c>
      <c r="G61" s="1">
        <v>145</v>
      </c>
      <c r="H61" s="1">
        <v>135</v>
      </c>
      <c r="I61" s="1">
        <v>139</v>
      </c>
      <c r="J61" s="1">
        <v>147</v>
      </c>
      <c r="K61" s="1">
        <v>160</v>
      </c>
      <c r="L61" s="1">
        <v>179</v>
      </c>
      <c r="M61" s="1">
        <v>189</v>
      </c>
      <c r="N61" s="1">
        <v>193</v>
      </c>
    </row>
    <row r="62" spans="1:14" x14ac:dyDescent="0.3">
      <c r="A62" s="7" t="s">
        <v>200</v>
      </c>
      <c r="B62" s="7" t="s">
        <v>65</v>
      </c>
      <c r="C62" s="1">
        <v>23</v>
      </c>
      <c r="D62" s="1">
        <v>27</v>
      </c>
      <c r="E62" s="1">
        <v>25</v>
      </c>
      <c r="F62" s="1">
        <v>29</v>
      </c>
      <c r="G62" s="1">
        <v>35</v>
      </c>
      <c r="H62" s="1">
        <v>35</v>
      </c>
      <c r="I62" s="1">
        <v>40</v>
      </c>
      <c r="J62" s="1">
        <v>36</v>
      </c>
      <c r="K62" s="1">
        <v>30</v>
      </c>
      <c r="L62" s="1">
        <v>30</v>
      </c>
      <c r="M62" s="1">
        <v>30</v>
      </c>
      <c r="N62" s="1">
        <v>31</v>
      </c>
    </row>
    <row r="63" spans="1:14" x14ac:dyDescent="0.3">
      <c r="A63" s="7" t="s">
        <v>200</v>
      </c>
      <c r="B63" s="7" t="s">
        <v>66</v>
      </c>
      <c r="C63" s="1">
        <v>60</v>
      </c>
      <c r="D63" s="1">
        <v>33</v>
      </c>
      <c r="E63" s="1">
        <v>28</v>
      </c>
      <c r="F63" s="1">
        <v>43</v>
      </c>
      <c r="G63" s="1">
        <v>35</v>
      </c>
      <c r="H63" s="1">
        <v>31</v>
      </c>
      <c r="I63" s="1">
        <v>31</v>
      </c>
      <c r="J63" s="1">
        <v>28</v>
      </c>
      <c r="K63" s="1">
        <v>24</v>
      </c>
      <c r="L63" s="1">
        <v>23</v>
      </c>
      <c r="M63" s="1">
        <v>18</v>
      </c>
      <c r="N63" s="1">
        <v>59</v>
      </c>
    </row>
    <row r="64" spans="1:14" x14ac:dyDescent="0.3">
      <c r="A64" s="7" t="s">
        <v>200</v>
      </c>
      <c r="B64" s="7" t="s">
        <v>67</v>
      </c>
      <c r="C64" s="1">
        <v>786</v>
      </c>
      <c r="D64" s="1">
        <v>723</v>
      </c>
      <c r="E64" s="1">
        <v>775</v>
      </c>
      <c r="F64" s="1">
        <v>820</v>
      </c>
      <c r="G64" s="1">
        <v>827</v>
      </c>
      <c r="H64" s="1">
        <v>828</v>
      </c>
      <c r="I64" s="1">
        <v>798</v>
      </c>
      <c r="J64" s="1">
        <v>788</v>
      </c>
      <c r="K64" s="1">
        <v>790</v>
      </c>
      <c r="L64" s="1">
        <v>815</v>
      </c>
      <c r="M64" s="1">
        <v>855</v>
      </c>
      <c r="N64" s="1">
        <v>1217</v>
      </c>
    </row>
    <row r="65" spans="1:14" x14ac:dyDescent="0.3">
      <c r="A65" s="7" t="s">
        <v>200</v>
      </c>
      <c r="B65" s="7" t="s">
        <v>68</v>
      </c>
      <c r="C65" s="1">
        <v>881</v>
      </c>
      <c r="D65" s="1">
        <v>869</v>
      </c>
      <c r="E65" s="1">
        <v>864</v>
      </c>
      <c r="F65" s="1">
        <v>876</v>
      </c>
      <c r="G65" s="1">
        <v>892</v>
      </c>
      <c r="H65" s="1">
        <v>933</v>
      </c>
      <c r="I65" s="1">
        <v>959</v>
      </c>
      <c r="J65" s="1">
        <v>964</v>
      </c>
      <c r="K65" s="1">
        <v>1035</v>
      </c>
      <c r="L65" s="1">
        <v>1062</v>
      </c>
      <c r="M65" s="1">
        <v>1068</v>
      </c>
      <c r="N65" s="1">
        <v>1155</v>
      </c>
    </row>
    <row r="66" spans="1:14" x14ac:dyDescent="0.3">
      <c r="A66" s="7" t="s">
        <v>200</v>
      </c>
      <c r="B66" s="7" t="s">
        <v>69</v>
      </c>
      <c r="C66" s="1">
        <v>932</v>
      </c>
      <c r="D66" s="1">
        <v>912</v>
      </c>
      <c r="E66" s="1">
        <v>902</v>
      </c>
      <c r="F66" s="1">
        <v>921</v>
      </c>
      <c r="G66" s="1">
        <v>904</v>
      </c>
      <c r="H66" s="1">
        <v>885</v>
      </c>
      <c r="I66" s="1">
        <v>882</v>
      </c>
      <c r="J66" s="1">
        <v>867</v>
      </c>
      <c r="K66" s="1">
        <v>847</v>
      </c>
      <c r="L66" s="1">
        <v>824</v>
      </c>
      <c r="M66" s="1">
        <v>810</v>
      </c>
      <c r="N66" s="1">
        <v>833</v>
      </c>
    </row>
    <row r="67" spans="1:14" x14ac:dyDescent="0.3">
      <c r="A67" s="7" t="s">
        <v>200</v>
      </c>
      <c r="B67" s="7" t="s">
        <v>70</v>
      </c>
      <c r="C67" s="1">
        <v>528</v>
      </c>
      <c r="D67" s="1">
        <v>466</v>
      </c>
      <c r="E67" s="1">
        <v>422</v>
      </c>
      <c r="F67" s="1">
        <v>402</v>
      </c>
      <c r="G67" s="1">
        <v>393</v>
      </c>
      <c r="H67" s="1">
        <v>346</v>
      </c>
      <c r="I67" s="1">
        <v>367</v>
      </c>
      <c r="J67" s="1">
        <v>361</v>
      </c>
      <c r="K67" s="1">
        <v>391</v>
      </c>
      <c r="L67" s="1">
        <v>411</v>
      </c>
      <c r="M67" s="1">
        <v>392</v>
      </c>
      <c r="N67" s="1">
        <v>399</v>
      </c>
    </row>
    <row r="68" spans="1:14" x14ac:dyDescent="0.3">
      <c r="A68" s="7" t="s">
        <v>200</v>
      </c>
      <c r="B68" s="7" t="s">
        <v>71</v>
      </c>
      <c r="C68" s="1">
        <v>126</v>
      </c>
      <c r="D68" s="1">
        <v>125</v>
      </c>
      <c r="E68" s="1">
        <v>121</v>
      </c>
      <c r="F68" s="1">
        <v>125</v>
      </c>
      <c r="G68" s="1">
        <v>115</v>
      </c>
      <c r="H68" s="1">
        <v>127</v>
      </c>
      <c r="I68" s="1">
        <v>120</v>
      </c>
      <c r="J68" s="1">
        <v>122</v>
      </c>
      <c r="K68" s="1">
        <v>120</v>
      </c>
      <c r="L68" s="1">
        <v>118</v>
      </c>
      <c r="M68" s="1">
        <v>113</v>
      </c>
      <c r="N68" s="1">
        <v>102</v>
      </c>
    </row>
    <row r="69" spans="1:14" x14ac:dyDescent="0.3">
      <c r="A69" s="7" t="s">
        <v>201</v>
      </c>
      <c r="B69" s="7" t="s">
        <v>60</v>
      </c>
      <c r="C69" s="1">
        <v>53</v>
      </c>
      <c r="D69" s="1">
        <v>55</v>
      </c>
      <c r="E69" s="1">
        <v>63</v>
      </c>
      <c r="F69" s="1">
        <v>61</v>
      </c>
      <c r="G69" s="1">
        <v>52</v>
      </c>
      <c r="H69" s="1">
        <v>46</v>
      </c>
      <c r="I69" s="1">
        <v>34</v>
      </c>
      <c r="J69" s="1">
        <v>31</v>
      </c>
      <c r="K69" s="1">
        <v>40</v>
      </c>
      <c r="L69" s="1">
        <v>22</v>
      </c>
      <c r="M69" s="1">
        <v>22</v>
      </c>
      <c r="N69" s="1">
        <v>12</v>
      </c>
    </row>
    <row r="70" spans="1:14" x14ac:dyDescent="0.3">
      <c r="A70" s="7" t="s">
        <v>201</v>
      </c>
      <c r="B70" s="7" t="s">
        <v>61</v>
      </c>
      <c r="C70" s="1">
        <v>1407</v>
      </c>
      <c r="D70" s="1">
        <v>1446</v>
      </c>
      <c r="E70" s="1">
        <v>1441</v>
      </c>
      <c r="F70" s="1">
        <v>1370</v>
      </c>
      <c r="G70" s="1">
        <v>1445</v>
      </c>
      <c r="H70" s="1">
        <v>1476</v>
      </c>
      <c r="I70" s="1">
        <v>1457</v>
      </c>
      <c r="J70" s="1">
        <v>1461</v>
      </c>
      <c r="K70" s="1">
        <v>1637</v>
      </c>
      <c r="L70" s="1">
        <v>1587</v>
      </c>
      <c r="M70" s="1">
        <v>1586</v>
      </c>
      <c r="N70" s="1">
        <v>1528</v>
      </c>
    </row>
    <row r="71" spans="1:14" x14ac:dyDescent="0.3">
      <c r="A71" s="7" t="s">
        <v>201</v>
      </c>
      <c r="B71" s="7" t="s">
        <v>62</v>
      </c>
      <c r="C71" s="1">
        <v>1358</v>
      </c>
      <c r="D71" s="1">
        <v>1425</v>
      </c>
      <c r="E71" s="1">
        <v>1480</v>
      </c>
      <c r="F71" s="1">
        <v>1458</v>
      </c>
      <c r="G71" s="1">
        <v>1497</v>
      </c>
      <c r="H71" s="1">
        <v>1566</v>
      </c>
      <c r="I71" s="1">
        <v>1613</v>
      </c>
      <c r="J71" s="1">
        <v>1678</v>
      </c>
      <c r="K71" s="1">
        <v>1916</v>
      </c>
      <c r="L71" s="1">
        <v>1972</v>
      </c>
      <c r="M71" s="1">
        <v>2063</v>
      </c>
      <c r="N71" s="1">
        <v>2137</v>
      </c>
    </row>
    <row r="72" spans="1:14" x14ac:dyDescent="0.3">
      <c r="A72" s="7" t="s">
        <v>201</v>
      </c>
      <c r="B72" s="7" t="s">
        <v>63</v>
      </c>
      <c r="C72" s="1">
        <v>957</v>
      </c>
      <c r="D72" s="1">
        <v>1016</v>
      </c>
      <c r="E72" s="1">
        <v>1064</v>
      </c>
      <c r="F72" s="1">
        <v>1084</v>
      </c>
      <c r="G72" s="1">
        <v>1116</v>
      </c>
      <c r="H72" s="1">
        <v>1148</v>
      </c>
      <c r="I72" s="1">
        <v>1138</v>
      </c>
      <c r="J72" s="1">
        <v>1141</v>
      </c>
      <c r="K72" s="1">
        <v>1231</v>
      </c>
      <c r="L72" s="1">
        <v>1220</v>
      </c>
      <c r="M72" s="1">
        <v>1256</v>
      </c>
      <c r="N72" s="1">
        <v>1312</v>
      </c>
    </row>
    <row r="73" spans="1:14" x14ac:dyDescent="0.3">
      <c r="A73" s="7" t="s">
        <v>201</v>
      </c>
      <c r="B73" s="7" t="s">
        <v>64</v>
      </c>
      <c r="C73" s="1">
        <v>216</v>
      </c>
      <c r="D73" s="1">
        <v>243</v>
      </c>
      <c r="E73" s="1">
        <v>236</v>
      </c>
      <c r="F73" s="1">
        <v>217</v>
      </c>
      <c r="G73" s="1">
        <v>212</v>
      </c>
      <c r="H73" s="1">
        <v>231</v>
      </c>
      <c r="I73" s="1">
        <v>242</v>
      </c>
      <c r="J73" s="1">
        <v>262</v>
      </c>
      <c r="K73" s="1">
        <v>341</v>
      </c>
      <c r="L73" s="1">
        <v>329</v>
      </c>
      <c r="M73" s="1">
        <v>360</v>
      </c>
      <c r="N73" s="1">
        <v>393</v>
      </c>
    </row>
    <row r="74" spans="1:14" x14ac:dyDescent="0.3">
      <c r="A74" s="7" t="s">
        <v>201</v>
      </c>
      <c r="B74" s="7" t="s">
        <v>65</v>
      </c>
      <c r="C74" s="1">
        <v>24</v>
      </c>
      <c r="D74" s="1">
        <v>21</v>
      </c>
      <c r="E74" s="1">
        <v>19</v>
      </c>
      <c r="F74" s="1">
        <v>17</v>
      </c>
      <c r="G74" s="1">
        <v>18</v>
      </c>
      <c r="H74" s="1">
        <v>20</v>
      </c>
      <c r="I74" s="1">
        <v>20</v>
      </c>
      <c r="J74" s="1">
        <v>25</v>
      </c>
      <c r="K74" s="1">
        <v>33</v>
      </c>
      <c r="L74" s="1">
        <v>30</v>
      </c>
      <c r="M74" s="1">
        <v>37</v>
      </c>
      <c r="N74" s="1">
        <v>44</v>
      </c>
    </row>
    <row r="75" spans="1:14" x14ac:dyDescent="0.3">
      <c r="A75" s="7" t="s">
        <v>201</v>
      </c>
      <c r="B75" s="7" t="s">
        <v>66</v>
      </c>
      <c r="C75" s="1">
        <v>37</v>
      </c>
      <c r="D75" s="1">
        <v>27</v>
      </c>
      <c r="E75" s="1">
        <v>29</v>
      </c>
      <c r="F75" s="1">
        <v>26</v>
      </c>
      <c r="G75" s="1">
        <v>28</v>
      </c>
      <c r="H75" s="1">
        <v>20</v>
      </c>
      <c r="I75" s="1">
        <v>13</v>
      </c>
      <c r="J75" s="1">
        <v>13</v>
      </c>
      <c r="K75" s="1">
        <v>14</v>
      </c>
      <c r="L75" s="1">
        <v>11</v>
      </c>
      <c r="M75" s="1">
        <v>12</v>
      </c>
      <c r="N75" s="1">
        <v>7</v>
      </c>
    </row>
    <row r="76" spans="1:14" x14ac:dyDescent="0.3">
      <c r="A76" s="7" t="s">
        <v>201</v>
      </c>
      <c r="B76" s="7" t="s">
        <v>67</v>
      </c>
      <c r="C76" s="1">
        <v>768</v>
      </c>
      <c r="D76" s="1">
        <v>784</v>
      </c>
      <c r="E76" s="1">
        <v>763</v>
      </c>
      <c r="F76" s="1">
        <v>732</v>
      </c>
      <c r="G76" s="1">
        <v>740</v>
      </c>
      <c r="H76" s="1">
        <v>733</v>
      </c>
      <c r="I76" s="1">
        <v>697</v>
      </c>
      <c r="J76" s="1">
        <v>672</v>
      </c>
      <c r="K76" s="1">
        <v>768</v>
      </c>
      <c r="L76" s="1">
        <v>777</v>
      </c>
      <c r="M76" s="1">
        <v>796</v>
      </c>
      <c r="N76" s="1">
        <v>782</v>
      </c>
    </row>
    <row r="77" spans="1:14" x14ac:dyDescent="0.3">
      <c r="A77" s="7" t="s">
        <v>201</v>
      </c>
      <c r="B77" s="7" t="s">
        <v>68</v>
      </c>
      <c r="C77" s="1">
        <v>1059</v>
      </c>
      <c r="D77" s="1">
        <v>1054</v>
      </c>
      <c r="E77" s="1">
        <v>1018</v>
      </c>
      <c r="F77" s="1">
        <v>930</v>
      </c>
      <c r="G77" s="1">
        <v>945</v>
      </c>
      <c r="H77" s="1">
        <v>944</v>
      </c>
      <c r="I77" s="1">
        <v>949</v>
      </c>
      <c r="J77" s="1">
        <v>978</v>
      </c>
      <c r="K77" s="1">
        <v>1035</v>
      </c>
      <c r="L77" s="1">
        <v>1030</v>
      </c>
      <c r="M77" s="1">
        <v>1034</v>
      </c>
      <c r="N77" s="1">
        <v>1052</v>
      </c>
    </row>
    <row r="78" spans="1:14" x14ac:dyDescent="0.3">
      <c r="A78" s="7" t="s">
        <v>201</v>
      </c>
      <c r="B78" s="7" t="s">
        <v>69</v>
      </c>
      <c r="C78" s="1">
        <v>1295</v>
      </c>
      <c r="D78" s="1">
        <v>1301</v>
      </c>
      <c r="E78" s="1">
        <v>1270</v>
      </c>
      <c r="F78" s="1">
        <v>1203</v>
      </c>
      <c r="G78" s="1">
        <v>1174</v>
      </c>
      <c r="H78" s="1">
        <v>1144</v>
      </c>
      <c r="I78" s="1">
        <v>1092</v>
      </c>
      <c r="J78" s="1">
        <v>1034</v>
      </c>
      <c r="K78" s="1">
        <v>1018</v>
      </c>
      <c r="L78" s="1">
        <v>992</v>
      </c>
      <c r="M78" s="1">
        <v>977</v>
      </c>
      <c r="N78" s="1">
        <v>981</v>
      </c>
    </row>
    <row r="79" spans="1:14" x14ac:dyDescent="0.3">
      <c r="A79" s="7" t="s">
        <v>201</v>
      </c>
      <c r="B79" s="7" t="s">
        <v>70</v>
      </c>
      <c r="C79" s="1">
        <v>609</v>
      </c>
      <c r="D79" s="1">
        <v>616</v>
      </c>
      <c r="E79" s="1">
        <v>560</v>
      </c>
      <c r="F79" s="1">
        <v>516</v>
      </c>
      <c r="G79" s="1">
        <v>501</v>
      </c>
      <c r="H79" s="1">
        <v>506</v>
      </c>
      <c r="I79" s="1">
        <v>515</v>
      </c>
      <c r="J79" s="1">
        <v>544</v>
      </c>
      <c r="K79" s="1">
        <v>617</v>
      </c>
      <c r="L79" s="1">
        <v>596</v>
      </c>
      <c r="M79" s="1">
        <v>627</v>
      </c>
      <c r="N79" s="1">
        <v>611</v>
      </c>
    </row>
    <row r="80" spans="1:14" x14ac:dyDescent="0.3">
      <c r="A80" s="7" t="s">
        <v>201</v>
      </c>
      <c r="B80" s="7" t="s">
        <v>71</v>
      </c>
      <c r="C80" s="1">
        <v>131</v>
      </c>
      <c r="D80" s="1">
        <v>136</v>
      </c>
      <c r="E80" s="1">
        <v>117</v>
      </c>
      <c r="F80" s="1">
        <v>95</v>
      </c>
      <c r="G80" s="1">
        <v>107</v>
      </c>
      <c r="H80" s="1">
        <v>106</v>
      </c>
      <c r="I80" s="1">
        <v>112</v>
      </c>
      <c r="J80" s="1">
        <v>117</v>
      </c>
      <c r="K80" s="1">
        <v>123</v>
      </c>
      <c r="L80" s="1">
        <v>119</v>
      </c>
      <c r="M80" s="1">
        <v>119</v>
      </c>
      <c r="N80" s="1">
        <v>126</v>
      </c>
    </row>
    <row r="81" spans="1:14" x14ac:dyDescent="0.3">
      <c r="A81" s="7" t="s">
        <v>202</v>
      </c>
      <c r="B81" s="7" t="s">
        <v>60</v>
      </c>
      <c r="C81" s="1">
        <v>51</v>
      </c>
      <c r="D81" s="1">
        <v>49</v>
      </c>
      <c r="E81" s="1">
        <v>50</v>
      </c>
      <c r="F81" s="1">
        <v>47</v>
      </c>
      <c r="G81" s="1">
        <v>47</v>
      </c>
      <c r="H81" s="1">
        <v>45</v>
      </c>
      <c r="I81" s="1">
        <v>32</v>
      </c>
      <c r="J81" s="1">
        <v>26</v>
      </c>
      <c r="K81" s="1">
        <v>19</v>
      </c>
      <c r="L81" s="1">
        <v>15</v>
      </c>
      <c r="M81" s="1">
        <v>14</v>
      </c>
      <c r="N81" s="1">
        <v>13</v>
      </c>
    </row>
    <row r="82" spans="1:14" x14ac:dyDescent="0.3">
      <c r="A82" s="7" t="s">
        <v>202</v>
      </c>
      <c r="B82" s="7" t="s">
        <v>61</v>
      </c>
      <c r="C82" s="1">
        <v>910</v>
      </c>
      <c r="D82" s="1">
        <v>906</v>
      </c>
      <c r="E82" s="1">
        <v>941</v>
      </c>
      <c r="F82" s="1">
        <v>1072</v>
      </c>
      <c r="G82" s="1">
        <v>1126</v>
      </c>
      <c r="H82" s="1">
        <v>1188</v>
      </c>
      <c r="I82" s="1">
        <v>1262</v>
      </c>
      <c r="J82" s="1">
        <v>1298</v>
      </c>
      <c r="K82" s="1">
        <v>1221</v>
      </c>
      <c r="L82" s="1">
        <v>1259</v>
      </c>
      <c r="M82" s="1">
        <v>1223</v>
      </c>
      <c r="N82" s="1">
        <v>1224</v>
      </c>
    </row>
    <row r="83" spans="1:14" x14ac:dyDescent="0.3">
      <c r="A83" s="7" t="s">
        <v>202</v>
      </c>
      <c r="B83" s="7" t="s">
        <v>62</v>
      </c>
      <c r="C83" s="1">
        <v>1011</v>
      </c>
      <c r="D83" s="1">
        <v>1011</v>
      </c>
      <c r="E83" s="1">
        <v>1005</v>
      </c>
      <c r="F83" s="1">
        <v>1092</v>
      </c>
      <c r="G83" s="1">
        <v>1093</v>
      </c>
      <c r="H83" s="1">
        <v>1134</v>
      </c>
      <c r="I83" s="1">
        <v>1173</v>
      </c>
      <c r="J83" s="1">
        <v>1228</v>
      </c>
      <c r="K83" s="1">
        <v>1230</v>
      </c>
      <c r="L83" s="1">
        <v>1253</v>
      </c>
      <c r="M83" s="1">
        <v>1271</v>
      </c>
      <c r="N83" s="1">
        <v>1354</v>
      </c>
    </row>
    <row r="84" spans="1:14" x14ac:dyDescent="0.3">
      <c r="A84" s="7" t="s">
        <v>202</v>
      </c>
      <c r="B84" s="7" t="s">
        <v>63</v>
      </c>
      <c r="C84" s="1">
        <v>723</v>
      </c>
      <c r="D84" s="1">
        <v>737</v>
      </c>
      <c r="E84" s="1">
        <v>774</v>
      </c>
      <c r="F84" s="1">
        <v>843</v>
      </c>
      <c r="G84" s="1">
        <v>884</v>
      </c>
      <c r="H84" s="1">
        <v>887</v>
      </c>
      <c r="I84" s="1">
        <v>898</v>
      </c>
      <c r="J84" s="1">
        <v>920</v>
      </c>
      <c r="K84" s="1">
        <v>918</v>
      </c>
      <c r="L84" s="1">
        <v>965</v>
      </c>
      <c r="M84" s="1">
        <v>951</v>
      </c>
      <c r="N84" s="1">
        <v>963</v>
      </c>
    </row>
    <row r="85" spans="1:14" x14ac:dyDescent="0.3">
      <c r="A85" s="7" t="s">
        <v>202</v>
      </c>
      <c r="B85" s="7" t="s">
        <v>64</v>
      </c>
      <c r="C85" s="1">
        <v>104</v>
      </c>
      <c r="D85" s="1">
        <v>101</v>
      </c>
      <c r="E85" s="1">
        <v>97</v>
      </c>
      <c r="F85" s="1">
        <v>128</v>
      </c>
      <c r="G85" s="1">
        <v>132</v>
      </c>
      <c r="H85" s="1">
        <v>145</v>
      </c>
      <c r="I85" s="1">
        <v>176</v>
      </c>
      <c r="J85" s="1">
        <v>215</v>
      </c>
      <c r="K85" s="1">
        <v>246</v>
      </c>
      <c r="L85" s="1">
        <v>278</v>
      </c>
      <c r="M85" s="1">
        <v>271</v>
      </c>
      <c r="N85" s="1">
        <v>266</v>
      </c>
    </row>
    <row r="86" spans="1:14" x14ac:dyDescent="0.3">
      <c r="A86" s="7" t="s">
        <v>202</v>
      </c>
      <c r="B86" s="7" t="s">
        <v>65</v>
      </c>
      <c r="C86" s="1">
        <v>6</v>
      </c>
      <c r="D86" s="1">
        <v>5</v>
      </c>
      <c r="E86" s="1">
        <v>4</v>
      </c>
      <c r="F86" s="1">
        <v>9</v>
      </c>
      <c r="G86" s="1">
        <v>5</v>
      </c>
      <c r="H86" s="1">
        <v>4</v>
      </c>
      <c r="I86" s="1">
        <v>6</v>
      </c>
      <c r="J86" s="1">
        <v>7</v>
      </c>
      <c r="K86" s="1">
        <v>5</v>
      </c>
      <c r="L86" s="1">
        <v>9</v>
      </c>
      <c r="M86" s="1">
        <v>10</v>
      </c>
      <c r="N86" s="1">
        <v>12</v>
      </c>
    </row>
    <row r="87" spans="1:14" x14ac:dyDescent="0.3">
      <c r="A87" s="7" t="s">
        <v>202</v>
      </c>
      <c r="B87" s="7" t="s">
        <v>66</v>
      </c>
      <c r="C87" s="1">
        <v>22</v>
      </c>
      <c r="D87" s="1">
        <v>14</v>
      </c>
      <c r="E87" s="1">
        <v>23</v>
      </c>
      <c r="F87" s="1">
        <v>19</v>
      </c>
      <c r="G87" s="1">
        <v>23</v>
      </c>
      <c r="H87" s="1">
        <v>18</v>
      </c>
      <c r="I87" s="1">
        <v>16</v>
      </c>
      <c r="J87" s="1">
        <v>11</v>
      </c>
      <c r="K87" s="1">
        <v>8</v>
      </c>
      <c r="L87" s="1">
        <v>9</v>
      </c>
      <c r="M87" s="1">
        <v>8</v>
      </c>
      <c r="N87" s="1">
        <v>5</v>
      </c>
    </row>
    <row r="88" spans="1:14" x14ac:dyDescent="0.3">
      <c r="A88" s="7" t="s">
        <v>202</v>
      </c>
      <c r="B88" s="7" t="s">
        <v>67</v>
      </c>
      <c r="C88" s="1">
        <v>544</v>
      </c>
      <c r="D88" s="1">
        <v>523</v>
      </c>
      <c r="E88" s="1">
        <v>546</v>
      </c>
      <c r="F88" s="1">
        <v>607</v>
      </c>
      <c r="G88" s="1">
        <v>587</v>
      </c>
      <c r="H88" s="1">
        <v>590</v>
      </c>
      <c r="I88" s="1">
        <v>613</v>
      </c>
      <c r="J88" s="1">
        <v>630</v>
      </c>
      <c r="K88" s="1">
        <v>588</v>
      </c>
      <c r="L88" s="1">
        <v>601</v>
      </c>
      <c r="M88" s="1">
        <v>613</v>
      </c>
      <c r="N88" s="1">
        <v>629</v>
      </c>
    </row>
    <row r="89" spans="1:14" x14ac:dyDescent="0.3">
      <c r="A89" s="7" t="s">
        <v>202</v>
      </c>
      <c r="B89" s="7" t="s">
        <v>68</v>
      </c>
      <c r="C89" s="1">
        <v>795</v>
      </c>
      <c r="D89" s="1">
        <v>769</v>
      </c>
      <c r="E89" s="1">
        <v>718</v>
      </c>
      <c r="F89" s="1">
        <v>746</v>
      </c>
      <c r="G89" s="1">
        <v>758</v>
      </c>
      <c r="H89" s="1">
        <v>773</v>
      </c>
      <c r="I89" s="1">
        <v>796</v>
      </c>
      <c r="J89" s="1">
        <v>813</v>
      </c>
      <c r="K89" s="1">
        <v>806</v>
      </c>
      <c r="L89" s="1">
        <v>824</v>
      </c>
      <c r="M89" s="1">
        <v>793</v>
      </c>
      <c r="N89" s="1">
        <v>793</v>
      </c>
    </row>
    <row r="90" spans="1:14" x14ac:dyDescent="0.3">
      <c r="A90" s="7" t="s">
        <v>202</v>
      </c>
      <c r="B90" s="7" t="s">
        <v>69</v>
      </c>
      <c r="C90" s="1">
        <v>1041</v>
      </c>
      <c r="D90" s="1">
        <v>1023</v>
      </c>
      <c r="E90" s="1">
        <v>990</v>
      </c>
      <c r="F90" s="1">
        <v>994</v>
      </c>
      <c r="G90" s="1">
        <v>948</v>
      </c>
      <c r="H90" s="1">
        <v>933</v>
      </c>
      <c r="I90" s="1">
        <v>880</v>
      </c>
      <c r="J90" s="1">
        <v>807</v>
      </c>
      <c r="K90" s="1">
        <v>797</v>
      </c>
      <c r="L90" s="1">
        <v>789</v>
      </c>
      <c r="M90" s="1">
        <v>731</v>
      </c>
      <c r="N90" s="1">
        <v>732</v>
      </c>
    </row>
    <row r="91" spans="1:14" x14ac:dyDescent="0.3">
      <c r="A91" s="7" t="s">
        <v>202</v>
      </c>
      <c r="B91" s="7" t="s">
        <v>70</v>
      </c>
      <c r="C91" s="1">
        <v>373</v>
      </c>
      <c r="D91" s="1">
        <v>354</v>
      </c>
      <c r="E91" s="1">
        <v>338</v>
      </c>
      <c r="F91" s="1">
        <v>363</v>
      </c>
      <c r="G91" s="1">
        <v>356</v>
      </c>
      <c r="H91" s="1">
        <v>385</v>
      </c>
      <c r="I91" s="1">
        <v>374</v>
      </c>
      <c r="J91" s="1">
        <v>411</v>
      </c>
      <c r="K91" s="1">
        <v>450</v>
      </c>
      <c r="L91" s="1">
        <v>460</v>
      </c>
      <c r="M91" s="1">
        <v>410</v>
      </c>
      <c r="N91" s="1">
        <v>390</v>
      </c>
    </row>
    <row r="92" spans="1:14" x14ac:dyDescent="0.3">
      <c r="A92" s="7" t="s">
        <v>202</v>
      </c>
      <c r="B92" s="7" t="s">
        <v>71</v>
      </c>
      <c r="C92" s="1">
        <v>54</v>
      </c>
      <c r="D92" s="1">
        <v>49</v>
      </c>
      <c r="E92" s="1">
        <v>40</v>
      </c>
      <c r="F92" s="1">
        <v>41</v>
      </c>
      <c r="G92" s="1">
        <v>40</v>
      </c>
      <c r="H92" s="1">
        <v>40</v>
      </c>
      <c r="I92" s="1">
        <v>43</v>
      </c>
      <c r="J92" s="1">
        <v>47</v>
      </c>
      <c r="K92" s="1">
        <v>50</v>
      </c>
      <c r="L92" s="1">
        <v>51</v>
      </c>
      <c r="M92" s="1">
        <v>62</v>
      </c>
      <c r="N92" s="1">
        <v>62</v>
      </c>
    </row>
    <row r="93" spans="1:14" x14ac:dyDescent="0.3">
      <c r="A93" s="10" t="s">
        <v>17</v>
      </c>
      <c r="B93" s="10" t="s">
        <v>17</v>
      </c>
      <c r="C93" s="5">
        <v>48586</v>
      </c>
      <c r="D93" s="5">
        <v>49101</v>
      </c>
      <c r="E93" s="5">
        <v>49290</v>
      </c>
      <c r="F93" s="5">
        <v>49574</v>
      </c>
      <c r="G93" s="5">
        <v>50323</v>
      </c>
      <c r="H93" s="5">
        <v>51041</v>
      </c>
      <c r="I93" s="5">
        <v>51660</v>
      </c>
      <c r="J93" s="5">
        <v>52526</v>
      </c>
      <c r="K93" s="5">
        <v>53993</v>
      </c>
      <c r="L93" s="5">
        <v>55166</v>
      </c>
      <c r="M93" s="5">
        <v>55550</v>
      </c>
      <c r="N93" s="5">
        <v>57064</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60</v>
      </c>
      <c r="C98" s="2">
        <v>0.73913043478260898</v>
      </c>
      <c r="D98" s="2">
        <v>0.48484848484848497</v>
      </c>
      <c r="E98" s="2">
        <v>0.6</v>
      </c>
      <c r="F98" s="2">
        <v>0.71739130434782605</v>
      </c>
      <c r="G98" s="2">
        <v>0.85416666666666696</v>
      </c>
      <c r="H98" s="2">
        <v>0.67567567567567599</v>
      </c>
      <c r="I98" s="2">
        <v>0.61538461538461497</v>
      </c>
      <c r="J98" s="2">
        <v>0.66666666666666696</v>
      </c>
      <c r="K98" s="2">
        <v>0.58333333333333304</v>
      </c>
      <c r="L98" s="2">
        <v>0.58823529411764697</v>
      </c>
      <c r="M98" s="2">
        <v>0.57142857142857095</v>
      </c>
      <c r="N98" s="2">
        <v>0</v>
      </c>
    </row>
    <row r="99" spans="1:14" x14ac:dyDescent="0.3">
      <c r="A99" s="8" t="s">
        <v>196</v>
      </c>
      <c r="B99" s="8" t="s">
        <v>61</v>
      </c>
      <c r="C99" s="2">
        <v>0.58662369057211905</v>
      </c>
      <c r="D99" s="2">
        <v>0.60092449922958402</v>
      </c>
      <c r="E99" s="2">
        <v>0.60944527736131904</v>
      </c>
      <c r="F99" s="2">
        <v>0.61422594142259401</v>
      </c>
      <c r="G99" s="2">
        <v>0.62211221122112204</v>
      </c>
      <c r="H99" s="2">
        <v>0.64073777064955895</v>
      </c>
      <c r="I99" s="2">
        <v>0.65004088307440699</v>
      </c>
      <c r="J99" s="2">
        <v>0.638433515482696</v>
      </c>
      <c r="K99" s="2">
        <v>0.65600624024960996</v>
      </c>
      <c r="L99" s="2">
        <v>0.64852941176470602</v>
      </c>
      <c r="M99" s="2">
        <v>0.65400271370420604</v>
      </c>
      <c r="N99" s="2">
        <v>0.64988730277986495</v>
      </c>
    </row>
    <row r="100" spans="1:14" x14ac:dyDescent="0.3">
      <c r="A100" s="8" t="s">
        <v>196</v>
      </c>
      <c r="B100" s="8" t="s">
        <v>62</v>
      </c>
      <c r="C100" s="2">
        <v>0.53894870170994302</v>
      </c>
      <c r="D100" s="2">
        <v>0.55012376237623795</v>
      </c>
      <c r="E100" s="2">
        <v>0.556303549571603</v>
      </c>
      <c r="F100" s="2">
        <v>0.57012393998695399</v>
      </c>
      <c r="G100" s="2">
        <v>0.57528957528957503</v>
      </c>
      <c r="H100" s="2">
        <v>0.57365347177157699</v>
      </c>
      <c r="I100" s="2">
        <v>0.57575757575757602</v>
      </c>
      <c r="J100" s="2">
        <v>0.571524064171123</v>
      </c>
      <c r="K100" s="2">
        <v>0.60414129110840398</v>
      </c>
      <c r="L100" s="2">
        <v>0.61470588235294099</v>
      </c>
      <c r="M100" s="2">
        <v>0.615465544450289</v>
      </c>
      <c r="N100" s="2">
        <v>0.63095875736475604</v>
      </c>
    </row>
    <row r="101" spans="1:14" x14ac:dyDescent="0.3">
      <c r="A101" s="8" t="s">
        <v>196</v>
      </c>
      <c r="B101" s="8" t="s">
        <v>63</v>
      </c>
      <c r="C101" s="2">
        <v>0.36983729662077602</v>
      </c>
      <c r="D101" s="2">
        <v>0.38403990024937701</v>
      </c>
      <c r="E101" s="2">
        <v>0.405118601747815</v>
      </c>
      <c r="F101" s="2">
        <v>0.421333333333333</v>
      </c>
      <c r="G101" s="2">
        <v>0.44323589394969398</v>
      </c>
      <c r="H101" s="2">
        <v>0.462012320328542</v>
      </c>
      <c r="I101" s="2">
        <v>0.47798295454545497</v>
      </c>
      <c r="J101" s="2">
        <v>0.48782343987823401</v>
      </c>
      <c r="K101" s="2">
        <v>0.511844938980617</v>
      </c>
      <c r="L101" s="2">
        <v>0.53180843459614002</v>
      </c>
      <c r="M101" s="2">
        <v>0.54539340954942805</v>
      </c>
      <c r="N101" s="2">
        <v>0.55644622578490299</v>
      </c>
    </row>
    <row r="102" spans="1:14" x14ac:dyDescent="0.3">
      <c r="A102" s="8" t="s">
        <v>196</v>
      </c>
      <c r="B102" s="8" t="s">
        <v>64</v>
      </c>
      <c r="C102" s="2">
        <v>0.220735785953177</v>
      </c>
      <c r="D102" s="2">
        <v>0.247058823529412</v>
      </c>
      <c r="E102" s="2">
        <v>0.23851590106007101</v>
      </c>
      <c r="F102" s="2">
        <v>0.226069246435845</v>
      </c>
      <c r="G102" s="2">
        <v>0.24903474903474901</v>
      </c>
      <c r="H102" s="2">
        <v>0.24248120300751899</v>
      </c>
      <c r="I102" s="2">
        <v>0.264814814814815</v>
      </c>
      <c r="J102" s="2">
        <v>0.28252788104089199</v>
      </c>
      <c r="K102" s="2">
        <v>0.31271477663230202</v>
      </c>
      <c r="L102" s="2">
        <v>0.32352941176470601</v>
      </c>
      <c r="M102" s="2">
        <v>0.34609494640122501</v>
      </c>
      <c r="N102" s="2">
        <v>0.36267071320182098</v>
      </c>
    </row>
    <row r="103" spans="1:14" x14ac:dyDescent="0.3">
      <c r="A103" s="8" t="s">
        <v>196</v>
      </c>
      <c r="B103" s="8" t="s">
        <v>65</v>
      </c>
      <c r="C103" s="2">
        <v>0.16806722689075601</v>
      </c>
      <c r="D103" s="2">
        <v>0.16153846153846199</v>
      </c>
      <c r="E103" s="2">
        <v>0.14960629921259799</v>
      </c>
      <c r="F103" s="2">
        <v>0.16666666666666699</v>
      </c>
      <c r="G103" s="2">
        <v>0.144736842105263</v>
      </c>
      <c r="H103" s="2">
        <v>0.11764705882352899</v>
      </c>
      <c r="I103" s="2">
        <v>0.15730337078651699</v>
      </c>
      <c r="J103" s="2">
        <v>0.12037037037037</v>
      </c>
      <c r="K103" s="2">
        <v>0.184873949579832</v>
      </c>
      <c r="L103" s="2">
        <v>0.15909090909090901</v>
      </c>
      <c r="M103" s="2">
        <v>0.18243243243243201</v>
      </c>
      <c r="N103" s="2">
        <v>0.184931506849315</v>
      </c>
    </row>
    <row r="104" spans="1:14" x14ac:dyDescent="0.3">
      <c r="A104" s="8" t="s">
        <v>196</v>
      </c>
      <c r="B104" s="8" t="s">
        <v>66</v>
      </c>
      <c r="C104" s="2">
        <v>0.26086956521739102</v>
      </c>
      <c r="D104" s="2">
        <v>0.51515151515151503</v>
      </c>
      <c r="E104" s="2">
        <v>0.4</v>
      </c>
      <c r="F104" s="2">
        <v>0.282608695652174</v>
      </c>
      <c r="G104" s="2">
        <v>0.14583333333333301</v>
      </c>
      <c r="H104" s="2">
        <v>0.32432432432432401</v>
      </c>
      <c r="I104" s="2">
        <v>0.38461538461538503</v>
      </c>
      <c r="J104" s="2">
        <v>0.33333333333333298</v>
      </c>
      <c r="K104" s="2">
        <v>0.41666666666666702</v>
      </c>
      <c r="L104" s="2">
        <v>0.41176470588235298</v>
      </c>
      <c r="M104" s="2">
        <v>0.42857142857142899</v>
      </c>
      <c r="N104" s="2">
        <v>1</v>
      </c>
    </row>
    <row r="105" spans="1:14" x14ac:dyDescent="0.3">
      <c r="A105" s="8" t="s">
        <v>196</v>
      </c>
      <c r="B105" s="8" t="s">
        <v>67</v>
      </c>
      <c r="C105" s="2">
        <v>0.41337630942788101</v>
      </c>
      <c r="D105" s="2">
        <v>0.39907550077041598</v>
      </c>
      <c r="E105" s="2">
        <v>0.39055472263868102</v>
      </c>
      <c r="F105" s="2">
        <v>0.38577405857740599</v>
      </c>
      <c r="G105" s="2">
        <v>0.37788778877887802</v>
      </c>
      <c r="H105" s="2">
        <v>0.359262229350441</v>
      </c>
      <c r="I105" s="2">
        <v>0.34995911692559301</v>
      </c>
      <c r="J105" s="2">
        <v>0.361566484517304</v>
      </c>
      <c r="K105" s="2">
        <v>0.34399375975038998</v>
      </c>
      <c r="L105" s="2">
        <v>0.35147058823529398</v>
      </c>
      <c r="M105" s="2">
        <v>0.34599728629579402</v>
      </c>
      <c r="N105" s="2">
        <v>0.35011269722013499</v>
      </c>
    </row>
    <row r="106" spans="1:14" x14ac:dyDescent="0.3">
      <c r="A106" s="8" t="s">
        <v>196</v>
      </c>
      <c r="B106" s="8" t="s">
        <v>68</v>
      </c>
      <c r="C106" s="2">
        <v>0.46105129829005698</v>
      </c>
      <c r="D106" s="2">
        <v>0.449876237623762</v>
      </c>
      <c r="E106" s="2">
        <v>0.443696450428397</v>
      </c>
      <c r="F106" s="2">
        <v>0.42987606001304601</v>
      </c>
      <c r="G106" s="2">
        <v>0.42471042471042503</v>
      </c>
      <c r="H106" s="2">
        <v>0.42634652822842301</v>
      </c>
      <c r="I106" s="2">
        <v>0.42424242424242398</v>
      </c>
      <c r="J106" s="2">
        <v>0.428475935828877</v>
      </c>
      <c r="K106" s="2">
        <v>0.39585870889159602</v>
      </c>
      <c r="L106" s="2">
        <v>0.38529411764705901</v>
      </c>
      <c r="M106" s="2">
        <v>0.384534455549711</v>
      </c>
      <c r="N106" s="2">
        <v>0.36904124263524402</v>
      </c>
    </row>
    <row r="107" spans="1:14" x14ac:dyDescent="0.3">
      <c r="A107" s="8" t="s">
        <v>196</v>
      </c>
      <c r="B107" s="8" t="s">
        <v>69</v>
      </c>
      <c r="C107" s="2">
        <v>0.63016270337922398</v>
      </c>
      <c r="D107" s="2">
        <v>0.61596009975062305</v>
      </c>
      <c r="E107" s="2">
        <v>0.594881398252185</v>
      </c>
      <c r="F107" s="2">
        <v>0.578666666666667</v>
      </c>
      <c r="G107" s="2">
        <v>0.55676410605030602</v>
      </c>
      <c r="H107" s="2">
        <v>0.537987679671458</v>
      </c>
      <c r="I107" s="2">
        <v>0.52201704545454497</v>
      </c>
      <c r="J107" s="2">
        <v>0.51217656012176604</v>
      </c>
      <c r="K107" s="2">
        <v>0.488155061019383</v>
      </c>
      <c r="L107" s="2">
        <v>0.46819156540385998</v>
      </c>
      <c r="M107" s="2">
        <v>0.454606590450572</v>
      </c>
      <c r="N107" s="2">
        <v>0.44355377421509701</v>
      </c>
    </row>
    <row r="108" spans="1:14" x14ac:dyDescent="0.3">
      <c r="A108" s="8" t="s">
        <v>196</v>
      </c>
      <c r="B108" s="8" t="s">
        <v>70</v>
      </c>
      <c r="C108" s="2">
        <v>0.779264214046823</v>
      </c>
      <c r="D108" s="2">
        <v>0.752941176470588</v>
      </c>
      <c r="E108" s="2">
        <v>0.76148409893992897</v>
      </c>
      <c r="F108" s="2">
        <v>0.77393075356415497</v>
      </c>
      <c r="G108" s="2">
        <v>0.75096525096525102</v>
      </c>
      <c r="H108" s="2">
        <v>0.75751879699248104</v>
      </c>
      <c r="I108" s="2">
        <v>0.73518518518518505</v>
      </c>
      <c r="J108" s="2">
        <v>0.71747211895910801</v>
      </c>
      <c r="K108" s="2">
        <v>0.68728522336769804</v>
      </c>
      <c r="L108" s="2">
        <v>0.67647058823529405</v>
      </c>
      <c r="M108" s="2">
        <v>0.65390505359877504</v>
      </c>
      <c r="N108" s="2">
        <v>0.63732928679817902</v>
      </c>
    </row>
    <row r="109" spans="1:14" x14ac:dyDescent="0.3">
      <c r="A109" s="8" t="s">
        <v>196</v>
      </c>
      <c r="B109" s="8" t="s">
        <v>71</v>
      </c>
      <c r="C109" s="2">
        <v>0.83193277310924396</v>
      </c>
      <c r="D109" s="2">
        <v>0.83846153846153804</v>
      </c>
      <c r="E109" s="2">
        <v>0.85039370078740195</v>
      </c>
      <c r="F109" s="2">
        <v>0.83333333333333304</v>
      </c>
      <c r="G109" s="2">
        <v>0.85526315789473695</v>
      </c>
      <c r="H109" s="2">
        <v>0.88235294117647101</v>
      </c>
      <c r="I109" s="2">
        <v>0.84269662921348298</v>
      </c>
      <c r="J109" s="2">
        <v>0.87962962962962998</v>
      </c>
      <c r="K109" s="2">
        <v>0.81512605042016795</v>
      </c>
      <c r="L109" s="2">
        <v>0.84090909090909105</v>
      </c>
      <c r="M109" s="2">
        <v>0.81756756756756799</v>
      </c>
      <c r="N109" s="2">
        <v>0.81506849315068497</v>
      </c>
    </row>
    <row r="110" spans="1:14" x14ac:dyDescent="0.3">
      <c r="A110" s="8" t="s">
        <v>197</v>
      </c>
      <c r="B110" s="8" t="s">
        <v>60</v>
      </c>
      <c r="C110" s="2">
        <v>0.75757575757575801</v>
      </c>
      <c r="D110" s="2">
        <v>0.76106194690265505</v>
      </c>
      <c r="E110" s="2">
        <v>0.79720279720279696</v>
      </c>
      <c r="F110" s="2">
        <v>0.73015873015873001</v>
      </c>
      <c r="G110" s="2">
        <v>0.77358490566037696</v>
      </c>
      <c r="H110" s="2">
        <v>0.69</v>
      </c>
      <c r="I110" s="2">
        <v>0.70370370370370405</v>
      </c>
      <c r="J110" s="2">
        <v>0.69892473118279597</v>
      </c>
      <c r="K110" s="2">
        <v>0.58208955223880599</v>
      </c>
      <c r="L110" s="2">
        <v>0.81666666666666698</v>
      </c>
      <c r="M110" s="2">
        <v>0.66666666666666696</v>
      </c>
      <c r="N110" s="2">
        <v>0.62790697674418605</v>
      </c>
    </row>
    <row r="111" spans="1:14" x14ac:dyDescent="0.3">
      <c r="A111" s="8" t="s">
        <v>197</v>
      </c>
      <c r="B111" s="8" t="s">
        <v>61</v>
      </c>
      <c r="C111" s="2">
        <v>0.65861513687600604</v>
      </c>
      <c r="D111" s="2">
        <v>0.66781741465285804</v>
      </c>
      <c r="E111" s="2">
        <v>0.66066930550557801</v>
      </c>
      <c r="F111" s="2">
        <v>0.67354661162710705</v>
      </c>
      <c r="G111" s="2">
        <v>0.68395142763373795</v>
      </c>
      <c r="H111" s="2">
        <v>0.69287312240332399</v>
      </c>
      <c r="I111" s="2">
        <v>0.69177042210750095</v>
      </c>
      <c r="J111" s="2">
        <v>0.69327485380117004</v>
      </c>
      <c r="K111" s="2">
        <v>0.69348769898697504</v>
      </c>
      <c r="L111" s="2">
        <v>0.68975552968568099</v>
      </c>
      <c r="M111" s="2">
        <v>0.69521487351417299</v>
      </c>
      <c r="N111" s="2">
        <v>0.68126888217522696</v>
      </c>
    </row>
    <row r="112" spans="1:14" x14ac:dyDescent="0.3">
      <c r="A112" s="8" t="s">
        <v>197</v>
      </c>
      <c r="B112" s="8" t="s">
        <v>62</v>
      </c>
      <c r="C112" s="2">
        <v>0.57605021728633499</v>
      </c>
      <c r="D112" s="2">
        <v>0.583770883054893</v>
      </c>
      <c r="E112" s="2">
        <v>0.58511627906976704</v>
      </c>
      <c r="F112" s="2">
        <v>0.58948339483394796</v>
      </c>
      <c r="G112" s="2">
        <v>0.58781994704324803</v>
      </c>
      <c r="H112" s="2">
        <v>0.60176619007569399</v>
      </c>
      <c r="I112" s="2">
        <v>0.61786001609010499</v>
      </c>
      <c r="J112" s="2">
        <v>0.62679788039364104</v>
      </c>
      <c r="K112" s="2">
        <v>0.62636587945012301</v>
      </c>
      <c r="L112" s="2">
        <v>0.63479729729729695</v>
      </c>
      <c r="M112" s="2">
        <v>0.63900000000000001</v>
      </c>
      <c r="N112" s="2">
        <v>0.65207808564231695</v>
      </c>
    </row>
    <row r="113" spans="1:14" x14ac:dyDescent="0.3">
      <c r="A113" s="8" t="s">
        <v>197</v>
      </c>
      <c r="B113" s="8" t="s">
        <v>63</v>
      </c>
      <c r="C113" s="2">
        <v>0.46090534979423903</v>
      </c>
      <c r="D113" s="2">
        <v>0.47347404449515101</v>
      </c>
      <c r="E113" s="2">
        <v>0.48277809147374401</v>
      </c>
      <c r="F113" s="2">
        <v>0.48927982407916398</v>
      </c>
      <c r="G113" s="2">
        <v>0.50410958904109604</v>
      </c>
      <c r="H113" s="2">
        <v>0.50688705234159803</v>
      </c>
      <c r="I113" s="2">
        <v>0.52352623039480795</v>
      </c>
      <c r="J113" s="2">
        <v>0.54191454840454301</v>
      </c>
      <c r="K113" s="2">
        <v>0.56517205422314898</v>
      </c>
      <c r="L113" s="2">
        <v>0.57237851662404104</v>
      </c>
      <c r="M113" s="2">
        <v>0.57359635811836096</v>
      </c>
      <c r="N113" s="2">
        <v>0.57977417771232198</v>
      </c>
    </row>
    <row r="114" spans="1:14" x14ac:dyDescent="0.3">
      <c r="A114" s="8" t="s">
        <v>197</v>
      </c>
      <c r="B114" s="8" t="s">
        <v>64</v>
      </c>
      <c r="C114" s="2">
        <v>0.32110091743119301</v>
      </c>
      <c r="D114" s="2">
        <v>0.32472006890611499</v>
      </c>
      <c r="E114" s="2">
        <v>0.33637192342752997</v>
      </c>
      <c r="F114" s="2">
        <v>0.34269119070668003</v>
      </c>
      <c r="G114" s="2">
        <v>0.34353405725567598</v>
      </c>
      <c r="H114" s="2">
        <v>0.36863543788187397</v>
      </c>
      <c r="I114" s="2">
        <v>0.37739656912209901</v>
      </c>
      <c r="J114" s="2">
        <v>0.39007782101167299</v>
      </c>
      <c r="K114" s="2">
        <v>0.408084696823869</v>
      </c>
      <c r="L114" s="2">
        <v>0.41382667964946401</v>
      </c>
      <c r="M114" s="2">
        <v>0.42528735632183901</v>
      </c>
      <c r="N114" s="2">
        <v>0.4375</v>
      </c>
    </row>
    <row r="115" spans="1:14" x14ac:dyDescent="0.3">
      <c r="A115" s="8" t="s">
        <v>197</v>
      </c>
      <c r="B115" s="8" t="s">
        <v>65</v>
      </c>
      <c r="C115" s="2">
        <v>0.22673031026252999</v>
      </c>
      <c r="D115" s="2">
        <v>0.20192307692307701</v>
      </c>
      <c r="E115" s="2">
        <v>0.20626631853785901</v>
      </c>
      <c r="F115" s="2">
        <v>0.208695652173913</v>
      </c>
      <c r="G115" s="2">
        <v>0.23342939481267999</v>
      </c>
      <c r="H115" s="2">
        <v>0.22520107238605899</v>
      </c>
      <c r="I115" s="2">
        <v>0.23389021479713601</v>
      </c>
      <c r="J115" s="2">
        <v>0.25240384615384598</v>
      </c>
      <c r="K115" s="2">
        <v>0.23799126637554599</v>
      </c>
      <c r="L115" s="2">
        <v>0.23758099352051801</v>
      </c>
      <c r="M115" s="2">
        <v>0.245977011494253</v>
      </c>
      <c r="N115" s="2">
        <v>0.240088105726872</v>
      </c>
    </row>
    <row r="116" spans="1:14" x14ac:dyDescent="0.3">
      <c r="A116" s="8" t="s">
        <v>197</v>
      </c>
      <c r="B116" s="8" t="s">
        <v>66</v>
      </c>
      <c r="C116" s="2">
        <v>0.24242424242424199</v>
      </c>
      <c r="D116" s="2">
        <v>0.238938053097345</v>
      </c>
      <c r="E116" s="2">
        <v>0.20279720279720301</v>
      </c>
      <c r="F116" s="2">
        <v>0.26984126984126999</v>
      </c>
      <c r="G116" s="2">
        <v>0.22641509433962301</v>
      </c>
      <c r="H116" s="2">
        <v>0.31</v>
      </c>
      <c r="I116" s="2">
        <v>0.296296296296296</v>
      </c>
      <c r="J116" s="2">
        <v>0.30107526881720398</v>
      </c>
      <c r="K116" s="2">
        <v>0.41791044776119401</v>
      </c>
      <c r="L116" s="2">
        <v>0.18333333333333299</v>
      </c>
      <c r="M116" s="2">
        <v>0.33333333333333298</v>
      </c>
      <c r="N116" s="2">
        <v>0.372093023255814</v>
      </c>
    </row>
    <row r="117" spans="1:14" x14ac:dyDescent="0.3">
      <c r="A117" s="8" t="s">
        <v>197</v>
      </c>
      <c r="B117" s="8" t="s">
        <v>67</v>
      </c>
      <c r="C117" s="2">
        <v>0.34138486312399402</v>
      </c>
      <c r="D117" s="2">
        <v>0.33218258534714201</v>
      </c>
      <c r="E117" s="2">
        <v>0.33933069449442199</v>
      </c>
      <c r="F117" s="2">
        <v>0.32645338837289301</v>
      </c>
      <c r="G117" s="2">
        <v>0.31604857236626199</v>
      </c>
      <c r="H117" s="2">
        <v>0.30712687759667601</v>
      </c>
      <c r="I117" s="2">
        <v>0.308229577892499</v>
      </c>
      <c r="J117" s="2">
        <v>0.30672514619883001</v>
      </c>
      <c r="K117" s="2">
        <v>0.30651230101302501</v>
      </c>
      <c r="L117" s="2">
        <v>0.31024447031431901</v>
      </c>
      <c r="M117" s="2">
        <v>0.30478512648582801</v>
      </c>
      <c r="N117" s="2">
        <v>0.31873111782477298</v>
      </c>
    </row>
    <row r="118" spans="1:14" x14ac:dyDescent="0.3">
      <c r="A118" s="8" t="s">
        <v>197</v>
      </c>
      <c r="B118" s="8" t="s">
        <v>68</v>
      </c>
      <c r="C118" s="2">
        <v>0.42394978271366501</v>
      </c>
      <c r="D118" s="2">
        <v>0.416229116945107</v>
      </c>
      <c r="E118" s="2">
        <v>0.41488372093023301</v>
      </c>
      <c r="F118" s="2">
        <v>0.41051660516605198</v>
      </c>
      <c r="G118" s="2">
        <v>0.41218005295675197</v>
      </c>
      <c r="H118" s="2">
        <v>0.39823380992430601</v>
      </c>
      <c r="I118" s="2">
        <v>0.38213998390989501</v>
      </c>
      <c r="J118" s="2">
        <v>0.37320211960635902</v>
      </c>
      <c r="K118" s="2">
        <v>0.37363412054987699</v>
      </c>
      <c r="L118" s="2">
        <v>0.365202702702703</v>
      </c>
      <c r="M118" s="2">
        <v>0.36099999999999999</v>
      </c>
      <c r="N118" s="2">
        <v>0.34792191435768299</v>
      </c>
    </row>
    <row r="119" spans="1:14" x14ac:dyDescent="0.3">
      <c r="A119" s="8" t="s">
        <v>197</v>
      </c>
      <c r="B119" s="8" t="s">
        <v>69</v>
      </c>
      <c r="C119" s="2">
        <v>0.53909465020576097</v>
      </c>
      <c r="D119" s="2">
        <v>0.52652595550484904</v>
      </c>
      <c r="E119" s="2">
        <v>0.51722190852625605</v>
      </c>
      <c r="F119" s="2">
        <v>0.51072017592083596</v>
      </c>
      <c r="G119" s="2">
        <v>0.49589041095890402</v>
      </c>
      <c r="H119" s="2">
        <v>0.49311294765840202</v>
      </c>
      <c r="I119" s="2">
        <v>0.476473769605192</v>
      </c>
      <c r="J119" s="2">
        <v>0.45808545159545699</v>
      </c>
      <c r="K119" s="2">
        <v>0.43482794577685102</v>
      </c>
      <c r="L119" s="2">
        <v>0.42762148337595901</v>
      </c>
      <c r="M119" s="2">
        <v>0.42640364188163898</v>
      </c>
      <c r="N119" s="2">
        <v>0.42022582228767802</v>
      </c>
    </row>
    <row r="120" spans="1:14" x14ac:dyDescent="0.3">
      <c r="A120" s="8" t="s">
        <v>197</v>
      </c>
      <c r="B120" s="8" t="s">
        <v>70</v>
      </c>
      <c r="C120" s="2">
        <v>0.67889908256880704</v>
      </c>
      <c r="D120" s="2">
        <v>0.67527993109388496</v>
      </c>
      <c r="E120" s="2">
        <v>0.66362807657247003</v>
      </c>
      <c r="F120" s="2">
        <v>0.65730880929332003</v>
      </c>
      <c r="G120" s="2">
        <v>0.65646594274432402</v>
      </c>
      <c r="H120" s="2">
        <v>0.63136456211812597</v>
      </c>
      <c r="I120" s="2">
        <v>0.62260343087790104</v>
      </c>
      <c r="J120" s="2">
        <v>0.60992217898832701</v>
      </c>
      <c r="K120" s="2">
        <v>0.59191530317613095</v>
      </c>
      <c r="L120" s="2">
        <v>0.58617332035053504</v>
      </c>
      <c r="M120" s="2">
        <v>0.57471264367816099</v>
      </c>
      <c r="N120" s="2">
        <v>0.5625</v>
      </c>
    </row>
    <row r="121" spans="1:14" x14ac:dyDescent="0.3">
      <c r="A121" s="8" t="s">
        <v>197</v>
      </c>
      <c r="B121" s="8" t="s">
        <v>71</v>
      </c>
      <c r="C121" s="2">
        <v>0.77326968973747001</v>
      </c>
      <c r="D121" s="2">
        <v>0.79807692307692302</v>
      </c>
      <c r="E121" s="2">
        <v>0.79373368146214096</v>
      </c>
      <c r="F121" s="2">
        <v>0.79130434782608705</v>
      </c>
      <c r="G121" s="2">
        <v>0.76657060518732001</v>
      </c>
      <c r="H121" s="2">
        <v>0.77479892761394098</v>
      </c>
      <c r="I121" s="2">
        <v>0.76610978520286399</v>
      </c>
      <c r="J121" s="2">
        <v>0.74759615384615397</v>
      </c>
      <c r="K121" s="2">
        <v>0.76200873362445398</v>
      </c>
      <c r="L121" s="2">
        <v>0.76241900647948202</v>
      </c>
      <c r="M121" s="2">
        <v>0.754022988505747</v>
      </c>
      <c r="N121" s="2">
        <v>0.759911894273128</v>
      </c>
    </row>
    <row r="122" spans="1:14" x14ac:dyDescent="0.3">
      <c r="A122" s="8" t="s">
        <v>198</v>
      </c>
      <c r="B122" s="8" t="s">
        <v>60</v>
      </c>
      <c r="C122" s="2">
        <v>0.61635220125786205</v>
      </c>
      <c r="D122" s="2">
        <v>0.632911392405063</v>
      </c>
      <c r="E122" s="2">
        <v>0.67175572519084004</v>
      </c>
      <c r="F122" s="2">
        <v>0.64880952380952395</v>
      </c>
      <c r="G122" s="2">
        <v>0.619631901840491</v>
      </c>
      <c r="H122" s="2">
        <v>0.61437908496731997</v>
      </c>
      <c r="I122" s="2">
        <v>0.64341085271317799</v>
      </c>
      <c r="J122" s="2">
        <v>0.68932038834951503</v>
      </c>
      <c r="K122" s="2">
        <v>0.73118279569892497</v>
      </c>
      <c r="L122" s="2">
        <v>0.67469879518072295</v>
      </c>
      <c r="M122" s="2">
        <v>0.628571428571429</v>
      </c>
      <c r="N122" s="2">
        <v>0.59090909090909105</v>
      </c>
    </row>
    <row r="123" spans="1:14" x14ac:dyDescent="0.3">
      <c r="A123" s="8" t="s">
        <v>198</v>
      </c>
      <c r="B123" s="8" t="s">
        <v>61</v>
      </c>
      <c r="C123" s="2">
        <v>0.55105485232067497</v>
      </c>
      <c r="D123" s="2">
        <v>0.55478046778826395</v>
      </c>
      <c r="E123" s="2">
        <v>0.57013752455795697</v>
      </c>
      <c r="F123" s="2">
        <v>0.58750907770515604</v>
      </c>
      <c r="G123" s="2">
        <v>0.596548004314995</v>
      </c>
      <c r="H123" s="2">
        <v>0.61212773591675596</v>
      </c>
      <c r="I123" s="2">
        <v>0.62576028622540203</v>
      </c>
      <c r="J123" s="2">
        <v>0.629654936795354</v>
      </c>
      <c r="K123" s="2">
        <v>0.62903811252268604</v>
      </c>
      <c r="L123" s="2">
        <v>0.61265103056147796</v>
      </c>
      <c r="M123" s="2">
        <v>0.595601277048599</v>
      </c>
      <c r="N123" s="2">
        <v>0.60527336176812696</v>
      </c>
    </row>
    <row r="124" spans="1:14" x14ac:dyDescent="0.3">
      <c r="A124" s="8" t="s">
        <v>198</v>
      </c>
      <c r="B124" s="8" t="s">
        <v>62</v>
      </c>
      <c r="C124" s="2">
        <v>0.490079365079365</v>
      </c>
      <c r="D124" s="2">
        <v>0.49502190362405402</v>
      </c>
      <c r="E124" s="2">
        <v>0.50258654994031005</v>
      </c>
      <c r="F124" s="2">
        <v>0.50700589970501497</v>
      </c>
      <c r="G124" s="2">
        <v>0.51313920454545503</v>
      </c>
      <c r="H124" s="2">
        <v>0.51505817932922704</v>
      </c>
      <c r="I124" s="2">
        <v>0.518954248366013</v>
      </c>
      <c r="J124" s="2">
        <v>0.54149253731343305</v>
      </c>
      <c r="K124" s="2">
        <v>0.54112684543537204</v>
      </c>
      <c r="L124" s="2">
        <v>0.55190615835777102</v>
      </c>
      <c r="M124" s="2">
        <v>0.56142469061273803</v>
      </c>
      <c r="N124" s="2">
        <v>0.56634304207119701</v>
      </c>
    </row>
    <row r="125" spans="1:14" x14ac:dyDescent="0.3">
      <c r="A125" s="8" t="s">
        <v>198</v>
      </c>
      <c r="B125" s="8" t="s">
        <v>63</v>
      </c>
      <c r="C125" s="2">
        <v>0.35107334525939199</v>
      </c>
      <c r="D125" s="2">
        <v>0.360532150776053</v>
      </c>
      <c r="E125" s="2">
        <v>0.37419076391886102</v>
      </c>
      <c r="F125" s="2">
        <v>0.38923395445134601</v>
      </c>
      <c r="G125" s="2">
        <v>0.40669085046352299</v>
      </c>
      <c r="H125" s="2">
        <v>0.43200325732898998</v>
      </c>
      <c r="I125" s="2">
        <v>0.44398340248962698</v>
      </c>
      <c r="J125" s="2">
        <v>0.46343434343434298</v>
      </c>
      <c r="K125" s="2">
        <v>0.46241554054054101</v>
      </c>
      <c r="L125" s="2">
        <v>0.47590618336886997</v>
      </c>
      <c r="M125" s="2">
        <v>0.48995633187772902</v>
      </c>
      <c r="N125" s="2">
        <v>0.50349650349650399</v>
      </c>
    </row>
    <row r="126" spans="1:14" x14ac:dyDescent="0.3">
      <c r="A126" s="8" t="s">
        <v>198</v>
      </c>
      <c r="B126" s="8" t="s">
        <v>64</v>
      </c>
      <c r="C126" s="2">
        <v>0.21729729729729699</v>
      </c>
      <c r="D126" s="2">
        <v>0.230167597765363</v>
      </c>
      <c r="E126" s="2">
        <v>0.22344322344322301</v>
      </c>
      <c r="F126" s="2">
        <v>0.25559481743227302</v>
      </c>
      <c r="G126" s="2">
        <v>0.26387176325523998</v>
      </c>
      <c r="H126" s="2">
        <v>0.266009852216749</v>
      </c>
      <c r="I126" s="2">
        <v>0.26467065868263501</v>
      </c>
      <c r="J126" s="2">
        <v>0.27561837455830401</v>
      </c>
      <c r="K126" s="2">
        <v>0.28784403669724801</v>
      </c>
      <c r="L126" s="2">
        <v>0.31002087682672202</v>
      </c>
      <c r="M126" s="2">
        <v>0.30099228224917302</v>
      </c>
      <c r="N126" s="2">
        <v>0.28881650380021701</v>
      </c>
    </row>
    <row r="127" spans="1:14" x14ac:dyDescent="0.3">
      <c r="A127" s="8" t="s">
        <v>198</v>
      </c>
      <c r="B127" s="8" t="s">
        <v>65</v>
      </c>
      <c r="C127" s="2">
        <v>0.176724137931034</v>
      </c>
      <c r="D127" s="2">
        <v>0.17194570135746601</v>
      </c>
      <c r="E127" s="2">
        <v>0.164251207729469</v>
      </c>
      <c r="F127" s="2">
        <v>0.16517857142857101</v>
      </c>
      <c r="G127" s="2">
        <v>0.18143459915611801</v>
      </c>
      <c r="H127" s="2">
        <v>0.17030567685589501</v>
      </c>
      <c r="I127" s="2">
        <v>0.158730158730159</v>
      </c>
      <c r="J127" s="2">
        <v>0.170454545454545</v>
      </c>
      <c r="K127" s="2">
        <v>0.1699604743083</v>
      </c>
      <c r="L127" s="2">
        <v>0.189873417721519</v>
      </c>
      <c r="M127" s="2">
        <v>0.19248826291079801</v>
      </c>
      <c r="N127" s="2">
        <v>0.18894009216589899</v>
      </c>
    </row>
    <row r="128" spans="1:14" x14ac:dyDescent="0.3">
      <c r="A128" s="8" t="s">
        <v>198</v>
      </c>
      <c r="B128" s="8" t="s">
        <v>66</v>
      </c>
      <c r="C128" s="2">
        <v>0.383647798742138</v>
      </c>
      <c r="D128" s="2">
        <v>0.367088607594937</v>
      </c>
      <c r="E128" s="2">
        <v>0.32824427480916002</v>
      </c>
      <c r="F128" s="2">
        <v>0.351190476190476</v>
      </c>
      <c r="G128" s="2">
        <v>0.380368098159509</v>
      </c>
      <c r="H128" s="2">
        <v>0.38562091503267998</v>
      </c>
      <c r="I128" s="2">
        <v>0.35658914728682201</v>
      </c>
      <c r="J128" s="2">
        <v>0.31067961165048502</v>
      </c>
      <c r="K128" s="2">
        <v>0.26881720430107497</v>
      </c>
      <c r="L128" s="2">
        <v>0.32530120481927699</v>
      </c>
      <c r="M128" s="2">
        <v>0.371428571428571</v>
      </c>
      <c r="N128" s="2">
        <v>0.40909090909090901</v>
      </c>
    </row>
    <row r="129" spans="1:14" x14ac:dyDescent="0.3">
      <c r="A129" s="8" t="s">
        <v>198</v>
      </c>
      <c r="B129" s="8" t="s">
        <v>67</v>
      </c>
      <c r="C129" s="2">
        <v>0.44894514767932497</v>
      </c>
      <c r="D129" s="2">
        <v>0.44521953221173599</v>
      </c>
      <c r="E129" s="2">
        <v>0.42986247544204298</v>
      </c>
      <c r="F129" s="2">
        <v>0.41249092229484402</v>
      </c>
      <c r="G129" s="2">
        <v>0.403451995685005</v>
      </c>
      <c r="H129" s="2">
        <v>0.38787226408324399</v>
      </c>
      <c r="I129" s="2">
        <v>0.37423971377459703</v>
      </c>
      <c r="J129" s="2">
        <v>0.370345063204646</v>
      </c>
      <c r="K129" s="2">
        <v>0.37096188747731401</v>
      </c>
      <c r="L129" s="2">
        <v>0.38734896943852198</v>
      </c>
      <c r="M129" s="2">
        <v>0.404398722951401</v>
      </c>
      <c r="N129" s="2">
        <v>0.39472663823187298</v>
      </c>
    </row>
    <row r="130" spans="1:14" x14ac:dyDescent="0.3">
      <c r="A130" s="8" t="s">
        <v>198</v>
      </c>
      <c r="B130" s="8" t="s">
        <v>68</v>
      </c>
      <c r="C130" s="2">
        <v>0.509920634920635</v>
      </c>
      <c r="D130" s="2">
        <v>0.50497809637594604</v>
      </c>
      <c r="E130" s="2">
        <v>0.49741345005969001</v>
      </c>
      <c r="F130" s="2">
        <v>0.49299410029498503</v>
      </c>
      <c r="G130" s="2">
        <v>0.48686079545454503</v>
      </c>
      <c r="H130" s="2">
        <v>0.48494182067077302</v>
      </c>
      <c r="I130" s="2">
        <v>0.481045751633987</v>
      </c>
      <c r="J130" s="2">
        <v>0.458507462686567</v>
      </c>
      <c r="K130" s="2">
        <v>0.45887315456462802</v>
      </c>
      <c r="L130" s="2">
        <v>0.44809384164222898</v>
      </c>
      <c r="M130" s="2">
        <v>0.43857530938726202</v>
      </c>
      <c r="N130" s="2">
        <v>0.43365695792880299</v>
      </c>
    </row>
    <row r="131" spans="1:14" x14ac:dyDescent="0.3">
      <c r="A131" s="8" t="s">
        <v>198</v>
      </c>
      <c r="B131" s="8" t="s">
        <v>69</v>
      </c>
      <c r="C131" s="2">
        <v>0.64892665474060796</v>
      </c>
      <c r="D131" s="2">
        <v>0.63946784922394695</v>
      </c>
      <c r="E131" s="2">
        <v>0.62580923608113903</v>
      </c>
      <c r="F131" s="2">
        <v>0.61076604554865399</v>
      </c>
      <c r="G131" s="2">
        <v>0.59330914953647695</v>
      </c>
      <c r="H131" s="2">
        <v>0.56799674267100997</v>
      </c>
      <c r="I131" s="2">
        <v>0.55601659751037302</v>
      </c>
      <c r="J131" s="2">
        <v>0.53656565656565702</v>
      </c>
      <c r="K131" s="2">
        <v>0.53758445945945899</v>
      </c>
      <c r="L131" s="2">
        <v>0.52409381663112997</v>
      </c>
      <c r="M131" s="2">
        <v>0.51004366812227098</v>
      </c>
      <c r="N131" s="2">
        <v>0.49650349650349701</v>
      </c>
    </row>
    <row r="132" spans="1:14" x14ac:dyDescent="0.3">
      <c r="A132" s="8" t="s">
        <v>198</v>
      </c>
      <c r="B132" s="8" t="s">
        <v>70</v>
      </c>
      <c r="C132" s="2">
        <v>0.78270270270270303</v>
      </c>
      <c r="D132" s="2">
        <v>0.769832402234637</v>
      </c>
      <c r="E132" s="2">
        <v>0.77655677655677702</v>
      </c>
      <c r="F132" s="2">
        <v>0.74440518256772703</v>
      </c>
      <c r="G132" s="2">
        <v>0.73612823674476002</v>
      </c>
      <c r="H132" s="2">
        <v>0.733990147783251</v>
      </c>
      <c r="I132" s="2">
        <v>0.73532934131736505</v>
      </c>
      <c r="J132" s="2">
        <v>0.72438162544169604</v>
      </c>
      <c r="K132" s="2">
        <v>0.71215596330275199</v>
      </c>
      <c r="L132" s="2">
        <v>0.68997912317327803</v>
      </c>
      <c r="M132" s="2">
        <v>0.69900771775082704</v>
      </c>
      <c r="N132" s="2">
        <v>0.71118349619978305</v>
      </c>
    </row>
    <row r="133" spans="1:14" x14ac:dyDescent="0.3">
      <c r="A133" s="8" t="s">
        <v>198</v>
      </c>
      <c r="B133" s="8" t="s">
        <v>71</v>
      </c>
      <c r="C133" s="2">
        <v>0.82327586206896597</v>
      </c>
      <c r="D133" s="2">
        <v>0.82805429864253399</v>
      </c>
      <c r="E133" s="2">
        <v>0.835748792270531</v>
      </c>
      <c r="F133" s="2">
        <v>0.83482142857142905</v>
      </c>
      <c r="G133" s="2">
        <v>0.81856540084388196</v>
      </c>
      <c r="H133" s="2">
        <v>0.82969432314410496</v>
      </c>
      <c r="I133" s="2">
        <v>0.84126984126984095</v>
      </c>
      <c r="J133" s="2">
        <v>0.82954545454545503</v>
      </c>
      <c r="K133" s="2">
        <v>0.83003952569170003</v>
      </c>
      <c r="L133" s="2">
        <v>0.810126582278481</v>
      </c>
      <c r="M133" s="2">
        <v>0.80751173708920199</v>
      </c>
      <c r="N133" s="2">
        <v>0.81105990783410098</v>
      </c>
    </row>
    <row r="134" spans="1:14" x14ac:dyDescent="0.3">
      <c r="A134" s="8" t="s">
        <v>199</v>
      </c>
      <c r="B134" s="8" t="s">
        <v>60</v>
      </c>
      <c r="C134" s="2">
        <v>0.66363636363636402</v>
      </c>
      <c r="D134" s="2">
        <v>0.65131578947368396</v>
      </c>
      <c r="E134" s="2">
        <v>0.60389610389610404</v>
      </c>
      <c r="F134" s="2">
        <v>0.68181818181818199</v>
      </c>
      <c r="G134" s="2">
        <v>0.64864864864864902</v>
      </c>
      <c r="H134" s="2">
        <v>0.62105263157894697</v>
      </c>
      <c r="I134" s="2">
        <v>0.57142857142857095</v>
      </c>
      <c r="J134" s="2">
        <v>0.50561797752809001</v>
      </c>
      <c r="K134" s="2">
        <v>0.55844155844155796</v>
      </c>
      <c r="L134" s="2">
        <v>0.56451612903225801</v>
      </c>
      <c r="M134" s="2">
        <v>0.55172413793103403</v>
      </c>
      <c r="N134" s="2">
        <v>0.55769230769230804</v>
      </c>
    </row>
    <row r="135" spans="1:14" x14ac:dyDescent="0.3">
      <c r="A135" s="8" t="s">
        <v>199</v>
      </c>
      <c r="B135" s="8" t="s">
        <v>61</v>
      </c>
      <c r="C135" s="2">
        <v>0.60297647623619799</v>
      </c>
      <c r="D135" s="2">
        <v>0.58852313167259795</v>
      </c>
      <c r="E135" s="2">
        <v>0.60315985130111505</v>
      </c>
      <c r="F135" s="2">
        <v>0.61747851002865295</v>
      </c>
      <c r="G135" s="2">
        <v>0.63076199435559699</v>
      </c>
      <c r="H135" s="2">
        <v>0.63919413919413903</v>
      </c>
      <c r="I135" s="2">
        <v>0.64657534246575299</v>
      </c>
      <c r="J135" s="2">
        <v>0.65231333027943195</v>
      </c>
      <c r="K135" s="2">
        <v>0.63530985287561303</v>
      </c>
      <c r="L135" s="2">
        <v>0.62627118644067803</v>
      </c>
      <c r="M135" s="2">
        <v>0.606331168831169</v>
      </c>
      <c r="N135" s="2">
        <v>0.58482653450247801</v>
      </c>
    </row>
    <row r="136" spans="1:14" x14ac:dyDescent="0.3">
      <c r="A136" s="8" t="s">
        <v>199</v>
      </c>
      <c r="B136" s="8" t="s">
        <v>62</v>
      </c>
      <c r="C136" s="2">
        <v>0.52181901699586597</v>
      </c>
      <c r="D136" s="2">
        <v>0.53193389906208099</v>
      </c>
      <c r="E136" s="2">
        <v>0.54172127566622996</v>
      </c>
      <c r="F136" s="2">
        <v>0.55150976909413896</v>
      </c>
      <c r="G136" s="2">
        <v>0.55617495711835296</v>
      </c>
      <c r="H136" s="2">
        <v>0.55059401884473602</v>
      </c>
      <c r="I136" s="2">
        <v>0.55954258675078905</v>
      </c>
      <c r="J136" s="2">
        <v>0.56674294431731498</v>
      </c>
      <c r="K136" s="2">
        <v>0.57765876052027498</v>
      </c>
      <c r="L136" s="2">
        <v>0.58618181818181803</v>
      </c>
      <c r="M136" s="2">
        <v>0.60163759344962597</v>
      </c>
      <c r="N136" s="2">
        <v>0.60571625344352598</v>
      </c>
    </row>
    <row r="137" spans="1:14" x14ac:dyDescent="0.3">
      <c r="A137" s="8" t="s">
        <v>199</v>
      </c>
      <c r="B137" s="8" t="s">
        <v>63</v>
      </c>
      <c r="C137" s="2">
        <v>0.38294865756005703</v>
      </c>
      <c r="D137" s="2">
        <v>0.401740723774622</v>
      </c>
      <c r="E137" s="2">
        <v>0.41390423572744001</v>
      </c>
      <c r="F137" s="2">
        <v>0.432660722665415</v>
      </c>
      <c r="G137" s="2">
        <v>0.44402634054562601</v>
      </c>
      <c r="H137" s="2">
        <v>0.45888077858880799</v>
      </c>
      <c r="I137" s="2">
        <v>0.47100712105798598</v>
      </c>
      <c r="J137" s="2">
        <v>0.48751910341314297</v>
      </c>
      <c r="K137" s="2">
        <v>0.51061626100466095</v>
      </c>
      <c r="L137" s="2">
        <v>0.52438411261940698</v>
      </c>
      <c r="M137" s="2">
        <v>0.52876984126984095</v>
      </c>
      <c r="N137" s="2">
        <v>0.54154589371980699</v>
      </c>
    </row>
    <row r="138" spans="1:14" x14ac:dyDescent="0.3">
      <c r="A138" s="8" t="s">
        <v>199</v>
      </c>
      <c r="B138" s="8" t="s">
        <v>64</v>
      </c>
      <c r="C138" s="2">
        <v>0.20457796852646601</v>
      </c>
      <c r="D138" s="2">
        <v>0.22727272727272699</v>
      </c>
      <c r="E138" s="2">
        <v>0.22776911076443099</v>
      </c>
      <c r="F138" s="2">
        <v>0.24440619621342499</v>
      </c>
      <c r="G138" s="2">
        <v>0.25565217391304301</v>
      </c>
      <c r="H138" s="2">
        <v>0.28272251308900498</v>
      </c>
      <c r="I138" s="2">
        <v>0.29668411867364702</v>
      </c>
      <c r="J138" s="2">
        <v>0.30051813471502598</v>
      </c>
      <c r="K138" s="2">
        <v>0.289763779527559</v>
      </c>
      <c r="L138" s="2">
        <v>0.31213017751479299</v>
      </c>
      <c r="M138" s="2">
        <v>0.33888888888888902</v>
      </c>
      <c r="N138" s="2">
        <v>0.33738191632928499</v>
      </c>
    </row>
    <row r="139" spans="1:14" x14ac:dyDescent="0.3">
      <c r="A139" s="8" t="s">
        <v>199</v>
      </c>
      <c r="B139" s="8" t="s">
        <v>65</v>
      </c>
      <c r="C139" s="2">
        <v>0.117977528089888</v>
      </c>
      <c r="D139" s="2">
        <v>0.126506024096386</v>
      </c>
      <c r="E139" s="2">
        <v>0.13207547169811301</v>
      </c>
      <c r="F139" s="2">
        <v>0.147887323943662</v>
      </c>
      <c r="G139" s="2">
        <v>0.12878787878787901</v>
      </c>
      <c r="H139" s="2">
        <v>0.12781954887218</v>
      </c>
      <c r="I139" s="2">
        <v>0.15909090909090901</v>
      </c>
      <c r="J139" s="2">
        <v>0.18897637795275599</v>
      </c>
      <c r="K139" s="2">
        <v>0.19512195121951201</v>
      </c>
      <c r="L139" s="2">
        <v>0.17599999999999999</v>
      </c>
      <c r="M139" s="2">
        <v>0.17599999999999999</v>
      </c>
      <c r="N139" s="2">
        <v>0.21052631578947401</v>
      </c>
    </row>
    <row r="140" spans="1:14" x14ac:dyDescent="0.3">
      <c r="A140" s="8" t="s">
        <v>199</v>
      </c>
      <c r="B140" s="8" t="s">
        <v>66</v>
      </c>
      <c r="C140" s="2">
        <v>0.33636363636363598</v>
      </c>
      <c r="D140" s="2">
        <v>0.34868421052631599</v>
      </c>
      <c r="E140" s="2">
        <v>0.39610389610389601</v>
      </c>
      <c r="F140" s="2">
        <v>0.31818181818181801</v>
      </c>
      <c r="G140" s="2">
        <v>0.35135135135135098</v>
      </c>
      <c r="H140" s="2">
        <v>0.37894736842105298</v>
      </c>
      <c r="I140" s="2">
        <v>0.42857142857142899</v>
      </c>
      <c r="J140" s="2">
        <v>0.49438202247190999</v>
      </c>
      <c r="K140" s="2">
        <v>0.44155844155844198</v>
      </c>
      <c r="L140" s="2">
        <v>0.43548387096774199</v>
      </c>
      <c r="M140" s="2">
        <v>0.44827586206896602</v>
      </c>
      <c r="N140" s="2">
        <v>0.44230769230769201</v>
      </c>
    </row>
    <row r="141" spans="1:14" x14ac:dyDescent="0.3">
      <c r="A141" s="8" t="s">
        <v>199</v>
      </c>
      <c r="B141" s="8" t="s">
        <v>67</v>
      </c>
      <c r="C141" s="2">
        <v>0.39702352376380201</v>
      </c>
      <c r="D141" s="2">
        <v>0.41147686832740199</v>
      </c>
      <c r="E141" s="2">
        <v>0.39684014869888501</v>
      </c>
      <c r="F141" s="2">
        <v>0.382521489971347</v>
      </c>
      <c r="G141" s="2">
        <v>0.36923800564440301</v>
      </c>
      <c r="H141" s="2">
        <v>0.36080586080586102</v>
      </c>
      <c r="I141" s="2">
        <v>0.35342465753424701</v>
      </c>
      <c r="J141" s="2">
        <v>0.347686669720568</v>
      </c>
      <c r="K141" s="2">
        <v>0.36469014712438702</v>
      </c>
      <c r="L141" s="2">
        <v>0.37372881355932203</v>
      </c>
      <c r="M141" s="2">
        <v>0.393668831168831</v>
      </c>
      <c r="N141" s="2">
        <v>0.41517346549752199</v>
      </c>
    </row>
    <row r="142" spans="1:14" x14ac:dyDescent="0.3">
      <c r="A142" s="8" t="s">
        <v>199</v>
      </c>
      <c r="B142" s="8" t="s">
        <v>68</v>
      </c>
      <c r="C142" s="2">
        <v>0.47818098300413397</v>
      </c>
      <c r="D142" s="2">
        <v>0.46806610093791901</v>
      </c>
      <c r="E142" s="2">
        <v>0.45827872433376998</v>
      </c>
      <c r="F142" s="2">
        <v>0.44849023090586099</v>
      </c>
      <c r="G142" s="2">
        <v>0.44382504288164698</v>
      </c>
      <c r="H142" s="2">
        <v>0.44940598115526398</v>
      </c>
      <c r="I142" s="2">
        <v>0.44045741324921101</v>
      </c>
      <c r="J142" s="2">
        <v>0.43325705568268502</v>
      </c>
      <c r="K142" s="2">
        <v>0.42234123947972502</v>
      </c>
      <c r="L142" s="2">
        <v>0.41381818181818197</v>
      </c>
      <c r="M142" s="2">
        <v>0.39836240655037403</v>
      </c>
      <c r="N142" s="2">
        <v>0.39428374655647402</v>
      </c>
    </row>
    <row r="143" spans="1:14" x14ac:dyDescent="0.3">
      <c r="A143" s="8" t="s">
        <v>199</v>
      </c>
      <c r="B143" s="8" t="s">
        <v>69</v>
      </c>
      <c r="C143" s="2">
        <v>0.61705134243994397</v>
      </c>
      <c r="D143" s="2">
        <v>0.598259276225378</v>
      </c>
      <c r="E143" s="2">
        <v>0.58609576427256005</v>
      </c>
      <c r="F143" s="2">
        <v>0.567339277334585</v>
      </c>
      <c r="G143" s="2">
        <v>0.55597365945437405</v>
      </c>
      <c r="H143" s="2">
        <v>0.54111922141119195</v>
      </c>
      <c r="I143" s="2">
        <v>0.52899287894201397</v>
      </c>
      <c r="J143" s="2">
        <v>0.51248089658685703</v>
      </c>
      <c r="K143" s="2">
        <v>0.48938373899533899</v>
      </c>
      <c r="L143" s="2">
        <v>0.47561588738059302</v>
      </c>
      <c r="M143" s="2">
        <v>0.471230158730159</v>
      </c>
      <c r="N143" s="2">
        <v>0.45845410628019301</v>
      </c>
    </row>
    <row r="144" spans="1:14" x14ac:dyDescent="0.3">
      <c r="A144" s="8" t="s">
        <v>199</v>
      </c>
      <c r="B144" s="8" t="s">
        <v>70</v>
      </c>
      <c r="C144" s="2">
        <v>0.79542203147353396</v>
      </c>
      <c r="D144" s="2">
        <v>0.77272727272727304</v>
      </c>
      <c r="E144" s="2">
        <v>0.77223088923556904</v>
      </c>
      <c r="F144" s="2">
        <v>0.75559380378657504</v>
      </c>
      <c r="G144" s="2">
        <v>0.74434782608695604</v>
      </c>
      <c r="H144" s="2">
        <v>0.71727748691099502</v>
      </c>
      <c r="I144" s="2">
        <v>0.70331588132635203</v>
      </c>
      <c r="J144" s="2">
        <v>0.69948186528497402</v>
      </c>
      <c r="K144" s="2">
        <v>0.71023622047244095</v>
      </c>
      <c r="L144" s="2">
        <v>0.68786982248520701</v>
      </c>
      <c r="M144" s="2">
        <v>0.66111111111111098</v>
      </c>
      <c r="N144" s="2">
        <v>0.66261808367071495</v>
      </c>
    </row>
    <row r="145" spans="1:14" x14ac:dyDescent="0.3">
      <c r="A145" s="8" t="s">
        <v>199</v>
      </c>
      <c r="B145" s="8" t="s">
        <v>71</v>
      </c>
      <c r="C145" s="2">
        <v>0.88202247191011196</v>
      </c>
      <c r="D145" s="2">
        <v>0.873493975903614</v>
      </c>
      <c r="E145" s="2">
        <v>0.86792452830188704</v>
      </c>
      <c r="F145" s="2">
        <v>0.852112676056338</v>
      </c>
      <c r="G145" s="2">
        <v>0.87121212121212099</v>
      </c>
      <c r="H145" s="2">
        <v>0.87218045112781994</v>
      </c>
      <c r="I145" s="2">
        <v>0.84090909090909105</v>
      </c>
      <c r="J145" s="2">
        <v>0.81102362204724399</v>
      </c>
      <c r="K145" s="2">
        <v>0.80487804878048796</v>
      </c>
      <c r="L145" s="2">
        <v>0.82399999999999995</v>
      </c>
      <c r="M145" s="2">
        <v>0.82399999999999995</v>
      </c>
      <c r="N145" s="2">
        <v>0.78947368421052599</v>
      </c>
    </row>
    <row r="146" spans="1:14" x14ac:dyDescent="0.3">
      <c r="A146" s="8" t="s">
        <v>200</v>
      </c>
      <c r="B146" s="8" t="s">
        <v>60</v>
      </c>
      <c r="C146" s="2">
        <v>0.60526315789473695</v>
      </c>
      <c r="D146" s="2">
        <v>0.60240963855421703</v>
      </c>
      <c r="E146" s="2">
        <v>0.74774774774774799</v>
      </c>
      <c r="F146" s="2">
        <v>0.67669172932330801</v>
      </c>
      <c r="G146" s="2">
        <v>0.67592592592592604</v>
      </c>
      <c r="H146" s="2">
        <v>0.64772727272727304</v>
      </c>
      <c r="I146" s="2">
        <v>0.63095238095238104</v>
      </c>
      <c r="J146" s="2">
        <v>0.69892473118279597</v>
      </c>
      <c r="K146" s="2">
        <v>0.65217391304347805</v>
      </c>
      <c r="L146" s="2">
        <v>0.66666666666666696</v>
      </c>
      <c r="M146" s="2">
        <v>0.60869565217391297</v>
      </c>
      <c r="N146" s="2">
        <v>0.57857142857142896</v>
      </c>
    </row>
    <row r="147" spans="1:14" x14ac:dyDescent="0.3">
      <c r="A147" s="8" t="s">
        <v>200</v>
      </c>
      <c r="B147" s="8" t="s">
        <v>61</v>
      </c>
      <c r="C147" s="2">
        <v>0.56526548672566401</v>
      </c>
      <c r="D147" s="2">
        <v>0.58756417569880204</v>
      </c>
      <c r="E147" s="2">
        <v>0.58310919849381404</v>
      </c>
      <c r="F147" s="2">
        <v>0.58312150482969005</v>
      </c>
      <c r="G147" s="2">
        <v>0.600676001931434</v>
      </c>
      <c r="H147" s="2">
        <v>0.61559888579387201</v>
      </c>
      <c r="I147" s="2">
        <v>0.62587904360056301</v>
      </c>
      <c r="J147" s="2">
        <v>0.62952515279736698</v>
      </c>
      <c r="K147" s="2">
        <v>0.63272896327289596</v>
      </c>
      <c r="L147" s="2">
        <v>0.627343392775492</v>
      </c>
      <c r="M147" s="2">
        <v>0.61206896551724099</v>
      </c>
      <c r="N147" s="2">
        <v>0.57358093903293605</v>
      </c>
    </row>
    <row r="148" spans="1:14" x14ac:dyDescent="0.3">
      <c r="A148" s="8" t="s">
        <v>200</v>
      </c>
      <c r="B148" s="8" t="s">
        <v>62</v>
      </c>
      <c r="C148" s="2">
        <v>0.49685893774985701</v>
      </c>
      <c r="D148" s="2">
        <v>0.5</v>
      </c>
      <c r="E148" s="2">
        <v>0.51020408163265296</v>
      </c>
      <c r="F148" s="2">
        <v>0.52468800868149801</v>
      </c>
      <c r="G148" s="2">
        <v>0.52426666666666699</v>
      </c>
      <c r="H148" s="2">
        <v>0.53021148036253796</v>
      </c>
      <c r="I148" s="2">
        <v>0.53514299563742096</v>
      </c>
      <c r="J148" s="2">
        <v>0.54635294117647104</v>
      </c>
      <c r="K148" s="2">
        <v>0.54941227688289096</v>
      </c>
      <c r="L148" s="2">
        <v>0.56811712078080501</v>
      </c>
      <c r="M148" s="2">
        <v>0.56952841596130599</v>
      </c>
      <c r="N148" s="2">
        <v>0.57984721716987997</v>
      </c>
    </row>
    <row r="149" spans="1:14" x14ac:dyDescent="0.3">
      <c r="A149" s="8" t="s">
        <v>200</v>
      </c>
      <c r="B149" s="8" t="s">
        <v>63</v>
      </c>
      <c r="C149" s="2">
        <v>0.38684210526315799</v>
      </c>
      <c r="D149" s="2">
        <v>0.39442231075697198</v>
      </c>
      <c r="E149" s="2">
        <v>0.40657894736842098</v>
      </c>
      <c r="F149" s="2">
        <v>0.40847784200385401</v>
      </c>
      <c r="G149" s="2">
        <v>0.42530197075651599</v>
      </c>
      <c r="H149" s="2">
        <v>0.43558673469387799</v>
      </c>
      <c r="I149" s="2">
        <v>0.44597989949748701</v>
      </c>
      <c r="J149" s="2">
        <v>0.45437382001258703</v>
      </c>
      <c r="K149" s="2">
        <v>0.45878594249201299</v>
      </c>
      <c r="L149" s="2">
        <v>0.48012618296530002</v>
      </c>
      <c r="M149" s="2">
        <v>0.48275862068965503</v>
      </c>
      <c r="N149" s="2">
        <v>0.48738461538461503</v>
      </c>
    </row>
    <row r="150" spans="1:14" x14ac:dyDescent="0.3">
      <c r="A150" s="8" t="s">
        <v>200</v>
      </c>
      <c r="B150" s="8" t="s">
        <v>64</v>
      </c>
      <c r="C150" s="2">
        <v>0.23699421965317899</v>
      </c>
      <c r="D150" s="2">
        <v>0.24104234527687299</v>
      </c>
      <c r="E150" s="2">
        <v>0.25177304964538999</v>
      </c>
      <c r="F150" s="2">
        <v>0.26775956284153002</v>
      </c>
      <c r="G150" s="2">
        <v>0.26951672862453502</v>
      </c>
      <c r="H150" s="2">
        <v>0.28066528066528101</v>
      </c>
      <c r="I150" s="2">
        <v>0.27470355731225299</v>
      </c>
      <c r="J150" s="2">
        <v>0.28937007874015702</v>
      </c>
      <c r="K150" s="2">
        <v>0.29038112522685999</v>
      </c>
      <c r="L150" s="2">
        <v>0.30338983050847501</v>
      </c>
      <c r="M150" s="2">
        <v>0.32530120481927699</v>
      </c>
      <c r="N150" s="2">
        <v>0.32601351351351299</v>
      </c>
    </row>
    <row r="151" spans="1:14" x14ac:dyDescent="0.3">
      <c r="A151" s="8" t="s">
        <v>200</v>
      </c>
      <c r="B151" s="8" t="s">
        <v>65</v>
      </c>
      <c r="C151" s="2">
        <v>0.15436241610738299</v>
      </c>
      <c r="D151" s="2">
        <v>0.177631578947368</v>
      </c>
      <c r="E151" s="2">
        <v>0.17123287671232901</v>
      </c>
      <c r="F151" s="2">
        <v>0.18831168831168801</v>
      </c>
      <c r="G151" s="2">
        <v>0.233333333333333</v>
      </c>
      <c r="H151" s="2">
        <v>0.21604938271604901</v>
      </c>
      <c r="I151" s="2">
        <v>0.25</v>
      </c>
      <c r="J151" s="2">
        <v>0.227848101265823</v>
      </c>
      <c r="K151" s="2">
        <v>0.2</v>
      </c>
      <c r="L151" s="2">
        <v>0.20270270270270299</v>
      </c>
      <c r="M151" s="2">
        <v>0.20979020979021001</v>
      </c>
      <c r="N151" s="2">
        <v>0.233082706766917</v>
      </c>
    </row>
    <row r="152" spans="1:14" x14ac:dyDescent="0.3">
      <c r="A152" s="8" t="s">
        <v>200</v>
      </c>
      <c r="B152" s="8" t="s">
        <v>66</v>
      </c>
      <c r="C152" s="2">
        <v>0.394736842105263</v>
      </c>
      <c r="D152" s="2">
        <v>0.39759036144578302</v>
      </c>
      <c r="E152" s="2">
        <v>0.25225225225225201</v>
      </c>
      <c r="F152" s="2">
        <v>0.32330827067669199</v>
      </c>
      <c r="G152" s="2">
        <v>0.32407407407407401</v>
      </c>
      <c r="H152" s="2">
        <v>0.35227272727272702</v>
      </c>
      <c r="I152" s="2">
        <v>0.36904761904761901</v>
      </c>
      <c r="J152" s="2">
        <v>0.30107526881720398</v>
      </c>
      <c r="K152" s="2">
        <v>0.34782608695652201</v>
      </c>
      <c r="L152" s="2">
        <v>0.33333333333333298</v>
      </c>
      <c r="M152" s="2">
        <v>0.39130434782608697</v>
      </c>
      <c r="N152" s="2">
        <v>0.42142857142857099</v>
      </c>
    </row>
    <row r="153" spans="1:14" x14ac:dyDescent="0.3">
      <c r="A153" s="8" t="s">
        <v>200</v>
      </c>
      <c r="B153" s="8" t="s">
        <v>67</v>
      </c>
      <c r="C153" s="2">
        <v>0.43473451327433599</v>
      </c>
      <c r="D153" s="2">
        <v>0.41243582430119802</v>
      </c>
      <c r="E153" s="2">
        <v>0.41689080150618602</v>
      </c>
      <c r="F153" s="2">
        <v>0.41687849517031</v>
      </c>
      <c r="G153" s="2">
        <v>0.399323998068566</v>
      </c>
      <c r="H153" s="2">
        <v>0.38440111420612799</v>
      </c>
      <c r="I153" s="2">
        <v>0.37412095639943699</v>
      </c>
      <c r="J153" s="2">
        <v>0.37047484720263302</v>
      </c>
      <c r="K153" s="2">
        <v>0.36727103672710398</v>
      </c>
      <c r="L153" s="2">
        <v>0.372656607224508</v>
      </c>
      <c r="M153" s="2">
        <v>0.38793103448275901</v>
      </c>
      <c r="N153" s="2">
        <v>0.426419060967064</v>
      </c>
    </row>
    <row r="154" spans="1:14" x14ac:dyDescent="0.3">
      <c r="A154" s="8" t="s">
        <v>200</v>
      </c>
      <c r="B154" s="8" t="s">
        <v>68</v>
      </c>
      <c r="C154" s="2">
        <v>0.50314106225014299</v>
      </c>
      <c r="D154" s="2">
        <v>0.5</v>
      </c>
      <c r="E154" s="2">
        <v>0.48979591836734698</v>
      </c>
      <c r="F154" s="2">
        <v>0.47531199131850199</v>
      </c>
      <c r="G154" s="2">
        <v>0.47573333333333301</v>
      </c>
      <c r="H154" s="2">
        <v>0.46978851963746199</v>
      </c>
      <c r="I154" s="2">
        <v>0.46485700436257898</v>
      </c>
      <c r="J154" s="2">
        <v>0.45364705882352901</v>
      </c>
      <c r="K154" s="2">
        <v>0.45058772311710898</v>
      </c>
      <c r="L154" s="2">
        <v>0.43188287921919499</v>
      </c>
      <c r="M154" s="2">
        <v>0.43047158403869401</v>
      </c>
      <c r="N154" s="2">
        <v>0.42015278283011998</v>
      </c>
    </row>
    <row r="155" spans="1:14" x14ac:dyDescent="0.3">
      <c r="A155" s="8" t="s">
        <v>200</v>
      </c>
      <c r="B155" s="8" t="s">
        <v>69</v>
      </c>
      <c r="C155" s="2">
        <v>0.61315789473684201</v>
      </c>
      <c r="D155" s="2">
        <v>0.60557768924302802</v>
      </c>
      <c r="E155" s="2">
        <v>0.59342105263157896</v>
      </c>
      <c r="F155" s="2">
        <v>0.59152215799614605</v>
      </c>
      <c r="G155" s="2">
        <v>0.57469802924348401</v>
      </c>
      <c r="H155" s="2">
        <v>0.56441326530612201</v>
      </c>
      <c r="I155" s="2">
        <v>0.55402010050251305</v>
      </c>
      <c r="J155" s="2">
        <v>0.54562617998741303</v>
      </c>
      <c r="K155" s="2">
        <v>0.54121405750798701</v>
      </c>
      <c r="L155" s="2">
        <v>0.51987381703470004</v>
      </c>
      <c r="M155" s="2">
        <v>0.51724137931034497</v>
      </c>
      <c r="N155" s="2">
        <v>0.51261538461538503</v>
      </c>
    </row>
    <row r="156" spans="1:14" x14ac:dyDescent="0.3">
      <c r="A156" s="8" t="s">
        <v>200</v>
      </c>
      <c r="B156" s="8" t="s">
        <v>70</v>
      </c>
      <c r="C156" s="2">
        <v>0.76300578034682098</v>
      </c>
      <c r="D156" s="2">
        <v>0.75895765472312704</v>
      </c>
      <c r="E156" s="2">
        <v>0.74822695035460995</v>
      </c>
      <c r="F156" s="2">
        <v>0.73224043715846998</v>
      </c>
      <c r="G156" s="2">
        <v>0.73048327137546498</v>
      </c>
      <c r="H156" s="2">
        <v>0.71933471933471904</v>
      </c>
      <c r="I156" s="2">
        <v>0.72529644268774696</v>
      </c>
      <c r="J156" s="2">
        <v>0.71062992125984203</v>
      </c>
      <c r="K156" s="2">
        <v>0.70961887477314001</v>
      </c>
      <c r="L156" s="2">
        <v>0.69661016949152499</v>
      </c>
      <c r="M156" s="2">
        <v>0.67469879518072295</v>
      </c>
      <c r="N156" s="2">
        <v>0.67398648648648696</v>
      </c>
    </row>
    <row r="157" spans="1:14" x14ac:dyDescent="0.3">
      <c r="A157" s="8" t="s">
        <v>200</v>
      </c>
      <c r="B157" s="8" t="s">
        <v>71</v>
      </c>
      <c r="C157" s="2">
        <v>0.84563758389261701</v>
      </c>
      <c r="D157" s="2">
        <v>0.82236842105263197</v>
      </c>
      <c r="E157" s="2">
        <v>0.82876712328767099</v>
      </c>
      <c r="F157" s="2">
        <v>0.81168831168831201</v>
      </c>
      <c r="G157" s="2">
        <v>0.76666666666666705</v>
      </c>
      <c r="H157" s="2">
        <v>0.78395061728395099</v>
      </c>
      <c r="I157" s="2">
        <v>0.75</v>
      </c>
      <c r="J157" s="2">
        <v>0.772151898734177</v>
      </c>
      <c r="K157" s="2">
        <v>0.8</v>
      </c>
      <c r="L157" s="2">
        <v>0.79729729729729704</v>
      </c>
      <c r="M157" s="2">
        <v>0.79020979020978999</v>
      </c>
      <c r="N157" s="2">
        <v>0.766917293233083</v>
      </c>
    </row>
    <row r="158" spans="1:14" x14ac:dyDescent="0.3">
      <c r="A158" s="8" t="s">
        <v>201</v>
      </c>
      <c r="B158" s="8" t="s">
        <v>60</v>
      </c>
      <c r="C158" s="2">
        <v>0.58888888888888902</v>
      </c>
      <c r="D158" s="2">
        <v>0.67073170731707299</v>
      </c>
      <c r="E158" s="2">
        <v>0.684782608695652</v>
      </c>
      <c r="F158" s="2">
        <v>0.70114942528735602</v>
      </c>
      <c r="G158" s="2">
        <v>0.65</v>
      </c>
      <c r="H158" s="2">
        <v>0.69696969696969702</v>
      </c>
      <c r="I158" s="2">
        <v>0.72340425531914898</v>
      </c>
      <c r="J158" s="2">
        <v>0.70454545454545503</v>
      </c>
      <c r="K158" s="2">
        <v>0.74074074074074103</v>
      </c>
      <c r="L158" s="2">
        <v>0.66666666666666696</v>
      </c>
      <c r="M158" s="2">
        <v>0.64705882352941202</v>
      </c>
      <c r="N158" s="2">
        <v>0.63157894736842102</v>
      </c>
    </row>
    <row r="159" spans="1:14" x14ac:dyDescent="0.3">
      <c r="A159" s="8" t="s">
        <v>201</v>
      </c>
      <c r="B159" s="8" t="s">
        <v>61</v>
      </c>
      <c r="C159" s="2">
        <v>0.64689655172413796</v>
      </c>
      <c r="D159" s="2">
        <v>0.64843049327354296</v>
      </c>
      <c r="E159" s="2">
        <v>0.65381125226860304</v>
      </c>
      <c r="F159" s="2">
        <v>0.65176022835394898</v>
      </c>
      <c r="G159" s="2">
        <v>0.661327231121281</v>
      </c>
      <c r="H159" s="2">
        <v>0.66817564508827498</v>
      </c>
      <c r="I159" s="2">
        <v>0.67641597028783695</v>
      </c>
      <c r="J159" s="2">
        <v>0.68495077355836897</v>
      </c>
      <c r="K159" s="2">
        <v>0.68066528066528098</v>
      </c>
      <c r="L159" s="2">
        <v>0.67131979695431498</v>
      </c>
      <c r="M159" s="2">
        <v>0.66582703610411398</v>
      </c>
      <c r="N159" s="2">
        <v>0.66147186147186099</v>
      </c>
    </row>
    <row r="160" spans="1:14" x14ac:dyDescent="0.3">
      <c r="A160" s="8" t="s">
        <v>201</v>
      </c>
      <c r="B160" s="8" t="s">
        <v>62</v>
      </c>
      <c r="C160" s="2">
        <v>0.56185353744311095</v>
      </c>
      <c r="D160" s="2">
        <v>0.57482855990318704</v>
      </c>
      <c r="E160" s="2">
        <v>0.59247397918334699</v>
      </c>
      <c r="F160" s="2">
        <v>0.61055276381909596</v>
      </c>
      <c r="G160" s="2">
        <v>0.61302211302211296</v>
      </c>
      <c r="H160" s="2">
        <v>0.62390438247011903</v>
      </c>
      <c r="I160" s="2">
        <v>0.62958626073380197</v>
      </c>
      <c r="J160" s="2">
        <v>0.63177710843373502</v>
      </c>
      <c r="K160" s="2">
        <v>0.64927143341240301</v>
      </c>
      <c r="L160" s="2">
        <v>0.65689540306462402</v>
      </c>
      <c r="M160" s="2">
        <v>0.66612851146270602</v>
      </c>
      <c r="N160" s="2">
        <v>0.67011602383192204</v>
      </c>
    </row>
    <row r="161" spans="1:14" x14ac:dyDescent="0.3">
      <c r="A161" s="8" t="s">
        <v>201</v>
      </c>
      <c r="B161" s="8" t="s">
        <v>63</v>
      </c>
      <c r="C161" s="2">
        <v>0.42495559502664298</v>
      </c>
      <c r="D161" s="2">
        <v>0.43849805783340501</v>
      </c>
      <c r="E161" s="2">
        <v>0.45586975149957198</v>
      </c>
      <c r="F161" s="2">
        <v>0.47398338434630499</v>
      </c>
      <c r="G161" s="2">
        <v>0.487336244541485</v>
      </c>
      <c r="H161" s="2">
        <v>0.50087260034904002</v>
      </c>
      <c r="I161" s="2">
        <v>0.51031390134529198</v>
      </c>
      <c r="J161" s="2">
        <v>0.52459770114942506</v>
      </c>
      <c r="K161" s="2">
        <v>0.54735437972432199</v>
      </c>
      <c r="L161" s="2">
        <v>0.55153707052441203</v>
      </c>
      <c r="M161" s="2">
        <v>0.56247201074787301</v>
      </c>
      <c r="N161" s="2">
        <v>0.57217618839947704</v>
      </c>
    </row>
    <row r="162" spans="1:14" x14ac:dyDescent="0.3">
      <c r="A162" s="8" t="s">
        <v>201</v>
      </c>
      <c r="B162" s="8" t="s">
        <v>64</v>
      </c>
      <c r="C162" s="2">
        <v>0.26181818181818201</v>
      </c>
      <c r="D162" s="2">
        <v>0.28288707799767199</v>
      </c>
      <c r="E162" s="2">
        <v>0.29648241206030201</v>
      </c>
      <c r="F162" s="2">
        <v>0.296043656207367</v>
      </c>
      <c r="G162" s="2">
        <v>0.29733520336605901</v>
      </c>
      <c r="H162" s="2">
        <v>0.31343283582089598</v>
      </c>
      <c r="I162" s="2">
        <v>0.319682959048877</v>
      </c>
      <c r="J162" s="2">
        <v>0.325062034739454</v>
      </c>
      <c r="K162" s="2">
        <v>0.35594989561586599</v>
      </c>
      <c r="L162" s="2">
        <v>0.35567567567567598</v>
      </c>
      <c r="M162" s="2">
        <v>0.36474164133738601</v>
      </c>
      <c r="N162" s="2">
        <v>0.39143426294820699</v>
      </c>
    </row>
    <row r="163" spans="1:14" x14ac:dyDescent="0.3">
      <c r="A163" s="8" t="s">
        <v>201</v>
      </c>
      <c r="B163" s="8" t="s">
        <v>65</v>
      </c>
      <c r="C163" s="2">
        <v>0.154838709677419</v>
      </c>
      <c r="D163" s="2">
        <v>0.13375796178343899</v>
      </c>
      <c r="E163" s="2">
        <v>0.13970588235294101</v>
      </c>
      <c r="F163" s="2">
        <v>0.151785714285714</v>
      </c>
      <c r="G163" s="2">
        <v>0.14399999999999999</v>
      </c>
      <c r="H163" s="2">
        <v>0.158730158730159</v>
      </c>
      <c r="I163" s="2">
        <v>0.15151515151515199</v>
      </c>
      <c r="J163" s="2">
        <v>0.176056338028169</v>
      </c>
      <c r="K163" s="2">
        <v>0.21153846153846201</v>
      </c>
      <c r="L163" s="2">
        <v>0.20134228187919501</v>
      </c>
      <c r="M163" s="2">
        <v>0.237179487179487</v>
      </c>
      <c r="N163" s="2">
        <v>0.25882352941176501</v>
      </c>
    </row>
    <row r="164" spans="1:14" x14ac:dyDescent="0.3">
      <c r="A164" s="8" t="s">
        <v>201</v>
      </c>
      <c r="B164" s="8" t="s">
        <v>66</v>
      </c>
      <c r="C164" s="2">
        <v>0.41111111111111098</v>
      </c>
      <c r="D164" s="2">
        <v>0.32926829268292701</v>
      </c>
      <c r="E164" s="2">
        <v>0.315217391304348</v>
      </c>
      <c r="F164" s="2">
        <v>0.29885057471264398</v>
      </c>
      <c r="G164" s="2">
        <v>0.35</v>
      </c>
      <c r="H164" s="2">
        <v>0.30303030303030298</v>
      </c>
      <c r="I164" s="2">
        <v>0.27659574468085102</v>
      </c>
      <c r="J164" s="2">
        <v>0.29545454545454503</v>
      </c>
      <c r="K164" s="2">
        <v>0.25925925925925902</v>
      </c>
      <c r="L164" s="2">
        <v>0.33333333333333298</v>
      </c>
      <c r="M164" s="2">
        <v>0.35294117647058798</v>
      </c>
      <c r="N164" s="2">
        <v>0.36842105263157898</v>
      </c>
    </row>
    <row r="165" spans="1:14" x14ac:dyDescent="0.3">
      <c r="A165" s="8" t="s">
        <v>201</v>
      </c>
      <c r="B165" s="8" t="s">
        <v>67</v>
      </c>
      <c r="C165" s="2">
        <v>0.35310344827586199</v>
      </c>
      <c r="D165" s="2">
        <v>0.35156950672645698</v>
      </c>
      <c r="E165" s="2">
        <v>0.34618874773139702</v>
      </c>
      <c r="F165" s="2">
        <v>0.34823977164605102</v>
      </c>
      <c r="G165" s="2">
        <v>0.338672768878719</v>
      </c>
      <c r="H165" s="2">
        <v>0.33182435491172502</v>
      </c>
      <c r="I165" s="2">
        <v>0.32358402971216299</v>
      </c>
      <c r="J165" s="2">
        <v>0.31504922644163202</v>
      </c>
      <c r="K165" s="2">
        <v>0.31933471933471902</v>
      </c>
      <c r="L165" s="2">
        <v>0.32868020304568502</v>
      </c>
      <c r="M165" s="2">
        <v>0.33417296389588602</v>
      </c>
      <c r="N165" s="2">
        <v>0.33852813852813901</v>
      </c>
    </row>
    <row r="166" spans="1:14" x14ac:dyDescent="0.3">
      <c r="A166" s="8" t="s">
        <v>201</v>
      </c>
      <c r="B166" s="8" t="s">
        <v>68</v>
      </c>
      <c r="C166" s="2">
        <v>0.43814646255688899</v>
      </c>
      <c r="D166" s="2">
        <v>0.42517144009681301</v>
      </c>
      <c r="E166" s="2">
        <v>0.40752602081665301</v>
      </c>
      <c r="F166" s="2">
        <v>0.38944723618090499</v>
      </c>
      <c r="G166" s="2">
        <v>0.38697788697788699</v>
      </c>
      <c r="H166" s="2">
        <v>0.37609561752988002</v>
      </c>
      <c r="I166" s="2">
        <v>0.37041373926619803</v>
      </c>
      <c r="J166" s="2">
        <v>0.36822289156626498</v>
      </c>
      <c r="K166" s="2">
        <v>0.35072856658759699</v>
      </c>
      <c r="L166" s="2">
        <v>0.34310459693537598</v>
      </c>
      <c r="M166" s="2">
        <v>0.33387148853729398</v>
      </c>
      <c r="N166" s="2">
        <v>0.32988397616807802</v>
      </c>
    </row>
    <row r="167" spans="1:14" x14ac:dyDescent="0.3">
      <c r="A167" s="8" t="s">
        <v>201</v>
      </c>
      <c r="B167" s="8" t="s">
        <v>69</v>
      </c>
      <c r="C167" s="2">
        <v>0.57504440497335696</v>
      </c>
      <c r="D167" s="2">
        <v>0.56150194216659499</v>
      </c>
      <c r="E167" s="2">
        <v>0.54413024850042802</v>
      </c>
      <c r="F167" s="2">
        <v>0.52601661565369495</v>
      </c>
      <c r="G167" s="2">
        <v>0.51266375545851495</v>
      </c>
      <c r="H167" s="2">
        <v>0.49912739965095998</v>
      </c>
      <c r="I167" s="2">
        <v>0.48968609865470902</v>
      </c>
      <c r="J167" s="2">
        <v>0.475402298850575</v>
      </c>
      <c r="K167" s="2">
        <v>0.45264562027567801</v>
      </c>
      <c r="L167" s="2">
        <v>0.44846292947558802</v>
      </c>
      <c r="M167" s="2">
        <v>0.43752798925212699</v>
      </c>
      <c r="N167" s="2">
        <v>0.42782381160052302</v>
      </c>
    </row>
    <row r="168" spans="1:14" x14ac:dyDescent="0.3">
      <c r="A168" s="8" t="s">
        <v>201</v>
      </c>
      <c r="B168" s="8" t="s">
        <v>70</v>
      </c>
      <c r="C168" s="2">
        <v>0.73818181818181805</v>
      </c>
      <c r="D168" s="2">
        <v>0.71711292200232801</v>
      </c>
      <c r="E168" s="2">
        <v>0.70351758793969899</v>
      </c>
      <c r="F168" s="2">
        <v>0.70395634379263305</v>
      </c>
      <c r="G168" s="2">
        <v>0.70266479663394099</v>
      </c>
      <c r="H168" s="2">
        <v>0.68656716417910402</v>
      </c>
      <c r="I168" s="2">
        <v>0.680317040951123</v>
      </c>
      <c r="J168" s="2">
        <v>0.67493796526054595</v>
      </c>
      <c r="K168" s="2">
        <v>0.64405010438413401</v>
      </c>
      <c r="L168" s="2">
        <v>0.64432432432432396</v>
      </c>
      <c r="M168" s="2">
        <v>0.63525835866261404</v>
      </c>
      <c r="N168" s="2">
        <v>0.60856573705179295</v>
      </c>
    </row>
    <row r="169" spans="1:14" x14ac:dyDescent="0.3">
      <c r="A169" s="8" t="s">
        <v>201</v>
      </c>
      <c r="B169" s="8" t="s">
        <v>71</v>
      </c>
      <c r="C169" s="2">
        <v>0.84516129032258103</v>
      </c>
      <c r="D169" s="2">
        <v>0.86624203821656098</v>
      </c>
      <c r="E169" s="2">
        <v>0.86029411764705899</v>
      </c>
      <c r="F169" s="2">
        <v>0.84821428571428603</v>
      </c>
      <c r="G169" s="2">
        <v>0.85599999999999998</v>
      </c>
      <c r="H169" s="2">
        <v>0.84126984126984095</v>
      </c>
      <c r="I169" s="2">
        <v>0.84848484848484895</v>
      </c>
      <c r="J169" s="2">
        <v>0.823943661971831</v>
      </c>
      <c r="K169" s="2">
        <v>0.78846153846153799</v>
      </c>
      <c r="L169" s="2">
        <v>0.79865771812080499</v>
      </c>
      <c r="M169" s="2">
        <v>0.762820512820513</v>
      </c>
      <c r="N169" s="2">
        <v>0.74117647058823499</v>
      </c>
    </row>
    <row r="170" spans="1:14" x14ac:dyDescent="0.3">
      <c r="A170" s="8" t="s">
        <v>202</v>
      </c>
      <c r="B170" s="8" t="s">
        <v>60</v>
      </c>
      <c r="C170" s="2">
        <v>0.69863013698630105</v>
      </c>
      <c r="D170" s="2">
        <v>0.77777777777777801</v>
      </c>
      <c r="E170" s="2">
        <v>0.68493150684931503</v>
      </c>
      <c r="F170" s="2">
        <v>0.71212121212121204</v>
      </c>
      <c r="G170" s="2">
        <v>0.67142857142857104</v>
      </c>
      <c r="H170" s="2">
        <v>0.71428571428571397</v>
      </c>
      <c r="I170" s="2">
        <v>0.66666666666666696</v>
      </c>
      <c r="J170" s="2">
        <v>0.70270270270270296</v>
      </c>
      <c r="K170" s="2">
        <v>0.70370370370370405</v>
      </c>
      <c r="L170" s="2">
        <v>0.625</v>
      </c>
      <c r="M170" s="2">
        <v>0.63636363636363602</v>
      </c>
      <c r="N170" s="2">
        <v>0.72222222222222199</v>
      </c>
    </row>
    <row r="171" spans="1:14" x14ac:dyDescent="0.3">
      <c r="A171" s="8" t="s">
        <v>202</v>
      </c>
      <c r="B171" s="8" t="s">
        <v>61</v>
      </c>
      <c r="C171" s="2">
        <v>0.62585969738652003</v>
      </c>
      <c r="D171" s="2">
        <v>0.63400979706088201</v>
      </c>
      <c r="E171" s="2">
        <v>0.63281775386684602</v>
      </c>
      <c r="F171" s="2">
        <v>0.63847528290649203</v>
      </c>
      <c r="G171" s="2">
        <v>0.65732632807939295</v>
      </c>
      <c r="H171" s="2">
        <v>0.66816647919010097</v>
      </c>
      <c r="I171" s="2">
        <v>0.67306666666666704</v>
      </c>
      <c r="J171" s="2">
        <v>0.67323651452282196</v>
      </c>
      <c r="K171" s="2">
        <v>0.67495854063018201</v>
      </c>
      <c r="L171" s="2">
        <v>0.67688172043010797</v>
      </c>
      <c r="M171" s="2">
        <v>0.66612200435729896</v>
      </c>
      <c r="N171" s="2">
        <v>0.66055045871559603</v>
      </c>
    </row>
    <row r="172" spans="1:14" x14ac:dyDescent="0.3">
      <c r="A172" s="8" t="s">
        <v>202</v>
      </c>
      <c r="B172" s="8" t="s">
        <v>62</v>
      </c>
      <c r="C172" s="2">
        <v>0.55980066445182697</v>
      </c>
      <c r="D172" s="2">
        <v>0.567977528089888</v>
      </c>
      <c r="E172" s="2">
        <v>0.58328496807893204</v>
      </c>
      <c r="F172" s="2">
        <v>0.594124047878128</v>
      </c>
      <c r="G172" s="2">
        <v>0.59049162614802797</v>
      </c>
      <c r="H172" s="2">
        <v>0.59465128474043005</v>
      </c>
      <c r="I172" s="2">
        <v>0.59573387506348396</v>
      </c>
      <c r="J172" s="2">
        <v>0.60166585007349305</v>
      </c>
      <c r="K172" s="2">
        <v>0.60412573673870296</v>
      </c>
      <c r="L172" s="2">
        <v>0.60327395281656204</v>
      </c>
      <c r="M172" s="2">
        <v>0.61579457364341095</v>
      </c>
      <c r="N172" s="2">
        <v>0.63064741499767096</v>
      </c>
    </row>
    <row r="173" spans="1:14" x14ac:dyDescent="0.3">
      <c r="A173" s="8" t="s">
        <v>202</v>
      </c>
      <c r="B173" s="8" t="s">
        <v>63</v>
      </c>
      <c r="C173" s="2">
        <v>0.40986394557823103</v>
      </c>
      <c r="D173" s="2">
        <v>0.41875000000000001</v>
      </c>
      <c r="E173" s="2">
        <v>0.43877551020408201</v>
      </c>
      <c r="F173" s="2">
        <v>0.45890038105607001</v>
      </c>
      <c r="G173" s="2">
        <v>0.48253275109170302</v>
      </c>
      <c r="H173" s="2">
        <v>0.48736263736263702</v>
      </c>
      <c r="I173" s="2">
        <v>0.50506186726659197</v>
      </c>
      <c r="J173" s="2">
        <v>0.53271569195136104</v>
      </c>
      <c r="K173" s="2">
        <v>0.53527696793002899</v>
      </c>
      <c r="L173" s="2">
        <v>0.55017103762827801</v>
      </c>
      <c r="M173" s="2">
        <v>0.56539833531510097</v>
      </c>
      <c r="N173" s="2">
        <v>0.56814159292035404</v>
      </c>
    </row>
    <row r="174" spans="1:14" x14ac:dyDescent="0.3">
      <c r="A174" s="8" t="s">
        <v>202</v>
      </c>
      <c r="B174" s="8" t="s">
        <v>64</v>
      </c>
      <c r="C174" s="2">
        <v>0.218029350104822</v>
      </c>
      <c r="D174" s="2">
        <v>0.22197802197802199</v>
      </c>
      <c r="E174" s="2">
        <v>0.222988505747126</v>
      </c>
      <c r="F174" s="2">
        <v>0.260692464358452</v>
      </c>
      <c r="G174" s="2">
        <v>0.27049180327868899</v>
      </c>
      <c r="H174" s="2">
        <v>0.27358490566037702</v>
      </c>
      <c r="I174" s="2">
        <v>0.32</v>
      </c>
      <c r="J174" s="2">
        <v>0.34345047923322702</v>
      </c>
      <c r="K174" s="2">
        <v>0.35344827586206901</v>
      </c>
      <c r="L174" s="2">
        <v>0.37669376693766898</v>
      </c>
      <c r="M174" s="2">
        <v>0.39794419970631401</v>
      </c>
      <c r="N174" s="2">
        <v>0.40548780487804897</v>
      </c>
    </row>
    <row r="175" spans="1:14" x14ac:dyDescent="0.3">
      <c r="A175" s="8" t="s">
        <v>202</v>
      </c>
      <c r="B175" s="8" t="s">
        <v>65</v>
      </c>
      <c r="C175" s="2">
        <v>0.1</v>
      </c>
      <c r="D175" s="2">
        <v>9.2592592592592601E-2</v>
      </c>
      <c r="E175" s="2">
        <v>9.0909090909090898E-2</v>
      </c>
      <c r="F175" s="2">
        <v>0.18</v>
      </c>
      <c r="G175" s="2">
        <v>0.11111111111111099</v>
      </c>
      <c r="H175" s="2">
        <v>9.0909090909090898E-2</v>
      </c>
      <c r="I175" s="2">
        <v>0.122448979591837</v>
      </c>
      <c r="J175" s="2">
        <v>0.12962962962963001</v>
      </c>
      <c r="K175" s="2">
        <v>9.0909090909090898E-2</v>
      </c>
      <c r="L175" s="2">
        <v>0.15</v>
      </c>
      <c r="M175" s="2">
        <v>0.13888888888888901</v>
      </c>
      <c r="N175" s="2">
        <v>0.162162162162162</v>
      </c>
    </row>
    <row r="176" spans="1:14" x14ac:dyDescent="0.3">
      <c r="A176" s="8" t="s">
        <v>202</v>
      </c>
      <c r="B176" s="8" t="s">
        <v>66</v>
      </c>
      <c r="C176" s="2">
        <v>0.301369863013699</v>
      </c>
      <c r="D176" s="2">
        <v>0.22222222222222199</v>
      </c>
      <c r="E176" s="2">
        <v>0.31506849315068503</v>
      </c>
      <c r="F176" s="2">
        <v>0.28787878787878801</v>
      </c>
      <c r="G176" s="2">
        <v>0.32857142857142901</v>
      </c>
      <c r="H176" s="2">
        <v>0.28571428571428598</v>
      </c>
      <c r="I176" s="2">
        <v>0.33333333333333298</v>
      </c>
      <c r="J176" s="2">
        <v>0.29729729729729698</v>
      </c>
      <c r="K176" s="2">
        <v>0.296296296296296</v>
      </c>
      <c r="L176" s="2">
        <v>0.375</v>
      </c>
      <c r="M176" s="2">
        <v>0.36363636363636398</v>
      </c>
      <c r="N176" s="2">
        <v>0.27777777777777801</v>
      </c>
    </row>
    <row r="177" spans="1:15" x14ac:dyDescent="0.3">
      <c r="A177" s="8" t="s">
        <v>202</v>
      </c>
      <c r="B177" s="8" t="s">
        <v>67</v>
      </c>
      <c r="C177" s="2">
        <v>0.37414030261348002</v>
      </c>
      <c r="D177" s="2">
        <v>0.36599020293911799</v>
      </c>
      <c r="E177" s="2">
        <v>0.36718224613315398</v>
      </c>
      <c r="F177" s="2">
        <v>0.36152471709350797</v>
      </c>
      <c r="G177" s="2">
        <v>0.34267367192060699</v>
      </c>
      <c r="H177" s="2">
        <v>0.33183352080989897</v>
      </c>
      <c r="I177" s="2">
        <v>0.32693333333333302</v>
      </c>
      <c r="J177" s="2">
        <v>0.32676348547717798</v>
      </c>
      <c r="K177" s="2">
        <v>0.32504145936981799</v>
      </c>
      <c r="L177" s="2">
        <v>0.32311827956989198</v>
      </c>
      <c r="M177" s="2">
        <v>0.33387799564270199</v>
      </c>
      <c r="N177" s="2">
        <v>0.33944954128440402</v>
      </c>
    </row>
    <row r="178" spans="1:15" x14ac:dyDescent="0.3">
      <c r="A178" s="8" t="s">
        <v>202</v>
      </c>
      <c r="B178" s="8" t="s">
        <v>68</v>
      </c>
      <c r="C178" s="2">
        <v>0.44019933554817298</v>
      </c>
      <c r="D178" s="2">
        <v>0.432022471910112</v>
      </c>
      <c r="E178" s="2">
        <v>0.41671503192106801</v>
      </c>
      <c r="F178" s="2">
        <v>0.405875952121872</v>
      </c>
      <c r="G178" s="2">
        <v>0.40950837385197197</v>
      </c>
      <c r="H178" s="2">
        <v>0.40534871525957</v>
      </c>
      <c r="I178" s="2">
        <v>0.40426612493651598</v>
      </c>
      <c r="J178" s="2">
        <v>0.39833414992650701</v>
      </c>
      <c r="K178" s="2">
        <v>0.39587426326129699</v>
      </c>
      <c r="L178" s="2">
        <v>0.39672604718343801</v>
      </c>
      <c r="M178" s="2">
        <v>0.384205426356589</v>
      </c>
      <c r="N178" s="2">
        <v>0.36935258500232898</v>
      </c>
    </row>
    <row r="179" spans="1:15" x14ac:dyDescent="0.3">
      <c r="A179" s="8" t="s">
        <v>202</v>
      </c>
      <c r="B179" s="8" t="s">
        <v>69</v>
      </c>
      <c r="C179" s="2">
        <v>0.59013605442176897</v>
      </c>
      <c r="D179" s="2">
        <v>0.58125000000000004</v>
      </c>
      <c r="E179" s="2">
        <v>0.56122448979591799</v>
      </c>
      <c r="F179" s="2">
        <v>0.54109961894392999</v>
      </c>
      <c r="G179" s="2">
        <v>0.51746724890829698</v>
      </c>
      <c r="H179" s="2">
        <v>0.51263736263736304</v>
      </c>
      <c r="I179" s="2">
        <v>0.49493813273340798</v>
      </c>
      <c r="J179" s="2">
        <v>0.46728430804863902</v>
      </c>
      <c r="K179" s="2">
        <v>0.46472303206997101</v>
      </c>
      <c r="L179" s="2">
        <v>0.44982896237172199</v>
      </c>
      <c r="M179" s="2">
        <v>0.43460166468489903</v>
      </c>
      <c r="N179" s="2">
        <v>0.43185840707964601</v>
      </c>
    </row>
    <row r="180" spans="1:15" x14ac:dyDescent="0.3">
      <c r="A180" s="8" t="s">
        <v>202</v>
      </c>
      <c r="B180" s="8" t="s">
        <v>70</v>
      </c>
      <c r="C180" s="2">
        <v>0.78197064989517795</v>
      </c>
      <c r="D180" s="2">
        <v>0.77802197802197803</v>
      </c>
      <c r="E180" s="2">
        <v>0.77701149425287397</v>
      </c>
      <c r="F180" s="2">
        <v>0.73930753564154805</v>
      </c>
      <c r="G180" s="2">
        <v>0.72950819672131195</v>
      </c>
      <c r="H180" s="2">
        <v>0.72641509433962304</v>
      </c>
      <c r="I180" s="2">
        <v>0.68</v>
      </c>
      <c r="J180" s="2">
        <v>0.65654952076677298</v>
      </c>
      <c r="K180" s="2">
        <v>0.64655172413793105</v>
      </c>
      <c r="L180" s="2">
        <v>0.62330623306233102</v>
      </c>
      <c r="M180" s="2">
        <v>0.60205580029368599</v>
      </c>
      <c r="N180" s="2">
        <v>0.59451219512195097</v>
      </c>
    </row>
    <row r="181" spans="1:15" x14ac:dyDescent="0.3">
      <c r="A181" s="8" t="s">
        <v>202</v>
      </c>
      <c r="B181" s="8" t="s">
        <v>71</v>
      </c>
      <c r="C181" s="2">
        <v>0.9</v>
      </c>
      <c r="D181" s="2">
        <v>0.907407407407407</v>
      </c>
      <c r="E181" s="2">
        <v>0.90909090909090895</v>
      </c>
      <c r="F181" s="2">
        <v>0.82</v>
      </c>
      <c r="G181" s="2">
        <v>0.88888888888888895</v>
      </c>
      <c r="H181" s="2">
        <v>0.90909090909090895</v>
      </c>
      <c r="I181" s="2">
        <v>0.87755102040816302</v>
      </c>
      <c r="J181" s="2">
        <v>0.87037037037037002</v>
      </c>
      <c r="K181" s="2">
        <v>0.90909090909090895</v>
      </c>
      <c r="L181" s="2">
        <v>0.85</v>
      </c>
      <c r="M181" s="2">
        <v>0.86111111111111105</v>
      </c>
      <c r="N181" s="2">
        <v>0.83783783783783805</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60</v>
      </c>
      <c r="C186" s="2">
        <v>-0.52941176470588203</v>
      </c>
      <c r="D186" s="2">
        <v>1.0625</v>
      </c>
      <c r="E186" s="2">
        <v>0</v>
      </c>
      <c r="F186" s="2">
        <v>0.24242424242424199</v>
      </c>
      <c r="G186" s="2">
        <v>-0.39024390243902402</v>
      </c>
      <c r="H186" s="2">
        <v>-0.36</v>
      </c>
      <c r="I186" s="2">
        <v>0</v>
      </c>
      <c r="J186" s="2">
        <v>-0.125</v>
      </c>
      <c r="K186" s="2">
        <v>-0.28571428571428598</v>
      </c>
      <c r="L186" s="2">
        <v>0.6</v>
      </c>
      <c r="M186" s="2">
        <v>-1</v>
      </c>
      <c r="N186" s="3">
        <v>-1</v>
      </c>
      <c r="O186" s="3">
        <v>-1</v>
      </c>
    </row>
    <row r="187" spans="1:15" x14ac:dyDescent="0.3">
      <c r="A187" s="8" t="s">
        <v>196</v>
      </c>
      <c r="B187" s="8" t="s">
        <v>61</v>
      </c>
      <c r="C187" s="2">
        <v>7.1428571428571397E-2</v>
      </c>
      <c r="D187" s="2">
        <v>4.2307692307692303E-2</v>
      </c>
      <c r="E187" s="2">
        <v>-9.7170971709717099E-2</v>
      </c>
      <c r="F187" s="2">
        <v>2.72479564032698E-2</v>
      </c>
      <c r="G187" s="2">
        <v>5.96816976127321E-2</v>
      </c>
      <c r="H187" s="2">
        <v>-5.00625782227785E-3</v>
      </c>
      <c r="I187" s="2">
        <v>-0.11823899371069201</v>
      </c>
      <c r="J187" s="2">
        <v>0.19971469329529201</v>
      </c>
      <c r="K187" s="2">
        <v>4.8751486325802597E-2</v>
      </c>
      <c r="L187" s="2">
        <v>9.2970521541950096E-2</v>
      </c>
      <c r="M187" s="2">
        <v>-0.102697095435685</v>
      </c>
      <c r="N187" s="3">
        <v>0.2339514978602</v>
      </c>
      <c r="O187" s="3">
        <v>6.39606396063961E-2</v>
      </c>
    </row>
    <row r="188" spans="1:15" x14ac:dyDescent="0.3">
      <c r="A188" s="8" t="s">
        <v>196</v>
      </c>
      <c r="B188" s="8" t="s">
        <v>62</v>
      </c>
      <c r="C188" s="2">
        <v>4.4653349001175097E-2</v>
      </c>
      <c r="D188" s="2">
        <v>2.2497187851518601E-2</v>
      </c>
      <c r="E188" s="2">
        <v>-3.85038503850385E-2</v>
      </c>
      <c r="F188" s="2">
        <v>2.2883295194508001E-2</v>
      </c>
      <c r="G188" s="2">
        <v>-1.11856823266219E-2</v>
      </c>
      <c r="H188" s="2">
        <v>3.1674208144796399E-2</v>
      </c>
      <c r="I188" s="2">
        <v>-6.25E-2</v>
      </c>
      <c r="J188" s="2">
        <v>0.16023391812865501</v>
      </c>
      <c r="K188" s="2">
        <v>5.3427419354838697E-2</v>
      </c>
      <c r="L188" s="2">
        <v>0.119617224880383</v>
      </c>
      <c r="M188" s="2">
        <v>6.8376068376068402E-3</v>
      </c>
      <c r="N188" s="3">
        <v>0.37777777777777799</v>
      </c>
      <c r="O188" s="3">
        <v>0.295929592959296</v>
      </c>
    </row>
    <row r="189" spans="1:15" x14ac:dyDescent="0.3">
      <c r="A189" s="8" t="s">
        <v>196</v>
      </c>
      <c r="B189" s="8" t="s">
        <v>63</v>
      </c>
      <c r="C189" s="2">
        <v>4.23011844331641E-2</v>
      </c>
      <c r="D189" s="2">
        <v>5.3571428571428603E-2</v>
      </c>
      <c r="E189" s="2">
        <v>-2.6194144838212599E-2</v>
      </c>
      <c r="F189" s="2">
        <v>3.1645569620253201E-2</v>
      </c>
      <c r="G189" s="2">
        <v>3.5276073619631899E-2</v>
      </c>
      <c r="H189" s="2">
        <v>-2.9629629629629602E-3</v>
      </c>
      <c r="I189" s="2">
        <v>-4.7548291233283801E-2</v>
      </c>
      <c r="J189" s="2">
        <v>0.112324492979719</v>
      </c>
      <c r="K189" s="2">
        <v>4.3478260869565202E-2</v>
      </c>
      <c r="L189" s="2">
        <v>9.0053763440860204E-2</v>
      </c>
      <c r="M189" s="2">
        <v>2.7127003699136901E-2</v>
      </c>
      <c r="N189" s="3">
        <v>0.29953198127925101</v>
      </c>
      <c r="O189" s="3">
        <v>0.28351309707241901</v>
      </c>
    </row>
    <row r="190" spans="1:15" x14ac:dyDescent="0.3">
      <c r="A190" s="8" t="s">
        <v>196</v>
      </c>
      <c r="B190" s="8" t="s">
        <v>64</v>
      </c>
      <c r="C190" s="2">
        <v>0.11363636363636399</v>
      </c>
      <c r="D190" s="2">
        <v>-8.1632653061224497E-2</v>
      </c>
      <c r="E190" s="2">
        <v>-0.17777777777777801</v>
      </c>
      <c r="F190" s="2">
        <v>0.162162162162162</v>
      </c>
      <c r="G190" s="2">
        <v>0</v>
      </c>
      <c r="H190" s="2">
        <v>0.108527131782946</v>
      </c>
      <c r="I190" s="2">
        <v>6.2937062937062901E-2</v>
      </c>
      <c r="J190" s="2">
        <v>0.197368421052632</v>
      </c>
      <c r="K190" s="2">
        <v>8.7912087912087905E-2</v>
      </c>
      <c r="L190" s="2">
        <v>0.14141414141414099</v>
      </c>
      <c r="M190" s="2">
        <v>5.7522123893805302E-2</v>
      </c>
      <c r="N190" s="3">
        <v>0.57236842105263197</v>
      </c>
      <c r="O190" s="3">
        <v>0.77037037037037004</v>
      </c>
    </row>
    <row r="191" spans="1:15" x14ac:dyDescent="0.3">
      <c r="A191" s="8" t="s">
        <v>196</v>
      </c>
      <c r="B191" s="8" t="s">
        <v>65</v>
      </c>
      <c r="C191" s="2">
        <v>0.05</v>
      </c>
      <c r="D191" s="2">
        <v>-9.5238095238095205E-2</v>
      </c>
      <c r="E191" s="2">
        <v>-0.26315789473684198</v>
      </c>
      <c r="F191" s="2">
        <v>-0.214285714285714</v>
      </c>
      <c r="G191" s="2">
        <v>-9.0909090909090898E-2</v>
      </c>
      <c r="H191" s="2">
        <v>0.4</v>
      </c>
      <c r="I191" s="2">
        <v>-7.1428571428571397E-2</v>
      </c>
      <c r="J191" s="2">
        <v>0.69230769230769196</v>
      </c>
      <c r="K191" s="2">
        <v>-4.5454545454545497E-2</v>
      </c>
      <c r="L191" s="2">
        <v>0.28571428571428598</v>
      </c>
      <c r="M191" s="2">
        <v>0</v>
      </c>
      <c r="N191" s="3">
        <v>1.07692307692308</v>
      </c>
      <c r="O191" s="3">
        <v>0.42105263157894701</v>
      </c>
    </row>
    <row r="192" spans="1:15" x14ac:dyDescent="0.3">
      <c r="A192" s="8" t="s">
        <v>196</v>
      </c>
      <c r="B192" s="8" t="s">
        <v>66</v>
      </c>
      <c r="C192" s="2">
        <v>0.41666666666666702</v>
      </c>
      <c r="D192" s="2">
        <v>0.29411764705882398</v>
      </c>
      <c r="E192" s="2">
        <v>-0.40909090909090901</v>
      </c>
      <c r="F192" s="2">
        <v>-0.46153846153846201</v>
      </c>
      <c r="G192" s="2">
        <v>0.71428571428571397</v>
      </c>
      <c r="H192" s="2">
        <v>-0.16666666666666699</v>
      </c>
      <c r="I192" s="2">
        <v>-0.2</v>
      </c>
      <c r="J192" s="2">
        <v>0.25</v>
      </c>
      <c r="K192" s="2">
        <v>-0.3</v>
      </c>
      <c r="L192" s="2">
        <v>0.71428571428571397</v>
      </c>
      <c r="M192" s="2">
        <v>-0.83333333333333304</v>
      </c>
      <c r="N192" s="3">
        <v>-0.75</v>
      </c>
      <c r="O192" s="3">
        <v>-0.90909090909090895</v>
      </c>
    </row>
    <row r="193" spans="1:15" x14ac:dyDescent="0.3">
      <c r="A193" s="8" t="s">
        <v>196</v>
      </c>
      <c r="B193" s="8" t="s">
        <v>67</v>
      </c>
      <c r="C193" s="2">
        <v>9.7465886939571093E-3</v>
      </c>
      <c r="D193" s="2">
        <v>5.7915057915057903E-3</v>
      </c>
      <c r="E193" s="2">
        <v>-0.11516314779270601</v>
      </c>
      <c r="F193" s="2">
        <v>-6.5075921908893698E-3</v>
      </c>
      <c r="G193" s="2">
        <v>-2.1834061135371199E-2</v>
      </c>
      <c r="H193" s="2">
        <v>-4.4642857142857102E-2</v>
      </c>
      <c r="I193" s="2">
        <v>-7.2429906542056097E-2</v>
      </c>
      <c r="J193" s="2">
        <v>0.11083123425692699</v>
      </c>
      <c r="K193" s="2">
        <v>8.3900226757369606E-2</v>
      </c>
      <c r="L193" s="2">
        <v>6.6945606694560705E-2</v>
      </c>
      <c r="M193" s="2">
        <v>-8.6274509803921595E-2</v>
      </c>
      <c r="N193" s="3">
        <v>0.173803526448363</v>
      </c>
      <c r="O193" s="3">
        <v>-0.105566218809981</v>
      </c>
    </row>
    <row r="194" spans="1:15" x14ac:dyDescent="0.3">
      <c r="A194" s="8" t="s">
        <v>196</v>
      </c>
      <c r="B194" s="8" t="s">
        <v>68</v>
      </c>
      <c r="C194" s="2">
        <v>-1.37362637362637E-3</v>
      </c>
      <c r="D194" s="2">
        <v>-2.7510316368638201E-3</v>
      </c>
      <c r="E194" s="2">
        <v>-9.1034482758620694E-2</v>
      </c>
      <c r="F194" s="2">
        <v>1.5174506828528099E-3</v>
      </c>
      <c r="G194" s="2">
        <v>-4.5454545454545496E-3</v>
      </c>
      <c r="H194" s="2">
        <v>2.2831050228310501E-2</v>
      </c>
      <c r="I194" s="2">
        <v>-4.6130952380952397E-2</v>
      </c>
      <c r="J194" s="2">
        <v>1.4040561622464901E-2</v>
      </c>
      <c r="K194" s="2">
        <v>7.6923076923076901E-3</v>
      </c>
      <c r="L194" s="2">
        <v>0.11603053435114501</v>
      </c>
      <c r="M194" s="2">
        <v>-5.7455540355677202E-2</v>
      </c>
      <c r="N194" s="3">
        <v>7.4882995319812795E-2</v>
      </c>
      <c r="O194" s="3">
        <v>-4.9655172413793101E-2</v>
      </c>
    </row>
    <row r="195" spans="1:15" x14ac:dyDescent="0.3">
      <c r="A195" s="8" t="s">
        <v>196</v>
      </c>
      <c r="B195" s="8" t="s">
        <v>69</v>
      </c>
      <c r="C195" s="2">
        <v>-1.88679245283019E-2</v>
      </c>
      <c r="D195" s="2">
        <v>-3.54251012145749E-2</v>
      </c>
      <c r="E195" s="2">
        <v>-8.9192025183630605E-2</v>
      </c>
      <c r="F195" s="2">
        <v>-5.6451612903225798E-2</v>
      </c>
      <c r="G195" s="2">
        <v>-4.0293040293040303E-2</v>
      </c>
      <c r="H195" s="2">
        <v>-6.4885496183206104E-2</v>
      </c>
      <c r="I195" s="2">
        <v>-8.4353741496598605E-2</v>
      </c>
      <c r="J195" s="2">
        <v>1.04011887072808E-2</v>
      </c>
      <c r="K195" s="2">
        <v>-3.6764705882352901E-2</v>
      </c>
      <c r="L195" s="2">
        <v>3.2061068702290099E-2</v>
      </c>
      <c r="M195" s="2">
        <v>-1.7751479289940801E-2</v>
      </c>
      <c r="N195" s="3">
        <v>-1.33729569093611E-2</v>
      </c>
      <c r="O195" s="3">
        <v>-0.30325288562434399</v>
      </c>
    </row>
    <row r="196" spans="1:15" x14ac:dyDescent="0.3">
      <c r="A196" s="8" t="s">
        <v>196</v>
      </c>
      <c r="B196" s="8" t="s">
        <v>70</v>
      </c>
      <c r="C196" s="2">
        <v>-3.8626609442060103E-2</v>
      </c>
      <c r="D196" s="2">
        <v>-3.7946428571428603E-2</v>
      </c>
      <c r="E196" s="2">
        <v>-0.118329466357309</v>
      </c>
      <c r="F196" s="2">
        <v>2.3684210526315801E-2</v>
      </c>
      <c r="G196" s="2">
        <v>3.5989717223650401E-2</v>
      </c>
      <c r="H196" s="2">
        <v>-1.4888337468982601E-2</v>
      </c>
      <c r="I196" s="2">
        <v>-2.77078085642317E-2</v>
      </c>
      <c r="J196" s="2">
        <v>3.6269430051813503E-2</v>
      </c>
      <c r="K196" s="2">
        <v>3.5000000000000003E-2</v>
      </c>
      <c r="L196" s="2">
        <v>3.1400966183574901E-2</v>
      </c>
      <c r="M196" s="2">
        <v>-1.63934426229508E-2</v>
      </c>
      <c r="N196" s="3">
        <v>8.8082901554404097E-2</v>
      </c>
      <c r="O196" s="3">
        <v>-2.5522041763341101E-2</v>
      </c>
    </row>
    <row r="197" spans="1:15" x14ac:dyDescent="0.3">
      <c r="A197" s="8" t="s">
        <v>196</v>
      </c>
      <c r="B197" s="8" t="s">
        <v>71</v>
      </c>
      <c r="C197" s="2">
        <v>0.10101010101010099</v>
      </c>
      <c r="D197" s="2">
        <v>-9.1743119266055103E-3</v>
      </c>
      <c r="E197" s="2">
        <v>-0.35185185185185203</v>
      </c>
      <c r="F197" s="2">
        <v>-7.1428571428571397E-2</v>
      </c>
      <c r="G197" s="2">
        <v>0.15384615384615399</v>
      </c>
      <c r="H197" s="2">
        <v>0</v>
      </c>
      <c r="I197" s="2">
        <v>0.266666666666667</v>
      </c>
      <c r="J197" s="2">
        <v>2.1052631578947399E-2</v>
      </c>
      <c r="K197" s="2">
        <v>0.14432989690721601</v>
      </c>
      <c r="L197" s="2">
        <v>9.00900900900901E-2</v>
      </c>
      <c r="M197" s="2">
        <v>-1.6528925619834701E-2</v>
      </c>
      <c r="N197" s="3">
        <v>0.25263157894736799</v>
      </c>
      <c r="O197" s="3">
        <v>0.101851851851852</v>
      </c>
    </row>
    <row r="198" spans="1:15" x14ac:dyDescent="0.3">
      <c r="A198" s="8" t="s">
        <v>197</v>
      </c>
      <c r="B198" s="8" t="s">
        <v>60</v>
      </c>
      <c r="C198" s="2">
        <v>0.146666666666667</v>
      </c>
      <c r="D198" s="2">
        <v>0.32558139534883701</v>
      </c>
      <c r="E198" s="2">
        <v>-0.19298245614035101</v>
      </c>
      <c r="F198" s="2">
        <v>-0.108695652173913</v>
      </c>
      <c r="G198" s="2">
        <v>-0.15853658536585399</v>
      </c>
      <c r="H198" s="2">
        <v>0.101449275362319</v>
      </c>
      <c r="I198" s="2">
        <v>-0.144736842105263</v>
      </c>
      <c r="J198" s="2">
        <v>-0.4</v>
      </c>
      <c r="K198" s="2">
        <v>0.256410256410256</v>
      </c>
      <c r="L198" s="2">
        <v>-0.30612244897959201</v>
      </c>
      <c r="M198" s="2">
        <v>-0.20588235294117599</v>
      </c>
      <c r="N198" s="3">
        <v>-0.58461538461538498</v>
      </c>
      <c r="O198" s="3">
        <v>-0.76315789473684204</v>
      </c>
    </row>
    <row r="199" spans="1:15" x14ac:dyDescent="0.3">
      <c r="A199" s="8" t="s">
        <v>197</v>
      </c>
      <c r="B199" s="8" t="s">
        <v>61</v>
      </c>
      <c r="C199" s="2">
        <v>6.41809290953545E-2</v>
      </c>
      <c r="D199" s="2">
        <v>5.4566341183228E-2</v>
      </c>
      <c r="E199" s="2">
        <v>6.6448801742919394E-2</v>
      </c>
      <c r="F199" s="2">
        <v>6.43513789581205E-2</v>
      </c>
      <c r="G199" s="2">
        <v>4.0307101727447198E-2</v>
      </c>
      <c r="H199" s="2">
        <v>5.07380073800738E-2</v>
      </c>
      <c r="I199" s="2">
        <v>4.0825285338015799E-2</v>
      </c>
      <c r="J199" s="2">
        <v>1.0544074230282601E-2</v>
      </c>
      <c r="K199" s="2">
        <v>-1.08514190317195E-2</v>
      </c>
      <c r="L199" s="2">
        <v>-3.75527426160338E-2</v>
      </c>
      <c r="M199" s="2">
        <v>-1.13985094256905E-2</v>
      </c>
      <c r="N199" s="3">
        <v>-4.8924504428511199E-2</v>
      </c>
      <c r="O199" s="3">
        <v>0.22821350762527201</v>
      </c>
    </row>
    <row r="200" spans="1:15" x14ac:dyDescent="0.3">
      <c r="A200" s="8" t="s">
        <v>197</v>
      </c>
      <c r="B200" s="8" t="s">
        <v>62</v>
      </c>
      <c r="C200" s="2">
        <v>2.5146689019279099E-2</v>
      </c>
      <c r="D200" s="2">
        <v>2.8618152085036801E-2</v>
      </c>
      <c r="E200" s="2">
        <v>1.58982511923688E-2</v>
      </c>
      <c r="F200" s="2">
        <v>4.2253521126760597E-2</v>
      </c>
      <c r="G200" s="2">
        <v>7.4324324324324301E-2</v>
      </c>
      <c r="H200" s="2">
        <v>7.3375262054507298E-2</v>
      </c>
      <c r="I200" s="2">
        <v>7.8125E-2</v>
      </c>
      <c r="J200" s="2">
        <v>7.3067632850241607E-2</v>
      </c>
      <c r="K200" s="2">
        <v>5.7400112549240302E-2</v>
      </c>
      <c r="L200" s="2">
        <v>2.0223523150611999E-2</v>
      </c>
      <c r="M200" s="2">
        <v>8.0333854981742295E-2</v>
      </c>
      <c r="N200" s="3">
        <v>0.25060386473430002</v>
      </c>
      <c r="O200" s="3">
        <v>0.64626391096979297</v>
      </c>
    </row>
    <row r="201" spans="1:15" x14ac:dyDescent="0.3">
      <c r="A201" s="8" t="s">
        <v>197</v>
      </c>
      <c r="B201" s="8" t="s">
        <v>63</v>
      </c>
      <c r="C201" s="2">
        <v>5.8673469387755098E-2</v>
      </c>
      <c r="D201" s="2">
        <v>3.0120481927710802E-2</v>
      </c>
      <c r="E201" s="2">
        <v>4.0935672514619902E-2</v>
      </c>
      <c r="F201" s="2">
        <v>3.3707865168539297E-2</v>
      </c>
      <c r="G201" s="2">
        <v>0</v>
      </c>
      <c r="H201" s="2">
        <v>5.21739130434783E-2</v>
      </c>
      <c r="I201" s="2">
        <v>3.5123966942148803E-2</v>
      </c>
      <c r="J201" s="2">
        <v>8.1836327345309406E-2</v>
      </c>
      <c r="K201" s="2">
        <v>3.2287822878228803E-2</v>
      </c>
      <c r="L201" s="2">
        <v>1.34048257372654E-2</v>
      </c>
      <c r="M201" s="2">
        <v>4.1446208112874798E-2</v>
      </c>
      <c r="N201" s="3">
        <v>0.17864271457085801</v>
      </c>
      <c r="O201" s="3">
        <v>0.38128654970760201</v>
      </c>
    </row>
    <row r="202" spans="1:15" x14ac:dyDescent="0.3">
      <c r="A202" s="8" t="s">
        <v>197</v>
      </c>
      <c r="B202" s="8" t="s">
        <v>64</v>
      </c>
      <c r="C202" s="2">
        <v>-2.07792207792208E-2</v>
      </c>
      <c r="D202" s="2">
        <v>-2.1220159151193602E-2</v>
      </c>
      <c r="E202" s="2">
        <v>-4.0650406504064998E-2</v>
      </c>
      <c r="F202" s="2">
        <v>-1.6949152542372899E-2</v>
      </c>
      <c r="G202" s="2">
        <v>4.0229885057471299E-2</v>
      </c>
      <c r="H202" s="2">
        <v>3.3149171270718203E-2</v>
      </c>
      <c r="I202" s="2">
        <v>7.2192513368983996E-2</v>
      </c>
      <c r="J202" s="2">
        <v>5.7356608478803001E-2</v>
      </c>
      <c r="K202" s="2">
        <v>2.3584905660377401E-3</v>
      </c>
      <c r="L202" s="2">
        <v>4.4705882352941199E-2</v>
      </c>
      <c r="M202" s="2">
        <v>5.63063063063063E-2</v>
      </c>
      <c r="N202" s="3">
        <v>0.16957605985037399</v>
      </c>
      <c r="O202" s="3">
        <v>0.27100271002710002</v>
      </c>
    </row>
    <row r="203" spans="1:15" x14ac:dyDescent="0.3">
      <c r="A203" s="8" t="s">
        <v>197</v>
      </c>
      <c r="B203" s="8" t="s">
        <v>65</v>
      </c>
      <c r="C203" s="2">
        <v>-0.115789473684211</v>
      </c>
      <c r="D203" s="2">
        <v>-5.95238095238095E-2</v>
      </c>
      <c r="E203" s="2">
        <v>-8.8607594936708903E-2</v>
      </c>
      <c r="F203" s="2">
        <v>0.125</v>
      </c>
      <c r="G203" s="2">
        <v>3.7037037037037E-2</v>
      </c>
      <c r="H203" s="2">
        <v>0.16666666666666699</v>
      </c>
      <c r="I203" s="2">
        <v>7.1428571428571397E-2</v>
      </c>
      <c r="J203" s="2">
        <v>3.8095238095238099E-2</v>
      </c>
      <c r="K203" s="2">
        <v>9.1743119266055103E-3</v>
      </c>
      <c r="L203" s="2">
        <v>-2.7272727272727299E-2</v>
      </c>
      <c r="M203" s="2">
        <v>1.86915887850467E-2</v>
      </c>
      <c r="N203" s="3">
        <v>3.8095238095238099E-2</v>
      </c>
      <c r="O203" s="3">
        <v>0.379746835443038</v>
      </c>
    </row>
    <row r="204" spans="1:15" x14ac:dyDescent="0.3">
      <c r="A204" s="8" t="s">
        <v>197</v>
      </c>
      <c r="B204" s="8" t="s">
        <v>66</v>
      </c>
      <c r="C204" s="2">
        <v>0.125</v>
      </c>
      <c r="D204" s="2">
        <v>7.4074074074074098E-2</v>
      </c>
      <c r="E204" s="2">
        <v>0.17241379310344801</v>
      </c>
      <c r="F204" s="2">
        <v>-0.29411764705882398</v>
      </c>
      <c r="G204" s="2">
        <v>0.29166666666666702</v>
      </c>
      <c r="H204" s="2">
        <v>3.2258064516128997E-2</v>
      </c>
      <c r="I204" s="2">
        <v>-0.125</v>
      </c>
      <c r="J204" s="2">
        <v>0</v>
      </c>
      <c r="K204" s="2">
        <v>-0.60714285714285698</v>
      </c>
      <c r="L204" s="2">
        <v>0.54545454545454497</v>
      </c>
      <c r="M204" s="2">
        <v>-5.8823529411764698E-2</v>
      </c>
      <c r="N204" s="3">
        <v>-0.42857142857142899</v>
      </c>
      <c r="O204" s="3">
        <v>-0.44827586206896602</v>
      </c>
    </row>
    <row r="205" spans="1:15" x14ac:dyDescent="0.3">
      <c r="A205" s="8" t="s">
        <v>197</v>
      </c>
      <c r="B205" s="8" t="s">
        <v>67</v>
      </c>
      <c r="C205" s="2">
        <v>2.1226415094339601E-2</v>
      </c>
      <c r="D205" s="2">
        <v>8.89145496535797E-2</v>
      </c>
      <c r="E205" s="2">
        <v>6.3626723223753996E-3</v>
      </c>
      <c r="F205" s="2">
        <v>1.4752370916754499E-2</v>
      </c>
      <c r="G205" s="2">
        <v>-2.0768431983385302E-3</v>
      </c>
      <c r="H205" s="2">
        <v>5.6191467221644101E-2</v>
      </c>
      <c r="I205" s="2">
        <v>3.3497536945812798E-2</v>
      </c>
      <c r="J205" s="2">
        <v>9.5328884652049594E-3</v>
      </c>
      <c r="K205" s="2">
        <v>6.6100094428706299E-3</v>
      </c>
      <c r="L205" s="2">
        <v>-6.19136960600375E-2</v>
      </c>
      <c r="M205" s="2">
        <v>5.5E-2</v>
      </c>
      <c r="N205" s="3">
        <v>5.7197330791229697E-3</v>
      </c>
      <c r="O205" s="3">
        <v>0.11876988335100699</v>
      </c>
    </row>
    <row r="206" spans="1:15" x14ac:dyDescent="0.3">
      <c r="A206" s="8" t="s">
        <v>197</v>
      </c>
      <c r="B206" s="8" t="s">
        <v>68</v>
      </c>
      <c r="C206" s="2">
        <v>-6.8337129840546698E-3</v>
      </c>
      <c r="D206" s="2">
        <v>2.2935779816513801E-2</v>
      </c>
      <c r="E206" s="2">
        <v>-2.2421524663677099E-3</v>
      </c>
      <c r="F206" s="2">
        <v>4.9438202247190997E-2</v>
      </c>
      <c r="G206" s="2">
        <v>1.39186295503212E-2</v>
      </c>
      <c r="H206" s="2">
        <v>3.1678986272439301E-3</v>
      </c>
      <c r="I206" s="2">
        <v>3.78947368421053E-2</v>
      </c>
      <c r="J206" s="2">
        <v>7.50507099391481E-2</v>
      </c>
      <c r="K206" s="2">
        <v>1.9811320754717001E-2</v>
      </c>
      <c r="L206" s="2">
        <v>1.85013876040703E-3</v>
      </c>
      <c r="M206" s="2">
        <v>2.0313942751615899E-2</v>
      </c>
      <c r="N206" s="3">
        <v>0.12068965517241401</v>
      </c>
      <c r="O206" s="3">
        <v>0.23878923766816099</v>
      </c>
    </row>
    <row r="207" spans="1:15" x14ac:dyDescent="0.3">
      <c r="A207" s="8" t="s">
        <v>197</v>
      </c>
      <c r="B207" s="8" t="s">
        <v>69</v>
      </c>
      <c r="C207" s="2">
        <v>6.5430752453653198E-3</v>
      </c>
      <c r="D207" s="2">
        <v>-7.5839653304441996E-3</v>
      </c>
      <c r="E207" s="2">
        <v>1.4192139737991299E-2</v>
      </c>
      <c r="F207" s="2">
        <v>-2.58342303552207E-2</v>
      </c>
      <c r="G207" s="2">
        <v>-1.1049723756906099E-2</v>
      </c>
      <c r="H207" s="2">
        <v>-1.5642458100558702E-2</v>
      </c>
      <c r="I207" s="2">
        <v>-3.8592508513053299E-2</v>
      </c>
      <c r="J207" s="2">
        <v>-1.5348288075560801E-2</v>
      </c>
      <c r="K207" s="2">
        <v>2.3980815347721799E-3</v>
      </c>
      <c r="L207" s="2">
        <v>8.3732057416267894E-3</v>
      </c>
      <c r="M207" s="2">
        <v>1.5421115065243201E-2</v>
      </c>
      <c r="N207" s="3">
        <v>1.0625737898465199E-2</v>
      </c>
      <c r="O207" s="3">
        <v>-6.5502183406113496E-2</v>
      </c>
    </row>
    <row r="208" spans="1:15" x14ac:dyDescent="0.3">
      <c r="A208" s="8" t="s">
        <v>197</v>
      </c>
      <c r="B208" s="8" t="s">
        <v>70</v>
      </c>
      <c r="C208" s="2">
        <v>-3.6855036855036903E-2</v>
      </c>
      <c r="D208" s="2">
        <v>-7.1428571428571397E-2</v>
      </c>
      <c r="E208" s="2">
        <v>-6.7307692307692304E-2</v>
      </c>
      <c r="F208" s="2">
        <v>-2.06185567010309E-2</v>
      </c>
      <c r="G208" s="2">
        <v>-6.7669172932330796E-2</v>
      </c>
      <c r="H208" s="2">
        <v>-4.8387096774193603E-3</v>
      </c>
      <c r="I208" s="2">
        <v>1.62074554294976E-2</v>
      </c>
      <c r="J208" s="2">
        <v>-1.9138755980861202E-2</v>
      </c>
      <c r="K208" s="2">
        <v>-2.1138211382113799E-2</v>
      </c>
      <c r="L208" s="2">
        <v>-3.3222591362126199E-3</v>
      </c>
      <c r="M208" s="2">
        <v>5.0000000000000001E-3</v>
      </c>
      <c r="N208" s="3">
        <v>-3.82775119617225E-2</v>
      </c>
      <c r="O208" s="3">
        <v>-0.17170329670329701</v>
      </c>
    </row>
    <row r="209" spans="1:15" x14ac:dyDescent="0.3">
      <c r="A209" s="8" t="s">
        <v>197</v>
      </c>
      <c r="B209" s="8" t="s">
        <v>71</v>
      </c>
      <c r="C209" s="2">
        <v>2.4691358024691398E-2</v>
      </c>
      <c r="D209" s="2">
        <v>-8.4337349397590397E-2</v>
      </c>
      <c r="E209" s="2">
        <v>-0.10197368421052599</v>
      </c>
      <c r="F209" s="2">
        <v>-2.5641025641025599E-2</v>
      </c>
      <c r="G209" s="2">
        <v>8.6466165413533802E-2</v>
      </c>
      <c r="H209" s="2">
        <v>0.110726643598616</v>
      </c>
      <c r="I209" s="2">
        <v>-3.1152647975077899E-2</v>
      </c>
      <c r="J209" s="2">
        <v>0.122186495176849</v>
      </c>
      <c r="K209" s="2">
        <v>1.14613180515759E-2</v>
      </c>
      <c r="L209" s="2">
        <v>-7.0821529745042494E-2</v>
      </c>
      <c r="M209" s="2">
        <v>5.1829268292682897E-2</v>
      </c>
      <c r="N209" s="3">
        <v>0.109324758842444</v>
      </c>
      <c r="O209" s="3">
        <v>0.134868421052632</v>
      </c>
    </row>
    <row r="210" spans="1:15" x14ac:dyDescent="0.3">
      <c r="A210" s="8" t="s">
        <v>198</v>
      </c>
      <c r="B210" s="8" t="s">
        <v>60</v>
      </c>
      <c r="C210" s="2">
        <v>2.04081632653061E-2</v>
      </c>
      <c r="D210" s="2">
        <v>-0.12</v>
      </c>
      <c r="E210" s="2">
        <v>0.23863636363636401</v>
      </c>
      <c r="F210" s="2">
        <v>-7.3394495412843999E-2</v>
      </c>
      <c r="G210" s="2">
        <v>-6.9306930693069299E-2</v>
      </c>
      <c r="H210" s="2">
        <v>-0.117021276595745</v>
      </c>
      <c r="I210" s="2">
        <v>-0.14457831325301199</v>
      </c>
      <c r="J210" s="2">
        <v>-4.2253521126760597E-2</v>
      </c>
      <c r="K210" s="2">
        <v>-0.17647058823529399</v>
      </c>
      <c r="L210" s="2">
        <v>-0.214285714285714</v>
      </c>
      <c r="M210" s="2">
        <v>-0.70454545454545503</v>
      </c>
      <c r="N210" s="3">
        <v>-0.81690140845070403</v>
      </c>
      <c r="O210" s="3">
        <v>-0.85227272727272696</v>
      </c>
    </row>
    <row r="211" spans="1:15" x14ac:dyDescent="0.3">
      <c r="A211" s="8" t="s">
        <v>198</v>
      </c>
      <c r="B211" s="8" t="s">
        <v>61</v>
      </c>
      <c r="C211" s="2">
        <v>3.5222052067381299E-2</v>
      </c>
      <c r="D211" s="2">
        <v>7.3224852071005903E-2</v>
      </c>
      <c r="E211" s="2">
        <v>0.115093039283253</v>
      </c>
      <c r="F211" s="2">
        <v>2.5339925834363401E-2</v>
      </c>
      <c r="G211" s="2">
        <v>2.8330319469560002E-2</v>
      </c>
      <c r="H211" s="2">
        <v>2.5205158264947201E-2</v>
      </c>
      <c r="I211" s="2">
        <v>5.3744997141223598E-2</v>
      </c>
      <c r="J211" s="2">
        <v>-5.9685295713510597E-2</v>
      </c>
      <c r="K211" s="2">
        <v>-5.1933064050779E-3</v>
      </c>
      <c r="L211" s="2">
        <v>-2.6102088167053401E-2</v>
      </c>
      <c r="M211" s="2">
        <v>-7.0279928528886204E-2</v>
      </c>
      <c r="N211" s="3">
        <v>-0.15301139446554499</v>
      </c>
      <c r="O211" s="3">
        <v>7.5809786354238504E-2</v>
      </c>
    </row>
    <row r="212" spans="1:15" x14ac:dyDescent="0.3">
      <c r="A212" s="8" t="s">
        <v>198</v>
      </c>
      <c r="B212" s="8" t="s">
        <v>62</v>
      </c>
      <c r="C212" s="2">
        <v>6.4777327935222704E-3</v>
      </c>
      <c r="D212" s="2">
        <v>1.6090104585679801E-2</v>
      </c>
      <c r="E212" s="2">
        <v>8.8677751385589906E-2</v>
      </c>
      <c r="F212" s="2">
        <v>5.0909090909090897E-2</v>
      </c>
      <c r="G212" s="2">
        <v>4.1522491349481001E-2</v>
      </c>
      <c r="H212" s="2">
        <v>5.5149501661129599E-2</v>
      </c>
      <c r="I212" s="2">
        <v>0.14231738035264499</v>
      </c>
      <c r="J212" s="2">
        <v>-9.9228224917309801E-3</v>
      </c>
      <c r="K212" s="2">
        <v>4.78841870824053E-2</v>
      </c>
      <c r="L212" s="2">
        <v>-1.16896918172157E-2</v>
      </c>
      <c r="M212" s="2">
        <v>3.4946236559139802E-2</v>
      </c>
      <c r="N212" s="3">
        <v>6.11907386990077E-2</v>
      </c>
      <c r="O212" s="3">
        <v>0.52414885193982597</v>
      </c>
    </row>
    <row r="213" spans="1:15" x14ac:dyDescent="0.3">
      <c r="A213" s="8" t="s">
        <v>198</v>
      </c>
      <c r="B213" s="8" t="s">
        <v>63</v>
      </c>
      <c r="C213" s="2">
        <v>3.5668789808917203E-2</v>
      </c>
      <c r="D213" s="2">
        <v>6.6420664206642097E-2</v>
      </c>
      <c r="E213" s="2">
        <v>8.4198385236447501E-2</v>
      </c>
      <c r="F213" s="2">
        <v>7.3404255319148903E-2</v>
      </c>
      <c r="G213" s="2">
        <v>5.1536174430128798E-2</v>
      </c>
      <c r="H213" s="2">
        <v>8.4825636192271403E-3</v>
      </c>
      <c r="I213" s="2">
        <v>7.1962616822429895E-2</v>
      </c>
      <c r="J213" s="2">
        <v>-4.5335658238883997E-2</v>
      </c>
      <c r="K213" s="2">
        <v>1.9178082191780799E-2</v>
      </c>
      <c r="L213" s="2">
        <v>5.3763440860215101E-3</v>
      </c>
      <c r="M213" s="2">
        <v>2.6737967914438499E-2</v>
      </c>
      <c r="N213" s="3">
        <v>4.3591979075849998E-3</v>
      </c>
      <c r="O213" s="3">
        <v>0.32871972318339099</v>
      </c>
    </row>
    <row r="214" spans="1:15" x14ac:dyDescent="0.3">
      <c r="A214" s="8" t="s">
        <v>198</v>
      </c>
      <c r="B214" s="8" t="s">
        <v>64</v>
      </c>
      <c r="C214" s="2">
        <v>2.48756218905473E-2</v>
      </c>
      <c r="D214" s="2">
        <v>-0.111650485436893</v>
      </c>
      <c r="E214" s="2">
        <v>0.185792349726776</v>
      </c>
      <c r="F214" s="2">
        <v>-1.3824884792626699E-2</v>
      </c>
      <c r="G214" s="2">
        <v>9.3457943925233603E-3</v>
      </c>
      <c r="H214" s="2">
        <v>2.3148148148148098E-2</v>
      </c>
      <c r="I214" s="2">
        <v>5.8823529411764698E-2</v>
      </c>
      <c r="J214" s="2">
        <v>7.2649572649572697E-2</v>
      </c>
      <c r="K214" s="2">
        <v>0.18326693227091601</v>
      </c>
      <c r="L214" s="2">
        <v>-8.0808080808080801E-2</v>
      </c>
      <c r="M214" s="2">
        <v>-2.5641025641025599E-2</v>
      </c>
      <c r="N214" s="3">
        <v>0.13675213675213699</v>
      </c>
      <c r="O214" s="3">
        <v>0.45355191256830601</v>
      </c>
    </row>
    <row r="215" spans="1:15" x14ac:dyDescent="0.3">
      <c r="A215" s="8" t="s">
        <v>198</v>
      </c>
      <c r="B215" s="8" t="s">
        <v>65</v>
      </c>
      <c r="C215" s="2">
        <v>-7.3170731707317097E-2</v>
      </c>
      <c r="D215" s="2">
        <v>-0.105263157894737</v>
      </c>
      <c r="E215" s="2">
        <v>8.8235294117647106E-2</v>
      </c>
      <c r="F215" s="2">
        <v>0.162162162162162</v>
      </c>
      <c r="G215" s="2">
        <v>-9.3023255813953501E-2</v>
      </c>
      <c r="H215" s="2">
        <v>2.5641025641025599E-2</v>
      </c>
      <c r="I215" s="2">
        <v>0.125</v>
      </c>
      <c r="J215" s="2">
        <v>-4.4444444444444398E-2</v>
      </c>
      <c r="K215" s="2">
        <v>4.6511627906976702E-2</v>
      </c>
      <c r="L215" s="2">
        <v>-8.8888888888888906E-2</v>
      </c>
      <c r="M215" s="2">
        <v>0</v>
      </c>
      <c r="N215" s="3">
        <v>-8.8888888888888906E-2</v>
      </c>
      <c r="O215" s="3">
        <v>0.20588235294117599</v>
      </c>
    </row>
    <row r="216" spans="1:15" x14ac:dyDescent="0.3">
      <c r="A216" s="8" t="s">
        <v>198</v>
      </c>
      <c r="B216" s="8" t="s">
        <v>66</v>
      </c>
      <c r="C216" s="2">
        <v>-4.91803278688525E-2</v>
      </c>
      <c r="D216" s="2">
        <v>-0.25862068965517199</v>
      </c>
      <c r="E216" s="2">
        <v>0.372093023255814</v>
      </c>
      <c r="F216" s="2">
        <v>5.0847457627118599E-2</v>
      </c>
      <c r="G216" s="2">
        <v>-4.8387096774193498E-2</v>
      </c>
      <c r="H216" s="2">
        <v>-0.22033898305084701</v>
      </c>
      <c r="I216" s="2">
        <v>-0.30434782608695699</v>
      </c>
      <c r="J216" s="2">
        <v>-0.21875</v>
      </c>
      <c r="K216" s="2">
        <v>0.08</v>
      </c>
      <c r="L216" s="2">
        <v>-3.7037037037037E-2</v>
      </c>
      <c r="M216" s="2">
        <v>-0.65384615384615397</v>
      </c>
      <c r="N216" s="3">
        <v>-0.71875</v>
      </c>
      <c r="O216" s="3">
        <v>-0.79069767441860495</v>
      </c>
    </row>
    <row r="217" spans="1:15" x14ac:dyDescent="0.3">
      <c r="A217" s="8" t="s">
        <v>198</v>
      </c>
      <c r="B217" s="8" t="s">
        <v>67</v>
      </c>
      <c r="C217" s="2">
        <v>1.9736842105263198E-2</v>
      </c>
      <c r="D217" s="2">
        <v>8.2949308755760395E-3</v>
      </c>
      <c r="E217" s="2">
        <v>3.8391224862888498E-2</v>
      </c>
      <c r="F217" s="2">
        <v>-1.2323943661971801E-2</v>
      </c>
      <c r="G217" s="2">
        <v>-3.6541889483065998E-2</v>
      </c>
      <c r="H217" s="2">
        <v>-3.2377428307123E-2</v>
      </c>
      <c r="I217" s="2">
        <v>3.6328871892925399E-2</v>
      </c>
      <c r="J217" s="2">
        <v>-5.7195571955719601E-2</v>
      </c>
      <c r="K217" s="2">
        <v>6.6536203522504903E-2</v>
      </c>
      <c r="L217" s="2">
        <v>4.5871559633027498E-2</v>
      </c>
      <c r="M217" s="2">
        <v>-0.107017543859649</v>
      </c>
      <c r="N217" s="3">
        <v>-6.0885608856088597E-2</v>
      </c>
      <c r="O217" s="3">
        <v>-6.94698354661792E-2</v>
      </c>
    </row>
    <row r="218" spans="1:15" x14ac:dyDescent="0.3">
      <c r="A218" s="8" t="s">
        <v>198</v>
      </c>
      <c r="B218" s="8" t="s">
        <v>68</v>
      </c>
      <c r="C218" s="2">
        <v>-1.3229571984435799E-2</v>
      </c>
      <c r="D218" s="2">
        <v>-1.4195583596214501E-2</v>
      </c>
      <c r="E218" s="2">
        <v>6.9599999999999995E-2</v>
      </c>
      <c r="F218" s="2">
        <v>2.5430067314884099E-2</v>
      </c>
      <c r="G218" s="2">
        <v>3.35521517140773E-2</v>
      </c>
      <c r="H218" s="2">
        <v>3.8814396612561801E-2</v>
      </c>
      <c r="I218" s="2">
        <v>4.3478260869565202E-2</v>
      </c>
      <c r="J218" s="2">
        <v>-8.4635416666666696E-3</v>
      </c>
      <c r="K218" s="2">
        <v>3.2829940906106401E-3</v>
      </c>
      <c r="L218" s="2">
        <v>-4.9083769633507898E-2</v>
      </c>
      <c r="M218" s="2">
        <v>1.44528561596696E-2</v>
      </c>
      <c r="N218" s="3">
        <v>-4.0364583333333301E-2</v>
      </c>
      <c r="O218" s="3">
        <v>0.1792</v>
      </c>
    </row>
    <row r="219" spans="1:15" x14ac:dyDescent="0.3">
      <c r="A219" s="8" t="s">
        <v>198</v>
      </c>
      <c r="B219" s="8" t="s">
        <v>69</v>
      </c>
      <c r="C219" s="2">
        <v>-6.2026188835286001E-3</v>
      </c>
      <c r="D219" s="2">
        <v>5.5478502080443803E-3</v>
      </c>
      <c r="E219" s="2">
        <v>1.72413793103448E-2</v>
      </c>
      <c r="F219" s="2">
        <v>-2.0338983050847501E-3</v>
      </c>
      <c r="G219" s="2">
        <v>-5.2309782608695697E-2</v>
      </c>
      <c r="H219" s="2">
        <v>-3.9426523297491002E-2</v>
      </c>
      <c r="I219" s="2">
        <v>-8.9552238805970207E-3</v>
      </c>
      <c r="J219" s="2">
        <v>-4.1415662650602397E-2</v>
      </c>
      <c r="K219" s="2">
        <v>-3.4564021995286701E-2</v>
      </c>
      <c r="L219" s="2">
        <v>-4.96338486574451E-2</v>
      </c>
      <c r="M219" s="2">
        <v>-2.7397260273972601E-2</v>
      </c>
      <c r="N219" s="3">
        <v>-0.14457831325301199</v>
      </c>
      <c r="O219" s="3">
        <v>-0.216551724137931</v>
      </c>
    </row>
    <row r="220" spans="1:15" x14ac:dyDescent="0.3">
      <c r="A220" s="8" t="s">
        <v>198</v>
      </c>
      <c r="B220" s="8" t="s">
        <v>70</v>
      </c>
      <c r="C220" s="2">
        <v>-4.8342541436464097E-2</v>
      </c>
      <c r="D220" s="2">
        <v>-7.69230769230769E-2</v>
      </c>
      <c r="E220" s="2">
        <v>-6.2893081761006301E-3</v>
      </c>
      <c r="F220" s="2">
        <v>-5.5379746835443E-2</v>
      </c>
      <c r="G220" s="2">
        <v>-1.6750418760468999E-3</v>
      </c>
      <c r="H220" s="2">
        <v>3.02013422818792E-2</v>
      </c>
      <c r="I220" s="2">
        <v>1.6286644951140101E-3</v>
      </c>
      <c r="J220" s="2">
        <v>9.7560975609756097E-3</v>
      </c>
      <c r="K220" s="2">
        <v>6.4412238325281798E-2</v>
      </c>
      <c r="L220" s="2">
        <v>-4.0847201210287398E-2</v>
      </c>
      <c r="M220" s="2">
        <v>3.3123028391167202E-2</v>
      </c>
      <c r="N220" s="3">
        <v>6.50406504065041E-2</v>
      </c>
      <c r="O220" s="3">
        <v>2.9874213836478002E-2</v>
      </c>
    </row>
    <row r="221" spans="1:15" x14ac:dyDescent="0.3">
      <c r="A221" s="8" t="s">
        <v>198</v>
      </c>
      <c r="B221" s="8" t="s">
        <v>71</v>
      </c>
      <c r="C221" s="2">
        <v>-4.1884816753926697E-2</v>
      </c>
      <c r="D221" s="2">
        <v>-5.4644808743169397E-2</v>
      </c>
      <c r="E221" s="2">
        <v>8.0924855491329495E-2</v>
      </c>
      <c r="F221" s="2">
        <v>3.7433155080213901E-2</v>
      </c>
      <c r="G221" s="2">
        <v>-2.06185567010309E-2</v>
      </c>
      <c r="H221" s="2">
        <v>0.115789473684211</v>
      </c>
      <c r="I221" s="2">
        <v>3.3018867924528301E-2</v>
      </c>
      <c r="J221" s="2">
        <v>-4.1095890410958902E-2</v>
      </c>
      <c r="K221" s="2">
        <v>-8.5714285714285701E-2</v>
      </c>
      <c r="L221" s="2">
        <v>-0.104166666666667</v>
      </c>
      <c r="M221" s="2">
        <v>2.32558139534884E-2</v>
      </c>
      <c r="N221" s="3">
        <v>-0.19634703196347</v>
      </c>
      <c r="O221" s="3">
        <v>1.7341040462427699E-2</v>
      </c>
    </row>
    <row r="222" spans="1:15" x14ac:dyDescent="0.3">
      <c r="A222" s="8" t="s">
        <v>199</v>
      </c>
      <c r="B222" s="8" t="s">
        <v>60</v>
      </c>
      <c r="C222" s="2">
        <v>0.35616438356164398</v>
      </c>
      <c r="D222" s="2">
        <v>-6.0606060606060601E-2</v>
      </c>
      <c r="E222" s="2">
        <v>-3.2258064516128997E-2</v>
      </c>
      <c r="F222" s="2">
        <v>-0.2</v>
      </c>
      <c r="G222" s="2">
        <v>-0.180555555555556</v>
      </c>
      <c r="H222" s="2">
        <v>-0.25423728813559299</v>
      </c>
      <c r="I222" s="2">
        <v>2.27272727272727E-2</v>
      </c>
      <c r="J222" s="2">
        <v>-4.4444444444444398E-2</v>
      </c>
      <c r="K222" s="2">
        <v>-0.186046511627907</v>
      </c>
      <c r="L222" s="2">
        <v>-8.5714285714285701E-2</v>
      </c>
      <c r="M222" s="2">
        <v>-9.375E-2</v>
      </c>
      <c r="N222" s="3">
        <v>-0.35555555555555601</v>
      </c>
      <c r="O222" s="3">
        <v>-0.68817204301075297</v>
      </c>
    </row>
    <row r="223" spans="1:15" x14ac:dyDescent="0.3">
      <c r="A223" s="8" t="s">
        <v>199</v>
      </c>
      <c r="B223" s="8" t="s">
        <v>61</v>
      </c>
      <c r="C223" s="2">
        <v>5.3343949044586003E-2</v>
      </c>
      <c r="D223" s="2">
        <v>-1.8896447467875999E-2</v>
      </c>
      <c r="E223" s="2">
        <v>-3.8520801232665601E-3</v>
      </c>
      <c r="F223" s="2">
        <v>3.7122969837586998E-2</v>
      </c>
      <c r="G223" s="2">
        <v>4.1014168530947102E-2</v>
      </c>
      <c r="H223" s="2">
        <v>1.4326647564469899E-2</v>
      </c>
      <c r="I223" s="2">
        <v>5.6497175141242903E-3</v>
      </c>
      <c r="J223" s="2">
        <v>7.0224719101123604E-4</v>
      </c>
      <c r="K223" s="2">
        <v>3.7192982456140403E-2</v>
      </c>
      <c r="L223" s="2">
        <v>1.08254397834912E-2</v>
      </c>
      <c r="M223" s="2">
        <v>2.6773761713520701E-2</v>
      </c>
      <c r="N223" s="3">
        <v>7.7247191011235894E-2</v>
      </c>
      <c r="O223" s="3">
        <v>0.18181818181818199</v>
      </c>
    </row>
    <row r="224" spans="1:15" x14ac:dyDescent="0.3">
      <c r="A224" s="8" t="s">
        <v>199</v>
      </c>
      <c r="B224" s="8" t="s">
        <v>62</v>
      </c>
      <c r="C224" s="2">
        <v>4.8415492957746498E-2</v>
      </c>
      <c r="D224" s="2">
        <v>4.1141897565071403E-2</v>
      </c>
      <c r="E224" s="2">
        <v>1.6129032258064501E-3</v>
      </c>
      <c r="F224" s="2">
        <v>4.4283413848631201E-2</v>
      </c>
      <c r="G224" s="2">
        <v>3.62374710871241E-2</v>
      </c>
      <c r="H224" s="2">
        <v>5.5803571428571397E-2</v>
      </c>
      <c r="I224" s="2">
        <v>4.7216349541930901E-2</v>
      </c>
      <c r="J224" s="2">
        <v>1.61507402422611E-2</v>
      </c>
      <c r="K224" s="2">
        <v>6.75496688741722E-2</v>
      </c>
      <c r="L224" s="2">
        <v>4.8387096774193498E-2</v>
      </c>
      <c r="M224" s="2">
        <v>4.08284023668639E-2</v>
      </c>
      <c r="N224" s="3">
        <v>0.18371467025572</v>
      </c>
      <c r="O224" s="3">
        <v>0.418548387096774</v>
      </c>
    </row>
    <row r="225" spans="1:15" x14ac:dyDescent="0.3">
      <c r="A225" s="8" t="s">
        <v>199</v>
      </c>
      <c r="B225" s="8" t="s">
        <v>63</v>
      </c>
      <c r="C225" s="2">
        <v>7.8720787207872095E-2</v>
      </c>
      <c r="D225" s="2">
        <v>2.5085518814139101E-2</v>
      </c>
      <c r="E225" s="2">
        <v>2.55839822024472E-2</v>
      </c>
      <c r="F225" s="2">
        <v>2.3861171366594401E-2</v>
      </c>
      <c r="G225" s="2">
        <v>-1.0593220338983101E-3</v>
      </c>
      <c r="H225" s="2">
        <v>-1.80275715800636E-2</v>
      </c>
      <c r="I225" s="2">
        <v>3.3477321814254897E-2</v>
      </c>
      <c r="J225" s="2">
        <v>3.03030303030303E-2</v>
      </c>
      <c r="K225" s="2">
        <v>5.7809330628803203E-2</v>
      </c>
      <c r="L225" s="2">
        <v>2.2051773729626099E-2</v>
      </c>
      <c r="M225" s="2">
        <v>5.1594746716697899E-2</v>
      </c>
      <c r="N225" s="3">
        <v>0.17136886102403301</v>
      </c>
      <c r="O225" s="3">
        <v>0.24694104560622901</v>
      </c>
    </row>
    <row r="226" spans="1:15" x14ac:dyDescent="0.3">
      <c r="A226" s="8" t="s">
        <v>199</v>
      </c>
      <c r="B226" s="8" t="s">
        <v>64</v>
      </c>
      <c r="C226" s="2">
        <v>0.11888111888111901</v>
      </c>
      <c r="D226" s="2">
        <v>-8.7499999999999994E-2</v>
      </c>
      <c r="E226" s="2">
        <v>-2.7397260273972601E-2</v>
      </c>
      <c r="F226" s="2">
        <v>3.5211267605633798E-2</v>
      </c>
      <c r="G226" s="2">
        <v>0.102040816326531</v>
      </c>
      <c r="H226" s="2">
        <v>4.9382716049382699E-2</v>
      </c>
      <c r="I226" s="2">
        <v>2.3529411764705899E-2</v>
      </c>
      <c r="J226" s="2">
        <v>5.7471264367816098E-2</v>
      </c>
      <c r="K226" s="2">
        <v>0.14673913043478301</v>
      </c>
      <c r="L226" s="2">
        <v>0.15639810426540299</v>
      </c>
      <c r="M226" s="2">
        <v>2.4590163934426201E-2</v>
      </c>
      <c r="N226" s="3">
        <v>0.43678160919540199</v>
      </c>
      <c r="O226" s="3">
        <v>0.71232876712328796</v>
      </c>
    </row>
    <row r="227" spans="1:15" x14ac:dyDescent="0.3">
      <c r="A227" s="8" t="s">
        <v>199</v>
      </c>
      <c r="B227" s="8" t="s">
        <v>65</v>
      </c>
      <c r="C227" s="2">
        <v>0</v>
      </c>
      <c r="D227" s="2">
        <v>0</v>
      </c>
      <c r="E227" s="2">
        <v>0</v>
      </c>
      <c r="F227" s="2">
        <v>-0.19047619047618999</v>
      </c>
      <c r="G227" s="2">
        <v>0</v>
      </c>
      <c r="H227" s="2">
        <v>0.23529411764705899</v>
      </c>
      <c r="I227" s="2">
        <v>0.14285714285714299</v>
      </c>
      <c r="J227" s="2">
        <v>0</v>
      </c>
      <c r="K227" s="2">
        <v>-8.3333333333333301E-2</v>
      </c>
      <c r="L227" s="2">
        <v>0</v>
      </c>
      <c r="M227" s="2">
        <v>0.27272727272727298</v>
      </c>
      <c r="N227" s="3">
        <v>0.16666666666666699</v>
      </c>
      <c r="O227" s="3">
        <v>0.33333333333333298</v>
      </c>
    </row>
    <row r="228" spans="1:15" x14ac:dyDescent="0.3">
      <c r="A228" s="8" t="s">
        <v>199</v>
      </c>
      <c r="B228" s="8" t="s">
        <v>66</v>
      </c>
      <c r="C228" s="2">
        <v>0.43243243243243201</v>
      </c>
      <c r="D228" s="2">
        <v>0.15094339622641501</v>
      </c>
      <c r="E228" s="2">
        <v>-0.31147540983606598</v>
      </c>
      <c r="F228" s="2">
        <v>-7.1428571428571397E-2</v>
      </c>
      <c r="G228" s="2">
        <v>-7.69230769230769E-2</v>
      </c>
      <c r="H228" s="2">
        <v>-8.3333333333333301E-2</v>
      </c>
      <c r="I228" s="2">
        <v>0.33333333333333298</v>
      </c>
      <c r="J228" s="2">
        <v>-0.22727272727272699</v>
      </c>
      <c r="K228" s="2">
        <v>-0.20588235294117599</v>
      </c>
      <c r="L228" s="2">
        <v>-3.7037037037037E-2</v>
      </c>
      <c r="M228" s="2">
        <v>-0.115384615384615</v>
      </c>
      <c r="N228" s="3">
        <v>-0.47727272727272702</v>
      </c>
      <c r="O228" s="3">
        <v>-0.62295081967213095</v>
      </c>
    </row>
    <row r="229" spans="1:15" x14ac:dyDescent="0.3">
      <c r="A229" s="8" t="s">
        <v>199</v>
      </c>
      <c r="B229" s="8" t="s">
        <v>67</v>
      </c>
      <c r="C229" s="2">
        <v>0.118500604594921</v>
      </c>
      <c r="D229" s="2">
        <v>-7.6756756756756694E-2</v>
      </c>
      <c r="E229" s="2">
        <v>-6.2060889929742402E-2</v>
      </c>
      <c r="F229" s="2">
        <v>-1.9975031210986299E-2</v>
      </c>
      <c r="G229" s="2">
        <v>3.8216560509554101E-3</v>
      </c>
      <c r="H229" s="2">
        <v>-1.7766497461928901E-2</v>
      </c>
      <c r="I229" s="2">
        <v>-1.9379844961240299E-2</v>
      </c>
      <c r="J229" s="2">
        <v>7.7733860342555999E-2</v>
      </c>
      <c r="K229" s="2">
        <v>7.8239608801956004E-2</v>
      </c>
      <c r="L229" s="2">
        <v>9.9773242630385506E-2</v>
      </c>
      <c r="M229" s="2">
        <v>0.122680412371134</v>
      </c>
      <c r="N229" s="3">
        <v>0.434782608695652</v>
      </c>
      <c r="O229" s="3">
        <v>0.27517564402810302</v>
      </c>
    </row>
    <row r="230" spans="1:15" x14ac:dyDescent="0.3">
      <c r="A230" s="8" t="s">
        <v>199</v>
      </c>
      <c r="B230" s="8" t="s">
        <v>68</v>
      </c>
      <c r="C230" s="2">
        <v>6.7243035542747399E-3</v>
      </c>
      <c r="D230" s="2">
        <v>9.5419847328244304E-4</v>
      </c>
      <c r="E230" s="2">
        <v>-3.71782650142993E-2</v>
      </c>
      <c r="F230" s="2">
        <v>2.4752475247524799E-2</v>
      </c>
      <c r="G230" s="2">
        <v>5.9903381642512098E-2</v>
      </c>
      <c r="H230" s="2">
        <v>1.8231540565177801E-2</v>
      </c>
      <c r="I230" s="2">
        <v>1.70098478066249E-2</v>
      </c>
      <c r="J230" s="2">
        <v>-2.8169014084507001E-2</v>
      </c>
      <c r="K230" s="2">
        <v>3.0797101449275398E-2</v>
      </c>
      <c r="L230" s="2">
        <v>-1.66959578207381E-2</v>
      </c>
      <c r="M230" s="2">
        <v>2.3235031277926699E-2</v>
      </c>
      <c r="N230" s="3">
        <v>7.9225352112676107E-3</v>
      </c>
      <c r="O230" s="3">
        <v>9.1515729265967599E-2</v>
      </c>
    </row>
    <row r="231" spans="1:15" x14ac:dyDescent="0.3">
      <c r="A231" s="8" t="s">
        <v>199</v>
      </c>
      <c r="B231" s="8" t="s">
        <v>69</v>
      </c>
      <c r="C231" s="2">
        <v>-3.0534351145038198E-3</v>
      </c>
      <c r="D231" s="2">
        <v>-2.5267993874425701E-2</v>
      </c>
      <c r="E231" s="2">
        <v>-5.02749410840534E-2</v>
      </c>
      <c r="F231" s="2">
        <v>-2.2332506203473899E-2</v>
      </c>
      <c r="G231" s="2">
        <v>-5.92216582064298E-2</v>
      </c>
      <c r="H231" s="2">
        <v>-6.4748201438848907E-2</v>
      </c>
      <c r="I231" s="2">
        <v>-3.2692307692307701E-2</v>
      </c>
      <c r="J231" s="2">
        <v>-6.0636182902584497E-2</v>
      </c>
      <c r="K231" s="2">
        <v>1.05820105820106E-3</v>
      </c>
      <c r="L231" s="2">
        <v>4.2283298097251596E-3</v>
      </c>
      <c r="M231" s="2">
        <v>-1.0526315789473699E-3</v>
      </c>
      <c r="N231" s="3">
        <v>-5.6660039761431399E-2</v>
      </c>
      <c r="O231" s="3">
        <v>-0.25451688923802002</v>
      </c>
    </row>
    <row r="232" spans="1:15" x14ac:dyDescent="0.3">
      <c r="A232" s="8" t="s">
        <v>199</v>
      </c>
      <c r="B232" s="8" t="s">
        <v>70</v>
      </c>
      <c r="C232" s="2">
        <v>-2.15827338129496E-2</v>
      </c>
      <c r="D232" s="2">
        <v>-9.0073529411764705E-2</v>
      </c>
      <c r="E232" s="2">
        <v>-0.113131313131313</v>
      </c>
      <c r="F232" s="2">
        <v>-2.50569476082005E-2</v>
      </c>
      <c r="G232" s="2">
        <v>-3.9719626168224297E-2</v>
      </c>
      <c r="H232" s="2">
        <v>-1.9464720194647199E-2</v>
      </c>
      <c r="I232" s="2">
        <v>4.96277915632754E-3</v>
      </c>
      <c r="J232" s="2">
        <v>0.11358024691358</v>
      </c>
      <c r="K232" s="2">
        <v>3.1042128603104201E-2</v>
      </c>
      <c r="L232" s="2">
        <v>2.3655913978494598E-2</v>
      </c>
      <c r="M232" s="2">
        <v>3.1512605042016799E-2</v>
      </c>
      <c r="N232" s="3">
        <v>0.21234567901234599</v>
      </c>
      <c r="O232" s="3">
        <v>-8.0808080808080808E-3</v>
      </c>
    </row>
    <row r="233" spans="1:15" x14ac:dyDescent="0.3">
      <c r="A233" s="8" t="s">
        <v>199</v>
      </c>
      <c r="B233" s="8" t="s">
        <v>71</v>
      </c>
      <c r="C233" s="2">
        <v>-7.6433121019108305E-2</v>
      </c>
      <c r="D233" s="2">
        <v>-4.8275862068965503E-2</v>
      </c>
      <c r="E233" s="2">
        <v>-0.123188405797101</v>
      </c>
      <c r="F233" s="2">
        <v>-4.9586776859504099E-2</v>
      </c>
      <c r="G233" s="2">
        <v>8.6956521739130401E-3</v>
      </c>
      <c r="H233" s="2">
        <v>-4.31034482758621E-2</v>
      </c>
      <c r="I233" s="2">
        <v>-7.2072072072072099E-2</v>
      </c>
      <c r="J233" s="2">
        <v>-3.8834951456310697E-2</v>
      </c>
      <c r="K233" s="2">
        <v>4.0404040404040401E-2</v>
      </c>
      <c r="L233" s="2">
        <v>0</v>
      </c>
      <c r="M233" s="2">
        <v>1.94174757281553E-2</v>
      </c>
      <c r="N233" s="3">
        <v>1.94174757281553E-2</v>
      </c>
      <c r="O233" s="3">
        <v>-0.23913043478260901</v>
      </c>
    </row>
    <row r="234" spans="1:15" x14ac:dyDescent="0.3">
      <c r="A234" s="8" t="s">
        <v>200</v>
      </c>
      <c r="B234" s="8" t="s">
        <v>60</v>
      </c>
      <c r="C234" s="2">
        <v>-0.45652173913043498</v>
      </c>
      <c r="D234" s="2">
        <v>0.66</v>
      </c>
      <c r="E234" s="2">
        <v>8.4337349397590397E-2</v>
      </c>
      <c r="F234" s="2">
        <v>-0.18888888888888899</v>
      </c>
      <c r="G234" s="2">
        <v>-0.219178082191781</v>
      </c>
      <c r="H234" s="2">
        <v>-7.0175438596491196E-2</v>
      </c>
      <c r="I234" s="2">
        <v>0.22641509433962301</v>
      </c>
      <c r="J234" s="2">
        <v>-0.30769230769230799</v>
      </c>
      <c r="K234" s="2">
        <v>2.2222222222222199E-2</v>
      </c>
      <c r="L234" s="2">
        <v>-0.39130434782608697</v>
      </c>
      <c r="M234" s="2">
        <v>1.8928571428571399</v>
      </c>
      <c r="N234" s="3">
        <v>0.246153846153846</v>
      </c>
      <c r="O234" s="3">
        <v>-2.40963855421687E-2</v>
      </c>
    </row>
    <row r="235" spans="1:15" x14ac:dyDescent="0.3">
      <c r="A235" s="8" t="s">
        <v>200</v>
      </c>
      <c r="B235" s="8" t="s">
        <v>61</v>
      </c>
      <c r="C235" s="2">
        <v>7.8277886497064592E-3</v>
      </c>
      <c r="D235" s="2">
        <v>5.2427184466019398E-2</v>
      </c>
      <c r="E235" s="2">
        <v>5.8118081180811798E-2</v>
      </c>
      <c r="F235" s="2">
        <v>8.4568439407149101E-2</v>
      </c>
      <c r="G235" s="2">
        <v>6.5916398713826402E-2</v>
      </c>
      <c r="H235" s="2">
        <v>6.7873303167420799E-3</v>
      </c>
      <c r="I235" s="2">
        <v>2.9962546816479402E-3</v>
      </c>
      <c r="J235" s="2">
        <v>1.6430171769977599E-2</v>
      </c>
      <c r="K235" s="2">
        <v>8.08229243203527E-3</v>
      </c>
      <c r="L235" s="2">
        <v>-1.67638483965015E-2</v>
      </c>
      <c r="M235" s="2">
        <v>0.21349147516679001</v>
      </c>
      <c r="N235" s="3">
        <v>0.22255414488424199</v>
      </c>
      <c r="O235" s="3">
        <v>0.51014760147601501</v>
      </c>
    </row>
    <row r="236" spans="1:15" x14ac:dyDescent="0.3">
      <c r="A236" s="8" t="s">
        <v>200</v>
      </c>
      <c r="B236" s="8" t="s">
        <v>62</v>
      </c>
      <c r="C236" s="2">
        <v>-1.1494252873563201E-3</v>
      </c>
      <c r="D236" s="2">
        <v>3.56731875719217E-2</v>
      </c>
      <c r="E236" s="2">
        <v>7.4444444444444396E-2</v>
      </c>
      <c r="F236" s="2">
        <v>1.6546018614270901E-2</v>
      </c>
      <c r="G236" s="2">
        <v>7.1210579857578796E-2</v>
      </c>
      <c r="H236" s="2">
        <v>4.8433048433048402E-2</v>
      </c>
      <c r="I236" s="2">
        <v>5.1630434782608703E-2</v>
      </c>
      <c r="J236" s="2">
        <v>8.6993970714900906E-2</v>
      </c>
      <c r="K236" s="2">
        <v>0.10697305863708401</v>
      </c>
      <c r="L236" s="2">
        <v>1.1453113815318499E-2</v>
      </c>
      <c r="M236" s="2">
        <v>0.128096249115357</v>
      </c>
      <c r="N236" s="3">
        <v>0.37295434969853603</v>
      </c>
      <c r="O236" s="3">
        <v>0.77111111111111097</v>
      </c>
    </row>
    <row r="237" spans="1:15" x14ac:dyDescent="0.3">
      <c r="A237" s="8" t="s">
        <v>200</v>
      </c>
      <c r="B237" s="8" t="s">
        <v>63</v>
      </c>
      <c r="C237" s="2">
        <v>1.02040816326531E-2</v>
      </c>
      <c r="D237" s="2">
        <v>4.0404040404040401E-2</v>
      </c>
      <c r="E237" s="2">
        <v>2.9126213592233E-2</v>
      </c>
      <c r="F237" s="2">
        <v>5.1886792452830198E-2</v>
      </c>
      <c r="G237" s="2">
        <v>2.0926756352765301E-2</v>
      </c>
      <c r="H237" s="2">
        <v>3.95314787701318E-2</v>
      </c>
      <c r="I237" s="2">
        <v>1.6901408450704199E-2</v>
      </c>
      <c r="J237" s="2">
        <v>-5.5401662049861496E-3</v>
      </c>
      <c r="K237" s="2">
        <v>5.98885793871866E-2</v>
      </c>
      <c r="L237" s="2">
        <v>-6.5703022339027601E-3</v>
      </c>
      <c r="M237" s="2">
        <v>4.7619047619047603E-2</v>
      </c>
      <c r="N237" s="3">
        <v>9.6952908587257594E-2</v>
      </c>
      <c r="O237" s="3">
        <v>0.28155339805825202</v>
      </c>
    </row>
    <row r="238" spans="1:15" x14ac:dyDescent="0.3">
      <c r="A238" s="8" t="s">
        <v>200</v>
      </c>
      <c r="B238" s="8" t="s">
        <v>64</v>
      </c>
      <c r="C238" s="2">
        <v>-9.7560975609756101E-2</v>
      </c>
      <c r="D238" s="2">
        <v>-4.0540540540540501E-2</v>
      </c>
      <c r="E238" s="2">
        <v>3.5211267605633798E-2</v>
      </c>
      <c r="F238" s="2">
        <v>-1.3605442176870699E-2</v>
      </c>
      <c r="G238" s="2">
        <v>-6.8965517241379296E-2</v>
      </c>
      <c r="H238" s="2">
        <v>2.96296296296296E-2</v>
      </c>
      <c r="I238" s="2">
        <v>5.7553956834532398E-2</v>
      </c>
      <c r="J238" s="2">
        <v>8.8435374149659907E-2</v>
      </c>
      <c r="K238" s="2">
        <v>0.11874999999999999</v>
      </c>
      <c r="L238" s="2">
        <v>5.5865921787709501E-2</v>
      </c>
      <c r="M238" s="2">
        <v>2.1164021164021201E-2</v>
      </c>
      <c r="N238" s="3">
        <v>0.312925170068027</v>
      </c>
      <c r="O238" s="3">
        <v>0.35915492957746498</v>
      </c>
    </row>
    <row r="239" spans="1:15" x14ac:dyDescent="0.3">
      <c r="A239" s="8" t="s">
        <v>200</v>
      </c>
      <c r="B239" s="8" t="s">
        <v>65</v>
      </c>
      <c r="C239" s="2">
        <v>0.173913043478261</v>
      </c>
      <c r="D239" s="2">
        <v>-7.4074074074074098E-2</v>
      </c>
      <c r="E239" s="2">
        <v>0.16</v>
      </c>
      <c r="F239" s="2">
        <v>0.20689655172413801</v>
      </c>
      <c r="G239" s="2">
        <v>0</v>
      </c>
      <c r="H239" s="2">
        <v>0.14285714285714299</v>
      </c>
      <c r="I239" s="2">
        <v>-0.1</v>
      </c>
      <c r="J239" s="2">
        <v>-0.16666666666666699</v>
      </c>
      <c r="K239" s="2">
        <v>0</v>
      </c>
      <c r="L239" s="2">
        <v>0</v>
      </c>
      <c r="M239" s="2">
        <v>3.3333333333333298E-2</v>
      </c>
      <c r="N239" s="3">
        <v>-0.13888888888888901</v>
      </c>
      <c r="O239" s="3">
        <v>0.24</v>
      </c>
    </row>
    <row r="240" spans="1:15" x14ac:dyDescent="0.3">
      <c r="A240" s="8" t="s">
        <v>200</v>
      </c>
      <c r="B240" s="8" t="s">
        <v>66</v>
      </c>
      <c r="C240" s="2">
        <v>-0.45</v>
      </c>
      <c r="D240" s="2">
        <v>-0.15151515151515199</v>
      </c>
      <c r="E240" s="2">
        <v>0.53571428571428603</v>
      </c>
      <c r="F240" s="2">
        <v>-0.186046511627907</v>
      </c>
      <c r="G240" s="2">
        <v>-0.114285714285714</v>
      </c>
      <c r="H240" s="2">
        <v>0</v>
      </c>
      <c r="I240" s="2">
        <v>-9.6774193548387094E-2</v>
      </c>
      <c r="J240" s="2">
        <v>-0.14285714285714299</v>
      </c>
      <c r="K240" s="2">
        <v>-4.1666666666666699E-2</v>
      </c>
      <c r="L240" s="2">
        <v>-0.217391304347826</v>
      </c>
      <c r="M240" s="2">
        <v>2.2777777777777799</v>
      </c>
      <c r="N240" s="3">
        <v>1.1071428571428601</v>
      </c>
      <c r="O240" s="3">
        <v>1.1071428571428601</v>
      </c>
    </row>
    <row r="241" spans="1:15" x14ac:dyDescent="0.3">
      <c r="A241" s="8" t="s">
        <v>200</v>
      </c>
      <c r="B241" s="8" t="s">
        <v>67</v>
      </c>
      <c r="C241" s="2">
        <v>-8.0152671755725199E-2</v>
      </c>
      <c r="D241" s="2">
        <v>7.1922544951590603E-2</v>
      </c>
      <c r="E241" s="2">
        <v>5.8064516129032302E-2</v>
      </c>
      <c r="F241" s="2">
        <v>8.5365853658536592E-3</v>
      </c>
      <c r="G241" s="2">
        <v>1.2091898428053199E-3</v>
      </c>
      <c r="H241" s="2">
        <v>-3.6231884057971002E-2</v>
      </c>
      <c r="I241" s="2">
        <v>-1.2531328320802001E-2</v>
      </c>
      <c r="J241" s="2">
        <v>2.5380710659898501E-3</v>
      </c>
      <c r="K241" s="2">
        <v>3.1645569620253201E-2</v>
      </c>
      <c r="L241" s="2">
        <v>4.9079754601227002E-2</v>
      </c>
      <c r="M241" s="2">
        <v>0.42339181286549699</v>
      </c>
      <c r="N241" s="3">
        <v>0.544416243654822</v>
      </c>
      <c r="O241" s="3">
        <v>0.57032258064516095</v>
      </c>
    </row>
    <row r="242" spans="1:15" x14ac:dyDescent="0.3">
      <c r="A242" s="8" t="s">
        <v>200</v>
      </c>
      <c r="B242" s="8" t="s">
        <v>68</v>
      </c>
      <c r="C242" s="2">
        <v>-1.36208853575482E-2</v>
      </c>
      <c r="D242" s="2">
        <v>-5.7537399309551202E-3</v>
      </c>
      <c r="E242" s="2">
        <v>1.38888888888889E-2</v>
      </c>
      <c r="F242" s="2">
        <v>1.8264840182648401E-2</v>
      </c>
      <c r="G242" s="2">
        <v>4.5964125560538097E-2</v>
      </c>
      <c r="H242" s="2">
        <v>2.78670953912111E-2</v>
      </c>
      <c r="I242" s="2">
        <v>5.2137643378519297E-3</v>
      </c>
      <c r="J242" s="2">
        <v>7.3651452282157706E-2</v>
      </c>
      <c r="K242" s="2">
        <v>2.6086956521739101E-2</v>
      </c>
      <c r="L242" s="2">
        <v>5.6497175141242903E-3</v>
      </c>
      <c r="M242" s="2">
        <v>8.1460674157303403E-2</v>
      </c>
      <c r="N242" s="3">
        <v>0.19813278008298801</v>
      </c>
      <c r="O242" s="3">
        <v>0.33680555555555602</v>
      </c>
    </row>
    <row r="243" spans="1:15" x14ac:dyDescent="0.3">
      <c r="A243" s="8" t="s">
        <v>200</v>
      </c>
      <c r="B243" s="8" t="s">
        <v>69</v>
      </c>
      <c r="C243" s="2">
        <v>-2.14592274678112E-2</v>
      </c>
      <c r="D243" s="2">
        <v>-1.0964912280701801E-2</v>
      </c>
      <c r="E243" s="2">
        <v>2.1064301552106399E-2</v>
      </c>
      <c r="F243" s="2">
        <v>-1.8458197611292099E-2</v>
      </c>
      <c r="G243" s="2">
        <v>-2.1017699115044201E-2</v>
      </c>
      <c r="H243" s="2">
        <v>-3.3898305084745801E-3</v>
      </c>
      <c r="I243" s="2">
        <v>-1.7006802721088399E-2</v>
      </c>
      <c r="J243" s="2">
        <v>-2.3068050749711699E-2</v>
      </c>
      <c r="K243" s="2">
        <v>-2.7154663518299899E-2</v>
      </c>
      <c r="L243" s="2">
        <v>-1.6990291262135901E-2</v>
      </c>
      <c r="M243" s="2">
        <v>2.83950617283951E-2</v>
      </c>
      <c r="N243" s="3">
        <v>-3.9215686274509803E-2</v>
      </c>
      <c r="O243" s="3">
        <v>-7.6496674057649705E-2</v>
      </c>
    </row>
    <row r="244" spans="1:15" x14ac:dyDescent="0.3">
      <c r="A244" s="8" t="s">
        <v>200</v>
      </c>
      <c r="B244" s="8" t="s">
        <v>70</v>
      </c>
      <c r="C244" s="2">
        <v>-0.117424242424242</v>
      </c>
      <c r="D244" s="2">
        <v>-9.4420600858369105E-2</v>
      </c>
      <c r="E244" s="2">
        <v>-4.7393364928909901E-2</v>
      </c>
      <c r="F244" s="2">
        <v>-2.2388059701492501E-2</v>
      </c>
      <c r="G244" s="2">
        <v>-0.11959287531806601</v>
      </c>
      <c r="H244" s="2">
        <v>6.06936416184971E-2</v>
      </c>
      <c r="I244" s="2">
        <v>-1.63487738419619E-2</v>
      </c>
      <c r="J244" s="2">
        <v>8.31024930747922E-2</v>
      </c>
      <c r="K244" s="2">
        <v>5.1150895140665002E-2</v>
      </c>
      <c r="L244" s="2">
        <v>-4.6228710462287097E-2</v>
      </c>
      <c r="M244" s="2">
        <v>1.7857142857142901E-2</v>
      </c>
      <c r="N244" s="3">
        <v>0.105263157894737</v>
      </c>
      <c r="O244" s="3">
        <v>-5.4502369668246398E-2</v>
      </c>
    </row>
    <row r="245" spans="1:15" x14ac:dyDescent="0.3">
      <c r="A245" s="8" t="s">
        <v>200</v>
      </c>
      <c r="B245" s="8" t="s">
        <v>71</v>
      </c>
      <c r="C245" s="2">
        <v>-7.9365079365079395E-3</v>
      </c>
      <c r="D245" s="2">
        <v>-3.2000000000000001E-2</v>
      </c>
      <c r="E245" s="2">
        <v>3.3057851239669402E-2</v>
      </c>
      <c r="F245" s="2">
        <v>-0.08</v>
      </c>
      <c r="G245" s="2">
        <v>0.104347826086957</v>
      </c>
      <c r="H245" s="2">
        <v>-5.5118110236220499E-2</v>
      </c>
      <c r="I245" s="2">
        <v>1.6666666666666701E-2</v>
      </c>
      <c r="J245" s="2">
        <v>-1.63934426229508E-2</v>
      </c>
      <c r="K245" s="2">
        <v>-1.6666666666666701E-2</v>
      </c>
      <c r="L245" s="2">
        <v>-4.2372881355932202E-2</v>
      </c>
      <c r="M245" s="2">
        <v>-9.7345132743362803E-2</v>
      </c>
      <c r="N245" s="3">
        <v>-0.16393442622950799</v>
      </c>
      <c r="O245" s="3">
        <v>-0.15702479338843001</v>
      </c>
    </row>
    <row r="246" spans="1:15" x14ac:dyDescent="0.3">
      <c r="A246" s="8" t="s">
        <v>201</v>
      </c>
      <c r="B246" s="8" t="s">
        <v>60</v>
      </c>
      <c r="C246" s="2">
        <v>3.77358490566038E-2</v>
      </c>
      <c r="D246" s="2">
        <v>0.145454545454545</v>
      </c>
      <c r="E246" s="2">
        <v>-3.1746031746031703E-2</v>
      </c>
      <c r="F246" s="2">
        <v>-0.14754098360655701</v>
      </c>
      <c r="G246" s="2">
        <v>-0.115384615384615</v>
      </c>
      <c r="H246" s="2">
        <v>-0.26086956521739102</v>
      </c>
      <c r="I246" s="2">
        <v>-8.8235294117647106E-2</v>
      </c>
      <c r="J246" s="2">
        <v>0.29032258064516098</v>
      </c>
      <c r="K246" s="2">
        <v>-0.45</v>
      </c>
      <c r="L246" s="2">
        <v>0</v>
      </c>
      <c r="M246" s="2">
        <v>-0.45454545454545497</v>
      </c>
      <c r="N246" s="3">
        <v>-0.61290322580645196</v>
      </c>
      <c r="O246" s="3">
        <v>-0.80952380952380998</v>
      </c>
    </row>
    <row r="247" spans="1:15" x14ac:dyDescent="0.3">
      <c r="A247" s="8" t="s">
        <v>201</v>
      </c>
      <c r="B247" s="8" t="s">
        <v>61</v>
      </c>
      <c r="C247" s="2">
        <v>2.7718550106609799E-2</v>
      </c>
      <c r="D247" s="2">
        <v>-3.45781466113416E-3</v>
      </c>
      <c r="E247" s="2">
        <v>-4.9271339347675198E-2</v>
      </c>
      <c r="F247" s="2">
        <v>5.47445255474453E-2</v>
      </c>
      <c r="G247" s="2">
        <v>2.1453287197231798E-2</v>
      </c>
      <c r="H247" s="2">
        <v>-1.28726287262873E-2</v>
      </c>
      <c r="I247" s="2">
        <v>2.74536719286205E-3</v>
      </c>
      <c r="J247" s="2">
        <v>0.120465434633812</v>
      </c>
      <c r="K247" s="2">
        <v>-3.0543677458765999E-2</v>
      </c>
      <c r="L247" s="2">
        <v>-6.3011972274732201E-4</v>
      </c>
      <c r="M247" s="2">
        <v>-3.6569987389659497E-2</v>
      </c>
      <c r="N247" s="3">
        <v>4.5859000684462699E-2</v>
      </c>
      <c r="O247" s="3">
        <v>6.03747397640527E-2</v>
      </c>
    </row>
    <row r="248" spans="1:15" x14ac:dyDescent="0.3">
      <c r="A248" s="8" t="s">
        <v>201</v>
      </c>
      <c r="B248" s="8" t="s">
        <v>62</v>
      </c>
      <c r="C248" s="2">
        <v>4.9337260677466903E-2</v>
      </c>
      <c r="D248" s="2">
        <v>3.8596491228070198E-2</v>
      </c>
      <c r="E248" s="2">
        <v>-1.48648648648649E-2</v>
      </c>
      <c r="F248" s="2">
        <v>2.6748971193415599E-2</v>
      </c>
      <c r="G248" s="2">
        <v>4.60921843687375E-2</v>
      </c>
      <c r="H248" s="2">
        <v>3.0012771392081701E-2</v>
      </c>
      <c r="I248" s="2">
        <v>4.0297582145071301E-2</v>
      </c>
      <c r="J248" s="2">
        <v>0.14183551847437401</v>
      </c>
      <c r="K248" s="2">
        <v>2.9227557411273499E-2</v>
      </c>
      <c r="L248" s="2">
        <v>4.6146044624746502E-2</v>
      </c>
      <c r="M248" s="2">
        <v>3.5870092098885101E-2</v>
      </c>
      <c r="N248" s="3">
        <v>0.27353992848629299</v>
      </c>
      <c r="O248" s="3">
        <v>0.44391891891891899</v>
      </c>
    </row>
    <row r="249" spans="1:15" x14ac:dyDescent="0.3">
      <c r="A249" s="8" t="s">
        <v>201</v>
      </c>
      <c r="B249" s="8" t="s">
        <v>63</v>
      </c>
      <c r="C249" s="2">
        <v>6.16509926854754E-2</v>
      </c>
      <c r="D249" s="2">
        <v>4.7244094488188997E-2</v>
      </c>
      <c r="E249" s="2">
        <v>1.8796992481203E-2</v>
      </c>
      <c r="F249" s="2">
        <v>2.9520295202952001E-2</v>
      </c>
      <c r="G249" s="2">
        <v>2.8673835125448001E-2</v>
      </c>
      <c r="H249" s="2">
        <v>-8.7108013937282208E-3</v>
      </c>
      <c r="I249" s="2">
        <v>2.6362038664323401E-3</v>
      </c>
      <c r="J249" s="2">
        <v>7.8878177037686195E-2</v>
      </c>
      <c r="K249" s="2">
        <v>-8.9358245329000802E-3</v>
      </c>
      <c r="L249" s="2">
        <v>2.9508196721311501E-2</v>
      </c>
      <c r="M249" s="2">
        <v>4.4585987261146501E-2</v>
      </c>
      <c r="N249" s="3">
        <v>0.14986853637160399</v>
      </c>
      <c r="O249" s="3">
        <v>0.233082706766917</v>
      </c>
    </row>
    <row r="250" spans="1:15" x14ac:dyDescent="0.3">
      <c r="A250" s="8" t="s">
        <v>201</v>
      </c>
      <c r="B250" s="8" t="s">
        <v>64</v>
      </c>
      <c r="C250" s="2">
        <v>0.125</v>
      </c>
      <c r="D250" s="2">
        <v>-2.8806584362139901E-2</v>
      </c>
      <c r="E250" s="2">
        <v>-8.0508474576271194E-2</v>
      </c>
      <c r="F250" s="2">
        <v>-2.3041474654377898E-2</v>
      </c>
      <c r="G250" s="2">
        <v>8.9622641509433998E-2</v>
      </c>
      <c r="H250" s="2">
        <v>4.7619047619047603E-2</v>
      </c>
      <c r="I250" s="2">
        <v>8.2644628099173598E-2</v>
      </c>
      <c r="J250" s="2">
        <v>0.30152671755725202</v>
      </c>
      <c r="K250" s="2">
        <v>-3.5190615835777102E-2</v>
      </c>
      <c r="L250" s="2">
        <v>9.4224924012158096E-2</v>
      </c>
      <c r="M250" s="2">
        <v>9.1666666666666702E-2</v>
      </c>
      <c r="N250" s="3">
        <v>0.5</v>
      </c>
      <c r="O250" s="3">
        <v>0.66525423728813604</v>
      </c>
    </row>
    <row r="251" spans="1:15" x14ac:dyDescent="0.3">
      <c r="A251" s="8" t="s">
        <v>201</v>
      </c>
      <c r="B251" s="8" t="s">
        <v>65</v>
      </c>
      <c r="C251" s="2">
        <v>-0.125</v>
      </c>
      <c r="D251" s="2">
        <v>-9.5238095238095205E-2</v>
      </c>
      <c r="E251" s="2">
        <v>-0.105263157894737</v>
      </c>
      <c r="F251" s="2">
        <v>5.8823529411764698E-2</v>
      </c>
      <c r="G251" s="2">
        <v>0.11111111111111099</v>
      </c>
      <c r="H251" s="2">
        <v>0</v>
      </c>
      <c r="I251" s="2">
        <v>0.25</v>
      </c>
      <c r="J251" s="2">
        <v>0.32</v>
      </c>
      <c r="K251" s="2">
        <v>-9.0909090909090898E-2</v>
      </c>
      <c r="L251" s="2">
        <v>0.233333333333333</v>
      </c>
      <c r="M251" s="2">
        <v>0.18918918918918901</v>
      </c>
      <c r="N251" s="3">
        <v>0.76</v>
      </c>
      <c r="O251" s="3">
        <v>1.31578947368421</v>
      </c>
    </row>
    <row r="252" spans="1:15" x14ac:dyDescent="0.3">
      <c r="A252" s="8" t="s">
        <v>201</v>
      </c>
      <c r="B252" s="8" t="s">
        <v>66</v>
      </c>
      <c r="C252" s="2">
        <v>-0.27027027027027001</v>
      </c>
      <c r="D252" s="2">
        <v>7.4074074074074098E-2</v>
      </c>
      <c r="E252" s="2">
        <v>-0.10344827586206901</v>
      </c>
      <c r="F252" s="2">
        <v>7.69230769230769E-2</v>
      </c>
      <c r="G252" s="2">
        <v>-0.28571428571428598</v>
      </c>
      <c r="H252" s="2">
        <v>-0.35</v>
      </c>
      <c r="I252" s="2">
        <v>0</v>
      </c>
      <c r="J252" s="2">
        <v>7.69230769230769E-2</v>
      </c>
      <c r="K252" s="2">
        <v>-0.214285714285714</v>
      </c>
      <c r="L252" s="2">
        <v>9.0909090909090898E-2</v>
      </c>
      <c r="M252" s="2">
        <v>-0.41666666666666702</v>
      </c>
      <c r="N252" s="3">
        <v>-0.46153846153846201</v>
      </c>
      <c r="O252" s="3">
        <v>-0.75862068965517204</v>
      </c>
    </row>
    <row r="253" spans="1:15" x14ac:dyDescent="0.3">
      <c r="A253" s="8" t="s">
        <v>201</v>
      </c>
      <c r="B253" s="8" t="s">
        <v>67</v>
      </c>
      <c r="C253" s="2">
        <v>2.0833333333333301E-2</v>
      </c>
      <c r="D253" s="2">
        <v>-2.6785714285714302E-2</v>
      </c>
      <c r="E253" s="2">
        <v>-4.0629095674967197E-2</v>
      </c>
      <c r="F253" s="2">
        <v>1.0928961748633901E-2</v>
      </c>
      <c r="G253" s="2">
        <v>-9.45945945945946E-3</v>
      </c>
      <c r="H253" s="2">
        <v>-4.9113233287858098E-2</v>
      </c>
      <c r="I253" s="2">
        <v>-3.5868005738880902E-2</v>
      </c>
      <c r="J253" s="2">
        <v>0.14285714285714299</v>
      </c>
      <c r="K253" s="2">
        <v>1.171875E-2</v>
      </c>
      <c r="L253" s="2">
        <v>2.44530244530245E-2</v>
      </c>
      <c r="M253" s="2">
        <v>-1.75879396984925E-2</v>
      </c>
      <c r="N253" s="3">
        <v>0.163690476190476</v>
      </c>
      <c r="O253" s="3">
        <v>2.49017038007864E-2</v>
      </c>
    </row>
    <row r="254" spans="1:15" x14ac:dyDescent="0.3">
      <c r="A254" s="8" t="s">
        <v>201</v>
      </c>
      <c r="B254" s="8" t="s">
        <v>68</v>
      </c>
      <c r="C254" s="2">
        <v>-4.7214353163361703E-3</v>
      </c>
      <c r="D254" s="2">
        <v>-3.4155597722960201E-2</v>
      </c>
      <c r="E254" s="2">
        <v>-8.6444007858546196E-2</v>
      </c>
      <c r="F254" s="2">
        <v>1.6129032258064498E-2</v>
      </c>
      <c r="G254" s="2">
        <v>-1.05820105820106E-3</v>
      </c>
      <c r="H254" s="2">
        <v>5.2966101694915304E-3</v>
      </c>
      <c r="I254" s="2">
        <v>3.0558482613277101E-2</v>
      </c>
      <c r="J254" s="2">
        <v>5.82822085889571E-2</v>
      </c>
      <c r="K254" s="2">
        <v>-4.8309178743961402E-3</v>
      </c>
      <c r="L254" s="2">
        <v>3.88349514563107E-3</v>
      </c>
      <c r="M254" s="2">
        <v>1.7408123791102501E-2</v>
      </c>
      <c r="N254" s="3">
        <v>7.56646216768916E-2</v>
      </c>
      <c r="O254" s="3">
        <v>3.3398821218074699E-2</v>
      </c>
    </row>
    <row r="255" spans="1:15" x14ac:dyDescent="0.3">
      <c r="A255" s="8" t="s">
        <v>201</v>
      </c>
      <c r="B255" s="8" t="s">
        <v>69</v>
      </c>
      <c r="C255" s="2">
        <v>4.6332046332046304E-3</v>
      </c>
      <c r="D255" s="2">
        <v>-2.3827824750192201E-2</v>
      </c>
      <c r="E255" s="2">
        <v>-5.2755905511811002E-2</v>
      </c>
      <c r="F255" s="2">
        <v>-2.4106400665004201E-2</v>
      </c>
      <c r="G255" s="2">
        <v>-2.55536626916525E-2</v>
      </c>
      <c r="H255" s="2">
        <v>-4.5454545454545497E-2</v>
      </c>
      <c r="I255" s="2">
        <v>-5.3113553113553098E-2</v>
      </c>
      <c r="J255" s="2">
        <v>-1.5473887814313299E-2</v>
      </c>
      <c r="K255" s="2">
        <v>-2.55402750491159E-2</v>
      </c>
      <c r="L255" s="2">
        <v>-1.51209677419355E-2</v>
      </c>
      <c r="M255" s="2">
        <v>4.0941658137154599E-3</v>
      </c>
      <c r="N255" s="3">
        <v>-5.1257253384913E-2</v>
      </c>
      <c r="O255" s="3">
        <v>-0.22755905511811</v>
      </c>
    </row>
    <row r="256" spans="1:15" x14ac:dyDescent="0.3">
      <c r="A256" s="8" t="s">
        <v>201</v>
      </c>
      <c r="B256" s="8" t="s">
        <v>70</v>
      </c>
      <c r="C256" s="2">
        <v>1.1494252873563199E-2</v>
      </c>
      <c r="D256" s="2">
        <v>-9.0909090909090898E-2</v>
      </c>
      <c r="E256" s="2">
        <v>-7.8571428571428598E-2</v>
      </c>
      <c r="F256" s="2">
        <v>-2.9069767441860499E-2</v>
      </c>
      <c r="G256" s="2">
        <v>9.9800399201596807E-3</v>
      </c>
      <c r="H256" s="2">
        <v>1.7786561264822101E-2</v>
      </c>
      <c r="I256" s="2">
        <v>5.6310679611650503E-2</v>
      </c>
      <c r="J256" s="2">
        <v>0.13419117647058801</v>
      </c>
      <c r="K256" s="2">
        <v>-3.4035656401944898E-2</v>
      </c>
      <c r="L256" s="2">
        <v>5.2013422818791899E-2</v>
      </c>
      <c r="M256" s="2">
        <v>-2.5518341307814999E-2</v>
      </c>
      <c r="N256" s="3">
        <v>0.123161764705882</v>
      </c>
      <c r="O256" s="3">
        <v>9.1071428571428595E-2</v>
      </c>
    </row>
    <row r="257" spans="1:15" x14ac:dyDescent="0.3">
      <c r="A257" s="8" t="s">
        <v>201</v>
      </c>
      <c r="B257" s="8" t="s">
        <v>71</v>
      </c>
      <c r="C257" s="2">
        <v>3.8167938931297697E-2</v>
      </c>
      <c r="D257" s="2">
        <v>-0.13970588235294101</v>
      </c>
      <c r="E257" s="2">
        <v>-0.188034188034188</v>
      </c>
      <c r="F257" s="2">
        <v>0.12631578947368399</v>
      </c>
      <c r="G257" s="2">
        <v>-9.3457943925233603E-3</v>
      </c>
      <c r="H257" s="2">
        <v>5.6603773584905703E-2</v>
      </c>
      <c r="I257" s="2">
        <v>4.4642857142857102E-2</v>
      </c>
      <c r="J257" s="2">
        <v>5.1282051282051301E-2</v>
      </c>
      <c r="K257" s="2">
        <v>-3.2520325203252001E-2</v>
      </c>
      <c r="L257" s="2">
        <v>0</v>
      </c>
      <c r="M257" s="2">
        <v>5.8823529411764698E-2</v>
      </c>
      <c r="N257" s="3">
        <v>7.69230769230769E-2</v>
      </c>
      <c r="O257" s="3">
        <v>7.69230769230769E-2</v>
      </c>
    </row>
    <row r="258" spans="1:15" x14ac:dyDescent="0.3">
      <c r="A258" s="8" t="s">
        <v>202</v>
      </c>
      <c r="B258" s="8" t="s">
        <v>60</v>
      </c>
      <c r="C258" s="2">
        <v>-3.9215686274509803E-2</v>
      </c>
      <c r="D258" s="2">
        <v>2.04081632653061E-2</v>
      </c>
      <c r="E258" s="2">
        <v>-0.06</v>
      </c>
      <c r="F258" s="2">
        <v>0</v>
      </c>
      <c r="G258" s="2">
        <v>-4.2553191489361701E-2</v>
      </c>
      <c r="H258" s="2">
        <v>-0.28888888888888897</v>
      </c>
      <c r="I258" s="2">
        <v>-0.1875</v>
      </c>
      <c r="J258" s="2">
        <v>-0.269230769230769</v>
      </c>
      <c r="K258" s="2">
        <v>-0.21052631578947401</v>
      </c>
      <c r="L258" s="2">
        <v>-6.6666666666666693E-2</v>
      </c>
      <c r="M258" s="2">
        <v>-7.1428571428571397E-2</v>
      </c>
      <c r="N258" s="3">
        <v>-0.5</v>
      </c>
      <c r="O258" s="3">
        <v>-0.74</v>
      </c>
    </row>
    <row r="259" spans="1:15" x14ac:dyDescent="0.3">
      <c r="A259" s="8" t="s">
        <v>202</v>
      </c>
      <c r="B259" s="8" t="s">
        <v>61</v>
      </c>
      <c r="C259" s="2">
        <v>-4.3956043956043999E-3</v>
      </c>
      <c r="D259" s="2">
        <v>3.86313465783664E-2</v>
      </c>
      <c r="E259" s="2">
        <v>0.13921360255047799</v>
      </c>
      <c r="F259" s="2">
        <v>5.0373134328358202E-2</v>
      </c>
      <c r="G259" s="2">
        <v>5.5062166962699798E-2</v>
      </c>
      <c r="H259" s="2">
        <v>6.2289562289562297E-2</v>
      </c>
      <c r="I259" s="2">
        <v>2.8526148969889101E-2</v>
      </c>
      <c r="J259" s="2">
        <v>-5.93220338983051E-2</v>
      </c>
      <c r="K259" s="2">
        <v>3.1122031122031098E-2</v>
      </c>
      <c r="L259" s="2">
        <v>-2.8594122319300998E-2</v>
      </c>
      <c r="M259" s="2">
        <v>8.1766148814390802E-4</v>
      </c>
      <c r="N259" s="3">
        <v>-5.70107858243451E-2</v>
      </c>
      <c r="O259" s="3">
        <v>0.30074388947927699</v>
      </c>
    </row>
    <row r="260" spans="1:15" x14ac:dyDescent="0.3">
      <c r="A260" s="8" t="s">
        <v>202</v>
      </c>
      <c r="B260" s="8" t="s">
        <v>62</v>
      </c>
      <c r="C260" s="2">
        <v>0</v>
      </c>
      <c r="D260" s="2">
        <v>-5.9347181008902097E-3</v>
      </c>
      <c r="E260" s="2">
        <v>8.6567164179104497E-2</v>
      </c>
      <c r="F260" s="2">
        <v>9.1575091575091597E-4</v>
      </c>
      <c r="G260" s="2">
        <v>3.7511436413540697E-2</v>
      </c>
      <c r="H260" s="2">
        <v>3.4391534391534397E-2</v>
      </c>
      <c r="I260" s="2">
        <v>4.6888320545609499E-2</v>
      </c>
      <c r="J260" s="2">
        <v>1.6286644951140101E-3</v>
      </c>
      <c r="K260" s="2">
        <v>1.8699186991869898E-2</v>
      </c>
      <c r="L260" s="2">
        <v>1.4365522745411001E-2</v>
      </c>
      <c r="M260" s="2">
        <v>6.5302911093627097E-2</v>
      </c>
      <c r="N260" s="3">
        <v>0.102605863192182</v>
      </c>
      <c r="O260" s="3">
        <v>0.34726368159204002</v>
      </c>
    </row>
    <row r="261" spans="1:15" x14ac:dyDescent="0.3">
      <c r="A261" s="8" t="s">
        <v>202</v>
      </c>
      <c r="B261" s="8" t="s">
        <v>63</v>
      </c>
      <c r="C261" s="2">
        <v>1.9363762102351301E-2</v>
      </c>
      <c r="D261" s="2">
        <v>5.0203527815468101E-2</v>
      </c>
      <c r="E261" s="2">
        <v>8.9147286821705404E-2</v>
      </c>
      <c r="F261" s="2">
        <v>4.8635824436536197E-2</v>
      </c>
      <c r="G261" s="2">
        <v>3.3936651583710399E-3</v>
      </c>
      <c r="H261" s="2">
        <v>1.2401352874859099E-2</v>
      </c>
      <c r="I261" s="2">
        <v>2.44988864142539E-2</v>
      </c>
      <c r="J261" s="2">
        <v>-2.17391304347826E-3</v>
      </c>
      <c r="K261" s="2">
        <v>5.1198257080610002E-2</v>
      </c>
      <c r="L261" s="2">
        <v>-1.4507772020725399E-2</v>
      </c>
      <c r="M261" s="2">
        <v>1.2618296529968501E-2</v>
      </c>
      <c r="N261" s="3">
        <v>4.6739130434782603E-2</v>
      </c>
      <c r="O261" s="3">
        <v>0.24418604651162801</v>
      </c>
    </row>
    <row r="262" spans="1:15" x14ac:dyDescent="0.3">
      <c r="A262" s="8" t="s">
        <v>202</v>
      </c>
      <c r="B262" s="8" t="s">
        <v>64</v>
      </c>
      <c r="C262" s="2">
        <v>-2.8846153846153799E-2</v>
      </c>
      <c r="D262" s="2">
        <v>-3.9603960396039598E-2</v>
      </c>
      <c r="E262" s="2">
        <v>0.31958762886597902</v>
      </c>
      <c r="F262" s="2">
        <v>3.125E-2</v>
      </c>
      <c r="G262" s="2">
        <v>9.8484848484848495E-2</v>
      </c>
      <c r="H262" s="2">
        <v>0.21379310344827601</v>
      </c>
      <c r="I262" s="2">
        <v>0.22159090909090901</v>
      </c>
      <c r="J262" s="2">
        <v>0.144186046511628</v>
      </c>
      <c r="K262" s="2">
        <v>0.13008130081300801</v>
      </c>
      <c r="L262" s="2">
        <v>-2.5179856115107899E-2</v>
      </c>
      <c r="M262" s="2">
        <v>-1.8450184501845001E-2</v>
      </c>
      <c r="N262" s="3">
        <v>0.23720930232558099</v>
      </c>
      <c r="O262" s="3">
        <v>1.7422680412371101</v>
      </c>
    </row>
    <row r="263" spans="1:15" x14ac:dyDescent="0.3">
      <c r="A263" s="8" t="s">
        <v>202</v>
      </c>
      <c r="B263" s="8" t="s">
        <v>65</v>
      </c>
      <c r="C263" s="2">
        <v>-0.16666666666666699</v>
      </c>
      <c r="D263" s="2">
        <v>-0.2</v>
      </c>
      <c r="E263" s="2">
        <v>1.25</v>
      </c>
      <c r="F263" s="2">
        <v>-0.44444444444444398</v>
      </c>
      <c r="G263" s="2">
        <v>-0.2</v>
      </c>
      <c r="H263" s="2">
        <v>0.5</v>
      </c>
      <c r="I263" s="2">
        <v>0.16666666666666699</v>
      </c>
      <c r="J263" s="2">
        <v>-0.28571428571428598</v>
      </c>
      <c r="K263" s="2">
        <v>0.8</v>
      </c>
      <c r="L263" s="2">
        <v>0.11111111111111099</v>
      </c>
      <c r="M263" s="2">
        <v>0.2</v>
      </c>
      <c r="N263" s="3">
        <v>0.71428571428571397</v>
      </c>
      <c r="O263" s="3">
        <v>2</v>
      </c>
    </row>
    <row r="264" spans="1:15" x14ac:dyDescent="0.3">
      <c r="A264" s="8" t="s">
        <v>202</v>
      </c>
      <c r="B264" s="8" t="s">
        <v>66</v>
      </c>
      <c r="C264" s="2">
        <v>-0.36363636363636398</v>
      </c>
      <c r="D264" s="2">
        <v>0.64285714285714302</v>
      </c>
      <c r="E264" s="2">
        <v>-0.173913043478261</v>
      </c>
      <c r="F264" s="2">
        <v>0.21052631578947401</v>
      </c>
      <c r="G264" s="2">
        <v>-0.217391304347826</v>
      </c>
      <c r="H264" s="2">
        <v>-0.11111111111111099</v>
      </c>
      <c r="I264" s="2">
        <v>-0.3125</v>
      </c>
      <c r="J264" s="2">
        <v>-0.27272727272727298</v>
      </c>
      <c r="K264" s="2">
        <v>0.125</v>
      </c>
      <c r="L264" s="2">
        <v>-0.11111111111111099</v>
      </c>
      <c r="M264" s="2">
        <v>-0.375</v>
      </c>
      <c r="N264" s="3">
        <v>-0.54545454545454497</v>
      </c>
      <c r="O264" s="3">
        <v>-0.78260869565217395</v>
      </c>
    </row>
    <row r="265" spans="1:15" x14ac:dyDescent="0.3">
      <c r="A265" s="8" t="s">
        <v>202</v>
      </c>
      <c r="B265" s="8" t="s">
        <v>67</v>
      </c>
      <c r="C265" s="2">
        <v>-3.8602941176470597E-2</v>
      </c>
      <c r="D265" s="2">
        <v>4.3977055449330803E-2</v>
      </c>
      <c r="E265" s="2">
        <v>0.111721611721612</v>
      </c>
      <c r="F265" s="2">
        <v>-3.2948929159802298E-2</v>
      </c>
      <c r="G265" s="2">
        <v>5.1107325383304902E-3</v>
      </c>
      <c r="H265" s="2">
        <v>3.8983050847457602E-2</v>
      </c>
      <c r="I265" s="2">
        <v>2.77324632952692E-2</v>
      </c>
      <c r="J265" s="2">
        <v>-6.6666666666666693E-2</v>
      </c>
      <c r="K265" s="2">
        <v>2.2108843537415001E-2</v>
      </c>
      <c r="L265" s="2">
        <v>1.99667221297837E-2</v>
      </c>
      <c r="M265" s="2">
        <v>2.6101141924959201E-2</v>
      </c>
      <c r="N265" s="3">
        <v>-1.5873015873015899E-3</v>
      </c>
      <c r="O265" s="3">
        <v>0.152014652014652</v>
      </c>
    </row>
    <row r="266" spans="1:15" x14ac:dyDescent="0.3">
      <c r="A266" s="8" t="s">
        <v>202</v>
      </c>
      <c r="B266" s="8" t="s">
        <v>68</v>
      </c>
      <c r="C266" s="2">
        <v>-3.2704402515723298E-2</v>
      </c>
      <c r="D266" s="2">
        <v>-6.6319895968790593E-2</v>
      </c>
      <c r="E266" s="2">
        <v>3.8997214484679701E-2</v>
      </c>
      <c r="F266" s="2">
        <v>1.6085790884718499E-2</v>
      </c>
      <c r="G266" s="2">
        <v>1.9788918205804799E-2</v>
      </c>
      <c r="H266" s="2">
        <v>2.9754204398447601E-2</v>
      </c>
      <c r="I266" s="2">
        <v>2.1356783919597999E-2</v>
      </c>
      <c r="J266" s="2">
        <v>-8.61008610086101E-3</v>
      </c>
      <c r="K266" s="2">
        <v>2.2332506203473899E-2</v>
      </c>
      <c r="L266" s="2">
        <v>-3.7621359223301003E-2</v>
      </c>
      <c r="M266" s="2">
        <v>0</v>
      </c>
      <c r="N266" s="3">
        <v>-2.460024600246E-2</v>
      </c>
      <c r="O266" s="3">
        <v>0.104456824512535</v>
      </c>
    </row>
    <row r="267" spans="1:15" x14ac:dyDescent="0.3">
      <c r="A267" s="8" t="s">
        <v>202</v>
      </c>
      <c r="B267" s="8" t="s">
        <v>69</v>
      </c>
      <c r="C267" s="2">
        <v>-1.7291066282420799E-2</v>
      </c>
      <c r="D267" s="2">
        <v>-3.2258064516128997E-2</v>
      </c>
      <c r="E267" s="2">
        <v>4.0404040404040404E-3</v>
      </c>
      <c r="F267" s="2">
        <v>-4.6277665995975902E-2</v>
      </c>
      <c r="G267" s="2">
        <v>-1.5822784810126601E-2</v>
      </c>
      <c r="H267" s="2">
        <v>-5.6806002143622698E-2</v>
      </c>
      <c r="I267" s="2">
        <v>-8.2954545454545503E-2</v>
      </c>
      <c r="J267" s="2">
        <v>-1.23915737298637E-2</v>
      </c>
      <c r="K267" s="2">
        <v>-1.0037641154328701E-2</v>
      </c>
      <c r="L267" s="2">
        <v>-7.3510773130545007E-2</v>
      </c>
      <c r="M267" s="2">
        <v>1.36798905608755E-3</v>
      </c>
      <c r="N267" s="3">
        <v>-9.2936802973977703E-2</v>
      </c>
      <c r="O267" s="3">
        <v>-0.26060606060606101</v>
      </c>
    </row>
    <row r="268" spans="1:15" x14ac:dyDescent="0.3">
      <c r="A268" s="8" t="s">
        <v>202</v>
      </c>
      <c r="B268" s="8" t="s">
        <v>70</v>
      </c>
      <c r="C268" s="2">
        <v>-5.0938337801608599E-2</v>
      </c>
      <c r="D268" s="2">
        <v>-4.5197740112994399E-2</v>
      </c>
      <c r="E268" s="2">
        <v>7.3964497041420094E-2</v>
      </c>
      <c r="F268" s="2">
        <v>-1.9283746556473799E-2</v>
      </c>
      <c r="G268" s="2">
        <v>8.1460674157303403E-2</v>
      </c>
      <c r="H268" s="2">
        <v>-2.8571428571428598E-2</v>
      </c>
      <c r="I268" s="2">
        <v>9.8930481283422494E-2</v>
      </c>
      <c r="J268" s="2">
        <v>9.4890510948905105E-2</v>
      </c>
      <c r="K268" s="2">
        <v>2.2222222222222199E-2</v>
      </c>
      <c r="L268" s="2">
        <v>-0.108695652173913</v>
      </c>
      <c r="M268" s="2">
        <v>-4.8780487804878099E-2</v>
      </c>
      <c r="N268" s="3">
        <v>-5.1094890510948898E-2</v>
      </c>
      <c r="O268" s="3">
        <v>0.15384615384615399</v>
      </c>
    </row>
    <row r="269" spans="1:15" x14ac:dyDescent="0.3">
      <c r="A269" s="8" t="s">
        <v>202</v>
      </c>
      <c r="B269" s="8" t="s">
        <v>71</v>
      </c>
      <c r="C269" s="2">
        <v>-9.2592592592592601E-2</v>
      </c>
      <c r="D269" s="2">
        <v>-0.183673469387755</v>
      </c>
      <c r="E269" s="2">
        <v>2.5000000000000001E-2</v>
      </c>
      <c r="F269" s="2">
        <v>-2.4390243902439001E-2</v>
      </c>
      <c r="G269" s="2">
        <v>0</v>
      </c>
      <c r="H269" s="2">
        <v>7.4999999999999997E-2</v>
      </c>
      <c r="I269" s="2">
        <v>9.3023255813953501E-2</v>
      </c>
      <c r="J269" s="2">
        <v>6.3829787234042507E-2</v>
      </c>
      <c r="K269" s="2">
        <v>0.02</v>
      </c>
      <c r="L269" s="2">
        <v>0.21568627450980399</v>
      </c>
      <c r="M269" s="2">
        <v>0</v>
      </c>
      <c r="N269" s="3">
        <v>0.319148936170213</v>
      </c>
      <c r="O269" s="3">
        <v>0.55000000000000004</v>
      </c>
    </row>
    <row r="270" spans="1:15" x14ac:dyDescent="0.3">
      <c r="A270" s="11" t="s">
        <v>17</v>
      </c>
      <c r="B270" s="11" t="s">
        <v>17</v>
      </c>
      <c r="C270" s="3">
        <v>1.0599761248096201E-2</v>
      </c>
      <c r="D270" s="3">
        <v>3.84920877375206E-3</v>
      </c>
      <c r="E270" s="3">
        <v>5.7618178129437998E-3</v>
      </c>
      <c r="F270" s="3">
        <v>1.51087263484891E-2</v>
      </c>
      <c r="G270" s="3">
        <v>1.42678298193669E-2</v>
      </c>
      <c r="H270" s="3">
        <v>1.21275053388452E-2</v>
      </c>
      <c r="I270" s="3">
        <v>1.67634533488192E-2</v>
      </c>
      <c r="J270" s="3">
        <v>2.7929025625404599E-2</v>
      </c>
      <c r="K270" s="3">
        <v>2.17250384309077E-2</v>
      </c>
      <c r="L270" s="3">
        <v>6.9608091940688097E-3</v>
      </c>
      <c r="M270" s="3">
        <v>2.72547254725473E-2</v>
      </c>
      <c r="N270" s="3">
        <v>8.6395308989833594E-2</v>
      </c>
      <c r="O270" s="3">
        <v>0.157719618583891</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73</v>
      </c>
      <c r="B275" s="15"/>
    </row>
    <row r="276" spans="1:2" x14ac:dyDescent="0.3">
      <c r="A276" s="14" t="s">
        <v>45</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228</v>
      </c>
      <c r="B1" s="15"/>
    </row>
    <row r="2" spans="1:14" ht="15.6" x14ac:dyDescent="0.3">
      <c r="A2" s="12" t="s">
        <v>152</v>
      </c>
      <c r="B2" s="15"/>
    </row>
    <row r="3" spans="1:14" ht="15.6" x14ac:dyDescent="0.3">
      <c r="A3" s="12" t="s">
        <v>204</v>
      </c>
      <c r="B3" s="15"/>
    </row>
    <row r="4" spans="1:14" ht="15.6" x14ac:dyDescent="0.3">
      <c r="A4" s="12" t="s">
        <v>77</v>
      </c>
      <c r="B4" s="15"/>
    </row>
    <row r="5" spans="1:14" x14ac:dyDescent="0.3">
      <c r="A5" s="15"/>
      <c r="B5" s="15"/>
    </row>
    <row r="6" spans="1:14" x14ac:dyDescent="0.3">
      <c r="A6" s="16" t="str">
        <f>HYPERLINK("#'Table of contents'!A89",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74</v>
      </c>
      <c r="C9" s="1">
        <v>3647</v>
      </c>
      <c r="D9" s="1">
        <v>3668</v>
      </c>
      <c r="E9" s="1">
        <v>3646</v>
      </c>
      <c r="F9" s="1">
        <v>3409</v>
      </c>
      <c r="G9" s="1">
        <v>3436</v>
      </c>
      <c r="H9" s="1">
        <v>3461</v>
      </c>
      <c r="I9" s="1">
        <v>3408</v>
      </c>
      <c r="J9" s="1">
        <v>3173</v>
      </c>
      <c r="K9" s="1">
        <v>3466</v>
      </c>
      <c r="L9" s="1">
        <v>3537</v>
      </c>
      <c r="M9" s="1">
        <v>3765</v>
      </c>
      <c r="N9" s="1">
        <v>3620</v>
      </c>
    </row>
    <row r="10" spans="1:14" x14ac:dyDescent="0.3">
      <c r="A10" s="7" t="s">
        <v>196</v>
      </c>
      <c r="B10" s="7" t="s">
        <v>75</v>
      </c>
      <c r="C10" s="1">
        <v>1534</v>
      </c>
      <c r="D10" s="1">
        <v>1608</v>
      </c>
      <c r="E10" s="1">
        <v>1672</v>
      </c>
      <c r="F10" s="1">
        <v>1440</v>
      </c>
      <c r="G10" s="1">
        <v>1443</v>
      </c>
      <c r="H10" s="1">
        <v>1442</v>
      </c>
      <c r="I10" s="1">
        <v>1462</v>
      </c>
      <c r="J10" s="1">
        <v>1405</v>
      </c>
      <c r="K10" s="1">
        <v>1576</v>
      </c>
      <c r="L10" s="1">
        <v>1683</v>
      </c>
      <c r="M10" s="1">
        <v>1926</v>
      </c>
      <c r="N10" s="1">
        <v>1882</v>
      </c>
    </row>
    <row r="11" spans="1:14" x14ac:dyDescent="0.3">
      <c r="A11" s="7" t="s">
        <v>197</v>
      </c>
      <c r="B11" s="7" t="s">
        <v>74</v>
      </c>
      <c r="C11" s="1">
        <v>5273</v>
      </c>
      <c r="D11" s="1">
        <v>5458</v>
      </c>
      <c r="E11" s="1">
        <v>5652</v>
      </c>
      <c r="F11" s="1">
        <v>5829</v>
      </c>
      <c r="G11" s="1">
        <v>6089</v>
      </c>
      <c r="H11" s="1">
        <v>6287</v>
      </c>
      <c r="I11" s="1">
        <v>6646</v>
      </c>
      <c r="J11" s="1">
        <v>6950</v>
      </c>
      <c r="K11" s="1">
        <v>7223</v>
      </c>
      <c r="L11" s="1">
        <v>7373</v>
      </c>
      <c r="M11" s="1">
        <v>7306</v>
      </c>
      <c r="N11" s="1">
        <v>7576</v>
      </c>
    </row>
    <row r="12" spans="1:14" x14ac:dyDescent="0.3">
      <c r="A12" s="7" t="s">
        <v>197</v>
      </c>
      <c r="B12" s="7" t="s">
        <v>75</v>
      </c>
      <c r="C12" s="1">
        <v>2700</v>
      </c>
      <c r="D12" s="1">
        <v>2687</v>
      </c>
      <c r="E12" s="1">
        <v>2671</v>
      </c>
      <c r="F12" s="1">
        <v>2569</v>
      </c>
      <c r="G12" s="1">
        <v>2515</v>
      </c>
      <c r="H12" s="1">
        <v>2490</v>
      </c>
      <c r="I12" s="1">
        <v>2500</v>
      </c>
      <c r="J12" s="1">
        <v>2498</v>
      </c>
      <c r="K12" s="1">
        <v>2551</v>
      </c>
      <c r="L12" s="1">
        <v>2528</v>
      </c>
      <c r="M12" s="1">
        <v>2482</v>
      </c>
      <c r="N12" s="1">
        <v>2516</v>
      </c>
    </row>
    <row r="13" spans="1:14" x14ac:dyDescent="0.3">
      <c r="A13" s="7" t="s">
        <v>198</v>
      </c>
      <c r="B13" s="7" t="s">
        <v>74</v>
      </c>
      <c r="C13" s="1">
        <v>6199</v>
      </c>
      <c r="D13" s="1">
        <v>6200</v>
      </c>
      <c r="E13" s="1">
        <v>6234</v>
      </c>
      <c r="F13" s="1">
        <v>6624</v>
      </c>
      <c r="G13" s="1">
        <v>6774</v>
      </c>
      <c r="H13" s="1">
        <v>6830</v>
      </c>
      <c r="I13" s="1">
        <v>6911</v>
      </c>
      <c r="J13" s="1">
        <v>7249</v>
      </c>
      <c r="K13" s="1">
        <v>6977</v>
      </c>
      <c r="L13" s="1">
        <v>7043</v>
      </c>
      <c r="M13" s="1">
        <v>6810</v>
      </c>
      <c r="N13" s="1">
        <v>6647</v>
      </c>
    </row>
    <row r="14" spans="1:14" x14ac:dyDescent="0.3">
      <c r="A14" s="7" t="s">
        <v>198</v>
      </c>
      <c r="B14" s="7" t="s">
        <v>75</v>
      </c>
      <c r="C14" s="1">
        <v>2243</v>
      </c>
      <c r="D14" s="1">
        <v>2277</v>
      </c>
      <c r="E14" s="1">
        <v>2298</v>
      </c>
      <c r="F14" s="1">
        <v>2498</v>
      </c>
      <c r="G14" s="1">
        <v>2515</v>
      </c>
      <c r="H14" s="1">
        <v>2529</v>
      </c>
      <c r="I14" s="1">
        <v>2570</v>
      </c>
      <c r="J14" s="1">
        <v>2719</v>
      </c>
      <c r="K14" s="1">
        <v>2683</v>
      </c>
      <c r="L14" s="1">
        <v>2804</v>
      </c>
      <c r="M14" s="1">
        <v>2802</v>
      </c>
      <c r="N14" s="1">
        <v>2779</v>
      </c>
    </row>
    <row r="15" spans="1:14" x14ac:dyDescent="0.3">
      <c r="A15" s="7" t="s">
        <v>199</v>
      </c>
      <c r="B15" s="7" t="s">
        <v>74</v>
      </c>
      <c r="C15" s="1">
        <v>5735</v>
      </c>
      <c r="D15" s="1">
        <v>5963</v>
      </c>
      <c r="E15" s="1">
        <v>5849</v>
      </c>
      <c r="F15" s="1">
        <v>5735</v>
      </c>
      <c r="G15" s="1">
        <v>5816</v>
      </c>
      <c r="H15" s="1">
        <v>5893</v>
      </c>
      <c r="I15" s="1">
        <v>5902</v>
      </c>
      <c r="J15" s="1">
        <v>5996</v>
      </c>
      <c r="K15" s="1">
        <v>6034</v>
      </c>
      <c r="L15" s="1">
        <v>6282</v>
      </c>
      <c r="M15" s="1">
        <v>6384</v>
      </c>
      <c r="N15" s="1">
        <v>6500</v>
      </c>
    </row>
    <row r="16" spans="1:14" x14ac:dyDescent="0.3">
      <c r="A16" s="7" t="s">
        <v>199</v>
      </c>
      <c r="B16" s="7" t="s">
        <v>75</v>
      </c>
      <c r="C16" s="1">
        <v>1635</v>
      </c>
      <c r="D16" s="1">
        <v>1729</v>
      </c>
      <c r="E16" s="1">
        <v>1718</v>
      </c>
      <c r="F16" s="1">
        <v>1597</v>
      </c>
      <c r="G16" s="1">
        <v>1586</v>
      </c>
      <c r="H16" s="1">
        <v>1588</v>
      </c>
      <c r="I16" s="1">
        <v>1572</v>
      </c>
      <c r="J16" s="1">
        <v>1567</v>
      </c>
      <c r="K16" s="1">
        <v>1589</v>
      </c>
      <c r="L16" s="1">
        <v>1680</v>
      </c>
      <c r="M16" s="1">
        <v>1808</v>
      </c>
      <c r="N16" s="1">
        <v>2023</v>
      </c>
    </row>
    <row r="17" spans="1:14" x14ac:dyDescent="0.3">
      <c r="A17" s="7" t="s">
        <v>200</v>
      </c>
      <c r="B17" s="7" t="s">
        <v>74</v>
      </c>
      <c r="C17" s="1">
        <v>4581</v>
      </c>
      <c r="D17" s="1">
        <v>4435</v>
      </c>
      <c r="E17" s="1">
        <v>4533</v>
      </c>
      <c r="F17" s="1">
        <v>4696</v>
      </c>
      <c r="G17" s="1">
        <v>4792</v>
      </c>
      <c r="H17" s="1">
        <v>4906</v>
      </c>
      <c r="I17" s="1">
        <v>5017</v>
      </c>
      <c r="J17" s="1">
        <v>5061</v>
      </c>
      <c r="K17" s="1">
        <v>5190</v>
      </c>
      <c r="L17" s="1">
        <v>5328</v>
      </c>
      <c r="M17" s="1">
        <v>5293</v>
      </c>
      <c r="N17" s="1">
        <v>5742</v>
      </c>
    </row>
    <row r="18" spans="1:14" x14ac:dyDescent="0.3">
      <c r="A18" s="7" t="s">
        <v>200</v>
      </c>
      <c r="B18" s="7" t="s">
        <v>75</v>
      </c>
      <c r="C18" s="1">
        <v>1491</v>
      </c>
      <c r="D18" s="1">
        <v>1411</v>
      </c>
      <c r="E18" s="1">
        <v>1431</v>
      </c>
      <c r="F18" s="1">
        <v>1507</v>
      </c>
      <c r="G18" s="1">
        <v>1523</v>
      </c>
      <c r="H18" s="1">
        <v>1533</v>
      </c>
      <c r="I18" s="1">
        <v>1521</v>
      </c>
      <c r="J18" s="1">
        <v>1539</v>
      </c>
      <c r="K18" s="1">
        <v>1593</v>
      </c>
      <c r="L18" s="1">
        <v>1710</v>
      </c>
      <c r="M18" s="1">
        <v>1728</v>
      </c>
      <c r="N18" s="1">
        <v>2351</v>
      </c>
    </row>
    <row r="19" spans="1:14" x14ac:dyDescent="0.3">
      <c r="A19" s="7" t="s">
        <v>201</v>
      </c>
      <c r="B19" s="7" t="s">
        <v>74</v>
      </c>
      <c r="C19" s="1">
        <v>6399</v>
      </c>
      <c r="D19" s="1">
        <v>6521</v>
      </c>
      <c r="E19" s="1">
        <v>6488</v>
      </c>
      <c r="F19" s="1">
        <v>6200</v>
      </c>
      <c r="G19" s="1">
        <v>6332</v>
      </c>
      <c r="H19" s="1">
        <v>6445</v>
      </c>
      <c r="I19" s="1">
        <v>6389</v>
      </c>
      <c r="J19" s="1">
        <v>6433</v>
      </c>
      <c r="K19" s="1">
        <v>7095</v>
      </c>
      <c r="L19" s="1">
        <v>6936</v>
      </c>
      <c r="M19" s="1">
        <v>7044</v>
      </c>
      <c r="N19" s="1">
        <v>7033</v>
      </c>
    </row>
    <row r="20" spans="1:14" x14ac:dyDescent="0.3">
      <c r="A20" s="7" t="s">
        <v>201</v>
      </c>
      <c r="B20" s="7" t="s">
        <v>75</v>
      </c>
      <c r="C20" s="1">
        <v>1515</v>
      </c>
      <c r="D20" s="1">
        <v>1603</v>
      </c>
      <c r="E20" s="1">
        <v>1572</v>
      </c>
      <c r="F20" s="1">
        <v>1509</v>
      </c>
      <c r="G20" s="1">
        <v>1503</v>
      </c>
      <c r="H20" s="1">
        <v>1495</v>
      </c>
      <c r="I20" s="1">
        <v>1493</v>
      </c>
      <c r="J20" s="1">
        <v>1523</v>
      </c>
      <c r="K20" s="1">
        <v>1678</v>
      </c>
      <c r="L20" s="1">
        <v>1749</v>
      </c>
      <c r="M20" s="1">
        <v>1845</v>
      </c>
      <c r="N20" s="1">
        <v>1952</v>
      </c>
    </row>
    <row r="21" spans="1:14" x14ac:dyDescent="0.3">
      <c r="A21" s="7" t="s">
        <v>202</v>
      </c>
      <c r="B21" s="7" t="s">
        <v>74</v>
      </c>
      <c r="C21" s="1">
        <v>5126</v>
      </c>
      <c r="D21" s="1">
        <v>5039</v>
      </c>
      <c r="E21" s="1">
        <v>5029</v>
      </c>
      <c r="F21" s="1">
        <v>5379</v>
      </c>
      <c r="G21" s="1">
        <v>5424</v>
      </c>
      <c r="H21" s="1">
        <v>5562</v>
      </c>
      <c r="I21" s="1">
        <v>5680</v>
      </c>
      <c r="J21" s="1">
        <v>5801</v>
      </c>
      <c r="K21" s="1">
        <v>5764</v>
      </c>
      <c r="L21" s="1">
        <v>5904</v>
      </c>
      <c r="M21" s="1">
        <v>5717</v>
      </c>
      <c r="N21" s="1">
        <v>5707</v>
      </c>
    </row>
    <row r="22" spans="1:14" x14ac:dyDescent="0.3">
      <c r="A22" s="7" t="s">
        <v>202</v>
      </c>
      <c r="B22" s="7" t="s">
        <v>75</v>
      </c>
      <c r="C22" s="1">
        <v>508</v>
      </c>
      <c r="D22" s="1">
        <v>502</v>
      </c>
      <c r="E22" s="1">
        <v>497</v>
      </c>
      <c r="F22" s="1">
        <v>582</v>
      </c>
      <c r="G22" s="1">
        <v>575</v>
      </c>
      <c r="H22" s="1">
        <v>580</v>
      </c>
      <c r="I22" s="1">
        <v>589</v>
      </c>
      <c r="J22" s="1">
        <v>612</v>
      </c>
      <c r="K22" s="1">
        <v>574</v>
      </c>
      <c r="L22" s="1">
        <v>609</v>
      </c>
      <c r="M22" s="1">
        <v>640</v>
      </c>
      <c r="N22" s="1">
        <v>736</v>
      </c>
    </row>
    <row r="23" spans="1:14" x14ac:dyDescent="0.3">
      <c r="A23" s="10" t="s">
        <v>17</v>
      </c>
      <c r="B23" s="10" t="s">
        <v>17</v>
      </c>
      <c r="C23" s="5">
        <v>48586</v>
      </c>
      <c r="D23" s="5">
        <v>49101</v>
      </c>
      <c r="E23" s="5">
        <v>49290</v>
      </c>
      <c r="F23" s="5">
        <v>49574</v>
      </c>
      <c r="G23" s="5">
        <v>50323</v>
      </c>
      <c r="H23" s="5">
        <v>51041</v>
      </c>
      <c r="I23" s="5">
        <v>51660</v>
      </c>
      <c r="J23" s="5">
        <v>52526</v>
      </c>
      <c r="K23" s="5">
        <v>53993</v>
      </c>
      <c r="L23" s="5">
        <v>55166</v>
      </c>
      <c r="M23" s="5">
        <v>55550</v>
      </c>
      <c r="N23" s="5">
        <v>57064</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74</v>
      </c>
      <c r="C28" s="2">
        <v>0.70391816251688899</v>
      </c>
      <c r="D28" s="2">
        <v>0.69522365428354804</v>
      </c>
      <c r="E28" s="2">
        <v>0.68559608875517097</v>
      </c>
      <c r="F28" s="2">
        <v>0.70303155289750496</v>
      </c>
      <c r="G28" s="2">
        <v>0.70424267267882801</v>
      </c>
      <c r="H28" s="2">
        <v>0.70589435039771598</v>
      </c>
      <c r="I28" s="2">
        <v>0.69979466119096501</v>
      </c>
      <c r="J28" s="2">
        <v>0.69309742245522099</v>
      </c>
      <c r="K28" s="2">
        <v>0.68742562475208202</v>
      </c>
      <c r="L28" s="2">
        <v>0.67758620689655202</v>
      </c>
      <c r="M28" s="2">
        <v>0.6615709014233</v>
      </c>
      <c r="N28" s="2">
        <v>0.65794256633951298</v>
      </c>
    </row>
    <row r="29" spans="1:14" x14ac:dyDescent="0.3">
      <c r="A29" s="8" t="s">
        <v>196</v>
      </c>
      <c r="B29" s="8" t="s">
        <v>75</v>
      </c>
      <c r="C29" s="2">
        <v>0.29608183748311101</v>
      </c>
      <c r="D29" s="2">
        <v>0.30477634571645201</v>
      </c>
      <c r="E29" s="2">
        <v>0.31440391124482903</v>
      </c>
      <c r="F29" s="2">
        <v>0.29696844710249498</v>
      </c>
      <c r="G29" s="2">
        <v>0.29575732732117199</v>
      </c>
      <c r="H29" s="2">
        <v>0.29410564960228402</v>
      </c>
      <c r="I29" s="2">
        <v>0.30020533880903499</v>
      </c>
      <c r="J29" s="2">
        <v>0.30690257754477901</v>
      </c>
      <c r="K29" s="2">
        <v>0.31257437524791698</v>
      </c>
      <c r="L29" s="2">
        <v>0.32241379310344798</v>
      </c>
      <c r="M29" s="2">
        <v>0.3384290985767</v>
      </c>
      <c r="N29" s="2">
        <v>0.34205743366048702</v>
      </c>
    </row>
    <row r="30" spans="1:14" x14ac:dyDescent="0.3">
      <c r="A30" s="8" t="s">
        <v>197</v>
      </c>
      <c r="B30" s="8" t="s">
        <v>74</v>
      </c>
      <c r="C30" s="2">
        <v>0.66135708014549099</v>
      </c>
      <c r="D30" s="2">
        <v>0.670104358502149</v>
      </c>
      <c r="E30" s="2">
        <v>0.67908206175657804</v>
      </c>
      <c r="F30" s="2">
        <v>0.69409383186472995</v>
      </c>
      <c r="G30" s="2">
        <v>0.70769409576941</v>
      </c>
      <c r="H30" s="2">
        <v>0.71630397630169795</v>
      </c>
      <c r="I30" s="2">
        <v>0.726656461841242</v>
      </c>
      <c r="J30" s="2">
        <v>0.73560541913632504</v>
      </c>
      <c r="K30" s="2">
        <v>0.73900143237159799</v>
      </c>
      <c r="L30" s="2">
        <v>0.74467225532774495</v>
      </c>
      <c r="M30" s="2">
        <v>0.74642419288925199</v>
      </c>
      <c r="N30" s="2">
        <v>0.75069361870788698</v>
      </c>
    </row>
    <row r="31" spans="1:14" x14ac:dyDescent="0.3">
      <c r="A31" s="8" t="s">
        <v>197</v>
      </c>
      <c r="B31" s="8" t="s">
        <v>75</v>
      </c>
      <c r="C31" s="2">
        <v>0.33864291985450901</v>
      </c>
      <c r="D31" s="2">
        <v>0.329895641497851</v>
      </c>
      <c r="E31" s="2">
        <v>0.32091793824342202</v>
      </c>
      <c r="F31" s="2">
        <v>0.30590616813527</v>
      </c>
      <c r="G31" s="2">
        <v>0.29230590423059</v>
      </c>
      <c r="H31" s="2">
        <v>0.28369602369830199</v>
      </c>
      <c r="I31" s="2">
        <v>0.273343538158758</v>
      </c>
      <c r="J31" s="2">
        <v>0.26439458086367501</v>
      </c>
      <c r="K31" s="2">
        <v>0.26099856762840201</v>
      </c>
      <c r="L31" s="2">
        <v>0.255327744672255</v>
      </c>
      <c r="M31" s="2">
        <v>0.25357580711074801</v>
      </c>
      <c r="N31" s="2">
        <v>0.24930638129211299</v>
      </c>
    </row>
    <row r="32" spans="1:14" x14ac:dyDescent="0.3">
      <c r="A32" s="8" t="s">
        <v>198</v>
      </c>
      <c r="B32" s="8" t="s">
        <v>74</v>
      </c>
      <c r="C32" s="2">
        <v>0.73430466714048803</v>
      </c>
      <c r="D32" s="2">
        <v>0.73139082222484397</v>
      </c>
      <c r="E32" s="2">
        <v>0.73066104078762295</v>
      </c>
      <c r="F32" s="2">
        <v>0.72615654461740797</v>
      </c>
      <c r="G32" s="2">
        <v>0.72924965012380205</v>
      </c>
      <c r="H32" s="2">
        <v>0.72977882252377402</v>
      </c>
      <c r="I32" s="2">
        <v>0.72893154730513698</v>
      </c>
      <c r="J32" s="2">
        <v>0.72722712680577895</v>
      </c>
      <c r="K32" s="2">
        <v>0.72225672877846803</v>
      </c>
      <c r="L32" s="2">
        <v>0.71524322128567097</v>
      </c>
      <c r="M32" s="2">
        <v>0.70848938826466901</v>
      </c>
      <c r="N32" s="2">
        <v>0.705177169531084</v>
      </c>
    </row>
    <row r="33" spans="1:15" x14ac:dyDescent="0.3">
      <c r="A33" s="8" t="s">
        <v>198</v>
      </c>
      <c r="B33" s="8" t="s">
        <v>75</v>
      </c>
      <c r="C33" s="2">
        <v>0.26569533285951202</v>
      </c>
      <c r="D33" s="2">
        <v>0.26860917777515603</v>
      </c>
      <c r="E33" s="2">
        <v>0.26933895921237699</v>
      </c>
      <c r="F33" s="2">
        <v>0.27384345538259203</v>
      </c>
      <c r="G33" s="2">
        <v>0.270750349876198</v>
      </c>
      <c r="H33" s="2">
        <v>0.27022117747622598</v>
      </c>
      <c r="I33" s="2">
        <v>0.27106845269486302</v>
      </c>
      <c r="J33" s="2">
        <v>0.272772873194221</v>
      </c>
      <c r="K33" s="2">
        <v>0.27774327122153197</v>
      </c>
      <c r="L33" s="2">
        <v>0.28475677871432897</v>
      </c>
      <c r="M33" s="2">
        <v>0.29151061173533099</v>
      </c>
      <c r="N33" s="2">
        <v>0.294822830468916</v>
      </c>
    </row>
    <row r="34" spans="1:15" x14ac:dyDescent="0.3">
      <c r="A34" s="8" t="s">
        <v>199</v>
      </c>
      <c r="B34" s="8" t="s">
        <v>74</v>
      </c>
      <c r="C34" s="2">
        <v>0.77815468113975605</v>
      </c>
      <c r="D34" s="2">
        <v>0.77522100884035405</v>
      </c>
      <c r="E34" s="2">
        <v>0.77296154354433699</v>
      </c>
      <c r="F34" s="2">
        <v>0.78218767048554305</v>
      </c>
      <c r="G34" s="2">
        <v>0.785733585517428</v>
      </c>
      <c r="H34" s="2">
        <v>0.78772891324689198</v>
      </c>
      <c r="I34" s="2">
        <v>0.78967085897778999</v>
      </c>
      <c r="J34" s="2">
        <v>0.79280708713473502</v>
      </c>
      <c r="K34" s="2">
        <v>0.79155188246097297</v>
      </c>
      <c r="L34" s="2">
        <v>0.78899773926149197</v>
      </c>
      <c r="M34" s="2">
        <v>0.779296875</v>
      </c>
      <c r="N34" s="2">
        <v>0.76264226211427899</v>
      </c>
    </row>
    <row r="35" spans="1:15" x14ac:dyDescent="0.3">
      <c r="A35" s="8" t="s">
        <v>199</v>
      </c>
      <c r="B35" s="8" t="s">
        <v>75</v>
      </c>
      <c r="C35" s="2">
        <v>0.221845318860244</v>
      </c>
      <c r="D35" s="2">
        <v>0.224778991159646</v>
      </c>
      <c r="E35" s="2">
        <v>0.22703845645566301</v>
      </c>
      <c r="F35" s="2">
        <v>0.217812329514457</v>
      </c>
      <c r="G35" s="2">
        <v>0.214266414482572</v>
      </c>
      <c r="H35" s="2">
        <v>0.21227108675310799</v>
      </c>
      <c r="I35" s="2">
        <v>0.21032914102221001</v>
      </c>
      <c r="J35" s="2">
        <v>0.20719291286526501</v>
      </c>
      <c r="K35" s="2">
        <v>0.20844811753902701</v>
      </c>
      <c r="L35" s="2">
        <v>0.211002260738508</v>
      </c>
      <c r="M35" s="2">
        <v>0.220703125</v>
      </c>
      <c r="N35" s="2">
        <v>0.23735773788572101</v>
      </c>
    </row>
    <row r="36" spans="1:15" x14ac:dyDescent="0.3">
      <c r="A36" s="8" t="s">
        <v>200</v>
      </c>
      <c r="B36" s="8" t="s">
        <v>74</v>
      </c>
      <c r="C36" s="2">
        <v>0.75444664031620601</v>
      </c>
      <c r="D36" s="2">
        <v>0.75863838522066396</v>
      </c>
      <c r="E36" s="2">
        <v>0.76006036217303796</v>
      </c>
      <c r="F36" s="2">
        <v>0.75705303885216801</v>
      </c>
      <c r="G36" s="2">
        <v>0.75882818685668996</v>
      </c>
      <c r="H36" s="2">
        <v>0.76191955272557899</v>
      </c>
      <c r="I36" s="2">
        <v>0.76736004894463095</v>
      </c>
      <c r="J36" s="2">
        <v>0.76681818181818195</v>
      </c>
      <c r="K36" s="2">
        <v>0.76514816452896905</v>
      </c>
      <c r="L36" s="2">
        <v>0.75703324808184103</v>
      </c>
      <c r="M36" s="2">
        <v>0.75388121350235004</v>
      </c>
      <c r="N36" s="2">
        <v>0.70950203879896201</v>
      </c>
    </row>
    <row r="37" spans="1:15" x14ac:dyDescent="0.3">
      <c r="A37" s="8" t="s">
        <v>200</v>
      </c>
      <c r="B37" s="8" t="s">
        <v>75</v>
      </c>
      <c r="C37" s="2">
        <v>0.24555335968379399</v>
      </c>
      <c r="D37" s="2">
        <v>0.24136161477933599</v>
      </c>
      <c r="E37" s="2">
        <v>0.23993963782696201</v>
      </c>
      <c r="F37" s="2">
        <v>0.24294696114783201</v>
      </c>
      <c r="G37" s="2">
        <v>0.24117181314330999</v>
      </c>
      <c r="H37" s="2">
        <v>0.23808044727442099</v>
      </c>
      <c r="I37" s="2">
        <v>0.232639951055369</v>
      </c>
      <c r="J37" s="2">
        <v>0.23318181818181799</v>
      </c>
      <c r="K37" s="2">
        <v>0.234851835471031</v>
      </c>
      <c r="L37" s="2">
        <v>0.242966751918159</v>
      </c>
      <c r="M37" s="2">
        <v>0.24611878649765001</v>
      </c>
      <c r="N37" s="2">
        <v>0.29049796120103799</v>
      </c>
    </row>
    <row r="38" spans="1:15" x14ac:dyDescent="0.3">
      <c r="A38" s="8" t="s">
        <v>201</v>
      </c>
      <c r="B38" s="8" t="s">
        <v>74</v>
      </c>
      <c r="C38" s="2">
        <v>0.80856709628506396</v>
      </c>
      <c r="D38" s="2">
        <v>0.802683407188577</v>
      </c>
      <c r="E38" s="2">
        <v>0.80496277915632797</v>
      </c>
      <c r="F38" s="2">
        <v>0.804254767155273</v>
      </c>
      <c r="G38" s="2">
        <v>0.80816847479259701</v>
      </c>
      <c r="H38" s="2">
        <v>0.81171284634760699</v>
      </c>
      <c r="I38" s="2">
        <v>0.81058107079421504</v>
      </c>
      <c r="J38" s="2">
        <v>0.80857214680744105</v>
      </c>
      <c r="K38" s="2">
        <v>0.80873133477715697</v>
      </c>
      <c r="L38" s="2">
        <v>0.79861830742659801</v>
      </c>
      <c r="M38" s="2">
        <v>0.79244009449881903</v>
      </c>
      <c r="N38" s="2">
        <v>0.78274902615470199</v>
      </c>
    </row>
    <row r="39" spans="1:15" x14ac:dyDescent="0.3">
      <c r="A39" s="8" t="s">
        <v>201</v>
      </c>
      <c r="B39" s="8" t="s">
        <v>75</v>
      </c>
      <c r="C39" s="2">
        <v>0.19143290371493599</v>
      </c>
      <c r="D39" s="2">
        <v>0.197316592811423</v>
      </c>
      <c r="E39" s="2">
        <v>0.195037220843672</v>
      </c>
      <c r="F39" s="2">
        <v>0.195745232844727</v>
      </c>
      <c r="G39" s="2">
        <v>0.19183152520740299</v>
      </c>
      <c r="H39" s="2">
        <v>0.18828715365239301</v>
      </c>
      <c r="I39" s="2">
        <v>0.18941892920578501</v>
      </c>
      <c r="J39" s="2">
        <v>0.19142785319255901</v>
      </c>
      <c r="K39" s="2">
        <v>0.191268665222843</v>
      </c>
      <c r="L39" s="2">
        <v>0.20138169257340199</v>
      </c>
      <c r="M39" s="2">
        <v>0.207559905501181</v>
      </c>
      <c r="N39" s="2">
        <v>0.21725097384529801</v>
      </c>
    </row>
    <row r="40" spans="1:15" x14ac:dyDescent="0.3">
      <c r="A40" s="8" t="s">
        <v>202</v>
      </c>
      <c r="B40" s="8" t="s">
        <v>74</v>
      </c>
      <c r="C40" s="2">
        <v>0.90983315583954605</v>
      </c>
      <c r="D40" s="2">
        <v>0.90940263490344697</v>
      </c>
      <c r="E40" s="2">
        <v>0.91006152732537104</v>
      </c>
      <c r="F40" s="2">
        <v>0.90236537493709101</v>
      </c>
      <c r="G40" s="2">
        <v>0.90415069178196406</v>
      </c>
      <c r="H40" s="2">
        <v>0.90556821882123095</v>
      </c>
      <c r="I40" s="2">
        <v>0.90604562131121402</v>
      </c>
      <c r="J40" s="2">
        <v>0.90456884453453901</v>
      </c>
      <c r="K40" s="2">
        <v>0.90943515304512501</v>
      </c>
      <c r="L40" s="2">
        <v>0.90649470290188805</v>
      </c>
      <c r="M40" s="2">
        <v>0.89932358030517501</v>
      </c>
      <c r="N40" s="2">
        <v>0.88576749961198198</v>
      </c>
    </row>
    <row r="41" spans="1:15" x14ac:dyDescent="0.3">
      <c r="A41" s="8" t="s">
        <v>202</v>
      </c>
      <c r="B41" s="8" t="s">
        <v>75</v>
      </c>
      <c r="C41" s="2">
        <v>9.0166844160454396E-2</v>
      </c>
      <c r="D41" s="2">
        <v>9.0597365096553001E-2</v>
      </c>
      <c r="E41" s="2">
        <v>8.9938472674628997E-2</v>
      </c>
      <c r="F41" s="2">
        <v>9.7634625062908903E-2</v>
      </c>
      <c r="G41" s="2">
        <v>9.5849308218036305E-2</v>
      </c>
      <c r="H41" s="2">
        <v>9.4431781178769103E-2</v>
      </c>
      <c r="I41" s="2">
        <v>9.3954378688786103E-2</v>
      </c>
      <c r="J41" s="2">
        <v>9.5431155465460799E-2</v>
      </c>
      <c r="K41" s="2">
        <v>9.0564846954875294E-2</v>
      </c>
      <c r="L41" s="2">
        <v>9.3505297098111506E-2</v>
      </c>
      <c r="M41" s="2">
        <v>0.10067641969482501</v>
      </c>
      <c r="N41" s="2">
        <v>0.11423250038801799</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74</v>
      </c>
      <c r="C46" s="2">
        <v>5.7581573896353204E-3</v>
      </c>
      <c r="D46" s="2">
        <v>-5.9978189749182098E-3</v>
      </c>
      <c r="E46" s="2">
        <v>-6.5002742731760793E-2</v>
      </c>
      <c r="F46" s="2">
        <v>7.9202112056321501E-3</v>
      </c>
      <c r="G46" s="2">
        <v>7.2759022118742698E-3</v>
      </c>
      <c r="H46" s="2">
        <v>-1.53134932100549E-2</v>
      </c>
      <c r="I46" s="2">
        <v>-6.8955399061032902E-2</v>
      </c>
      <c r="J46" s="2">
        <v>9.2341632524424802E-2</v>
      </c>
      <c r="K46" s="2">
        <v>2.0484708597807301E-2</v>
      </c>
      <c r="L46" s="2">
        <v>6.4461407972858306E-2</v>
      </c>
      <c r="M46" s="2">
        <v>-3.8512616201859202E-2</v>
      </c>
      <c r="N46" s="3">
        <v>0.140876142451938</v>
      </c>
      <c r="O46" s="3">
        <v>-7.1311025781678602E-3</v>
      </c>
    </row>
    <row r="47" spans="1:15" x14ac:dyDescent="0.3">
      <c r="A47" s="8" t="s">
        <v>196</v>
      </c>
      <c r="B47" s="8" t="s">
        <v>75</v>
      </c>
      <c r="C47" s="2">
        <v>4.8239895697522801E-2</v>
      </c>
      <c r="D47" s="2">
        <v>3.98009950248756E-2</v>
      </c>
      <c r="E47" s="2">
        <v>-0.13875598086124399</v>
      </c>
      <c r="F47" s="2">
        <v>2.0833333333333298E-3</v>
      </c>
      <c r="G47" s="2">
        <v>-6.93000693000693E-4</v>
      </c>
      <c r="H47" s="2">
        <v>1.3869625520110999E-2</v>
      </c>
      <c r="I47" s="2">
        <v>-3.8987688098495198E-2</v>
      </c>
      <c r="J47" s="2">
        <v>0.121708185053381</v>
      </c>
      <c r="K47" s="2">
        <v>6.7893401015228394E-2</v>
      </c>
      <c r="L47" s="2">
        <v>0.14438502673796799</v>
      </c>
      <c r="M47" s="2">
        <v>-2.2845275181723801E-2</v>
      </c>
      <c r="N47" s="3">
        <v>0.33950177935943099</v>
      </c>
      <c r="O47" s="3">
        <v>0.12559808612440199</v>
      </c>
    </row>
    <row r="48" spans="1:15" x14ac:dyDescent="0.3">
      <c r="A48" s="8" t="s">
        <v>197</v>
      </c>
      <c r="B48" s="8" t="s">
        <v>74</v>
      </c>
      <c r="C48" s="2">
        <v>3.5084392186611003E-2</v>
      </c>
      <c r="D48" s="2">
        <v>3.55441553682668E-2</v>
      </c>
      <c r="E48" s="2">
        <v>3.1316348195329101E-2</v>
      </c>
      <c r="F48" s="2">
        <v>4.4604563389946797E-2</v>
      </c>
      <c r="G48" s="2">
        <v>3.2517654787321403E-2</v>
      </c>
      <c r="H48" s="2">
        <v>5.7101956418005403E-2</v>
      </c>
      <c r="I48" s="2">
        <v>4.5741799578694002E-2</v>
      </c>
      <c r="J48" s="2">
        <v>3.9280575539568298E-2</v>
      </c>
      <c r="K48" s="2">
        <v>2.0766994323688202E-2</v>
      </c>
      <c r="L48" s="2">
        <v>-9.0872100908720999E-3</v>
      </c>
      <c r="M48" s="2">
        <v>3.69559266356419E-2</v>
      </c>
      <c r="N48" s="3">
        <v>9.0071942446043204E-2</v>
      </c>
      <c r="O48" s="3">
        <v>0.34041047416843601</v>
      </c>
    </row>
    <row r="49" spans="1:15" x14ac:dyDescent="0.3">
      <c r="A49" s="8" t="s">
        <v>197</v>
      </c>
      <c r="B49" s="8" t="s">
        <v>75</v>
      </c>
      <c r="C49" s="2">
        <v>-4.8148148148148204E-3</v>
      </c>
      <c r="D49" s="2">
        <v>-5.9545962039449203E-3</v>
      </c>
      <c r="E49" s="2">
        <v>-3.8187944590041198E-2</v>
      </c>
      <c r="F49" s="2">
        <v>-2.1019852082522401E-2</v>
      </c>
      <c r="G49" s="2">
        <v>-9.9403578528827006E-3</v>
      </c>
      <c r="H49" s="2">
        <v>4.0160642570281103E-3</v>
      </c>
      <c r="I49" s="2">
        <v>-8.0000000000000004E-4</v>
      </c>
      <c r="J49" s="2">
        <v>2.12169735788631E-2</v>
      </c>
      <c r="K49" s="2">
        <v>-9.0160721285770292E-3</v>
      </c>
      <c r="L49" s="2">
        <v>-1.8196202531645601E-2</v>
      </c>
      <c r="M49" s="2">
        <v>1.3698630136986301E-2</v>
      </c>
      <c r="N49" s="3">
        <v>7.2057646116893501E-3</v>
      </c>
      <c r="O49" s="3">
        <v>-5.80307001123175E-2</v>
      </c>
    </row>
    <row r="50" spans="1:15" x14ac:dyDescent="0.3">
      <c r="A50" s="8" t="s">
        <v>198</v>
      </c>
      <c r="B50" s="8" t="s">
        <v>74</v>
      </c>
      <c r="C50" s="2">
        <v>1.6131634134537799E-4</v>
      </c>
      <c r="D50" s="2">
        <v>5.4838709677419396E-3</v>
      </c>
      <c r="E50" s="2">
        <v>6.2560153994225196E-2</v>
      </c>
      <c r="F50" s="2">
        <v>2.2644927536231901E-2</v>
      </c>
      <c r="G50" s="2">
        <v>8.2669028638913504E-3</v>
      </c>
      <c r="H50" s="2">
        <v>1.1859443631039499E-2</v>
      </c>
      <c r="I50" s="2">
        <v>4.8907538706410097E-2</v>
      </c>
      <c r="J50" s="2">
        <v>-3.7522416885087603E-2</v>
      </c>
      <c r="K50" s="2">
        <v>9.4596531460513101E-3</v>
      </c>
      <c r="L50" s="2">
        <v>-3.3082493255714898E-2</v>
      </c>
      <c r="M50" s="2">
        <v>-2.3935389133627E-2</v>
      </c>
      <c r="N50" s="3">
        <v>-8.3045937370671799E-2</v>
      </c>
      <c r="O50" s="3">
        <v>6.6249598973371807E-2</v>
      </c>
    </row>
    <row r="51" spans="1:15" x14ac:dyDescent="0.3">
      <c r="A51" s="8" t="s">
        <v>198</v>
      </c>
      <c r="B51" s="8" t="s">
        <v>75</v>
      </c>
      <c r="C51" s="2">
        <v>1.51582701738743E-2</v>
      </c>
      <c r="D51" s="2">
        <v>9.22266139657444E-3</v>
      </c>
      <c r="E51" s="2">
        <v>8.7032201914708396E-2</v>
      </c>
      <c r="F51" s="2">
        <v>6.8054443554843901E-3</v>
      </c>
      <c r="G51" s="2">
        <v>5.5666003976143101E-3</v>
      </c>
      <c r="H51" s="2">
        <v>1.6211941478845401E-2</v>
      </c>
      <c r="I51" s="2">
        <v>5.7976653696498098E-2</v>
      </c>
      <c r="J51" s="2">
        <v>-1.3240161824200101E-2</v>
      </c>
      <c r="K51" s="2">
        <v>4.5098770033544497E-2</v>
      </c>
      <c r="L51" s="2">
        <v>-7.1326676176890202E-4</v>
      </c>
      <c r="M51" s="2">
        <v>-8.2084225553176304E-3</v>
      </c>
      <c r="N51" s="3">
        <v>2.2066936373666801E-2</v>
      </c>
      <c r="O51" s="3">
        <v>0.209312445604874</v>
      </c>
    </row>
    <row r="52" spans="1:15" x14ac:dyDescent="0.3">
      <c r="A52" s="8" t="s">
        <v>199</v>
      </c>
      <c r="B52" s="8" t="s">
        <v>74</v>
      </c>
      <c r="C52" s="2">
        <v>3.9755884917175202E-2</v>
      </c>
      <c r="D52" s="2">
        <v>-1.9117893677679E-2</v>
      </c>
      <c r="E52" s="2">
        <v>-1.94905111984955E-2</v>
      </c>
      <c r="F52" s="2">
        <v>1.41238012205754E-2</v>
      </c>
      <c r="G52" s="2">
        <v>1.32393397524072E-2</v>
      </c>
      <c r="H52" s="2">
        <v>1.52723570337689E-3</v>
      </c>
      <c r="I52" s="2">
        <v>1.592680447306E-2</v>
      </c>
      <c r="J52" s="2">
        <v>6.3375583722481699E-3</v>
      </c>
      <c r="K52" s="2">
        <v>4.1100430891614199E-2</v>
      </c>
      <c r="L52" s="2">
        <v>1.62368672397326E-2</v>
      </c>
      <c r="M52" s="2">
        <v>1.8170426065162899E-2</v>
      </c>
      <c r="N52" s="3">
        <v>8.40560373582388E-2</v>
      </c>
      <c r="O52" s="3">
        <v>0.111301077107198</v>
      </c>
    </row>
    <row r="53" spans="1:15" x14ac:dyDescent="0.3">
      <c r="A53" s="8" t="s">
        <v>199</v>
      </c>
      <c r="B53" s="8" t="s">
        <v>75</v>
      </c>
      <c r="C53" s="2">
        <v>5.7492354740061202E-2</v>
      </c>
      <c r="D53" s="2">
        <v>-6.3620589936379396E-3</v>
      </c>
      <c r="E53" s="2">
        <v>-7.0430733410942997E-2</v>
      </c>
      <c r="F53" s="2">
        <v>-6.8879148403256096E-3</v>
      </c>
      <c r="G53" s="2">
        <v>1.2610340479192899E-3</v>
      </c>
      <c r="H53" s="2">
        <v>-1.00755667506297E-2</v>
      </c>
      <c r="I53" s="2">
        <v>-3.1806615776081401E-3</v>
      </c>
      <c r="J53" s="2">
        <v>1.4039566049776599E-2</v>
      </c>
      <c r="K53" s="2">
        <v>5.7268722466960402E-2</v>
      </c>
      <c r="L53" s="2">
        <v>7.6190476190476197E-2</v>
      </c>
      <c r="M53" s="2">
        <v>0.11891592920353999</v>
      </c>
      <c r="N53" s="3">
        <v>0.29100191448627899</v>
      </c>
      <c r="O53" s="3">
        <v>0.17753201396973201</v>
      </c>
    </row>
    <row r="54" spans="1:15" x14ac:dyDescent="0.3">
      <c r="A54" s="8" t="s">
        <v>200</v>
      </c>
      <c r="B54" s="8" t="s">
        <v>74</v>
      </c>
      <c r="C54" s="2">
        <v>-3.1870770574110502E-2</v>
      </c>
      <c r="D54" s="2">
        <v>2.2096956031567101E-2</v>
      </c>
      <c r="E54" s="2">
        <v>3.5958526362232499E-2</v>
      </c>
      <c r="F54" s="2">
        <v>2.0442930153321999E-2</v>
      </c>
      <c r="G54" s="2">
        <v>2.3789649415692799E-2</v>
      </c>
      <c r="H54" s="2">
        <v>2.2625356706074198E-2</v>
      </c>
      <c r="I54" s="2">
        <v>8.7701813832967903E-3</v>
      </c>
      <c r="J54" s="2">
        <v>2.5489033787788998E-2</v>
      </c>
      <c r="K54" s="2">
        <v>2.6589595375722499E-2</v>
      </c>
      <c r="L54" s="2">
        <v>-6.5690690690690702E-3</v>
      </c>
      <c r="M54" s="2">
        <v>8.4829019459663701E-2</v>
      </c>
      <c r="N54" s="3">
        <v>0.134558387670421</v>
      </c>
      <c r="O54" s="3">
        <v>0.266710787557909</v>
      </c>
    </row>
    <row r="55" spans="1:15" x14ac:dyDescent="0.3">
      <c r="A55" s="8" t="s">
        <v>200</v>
      </c>
      <c r="B55" s="8" t="s">
        <v>75</v>
      </c>
      <c r="C55" s="2">
        <v>-5.3655264922870601E-2</v>
      </c>
      <c r="D55" s="2">
        <v>1.41743444365698E-2</v>
      </c>
      <c r="E55" s="2">
        <v>5.3109713487071997E-2</v>
      </c>
      <c r="F55" s="2">
        <v>1.0617120106171199E-2</v>
      </c>
      <c r="G55" s="2">
        <v>6.5659881812212698E-3</v>
      </c>
      <c r="H55" s="2">
        <v>-7.8277886497064592E-3</v>
      </c>
      <c r="I55" s="2">
        <v>1.18343195266272E-2</v>
      </c>
      <c r="J55" s="2">
        <v>3.5087719298245598E-2</v>
      </c>
      <c r="K55" s="2">
        <v>7.3446327683615795E-2</v>
      </c>
      <c r="L55" s="2">
        <v>1.05263157894737E-2</v>
      </c>
      <c r="M55" s="2">
        <v>0.360532407407407</v>
      </c>
      <c r="N55" s="3">
        <v>0.52761533463287802</v>
      </c>
      <c r="O55" s="3">
        <v>0.64290705800139802</v>
      </c>
    </row>
    <row r="56" spans="1:15" x14ac:dyDescent="0.3">
      <c r="A56" s="8" t="s">
        <v>201</v>
      </c>
      <c r="B56" s="8" t="s">
        <v>74</v>
      </c>
      <c r="C56" s="2">
        <v>1.9065478981090799E-2</v>
      </c>
      <c r="D56" s="2">
        <v>-5.0605735316669202E-3</v>
      </c>
      <c r="E56" s="2">
        <v>-4.4389642416769397E-2</v>
      </c>
      <c r="F56" s="2">
        <v>2.1290322580645199E-2</v>
      </c>
      <c r="G56" s="2">
        <v>1.7845862286797201E-2</v>
      </c>
      <c r="H56" s="2">
        <v>-8.6889061287820004E-3</v>
      </c>
      <c r="I56" s="2">
        <v>6.88683675066521E-3</v>
      </c>
      <c r="J56" s="2">
        <v>0.10290688636716901</v>
      </c>
      <c r="K56" s="2">
        <v>-2.2410147991543301E-2</v>
      </c>
      <c r="L56" s="2">
        <v>1.5570934256055401E-2</v>
      </c>
      <c r="M56" s="2">
        <v>-1.5616127200454299E-3</v>
      </c>
      <c r="N56" s="3">
        <v>9.3269081299549195E-2</v>
      </c>
      <c r="O56" s="3">
        <v>8.4001233045622695E-2</v>
      </c>
    </row>
    <row r="57" spans="1:15" x14ac:dyDescent="0.3">
      <c r="A57" s="8" t="s">
        <v>201</v>
      </c>
      <c r="B57" s="8" t="s">
        <v>75</v>
      </c>
      <c r="C57" s="2">
        <v>5.80858085808581E-2</v>
      </c>
      <c r="D57" s="2">
        <v>-1.93387398627573E-2</v>
      </c>
      <c r="E57" s="2">
        <v>-4.00763358778626E-2</v>
      </c>
      <c r="F57" s="2">
        <v>-3.9761431411530802E-3</v>
      </c>
      <c r="G57" s="2">
        <v>-5.3226879574184999E-3</v>
      </c>
      <c r="H57" s="2">
        <v>-1.3377926421404699E-3</v>
      </c>
      <c r="I57" s="2">
        <v>2.00937709310114E-2</v>
      </c>
      <c r="J57" s="2">
        <v>0.10177281680892999</v>
      </c>
      <c r="K57" s="2">
        <v>4.2312276519666299E-2</v>
      </c>
      <c r="L57" s="2">
        <v>5.4888507718696397E-2</v>
      </c>
      <c r="M57" s="2">
        <v>5.7994579945799499E-2</v>
      </c>
      <c r="N57" s="3">
        <v>0.28168089297439303</v>
      </c>
      <c r="O57" s="3">
        <v>0.24173027989821899</v>
      </c>
    </row>
    <row r="58" spans="1:15" x14ac:dyDescent="0.3">
      <c r="A58" s="8" t="s">
        <v>202</v>
      </c>
      <c r="B58" s="8" t="s">
        <v>74</v>
      </c>
      <c r="C58" s="2">
        <v>-1.6972298088177899E-2</v>
      </c>
      <c r="D58" s="2">
        <v>-1.98452073824171E-3</v>
      </c>
      <c r="E58" s="2">
        <v>6.9596341220918706E-2</v>
      </c>
      <c r="F58" s="2">
        <v>8.3658672615727799E-3</v>
      </c>
      <c r="G58" s="2">
        <v>2.54424778761062E-2</v>
      </c>
      <c r="H58" s="2">
        <v>2.1215390147429E-2</v>
      </c>
      <c r="I58" s="2">
        <v>2.1302816901408499E-2</v>
      </c>
      <c r="J58" s="2">
        <v>-6.37821065333563E-3</v>
      </c>
      <c r="K58" s="2">
        <v>2.42886884108258E-2</v>
      </c>
      <c r="L58" s="2">
        <v>-3.1673441734417301E-2</v>
      </c>
      <c r="M58" s="2">
        <v>-1.7491691446562901E-3</v>
      </c>
      <c r="N58" s="3">
        <v>-1.6204102740906699E-2</v>
      </c>
      <c r="O58" s="3">
        <v>0.13481805527938001</v>
      </c>
    </row>
    <row r="59" spans="1:15" x14ac:dyDescent="0.3">
      <c r="A59" s="8" t="s">
        <v>202</v>
      </c>
      <c r="B59" s="8" t="s">
        <v>75</v>
      </c>
      <c r="C59" s="2">
        <v>-1.1811023622047201E-2</v>
      </c>
      <c r="D59" s="2">
        <v>-9.9601593625498006E-3</v>
      </c>
      <c r="E59" s="2">
        <v>0.17102615694164999</v>
      </c>
      <c r="F59" s="2">
        <v>-1.20274914089347E-2</v>
      </c>
      <c r="G59" s="2">
        <v>8.6956521739130401E-3</v>
      </c>
      <c r="H59" s="2">
        <v>1.55172413793103E-2</v>
      </c>
      <c r="I59" s="2">
        <v>3.9049235993208802E-2</v>
      </c>
      <c r="J59" s="2">
        <v>-6.2091503267973899E-2</v>
      </c>
      <c r="K59" s="2">
        <v>6.0975609756097601E-2</v>
      </c>
      <c r="L59" s="2">
        <v>5.0903119868637103E-2</v>
      </c>
      <c r="M59" s="2">
        <v>0.15</v>
      </c>
      <c r="N59" s="3">
        <v>0.20261437908496699</v>
      </c>
      <c r="O59" s="3">
        <v>0.48088531187122702</v>
      </c>
    </row>
    <row r="60" spans="1:15" x14ac:dyDescent="0.3">
      <c r="A60" s="11" t="s">
        <v>17</v>
      </c>
      <c r="B60" s="11" t="s">
        <v>17</v>
      </c>
      <c r="C60" s="3">
        <v>1.0599761248096201E-2</v>
      </c>
      <c r="D60" s="3">
        <v>3.84920877375206E-3</v>
      </c>
      <c r="E60" s="3">
        <v>5.7618178129437998E-3</v>
      </c>
      <c r="F60" s="3">
        <v>1.51087263484891E-2</v>
      </c>
      <c r="G60" s="3">
        <v>1.42678298193669E-2</v>
      </c>
      <c r="H60" s="3">
        <v>1.21275053388452E-2</v>
      </c>
      <c r="I60" s="3">
        <v>1.67634533488192E-2</v>
      </c>
      <c r="J60" s="3">
        <v>2.7929025625404599E-2</v>
      </c>
      <c r="K60" s="3">
        <v>2.17250384309077E-2</v>
      </c>
      <c r="L60" s="3">
        <v>6.9608091940688097E-3</v>
      </c>
      <c r="M60" s="3">
        <v>2.72547254725473E-2</v>
      </c>
      <c r="N60" s="3">
        <v>8.6395308989833594E-2</v>
      </c>
      <c r="O60" s="3">
        <v>0.157719618583891</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45</v>
      </c>
      <c r="B65" s="15"/>
    </row>
    <row r="66" spans="1:2" x14ac:dyDescent="0.3">
      <c r="A66" s="14" t="s">
        <v>78</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99</v>
      </c>
      <c r="B1" s="15"/>
    </row>
    <row r="2" spans="1:14" ht="15.6" x14ac:dyDescent="0.3">
      <c r="A2" s="12" t="s">
        <v>32</v>
      </c>
      <c r="B2" s="15"/>
    </row>
    <row r="3" spans="1:14" ht="15.6" x14ac:dyDescent="0.3">
      <c r="A3" s="12" t="s">
        <v>33</v>
      </c>
      <c r="B3" s="15"/>
    </row>
    <row r="4" spans="1:14" ht="15.6" x14ac:dyDescent="0.3">
      <c r="A4" s="12" t="s">
        <v>85</v>
      </c>
      <c r="B4" s="15"/>
    </row>
    <row r="5" spans="1:14" ht="15.6" x14ac:dyDescent="0.3">
      <c r="A5" s="12" t="s">
        <v>77</v>
      </c>
      <c r="B5" s="15"/>
    </row>
    <row r="6" spans="1:14" x14ac:dyDescent="0.3">
      <c r="A6" s="16" t="str">
        <f>HYPERLINK("#'Table of contents'!A9",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12</v>
      </c>
      <c r="B9" s="7" t="s">
        <v>87</v>
      </c>
      <c r="C9" s="1">
        <v>19701</v>
      </c>
      <c r="D9" s="1">
        <v>20946</v>
      </c>
      <c r="E9" s="1">
        <v>22163</v>
      </c>
      <c r="F9" s="1">
        <v>23438</v>
      </c>
      <c r="G9" s="1">
        <v>24674</v>
      </c>
      <c r="H9" s="1">
        <v>25910</v>
      </c>
      <c r="I9" s="1">
        <v>27379</v>
      </c>
      <c r="J9" s="1">
        <v>28866</v>
      </c>
      <c r="K9" s="1">
        <v>29802</v>
      </c>
      <c r="L9" s="1">
        <v>31721</v>
      </c>
      <c r="M9" s="1">
        <v>34269</v>
      </c>
      <c r="N9" s="1">
        <v>36680</v>
      </c>
    </row>
    <row r="10" spans="1:14" x14ac:dyDescent="0.3">
      <c r="A10" s="7" t="s">
        <v>12</v>
      </c>
      <c r="B10" s="7" t="s">
        <v>88</v>
      </c>
      <c r="C10" s="1">
        <v>31261</v>
      </c>
      <c r="D10" s="1">
        <v>31514</v>
      </c>
      <c r="E10" s="1">
        <v>31766</v>
      </c>
      <c r="F10" s="1">
        <v>32535</v>
      </c>
      <c r="G10" s="1">
        <v>33498</v>
      </c>
      <c r="H10" s="1">
        <v>34775</v>
      </c>
      <c r="I10" s="1">
        <v>36687</v>
      </c>
      <c r="J10" s="1">
        <v>39207</v>
      </c>
      <c r="K10" s="1">
        <v>39916</v>
      </c>
      <c r="L10" s="1">
        <v>43637</v>
      </c>
      <c r="M10" s="1">
        <v>49344</v>
      </c>
      <c r="N10" s="1">
        <v>55602</v>
      </c>
    </row>
    <row r="11" spans="1:14" x14ac:dyDescent="0.3">
      <c r="A11" s="7" t="s">
        <v>12</v>
      </c>
      <c r="B11" s="7" t="s">
        <v>89</v>
      </c>
      <c r="C11" s="1">
        <v>1803</v>
      </c>
      <c r="D11" s="1">
        <v>1953</v>
      </c>
      <c r="E11" s="1">
        <v>2090</v>
      </c>
      <c r="F11" s="1">
        <v>2273</v>
      </c>
      <c r="G11" s="1">
        <v>2461</v>
      </c>
      <c r="H11" s="1">
        <v>2633</v>
      </c>
      <c r="I11" s="1">
        <v>2840</v>
      </c>
      <c r="J11" s="1">
        <v>3002</v>
      </c>
      <c r="K11" s="1">
        <v>3151</v>
      </c>
      <c r="L11" s="1">
        <v>3417</v>
      </c>
      <c r="M11" s="1">
        <v>3798</v>
      </c>
      <c r="N11" s="1">
        <v>4178</v>
      </c>
    </row>
    <row r="12" spans="1:14" x14ac:dyDescent="0.3">
      <c r="A12" s="7" t="s">
        <v>12</v>
      </c>
      <c r="B12" s="7" t="s">
        <v>90</v>
      </c>
      <c r="C12" s="1">
        <v>5297</v>
      </c>
      <c r="D12" s="1">
        <v>5446</v>
      </c>
      <c r="E12" s="1">
        <v>5618</v>
      </c>
      <c r="F12" s="1">
        <v>5877</v>
      </c>
      <c r="G12" s="1">
        <v>6257</v>
      </c>
      <c r="H12" s="1">
        <v>6840</v>
      </c>
      <c r="I12" s="1">
        <v>7796</v>
      </c>
      <c r="J12" s="1">
        <v>8907</v>
      </c>
      <c r="K12" s="1">
        <v>9557</v>
      </c>
      <c r="L12" s="1">
        <v>11051</v>
      </c>
      <c r="M12" s="1">
        <v>13174</v>
      </c>
      <c r="N12" s="1">
        <v>15249</v>
      </c>
    </row>
    <row r="13" spans="1:14" x14ac:dyDescent="0.3">
      <c r="A13" s="7" t="s">
        <v>12</v>
      </c>
      <c r="B13" s="7" t="s">
        <v>91</v>
      </c>
      <c r="C13" s="1">
        <v>2765</v>
      </c>
      <c r="D13" s="1">
        <v>2964</v>
      </c>
      <c r="E13" s="1">
        <v>3175</v>
      </c>
      <c r="F13" s="1">
        <v>3427</v>
      </c>
      <c r="G13" s="1">
        <v>3620</v>
      </c>
      <c r="H13" s="1">
        <v>3838</v>
      </c>
      <c r="I13" s="1">
        <v>4067</v>
      </c>
      <c r="J13" s="1">
        <v>4294</v>
      </c>
      <c r="K13" s="1">
        <v>4428</v>
      </c>
      <c r="L13" s="1">
        <v>4706</v>
      </c>
      <c r="M13" s="1">
        <v>5131</v>
      </c>
      <c r="N13" s="1">
        <v>5476</v>
      </c>
    </row>
    <row r="14" spans="1:14" x14ac:dyDescent="0.3">
      <c r="A14" s="7" t="s">
        <v>12</v>
      </c>
      <c r="B14" s="7" t="s">
        <v>92</v>
      </c>
      <c r="C14" s="1">
        <v>1236</v>
      </c>
      <c r="D14" s="1">
        <v>1276</v>
      </c>
      <c r="E14" s="1">
        <v>1318</v>
      </c>
      <c r="F14" s="1">
        <v>1370</v>
      </c>
      <c r="G14" s="1">
        <v>1434</v>
      </c>
      <c r="H14" s="1">
        <v>1521</v>
      </c>
      <c r="I14" s="1">
        <v>1626</v>
      </c>
      <c r="J14" s="1">
        <v>1763</v>
      </c>
      <c r="K14" s="1">
        <v>1830</v>
      </c>
      <c r="L14" s="1">
        <v>2009</v>
      </c>
      <c r="M14" s="1">
        <v>2209</v>
      </c>
      <c r="N14" s="1">
        <v>2446</v>
      </c>
    </row>
    <row r="15" spans="1:14" x14ac:dyDescent="0.3">
      <c r="A15" s="7" t="s">
        <v>12</v>
      </c>
      <c r="B15" s="7" t="s">
        <v>93</v>
      </c>
      <c r="C15" s="1">
        <v>87968</v>
      </c>
      <c r="D15" s="1">
        <v>90171</v>
      </c>
      <c r="E15" s="1">
        <v>92185</v>
      </c>
      <c r="F15" s="1">
        <v>94343</v>
      </c>
      <c r="G15" s="1">
        <v>95997</v>
      </c>
      <c r="H15" s="1">
        <v>97623</v>
      </c>
      <c r="I15" s="1">
        <v>99329</v>
      </c>
      <c r="J15" s="1">
        <v>100876</v>
      </c>
      <c r="K15" s="1">
        <v>97324</v>
      </c>
      <c r="L15" s="1">
        <v>99580</v>
      </c>
      <c r="M15" s="1">
        <v>103415</v>
      </c>
      <c r="N15" s="1">
        <v>105607</v>
      </c>
    </row>
    <row r="16" spans="1:14" x14ac:dyDescent="0.3">
      <c r="A16" s="7" t="s">
        <v>12</v>
      </c>
      <c r="B16" s="7" t="s">
        <v>94</v>
      </c>
      <c r="C16" s="1">
        <v>16228</v>
      </c>
      <c r="D16" s="1">
        <v>17265</v>
      </c>
      <c r="E16" s="1">
        <v>18099</v>
      </c>
      <c r="F16" s="1">
        <v>18756</v>
      </c>
      <c r="G16" s="1">
        <v>19430</v>
      </c>
      <c r="H16" s="1">
        <v>20008</v>
      </c>
      <c r="I16" s="1">
        <v>20477</v>
      </c>
      <c r="J16" s="1">
        <v>20865</v>
      </c>
      <c r="K16" s="1">
        <v>20147</v>
      </c>
      <c r="L16" s="1">
        <v>20573</v>
      </c>
      <c r="M16" s="1">
        <v>21260</v>
      </c>
      <c r="N16" s="1">
        <v>22043</v>
      </c>
    </row>
    <row r="17" spans="1:14" x14ac:dyDescent="0.3">
      <c r="A17" s="7" t="s">
        <v>12</v>
      </c>
      <c r="B17" s="7" t="s">
        <v>95</v>
      </c>
      <c r="C17" s="1">
        <v>1991</v>
      </c>
      <c r="D17" s="1">
        <v>2139</v>
      </c>
      <c r="E17" s="1">
        <v>2330</v>
      </c>
      <c r="F17" s="1">
        <v>2525</v>
      </c>
      <c r="G17" s="1">
        <v>2710</v>
      </c>
      <c r="H17" s="1">
        <v>2858</v>
      </c>
      <c r="I17" s="1">
        <v>3026</v>
      </c>
      <c r="J17" s="1">
        <v>3205</v>
      </c>
      <c r="K17" s="1">
        <v>3277</v>
      </c>
      <c r="L17" s="1">
        <v>3529</v>
      </c>
      <c r="M17" s="1">
        <v>3867</v>
      </c>
      <c r="N17" s="1">
        <v>4224</v>
      </c>
    </row>
    <row r="18" spans="1:14" x14ac:dyDescent="0.3">
      <c r="A18" s="7" t="s">
        <v>12</v>
      </c>
      <c r="B18" s="7" t="s">
        <v>96</v>
      </c>
      <c r="C18" s="1">
        <v>3850</v>
      </c>
      <c r="D18" s="1">
        <v>3965</v>
      </c>
      <c r="E18" s="1">
        <v>4160</v>
      </c>
      <c r="F18" s="1">
        <v>4406</v>
      </c>
      <c r="G18" s="1">
        <v>4707</v>
      </c>
      <c r="H18" s="1">
        <v>5116</v>
      </c>
      <c r="I18" s="1">
        <v>5747</v>
      </c>
      <c r="J18" s="1">
        <v>6733</v>
      </c>
      <c r="K18" s="1">
        <v>7430</v>
      </c>
      <c r="L18" s="1">
        <v>8722</v>
      </c>
      <c r="M18" s="1">
        <v>10320</v>
      </c>
      <c r="N18" s="1">
        <v>12059</v>
      </c>
    </row>
    <row r="19" spans="1:14" x14ac:dyDescent="0.3">
      <c r="A19" s="7" t="s">
        <v>12</v>
      </c>
      <c r="B19" s="7" t="s">
        <v>97</v>
      </c>
      <c r="C19" s="1">
        <v>12441</v>
      </c>
      <c r="D19" s="1">
        <v>12307</v>
      </c>
      <c r="E19" s="1">
        <v>12103</v>
      </c>
      <c r="F19" s="1">
        <v>11837</v>
      </c>
      <c r="G19" s="1">
        <v>11623</v>
      </c>
      <c r="H19" s="1">
        <v>11466</v>
      </c>
      <c r="I19" s="1">
        <v>11276</v>
      </c>
      <c r="J19" s="1">
        <v>11182</v>
      </c>
      <c r="K19" s="1">
        <v>10083</v>
      </c>
      <c r="L19" s="1">
        <v>10155</v>
      </c>
      <c r="M19" s="1">
        <v>9497</v>
      </c>
      <c r="N19" s="1">
        <v>8847</v>
      </c>
    </row>
    <row r="20" spans="1:14" x14ac:dyDescent="0.3">
      <c r="A20" s="7" t="s">
        <v>12</v>
      </c>
      <c r="B20" s="7" t="s">
        <v>98</v>
      </c>
      <c r="C20" s="1">
        <v>6497</v>
      </c>
      <c r="D20" s="1">
        <v>6255</v>
      </c>
      <c r="E20" s="1">
        <v>6091</v>
      </c>
      <c r="F20" s="1">
        <v>5953</v>
      </c>
      <c r="G20" s="1">
        <v>5913</v>
      </c>
      <c r="H20" s="1">
        <v>5890</v>
      </c>
      <c r="I20" s="1">
        <v>5951</v>
      </c>
      <c r="J20" s="1">
        <v>6117</v>
      </c>
      <c r="K20" s="1">
        <v>5764</v>
      </c>
      <c r="L20" s="1">
        <v>6155</v>
      </c>
      <c r="M20" s="1">
        <v>6105</v>
      </c>
      <c r="N20" s="1">
        <v>6118</v>
      </c>
    </row>
    <row r="21" spans="1:14" x14ac:dyDescent="0.3">
      <c r="A21" s="7" t="s">
        <v>13</v>
      </c>
      <c r="B21" s="7" t="s">
        <v>87</v>
      </c>
      <c r="C21" s="1">
        <v>115</v>
      </c>
      <c r="D21" s="1">
        <v>110</v>
      </c>
      <c r="E21" s="1">
        <v>111</v>
      </c>
      <c r="F21" s="1">
        <v>118</v>
      </c>
      <c r="G21" s="1">
        <v>137</v>
      </c>
      <c r="H21" s="1">
        <v>146</v>
      </c>
      <c r="I21" s="1">
        <v>153</v>
      </c>
      <c r="J21" s="1">
        <v>166</v>
      </c>
      <c r="K21" s="1">
        <v>193</v>
      </c>
      <c r="L21" s="1">
        <v>209</v>
      </c>
      <c r="M21" s="1">
        <v>219</v>
      </c>
      <c r="N21" s="1">
        <v>209</v>
      </c>
    </row>
    <row r="22" spans="1:14" x14ac:dyDescent="0.3">
      <c r="A22" s="7" t="s">
        <v>13</v>
      </c>
      <c r="B22" s="7" t="s">
        <v>88</v>
      </c>
      <c r="C22" s="1">
        <v>289</v>
      </c>
      <c r="D22" s="1">
        <v>269</v>
      </c>
      <c r="E22" s="1">
        <v>248</v>
      </c>
      <c r="F22" s="1">
        <v>240</v>
      </c>
      <c r="G22" s="1">
        <v>248</v>
      </c>
      <c r="H22" s="1">
        <v>250</v>
      </c>
      <c r="I22" s="1">
        <v>265</v>
      </c>
      <c r="J22" s="1">
        <v>294</v>
      </c>
      <c r="K22" s="1">
        <v>329</v>
      </c>
      <c r="L22" s="1">
        <v>365</v>
      </c>
      <c r="M22" s="1">
        <v>426</v>
      </c>
      <c r="N22" s="1">
        <v>513</v>
      </c>
    </row>
    <row r="23" spans="1:14" x14ac:dyDescent="0.3">
      <c r="A23" s="7" t="s">
        <v>13</v>
      </c>
      <c r="B23" s="7" t="s">
        <v>89</v>
      </c>
      <c r="C23" s="1">
        <v>8</v>
      </c>
      <c r="D23" s="1">
        <v>12</v>
      </c>
      <c r="E23" s="1">
        <v>10</v>
      </c>
      <c r="F23" s="1">
        <v>9</v>
      </c>
      <c r="G23" s="1">
        <v>13</v>
      </c>
      <c r="H23" s="1">
        <v>14</v>
      </c>
      <c r="I23" s="1">
        <v>15</v>
      </c>
      <c r="J23" s="1">
        <v>15</v>
      </c>
      <c r="K23" s="1">
        <v>17</v>
      </c>
      <c r="L23" s="1">
        <v>19</v>
      </c>
      <c r="M23" s="1">
        <v>18</v>
      </c>
      <c r="N23" s="1">
        <v>17</v>
      </c>
    </row>
    <row r="24" spans="1:14" x14ac:dyDescent="0.3">
      <c r="A24" s="7" t="s">
        <v>13</v>
      </c>
      <c r="B24" s="7" t="s">
        <v>90</v>
      </c>
      <c r="C24" s="1">
        <v>46</v>
      </c>
      <c r="D24" s="1">
        <v>47</v>
      </c>
      <c r="E24" s="1">
        <v>44</v>
      </c>
      <c r="F24" s="1">
        <v>45</v>
      </c>
      <c r="G24" s="1">
        <v>54</v>
      </c>
      <c r="H24" s="1">
        <v>59</v>
      </c>
      <c r="I24" s="1">
        <v>71</v>
      </c>
      <c r="J24" s="1">
        <v>113</v>
      </c>
      <c r="K24" s="1">
        <v>122</v>
      </c>
      <c r="L24" s="1">
        <v>137</v>
      </c>
      <c r="M24" s="1">
        <v>155</v>
      </c>
      <c r="N24" s="1">
        <v>196</v>
      </c>
    </row>
    <row r="25" spans="1:14" x14ac:dyDescent="0.3">
      <c r="A25" s="7" t="s">
        <v>13</v>
      </c>
      <c r="B25" s="7" t="s">
        <v>91</v>
      </c>
      <c r="C25" s="1">
        <v>28</v>
      </c>
      <c r="D25" s="1">
        <v>32</v>
      </c>
      <c r="E25" s="1">
        <v>34</v>
      </c>
      <c r="F25" s="1">
        <v>40</v>
      </c>
      <c r="G25" s="1">
        <v>44</v>
      </c>
      <c r="H25" s="1">
        <v>45</v>
      </c>
      <c r="I25" s="1">
        <v>46</v>
      </c>
      <c r="J25" s="1">
        <v>53</v>
      </c>
      <c r="K25" s="1">
        <v>50</v>
      </c>
      <c r="L25" s="1">
        <v>58</v>
      </c>
      <c r="M25" s="1">
        <v>62</v>
      </c>
      <c r="N25" s="1">
        <v>63</v>
      </c>
    </row>
    <row r="26" spans="1:14" x14ac:dyDescent="0.3">
      <c r="A26" s="7" t="s">
        <v>13</v>
      </c>
      <c r="B26" s="7" t="s">
        <v>92</v>
      </c>
      <c r="C26" s="1">
        <v>17</v>
      </c>
      <c r="D26" s="1">
        <v>15</v>
      </c>
      <c r="E26" s="1">
        <v>15</v>
      </c>
      <c r="F26" s="1">
        <v>10</v>
      </c>
      <c r="G26" s="1">
        <v>17</v>
      </c>
      <c r="H26" s="1">
        <v>18</v>
      </c>
      <c r="I26" s="1">
        <v>22</v>
      </c>
      <c r="J26" s="1">
        <v>30</v>
      </c>
      <c r="K26" s="1">
        <v>31</v>
      </c>
      <c r="L26" s="1">
        <v>34</v>
      </c>
      <c r="M26" s="1">
        <v>34</v>
      </c>
      <c r="N26" s="1">
        <v>36</v>
      </c>
    </row>
    <row r="27" spans="1:14" x14ac:dyDescent="0.3">
      <c r="A27" s="7" t="s">
        <v>13</v>
      </c>
      <c r="B27" s="7" t="s">
        <v>93</v>
      </c>
      <c r="C27" s="1">
        <v>4445</v>
      </c>
      <c r="D27" s="1">
        <v>4621</v>
      </c>
      <c r="E27" s="1">
        <v>4826</v>
      </c>
      <c r="F27" s="1">
        <v>4988</v>
      </c>
      <c r="G27" s="1">
        <v>5160</v>
      </c>
      <c r="H27" s="1">
        <v>5336</v>
      </c>
      <c r="I27" s="1">
        <v>5549</v>
      </c>
      <c r="J27" s="1">
        <v>5685</v>
      </c>
      <c r="K27" s="1">
        <v>5512</v>
      </c>
      <c r="L27" s="1">
        <v>5747</v>
      </c>
      <c r="M27" s="1">
        <v>6160</v>
      </c>
      <c r="N27" s="1">
        <v>6335</v>
      </c>
    </row>
    <row r="28" spans="1:14" x14ac:dyDescent="0.3">
      <c r="A28" s="7" t="s">
        <v>13</v>
      </c>
      <c r="B28" s="7" t="s">
        <v>94</v>
      </c>
      <c r="C28" s="1">
        <v>554</v>
      </c>
      <c r="D28" s="1">
        <v>561</v>
      </c>
      <c r="E28" s="1">
        <v>548</v>
      </c>
      <c r="F28" s="1">
        <v>560</v>
      </c>
      <c r="G28" s="1">
        <v>590</v>
      </c>
      <c r="H28" s="1">
        <v>615</v>
      </c>
      <c r="I28" s="1">
        <v>633</v>
      </c>
      <c r="J28" s="1">
        <v>650</v>
      </c>
      <c r="K28" s="1">
        <v>609</v>
      </c>
      <c r="L28" s="1">
        <v>630</v>
      </c>
      <c r="M28" s="1">
        <v>661</v>
      </c>
      <c r="N28" s="1">
        <v>670</v>
      </c>
    </row>
    <row r="29" spans="1:14" x14ac:dyDescent="0.3">
      <c r="A29" s="7" t="s">
        <v>13</v>
      </c>
      <c r="B29" s="7" t="s">
        <v>95</v>
      </c>
      <c r="C29" s="1">
        <v>35</v>
      </c>
      <c r="D29" s="1">
        <v>34</v>
      </c>
      <c r="E29" s="1">
        <v>35</v>
      </c>
      <c r="F29" s="1">
        <v>36</v>
      </c>
      <c r="G29" s="1">
        <v>33</v>
      </c>
      <c r="H29" s="1">
        <v>36</v>
      </c>
      <c r="I29" s="1">
        <v>34</v>
      </c>
      <c r="J29" s="1">
        <v>38</v>
      </c>
      <c r="K29" s="1">
        <v>43</v>
      </c>
      <c r="L29" s="1">
        <v>43</v>
      </c>
      <c r="M29" s="1">
        <v>44</v>
      </c>
      <c r="N29" s="1">
        <v>40</v>
      </c>
    </row>
    <row r="30" spans="1:14" x14ac:dyDescent="0.3">
      <c r="A30" s="7" t="s">
        <v>13</v>
      </c>
      <c r="B30" s="7" t="s">
        <v>96</v>
      </c>
      <c r="C30" s="1">
        <v>35</v>
      </c>
      <c r="D30" s="1">
        <v>39</v>
      </c>
      <c r="E30" s="1">
        <v>35</v>
      </c>
      <c r="F30" s="1">
        <v>41</v>
      </c>
      <c r="G30" s="1">
        <v>45</v>
      </c>
      <c r="H30" s="1">
        <v>49</v>
      </c>
      <c r="I30" s="1">
        <v>63</v>
      </c>
      <c r="J30" s="1">
        <v>67</v>
      </c>
      <c r="K30" s="1">
        <v>79</v>
      </c>
      <c r="L30" s="1">
        <v>89</v>
      </c>
      <c r="M30" s="1">
        <v>118</v>
      </c>
      <c r="N30" s="1">
        <v>129</v>
      </c>
    </row>
    <row r="31" spans="1:14" x14ac:dyDescent="0.3">
      <c r="A31" s="7" t="s">
        <v>13</v>
      </c>
      <c r="B31" s="7" t="s">
        <v>97</v>
      </c>
      <c r="C31" s="1">
        <v>634</v>
      </c>
      <c r="D31" s="1">
        <v>628</v>
      </c>
      <c r="E31" s="1">
        <v>610</v>
      </c>
      <c r="F31" s="1">
        <v>597</v>
      </c>
      <c r="G31" s="1">
        <v>597</v>
      </c>
      <c r="H31" s="1">
        <v>591</v>
      </c>
      <c r="I31" s="1">
        <v>574</v>
      </c>
      <c r="J31" s="1">
        <v>556</v>
      </c>
      <c r="K31" s="1">
        <v>520</v>
      </c>
      <c r="L31" s="1">
        <v>516</v>
      </c>
      <c r="M31" s="1">
        <v>445</v>
      </c>
      <c r="N31" s="1">
        <v>372</v>
      </c>
    </row>
    <row r="32" spans="1:14" x14ac:dyDescent="0.3">
      <c r="A32" s="7" t="s">
        <v>13</v>
      </c>
      <c r="B32" s="7" t="s">
        <v>98</v>
      </c>
      <c r="C32" s="1">
        <v>167</v>
      </c>
      <c r="D32" s="1">
        <v>156</v>
      </c>
      <c r="E32" s="1">
        <v>144</v>
      </c>
      <c r="F32" s="1">
        <v>132</v>
      </c>
      <c r="G32" s="1">
        <v>120</v>
      </c>
      <c r="H32" s="1">
        <v>116</v>
      </c>
      <c r="I32" s="1">
        <v>107</v>
      </c>
      <c r="J32" s="1">
        <v>104</v>
      </c>
      <c r="K32" s="1">
        <v>95</v>
      </c>
      <c r="L32" s="1">
        <v>106</v>
      </c>
      <c r="M32" s="1">
        <v>107</v>
      </c>
      <c r="N32" s="1">
        <v>90</v>
      </c>
    </row>
    <row r="33" spans="1:14" x14ac:dyDescent="0.3">
      <c r="A33" s="7" t="s">
        <v>14</v>
      </c>
      <c r="B33" s="7" t="s">
        <v>87</v>
      </c>
      <c r="C33" s="1">
        <v>924</v>
      </c>
      <c r="D33" s="1">
        <v>995</v>
      </c>
      <c r="E33" s="1">
        <v>1067</v>
      </c>
      <c r="F33" s="1">
        <v>1129</v>
      </c>
      <c r="G33" s="1">
        <v>1200</v>
      </c>
      <c r="H33" s="1">
        <v>1242</v>
      </c>
      <c r="I33" s="1">
        <v>1304</v>
      </c>
      <c r="J33" s="1">
        <v>1363</v>
      </c>
      <c r="K33" s="1">
        <v>1429</v>
      </c>
      <c r="L33" s="1">
        <v>1557</v>
      </c>
      <c r="M33" s="1">
        <v>1684</v>
      </c>
      <c r="N33" s="1">
        <v>1761</v>
      </c>
    </row>
    <row r="34" spans="1:14" x14ac:dyDescent="0.3">
      <c r="A34" s="7" t="s">
        <v>14</v>
      </c>
      <c r="B34" s="7" t="s">
        <v>88</v>
      </c>
      <c r="C34" s="1">
        <v>1404</v>
      </c>
      <c r="D34" s="1">
        <v>1420</v>
      </c>
      <c r="E34" s="1">
        <v>1423</v>
      </c>
      <c r="F34" s="1">
        <v>1384</v>
      </c>
      <c r="G34" s="1">
        <v>1392</v>
      </c>
      <c r="H34" s="1">
        <v>1387</v>
      </c>
      <c r="I34" s="1">
        <v>1394</v>
      </c>
      <c r="J34" s="1">
        <v>1464</v>
      </c>
      <c r="K34" s="1">
        <v>1504</v>
      </c>
      <c r="L34" s="1">
        <v>1647</v>
      </c>
      <c r="M34" s="1">
        <v>1939</v>
      </c>
      <c r="N34" s="1">
        <v>2114</v>
      </c>
    </row>
    <row r="35" spans="1:14" x14ac:dyDescent="0.3">
      <c r="A35" s="7" t="s">
        <v>14</v>
      </c>
      <c r="B35" s="7" t="s">
        <v>89</v>
      </c>
      <c r="C35" s="1">
        <v>59</v>
      </c>
      <c r="D35" s="1">
        <v>74</v>
      </c>
      <c r="E35" s="1">
        <v>82</v>
      </c>
      <c r="F35" s="1">
        <v>76</v>
      </c>
      <c r="G35" s="1">
        <v>82</v>
      </c>
      <c r="H35" s="1">
        <v>78</v>
      </c>
      <c r="I35" s="1">
        <v>89</v>
      </c>
      <c r="J35" s="1">
        <v>97</v>
      </c>
      <c r="K35" s="1">
        <v>103</v>
      </c>
      <c r="L35" s="1">
        <v>106</v>
      </c>
      <c r="M35" s="1">
        <v>113</v>
      </c>
      <c r="N35" s="1">
        <v>126</v>
      </c>
    </row>
    <row r="36" spans="1:14" x14ac:dyDescent="0.3">
      <c r="A36" s="7" t="s">
        <v>14</v>
      </c>
      <c r="B36" s="7" t="s">
        <v>90</v>
      </c>
      <c r="C36" s="1">
        <v>227</v>
      </c>
      <c r="D36" s="1">
        <v>239</v>
      </c>
      <c r="E36" s="1">
        <v>244</v>
      </c>
      <c r="F36" s="1">
        <v>248</v>
      </c>
      <c r="G36" s="1">
        <v>256</v>
      </c>
      <c r="H36" s="1">
        <v>259</v>
      </c>
      <c r="I36" s="1">
        <v>265</v>
      </c>
      <c r="J36" s="1">
        <v>313</v>
      </c>
      <c r="K36" s="1">
        <v>330</v>
      </c>
      <c r="L36" s="1">
        <v>393</v>
      </c>
      <c r="M36" s="1">
        <v>513</v>
      </c>
      <c r="N36" s="1">
        <v>608</v>
      </c>
    </row>
    <row r="37" spans="1:14" x14ac:dyDescent="0.3">
      <c r="A37" s="7" t="s">
        <v>14</v>
      </c>
      <c r="B37" s="7" t="s">
        <v>91</v>
      </c>
      <c r="C37" s="1">
        <v>185</v>
      </c>
      <c r="D37" s="1">
        <v>203</v>
      </c>
      <c r="E37" s="1">
        <v>230</v>
      </c>
      <c r="F37" s="1">
        <v>253</v>
      </c>
      <c r="G37" s="1">
        <v>277</v>
      </c>
      <c r="H37" s="1">
        <v>291</v>
      </c>
      <c r="I37" s="1">
        <v>317</v>
      </c>
      <c r="J37" s="1">
        <v>335</v>
      </c>
      <c r="K37" s="1">
        <v>362</v>
      </c>
      <c r="L37" s="1">
        <v>404</v>
      </c>
      <c r="M37" s="1">
        <v>434</v>
      </c>
      <c r="N37" s="1">
        <v>459</v>
      </c>
    </row>
    <row r="38" spans="1:14" x14ac:dyDescent="0.3">
      <c r="A38" s="7" t="s">
        <v>14</v>
      </c>
      <c r="B38" s="7" t="s">
        <v>92</v>
      </c>
      <c r="C38" s="1">
        <v>53</v>
      </c>
      <c r="D38" s="1">
        <v>53</v>
      </c>
      <c r="E38" s="1">
        <v>52</v>
      </c>
      <c r="F38" s="1">
        <v>60</v>
      </c>
      <c r="G38" s="1">
        <v>54</v>
      </c>
      <c r="H38" s="1">
        <v>54</v>
      </c>
      <c r="I38" s="1">
        <v>62</v>
      </c>
      <c r="J38" s="1">
        <v>68</v>
      </c>
      <c r="K38" s="1">
        <v>70</v>
      </c>
      <c r="L38" s="1">
        <v>83</v>
      </c>
      <c r="M38" s="1">
        <v>95</v>
      </c>
      <c r="N38" s="1">
        <v>103</v>
      </c>
    </row>
    <row r="39" spans="1:14" x14ac:dyDescent="0.3">
      <c r="A39" s="7" t="s">
        <v>14</v>
      </c>
      <c r="B39" s="7" t="s">
        <v>93</v>
      </c>
      <c r="C39" s="1">
        <v>13175</v>
      </c>
      <c r="D39" s="1">
        <v>13508</v>
      </c>
      <c r="E39" s="1">
        <v>13766</v>
      </c>
      <c r="F39" s="1">
        <v>14041</v>
      </c>
      <c r="G39" s="1">
        <v>14473</v>
      </c>
      <c r="H39" s="1">
        <v>14890</v>
      </c>
      <c r="I39" s="1">
        <v>15144</v>
      </c>
      <c r="J39" s="1">
        <v>15473</v>
      </c>
      <c r="K39" s="1">
        <v>14982</v>
      </c>
      <c r="L39" s="1">
        <v>15416</v>
      </c>
      <c r="M39" s="1">
        <v>16321</v>
      </c>
      <c r="N39" s="1">
        <v>16576</v>
      </c>
    </row>
    <row r="40" spans="1:14" x14ac:dyDescent="0.3">
      <c r="A40" s="7" t="s">
        <v>14</v>
      </c>
      <c r="B40" s="7" t="s">
        <v>94</v>
      </c>
      <c r="C40" s="1">
        <v>1107</v>
      </c>
      <c r="D40" s="1">
        <v>1214</v>
      </c>
      <c r="E40" s="1">
        <v>1255</v>
      </c>
      <c r="F40" s="1">
        <v>1313</v>
      </c>
      <c r="G40" s="1">
        <v>1366</v>
      </c>
      <c r="H40" s="1">
        <v>1370</v>
      </c>
      <c r="I40" s="1">
        <v>1391</v>
      </c>
      <c r="J40" s="1">
        <v>1438</v>
      </c>
      <c r="K40" s="1">
        <v>1402</v>
      </c>
      <c r="L40" s="1">
        <v>1448</v>
      </c>
      <c r="M40" s="1">
        <v>1526</v>
      </c>
      <c r="N40" s="1">
        <v>1523</v>
      </c>
    </row>
    <row r="41" spans="1:14" x14ac:dyDescent="0.3">
      <c r="A41" s="7" t="s">
        <v>14</v>
      </c>
      <c r="B41" s="7" t="s">
        <v>95</v>
      </c>
      <c r="C41" s="1">
        <v>116</v>
      </c>
      <c r="D41" s="1">
        <v>127</v>
      </c>
      <c r="E41" s="1">
        <v>132</v>
      </c>
      <c r="F41" s="1">
        <v>140</v>
      </c>
      <c r="G41" s="1">
        <v>156</v>
      </c>
      <c r="H41" s="1">
        <v>162</v>
      </c>
      <c r="I41" s="1">
        <v>179</v>
      </c>
      <c r="J41" s="1">
        <v>185</v>
      </c>
      <c r="K41" s="1">
        <v>176</v>
      </c>
      <c r="L41" s="1">
        <v>178</v>
      </c>
      <c r="M41" s="1">
        <v>210</v>
      </c>
      <c r="N41" s="1">
        <v>213</v>
      </c>
    </row>
    <row r="42" spans="1:14" x14ac:dyDescent="0.3">
      <c r="A42" s="7" t="s">
        <v>14</v>
      </c>
      <c r="B42" s="7" t="s">
        <v>96</v>
      </c>
      <c r="C42" s="1">
        <v>218</v>
      </c>
      <c r="D42" s="1">
        <v>227</v>
      </c>
      <c r="E42" s="1">
        <v>235</v>
      </c>
      <c r="F42" s="1">
        <v>232</v>
      </c>
      <c r="G42" s="1">
        <v>239</v>
      </c>
      <c r="H42" s="1">
        <v>224</v>
      </c>
      <c r="I42" s="1">
        <v>239</v>
      </c>
      <c r="J42" s="1">
        <v>278</v>
      </c>
      <c r="K42" s="1">
        <v>305</v>
      </c>
      <c r="L42" s="1">
        <v>325</v>
      </c>
      <c r="M42" s="1">
        <v>411</v>
      </c>
      <c r="N42" s="1">
        <v>446</v>
      </c>
    </row>
    <row r="43" spans="1:14" x14ac:dyDescent="0.3">
      <c r="A43" s="7" t="s">
        <v>14</v>
      </c>
      <c r="B43" s="7" t="s">
        <v>97</v>
      </c>
      <c r="C43" s="1">
        <v>2645</v>
      </c>
      <c r="D43" s="1">
        <v>2571</v>
      </c>
      <c r="E43" s="1">
        <v>2499</v>
      </c>
      <c r="F43" s="1">
        <v>2459</v>
      </c>
      <c r="G43" s="1">
        <v>2387</v>
      </c>
      <c r="H43" s="1">
        <v>2322</v>
      </c>
      <c r="I43" s="1">
        <v>2278</v>
      </c>
      <c r="J43" s="1">
        <v>2243</v>
      </c>
      <c r="K43" s="1">
        <v>2047</v>
      </c>
      <c r="L43" s="1">
        <v>2056</v>
      </c>
      <c r="M43" s="1">
        <v>1878</v>
      </c>
      <c r="N43" s="1">
        <v>1675</v>
      </c>
    </row>
    <row r="44" spans="1:14" x14ac:dyDescent="0.3">
      <c r="A44" s="7" t="s">
        <v>14</v>
      </c>
      <c r="B44" s="7" t="s">
        <v>98</v>
      </c>
      <c r="C44" s="1">
        <v>537</v>
      </c>
      <c r="D44" s="1">
        <v>521</v>
      </c>
      <c r="E44" s="1">
        <v>504</v>
      </c>
      <c r="F44" s="1">
        <v>480</v>
      </c>
      <c r="G44" s="1">
        <v>479</v>
      </c>
      <c r="H44" s="1">
        <v>467</v>
      </c>
      <c r="I44" s="1">
        <v>466</v>
      </c>
      <c r="J44" s="1">
        <v>464</v>
      </c>
      <c r="K44" s="1">
        <v>405</v>
      </c>
      <c r="L44" s="1">
        <v>435</v>
      </c>
      <c r="M44" s="1">
        <v>431</v>
      </c>
      <c r="N44" s="1">
        <v>383</v>
      </c>
    </row>
    <row r="45" spans="1:14" x14ac:dyDescent="0.3">
      <c r="A45" s="7" t="s">
        <v>15</v>
      </c>
      <c r="B45" s="7" t="s">
        <v>87</v>
      </c>
      <c r="C45" s="1">
        <v>425</v>
      </c>
      <c r="D45" s="1">
        <v>469</v>
      </c>
      <c r="E45" s="1">
        <v>489</v>
      </c>
      <c r="F45" s="1">
        <v>510</v>
      </c>
      <c r="G45" s="1">
        <v>522</v>
      </c>
      <c r="H45" s="1">
        <v>548</v>
      </c>
      <c r="I45" s="1">
        <v>591</v>
      </c>
      <c r="J45" s="1">
        <v>628</v>
      </c>
      <c r="K45" s="1">
        <v>676</v>
      </c>
      <c r="L45" s="1">
        <v>746</v>
      </c>
      <c r="M45" s="1">
        <v>862</v>
      </c>
      <c r="N45" s="1">
        <v>920</v>
      </c>
    </row>
    <row r="46" spans="1:14" x14ac:dyDescent="0.3">
      <c r="A46" s="7" t="s">
        <v>15</v>
      </c>
      <c r="B46" s="7" t="s">
        <v>88</v>
      </c>
      <c r="C46" s="1">
        <v>1846</v>
      </c>
      <c r="D46" s="1">
        <v>1834</v>
      </c>
      <c r="E46" s="1">
        <v>1779</v>
      </c>
      <c r="F46" s="1">
        <v>1774</v>
      </c>
      <c r="G46" s="1">
        <v>1807</v>
      </c>
      <c r="H46" s="1">
        <v>1857</v>
      </c>
      <c r="I46" s="1">
        <v>1893</v>
      </c>
      <c r="J46" s="1">
        <v>1965</v>
      </c>
      <c r="K46" s="1">
        <v>1938</v>
      </c>
      <c r="L46" s="1">
        <v>2143</v>
      </c>
      <c r="M46" s="1">
        <v>2375</v>
      </c>
      <c r="N46" s="1">
        <v>2739</v>
      </c>
    </row>
    <row r="47" spans="1:14" x14ac:dyDescent="0.3">
      <c r="A47" s="7" t="s">
        <v>15</v>
      </c>
      <c r="B47" s="7" t="s">
        <v>89</v>
      </c>
      <c r="C47" s="1">
        <v>38</v>
      </c>
      <c r="D47" s="1">
        <v>37</v>
      </c>
      <c r="E47" s="1">
        <v>44</v>
      </c>
      <c r="F47" s="1">
        <v>45</v>
      </c>
      <c r="G47" s="1">
        <v>47</v>
      </c>
      <c r="H47" s="1">
        <v>49</v>
      </c>
      <c r="I47" s="1">
        <v>49</v>
      </c>
      <c r="J47" s="1">
        <v>62</v>
      </c>
      <c r="K47" s="1">
        <v>75</v>
      </c>
      <c r="L47" s="1">
        <v>84</v>
      </c>
      <c r="M47" s="1">
        <v>94</v>
      </c>
      <c r="N47" s="1">
        <v>103</v>
      </c>
    </row>
    <row r="48" spans="1:14" x14ac:dyDescent="0.3">
      <c r="A48" s="7" t="s">
        <v>15</v>
      </c>
      <c r="B48" s="7" t="s">
        <v>90</v>
      </c>
      <c r="C48" s="1">
        <v>187</v>
      </c>
      <c r="D48" s="1">
        <v>193</v>
      </c>
      <c r="E48" s="1">
        <v>183</v>
      </c>
      <c r="F48" s="1">
        <v>197</v>
      </c>
      <c r="G48" s="1">
        <v>209</v>
      </c>
      <c r="H48" s="1">
        <v>213</v>
      </c>
      <c r="I48" s="1">
        <v>247</v>
      </c>
      <c r="J48" s="1">
        <v>286</v>
      </c>
      <c r="K48" s="1">
        <v>339</v>
      </c>
      <c r="L48" s="1">
        <v>416</v>
      </c>
      <c r="M48" s="1">
        <v>483</v>
      </c>
      <c r="N48" s="1">
        <v>546</v>
      </c>
    </row>
    <row r="49" spans="1:14" x14ac:dyDescent="0.3">
      <c r="A49" s="7" t="s">
        <v>15</v>
      </c>
      <c r="B49" s="7" t="s">
        <v>91</v>
      </c>
      <c r="C49" s="1">
        <v>90</v>
      </c>
      <c r="D49" s="1">
        <v>100</v>
      </c>
      <c r="E49" s="1">
        <v>109</v>
      </c>
      <c r="F49" s="1">
        <v>120</v>
      </c>
      <c r="G49" s="1">
        <v>121</v>
      </c>
      <c r="H49" s="1">
        <v>133</v>
      </c>
      <c r="I49" s="1">
        <v>145</v>
      </c>
      <c r="J49" s="1">
        <v>158</v>
      </c>
      <c r="K49" s="1">
        <v>169</v>
      </c>
      <c r="L49" s="1">
        <v>189</v>
      </c>
      <c r="M49" s="1">
        <v>202</v>
      </c>
      <c r="N49" s="1">
        <v>214</v>
      </c>
    </row>
    <row r="50" spans="1:14" x14ac:dyDescent="0.3">
      <c r="A50" s="7" t="s">
        <v>15</v>
      </c>
      <c r="B50" s="7" t="s">
        <v>92</v>
      </c>
      <c r="C50" s="1">
        <v>50</v>
      </c>
      <c r="D50" s="1">
        <v>50</v>
      </c>
      <c r="E50" s="1">
        <v>55</v>
      </c>
      <c r="F50" s="1">
        <v>57</v>
      </c>
      <c r="G50" s="1">
        <v>59</v>
      </c>
      <c r="H50" s="1">
        <v>60</v>
      </c>
      <c r="I50" s="1">
        <v>63</v>
      </c>
      <c r="J50" s="1">
        <v>79</v>
      </c>
      <c r="K50" s="1">
        <v>80</v>
      </c>
      <c r="L50" s="1">
        <v>86</v>
      </c>
      <c r="M50" s="1">
        <v>102</v>
      </c>
      <c r="N50" s="1">
        <v>107</v>
      </c>
    </row>
    <row r="51" spans="1:14" x14ac:dyDescent="0.3">
      <c r="A51" s="7" t="s">
        <v>15</v>
      </c>
      <c r="B51" s="7" t="s">
        <v>93</v>
      </c>
      <c r="C51" s="1">
        <v>5179</v>
      </c>
      <c r="D51" s="1">
        <v>5283</v>
      </c>
      <c r="E51" s="1">
        <v>5387</v>
      </c>
      <c r="F51" s="1">
        <v>5467</v>
      </c>
      <c r="G51" s="1">
        <v>5657</v>
      </c>
      <c r="H51" s="1">
        <v>5816</v>
      </c>
      <c r="I51" s="1">
        <v>5965</v>
      </c>
      <c r="J51" s="1">
        <v>6111</v>
      </c>
      <c r="K51" s="1">
        <v>5885</v>
      </c>
      <c r="L51" s="1">
        <v>6134</v>
      </c>
      <c r="M51" s="1">
        <v>6594</v>
      </c>
      <c r="N51" s="1">
        <v>6825</v>
      </c>
    </row>
    <row r="52" spans="1:14" x14ac:dyDescent="0.3">
      <c r="A52" s="7" t="s">
        <v>15</v>
      </c>
      <c r="B52" s="7" t="s">
        <v>94</v>
      </c>
      <c r="C52" s="1">
        <v>634</v>
      </c>
      <c r="D52" s="1">
        <v>643</v>
      </c>
      <c r="E52" s="1">
        <v>667</v>
      </c>
      <c r="F52" s="1">
        <v>691</v>
      </c>
      <c r="G52" s="1">
        <v>665</v>
      </c>
      <c r="H52" s="1">
        <v>684</v>
      </c>
      <c r="I52" s="1">
        <v>705</v>
      </c>
      <c r="J52" s="1">
        <v>720</v>
      </c>
      <c r="K52" s="1">
        <v>746</v>
      </c>
      <c r="L52" s="1">
        <v>771</v>
      </c>
      <c r="M52" s="1">
        <v>815</v>
      </c>
      <c r="N52" s="1">
        <v>822</v>
      </c>
    </row>
    <row r="53" spans="1:14" x14ac:dyDescent="0.3">
      <c r="A53" s="7" t="s">
        <v>15</v>
      </c>
      <c r="B53" s="7" t="s">
        <v>95</v>
      </c>
      <c r="C53" s="1">
        <v>78</v>
      </c>
      <c r="D53" s="1">
        <v>82</v>
      </c>
      <c r="E53" s="1">
        <v>88</v>
      </c>
      <c r="F53" s="1">
        <v>97</v>
      </c>
      <c r="G53" s="1">
        <v>97</v>
      </c>
      <c r="H53" s="1">
        <v>108</v>
      </c>
      <c r="I53" s="1">
        <v>110</v>
      </c>
      <c r="J53" s="1">
        <v>115</v>
      </c>
      <c r="K53" s="1">
        <v>130</v>
      </c>
      <c r="L53" s="1">
        <v>135</v>
      </c>
      <c r="M53" s="1">
        <v>133</v>
      </c>
      <c r="N53" s="1">
        <v>139</v>
      </c>
    </row>
    <row r="54" spans="1:14" x14ac:dyDescent="0.3">
      <c r="A54" s="7" t="s">
        <v>15</v>
      </c>
      <c r="B54" s="7" t="s">
        <v>96</v>
      </c>
      <c r="C54" s="1">
        <v>234</v>
      </c>
      <c r="D54" s="1">
        <v>227</v>
      </c>
      <c r="E54" s="1">
        <v>242</v>
      </c>
      <c r="F54" s="1">
        <v>238</v>
      </c>
      <c r="G54" s="1">
        <v>253</v>
      </c>
      <c r="H54" s="1">
        <v>268</v>
      </c>
      <c r="I54" s="1">
        <v>291</v>
      </c>
      <c r="J54" s="1">
        <v>343</v>
      </c>
      <c r="K54" s="1">
        <v>389</v>
      </c>
      <c r="L54" s="1">
        <v>465</v>
      </c>
      <c r="M54" s="1">
        <v>563</v>
      </c>
      <c r="N54" s="1">
        <v>656</v>
      </c>
    </row>
    <row r="55" spans="1:14" x14ac:dyDescent="0.3">
      <c r="A55" s="7" t="s">
        <v>15</v>
      </c>
      <c r="B55" s="7" t="s">
        <v>97</v>
      </c>
      <c r="C55" s="1">
        <v>990</v>
      </c>
      <c r="D55" s="1">
        <v>987</v>
      </c>
      <c r="E55" s="1">
        <v>962</v>
      </c>
      <c r="F55" s="1">
        <v>931</v>
      </c>
      <c r="G55" s="1">
        <v>908</v>
      </c>
      <c r="H55" s="1">
        <v>895</v>
      </c>
      <c r="I55" s="1">
        <v>871</v>
      </c>
      <c r="J55" s="1">
        <v>841</v>
      </c>
      <c r="K55" s="1">
        <v>758</v>
      </c>
      <c r="L55" s="1">
        <v>770</v>
      </c>
      <c r="M55" s="1">
        <v>713</v>
      </c>
      <c r="N55" s="1">
        <v>653</v>
      </c>
    </row>
    <row r="56" spans="1:14" x14ac:dyDescent="0.3">
      <c r="A56" s="7" t="s">
        <v>15</v>
      </c>
      <c r="B56" s="7" t="s">
        <v>98</v>
      </c>
      <c r="C56" s="1">
        <v>501</v>
      </c>
      <c r="D56" s="1">
        <v>479</v>
      </c>
      <c r="E56" s="1">
        <v>448</v>
      </c>
      <c r="F56" s="1">
        <v>444</v>
      </c>
      <c r="G56" s="1">
        <v>440</v>
      </c>
      <c r="H56" s="1">
        <v>428</v>
      </c>
      <c r="I56" s="1">
        <v>418</v>
      </c>
      <c r="J56" s="1">
        <v>426</v>
      </c>
      <c r="K56" s="1">
        <v>393</v>
      </c>
      <c r="L56" s="1">
        <v>407</v>
      </c>
      <c r="M56" s="1">
        <v>424</v>
      </c>
      <c r="N56" s="1">
        <v>413</v>
      </c>
    </row>
    <row r="57" spans="1:14" x14ac:dyDescent="0.3">
      <c r="A57" s="7" t="s">
        <v>16</v>
      </c>
      <c r="B57" s="7" t="s">
        <v>87</v>
      </c>
      <c r="C57" s="1">
        <v>704</v>
      </c>
      <c r="D57" s="1">
        <v>797</v>
      </c>
      <c r="E57" s="1">
        <v>921</v>
      </c>
      <c r="F57" s="1">
        <v>1055</v>
      </c>
      <c r="G57" s="1">
        <v>1166</v>
      </c>
      <c r="H57" s="1">
        <v>1274</v>
      </c>
      <c r="I57" s="1">
        <v>1354</v>
      </c>
      <c r="J57" s="1">
        <v>1486</v>
      </c>
      <c r="K57" s="1">
        <v>1576</v>
      </c>
      <c r="L57" s="1">
        <v>1615</v>
      </c>
      <c r="M57" s="1">
        <v>1633</v>
      </c>
      <c r="N57" s="1">
        <v>1612</v>
      </c>
    </row>
    <row r="58" spans="1:14" x14ac:dyDescent="0.3">
      <c r="A58" s="7" t="s">
        <v>16</v>
      </c>
      <c r="B58" s="7" t="s">
        <v>88</v>
      </c>
      <c r="C58" s="1">
        <v>3880</v>
      </c>
      <c r="D58" s="1">
        <v>4337</v>
      </c>
      <c r="E58" s="1">
        <v>4893</v>
      </c>
      <c r="F58" s="1">
        <v>5182</v>
      </c>
      <c r="G58" s="1">
        <v>5528</v>
      </c>
      <c r="H58" s="1">
        <v>6016</v>
      </c>
      <c r="I58" s="1">
        <v>6633</v>
      </c>
      <c r="J58" s="1">
        <v>7517</v>
      </c>
      <c r="K58" s="1">
        <v>8584</v>
      </c>
      <c r="L58" s="1">
        <v>9866</v>
      </c>
      <c r="M58" s="1">
        <v>11056</v>
      </c>
      <c r="N58" s="1">
        <v>13905</v>
      </c>
    </row>
    <row r="59" spans="1:14" x14ac:dyDescent="0.3">
      <c r="A59" s="7" t="s">
        <v>16</v>
      </c>
      <c r="B59" s="7" t="s">
        <v>89</v>
      </c>
      <c r="C59" s="1">
        <v>34</v>
      </c>
      <c r="D59" s="1">
        <v>40</v>
      </c>
      <c r="E59" s="1">
        <v>50</v>
      </c>
      <c r="F59" s="1">
        <v>56</v>
      </c>
      <c r="G59" s="1">
        <v>55</v>
      </c>
      <c r="H59" s="1">
        <v>57</v>
      </c>
      <c r="I59" s="1">
        <v>64</v>
      </c>
      <c r="J59" s="1">
        <v>64</v>
      </c>
      <c r="K59" s="1">
        <v>71</v>
      </c>
      <c r="L59" s="1">
        <v>72</v>
      </c>
      <c r="M59" s="1">
        <v>74</v>
      </c>
      <c r="N59" s="1">
        <v>79</v>
      </c>
    </row>
    <row r="60" spans="1:14" x14ac:dyDescent="0.3">
      <c r="A60" s="7" t="s">
        <v>16</v>
      </c>
      <c r="B60" s="7" t="s">
        <v>90</v>
      </c>
      <c r="C60" s="1">
        <v>696</v>
      </c>
      <c r="D60" s="1">
        <v>762</v>
      </c>
      <c r="E60" s="1">
        <v>839</v>
      </c>
      <c r="F60" s="1">
        <v>864</v>
      </c>
      <c r="G60" s="1">
        <v>886</v>
      </c>
      <c r="H60" s="1">
        <v>936</v>
      </c>
      <c r="I60" s="1">
        <v>1073</v>
      </c>
      <c r="J60" s="1">
        <v>1615</v>
      </c>
      <c r="K60" s="1">
        <v>1832</v>
      </c>
      <c r="L60" s="1">
        <v>2124</v>
      </c>
      <c r="M60" s="1">
        <v>2281</v>
      </c>
      <c r="N60" s="1">
        <v>2650</v>
      </c>
    </row>
    <row r="61" spans="1:14" x14ac:dyDescent="0.3">
      <c r="A61" s="7" t="s">
        <v>16</v>
      </c>
      <c r="B61" s="7" t="s">
        <v>91</v>
      </c>
      <c r="C61" s="1">
        <v>41</v>
      </c>
      <c r="D61" s="1">
        <v>53</v>
      </c>
      <c r="E61" s="1">
        <v>62</v>
      </c>
      <c r="F61" s="1">
        <v>76</v>
      </c>
      <c r="G61" s="1">
        <v>76</v>
      </c>
      <c r="H61" s="1">
        <v>76</v>
      </c>
      <c r="I61" s="1">
        <v>89</v>
      </c>
      <c r="J61" s="1">
        <v>106</v>
      </c>
      <c r="K61" s="1">
        <v>111</v>
      </c>
      <c r="L61" s="1">
        <v>107</v>
      </c>
      <c r="M61" s="1">
        <v>121</v>
      </c>
      <c r="N61" s="1">
        <v>122</v>
      </c>
    </row>
    <row r="62" spans="1:14" x14ac:dyDescent="0.3">
      <c r="A62" s="7" t="s">
        <v>16</v>
      </c>
      <c r="B62" s="7" t="s">
        <v>92</v>
      </c>
      <c r="C62" s="1">
        <v>332</v>
      </c>
      <c r="D62" s="1">
        <v>369</v>
      </c>
      <c r="E62" s="1">
        <v>413</v>
      </c>
      <c r="F62" s="1">
        <v>424</v>
      </c>
      <c r="G62" s="1">
        <v>428</v>
      </c>
      <c r="H62" s="1">
        <v>454</v>
      </c>
      <c r="I62" s="1">
        <v>484</v>
      </c>
      <c r="J62" s="1">
        <v>532</v>
      </c>
      <c r="K62" s="1">
        <v>598</v>
      </c>
      <c r="L62" s="1">
        <v>672</v>
      </c>
      <c r="M62" s="1">
        <v>677</v>
      </c>
      <c r="N62" s="1">
        <v>782</v>
      </c>
    </row>
    <row r="63" spans="1:14" x14ac:dyDescent="0.3">
      <c r="A63" s="7" t="s">
        <v>16</v>
      </c>
      <c r="B63" s="7" t="s">
        <v>93</v>
      </c>
      <c r="C63" s="1">
        <v>1856</v>
      </c>
      <c r="D63" s="1">
        <v>2028</v>
      </c>
      <c r="E63" s="1">
        <v>2265</v>
      </c>
      <c r="F63" s="1">
        <v>2371</v>
      </c>
      <c r="G63" s="1">
        <v>2497</v>
      </c>
      <c r="H63" s="1">
        <v>2604</v>
      </c>
      <c r="I63" s="1">
        <v>2681</v>
      </c>
      <c r="J63" s="1">
        <v>2793</v>
      </c>
      <c r="K63" s="1">
        <v>2837</v>
      </c>
      <c r="L63" s="1">
        <v>2936</v>
      </c>
      <c r="M63" s="1">
        <v>3000</v>
      </c>
      <c r="N63" s="1">
        <v>2932</v>
      </c>
    </row>
    <row r="64" spans="1:14" x14ac:dyDescent="0.3">
      <c r="A64" s="7" t="s">
        <v>16</v>
      </c>
      <c r="B64" s="7" t="s">
        <v>94</v>
      </c>
      <c r="C64" s="1">
        <v>8926</v>
      </c>
      <c r="D64" s="1">
        <v>9547</v>
      </c>
      <c r="E64" s="1">
        <v>10757</v>
      </c>
      <c r="F64" s="1">
        <v>10776</v>
      </c>
      <c r="G64" s="1">
        <v>10853</v>
      </c>
      <c r="H64" s="1">
        <v>10935</v>
      </c>
      <c r="I64" s="1">
        <v>11247</v>
      </c>
      <c r="J64" s="1">
        <v>11888</v>
      </c>
      <c r="K64" s="1">
        <v>12324</v>
      </c>
      <c r="L64" s="1">
        <v>12821</v>
      </c>
      <c r="M64" s="1">
        <v>12130</v>
      </c>
      <c r="N64" s="1">
        <v>12281</v>
      </c>
    </row>
    <row r="65" spans="1:14" x14ac:dyDescent="0.3">
      <c r="A65" s="7" t="s">
        <v>16</v>
      </c>
      <c r="B65" s="7" t="s">
        <v>95</v>
      </c>
      <c r="C65" s="1">
        <v>111</v>
      </c>
      <c r="D65" s="1">
        <v>133</v>
      </c>
      <c r="E65" s="1">
        <v>162</v>
      </c>
      <c r="F65" s="1">
        <v>173</v>
      </c>
      <c r="G65" s="1">
        <v>193</v>
      </c>
      <c r="H65" s="1">
        <v>213</v>
      </c>
      <c r="I65" s="1">
        <v>210</v>
      </c>
      <c r="J65" s="1">
        <v>217</v>
      </c>
      <c r="K65" s="1">
        <v>234</v>
      </c>
      <c r="L65" s="1">
        <v>239</v>
      </c>
      <c r="M65" s="1">
        <v>247</v>
      </c>
      <c r="N65" s="1">
        <v>245</v>
      </c>
    </row>
    <row r="66" spans="1:14" x14ac:dyDescent="0.3">
      <c r="A66" s="7" t="s">
        <v>16</v>
      </c>
      <c r="B66" s="7" t="s">
        <v>96</v>
      </c>
      <c r="C66" s="1">
        <v>784</v>
      </c>
      <c r="D66" s="1">
        <v>896</v>
      </c>
      <c r="E66" s="1">
        <v>1000</v>
      </c>
      <c r="F66" s="1">
        <v>1036</v>
      </c>
      <c r="G66" s="1">
        <v>1132</v>
      </c>
      <c r="H66" s="1">
        <v>1217</v>
      </c>
      <c r="I66" s="1">
        <v>1506</v>
      </c>
      <c r="J66" s="1">
        <v>2059</v>
      </c>
      <c r="K66" s="1">
        <v>2393</v>
      </c>
      <c r="L66" s="1">
        <v>2948</v>
      </c>
      <c r="M66" s="1">
        <v>3118</v>
      </c>
      <c r="N66" s="1">
        <v>3910</v>
      </c>
    </row>
    <row r="67" spans="1:14" x14ac:dyDescent="0.3">
      <c r="A67" s="7" t="s">
        <v>16</v>
      </c>
      <c r="B67" s="7" t="s">
        <v>97</v>
      </c>
      <c r="C67" s="1">
        <v>1319</v>
      </c>
      <c r="D67" s="1">
        <v>1300</v>
      </c>
      <c r="E67" s="1">
        <v>1262</v>
      </c>
      <c r="F67" s="1">
        <v>1233</v>
      </c>
      <c r="G67" s="1">
        <v>1181</v>
      </c>
      <c r="H67" s="1">
        <v>1141</v>
      </c>
      <c r="I67" s="1">
        <v>1103</v>
      </c>
      <c r="J67" s="1">
        <v>1069</v>
      </c>
      <c r="K67" s="1">
        <v>1029</v>
      </c>
      <c r="L67" s="1">
        <v>999</v>
      </c>
      <c r="M67" s="1">
        <v>860</v>
      </c>
      <c r="N67" s="1">
        <v>757</v>
      </c>
    </row>
    <row r="68" spans="1:14" x14ac:dyDescent="0.3">
      <c r="A68" s="7" t="s">
        <v>16</v>
      </c>
      <c r="B68" s="7" t="s">
        <v>98</v>
      </c>
      <c r="C68" s="1">
        <v>5555</v>
      </c>
      <c r="D68" s="1">
        <v>5135</v>
      </c>
      <c r="E68" s="1">
        <v>4844</v>
      </c>
      <c r="F68" s="1">
        <v>4559</v>
      </c>
      <c r="G68" s="1">
        <v>4252</v>
      </c>
      <c r="H68" s="1">
        <v>3995</v>
      </c>
      <c r="I68" s="1">
        <v>3824</v>
      </c>
      <c r="J68" s="1">
        <v>3730</v>
      </c>
      <c r="K68" s="1">
        <v>3696</v>
      </c>
      <c r="L68" s="1">
        <v>3722</v>
      </c>
      <c r="M68" s="1">
        <v>3131</v>
      </c>
      <c r="N68" s="1">
        <v>3009</v>
      </c>
    </row>
    <row r="69" spans="1:14" x14ac:dyDescent="0.3">
      <c r="A69" s="10" t="s">
        <v>17</v>
      </c>
      <c r="B69" s="10" t="s">
        <v>17</v>
      </c>
      <c r="C69" s="5">
        <v>252551</v>
      </c>
      <c r="D69" s="5">
        <v>259658</v>
      </c>
      <c r="E69" s="5">
        <v>267168</v>
      </c>
      <c r="F69" s="5">
        <v>273747</v>
      </c>
      <c r="G69" s="5">
        <v>280775</v>
      </c>
      <c r="H69" s="5">
        <v>288476</v>
      </c>
      <c r="I69" s="5">
        <v>298477</v>
      </c>
      <c r="J69" s="5">
        <v>311319</v>
      </c>
      <c r="K69" s="5">
        <v>310287</v>
      </c>
      <c r="L69" s="5">
        <v>327723</v>
      </c>
      <c r="M69" s="5">
        <v>348081</v>
      </c>
      <c r="N69" s="5">
        <v>369607</v>
      </c>
    </row>
    <row r="70" spans="1:14" x14ac:dyDescent="0.3">
      <c r="A70" s="15"/>
      <c r="B70" s="15"/>
    </row>
    <row r="71" spans="1:14" x14ac:dyDescent="0.3">
      <c r="A71" s="15"/>
      <c r="B71" s="15"/>
    </row>
    <row r="72" spans="1:14" x14ac:dyDescent="0.3">
      <c r="A72" s="15"/>
      <c r="B72" s="15"/>
      <c r="C72" s="20" t="s">
        <v>35</v>
      </c>
      <c r="D72" s="21"/>
      <c r="E72" s="21"/>
      <c r="F72" s="21"/>
      <c r="G72" s="21"/>
      <c r="H72" s="21"/>
      <c r="I72" s="21"/>
      <c r="J72" s="21"/>
      <c r="K72" s="21"/>
      <c r="L72" s="21"/>
      <c r="M72" s="21"/>
      <c r="N72" s="21"/>
    </row>
    <row r="73" spans="1:14" x14ac:dyDescent="0.3">
      <c r="A73" s="9" t="s">
        <v>39</v>
      </c>
      <c r="B73" s="9" t="s">
        <v>39</v>
      </c>
      <c r="C73" s="4" t="s">
        <v>0</v>
      </c>
      <c r="D73" s="4" t="s">
        <v>1</v>
      </c>
      <c r="E73" s="4" t="s">
        <v>2</v>
      </c>
      <c r="F73" s="4" t="s">
        <v>3</v>
      </c>
      <c r="G73" s="4" t="s">
        <v>4</v>
      </c>
      <c r="H73" s="4" t="s">
        <v>5</v>
      </c>
      <c r="I73" s="4" t="s">
        <v>6</v>
      </c>
      <c r="J73" s="4" t="s">
        <v>7</v>
      </c>
      <c r="K73" s="4" t="s">
        <v>8</v>
      </c>
      <c r="L73" s="4" t="s">
        <v>9</v>
      </c>
      <c r="M73" s="4" t="s">
        <v>10</v>
      </c>
      <c r="N73" s="4" t="s">
        <v>11</v>
      </c>
    </row>
    <row r="74" spans="1:14" x14ac:dyDescent="0.3">
      <c r="A74" s="8" t="s">
        <v>12</v>
      </c>
      <c r="B74" s="8" t="s">
        <v>87</v>
      </c>
      <c r="C74" s="2">
        <v>0.15553134547521499</v>
      </c>
      <c r="D74" s="2">
        <v>0.16053034947884701</v>
      </c>
      <c r="E74" s="2">
        <v>0.165338764304791</v>
      </c>
      <c r="F74" s="2">
        <v>0.17003402421595601</v>
      </c>
      <c r="G74" s="2">
        <v>0.17488747917921799</v>
      </c>
      <c r="H74" s="2">
        <v>0.179521645141622</v>
      </c>
      <c r="I74" s="2">
        <v>0.185097047668625</v>
      </c>
      <c r="J74" s="2">
        <v>0.19062902426944001</v>
      </c>
      <c r="K74" s="2">
        <v>0.20127646641677599</v>
      </c>
      <c r="L74" s="2">
        <v>0.20718055228988699</v>
      </c>
      <c r="M74" s="2">
        <v>0.21421204298117899</v>
      </c>
      <c r="N74" s="2">
        <v>0.22228686398565001</v>
      </c>
    </row>
    <row r="75" spans="1:14" x14ac:dyDescent="0.3">
      <c r="A75" s="8" t="s">
        <v>12</v>
      </c>
      <c r="B75" s="8" t="s">
        <v>88</v>
      </c>
      <c r="C75" s="2">
        <v>0.48565303173888102</v>
      </c>
      <c r="D75" s="2">
        <v>0.47951187596049999</v>
      </c>
      <c r="E75" s="2">
        <v>0.47375171508679798</v>
      </c>
      <c r="F75" s="2">
        <v>0.47222665718391199</v>
      </c>
      <c r="G75" s="2">
        <v>0.47021996378388198</v>
      </c>
      <c r="H75" s="2">
        <v>0.468981793661497</v>
      </c>
      <c r="I75" s="2">
        <v>0.468639824229728</v>
      </c>
      <c r="J75" s="2">
        <v>0.469028136663796</v>
      </c>
      <c r="K75" s="2">
        <v>0.47157506734086302</v>
      </c>
      <c r="L75" s="2">
        <v>0.47355855318133</v>
      </c>
      <c r="M75" s="2">
        <v>0.48181853689020798</v>
      </c>
      <c r="N75" s="2">
        <v>0.48981209862839897</v>
      </c>
    </row>
    <row r="76" spans="1:14" x14ac:dyDescent="0.3">
      <c r="A76" s="8" t="s">
        <v>12</v>
      </c>
      <c r="B76" s="8" t="s">
        <v>89</v>
      </c>
      <c r="C76" s="2">
        <v>1.42339483220046E-2</v>
      </c>
      <c r="D76" s="2">
        <v>1.49678111587983E-2</v>
      </c>
      <c r="E76" s="2">
        <v>1.55916625635976E-2</v>
      </c>
      <c r="F76" s="2">
        <v>1.64897745986376E-2</v>
      </c>
      <c r="G76" s="2">
        <v>1.74433851933232E-2</v>
      </c>
      <c r="H76" s="2">
        <v>1.8243168338783901E-2</v>
      </c>
      <c r="I76" s="2">
        <v>1.9199956732491901E-2</v>
      </c>
      <c r="J76" s="2">
        <v>1.9824995872544202E-2</v>
      </c>
      <c r="K76" s="2">
        <v>2.1281194070171899E-2</v>
      </c>
      <c r="L76" s="2">
        <v>2.2317579747629102E-2</v>
      </c>
      <c r="M76" s="2">
        <v>2.3740912756208699E-2</v>
      </c>
      <c r="N76" s="2">
        <v>2.5319370712432999E-2</v>
      </c>
    </row>
    <row r="77" spans="1:14" x14ac:dyDescent="0.3">
      <c r="A77" s="8" t="s">
        <v>12</v>
      </c>
      <c r="B77" s="8" t="s">
        <v>90</v>
      </c>
      <c r="C77" s="2">
        <v>8.2291165001786598E-2</v>
      </c>
      <c r="D77" s="2">
        <v>8.2865446356567896E-2</v>
      </c>
      <c r="E77" s="2">
        <v>8.3785718546799504E-2</v>
      </c>
      <c r="F77" s="2">
        <v>8.5301246788684601E-2</v>
      </c>
      <c r="G77" s="2">
        <v>8.7831103749350797E-2</v>
      </c>
      <c r="H77" s="2">
        <v>9.2245448415374201E-2</v>
      </c>
      <c r="I77" s="2">
        <v>9.9586122323846504E-2</v>
      </c>
      <c r="J77" s="2">
        <v>0.10655325868504199</v>
      </c>
      <c r="K77" s="2">
        <v>0.112908180142715</v>
      </c>
      <c r="L77" s="2">
        <v>0.11992794122434799</v>
      </c>
      <c r="M77" s="2">
        <v>0.12863726907003101</v>
      </c>
      <c r="N77" s="2">
        <v>0.13433230265070401</v>
      </c>
    </row>
    <row r="78" spans="1:14" x14ac:dyDescent="0.3">
      <c r="A78" s="8" t="s">
        <v>12</v>
      </c>
      <c r="B78" s="8" t="s">
        <v>91</v>
      </c>
      <c r="C78" s="2">
        <v>2.1828545263639899E-2</v>
      </c>
      <c r="D78" s="2">
        <v>2.2716125076640101E-2</v>
      </c>
      <c r="E78" s="2">
        <v>2.3685898870537E-2</v>
      </c>
      <c r="F78" s="2">
        <v>2.4861617927642299E-2</v>
      </c>
      <c r="G78" s="2">
        <v>2.5658291101109301E-2</v>
      </c>
      <c r="H78" s="2">
        <v>2.6592206640430101E-2</v>
      </c>
      <c r="I78" s="2">
        <v>2.74951493067058E-2</v>
      </c>
      <c r="J78" s="2">
        <v>2.8357272577183401E-2</v>
      </c>
      <c r="K78" s="2">
        <v>2.99057846216189E-2</v>
      </c>
      <c r="L78" s="2">
        <v>3.0736473600334401E-2</v>
      </c>
      <c r="M78" s="2">
        <v>3.2073360545578397E-2</v>
      </c>
      <c r="N78" s="2">
        <v>3.31854652994934E-2</v>
      </c>
    </row>
    <row r="79" spans="1:14" x14ac:dyDescent="0.3">
      <c r="A79" s="8" t="s">
        <v>12</v>
      </c>
      <c r="B79" s="8" t="s">
        <v>92</v>
      </c>
      <c r="C79" s="2">
        <v>1.92017896813684E-2</v>
      </c>
      <c r="D79" s="2">
        <v>1.94154075561845E-2</v>
      </c>
      <c r="E79" s="2">
        <v>1.9656386088409E-2</v>
      </c>
      <c r="F79" s="2">
        <v>1.9884755504593801E-2</v>
      </c>
      <c r="G79" s="2">
        <v>2.0129423489942299E-2</v>
      </c>
      <c r="H79" s="2">
        <v>2.0512474713418698E-2</v>
      </c>
      <c r="I79" s="2">
        <v>2.0770527821777102E-2</v>
      </c>
      <c r="J79" s="2">
        <v>2.1090534979423901E-2</v>
      </c>
      <c r="K79" s="2">
        <v>2.1619961249468401E-2</v>
      </c>
      <c r="L79" s="2">
        <v>2.18021205248136E-2</v>
      </c>
      <c r="M79" s="2">
        <v>2.15697379213373E-2</v>
      </c>
      <c r="N79" s="2">
        <v>2.1547433424068601E-2</v>
      </c>
    </row>
    <row r="80" spans="1:14" x14ac:dyDescent="0.3">
      <c r="A80" s="8" t="s">
        <v>12</v>
      </c>
      <c r="B80" s="8" t="s">
        <v>93</v>
      </c>
      <c r="C80" s="2">
        <v>0.69447141763178</v>
      </c>
      <c r="D80" s="2">
        <v>0.691071428571429</v>
      </c>
      <c r="E80" s="2">
        <v>0.68771168106470904</v>
      </c>
      <c r="F80" s="2">
        <v>0.68442358335207398</v>
      </c>
      <c r="G80" s="2">
        <v>0.68041960520253797</v>
      </c>
      <c r="H80" s="2">
        <v>0.67639681835818399</v>
      </c>
      <c r="I80" s="2">
        <v>0.67151848671890302</v>
      </c>
      <c r="J80" s="2">
        <v>0.66617797589565797</v>
      </c>
      <c r="K80" s="2">
        <v>0.65730591294364005</v>
      </c>
      <c r="L80" s="2">
        <v>0.65039057397392697</v>
      </c>
      <c r="M80" s="2">
        <v>0.64643667527207005</v>
      </c>
      <c r="N80" s="2">
        <v>0.63999587908758104</v>
      </c>
    </row>
    <row r="81" spans="1:14" x14ac:dyDescent="0.3">
      <c r="A81" s="8" t="s">
        <v>12</v>
      </c>
      <c r="B81" s="8" t="s">
        <v>94</v>
      </c>
      <c r="C81" s="2">
        <v>0.25210893442495602</v>
      </c>
      <c r="D81" s="2">
        <v>0.262701419637559</v>
      </c>
      <c r="E81" s="2">
        <v>0.26992483445683901</v>
      </c>
      <c r="F81" s="2">
        <v>0.27223246295194298</v>
      </c>
      <c r="G81" s="2">
        <v>0.272743862210306</v>
      </c>
      <c r="H81" s="2">
        <v>0.26983142279163902</v>
      </c>
      <c r="I81" s="2">
        <v>0.26157324612947702</v>
      </c>
      <c r="J81" s="2">
        <v>0.24960522538041899</v>
      </c>
      <c r="K81" s="2">
        <v>0.23802041491422901</v>
      </c>
      <c r="L81" s="2">
        <v>0.2232628300433</v>
      </c>
      <c r="M81" s="2">
        <v>0.20759286021169401</v>
      </c>
      <c r="N81" s="2">
        <v>0.194182369160566</v>
      </c>
    </row>
    <row r="82" spans="1:14" x14ac:dyDescent="0.3">
      <c r="A82" s="8" t="s">
        <v>12</v>
      </c>
      <c r="B82" s="8" t="s">
        <v>95</v>
      </c>
      <c r="C82" s="2">
        <v>1.5718131508103798E-2</v>
      </c>
      <c r="D82" s="2">
        <v>1.6393316983445701E-2</v>
      </c>
      <c r="E82" s="2">
        <v>1.73820927144413E-2</v>
      </c>
      <c r="F82" s="2">
        <v>1.8317941426115199E-2</v>
      </c>
      <c r="G82" s="2">
        <v>1.92082786972393E-2</v>
      </c>
      <c r="H82" s="2">
        <v>1.9802117399257201E-2</v>
      </c>
      <c r="I82" s="2">
        <v>2.0457418687507199E-2</v>
      </c>
      <c r="J82" s="2">
        <v>2.1165593528149201E-2</v>
      </c>
      <c r="K82" s="2">
        <v>2.21321716813562E-2</v>
      </c>
      <c r="L82" s="2">
        <v>2.30490895315725E-2</v>
      </c>
      <c r="M82" s="2">
        <v>2.4172224757308899E-2</v>
      </c>
      <c r="N82" s="2">
        <v>2.55981383172133E-2</v>
      </c>
    </row>
    <row r="83" spans="1:14" x14ac:dyDescent="0.3">
      <c r="A83" s="8" t="s">
        <v>12</v>
      </c>
      <c r="B83" s="8" t="s">
        <v>96</v>
      </c>
      <c r="C83" s="2">
        <v>5.98113998974662E-2</v>
      </c>
      <c r="D83" s="2">
        <v>6.0330792288614002E-2</v>
      </c>
      <c r="E83" s="2">
        <v>6.2041400703931299E-2</v>
      </c>
      <c r="F83" s="2">
        <v>6.3950534856379804E-2</v>
      </c>
      <c r="G83" s="2">
        <v>6.6073358693973794E-2</v>
      </c>
      <c r="H83" s="2">
        <v>6.8995279838165904E-2</v>
      </c>
      <c r="I83" s="2">
        <v>7.34121915078432E-2</v>
      </c>
      <c r="J83" s="2">
        <v>8.0545985261747499E-2</v>
      </c>
      <c r="K83" s="2">
        <v>8.7779405510136604E-2</v>
      </c>
      <c r="L83" s="2">
        <v>9.4653108619922502E-2</v>
      </c>
      <c r="M83" s="2">
        <v>0.100769441081123</v>
      </c>
      <c r="N83" s="2">
        <v>0.10623078481637099</v>
      </c>
    </row>
    <row r="84" spans="1:14" x14ac:dyDescent="0.3">
      <c r="A84" s="8" t="s">
        <v>12</v>
      </c>
      <c r="B84" s="8" t="s">
        <v>97</v>
      </c>
      <c r="C84" s="2">
        <v>9.8216611799256295E-2</v>
      </c>
      <c r="D84" s="2">
        <v>9.4320968730840005E-2</v>
      </c>
      <c r="E84" s="2">
        <v>9.0289900481924104E-2</v>
      </c>
      <c r="F84" s="2">
        <v>8.5873058479574604E-2</v>
      </c>
      <c r="G84" s="2">
        <v>8.2382960626572604E-2</v>
      </c>
      <c r="H84" s="2">
        <v>7.9444044121722707E-2</v>
      </c>
      <c r="I84" s="2">
        <v>7.6231940885766999E-2</v>
      </c>
      <c r="J84" s="2">
        <v>7.3845137857024901E-2</v>
      </c>
      <c r="K84" s="2">
        <v>6.8098470266437006E-2</v>
      </c>
      <c r="L84" s="2">
        <v>6.6325730856650195E-2</v>
      </c>
      <c r="M84" s="2">
        <v>5.9364783687655097E-2</v>
      </c>
      <c r="N84" s="2">
        <v>5.3614282597629299E-2</v>
      </c>
    </row>
    <row r="85" spans="1:14" x14ac:dyDescent="0.3">
      <c r="A85" s="8" t="s">
        <v>12</v>
      </c>
      <c r="B85" s="8" t="s">
        <v>98</v>
      </c>
      <c r="C85" s="2">
        <v>0.100933679255542</v>
      </c>
      <c r="D85" s="2">
        <v>9.5175058200575202E-2</v>
      </c>
      <c r="E85" s="2">
        <v>9.0839945117222501E-2</v>
      </c>
      <c r="F85" s="2">
        <v>8.6404342714486798E-2</v>
      </c>
      <c r="G85" s="2">
        <v>8.3002288072544506E-2</v>
      </c>
      <c r="H85" s="2">
        <v>7.9433580579905599E-2</v>
      </c>
      <c r="I85" s="2">
        <v>7.6018087987328203E-2</v>
      </c>
      <c r="J85" s="2">
        <v>7.3176859029572203E-2</v>
      </c>
      <c r="K85" s="2">
        <v>6.8096970842587798E-2</v>
      </c>
      <c r="L85" s="2">
        <v>6.6795446406285597E-2</v>
      </c>
      <c r="M85" s="2">
        <v>5.9612154825606403E-2</v>
      </c>
      <c r="N85" s="2">
        <v>5.3895011319890399E-2</v>
      </c>
    </row>
    <row r="86" spans="1:14" x14ac:dyDescent="0.3">
      <c r="A86" s="8" t="s">
        <v>13</v>
      </c>
      <c r="B86" s="8" t="s">
        <v>87</v>
      </c>
      <c r="C86" s="2">
        <v>2.1842355175688499E-2</v>
      </c>
      <c r="D86" s="2">
        <v>2.0231745447857299E-2</v>
      </c>
      <c r="E86" s="2">
        <v>1.9729825808745102E-2</v>
      </c>
      <c r="F86" s="2">
        <v>2.0387007601935001E-2</v>
      </c>
      <c r="G86" s="2">
        <v>2.2894385026738E-2</v>
      </c>
      <c r="H86" s="2">
        <v>2.3670557717250299E-2</v>
      </c>
      <c r="I86" s="2">
        <v>2.40150682781353E-2</v>
      </c>
      <c r="J86" s="2">
        <v>2.54874865653309E-2</v>
      </c>
      <c r="K86" s="2">
        <v>3.0465666929755299E-2</v>
      </c>
      <c r="L86" s="2">
        <v>3.1705097087378599E-2</v>
      </c>
      <c r="M86" s="2">
        <v>3.15198618307427E-2</v>
      </c>
      <c r="N86" s="2">
        <v>2.97043774872086E-2</v>
      </c>
    </row>
    <row r="87" spans="1:14" x14ac:dyDescent="0.3">
      <c r="A87" s="8" t="s">
        <v>13</v>
      </c>
      <c r="B87" s="8" t="s">
        <v>88</v>
      </c>
      <c r="C87" s="2">
        <v>0.260830324909747</v>
      </c>
      <c r="D87" s="2">
        <v>0.247470101195952</v>
      </c>
      <c r="E87" s="2">
        <v>0.239845261121857</v>
      </c>
      <c r="F87" s="2">
        <v>0.23346303501945501</v>
      </c>
      <c r="G87" s="2">
        <v>0.23091247672253301</v>
      </c>
      <c r="H87" s="2">
        <v>0.22583559168924999</v>
      </c>
      <c r="I87" s="2">
        <v>0.228251507321275</v>
      </c>
      <c r="J87" s="2">
        <v>0.23370429252782199</v>
      </c>
      <c r="K87" s="2">
        <v>0.26007905138339898</v>
      </c>
      <c r="L87" s="2">
        <v>0.26818515797207898</v>
      </c>
      <c r="M87" s="2">
        <v>0.28381079280479699</v>
      </c>
      <c r="N87" s="2">
        <v>0.31395348837209303</v>
      </c>
    </row>
    <row r="88" spans="1:14" x14ac:dyDescent="0.3">
      <c r="A88" s="8" t="s">
        <v>13</v>
      </c>
      <c r="B88" s="8" t="s">
        <v>89</v>
      </c>
      <c r="C88" s="2">
        <v>1.5194681861348501E-3</v>
      </c>
      <c r="D88" s="2">
        <v>2.2070995034026101E-3</v>
      </c>
      <c r="E88" s="2">
        <v>1.77746178457163E-3</v>
      </c>
      <c r="F88" s="2">
        <v>1.55494125777471E-3</v>
      </c>
      <c r="G88" s="2">
        <v>2.1724598930481301E-3</v>
      </c>
      <c r="H88" s="2">
        <v>2.2697795071335899E-3</v>
      </c>
      <c r="I88" s="2">
        <v>2.3544184586407201E-3</v>
      </c>
      <c r="J88" s="2">
        <v>2.3030861354214598E-3</v>
      </c>
      <c r="K88" s="2">
        <v>2.6835043409629E-3</v>
      </c>
      <c r="L88" s="2">
        <v>2.88228155339806E-3</v>
      </c>
      <c r="M88" s="2">
        <v>2.5906735751295299E-3</v>
      </c>
      <c r="N88" s="2">
        <v>2.4161455372370701E-3</v>
      </c>
    </row>
    <row r="89" spans="1:14" x14ac:dyDescent="0.3">
      <c r="A89" s="8" t="s">
        <v>13</v>
      </c>
      <c r="B89" s="8" t="s">
        <v>90</v>
      </c>
      <c r="C89" s="2">
        <v>4.15162454873646E-2</v>
      </c>
      <c r="D89" s="2">
        <v>4.3238270469181203E-2</v>
      </c>
      <c r="E89" s="2">
        <v>4.2553191489361701E-2</v>
      </c>
      <c r="F89" s="2">
        <v>4.3774319066147899E-2</v>
      </c>
      <c r="G89" s="2">
        <v>5.0279329608938501E-2</v>
      </c>
      <c r="H89" s="2">
        <v>5.3297199638663098E-2</v>
      </c>
      <c r="I89" s="2">
        <v>6.1154177433247199E-2</v>
      </c>
      <c r="J89" s="2">
        <v>8.9825119236883896E-2</v>
      </c>
      <c r="K89" s="2">
        <v>9.6442687747035599E-2</v>
      </c>
      <c r="L89" s="2">
        <v>0.100661278471712</v>
      </c>
      <c r="M89" s="2">
        <v>0.103264490339773</v>
      </c>
      <c r="N89" s="2">
        <v>0.11995104039167701</v>
      </c>
    </row>
    <row r="90" spans="1:14" x14ac:dyDescent="0.3">
      <c r="A90" s="8" t="s">
        <v>13</v>
      </c>
      <c r="B90" s="8" t="s">
        <v>91</v>
      </c>
      <c r="C90" s="2">
        <v>5.3181386514719797E-3</v>
      </c>
      <c r="D90" s="2">
        <v>5.8855986757403002E-3</v>
      </c>
      <c r="E90" s="2">
        <v>6.0433700675435499E-3</v>
      </c>
      <c r="F90" s="2">
        <v>6.9108500345542497E-3</v>
      </c>
      <c r="G90" s="2">
        <v>7.3529411764705899E-3</v>
      </c>
      <c r="H90" s="2">
        <v>7.2957198443579802E-3</v>
      </c>
      <c r="I90" s="2">
        <v>7.2202166064982004E-3</v>
      </c>
      <c r="J90" s="2">
        <v>8.1375710118225097E-3</v>
      </c>
      <c r="K90" s="2">
        <v>7.8926598263614808E-3</v>
      </c>
      <c r="L90" s="2">
        <v>8.7985436893203896E-3</v>
      </c>
      <c r="M90" s="2">
        <v>8.9234312032239506E-3</v>
      </c>
      <c r="N90" s="2">
        <v>8.9539511085844192E-3</v>
      </c>
    </row>
    <row r="91" spans="1:14" x14ac:dyDescent="0.3">
      <c r="A91" s="8" t="s">
        <v>13</v>
      </c>
      <c r="B91" s="8" t="s">
        <v>92</v>
      </c>
      <c r="C91" s="2">
        <v>1.53429602888087E-2</v>
      </c>
      <c r="D91" s="2">
        <v>1.37994480220791E-2</v>
      </c>
      <c r="E91" s="2">
        <v>1.45067698259188E-2</v>
      </c>
      <c r="F91" s="2">
        <v>9.7276264591439707E-3</v>
      </c>
      <c r="G91" s="2">
        <v>1.5828677839851001E-2</v>
      </c>
      <c r="H91" s="2">
        <v>1.6260162601626001E-2</v>
      </c>
      <c r="I91" s="2">
        <v>1.89491817398794E-2</v>
      </c>
      <c r="J91" s="2">
        <v>2.3847376788553299E-2</v>
      </c>
      <c r="K91" s="2">
        <v>2.45059288537549E-2</v>
      </c>
      <c r="L91" s="2">
        <v>2.49816311535636E-2</v>
      </c>
      <c r="M91" s="2">
        <v>2.2651565622918101E-2</v>
      </c>
      <c r="N91" s="2">
        <v>2.203182374541E-2</v>
      </c>
    </row>
    <row r="92" spans="1:14" x14ac:dyDescent="0.3">
      <c r="A92" s="8" t="s">
        <v>13</v>
      </c>
      <c r="B92" s="8" t="s">
        <v>93</v>
      </c>
      <c r="C92" s="2">
        <v>0.84425451092117798</v>
      </c>
      <c r="D92" s="2">
        <v>0.84991723376862205</v>
      </c>
      <c r="E92" s="2">
        <v>0.85780305723426897</v>
      </c>
      <c r="F92" s="2">
        <v>0.861782999308915</v>
      </c>
      <c r="G92" s="2">
        <v>0.86229946524064205</v>
      </c>
      <c r="H92" s="2">
        <v>0.865110246433204</v>
      </c>
      <c r="I92" s="2">
        <v>0.87097786846648895</v>
      </c>
      <c r="J92" s="2">
        <v>0.87286964532473499</v>
      </c>
      <c r="K92" s="2">
        <v>0.87008681925808995</v>
      </c>
      <c r="L92" s="2">
        <v>0.87181432038834905</v>
      </c>
      <c r="M92" s="2">
        <v>0.88658606793321804</v>
      </c>
      <c r="N92" s="2">
        <v>0.90036952814098903</v>
      </c>
    </row>
    <row r="93" spans="1:14" x14ac:dyDescent="0.3">
      <c r="A93" s="8" t="s">
        <v>13</v>
      </c>
      <c r="B93" s="8" t="s">
        <v>94</v>
      </c>
      <c r="C93" s="2">
        <v>0.5</v>
      </c>
      <c r="D93" s="2">
        <v>0.51609935602575896</v>
      </c>
      <c r="E93" s="2">
        <v>0.52998065764023194</v>
      </c>
      <c r="F93" s="2">
        <v>0.54474708171206199</v>
      </c>
      <c r="G93" s="2">
        <v>0.54934823091247698</v>
      </c>
      <c r="H93" s="2">
        <v>0.55555555555555602</v>
      </c>
      <c r="I93" s="2">
        <v>0.54521963824289399</v>
      </c>
      <c r="J93" s="2">
        <v>0.51669316375198704</v>
      </c>
      <c r="K93" s="2">
        <v>0.48142292490118599</v>
      </c>
      <c r="L93" s="2">
        <v>0.46289493019838401</v>
      </c>
      <c r="M93" s="2">
        <v>0.44037308461025998</v>
      </c>
      <c r="N93" s="2">
        <v>0.410036719706242</v>
      </c>
    </row>
    <row r="94" spans="1:14" x14ac:dyDescent="0.3">
      <c r="A94" s="8" t="s">
        <v>13</v>
      </c>
      <c r="B94" s="8" t="s">
        <v>95</v>
      </c>
      <c r="C94" s="2">
        <v>6.64767331433998E-3</v>
      </c>
      <c r="D94" s="2">
        <v>6.25344859297407E-3</v>
      </c>
      <c r="E94" s="2">
        <v>6.2211162460007099E-3</v>
      </c>
      <c r="F94" s="2">
        <v>6.2197650310988296E-3</v>
      </c>
      <c r="G94" s="2">
        <v>5.5147058823529398E-3</v>
      </c>
      <c r="H94" s="2">
        <v>5.8365758754863797E-3</v>
      </c>
      <c r="I94" s="2">
        <v>5.33668183958562E-3</v>
      </c>
      <c r="J94" s="2">
        <v>5.8344848764010403E-3</v>
      </c>
      <c r="K94" s="2">
        <v>6.7876874506708797E-3</v>
      </c>
      <c r="L94" s="2">
        <v>6.5230582524271798E-3</v>
      </c>
      <c r="M94" s="2">
        <v>6.3327576280944198E-3</v>
      </c>
      <c r="N94" s="2">
        <v>5.6850483229107397E-3</v>
      </c>
    </row>
    <row r="95" spans="1:14" x14ac:dyDescent="0.3">
      <c r="A95" s="8" t="s">
        <v>13</v>
      </c>
      <c r="B95" s="8" t="s">
        <v>96</v>
      </c>
      <c r="C95" s="2">
        <v>3.1588447653429601E-2</v>
      </c>
      <c r="D95" s="2">
        <v>3.5878564857405697E-2</v>
      </c>
      <c r="E95" s="2">
        <v>3.3849129593810402E-2</v>
      </c>
      <c r="F95" s="2">
        <v>3.9883268482490297E-2</v>
      </c>
      <c r="G95" s="2">
        <v>4.18994413407821E-2</v>
      </c>
      <c r="H95" s="2">
        <v>4.4263775971093003E-2</v>
      </c>
      <c r="I95" s="2">
        <v>5.4263565891472902E-2</v>
      </c>
      <c r="J95" s="2">
        <v>5.32591414944356E-2</v>
      </c>
      <c r="K95" s="2">
        <v>6.2450592885375501E-2</v>
      </c>
      <c r="L95" s="2">
        <v>6.5393093313739895E-2</v>
      </c>
      <c r="M95" s="2">
        <v>7.8614257161892104E-2</v>
      </c>
      <c r="N95" s="2">
        <v>7.8947368421052599E-2</v>
      </c>
    </row>
    <row r="96" spans="1:14" x14ac:dyDescent="0.3">
      <c r="A96" s="8" t="s">
        <v>13</v>
      </c>
      <c r="B96" s="8" t="s">
        <v>97</v>
      </c>
      <c r="C96" s="2">
        <v>0.12041785375118701</v>
      </c>
      <c r="D96" s="2">
        <v>0.115504874011403</v>
      </c>
      <c r="E96" s="2">
        <v>0.10842516885887001</v>
      </c>
      <c r="F96" s="2">
        <v>0.10314443676572201</v>
      </c>
      <c r="G96" s="2">
        <v>9.9766042780748701E-2</v>
      </c>
      <c r="H96" s="2">
        <v>9.58171206225681E-2</v>
      </c>
      <c r="I96" s="2">
        <v>9.0095746350651401E-2</v>
      </c>
      <c r="J96" s="2">
        <v>8.5367726086288995E-2</v>
      </c>
      <c r="K96" s="2">
        <v>8.2083662194159399E-2</v>
      </c>
      <c r="L96" s="2">
        <v>7.8276699029126207E-2</v>
      </c>
      <c r="M96" s="2">
        <v>6.4047207829591293E-2</v>
      </c>
      <c r="N96" s="2">
        <v>5.2870949403069897E-2</v>
      </c>
    </row>
    <row r="97" spans="1:14" x14ac:dyDescent="0.3">
      <c r="A97" s="8" t="s">
        <v>13</v>
      </c>
      <c r="B97" s="8" t="s">
        <v>98</v>
      </c>
      <c r="C97" s="2">
        <v>0.15072202166064999</v>
      </c>
      <c r="D97" s="2">
        <v>0.14351425942962301</v>
      </c>
      <c r="E97" s="2">
        <v>0.13926499032882</v>
      </c>
      <c r="F97" s="2">
        <v>0.12840466926069999</v>
      </c>
      <c r="G97" s="2">
        <v>0.111731843575419</v>
      </c>
      <c r="H97" s="2">
        <v>0.104787714543812</v>
      </c>
      <c r="I97" s="2">
        <v>9.2161929371231702E-2</v>
      </c>
      <c r="J97" s="2">
        <v>8.2670906200318001E-2</v>
      </c>
      <c r="K97" s="2">
        <v>7.5098814229248995E-2</v>
      </c>
      <c r="L97" s="2">
        <v>7.78839088905217E-2</v>
      </c>
      <c r="M97" s="2">
        <v>7.1285809460359797E-2</v>
      </c>
      <c r="N97" s="2">
        <v>5.5079559363525099E-2</v>
      </c>
    </row>
    <row r="98" spans="1:14" x14ac:dyDescent="0.3">
      <c r="A98" s="8" t="s">
        <v>14</v>
      </c>
      <c r="B98" s="8" t="s">
        <v>87</v>
      </c>
      <c r="C98" s="2">
        <v>5.4022450888681003E-2</v>
      </c>
      <c r="D98" s="2">
        <v>5.6928710378761897E-2</v>
      </c>
      <c r="E98" s="2">
        <v>6.0024752475247502E-2</v>
      </c>
      <c r="F98" s="2">
        <v>6.2382583710907297E-2</v>
      </c>
      <c r="G98" s="2">
        <v>6.4602960969044401E-2</v>
      </c>
      <c r="H98" s="2">
        <v>6.5420068475111906E-2</v>
      </c>
      <c r="I98" s="2">
        <v>6.7526280358345001E-2</v>
      </c>
      <c r="J98" s="2">
        <v>6.9201868399675098E-2</v>
      </c>
      <c r="K98" s="2">
        <v>7.4820671239331907E-2</v>
      </c>
      <c r="L98" s="2">
        <v>7.8967388547953501E-2</v>
      </c>
      <c r="M98" s="2">
        <v>8.1589147286821706E-2</v>
      </c>
      <c r="N98" s="2">
        <v>8.4622777510812097E-2</v>
      </c>
    </row>
    <row r="99" spans="1:14" x14ac:dyDescent="0.3">
      <c r="A99" s="8" t="s">
        <v>14</v>
      </c>
      <c r="B99" s="8" t="s">
        <v>88</v>
      </c>
      <c r="C99" s="2">
        <v>0.39593908629441599</v>
      </c>
      <c r="D99" s="2">
        <v>0.38649972781709302</v>
      </c>
      <c r="E99" s="2">
        <v>0.38324804740102297</v>
      </c>
      <c r="F99" s="2">
        <v>0.372343287597525</v>
      </c>
      <c r="G99" s="2">
        <v>0.36767036450079199</v>
      </c>
      <c r="H99" s="2">
        <v>0.368784897633608</v>
      </c>
      <c r="I99" s="2">
        <v>0.36520827875294698</v>
      </c>
      <c r="J99" s="2">
        <v>0.363726708074534</v>
      </c>
      <c r="K99" s="2">
        <v>0.37450199203187301</v>
      </c>
      <c r="L99" s="2">
        <v>0.38028169014084501</v>
      </c>
      <c r="M99" s="2">
        <v>0.394506612410987</v>
      </c>
      <c r="N99" s="2">
        <v>0.40834460112033999</v>
      </c>
    </row>
    <row r="100" spans="1:14" x14ac:dyDescent="0.3">
      <c r="A100" s="8" t="s">
        <v>14</v>
      </c>
      <c r="B100" s="8" t="s">
        <v>89</v>
      </c>
      <c r="C100" s="2">
        <v>3.4494855004677302E-3</v>
      </c>
      <c r="D100" s="2">
        <v>4.2338940382194799E-3</v>
      </c>
      <c r="E100" s="2">
        <v>4.61296129612961E-3</v>
      </c>
      <c r="F100" s="2">
        <v>4.1993590451983604E-3</v>
      </c>
      <c r="G100" s="2">
        <v>4.4145356662180398E-3</v>
      </c>
      <c r="H100" s="2">
        <v>4.1085067158282904E-3</v>
      </c>
      <c r="I100" s="2">
        <v>4.6087722023717102E-3</v>
      </c>
      <c r="J100" s="2">
        <v>4.9248578391551598E-3</v>
      </c>
      <c r="K100" s="2">
        <v>5.3929525106026499E-3</v>
      </c>
      <c r="L100" s="2">
        <v>5.3760714104579797E-3</v>
      </c>
      <c r="M100" s="2">
        <v>5.4748062015503897E-3</v>
      </c>
      <c r="N100" s="2">
        <v>6.0547813551177299E-3</v>
      </c>
    </row>
    <row r="101" spans="1:14" x14ac:dyDescent="0.3">
      <c r="A101" s="8" t="s">
        <v>14</v>
      </c>
      <c r="B101" s="8" t="s">
        <v>90</v>
      </c>
      <c r="C101" s="2">
        <v>6.4015792442188399E-2</v>
      </c>
      <c r="D101" s="2">
        <v>6.5051714752313597E-2</v>
      </c>
      <c r="E101" s="2">
        <v>6.5715055211419293E-2</v>
      </c>
      <c r="F101" s="2">
        <v>6.6720473500134506E-2</v>
      </c>
      <c r="G101" s="2">
        <v>6.7617538298996305E-2</v>
      </c>
      <c r="H101" s="2">
        <v>6.8864663653283698E-2</v>
      </c>
      <c r="I101" s="2">
        <v>6.9426250982446994E-2</v>
      </c>
      <c r="J101" s="2">
        <v>7.7763975155279497E-2</v>
      </c>
      <c r="K101" s="2">
        <v>8.2171314741035895E-2</v>
      </c>
      <c r="L101" s="2">
        <v>9.0741168321403803E-2</v>
      </c>
      <c r="M101" s="2">
        <v>0.104374364191251</v>
      </c>
      <c r="N101" s="2">
        <v>0.117442534286266</v>
      </c>
    </row>
    <row r="102" spans="1:14" x14ac:dyDescent="0.3">
      <c r="A102" s="8" t="s">
        <v>14</v>
      </c>
      <c r="B102" s="8" t="s">
        <v>91</v>
      </c>
      <c r="C102" s="2">
        <v>1.08161833489242E-2</v>
      </c>
      <c r="D102" s="2">
        <v>1.16146012129534E-2</v>
      </c>
      <c r="E102" s="2">
        <v>1.29387938793879E-2</v>
      </c>
      <c r="F102" s="2">
        <v>1.39794452425682E-2</v>
      </c>
      <c r="G102" s="2">
        <v>1.4912516823687799E-2</v>
      </c>
      <c r="H102" s="2">
        <v>1.53278904398209E-2</v>
      </c>
      <c r="I102" s="2">
        <v>1.64155144736161E-2</v>
      </c>
      <c r="J102" s="2">
        <v>1.7008529650690499E-2</v>
      </c>
      <c r="K102" s="2">
        <v>1.8953871930467599E-2</v>
      </c>
      <c r="L102" s="2">
        <v>2.0489932545519101E-2</v>
      </c>
      <c r="M102" s="2">
        <v>2.1027131782945699E-2</v>
      </c>
      <c r="N102" s="2">
        <v>2.2056703507928901E-2</v>
      </c>
    </row>
    <row r="103" spans="1:14" x14ac:dyDescent="0.3">
      <c r="A103" s="8" t="s">
        <v>14</v>
      </c>
      <c r="B103" s="8" t="s">
        <v>92</v>
      </c>
      <c r="C103" s="2">
        <v>1.4946418499718001E-2</v>
      </c>
      <c r="D103" s="2">
        <v>1.44256940664126E-2</v>
      </c>
      <c r="E103" s="2">
        <v>1.4004847831941799E-2</v>
      </c>
      <c r="F103" s="2">
        <v>1.6142050040355099E-2</v>
      </c>
      <c r="G103" s="2">
        <v>1.42630744849445E-2</v>
      </c>
      <c r="H103" s="2">
        <v>1.4357883541611299E-2</v>
      </c>
      <c r="I103" s="2">
        <v>1.6243122871364899E-2</v>
      </c>
      <c r="J103" s="2">
        <v>1.68944099378882E-2</v>
      </c>
      <c r="K103" s="2">
        <v>1.7430278884462101E-2</v>
      </c>
      <c r="L103" s="2">
        <v>1.91641653197876E-2</v>
      </c>
      <c r="M103" s="2">
        <v>1.9328585961342799E-2</v>
      </c>
      <c r="N103" s="2">
        <v>1.9895692485995799E-2</v>
      </c>
    </row>
    <row r="104" spans="1:14" x14ac:dyDescent="0.3">
      <c r="A104" s="8" t="s">
        <v>14</v>
      </c>
      <c r="B104" s="8" t="s">
        <v>93</v>
      </c>
      <c r="C104" s="2">
        <v>0.77028765201122495</v>
      </c>
      <c r="D104" s="2">
        <v>0.77285730632795502</v>
      </c>
      <c r="E104" s="2">
        <v>0.77441494149414902</v>
      </c>
      <c r="F104" s="2">
        <v>0.77583158360039794</v>
      </c>
      <c r="G104" s="2">
        <v>0.77916554508748304</v>
      </c>
      <c r="H104" s="2">
        <v>0.784303397419015</v>
      </c>
      <c r="I104" s="2">
        <v>0.78421624980580995</v>
      </c>
      <c r="J104" s="2">
        <v>0.78559098294069896</v>
      </c>
      <c r="K104" s="2">
        <v>0.78443897586261102</v>
      </c>
      <c r="L104" s="2">
        <v>0.78186336663792699</v>
      </c>
      <c r="M104" s="2">
        <v>0.79074612403100797</v>
      </c>
      <c r="N104" s="2">
        <v>0.79654012493993298</v>
      </c>
    </row>
    <row r="105" spans="1:14" x14ac:dyDescent="0.3">
      <c r="A105" s="8" t="s">
        <v>14</v>
      </c>
      <c r="B105" s="8" t="s">
        <v>94</v>
      </c>
      <c r="C105" s="2">
        <v>0.31218274111675098</v>
      </c>
      <c r="D105" s="2">
        <v>0.330430048992923</v>
      </c>
      <c r="E105" s="2">
        <v>0.33800161594398098</v>
      </c>
      <c r="F105" s="2">
        <v>0.35324186171643801</v>
      </c>
      <c r="G105" s="2">
        <v>0.36080295826730102</v>
      </c>
      <c r="H105" s="2">
        <v>0.36426482318532299</v>
      </c>
      <c r="I105" s="2">
        <v>0.36442232119465601</v>
      </c>
      <c r="J105" s="2">
        <v>0.35726708074534202</v>
      </c>
      <c r="K105" s="2">
        <v>0.34910358565737099</v>
      </c>
      <c r="L105" s="2">
        <v>0.33433387208496901</v>
      </c>
      <c r="M105" s="2">
        <v>0.31047812817904402</v>
      </c>
      <c r="N105" s="2">
        <v>0.29418582190457798</v>
      </c>
    </row>
    <row r="106" spans="1:14" x14ac:dyDescent="0.3">
      <c r="A106" s="8" t="s">
        <v>14</v>
      </c>
      <c r="B106" s="8" t="s">
        <v>95</v>
      </c>
      <c r="C106" s="2">
        <v>6.7820392890551896E-3</v>
      </c>
      <c r="D106" s="2">
        <v>7.2662776061334202E-3</v>
      </c>
      <c r="E106" s="2">
        <v>7.4257425742574297E-3</v>
      </c>
      <c r="F106" s="2">
        <v>7.7356613990496202E-3</v>
      </c>
      <c r="G106" s="2">
        <v>8.3983849259757701E-3</v>
      </c>
      <c r="H106" s="2">
        <v>8.5330524097972094E-3</v>
      </c>
      <c r="I106" s="2">
        <v>9.2693283620734306E-3</v>
      </c>
      <c r="J106" s="2">
        <v>9.3927701056051999E-3</v>
      </c>
      <c r="K106" s="2">
        <v>9.2151421540394799E-3</v>
      </c>
      <c r="L106" s="2">
        <v>9.02774255718416E-3</v>
      </c>
      <c r="M106" s="2">
        <v>1.01744186046512E-2</v>
      </c>
      <c r="N106" s="2">
        <v>1.0235463719365699E-2</v>
      </c>
    </row>
    <row r="107" spans="1:14" x14ac:dyDescent="0.3">
      <c r="A107" s="8" t="s">
        <v>14</v>
      </c>
      <c r="B107" s="8" t="s">
        <v>96</v>
      </c>
      <c r="C107" s="2">
        <v>6.1477721376198502E-2</v>
      </c>
      <c r="D107" s="2">
        <v>6.1785519869352198E-2</v>
      </c>
      <c r="E107" s="2">
        <v>6.3291139240506306E-2</v>
      </c>
      <c r="F107" s="2">
        <v>6.2415926822706497E-2</v>
      </c>
      <c r="G107" s="2">
        <v>6.3127311146328594E-2</v>
      </c>
      <c r="H107" s="2">
        <v>5.9558628024461602E-2</v>
      </c>
      <c r="I107" s="2">
        <v>6.2614618810584194E-2</v>
      </c>
      <c r="J107" s="2">
        <v>6.9068322981366503E-2</v>
      </c>
      <c r="K107" s="2">
        <v>7.5946215139442205E-2</v>
      </c>
      <c r="L107" s="2">
        <v>7.5040406372662197E-2</v>
      </c>
      <c r="M107" s="2">
        <v>8.3621566632756897E-2</v>
      </c>
      <c r="N107" s="2">
        <v>8.6150280084991301E-2</v>
      </c>
    </row>
    <row r="108" spans="1:14" x14ac:dyDescent="0.3">
      <c r="A108" s="8" t="s">
        <v>14</v>
      </c>
      <c r="B108" s="8" t="s">
        <v>97</v>
      </c>
      <c r="C108" s="2">
        <v>0.154642188961646</v>
      </c>
      <c r="D108" s="2">
        <v>0.14709921043597701</v>
      </c>
      <c r="E108" s="2">
        <v>0.140582808280828</v>
      </c>
      <c r="F108" s="2">
        <v>0.13587136700187899</v>
      </c>
      <c r="G108" s="2">
        <v>0.12850605652759101</v>
      </c>
      <c r="H108" s="2">
        <v>0.12230708454042701</v>
      </c>
      <c r="I108" s="2">
        <v>0.117963854797784</v>
      </c>
      <c r="J108" s="2">
        <v>0.113880991064175</v>
      </c>
      <c r="K108" s="2">
        <v>0.107178386302948</v>
      </c>
      <c r="L108" s="2">
        <v>0.104275498300959</v>
      </c>
      <c r="M108" s="2">
        <v>9.0988372093023295E-2</v>
      </c>
      <c r="N108" s="2">
        <v>8.0490148966842895E-2</v>
      </c>
    </row>
    <row r="109" spans="1:14" x14ac:dyDescent="0.3">
      <c r="A109" s="8" t="s">
        <v>14</v>
      </c>
      <c r="B109" s="8" t="s">
        <v>98</v>
      </c>
      <c r="C109" s="2">
        <v>0.151438240270728</v>
      </c>
      <c r="D109" s="2">
        <v>0.14180729450190499</v>
      </c>
      <c r="E109" s="2">
        <v>0.135739294371128</v>
      </c>
      <c r="F109" s="2">
        <v>0.12913640032284099</v>
      </c>
      <c r="G109" s="2">
        <v>0.126518753301638</v>
      </c>
      <c r="H109" s="2">
        <v>0.124169103961712</v>
      </c>
      <c r="I109" s="2">
        <v>0.122085407388001</v>
      </c>
      <c r="J109" s="2">
        <v>0.11527950310559</v>
      </c>
      <c r="K109" s="2">
        <v>0.100846613545817</v>
      </c>
      <c r="L109" s="2">
        <v>0.100438697760332</v>
      </c>
      <c r="M109" s="2">
        <v>8.7690742624618498E-2</v>
      </c>
      <c r="N109" s="2">
        <v>7.3981070117828895E-2</v>
      </c>
    </row>
    <row r="110" spans="1:14" x14ac:dyDescent="0.3">
      <c r="A110" s="8" t="s">
        <v>15</v>
      </c>
      <c r="B110" s="8" t="s">
        <v>87</v>
      </c>
      <c r="C110" s="2">
        <v>6.25E-2</v>
      </c>
      <c r="D110" s="2">
        <v>6.7404426559356106E-2</v>
      </c>
      <c r="E110" s="2">
        <v>6.9077553326741106E-2</v>
      </c>
      <c r="F110" s="2">
        <v>7.1129707112970703E-2</v>
      </c>
      <c r="G110" s="2">
        <v>7.1001088139281798E-2</v>
      </c>
      <c r="H110" s="2">
        <v>7.2592396343886603E-2</v>
      </c>
      <c r="I110" s="2">
        <v>7.6445479239425698E-2</v>
      </c>
      <c r="J110" s="2">
        <v>7.9343019583070107E-2</v>
      </c>
      <c r="K110" s="2">
        <v>8.7872091511763895E-2</v>
      </c>
      <c r="L110" s="2">
        <v>9.2578803673368099E-2</v>
      </c>
      <c r="M110" s="2">
        <v>0.100255873458944</v>
      </c>
      <c r="N110" s="2">
        <v>0.103907838265191</v>
      </c>
    </row>
    <row r="111" spans="1:14" x14ac:dyDescent="0.3">
      <c r="A111" s="8" t="s">
        <v>15</v>
      </c>
      <c r="B111" s="8" t="s">
        <v>88</v>
      </c>
      <c r="C111" s="2">
        <v>0.534762456546929</v>
      </c>
      <c r="D111" s="2">
        <v>0.53531815528312898</v>
      </c>
      <c r="E111" s="2">
        <v>0.52726733847065799</v>
      </c>
      <c r="F111" s="2">
        <v>0.521611290796824</v>
      </c>
      <c r="G111" s="2">
        <v>0.52636178269734901</v>
      </c>
      <c r="H111" s="2">
        <v>0.52905982905982896</v>
      </c>
      <c r="I111" s="2">
        <v>0.52336190212883604</v>
      </c>
      <c r="J111" s="2">
        <v>0.514532600157109</v>
      </c>
      <c r="K111" s="2">
        <v>0.49884169884169899</v>
      </c>
      <c r="L111" s="2">
        <v>0.499766791044776</v>
      </c>
      <c r="M111" s="2">
        <v>0.49874002519949601</v>
      </c>
      <c r="N111" s="2">
        <v>0.51845542305508197</v>
      </c>
    </row>
    <row r="112" spans="1:14" x14ac:dyDescent="0.3">
      <c r="A112" s="8" t="s">
        <v>15</v>
      </c>
      <c r="B112" s="8" t="s">
        <v>89</v>
      </c>
      <c r="C112" s="2">
        <v>5.5882352941176499E-3</v>
      </c>
      <c r="D112" s="2">
        <v>5.3176200057487803E-3</v>
      </c>
      <c r="E112" s="2">
        <v>6.2155671705043103E-3</v>
      </c>
      <c r="F112" s="2">
        <v>6.2761506276150601E-3</v>
      </c>
      <c r="G112" s="2">
        <v>6.3928182807399302E-3</v>
      </c>
      <c r="H112" s="2">
        <v>6.4909259504570098E-3</v>
      </c>
      <c r="I112" s="2">
        <v>6.3381192601215898E-3</v>
      </c>
      <c r="J112" s="2">
        <v>7.8332280480101091E-3</v>
      </c>
      <c r="K112" s="2">
        <v>9.7491225789678899E-3</v>
      </c>
      <c r="L112" s="2">
        <v>1.04244229337305E-2</v>
      </c>
      <c r="M112" s="2">
        <v>1.0932775063968401E-2</v>
      </c>
      <c r="N112" s="2">
        <v>1.16331601536029E-2</v>
      </c>
    </row>
    <row r="113" spans="1:14" x14ac:dyDescent="0.3">
      <c r="A113" s="8" t="s">
        <v>15</v>
      </c>
      <c r="B113" s="8" t="s">
        <v>90</v>
      </c>
      <c r="C113" s="2">
        <v>5.4171494785631498E-2</v>
      </c>
      <c r="D113" s="2">
        <v>5.6333917104495E-2</v>
      </c>
      <c r="E113" s="2">
        <v>5.4238292827504399E-2</v>
      </c>
      <c r="F113" s="2">
        <v>5.7924139958835601E-2</v>
      </c>
      <c r="G113" s="2">
        <v>6.0879697057966801E-2</v>
      </c>
      <c r="H113" s="2">
        <v>6.0683760683760697E-2</v>
      </c>
      <c r="I113" s="2">
        <v>6.8288636991982302E-2</v>
      </c>
      <c r="J113" s="2">
        <v>7.4888714323121205E-2</v>
      </c>
      <c r="K113" s="2">
        <v>8.7258687258687295E-2</v>
      </c>
      <c r="L113" s="2">
        <v>9.7014925373134303E-2</v>
      </c>
      <c r="M113" s="2">
        <v>0.101427971440571</v>
      </c>
      <c r="N113" s="2">
        <v>0.103350369108461</v>
      </c>
    </row>
    <row r="114" spans="1:14" x14ac:dyDescent="0.3">
      <c r="A114" s="8" t="s">
        <v>15</v>
      </c>
      <c r="B114" s="8" t="s">
        <v>91</v>
      </c>
      <c r="C114" s="2">
        <v>1.32352941176471E-2</v>
      </c>
      <c r="D114" s="2">
        <v>1.4371945961483199E-2</v>
      </c>
      <c r="E114" s="2">
        <v>1.5397655036021999E-2</v>
      </c>
      <c r="F114" s="2">
        <v>1.6736401673640201E-2</v>
      </c>
      <c r="G114" s="2">
        <v>1.64581066376496E-2</v>
      </c>
      <c r="H114" s="2">
        <v>1.76182275798119E-2</v>
      </c>
      <c r="I114" s="2">
        <v>1.87556590350537E-2</v>
      </c>
      <c r="J114" s="2">
        <v>1.9962097283638701E-2</v>
      </c>
      <c r="K114" s="2">
        <v>2.1968022877941001E-2</v>
      </c>
      <c r="L114" s="2">
        <v>2.34549516008935E-2</v>
      </c>
      <c r="M114" s="2">
        <v>2.34938357757618E-2</v>
      </c>
      <c r="N114" s="2">
        <v>2.4169866726903098E-2</v>
      </c>
    </row>
    <row r="115" spans="1:14" x14ac:dyDescent="0.3">
      <c r="A115" s="8" t="s">
        <v>15</v>
      </c>
      <c r="B115" s="8" t="s">
        <v>92</v>
      </c>
      <c r="C115" s="2">
        <v>1.44843568945539E-2</v>
      </c>
      <c r="D115" s="2">
        <v>1.45942790426153E-2</v>
      </c>
      <c r="E115" s="2">
        <v>1.6301126259632499E-2</v>
      </c>
      <c r="F115" s="2">
        <v>1.67597765363128E-2</v>
      </c>
      <c r="G115" s="2">
        <v>1.71861345761724E-2</v>
      </c>
      <c r="H115" s="2">
        <v>1.7094017094017099E-2</v>
      </c>
      <c r="I115" s="2">
        <v>1.74177495161736E-2</v>
      </c>
      <c r="J115" s="2">
        <v>2.0686043466876101E-2</v>
      </c>
      <c r="K115" s="2">
        <v>2.0592020592020598E-2</v>
      </c>
      <c r="L115" s="2">
        <v>2.0055970149253699E-2</v>
      </c>
      <c r="M115" s="2">
        <v>2.1419571608567799E-2</v>
      </c>
      <c r="N115" s="2">
        <v>2.0253643763013401E-2</v>
      </c>
    </row>
    <row r="116" spans="1:14" x14ac:dyDescent="0.3">
      <c r="A116" s="8" t="s">
        <v>15</v>
      </c>
      <c r="B116" s="8" t="s">
        <v>93</v>
      </c>
      <c r="C116" s="2">
        <v>0.76161764705882395</v>
      </c>
      <c r="D116" s="2">
        <v>0.75926990514515702</v>
      </c>
      <c r="E116" s="2">
        <v>0.76098318971606205</v>
      </c>
      <c r="F116" s="2">
        <v>0.76248256624825705</v>
      </c>
      <c r="G116" s="2">
        <v>0.76945048966267704</v>
      </c>
      <c r="H116" s="2">
        <v>0.77043316995628597</v>
      </c>
      <c r="I116" s="2">
        <v>0.77156900789031202</v>
      </c>
      <c r="J116" s="2">
        <v>0.77207833228047995</v>
      </c>
      <c r="K116" s="2">
        <v>0.76498115169634695</v>
      </c>
      <c r="L116" s="2">
        <v>0.76123107470836404</v>
      </c>
      <c r="M116" s="2">
        <v>0.76692254012561101</v>
      </c>
      <c r="N116" s="2">
        <v>0.77083803930426897</v>
      </c>
    </row>
    <row r="117" spans="1:14" x14ac:dyDescent="0.3">
      <c r="A117" s="8" t="s">
        <v>15</v>
      </c>
      <c r="B117" s="8" t="s">
        <v>94</v>
      </c>
      <c r="C117" s="2">
        <v>0.183661645422943</v>
      </c>
      <c r="D117" s="2">
        <v>0.18768242848803299</v>
      </c>
      <c r="E117" s="2">
        <v>0.19768820391226999</v>
      </c>
      <c r="F117" s="2">
        <v>0.20317553660688001</v>
      </c>
      <c r="G117" s="2">
        <v>0.19370812700262199</v>
      </c>
      <c r="H117" s="2">
        <v>0.19487179487179501</v>
      </c>
      <c r="I117" s="2">
        <v>0.194912911252419</v>
      </c>
      <c r="J117" s="2">
        <v>0.1885310290652</v>
      </c>
      <c r="K117" s="2">
        <v>0.19202059202059199</v>
      </c>
      <c r="L117" s="2">
        <v>0.179804104477612</v>
      </c>
      <c r="M117" s="2">
        <v>0.17114657706845901</v>
      </c>
      <c r="N117" s="2">
        <v>0.155593412833617</v>
      </c>
    </row>
    <row r="118" spans="1:14" x14ac:dyDescent="0.3">
      <c r="A118" s="8" t="s">
        <v>15</v>
      </c>
      <c r="B118" s="8" t="s">
        <v>95</v>
      </c>
      <c r="C118" s="2">
        <v>1.14705882352941E-2</v>
      </c>
      <c r="D118" s="2">
        <v>1.17849956884162E-2</v>
      </c>
      <c r="E118" s="2">
        <v>1.24311343410086E-2</v>
      </c>
      <c r="F118" s="2">
        <v>1.3528591352859101E-2</v>
      </c>
      <c r="G118" s="2">
        <v>1.31936887921654E-2</v>
      </c>
      <c r="H118" s="2">
        <v>1.43065306663134E-2</v>
      </c>
      <c r="I118" s="2">
        <v>1.42284309921097E-2</v>
      </c>
      <c r="J118" s="2">
        <v>1.4529374605179999E-2</v>
      </c>
      <c r="K118" s="2">
        <v>1.6898479136877701E-2</v>
      </c>
      <c r="L118" s="2">
        <v>1.6753536857781099E-2</v>
      </c>
      <c r="M118" s="2">
        <v>1.54687136543382E-2</v>
      </c>
      <c r="N118" s="2">
        <v>1.5699119042240799E-2</v>
      </c>
    </row>
    <row r="119" spans="1:14" x14ac:dyDescent="0.3">
      <c r="A119" s="8" t="s">
        <v>15</v>
      </c>
      <c r="B119" s="8" t="s">
        <v>96</v>
      </c>
      <c r="C119" s="2">
        <v>6.7786790266512201E-2</v>
      </c>
      <c r="D119" s="2">
        <v>6.6258026853473401E-2</v>
      </c>
      <c r="E119" s="2">
        <v>7.1724955542382896E-2</v>
      </c>
      <c r="F119" s="2">
        <v>6.9979417818288703E-2</v>
      </c>
      <c r="G119" s="2">
        <v>7.3696475385959803E-2</v>
      </c>
      <c r="H119" s="2">
        <v>7.6353276353276406E-2</v>
      </c>
      <c r="I119" s="2">
        <v>8.0453414431849599E-2</v>
      </c>
      <c r="J119" s="2">
        <v>8.9814087457449607E-2</v>
      </c>
      <c r="K119" s="2">
        <v>0.1001287001287</v>
      </c>
      <c r="L119" s="2">
        <v>0.108442164179104</v>
      </c>
      <c r="M119" s="2">
        <v>0.11822763544729099</v>
      </c>
      <c r="N119" s="2">
        <v>0.1241718720424</v>
      </c>
    </row>
    <row r="120" spans="1:14" x14ac:dyDescent="0.3">
      <c r="A120" s="8" t="s">
        <v>15</v>
      </c>
      <c r="B120" s="8" t="s">
        <v>97</v>
      </c>
      <c r="C120" s="2">
        <v>0.14558823529411799</v>
      </c>
      <c r="D120" s="2">
        <v>0.14185110663983899</v>
      </c>
      <c r="E120" s="2">
        <v>0.13589490040966201</v>
      </c>
      <c r="F120" s="2">
        <v>0.12984658298465801</v>
      </c>
      <c r="G120" s="2">
        <v>0.123503808487486</v>
      </c>
      <c r="H120" s="2">
        <v>0.11855874950324501</v>
      </c>
      <c r="I120" s="2">
        <v>0.11266330358297801</v>
      </c>
      <c r="J120" s="2">
        <v>0.106253948199621</v>
      </c>
      <c r="K120" s="2">
        <v>9.8531132198102195E-2</v>
      </c>
      <c r="L120" s="2">
        <v>9.5557210225862499E-2</v>
      </c>
      <c r="M120" s="2">
        <v>8.2926261921377101E-2</v>
      </c>
      <c r="N120" s="2">
        <v>7.3751976507793096E-2</v>
      </c>
    </row>
    <row r="121" spans="1:14" x14ac:dyDescent="0.3">
      <c r="A121" s="8" t="s">
        <v>15</v>
      </c>
      <c r="B121" s="8" t="s">
        <v>98</v>
      </c>
      <c r="C121" s="2">
        <v>0.14513325608343</v>
      </c>
      <c r="D121" s="2">
        <v>0.139813193228255</v>
      </c>
      <c r="E121" s="2">
        <v>0.13278008298755201</v>
      </c>
      <c r="F121" s="2">
        <v>0.13054983828285799</v>
      </c>
      <c r="G121" s="2">
        <v>0.12816778327993</v>
      </c>
      <c r="H121" s="2">
        <v>0.121937321937322</v>
      </c>
      <c r="I121" s="2">
        <v>0.115565385678739</v>
      </c>
      <c r="J121" s="2">
        <v>0.111547525530244</v>
      </c>
      <c r="K121" s="2">
        <v>0.101158301158301</v>
      </c>
      <c r="L121" s="2">
        <v>9.4916044776119396E-2</v>
      </c>
      <c r="M121" s="2">
        <v>8.9038219235615307E-2</v>
      </c>
      <c r="N121" s="2">
        <v>7.8175279197425701E-2</v>
      </c>
    </row>
    <row r="122" spans="1:14" x14ac:dyDescent="0.3">
      <c r="A122" s="8" t="s">
        <v>16</v>
      </c>
      <c r="B122" s="8" t="s">
        <v>87</v>
      </c>
      <c r="C122" s="2">
        <v>0.173185731857319</v>
      </c>
      <c r="D122" s="2">
        <v>0.18317628131464</v>
      </c>
      <c r="E122" s="2">
        <v>0.195044472681067</v>
      </c>
      <c r="F122" s="2">
        <v>0.212530217566479</v>
      </c>
      <c r="G122" s="2">
        <v>0.22561919504644001</v>
      </c>
      <c r="H122" s="2">
        <v>0.23746505125815501</v>
      </c>
      <c r="I122" s="2">
        <v>0.246137065988002</v>
      </c>
      <c r="J122" s="2">
        <v>0.259110723626853</v>
      </c>
      <c r="K122" s="2">
        <v>0.269033799931717</v>
      </c>
      <c r="L122" s="2">
        <v>0.27060991957104602</v>
      </c>
      <c r="M122" s="2">
        <v>0.27514743049705098</v>
      </c>
      <c r="N122" s="2">
        <v>0.28049417087175899</v>
      </c>
    </row>
    <row r="123" spans="1:14" x14ac:dyDescent="0.3">
      <c r="A123" s="8" t="s">
        <v>16</v>
      </c>
      <c r="B123" s="8" t="s">
        <v>88</v>
      </c>
      <c r="C123" s="2">
        <v>0.19233629108213901</v>
      </c>
      <c r="D123" s="2">
        <v>0.20607241281003499</v>
      </c>
      <c r="E123" s="2">
        <v>0.21511474544974901</v>
      </c>
      <c r="F123" s="2">
        <v>0.22687272886476101</v>
      </c>
      <c r="G123" s="2">
        <v>0.23952510940682001</v>
      </c>
      <c r="H123" s="2">
        <v>0.25542393750265402</v>
      </c>
      <c r="I123" s="2">
        <v>0.26781604554447502</v>
      </c>
      <c r="J123" s="2">
        <v>0.27493507918510701</v>
      </c>
      <c r="K123" s="2">
        <v>0.29170489686342499</v>
      </c>
      <c r="L123" s="2">
        <v>0.30684539545299</v>
      </c>
      <c r="M123" s="2">
        <v>0.341308307350353</v>
      </c>
      <c r="N123" s="2">
        <v>0.380573117661549</v>
      </c>
    </row>
    <row r="124" spans="1:14" x14ac:dyDescent="0.3">
      <c r="A124" s="8" t="s">
        <v>16</v>
      </c>
      <c r="B124" s="8" t="s">
        <v>89</v>
      </c>
      <c r="C124" s="2">
        <v>8.3640836408364096E-3</v>
      </c>
      <c r="D124" s="2">
        <v>9.19328889910365E-3</v>
      </c>
      <c r="E124" s="2">
        <v>1.0588733587462901E-2</v>
      </c>
      <c r="F124" s="2">
        <v>1.1281224818694599E-2</v>
      </c>
      <c r="G124" s="2">
        <v>1.06424148606811E-2</v>
      </c>
      <c r="H124" s="2">
        <v>1.0624417520969201E-2</v>
      </c>
      <c r="I124" s="2">
        <v>1.16342483184875E-2</v>
      </c>
      <c r="J124" s="2">
        <v>1.11595466434176E-2</v>
      </c>
      <c r="K124" s="2">
        <v>1.21201775349949E-2</v>
      </c>
      <c r="L124" s="2">
        <v>1.2064343163538899E-2</v>
      </c>
      <c r="M124" s="2">
        <v>1.2468407750631801E-2</v>
      </c>
      <c r="N124" s="2">
        <v>1.3746302418653201E-2</v>
      </c>
    </row>
    <row r="125" spans="1:14" x14ac:dyDescent="0.3">
      <c r="A125" s="8" t="s">
        <v>16</v>
      </c>
      <c r="B125" s="8" t="s">
        <v>90</v>
      </c>
      <c r="C125" s="2">
        <v>3.4501561493084802E-2</v>
      </c>
      <c r="D125" s="2">
        <v>3.6206405017580497E-2</v>
      </c>
      <c r="E125" s="2">
        <v>3.6885606260441399E-2</v>
      </c>
      <c r="F125" s="2">
        <v>3.7826715117551798E-2</v>
      </c>
      <c r="G125" s="2">
        <v>3.8389878244291298E-2</v>
      </c>
      <c r="H125" s="2">
        <v>3.9740160489109701E-2</v>
      </c>
      <c r="I125" s="2">
        <v>4.3323777607300003E-2</v>
      </c>
      <c r="J125" s="2">
        <v>5.90687977762335E-2</v>
      </c>
      <c r="K125" s="2">
        <v>6.2255751520712298E-2</v>
      </c>
      <c r="L125" s="2">
        <v>6.6059154666749595E-2</v>
      </c>
      <c r="M125" s="2">
        <v>7.0416447998024295E-2</v>
      </c>
      <c r="N125" s="2">
        <v>7.2529216958151996E-2</v>
      </c>
    </row>
    <row r="126" spans="1:14" x14ac:dyDescent="0.3">
      <c r="A126" s="8" t="s">
        <v>16</v>
      </c>
      <c r="B126" s="8" t="s">
        <v>91</v>
      </c>
      <c r="C126" s="2">
        <v>1.00861008610086E-2</v>
      </c>
      <c r="D126" s="2">
        <v>1.21811077913123E-2</v>
      </c>
      <c r="E126" s="2">
        <v>1.3130029648454E-2</v>
      </c>
      <c r="F126" s="2">
        <v>1.53102336825141E-2</v>
      </c>
      <c r="G126" s="2">
        <v>1.4705882352941201E-2</v>
      </c>
      <c r="H126" s="2">
        <v>1.4165890027959E-2</v>
      </c>
      <c r="I126" s="2">
        <v>1.61788765678967E-2</v>
      </c>
      <c r="J126" s="2">
        <v>1.8482999128160399E-2</v>
      </c>
      <c r="K126" s="2">
        <v>1.89484465687948E-2</v>
      </c>
      <c r="L126" s="2">
        <v>1.7928954423592498E-2</v>
      </c>
      <c r="M126" s="2">
        <v>2.0387531592249399E-2</v>
      </c>
      <c r="N126" s="2">
        <v>2.1228467026274601E-2</v>
      </c>
    </row>
    <row r="127" spans="1:14" x14ac:dyDescent="0.3">
      <c r="A127" s="8" t="s">
        <v>16</v>
      </c>
      <c r="B127" s="8" t="s">
        <v>92</v>
      </c>
      <c r="C127" s="2">
        <v>1.64576414018738E-2</v>
      </c>
      <c r="D127" s="2">
        <v>1.7533022902214201E-2</v>
      </c>
      <c r="E127" s="2">
        <v>1.8157038600193399E-2</v>
      </c>
      <c r="F127" s="2">
        <v>1.8563110196576301E-2</v>
      </c>
      <c r="G127" s="2">
        <v>1.8544997616881099E-2</v>
      </c>
      <c r="H127" s="2">
        <v>1.9275676134674999E-2</v>
      </c>
      <c r="I127" s="2">
        <v>1.95421326765454E-2</v>
      </c>
      <c r="J127" s="2">
        <v>1.9457956914524E-2</v>
      </c>
      <c r="K127" s="2">
        <v>2.0321473476739099E-2</v>
      </c>
      <c r="L127" s="2">
        <v>2.09000715329829E-2</v>
      </c>
      <c r="M127" s="2">
        <v>2.08995770691199E-2</v>
      </c>
      <c r="N127" s="2">
        <v>2.1402961381613201E-2</v>
      </c>
    </row>
    <row r="128" spans="1:14" x14ac:dyDescent="0.3">
      <c r="A128" s="8" t="s">
        <v>16</v>
      </c>
      <c r="B128" s="8" t="s">
        <v>93</v>
      </c>
      <c r="C128" s="2">
        <v>0.45658056580565798</v>
      </c>
      <c r="D128" s="2">
        <v>0.46609974718455499</v>
      </c>
      <c r="E128" s="2">
        <v>0.47966963151207098</v>
      </c>
      <c r="F128" s="2">
        <v>0.47763900080580202</v>
      </c>
      <c r="G128" s="2">
        <v>0.48316563467492302</v>
      </c>
      <c r="H128" s="2">
        <v>0.48536812674743701</v>
      </c>
      <c r="I128" s="2">
        <v>0.48736593346664198</v>
      </c>
      <c r="J128" s="2">
        <v>0.48700959023539703</v>
      </c>
      <c r="K128" s="2">
        <v>0.48429498122226</v>
      </c>
      <c r="L128" s="2">
        <v>0.49195710455764102</v>
      </c>
      <c r="M128" s="2">
        <v>0.50547598989048004</v>
      </c>
      <c r="N128" s="2">
        <v>0.51017922394292703</v>
      </c>
    </row>
    <row r="129" spans="1:15" x14ac:dyDescent="0.3">
      <c r="A129" s="8" t="s">
        <v>16</v>
      </c>
      <c r="B129" s="8" t="s">
        <v>94</v>
      </c>
      <c r="C129" s="2">
        <v>0.44247261190700399</v>
      </c>
      <c r="D129" s="2">
        <v>0.45362539199848001</v>
      </c>
      <c r="E129" s="2">
        <v>0.47291831530818601</v>
      </c>
      <c r="F129" s="2">
        <v>0.47178319688279802</v>
      </c>
      <c r="G129" s="2">
        <v>0.470254343775727</v>
      </c>
      <c r="H129" s="2">
        <v>0.46427206725257902</v>
      </c>
      <c r="I129" s="2">
        <v>0.45411232688658298</v>
      </c>
      <c r="J129" s="2">
        <v>0.43480487180424998</v>
      </c>
      <c r="K129" s="2">
        <v>0.41879906208584</v>
      </c>
      <c r="L129" s="2">
        <v>0.39874972786365198</v>
      </c>
      <c r="M129" s="2">
        <v>0.374463618683049</v>
      </c>
      <c r="N129" s="2">
        <v>0.336125023948326</v>
      </c>
    </row>
    <row r="130" spans="1:15" x14ac:dyDescent="0.3">
      <c r="A130" s="8" t="s">
        <v>16</v>
      </c>
      <c r="B130" s="8" t="s">
        <v>95</v>
      </c>
      <c r="C130" s="2">
        <v>2.7306273062730601E-2</v>
      </c>
      <c r="D130" s="2">
        <v>3.05676855895196E-2</v>
      </c>
      <c r="E130" s="2">
        <v>3.4307496823379899E-2</v>
      </c>
      <c r="F130" s="2">
        <v>3.48509266720387E-2</v>
      </c>
      <c r="G130" s="2">
        <v>3.7345201238390101E-2</v>
      </c>
      <c r="H130" s="2">
        <v>3.97017707362535E-2</v>
      </c>
      <c r="I130" s="2">
        <v>3.8174877295037303E-2</v>
      </c>
      <c r="J130" s="2">
        <v>3.7837837837837798E-2</v>
      </c>
      <c r="K130" s="2">
        <v>3.9945373847729601E-2</v>
      </c>
      <c r="L130" s="2">
        <v>4.00469168900804E-2</v>
      </c>
      <c r="M130" s="2">
        <v>4.1617523167649502E-2</v>
      </c>
      <c r="N130" s="2">
        <v>4.26309378806334E-2</v>
      </c>
    </row>
    <row r="131" spans="1:15" x14ac:dyDescent="0.3">
      <c r="A131" s="8" t="s">
        <v>16</v>
      </c>
      <c r="B131" s="8" t="s">
        <v>96</v>
      </c>
      <c r="C131" s="2">
        <v>3.8863827888762199E-2</v>
      </c>
      <c r="D131" s="2">
        <v>4.2573410624346698E-2</v>
      </c>
      <c r="E131" s="2">
        <v>4.3963773850347297E-2</v>
      </c>
      <c r="F131" s="2">
        <v>4.5357033404842199E-2</v>
      </c>
      <c r="G131" s="2">
        <v>4.9048918930629598E-2</v>
      </c>
      <c r="H131" s="2">
        <v>5.1670700123126599E-2</v>
      </c>
      <c r="I131" s="2">
        <v>6.0806718617515201E-2</v>
      </c>
      <c r="J131" s="2">
        <v>7.53081452763249E-2</v>
      </c>
      <c r="K131" s="2">
        <v>8.1319876304074501E-2</v>
      </c>
      <c r="L131" s="2">
        <v>9.1686623332192893E-2</v>
      </c>
      <c r="M131" s="2">
        <v>9.6255363813169501E-2</v>
      </c>
      <c r="N131" s="2">
        <v>0.107014806908066</v>
      </c>
    </row>
    <row r="132" spans="1:15" x14ac:dyDescent="0.3">
      <c r="A132" s="8" t="s">
        <v>16</v>
      </c>
      <c r="B132" s="8" t="s">
        <v>97</v>
      </c>
      <c r="C132" s="2">
        <v>0.32447724477244799</v>
      </c>
      <c r="D132" s="2">
        <v>0.29878188922086901</v>
      </c>
      <c r="E132" s="2">
        <v>0.26725963574756501</v>
      </c>
      <c r="F132" s="2">
        <v>0.248388396454472</v>
      </c>
      <c r="G132" s="2">
        <v>0.228521671826625</v>
      </c>
      <c r="H132" s="2">
        <v>0.21267474370922601</v>
      </c>
      <c r="I132" s="2">
        <v>0.20050899836393399</v>
      </c>
      <c r="J132" s="2">
        <v>0.186399302528335</v>
      </c>
      <c r="K132" s="2">
        <v>0.175657220894503</v>
      </c>
      <c r="L132" s="2">
        <v>0.167392761394102</v>
      </c>
      <c r="M132" s="2">
        <v>0.14490311710193801</v>
      </c>
      <c r="N132" s="2">
        <v>0.13172089785975299</v>
      </c>
    </row>
    <row r="133" spans="1:15" x14ac:dyDescent="0.3">
      <c r="A133" s="8" t="s">
        <v>16</v>
      </c>
      <c r="B133" s="8" t="s">
        <v>98</v>
      </c>
      <c r="C133" s="2">
        <v>0.275368066227135</v>
      </c>
      <c r="D133" s="2">
        <v>0.243989356647344</v>
      </c>
      <c r="E133" s="2">
        <v>0.212960520531082</v>
      </c>
      <c r="F133" s="2">
        <v>0.19959721553347101</v>
      </c>
      <c r="G133" s="2">
        <v>0.18423675202565101</v>
      </c>
      <c r="H133" s="2">
        <v>0.16961745849785601</v>
      </c>
      <c r="I133" s="2">
        <v>0.154398998667582</v>
      </c>
      <c r="J133" s="2">
        <v>0.13642514904356101</v>
      </c>
      <c r="K133" s="2">
        <v>0.12559893974920999</v>
      </c>
      <c r="L133" s="2">
        <v>0.11575902715143201</v>
      </c>
      <c r="M133" s="2">
        <v>9.6656685086284097E-2</v>
      </c>
      <c r="N133" s="2">
        <v>8.2354873142294102E-2</v>
      </c>
    </row>
    <row r="134" spans="1:15" x14ac:dyDescent="0.3">
      <c r="A134" s="15"/>
      <c r="B134" s="15"/>
    </row>
    <row r="135" spans="1:15" x14ac:dyDescent="0.3">
      <c r="A135" s="15"/>
      <c r="B135" s="15"/>
    </row>
    <row r="136" spans="1:15" x14ac:dyDescent="0.3">
      <c r="A136" s="15"/>
      <c r="B136" s="13"/>
      <c r="C136" s="20" t="s">
        <v>36</v>
      </c>
      <c r="D136" s="20"/>
      <c r="E136" s="20"/>
      <c r="F136" s="20"/>
      <c r="G136" s="20"/>
      <c r="H136" s="20"/>
      <c r="I136" s="20"/>
      <c r="J136" s="20"/>
      <c r="K136" s="20"/>
      <c r="L136" s="20"/>
      <c r="M136" s="20"/>
      <c r="N136" s="6" t="s">
        <v>37</v>
      </c>
      <c r="O136" s="6" t="s">
        <v>38</v>
      </c>
    </row>
    <row r="137" spans="1:15" x14ac:dyDescent="0.3">
      <c r="A137" s="9" t="s">
        <v>39</v>
      </c>
      <c r="B137" s="9" t="s">
        <v>39</v>
      </c>
      <c r="C137" s="4" t="s">
        <v>18</v>
      </c>
      <c r="D137" s="4" t="s">
        <v>19</v>
      </c>
      <c r="E137" s="4" t="s">
        <v>20</v>
      </c>
      <c r="F137" s="4" t="s">
        <v>21</v>
      </c>
      <c r="G137" s="4" t="s">
        <v>22</v>
      </c>
      <c r="H137" s="4" t="s">
        <v>23</v>
      </c>
      <c r="I137" s="4" t="s">
        <v>24</v>
      </c>
      <c r="J137" s="4" t="s">
        <v>25</v>
      </c>
      <c r="K137" s="4" t="s">
        <v>26</v>
      </c>
      <c r="L137" s="4" t="s">
        <v>27</v>
      </c>
      <c r="M137" s="4" t="s">
        <v>28</v>
      </c>
      <c r="N137" s="4" t="s">
        <v>29</v>
      </c>
      <c r="O137" s="4" t="s">
        <v>30</v>
      </c>
    </row>
    <row r="138" spans="1:15" x14ac:dyDescent="0.3">
      <c r="A138" s="8" t="s">
        <v>12</v>
      </c>
      <c r="B138" s="8" t="s">
        <v>87</v>
      </c>
      <c r="C138" s="2">
        <v>6.3194761687224002E-2</v>
      </c>
      <c r="D138" s="2">
        <v>5.8101785543779198E-2</v>
      </c>
      <c r="E138" s="2">
        <v>5.7528312954022498E-2</v>
      </c>
      <c r="F138" s="2">
        <v>5.2734874989333602E-2</v>
      </c>
      <c r="G138" s="2">
        <v>5.0093215530518001E-2</v>
      </c>
      <c r="H138" s="2">
        <v>5.6696256271709801E-2</v>
      </c>
      <c r="I138" s="2">
        <v>5.4311698747214997E-2</v>
      </c>
      <c r="J138" s="2">
        <v>3.2425691124506301E-2</v>
      </c>
      <c r="K138" s="2">
        <v>6.4391651567008906E-2</v>
      </c>
      <c r="L138" s="2">
        <v>8.0325336527852204E-2</v>
      </c>
      <c r="M138" s="2">
        <v>7.0355131459920006E-2</v>
      </c>
      <c r="N138" s="3">
        <v>0.27069909235779099</v>
      </c>
      <c r="O138" s="3">
        <v>0.65501060325768201</v>
      </c>
    </row>
    <row r="139" spans="1:15" x14ac:dyDescent="0.3">
      <c r="A139" s="8" t="s">
        <v>12</v>
      </c>
      <c r="B139" s="8" t="s">
        <v>88</v>
      </c>
      <c r="C139" s="2">
        <v>8.0931512107738097E-3</v>
      </c>
      <c r="D139" s="2">
        <v>7.9964460239893408E-3</v>
      </c>
      <c r="E139" s="2">
        <v>2.42082729962853E-2</v>
      </c>
      <c r="F139" s="2">
        <v>2.9598893499308401E-2</v>
      </c>
      <c r="G139" s="2">
        <v>3.8121678906203403E-2</v>
      </c>
      <c r="H139" s="2">
        <v>5.4982027318475901E-2</v>
      </c>
      <c r="I139" s="2">
        <v>6.8689181453921E-2</v>
      </c>
      <c r="J139" s="2">
        <v>1.8083505496467499E-2</v>
      </c>
      <c r="K139" s="2">
        <v>9.32207636035675E-2</v>
      </c>
      <c r="L139" s="2">
        <v>0.130783509407154</v>
      </c>
      <c r="M139" s="2">
        <v>0.12682392996108899</v>
      </c>
      <c r="N139" s="3">
        <v>0.41816512357487201</v>
      </c>
      <c r="O139" s="3">
        <v>0.75036202228798099</v>
      </c>
    </row>
    <row r="140" spans="1:15" x14ac:dyDescent="0.3">
      <c r="A140" s="8" t="s">
        <v>12</v>
      </c>
      <c r="B140" s="8" t="s">
        <v>89</v>
      </c>
      <c r="C140" s="2">
        <v>8.31946755407654E-2</v>
      </c>
      <c r="D140" s="2">
        <v>7.0148489503328207E-2</v>
      </c>
      <c r="E140" s="2">
        <v>8.7559808612440199E-2</v>
      </c>
      <c r="F140" s="2">
        <v>8.2710074791025101E-2</v>
      </c>
      <c r="G140" s="2">
        <v>6.9890288500609493E-2</v>
      </c>
      <c r="H140" s="2">
        <v>7.8617546524876597E-2</v>
      </c>
      <c r="I140" s="2">
        <v>5.7042253521126803E-2</v>
      </c>
      <c r="J140" s="2">
        <v>4.9633577614923402E-2</v>
      </c>
      <c r="K140" s="2">
        <v>8.4417645192002497E-2</v>
      </c>
      <c r="L140" s="2">
        <v>0.111501316944688</v>
      </c>
      <c r="M140" s="2">
        <v>0.10005265929436501</v>
      </c>
      <c r="N140" s="3">
        <v>0.39173884077281801</v>
      </c>
      <c r="O140" s="3">
        <v>0.99904306220095696</v>
      </c>
    </row>
    <row r="141" spans="1:15" x14ac:dyDescent="0.3">
      <c r="A141" s="8" t="s">
        <v>12</v>
      </c>
      <c r="B141" s="8" t="s">
        <v>90</v>
      </c>
      <c r="C141" s="2">
        <v>2.8129129696054401E-2</v>
      </c>
      <c r="D141" s="2">
        <v>3.1582813073815601E-2</v>
      </c>
      <c r="E141" s="2">
        <v>4.6101815592737599E-2</v>
      </c>
      <c r="F141" s="2">
        <v>6.4658839543985006E-2</v>
      </c>
      <c r="G141" s="2">
        <v>9.3175643279526904E-2</v>
      </c>
      <c r="H141" s="2">
        <v>0.13976608187134501</v>
      </c>
      <c r="I141" s="2">
        <v>0.14250897896357101</v>
      </c>
      <c r="J141" s="2">
        <v>7.2976310766812602E-2</v>
      </c>
      <c r="K141" s="2">
        <v>0.15632520665480801</v>
      </c>
      <c r="L141" s="2">
        <v>0.19210931137453599</v>
      </c>
      <c r="M141" s="2">
        <v>0.15750721117352401</v>
      </c>
      <c r="N141" s="3">
        <v>0.71202425058942398</v>
      </c>
      <c r="O141" s="3">
        <v>1.7143111427554301</v>
      </c>
    </row>
    <row r="142" spans="1:15" x14ac:dyDescent="0.3">
      <c r="A142" s="8" t="s">
        <v>12</v>
      </c>
      <c r="B142" s="8" t="s">
        <v>91</v>
      </c>
      <c r="C142" s="2">
        <v>7.1971066907775799E-2</v>
      </c>
      <c r="D142" s="2">
        <v>7.1187584345479102E-2</v>
      </c>
      <c r="E142" s="2">
        <v>7.9370078740157501E-2</v>
      </c>
      <c r="F142" s="2">
        <v>5.6317478844470401E-2</v>
      </c>
      <c r="G142" s="2">
        <v>6.0220994475138102E-2</v>
      </c>
      <c r="H142" s="2">
        <v>5.9666492965085999E-2</v>
      </c>
      <c r="I142" s="2">
        <v>5.5815097123186601E-2</v>
      </c>
      <c r="J142" s="2">
        <v>3.12063344201211E-2</v>
      </c>
      <c r="K142" s="2">
        <v>6.2782294489611604E-2</v>
      </c>
      <c r="L142" s="2">
        <v>9.0310242243943906E-2</v>
      </c>
      <c r="M142" s="2">
        <v>6.7238355096472399E-2</v>
      </c>
      <c r="N142" s="3">
        <v>0.27526781555659102</v>
      </c>
      <c r="O142" s="3">
        <v>0.724724409448819</v>
      </c>
    </row>
    <row r="143" spans="1:15" x14ac:dyDescent="0.3">
      <c r="A143" s="8" t="s">
        <v>12</v>
      </c>
      <c r="B143" s="8" t="s">
        <v>92</v>
      </c>
      <c r="C143" s="2">
        <v>3.2362459546925598E-2</v>
      </c>
      <c r="D143" s="2">
        <v>3.2915360501567403E-2</v>
      </c>
      <c r="E143" s="2">
        <v>3.9453717754173001E-2</v>
      </c>
      <c r="F143" s="2">
        <v>4.6715328467153303E-2</v>
      </c>
      <c r="G143" s="2">
        <v>6.0669456066945598E-2</v>
      </c>
      <c r="H143" s="2">
        <v>6.9033530571992102E-2</v>
      </c>
      <c r="I143" s="2">
        <v>8.4255842558425595E-2</v>
      </c>
      <c r="J143" s="2">
        <v>3.8003403289846902E-2</v>
      </c>
      <c r="K143" s="2">
        <v>9.7814207650273197E-2</v>
      </c>
      <c r="L143" s="2">
        <v>9.9552015928322607E-2</v>
      </c>
      <c r="M143" s="2">
        <v>0.10728836577636899</v>
      </c>
      <c r="N143" s="3">
        <v>0.38740782756664799</v>
      </c>
      <c r="O143" s="3">
        <v>0.85584218512898302</v>
      </c>
    </row>
    <row r="144" spans="1:15" x14ac:dyDescent="0.3">
      <c r="A144" s="8" t="s">
        <v>12</v>
      </c>
      <c r="B144" s="8" t="s">
        <v>93</v>
      </c>
      <c r="C144" s="2">
        <v>2.5043197526373202E-2</v>
      </c>
      <c r="D144" s="2">
        <v>2.2335340630579702E-2</v>
      </c>
      <c r="E144" s="2">
        <v>2.3409448391820801E-2</v>
      </c>
      <c r="F144" s="2">
        <v>1.7531772362549401E-2</v>
      </c>
      <c r="G144" s="2">
        <v>1.6938029313415998E-2</v>
      </c>
      <c r="H144" s="2">
        <v>1.7475390020794301E-2</v>
      </c>
      <c r="I144" s="2">
        <v>1.55745049280673E-2</v>
      </c>
      <c r="J144" s="2">
        <v>-3.52115468495975E-2</v>
      </c>
      <c r="K144" s="2">
        <v>2.3180304960749701E-2</v>
      </c>
      <c r="L144" s="2">
        <v>3.8511749347258498E-2</v>
      </c>
      <c r="M144" s="2">
        <v>2.1196151428709599E-2</v>
      </c>
      <c r="N144" s="3">
        <v>4.6899163329235903E-2</v>
      </c>
      <c r="O144" s="3">
        <v>0.14559852470575499</v>
      </c>
    </row>
    <row r="145" spans="1:15" x14ac:dyDescent="0.3">
      <c r="A145" s="8" t="s">
        <v>12</v>
      </c>
      <c r="B145" s="8" t="s">
        <v>94</v>
      </c>
      <c r="C145" s="2">
        <v>6.3901897954153297E-2</v>
      </c>
      <c r="D145" s="2">
        <v>4.8305821025195497E-2</v>
      </c>
      <c r="E145" s="2">
        <v>3.63003480855296E-2</v>
      </c>
      <c r="F145" s="2">
        <v>3.59351674130945E-2</v>
      </c>
      <c r="G145" s="2">
        <v>2.9747812660833799E-2</v>
      </c>
      <c r="H145" s="2">
        <v>2.3440623750499798E-2</v>
      </c>
      <c r="I145" s="2">
        <v>1.8948088098842599E-2</v>
      </c>
      <c r="J145" s="2">
        <v>-3.44116942247783E-2</v>
      </c>
      <c r="K145" s="2">
        <v>2.11445872834665E-2</v>
      </c>
      <c r="L145" s="2">
        <v>3.3393282457589997E-2</v>
      </c>
      <c r="M145" s="2">
        <v>3.6829727187206E-2</v>
      </c>
      <c r="N145" s="3">
        <v>5.64581835609873E-2</v>
      </c>
      <c r="O145" s="3">
        <v>0.217912591855904</v>
      </c>
    </row>
    <row r="146" spans="1:15" x14ac:dyDescent="0.3">
      <c r="A146" s="8" t="s">
        <v>12</v>
      </c>
      <c r="B146" s="8" t="s">
        <v>95</v>
      </c>
      <c r="C146" s="2">
        <v>7.4334505273731796E-2</v>
      </c>
      <c r="D146" s="2">
        <v>8.9294062646096295E-2</v>
      </c>
      <c r="E146" s="2">
        <v>8.3690987124463503E-2</v>
      </c>
      <c r="F146" s="2">
        <v>7.3267326732673305E-2</v>
      </c>
      <c r="G146" s="2">
        <v>5.4612546125461299E-2</v>
      </c>
      <c r="H146" s="2">
        <v>5.8782365290412898E-2</v>
      </c>
      <c r="I146" s="2">
        <v>5.9153998678122897E-2</v>
      </c>
      <c r="J146" s="2">
        <v>2.2464898595943798E-2</v>
      </c>
      <c r="K146" s="2">
        <v>7.6899603295697297E-2</v>
      </c>
      <c r="L146" s="2">
        <v>9.5777840748087303E-2</v>
      </c>
      <c r="M146" s="2">
        <v>9.2319627618308794E-2</v>
      </c>
      <c r="N146" s="3">
        <v>0.31794071762870502</v>
      </c>
      <c r="O146" s="3">
        <v>0.812875536480687</v>
      </c>
    </row>
    <row r="147" spans="1:15" x14ac:dyDescent="0.3">
      <c r="A147" s="8" t="s">
        <v>12</v>
      </c>
      <c r="B147" s="8" t="s">
        <v>96</v>
      </c>
      <c r="C147" s="2">
        <v>2.9870129870129901E-2</v>
      </c>
      <c r="D147" s="2">
        <v>4.91803278688525E-2</v>
      </c>
      <c r="E147" s="2">
        <v>5.9134615384615397E-2</v>
      </c>
      <c r="F147" s="2">
        <v>6.8315932818883304E-2</v>
      </c>
      <c r="G147" s="2">
        <v>8.68918631824942E-2</v>
      </c>
      <c r="H147" s="2">
        <v>0.123338545738858</v>
      </c>
      <c r="I147" s="2">
        <v>0.17156777449103899</v>
      </c>
      <c r="J147" s="2">
        <v>0.103519976236447</v>
      </c>
      <c r="K147" s="2">
        <v>0.173889636608345</v>
      </c>
      <c r="L147" s="2">
        <v>0.183214858977299</v>
      </c>
      <c r="M147" s="2">
        <v>0.16850775193798501</v>
      </c>
      <c r="N147" s="3">
        <v>0.79102925887420195</v>
      </c>
      <c r="O147" s="3">
        <v>1.8987980769230799</v>
      </c>
    </row>
    <row r="148" spans="1:15" x14ac:dyDescent="0.3">
      <c r="A148" s="8" t="s">
        <v>12</v>
      </c>
      <c r="B148" s="8" t="s">
        <v>97</v>
      </c>
      <c r="C148" s="2">
        <v>-1.0770838357045299E-2</v>
      </c>
      <c r="D148" s="2">
        <v>-1.6575932396197299E-2</v>
      </c>
      <c r="E148" s="2">
        <v>-2.1978021978022001E-2</v>
      </c>
      <c r="F148" s="2">
        <v>-1.8078905127988501E-2</v>
      </c>
      <c r="G148" s="2">
        <v>-1.3507700249505299E-2</v>
      </c>
      <c r="H148" s="2">
        <v>-1.6570730856445101E-2</v>
      </c>
      <c r="I148" s="2">
        <v>-8.3362894643490594E-3</v>
      </c>
      <c r="J148" s="2">
        <v>-9.82829547487033E-2</v>
      </c>
      <c r="K148" s="2">
        <v>7.1407319250223096E-3</v>
      </c>
      <c r="L148" s="2">
        <v>-6.4795667159034995E-2</v>
      </c>
      <c r="M148" s="2">
        <v>-6.84426661050858E-2</v>
      </c>
      <c r="N148" s="3">
        <v>-0.20881774280092999</v>
      </c>
      <c r="O148" s="3">
        <v>-0.26902420887383299</v>
      </c>
    </row>
    <row r="149" spans="1:15" x14ac:dyDescent="0.3">
      <c r="A149" s="8" t="s">
        <v>12</v>
      </c>
      <c r="B149" s="8" t="s">
        <v>98</v>
      </c>
      <c r="C149" s="2">
        <v>-3.7247960597198697E-2</v>
      </c>
      <c r="D149" s="2">
        <v>-2.62190247801759E-2</v>
      </c>
      <c r="E149" s="2">
        <v>-2.2656378263011E-2</v>
      </c>
      <c r="F149" s="2">
        <v>-6.7193011926759598E-3</v>
      </c>
      <c r="G149" s="2">
        <v>-3.8897344833417899E-3</v>
      </c>
      <c r="H149" s="2">
        <v>1.03565365025467E-2</v>
      </c>
      <c r="I149" s="2">
        <v>2.7894471517392001E-2</v>
      </c>
      <c r="J149" s="2">
        <v>-5.7708026810528001E-2</v>
      </c>
      <c r="K149" s="2">
        <v>6.7834836918806402E-2</v>
      </c>
      <c r="L149" s="2">
        <v>-8.1234768480909804E-3</v>
      </c>
      <c r="M149" s="2">
        <v>2.1294021294021299E-3</v>
      </c>
      <c r="N149" s="3">
        <v>1.63478829491581E-4</v>
      </c>
      <c r="O149" s="3">
        <v>4.4327696601543301E-3</v>
      </c>
    </row>
    <row r="150" spans="1:15" x14ac:dyDescent="0.3">
      <c r="A150" s="8" t="s">
        <v>13</v>
      </c>
      <c r="B150" s="8" t="s">
        <v>87</v>
      </c>
      <c r="C150" s="2">
        <v>-4.3478260869565202E-2</v>
      </c>
      <c r="D150" s="2">
        <v>9.0909090909090905E-3</v>
      </c>
      <c r="E150" s="2">
        <v>6.3063063063063099E-2</v>
      </c>
      <c r="F150" s="2">
        <v>0.161016949152542</v>
      </c>
      <c r="G150" s="2">
        <v>6.5693430656934296E-2</v>
      </c>
      <c r="H150" s="2">
        <v>4.7945205479452101E-2</v>
      </c>
      <c r="I150" s="2">
        <v>8.4967320261437898E-2</v>
      </c>
      <c r="J150" s="2">
        <v>0.16265060240963899</v>
      </c>
      <c r="K150" s="2">
        <v>8.2901554404145095E-2</v>
      </c>
      <c r="L150" s="2">
        <v>4.7846889952153103E-2</v>
      </c>
      <c r="M150" s="2">
        <v>-4.5662100456621002E-2</v>
      </c>
      <c r="N150" s="3">
        <v>0.25903614457831298</v>
      </c>
      <c r="O150" s="3">
        <v>0.88288288288288297</v>
      </c>
    </row>
    <row r="151" spans="1:15" x14ac:dyDescent="0.3">
      <c r="A151" s="8" t="s">
        <v>13</v>
      </c>
      <c r="B151" s="8" t="s">
        <v>88</v>
      </c>
      <c r="C151" s="2">
        <v>-6.9204152249134995E-2</v>
      </c>
      <c r="D151" s="2">
        <v>-7.8066914498141293E-2</v>
      </c>
      <c r="E151" s="2">
        <v>-3.2258064516128997E-2</v>
      </c>
      <c r="F151" s="2">
        <v>3.3333333333333298E-2</v>
      </c>
      <c r="G151" s="2">
        <v>8.0645161290322596E-3</v>
      </c>
      <c r="H151" s="2">
        <v>0.06</v>
      </c>
      <c r="I151" s="2">
        <v>0.109433962264151</v>
      </c>
      <c r="J151" s="2">
        <v>0.119047619047619</v>
      </c>
      <c r="K151" s="2">
        <v>0.109422492401216</v>
      </c>
      <c r="L151" s="2">
        <v>0.167123287671233</v>
      </c>
      <c r="M151" s="2">
        <v>0.20422535211267601</v>
      </c>
      <c r="N151" s="3">
        <v>0.74489795918367396</v>
      </c>
      <c r="O151" s="3">
        <v>1.06854838709677</v>
      </c>
    </row>
    <row r="152" spans="1:15" x14ac:dyDescent="0.3">
      <c r="A152" s="8" t="s">
        <v>13</v>
      </c>
      <c r="B152" s="8" t="s">
        <v>89</v>
      </c>
      <c r="C152" s="2">
        <v>0.5</v>
      </c>
      <c r="D152" s="2">
        <v>-0.16666666666666699</v>
      </c>
      <c r="E152" s="2">
        <v>-0.1</v>
      </c>
      <c r="F152" s="2">
        <v>0.44444444444444398</v>
      </c>
      <c r="G152" s="2">
        <v>7.69230769230769E-2</v>
      </c>
      <c r="H152" s="2">
        <v>7.1428571428571397E-2</v>
      </c>
      <c r="I152" s="2">
        <v>0</v>
      </c>
      <c r="J152" s="2">
        <v>0.133333333333333</v>
      </c>
      <c r="K152" s="2">
        <v>0.11764705882352899</v>
      </c>
      <c r="L152" s="2">
        <v>-5.2631578947368397E-2</v>
      </c>
      <c r="M152" s="2">
        <v>-5.5555555555555601E-2</v>
      </c>
      <c r="N152" s="3">
        <v>0.133333333333333</v>
      </c>
      <c r="O152" s="3">
        <v>0.7</v>
      </c>
    </row>
    <row r="153" spans="1:15" x14ac:dyDescent="0.3">
      <c r="A153" s="8" t="s">
        <v>13</v>
      </c>
      <c r="B153" s="8" t="s">
        <v>90</v>
      </c>
      <c r="C153" s="2">
        <v>2.1739130434782601E-2</v>
      </c>
      <c r="D153" s="2">
        <v>-6.3829787234042507E-2</v>
      </c>
      <c r="E153" s="2">
        <v>2.27272727272727E-2</v>
      </c>
      <c r="F153" s="2">
        <v>0.2</v>
      </c>
      <c r="G153" s="2">
        <v>9.2592592592592601E-2</v>
      </c>
      <c r="H153" s="2">
        <v>0.20338983050847501</v>
      </c>
      <c r="I153" s="2">
        <v>0.59154929577464799</v>
      </c>
      <c r="J153" s="2">
        <v>7.9646017699115002E-2</v>
      </c>
      <c r="K153" s="2">
        <v>0.12295081967213101</v>
      </c>
      <c r="L153" s="2">
        <v>0.13138686131386901</v>
      </c>
      <c r="M153" s="2">
        <v>0.26451612903225802</v>
      </c>
      <c r="N153" s="3">
        <v>0.734513274336283</v>
      </c>
      <c r="O153" s="3">
        <v>3.4545454545454501</v>
      </c>
    </row>
    <row r="154" spans="1:15" x14ac:dyDescent="0.3">
      <c r="A154" s="8" t="s">
        <v>13</v>
      </c>
      <c r="B154" s="8" t="s">
        <v>91</v>
      </c>
      <c r="C154" s="2">
        <v>0.14285714285714299</v>
      </c>
      <c r="D154" s="2">
        <v>6.25E-2</v>
      </c>
      <c r="E154" s="2">
        <v>0.17647058823529399</v>
      </c>
      <c r="F154" s="2">
        <v>0.1</v>
      </c>
      <c r="G154" s="2">
        <v>2.27272727272727E-2</v>
      </c>
      <c r="H154" s="2">
        <v>2.2222222222222199E-2</v>
      </c>
      <c r="I154" s="2">
        <v>0.15217391304347799</v>
      </c>
      <c r="J154" s="2">
        <v>-5.6603773584905703E-2</v>
      </c>
      <c r="K154" s="2">
        <v>0.16</v>
      </c>
      <c r="L154" s="2">
        <v>6.8965517241379296E-2</v>
      </c>
      <c r="M154" s="2">
        <v>1.6129032258064498E-2</v>
      </c>
      <c r="N154" s="3">
        <v>0.18867924528301899</v>
      </c>
      <c r="O154" s="3">
        <v>0.85294117647058798</v>
      </c>
    </row>
    <row r="155" spans="1:15" x14ac:dyDescent="0.3">
      <c r="A155" s="8" t="s">
        <v>13</v>
      </c>
      <c r="B155" s="8" t="s">
        <v>92</v>
      </c>
      <c r="C155" s="2">
        <v>-0.11764705882352899</v>
      </c>
      <c r="D155" s="2">
        <v>0</v>
      </c>
      <c r="E155" s="2">
        <v>-0.33333333333333298</v>
      </c>
      <c r="F155" s="2">
        <v>0.7</v>
      </c>
      <c r="G155" s="2">
        <v>5.8823529411764698E-2</v>
      </c>
      <c r="H155" s="2">
        <v>0.22222222222222199</v>
      </c>
      <c r="I155" s="2">
        <v>0.36363636363636398</v>
      </c>
      <c r="J155" s="2">
        <v>3.3333333333333298E-2</v>
      </c>
      <c r="K155" s="2">
        <v>9.6774193548387094E-2</v>
      </c>
      <c r="L155" s="2">
        <v>0</v>
      </c>
      <c r="M155" s="2">
        <v>5.8823529411764698E-2</v>
      </c>
      <c r="N155" s="3">
        <v>0.2</v>
      </c>
      <c r="O155" s="3">
        <v>1.4</v>
      </c>
    </row>
    <row r="156" spans="1:15" x14ac:dyDescent="0.3">
      <c r="A156" s="8" t="s">
        <v>13</v>
      </c>
      <c r="B156" s="8" t="s">
        <v>93</v>
      </c>
      <c r="C156" s="2">
        <v>3.9595050618672703E-2</v>
      </c>
      <c r="D156" s="2">
        <v>4.4362692057996103E-2</v>
      </c>
      <c r="E156" s="2">
        <v>3.3568172399502702E-2</v>
      </c>
      <c r="F156" s="2">
        <v>3.4482758620689703E-2</v>
      </c>
      <c r="G156" s="2">
        <v>3.4108527131782897E-2</v>
      </c>
      <c r="H156" s="2">
        <v>3.9917541229385303E-2</v>
      </c>
      <c r="I156" s="2">
        <v>2.45089205262209E-2</v>
      </c>
      <c r="J156" s="2">
        <v>-3.04309586631486E-2</v>
      </c>
      <c r="K156" s="2">
        <v>4.2634252539912897E-2</v>
      </c>
      <c r="L156" s="2">
        <v>7.1863580998781998E-2</v>
      </c>
      <c r="M156" s="2">
        <v>2.8409090909090901E-2</v>
      </c>
      <c r="N156" s="3">
        <v>0.114335971855761</v>
      </c>
      <c r="O156" s="3">
        <v>0.31268130957314499</v>
      </c>
    </row>
    <row r="157" spans="1:15" x14ac:dyDescent="0.3">
      <c r="A157" s="8" t="s">
        <v>13</v>
      </c>
      <c r="B157" s="8" t="s">
        <v>94</v>
      </c>
      <c r="C157" s="2">
        <v>1.26353790613718E-2</v>
      </c>
      <c r="D157" s="2">
        <v>-2.31729055258467E-2</v>
      </c>
      <c r="E157" s="2">
        <v>2.18978102189781E-2</v>
      </c>
      <c r="F157" s="2">
        <v>5.3571428571428603E-2</v>
      </c>
      <c r="G157" s="2">
        <v>4.2372881355932202E-2</v>
      </c>
      <c r="H157" s="2">
        <v>2.92682926829268E-2</v>
      </c>
      <c r="I157" s="2">
        <v>2.68562401263823E-2</v>
      </c>
      <c r="J157" s="2">
        <v>-6.30769230769231E-2</v>
      </c>
      <c r="K157" s="2">
        <v>3.4482758620689703E-2</v>
      </c>
      <c r="L157" s="2">
        <v>4.9206349206349198E-2</v>
      </c>
      <c r="M157" s="2">
        <v>1.36157337367625E-2</v>
      </c>
      <c r="N157" s="3">
        <v>3.0769230769230799E-2</v>
      </c>
      <c r="O157" s="3">
        <v>0.22262773722627699</v>
      </c>
    </row>
    <row r="158" spans="1:15" x14ac:dyDescent="0.3">
      <c r="A158" s="8" t="s">
        <v>13</v>
      </c>
      <c r="B158" s="8" t="s">
        <v>95</v>
      </c>
      <c r="C158" s="2">
        <v>-2.8571428571428598E-2</v>
      </c>
      <c r="D158" s="2">
        <v>2.9411764705882401E-2</v>
      </c>
      <c r="E158" s="2">
        <v>2.8571428571428598E-2</v>
      </c>
      <c r="F158" s="2">
        <v>-8.3333333333333301E-2</v>
      </c>
      <c r="G158" s="2">
        <v>9.0909090909090898E-2</v>
      </c>
      <c r="H158" s="2">
        <v>-5.5555555555555601E-2</v>
      </c>
      <c r="I158" s="2">
        <v>0.11764705882352899</v>
      </c>
      <c r="J158" s="2">
        <v>0.13157894736842099</v>
      </c>
      <c r="K158" s="2">
        <v>0</v>
      </c>
      <c r="L158" s="2">
        <v>2.32558139534884E-2</v>
      </c>
      <c r="M158" s="2">
        <v>-9.0909090909090898E-2</v>
      </c>
      <c r="N158" s="3">
        <v>5.2631578947368397E-2</v>
      </c>
      <c r="O158" s="3">
        <v>0.14285714285714299</v>
      </c>
    </row>
    <row r="159" spans="1:15" x14ac:dyDescent="0.3">
      <c r="A159" s="8" t="s">
        <v>13</v>
      </c>
      <c r="B159" s="8" t="s">
        <v>96</v>
      </c>
      <c r="C159" s="2">
        <v>0.114285714285714</v>
      </c>
      <c r="D159" s="2">
        <v>-0.102564102564103</v>
      </c>
      <c r="E159" s="2">
        <v>0.17142857142857101</v>
      </c>
      <c r="F159" s="2">
        <v>9.7560975609756101E-2</v>
      </c>
      <c r="G159" s="2">
        <v>8.8888888888888906E-2</v>
      </c>
      <c r="H159" s="2">
        <v>0.28571428571428598</v>
      </c>
      <c r="I159" s="2">
        <v>6.3492063492063502E-2</v>
      </c>
      <c r="J159" s="2">
        <v>0.17910447761194001</v>
      </c>
      <c r="K159" s="2">
        <v>0.126582278481013</v>
      </c>
      <c r="L159" s="2">
        <v>0.325842696629214</v>
      </c>
      <c r="M159" s="2">
        <v>9.3220338983050793E-2</v>
      </c>
      <c r="N159" s="3">
        <v>0.92537313432835799</v>
      </c>
      <c r="O159" s="3">
        <v>2.6857142857142899</v>
      </c>
    </row>
    <row r="160" spans="1:15" x14ac:dyDescent="0.3">
      <c r="A160" s="8" t="s">
        <v>13</v>
      </c>
      <c r="B160" s="8" t="s">
        <v>97</v>
      </c>
      <c r="C160" s="2">
        <v>-9.4637223974763408E-3</v>
      </c>
      <c r="D160" s="2">
        <v>-2.8662420382165599E-2</v>
      </c>
      <c r="E160" s="2">
        <v>-2.1311475409836099E-2</v>
      </c>
      <c r="F160" s="2">
        <v>0</v>
      </c>
      <c r="G160" s="2">
        <v>-1.00502512562814E-2</v>
      </c>
      <c r="H160" s="2">
        <v>-2.8764805414551599E-2</v>
      </c>
      <c r="I160" s="2">
        <v>-3.1358885017421602E-2</v>
      </c>
      <c r="J160" s="2">
        <v>-6.4748201438848907E-2</v>
      </c>
      <c r="K160" s="2">
        <v>-7.6923076923076901E-3</v>
      </c>
      <c r="L160" s="2">
        <v>-0.137596899224806</v>
      </c>
      <c r="M160" s="2">
        <v>-0.164044943820225</v>
      </c>
      <c r="N160" s="3">
        <v>-0.33093525179856098</v>
      </c>
      <c r="O160" s="3">
        <v>-0.39016393442622899</v>
      </c>
    </row>
    <row r="161" spans="1:15" x14ac:dyDescent="0.3">
      <c r="A161" s="8" t="s">
        <v>13</v>
      </c>
      <c r="B161" s="8" t="s">
        <v>98</v>
      </c>
      <c r="C161" s="2">
        <v>-6.5868263473053898E-2</v>
      </c>
      <c r="D161" s="2">
        <v>-7.69230769230769E-2</v>
      </c>
      <c r="E161" s="2">
        <v>-8.3333333333333301E-2</v>
      </c>
      <c r="F161" s="2">
        <v>-9.0909090909090898E-2</v>
      </c>
      <c r="G161" s="2">
        <v>-3.3333333333333298E-2</v>
      </c>
      <c r="H161" s="2">
        <v>-7.7586206896551699E-2</v>
      </c>
      <c r="I161" s="2">
        <v>-2.80373831775701E-2</v>
      </c>
      <c r="J161" s="2">
        <v>-8.6538461538461495E-2</v>
      </c>
      <c r="K161" s="2">
        <v>0.115789473684211</v>
      </c>
      <c r="L161" s="2">
        <v>9.4339622641509396E-3</v>
      </c>
      <c r="M161" s="2">
        <v>-0.15887850467289699</v>
      </c>
      <c r="N161" s="3">
        <v>-0.134615384615385</v>
      </c>
      <c r="O161" s="3">
        <v>-0.375</v>
      </c>
    </row>
    <row r="162" spans="1:15" x14ac:dyDescent="0.3">
      <c r="A162" s="8" t="s">
        <v>14</v>
      </c>
      <c r="B162" s="8" t="s">
        <v>87</v>
      </c>
      <c r="C162" s="2">
        <v>7.6839826839826805E-2</v>
      </c>
      <c r="D162" s="2">
        <v>7.23618090452261E-2</v>
      </c>
      <c r="E162" s="2">
        <v>5.81068416119963E-2</v>
      </c>
      <c r="F162" s="2">
        <v>6.2887511071744895E-2</v>
      </c>
      <c r="G162" s="2">
        <v>3.5000000000000003E-2</v>
      </c>
      <c r="H162" s="2">
        <v>4.9919484702093397E-2</v>
      </c>
      <c r="I162" s="2">
        <v>4.5245398773006103E-2</v>
      </c>
      <c r="J162" s="2">
        <v>4.8422597212032299E-2</v>
      </c>
      <c r="K162" s="2">
        <v>8.9573128061581506E-2</v>
      </c>
      <c r="L162" s="2">
        <v>8.15671162491972E-2</v>
      </c>
      <c r="M162" s="2">
        <v>4.5724465558194802E-2</v>
      </c>
      <c r="N162" s="3">
        <v>0.29200293470286098</v>
      </c>
      <c r="O162" s="3">
        <v>0.65042174320524804</v>
      </c>
    </row>
    <row r="163" spans="1:15" x14ac:dyDescent="0.3">
      <c r="A163" s="8" t="s">
        <v>14</v>
      </c>
      <c r="B163" s="8" t="s">
        <v>88</v>
      </c>
      <c r="C163" s="2">
        <v>1.13960113960114E-2</v>
      </c>
      <c r="D163" s="2">
        <v>2.1126760563380301E-3</v>
      </c>
      <c r="E163" s="2">
        <v>-2.7406886858749101E-2</v>
      </c>
      <c r="F163" s="2">
        <v>5.78034682080925E-3</v>
      </c>
      <c r="G163" s="2">
        <v>-3.59195402298851E-3</v>
      </c>
      <c r="H163" s="2">
        <v>5.0468637346791599E-3</v>
      </c>
      <c r="I163" s="2">
        <v>5.0215208034433301E-2</v>
      </c>
      <c r="J163" s="2">
        <v>2.7322404371584699E-2</v>
      </c>
      <c r="K163" s="2">
        <v>9.5079787234042507E-2</v>
      </c>
      <c r="L163" s="2">
        <v>0.177292046144505</v>
      </c>
      <c r="M163" s="2">
        <v>9.0252707581227401E-2</v>
      </c>
      <c r="N163" s="3">
        <v>0.44398907103825103</v>
      </c>
      <c r="O163" s="3">
        <v>0.48559381588194001</v>
      </c>
    </row>
    <row r="164" spans="1:15" x14ac:dyDescent="0.3">
      <c r="A164" s="8" t="s">
        <v>14</v>
      </c>
      <c r="B164" s="8" t="s">
        <v>89</v>
      </c>
      <c r="C164" s="2">
        <v>0.25423728813559299</v>
      </c>
      <c r="D164" s="2">
        <v>0.108108108108108</v>
      </c>
      <c r="E164" s="2">
        <v>-7.3170731707317097E-2</v>
      </c>
      <c r="F164" s="2">
        <v>7.8947368421052599E-2</v>
      </c>
      <c r="G164" s="2">
        <v>-4.8780487804878099E-2</v>
      </c>
      <c r="H164" s="2">
        <v>0.141025641025641</v>
      </c>
      <c r="I164" s="2">
        <v>8.98876404494382E-2</v>
      </c>
      <c r="J164" s="2">
        <v>6.18556701030928E-2</v>
      </c>
      <c r="K164" s="2">
        <v>2.9126213592233E-2</v>
      </c>
      <c r="L164" s="2">
        <v>6.6037735849056603E-2</v>
      </c>
      <c r="M164" s="2">
        <v>0.11504424778761101</v>
      </c>
      <c r="N164" s="3">
        <v>0.298969072164948</v>
      </c>
      <c r="O164" s="3">
        <v>0.53658536585365901</v>
      </c>
    </row>
    <row r="165" spans="1:15" x14ac:dyDescent="0.3">
      <c r="A165" s="8" t="s">
        <v>14</v>
      </c>
      <c r="B165" s="8" t="s">
        <v>90</v>
      </c>
      <c r="C165" s="2">
        <v>5.2863436123347998E-2</v>
      </c>
      <c r="D165" s="2">
        <v>2.0920502092050201E-2</v>
      </c>
      <c r="E165" s="2">
        <v>1.63934426229508E-2</v>
      </c>
      <c r="F165" s="2">
        <v>3.2258064516128997E-2</v>
      </c>
      <c r="G165" s="2">
        <v>1.171875E-2</v>
      </c>
      <c r="H165" s="2">
        <v>2.31660231660232E-2</v>
      </c>
      <c r="I165" s="2">
        <v>0.18113207547169799</v>
      </c>
      <c r="J165" s="2">
        <v>5.4313099041533502E-2</v>
      </c>
      <c r="K165" s="2">
        <v>0.190909090909091</v>
      </c>
      <c r="L165" s="2">
        <v>0.30534351145038202</v>
      </c>
      <c r="M165" s="2">
        <v>0.18518518518518501</v>
      </c>
      <c r="N165" s="3">
        <v>0.94249201277955297</v>
      </c>
      <c r="O165" s="3">
        <v>1.49180327868852</v>
      </c>
    </row>
    <row r="166" spans="1:15" x14ac:dyDescent="0.3">
      <c r="A166" s="8" t="s">
        <v>14</v>
      </c>
      <c r="B166" s="8" t="s">
        <v>91</v>
      </c>
      <c r="C166" s="2">
        <v>9.7297297297297303E-2</v>
      </c>
      <c r="D166" s="2">
        <v>0.133004926108374</v>
      </c>
      <c r="E166" s="2">
        <v>0.1</v>
      </c>
      <c r="F166" s="2">
        <v>9.4861660079051405E-2</v>
      </c>
      <c r="G166" s="2">
        <v>5.0541516245487403E-2</v>
      </c>
      <c r="H166" s="2">
        <v>8.9347079037800703E-2</v>
      </c>
      <c r="I166" s="2">
        <v>5.6782334384858003E-2</v>
      </c>
      <c r="J166" s="2">
        <v>8.0597014925373106E-2</v>
      </c>
      <c r="K166" s="2">
        <v>0.116022099447514</v>
      </c>
      <c r="L166" s="2">
        <v>7.4257425742574296E-2</v>
      </c>
      <c r="M166" s="2">
        <v>5.7603686635944701E-2</v>
      </c>
      <c r="N166" s="3">
        <v>0.370149253731343</v>
      </c>
      <c r="O166" s="3">
        <v>0.99565217391304395</v>
      </c>
    </row>
    <row r="167" spans="1:15" x14ac:dyDescent="0.3">
      <c r="A167" s="8" t="s">
        <v>14</v>
      </c>
      <c r="B167" s="8" t="s">
        <v>92</v>
      </c>
      <c r="C167" s="2">
        <v>0</v>
      </c>
      <c r="D167" s="2">
        <v>-1.88679245283019E-2</v>
      </c>
      <c r="E167" s="2">
        <v>0.15384615384615399</v>
      </c>
      <c r="F167" s="2">
        <v>-0.1</v>
      </c>
      <c r="G167" s="2">
        <v>0</v>
      </c>
      <c r="H167" s="2">
        <v>0.148148148148148</v>
      </c>
      <c r="I167" s="2">
        <v>9.6774193548387094E-2</v>
      </c>
      <c r="J167" s="2">
        <v>2.9411764705882401E-2</v>
      </c>
      <c r="K167" s="2">
        <v>0.185714285714286</v>
      </c>
      <c r="L167" s="2">
        <v>0.14457831325301199</v>
      </c>
      <c r="M167" s="2">
        <v>8.42105263157895E-2</v>
      </c>
      <c r="N167" s="3">
        <v>0.51470588235294101</v>
      </c>
      <c r="O167" s="3">
        <v>0.98076923076923095</v>
      </c>
    </row>
    <row r="168" spans="1:15" x14ac:dyDescent="0.3">
      <c r="A168" s="8" t="s">
        <v>14</v>
      </c>
      <c r="B168" s="8" t="s">
        <v>93</v>
      </c>
      <c r="C168" s="2">
        <v>2.5275142314990499E-2</v>
      </c>
      <c r="D168" s="2">
        <v>1.9099792715427898E-2</v>
      </c>
      <c r="E168" s="2">
        <v>1.99767543222432E-2</v>
      </c>
      <c r="F168" s="2">
        <v>3.07670393846592E-2</v>
      </c>
      <c r="G168" s="2">
        <v>2.88122711255441E-2</v>
      </c>
      <c r="H168" s="2">
        <v>1.70584284754869E-2</v>
      </c>
      <c r="I168" s="2">
        <v>2.1724775488642399E-2</v>
      </c>
      <c r="J168" s="2">
        <v>-3.1732695663413697E-2</v>
      </c>
      <c r="K168" s="2">
        <v>2.8968095047390199E-2</v>
      </c>
      <c r="L168" s="2">
        <v>5.8705241307732199E-2</v>
      </c>
      <c r="M168" s="2">
        <v>1.56240426444458E-2</v>
      </c>
      <c r="N168" s="3">
        <v>7.1285465003554593E-2</v>
      </c>
      <c r="O168" s="3">
        <v>0.20412610780183099</v>
      </c>
    </row>
    <row r="169" spans="1:15" x14ac:dyDescent="0.3">
      <c r="A169" s="8" t="s">
        <v>14</v>
      </c>
      <c r="B169" s="8" t="s">
        <v>94</v>
      </c>
      <c r="C169" s="2">
        <v>9.66576332429991E-2</v>
      </c>
      <c r="D169" s="2">
        <v>3.3772652388797397E-2</v>
      </c>
      <c r="E169" s="2">
        <v>4.6215139442231101E-2</v>
      </c>
      <c r="F169" s="2">
        <v>4.0365575019040402E-2</v>
      </c>
      <c r="G169" s="2">
        <v>2.9282576866764302E-3</v>
      </c>
      <c r="H169" s="2">
        <v>1.5328467153284699E-2</v>
      </c>
      <c r="I169" s="2">
        <v>3.3788641265276802E-2</v>
      </c>
      <c r="J169" s="2">
        <v>-2.5034770514603601E-2</v>
      </c>
      <c r="K169" s="2">
        <v>3.28102710413695E-2</v>
      </c>
      <c r="L169" s="2">
        <v>5.3867403314917101E-2</v>
      </c>
      <c r="M169" s="2">
        <v>-1.9659239842726101E-3</v>
      </c>
      <c r="N169" s="3">
        <v>5.91098748261474E-2</v>
      </c>
      <c r="O169" s="3">
        <v>0.21354581673306799</v>
      </c>
    </row>
    <row r="170" spans="1:15" x14ac:dyDescent="0.3">
      <c r="A170" s="8" t="s">
        <v>14</v>
      </c>
      <c r="B170" s="8" t="s">
        <v>95</v>
      </c>
      <c r="C170" s="2">
        <v>9.4827586206896505E-2</v>
      </c>
      <c r="D170" s="2">
        <v>3.9370078740157501E-2</v>
      </c>
      <c r="E170" s="2">
        <v>6.0606060606060601E-2</v>
      </c>
      <c r="F170" s="2">
        <v>0.114285714285714</v>
      </c>
      <c r="G170" s="2">
        <v>3.8461538461538498E-2</v>
      </c>
      <c r="H170" s="2">
        <v>0.104938271604938</v>
      </c>
      <c r="I170" s="2">
        <v>3.3519553072625698E-2</v>
      </c>
      <c r="J170" s="2">
        <v>-4.86486486486487E-2</v>
      </c>
      <c r="K170" s="2">
        <v>1.13636363636364E-2</v>
      </c>
      <c r="L170" s="2">
        <v>0.17977528089887601</v>
      </c>
      <c r="M170" s="2">
        <v>1.4285714285714299E-2</v>
      </c>
      <c r="N170" s="3">
        <v>0.151351351351351</v>
      </c>
      <c r="O170" s="3">
        <v>0.61363636363636398</v>
      </c>
    </row>
    <row r="171" spans="1:15" x14ac:dyDescent="0.3">
      <c r="A171" s="8" t="s">
        <v>14</v>
      </c>
      <c r="B171" s="8" t="s">
        <v>96</v>
      </c>
      <c r="C171" s="2">
        <v>4.1284403669724801E-2</v>
      </c>
      <c r="D171" s="2">
        <v>3.5242290748898703E-2</v>
      </c>
      <c r="E171" s="2">
        <v>-1.27659574468085E-2</v>
      </c>
      <c r="F171" s="2">
        <v>3.0172413793103401E-2</v>
      </c>
      <c r="G171" s="2">
        <v>-6.2761506276150597E-2</v>
      </c>
      <c r="H171" s="2">
        <v>6.6964285714285698E-2</v>
      </c>
      <c r="I171" s="2">
        <v>0.163179916317992</v>
      </c>
      <c r="J171" s="2">
        <v>9.7122302158273402E-2</v>
      </c>
      <c r="K171" s="2">
        <v>6.5573770491803296E-2</v>
      </c>
      <c r="L171" s="2">
        <v>0.26461538461538497</v>
      </c>
      <c r="M171" s="2">
        <v>8.5158150851581502E-2</v>
      </c>
      <c r="N171" s="3">
        <v>0.60431654676258995</v>
      </c>
      <c r="O171" s="3">
        <v>0.89787234042553199</v>
      </c>
    </row>
    <row r="172" spans="1:15" x14ac:dyDescent="0.3">
      <c r="A172" s="8" t="s">
        <v>14</v>
      </c>
      <c r="B172" s="8" t="s">
        <v>97</v>
      </c>
      <c r="C172" s="2">
        <v>-2.7977315689981099E-2</v>
      </c>
      <c r="D172" s="2">
        <v>-2.80046674445741E-2</v>
      </c>
      <c r="E172" s="2">
        <v>-1.60064025610244E-2</v>
      </c>
      <c r="F172" s="2">
        <v>-2.92801952013013E-2</v>
      </c>
      <c r="G172" s="2">
        <v>-2.7230833682446599E-2</v>
      </c>
      <c r="H172" s="2">
        <v>-1.89491817398794E-2</v>
      </c>
      <c r="I172" s="2">
        <v>-1.53643546971027E-2</v>
      </c>
      <c r="J172" s="2">
        <v>-8.73829692376282E-2</v>
      </c>
      <c r="K172" s="2">
        <v>4.3966780654616502E-3</v>
      </c>
      <c r="L172" s="2">
        <v>-8.6575875486381307E-2</v>
      </c>
      <c r="M172" s="2">
        <v>-0.108093716719915</v>
      </c>
      <c r="N172" s="3">
        <v>-0.25323227819884098</v>
      </c>
      <c r="O172" s="3">
        <v>-0.32973189275710302</v>
      </c>
    </row>
    <row r="173" spans="1:15" x14ac:dyDescent="0.3">
      <c r="A173" s="8" t="s">
        <v>14</v>
      </c>
      <c r="B173" s="8" t="s">
        <v>98</v>
      </c>
      <c r="C173" s="2">
        <v>-2.9795158286778398E-2</v>
      </c>
      <c r="D173" s="2">
        <v>-3.2629558541266798E-2</v>
      </c>
      <c r="E173" s="2">
        <v>-4.7619047619047603E-2</v>
      </c>
      <c r="F173" s="2">
        <v>-2.0833333333333298E-3</v>
      </c>
      <c r="G173" s="2">
        <v>-2.5052192066805801E-2</v>
      </c>
      <c r="H173" s="2">
        <v>-2.1413276231263402E-3</v>
      </c>
      <c r="I173" s="2">
        <v>-4.29184549356223E-3</v>
      </c>
      <c r="J173" s="2">
        <v>-0.12715517241379301</v>
      </c>
      <c r="K173" s="2">
        <v>7.4074074074074098E-2</v>
      </c>
      <c r="L173" s="2">
        <v>-9.1954022988505694E-3</v>
      </c>
      <c r="M173" s="2">
        <v>-0.111368909512761</v>
      </c>
      <c r="N173" s="3">
        <v>-0.17456896551724099</v>
      </c>
      <c r="O173" s="3">
        <v>-0.240079365079365</v>
      </c>
    </row>
    <row r="174" spans="1:15" x14ac:dyDescent="0.3">
      <c r="A174" s="8" t="s">
        <v>15</v>
      </c>
      <c r="B174" s="8" t="s">
        <v>87</v>
      </c>
      <c r="C174" s="2">
        <v>0.10352941176470599</v>
      </c>
      <c r="D174" s="2">
        <v>4.26439232409382E-2</v>
      </c>
      <c r="E174" s="2">
        <v>4.2944785276073601E-2</v>
      </c>
      <c r="F174" s="2">
        <v>2.3529411764705899E-2</v>
      </c>
      <c r="G174" s="2">
        <v>4.9808429118773902E-2</v>
      </c>
      <c r="H174" s="2">
        <v>7.8467153284671506E-2</v>
      </c>
      <c r="I174" s="2">
        <v>6.2605752961082894E-2</v>
      </c>
      <c r="J174" s="2">
        <v>7.6433121019108305E-2</v>
      </c>
      <c r="K174" s="2">
        <v>0.103550295857988</v>
      </c>
      <c r="L174" s="2">
        <v>0.15549597855227901</v>
      </c>
      <c r="M174" s="2">
        <v>6.7285382830626406E-2</v>
      </c>
      <c r="N174" s="3">
        <v>0.46496815286624199</v>
      </c>
      <c r="O174" s="3">
        <v>0.88139059304703504</v>
      </c>
    </row>
    <row r="175" spans="1:15" x14ac:dyDescent="0.3">
      <c r="A175" s="8" t="s">
        <v>15</v>
      </c>
      <c r="B175" s="8" t="s">
        <v>88</v>
      </c>
      <c r="C175" s="2">
        <v>-6.5005417118093201E-3</v>
      </c>
      <c r="D175" s="2">
        <v>-2.9989094874591098E-2</v>
      </c>
      <c r="E175" s="2">
        <v>-2.8105677346824099E-3</v>
      </c>
      <c r="F175" s="2">
        <v>1.86020293122886E-2</v>
      </c>
      <c r="G175" s="2">
        <v>2.76701715550636E-2</v>
      </c>
      <c r="H175" s="2">
        <v>1.9386106623586401E-2</v>
      </c>
      <c r="I175" s="2">
        <v>3.8034865293185401E-2</v>
      </c>
      <c r="J175" s="2">
        <v>-1.3740458015267199E-2</v>
      </c>
      <c r="K175" s="2">
        <v>0.10577915376677</v>
      </c>
      <c r="L175" s="2">
        <v>0.108259449370042</v>
      </c>
      <c r="M175" s="2">
        <v>0.15326315789473699</v>
      </c>
      <c r="N175" s="3">
        <v>0.393893129770992</v>
      </c>
      <c r="O175" s="3">
        <v>0.539629005059022</v>
      </c>
    </row>
    <row r="176" spans="1:15" x14ac:dyDescent="0.3">
      <c r="A176" s="8" t="s">
        <v>15</v>
      </c>
      <c r="B176" s="8" t="s">
        <v>89</v>
      </c>
      <c r="C176" s="2">
        <v>-2.6315789473684199E-2</v>
      </c>
      <c r="D176" s="2">
        <v>0.18918918918918901</v>
      </c>
      <c r="E176" s="2">
        <v>2.27272727272727E-2</v>
      </c>
      <c r="F176" s="2">
        <v>4.4444444444444398E-2</v>
      </c>
      <c r="G176" s="2">
        <v>4.2553191489361701E-2</v>
      </c>
      <c r="H176" s="2">
        <v>0</v>
      </c>
      <c r="I176" s="2">
        <v>0.26530612244898</v>
      </c>
      <c r="J176" s="2">
        <v>0.209677419354839</v>
      </c>
      <c r="K176" s="2">
        <v>0.12</v>
      </c>
      <c r="L176" s="2">
        <v>0.119047619047619</v>
      </c>
      <c r="M176" s="2">
        <v>9.5744680851063801E-2</v>
      </c>
      <c r="N176" s="3">
        <v>0.66129032258064502</v>
      </c>
      <c r="O176" s="3">
        <v>1.3409090909090899</v>
      </c>
    </row>
    <row r="177" spans="1:15" x14ac:dyDescent="0.3">
      <c r="A177" s="8" t="s">
        <v>15</v>
      </c>
      <c r="B177" s="8" t="s">
        <v>90</v>
      </c>
      <c r="C177" s="2">
        <v>3.20855614973262E-2</v>
      </c>
      <c r="D177" s="2">
        <v>-5.1813471502590698E-2</v>
      </c>
      <c r="E177" s="2">
        <v>7.6502732240437202E-2</v>
      </c>
      <c r="F177" s="2">
        <v>6.0913705583756299E-2</v>
      </c>
      <c r="G177" s="2">
        <v>1.9138755980861202E-2</v>
      </c>
      <c r="H177" s="2">
        <v>0.15962441314553999</v>
      </c>
      <c r="I177" s="2">
        <v>0.157894736842105</v>
      </c>
      <c r="J177" s="2">
        <v>0.18531468531468501</v>
      </c>
      <c r="K177" s="2">
        <v>0.22713864306784701</v>
      </c>
      <c r="L177" s="2">
        <v>0.16105769230769201</v>
      </c>
      <c r="M177" s="2">
        <v>0.13043478260869601</v>
      </c>
      <c r="N177" s="3">
        <v>0.90909090909090895</v>
      </c>
      <c r="O177" s="3">
        <v>1.9836065573770501</v>
      </c>
    </row>
    <row r="178" spans="1:15" x14ac:dyDescent="0.3">
      <c r="A178" s="8" t="s">
        <v>15</v>
      </c>
      <c r="B178" s="8" t="s">
        <v>91</v>
      </c>
      <c r="C178" s="2">
        <v>0.11111111111111099</v>
      </c>
      <c r="D178" s="2">
        <v>0.09</v>
      </c>
      <c r="E178" s="2">
        <v>0.100917431192661</v>
      </c>
      <c r="F178" s="2">
        <v>8.3333333333333297E-3</v>
      </c>
      <c r="G178" s="2">
        <v>9.9173553719008295E-2</v>
      </c>
      <c r="H178" s="2">
        <v>9.0225563909774403E-2</v>
      </c>
      <c r="I178" s="2">
        <v>8.9655172413793102E-2</v>
      </c>
      <c r="J178" s="2">
        <v>6.9620253164557E-2</v>
      </c>
      <c r="K178" s="2">
        <v>0.118343195266272</v>
      </c>
      <c r="L178" s="2">
        <v>6.8783068783068793E-2</v>
      </c>
      <c r="M178" s="2">
        <v>5.9405940594059403E-2</v>
      </c>
      <c r="N178" s="3">
        <v>0.354430379746835</v>
      </c>
      <c r="O178" s="3">
        <v>0.96330275229357798</v>
      </c>
    </row>
    <row r="179" spans="1:15" x14ac:dyDescent="0.3">
      <c r="A179" s="8" t="s">
        <v>15</v>
      </c>
      <c r="B179" s="8" t="s">
        <v>92</v>
      </c>
      <c r="C179" s="2">
        <v>0</v>
      </c>
      <c r="D179" s="2">
        <v>0.1</v>
      </c>
      <c r="E179" s="2">
        <v>3.6363636363636397E-2</v>
      </c>
      <c r="F179" s="2">
        <v>3.5087719298245598E-2</v>
      </c>
      <c r="G179" s="2">
        <v>1.6949152542372899E-2</v>
      </c>
      <c r="H179" s="2">
        <v>0.05</v>
      </c>
      <c r="I179" s="2">
        <v>0.25396825396825401</v>
      </c>
      <c r="J179" s="2">
        <v>1.26582278481013E-2</v>
      </c>
      <c r="K179" s="2">
        <v>7.4999999999999997E-2</v>
      </c>
      <c r="L179" s="2">
        <v>0.186046511627907</v>
      </c>
      <c r="M179" s="2">
        <v>4.9019607843137303E-2</v>
      </c>
      <c r="N179" s="3">
        <v>0.354430379746835</v>
      </c>
      <c r="O179" s="3">
        <v>0.94545454545454499</v>
      </c>
    </row>
    <row r="180" spans="1:15" x14ac:dyDescent="0.3">
      <c r="A180" s="8" t="s">
        <v>15</v>
      </c>
      <c r="B180" s="8" t="s">
        <v>93</v>
      </c>
      <c r="C180" s="2">
        <v>2.0081096736821801E-2</v>
      </c>
      <c r="D180" s="2">
        <v>1.96857845920878E-2</v>
      </c>
      <c r="E180" s="2">
        <v>1.4850566177835501E-2</v>
      </c>
      <c r="F180" s="2">
        <v>3.4753978415950203E-2</v>
      </c>
      <c r="G180" s="2">
        <v>2.8106770372989202E-2</v>
      </c>
      <c r="H180" s="2">
        <v>2.5618982118294401E-2</v>
      </c>
      <c r="I180" s="2">
        <v>2.44761106454317E-2</v>
      </c>
      <c r="J180" s="2">
        <v>-3.6982490590738E-2</v>
      </c>
      <c r="K180" s="2">
        <v>4.2310960067969403E-2</v>
      </c>
      <c r="L180" s="2">
        <v>7.4991848712096507E-2</v>
      </c>
      <c r="M180" s="2">
        <v>3.5031847133758003E-2</v>
      </c>
      <c r="N180" s="3">
        <v>0.11683848797250899</v>
      </c>
      <c r="O180" s="3">
        <v>0.266938927046594</v>
      </c>
    </row>
    <row r="181" spans="1:15" x14ac:dyDescent="0.3">
      <c r="A181" s="8" t="s">
        <v>15</v>
      </c>
      <c r="B181" s="8" t="s">
        <v>94</v>
      </c>
      <c r="C181" s="2">
        <v>1.4195583596214501E-2</v>
      </c>
      <c r="D181" s="2">
        <v>3.7325038880248802E-2</v>
      </c>
      <c r="E181" s="2">
        <v>3.5982008995502197E-2</v>
      </c>
      <c r="F181" s="2">
        <v>-3.7626628075253299E-2</v>
      </c>
      <c r="G181" s="2">
        <v>2.8571428571428598E-2</v>
      </c>
      <c r="H181" s="2">
        <v>3.07017543859649E-2</v>
      </c>
      <c r="I181" s="2">
        <v>2.1276595744680899E-2</v>
      </c>
      <c r="J181" s="2">
        <v>3.6111111111111101E-2</v>
      </c>
      <c r="K181" s="2">
        <v>3.3512064343163499E-2</v>
      </c>
      <c r="L181" s="2">
        <v>5.7068741893644602E-2</v>
      </c>
      <c r="M181" s="2">
        <v>8.5889570552147194E-3</v>
      </c>
      <c r="N181" s="3">
        <v>0.141666666666667</v>
      </c>
      <c r="O181" s="3">
        <v>0.23238380809595199</v>
      </c>
    </row>
    <row r="182" spans="1:15" x14ac:dyDescent="0.3">
      <c r="A182" s="8" t="s">
        <v>15</v>
      </c>
      <c r="B182" s="8" t="s">
        <v>95</v>
      </c>
      <c r="C182" s="2">
        <v>5.1282051282051301E-2</v>
      </c>
      <c r="D182" s="2">
        <v>7.3170731707317097E-2</v>
      </c>
      <c r="E182" s="2">
        <v>0.102272727272727</v>
      </c>
      <c r="F182" s="2">
        <v>0</v>
      </c>
      <c r="G182" s="2">
        <v>0.11340206185567001</v>
      </c>
      <c r="H182" s="2">
        <v>1.85185185185185E-2</v>
      </c>
      <c r="I182" s="2">
        <v>4.5454545454545497E-2</v>
      </c>
      <c r="J182" s="2">
        <v>0.13043478260869601</v>
      </c>
      <c r="K182" s="2">
        <v>3.8461538461538498E-2</v>
      </c>
      <c r="L182" s="2">
        <v>-1.48148148148148E-2</v>
      </c>
      <c r="M182" s="2">
        <v>4.5112781954887202E-2</v>
      </c>
      <c r="N182" s="3">
        <v>0.208695652173913</v>
      </c>
      <c r="O182" s="3">
        <v>0.57954545454545503</v>
      </c>
    </row>
    <row r="183" spans="1:15" x14ac:dyDescent="0.3">
      <c r="A183" s="8" t="s">
        <v>15</v>
      </c>
      <c r="B183" s="8" t="s">
        <v>96</v>
      </c>
      <c r="C183" s="2">
        <v>-2.9914529914529898E-2</v>
      </c>
      <c r="D183" s="2">
        <v>6.6079295154184994E-2</v>
      </c>
      <c r="E183" s="2">
        <v>-1.6528925619834701E-2</v>
      </c>
      <c r="F183" s="2">
        <v>6.3025210084033598E-2</v>
      </c>
      <c r="G183" s="2">
        <v>5.9288537549407098E-2</v>
      </c>
      <c r="H183" s="2">
        <v>8.5820895522388099E-2</v>
      </c>
      <c r="I183" s="2">
        <v>0.17869415807560099</v>
      </c>
      <c r="J183" s="2">
        <v>0.134110787172012</v>
      </c>
      <c r="K183" s="2">
        <v>0.19537275064267401</v>
      </c>
      <c r="L183" s="2">
        <v>0.21075268817204301</v>
      </c>
      <c r="M183" s="2">
        <v>0.165186500888099</v>
      </c>
      <c r="N183" s="3">
        <v>0.91253644314868798</v>
      </c>
      <c r="O183" s="3">
        <v>1.71074380165289</v>
      </c>
    </row>
    <row r="184" spans="1:15" x14ac:dyDescent="0.3">
      <c r="A184" s="8" t="s">
        <v>15</v>
      </c>
      <c r="B184" s="8" t="s">
        <v>97</v>
      </c>
      <c r="C184" s="2">
        <v>-3.0303030303030299E-3</v>
      </c>
      <c r="D184" s="2">
        <v>-2.5329280648429601E-2</v>
      </c>
      <c r="E184" s="2">
        <v>-3.2224532224532199E-2</v>
      </c>
      <c r="F184" s="2">
        <v>-2.4704618689581102E-2</v>
      </c>
      <c r="G184" s="2">
        <v>-1.43171806167401E-2</v>
      </c>
      <c r="H184" s="2">
        <v>-2.68156424581006E-2</v>
      </c>
      <c r="I184" s="2">
        <v>-3.4443168771526998E-2</v>
      </c>
      <c r="J184" s="2">
        <v>-9.8692033293697995E-2</v>
      </c>
      <c r="K184" s="2">
        <v>1.5831134564643801E-2</v>
      </c>
      <c r="L184" s="2">
        <v>-7.4025974025973995E-2</v>
      </c>
      <c r="M184" s="2">
        <v>-8.41514726507714E-2</v>
      </c>
      <c r="N184" s="3">
        <v>-0.22354340071343601</v>
      </c>
      <c r="O184" s="3">
        <v>-0.32120582120582097</v>
      </c>
    </row>
    <row r="185" spans="1:15" x14ac:dyDescent="0.3">
      <c r="A185" s="8" t="s">
        <v>15</v>
      </c>
      <c r="B185" s="8" t="s">
        <v>98</v>
      </c>
      <c r="C185" s="2">
        <v>-4.3912175648702603E-2</v>
      </c>
      <c r="D185" s="2">
        <v>-6.4718162839248403E-2</v>
      </c>
      <c r="E185" s="2">
        <v>-8.9285714285714298E-3</v>
      </c>
      <c r="F185" s="2">
        <v>-9.0090090090090107E-3</v>
      </c>
      <c r="G185" s="2">
        <v>-2.7272727272727299E-2</v>
      </c>
      <c r="H185" s="2">
        <v>-2.33644859813084E-2</v>
      </c>
      <c r="I185" s="2">
        <v>1.9138755980861202E-2</v>
      </c>
      <c r="J185" s="2">
        <v>-7.7464788732394402E-2</v>
      </c>
      <c r="K185" s="2">
        <v>3.5623409669211202E-2</v>
      </c>
      <c r="L185" s="2">
        <v>4.1769041769041802E-2</v>
      </c>
      <c r="M185" s="2">
        <v>-2.5943396226415099E-2</v>
      </c>
      <c r="N185" s="3">
        <v>-3.0516431924882601E-2</v>
      </c>
      <c r="O185" s="3">
        <v>-7.8125E-2</v>
      </c>
    </row>
    <row r="186" spans="1:15" x14ac:dyDescent="0.3">
      <c r="A186" s="8" t="s">
        <v>16</v>
      </c>
      <c r="B186" s="8" t="s">
        <v>87</v>
      </c>
      <c r="C186" s="2">
        <v>0.13210227272727301</v>
      </c>
      <c r="D186" s="2">
        <v>0.155583437892095</v>
      </c>
      <c r="E186" s="2">
        <v>0.14549402823018501</v>
      </c>
      <c r="F186" s="2">
        <v>0.10521327014218</v>
      </c>
      <c r="G186" s="2">
        <v>9.2624356775300204E-2</v>
      </c>
      <c r="H186" s="2">
        <v>6.2794348508634204E-2</v>
      </c>
      <c r="I186" s="2">
        <v>9.7488921713441701E-2</v>
      </c>
      <c r="J186" s="2">
        <v>6.0565275908479099E-2</v>
      </c>
      <c r="K186" s="2">
        <v>2.4746192893400999E-2</v>
      </c>
      <c r="L186" s="2">
        <v>1.1145510835913299E-2</v>
      </c>
      <c r="M186" s="2">
        <v>-1.2859767299448901E-2</v>
      </c>
      <c r="N186" s="3">
        <v>8.47913862718708E-2</v>
      </c>
      <c r="O186" s="3">
        <v>0.750271444082519</v>
      </c>
    </row>
    <row r="187" spans="1:15" x14ac:dyDescent="0.3">
      <c r="A187" s="8" t="s">
        <v>16</v>
      </c>
      <c r="B187" s="8" t="s">
        <v>88</v>
      </c>
      <c r="C187" s="2">
        <v>0.11778350515463901</v>
      </c>
      <c r="D187" s="2">
        <v>0.128199216047959</v>
      </c>
      <c r="E187" s="2">
        <v>5.9063968935213602E-2</v>
      </c>
      <c r="F187" s="2">
        <v>6.6769587032034006E-2</v>
      </c>
      <c r="G187" s="2">
        <v>8.8277858176555701E-2</v>
      </c>
      <c r="H187" s="2">
        <v>0.102559840425532</v>
      </c>
      <c r="I187" s="2">
        <v>0.133273028795417</v>
      </c>
      <c r="J187" s="2">
        <v>0.141944924837036</v>
      </c>
      <c r="K187" s="2">
        <v>0.149347623485555</v>
      </c>
      <c r="L187" s="2">
        <v>0.12061625785526001</v>
      </c>
      <c r="M187" s="2">
        <v>0.25768813314037597</v>
      </c>
      <c r="N187" s="3">
        <v>0.84980710389783198</v>
      </c>
      <c r="O187" s="3">
        <v>1.8418148375229899</v>
      </c>
    </row>
    <row r="188" spans="1:15" x14ac:dyDescent="0.3">
      <c r="A188" s="8" t="s">
        <v>16</v>
      </c>
      <c r="B188" s="8" t="s">
        <v>89</v>
      </c>
      <c r="C188" s="2">
        <v>0.17647058823529399</v>
      </c>
      <c r="D188" s="2">
        <v>0.25</v>
      </c>
      <c r="E188" s="2">
        <v>0.12</v>
      </c>
      <c r="F188" s="2">
        <v>-1.7857142857142901E-2</v>
      </c>
      <c r="G188" s="2">
        <v>3.6363636363636397E-2</v>
      </c>
      <c r="H188" s="2">
        <v>0.12280701754386</v>
      </c>
      <c r="I188" s="2">
        <v>0</v>
      </c>
      <c r="J188" s="2">
        <v>0.109375</v>
      </c>
      <c r="K188" s="2">
        <v>1.4084507042253501E-2</v>
      </c>
      <c r="L188" s="2">
        <v>2.7777777777777801E-2</v>
      </c>
      <c r="M188" s="2">
        <v>6.7567567567567599E-2</v>
      </c>
      <c r="N188" s="3">
        <v>0.234375</v>
      </c>
      <c r="O188" s="3">
        <v>0.57999999999999996</v>
      </c>
    </row>
    <row r="189" spans="1:15" x14ac:dyDescent="0.3">
      <c r="A189" s="8" t="s">
        <v>16</v>
      </c>
      <c r="B189" s="8" t="s">
        <v>90</v>
      </c>
      <c r="C189" s="2">
        <v>9.4827586206896505E-2</v>
      </c>
      <c r="D189" s="2">
        <v>0.101049868766404</v>
      </c>
      <c r="E189" s="2">
        <v>2.9797377830750899E-2</v>
      </c>
      <c r="F189" s="2">
        <v>2.5462962962963E-2</v>
      </c>
      <c r="G189" s="2">
        <v>5.6433408577878097E-2</v>
      </c>
      <c r="H189" s="2">
        <v>0.14636752136752099</v>
      </c>
      <c r="I189" s="2">
        <v>0.50512581547064295</v>
      </c>
      <c r="J189" s="2">
        <v>0.13436532507739901</v>
      </c>
      <c r="K189" s="2">
        <v>0.15938864628821001</v>
      </c>
      <c r="L189" s="2">
        <v>7.3917137476459505E-2</v>
      </c>
      <c r="M189" s="2">
        <v>0.16177115300306899</v>
      </c>
      <c r="N189" s="3">
        <v>0.640866873065015</v>
      </c>
      <c r="O189" s="3">
        <v>2.1585220500595899</v>
      </c>
    </row>
    <row r="190" spans="1:15" x14ac:dyDescent="0.3">
      <c r="A190" s="8" t="s">
        <v>16</v>
      </c>
      <c r="B190" s="8" t="s">
        <v>91</v>
      </c>
      <c r="C190" s="2">
        <v>0.292682926829268</v>
      </c>
      <c r="D190" s="2">
        <v>0.169811320754717</v>
      </c>
      <c r="E190" s="2">
        <v>0.225806451612903</v>
      </c>
      <c r="F190" s="2">
        <v>0</v>
      </c>
      <c r="G190" s="2">
        <v>0</v>
      </c>
      <c r="H190" s="2">
        <v>0.17105263157894701</v>
      </c>
      <c r="I190" s="2">
        <v>0.19101123595505601</v>
      </c>
      <c r="J190" s="2">
        <v>4.71698113207547E-2</v>
      </c>
      <c r="K190" s="2">
        <v>-3.6036036036036001E-2</v>
      </c>
      <c r="L190" s="2">
        <v>0.13084112149532701</v>
      </c>
      <c r="M190" s="2">
        <v>8.2644628099173608E-3</v>
      </c>
      <c r="N190" s="3">
        <v>0.15094339622641501</v>
      </c>
      <c r="O190" s="3">
        <v>0.967741935483871</v>
      </c>
    </row>
    <row r="191" spans="1:15" x14ac:dyDescent="0.3">
      <c r="A191" s="8" t="s">
        <v>16</v>
      </c>
      <c r="B191" s="8" t="s">
        <v>92</v>
      </c>
      <c r="C191" s="2">
        <v>0.11144578313252999</v>
      </c>
      <c r="D191" s="2">
        <v>0.119241192411924</v>
      </c>
      <c r="E191" s="2">
        <v>2.6634382566585998E-2</v>
      </c>
      <c r="F191" s="2">
        <v>9.4339622641509396E-3</v>
      </c>
      <c r="G191" s="2">
        <v>6.0747663551401897E-2</v>
      </c>
      <c r="H191" s="2">
        <v>6.6079295154184994E-2</v>
      </c>
      <c r="I191" s="2">
        <v>9.9173553719008295E-2</v>
      </c>
      <c r="J191" s="2">
        <v>0.12406015037594</v>
      </c>
      <c r="K191" s="2">
        <v>0.12374581939799301</v>
      </c>
      <c r="L191" s="2">
        <v>7.4404761904761901E-3</v>
      </c>
      <c r="M191" s="2">
        <v>0.15509601181683899</v>
      </c>
      <c r="N191" s="3">
        <v>0.46992481203007502</v>
      </c>
      <c r="O191" s="3">
        <v>0.89346246973365595</v>
      </c>
    </row>
    <row r="192" spans="1:15" x14ac:dyDescent="0.3">
      <c r="A192" s="8" t="s">
        <v>16</v>
      </c>
      <c r="B192" s="8" t="s">
        <v>93</v>
      </c>
      <c r="C192" s="2">
        <v>9.2672413793103495E-2</v>
      </c>
      <c r="D192" s="2">
        <v>0.116863905325444</v>
      </c>
      <c r="E192" s="2">
        <v>4.6799116997792503E-2</v>
      </c>
      <c r="F192" s="2">
        <v>5.3142134120624199E-2</v>
      </c>
      <c r="G192" s="2">
        <v>4.2851421706047298E-2</v>
      </c>
      <c r="H192" s="2">
        <v>2.9569892473118298E-2</v>
      </c>
      <c r="I192" s="2">
        <v>4.1775456919060101E-2</v>
      </c>
      <c r="J192" s="2">
        <v>1.5753669889008198E-2</v>
      </c>
      <c r="K192" s="2">
        <v>3.4896016919280903E-2</v>
      </c>
      <c r="L192" s="2">
        <v>2.17983651226158E-2</v>
      </c>
      <c r="M192" s="2">
        <v>-2.26666666666667E-2</v>
      </c>
      <c r="N192" s="3">
        <v>4.97672753311851E-2</v>
      </c>
      <c r="O192" s="3">
        <v>0.29448123620309102</v>
      </c>
    </row>
    <row r="193" spans="1:15" x14ac:dyDescent="0.3">
      <c r="A193" s="8" t="s">
        <v>16</v>
      </c>
      <c r="B193" s="8" t="s">
        <v>94</v>
      </c>
      <c r="C193" s="2">
        <v>6.9572036746582994E-2</v>
      </c>
      <c r="D193" s="2">
        <v>0.126741384728187</v>
      </c>
      <c r="E193" s="2">
        <v>1.7662917170214701E-3</v>
      </c>
      <c r="F193" s="2">
        <v>7.1455085374907204E-3</v>
      </c>
      <c r="G193" s="2">
        <v>7.5555146042568903E-3</v>
      </c>
      <c r="H193" s="2">
        <v>2.85322359396433E-2</v>
      </c>
      <c r="I193" s="2">
        <v>5.6992975904685703E-2</v>
      </c>
      <c r="J193" s="2">
        <v>3.6675639300134601E-2</v>
      </c>
      <c r="K193" s="2">
        <v>4.0327815644271299E-2</v>
      </c>
      <c r="L193" s="2">
        <v>-5.3895951953825801E-2</v>
      </c>
      <c r="M193" s="2">
        <v>1.2448474855729599E-2</v>
      </c>
      <c r="N193" s="3">
        <v>3.3058546433378203E-2</v>
      </c>
      <c r="O193" s="3">
        <v>0.141675188249512</v>
      </c>
    </row>
    <row r="194" spans="1:15" x14ac:dyDescent="0.3">
      <c r="A194" s="8" t="s">
        <v>16</v>
      </c>
      <c r="B194" s="8" t="s">
        <v>95</v>
      </c>
      <c r="C194" s="2">
        <v>0.19819819819819801</v>
      </c>
      <c r="D194" s="2">
        <v>0.21804511278195499</v>
      </c>
      <c r="E194" s="2">
        <v>6.7901234567901203E-2</v>
      </c>
      <c r="F194" s="2">
        <v>0.115606936416185</v>
      </c>
      <c r="G194" s="2">
        <v>0.10362694300518099</v>
      </c>
      <c r="H194" s="2">
        <v>-1.4084507042253501E-2</v>
      </c>
      <c r="I194" s="2">
        <v>3.3333333333333298E-2</v>
      </c>
      <c r="J194" s="2">
        <v>7.83410138248848E-2</v>
      </c>
      <c r="K194" s="2">
        <v>2.1367521367521399E-2</v>
      </c>
      <c r="L194" s="2">
        <v>3.3472803347280297E-2</v>
      </c>
      <c r="M194" s="2">
        <v>-8.0971659919028306E-3</v>
      </c>
      <c r="N194" s="3">
        <v>0.12903225806451599</v>
      </c>
      <c r="O194" s="3">
        <v>0.51234567901234596</v>
      </c>
    </row>
    <row r="195" spans="1:15" x14ac:dyDescent="0.3">
      <c r="A195" s="8" t="s">
        <v>16</v>
      </c>
      <c r="B195" s="8" t="s">
        <v>96</v>
      </c>
      <c r="C195" s="2">
        <v>0.14285714285714299</v>
      </c>
      <c r="D195" s="2">
        <v>0.11607142857142901</v>
      </c>
      <c r="E195" s="2">
        <v>3.5999999999999997E-2</v>
      </c>
      <c r="F195" s="2">
        <v>9.2664092664092701E-2</v>
      </c>
      <c r="G195" s="2">
        <v>7.5088339222614806E-2</v>
      </c>
      <c r="H195" s="2">
        <v>0.23746918652424001</v>
      </c>
      <c r="I195" s="2">
        <v>0.367197875166003</v>
      </c>
      <c r="J195" s="2">
        <v>0.16221466731423001</v>
      </c>
      <c r="K195" s="2">
        <v>0.23192645215211</v>
      </c>
      <c r="L195" s="2">
        <v>5.7666214382632301E-2</v>
      </c>
      <c r="M195" s="2">
        <v>0.25400898011545903</v>
      </c>
      <c r="N195" s="3">
        <v>0.89898008742107804</v>
      </c>
      <c r="O195" s="3">
        <v>2.91</v>
      </c>
    </row>
    <row r="196" spans="1:15" x14ac:dyDescent="0.3">
      <c r="A196" s="8" t="s">
        <v>16</v>
      </c>
      <c r="B196" s="8" t="s">
        <v>97</v>
      </c>
      <c r="C196" s="2">
        <v>-1.44048521607278E-2</v>
      </c>
      <c r="D196" s="2">
        <v>-2.9230769230769199E-2</v>
      </c>
      <c r="E196" s="2">
        <v>-2.2979397781299499E-2</v>
      </c>
      <c r="F196" s="2">
        <v>-4.2173560421735597E-2</v>
      </c>
      <c r="G196" s="2">
        <v>-3.3869602032176101E-2</v>
      </c>
      <c r="H196" s="2">
        <v>-3.3304119193689703E-2</v>
      </c>
      <c r="I196" s="2">
        <v>-3.0825022665457801E-2</v>
      </c>
      <c r="J196" s="2">
        <v>-3.7418147801683802E-2</v>
      </c>
      <c r="K196" s="2">
        <v>-2.9154518950437299E-2</v>
      </c>
      <c r="L196" s="2">
        <v>-0.139139139139139</v>
      </c>
      <c r="M196" s="2">
        <v>-0.11976744186046499</v>
      </c>
      <c r="N196" s="3">
        <v>-0.29186155285313398</v>
      </c>
      <c r="O196" s="3">
        <v>-0.400158478605388</v>
      </c>
    </row>
    <row r="197" spans="1:15" x14ac:dyDescent="0.3">
      <c r="A197" s="8" t="s">
        <v>16</v>
      </c>
      <c r="B197" s="8" t="s">
        <v>98</v>
      </c>
      <c r="C197" s="2">
        <v>-7.5607560756075595E-2</v>
      </c>
      <c r="D197" s="2">
        <v>-5.6669912366114898E-2</v>
      </c>
      <c r="E197" s="2">
        <v>-5.8835672997522702E-2</v>
      </c>
      <c r="F197" s="2">
        <v>-6.7339328800175499E-2</v>
      </c>
      <c r="G197" s="2">
        <v>-6.0442144873000897E-2</v>
      </c>
      <c r="H197" s="2">
        <v>-4.2803504380475602E-2</v>
      </c>
      <c r="I197" s="2">
        <v>-2.4581589958159001E-2</v>
      </c>
      <c r="J197" s="2">
        <v>-9.1152815013404807E-3</v>
      </c>
      <c r="K197" s="2">
        <v>7.0346320346320297E-3</v>
      </c>
      <c r="L197" s="2">
        <v>-0.15878559914024701</v>
      </c>
      <c r="M197" s="2">
        <v>-3.89651868412648E-2</v>
      </c>
      <c r="N197" s="3">
        <v>-0.19329758713136699</v>
      </c>
      <c r="O197" s="3">
        <v>-0.37881915772089197</v>
      </c>
    </row>
    <row r="198" spans="1:15" x14ac:dyDescent="0.3">
      <c r="A198" s="11" t="s">
        <v>17</v>
      </c>
      <c r="B198" s="11" t="s">
        <v>17</v>
      </c>
      <c r="C198" s="3">
        <v>2.8140850758856601E-2</v>
      </c>
      <c r="D198" s="3">
        <v>2.89226598063607E-2</v>
      </c>
      <c r="E198" s="3">
        <v>2.4624955084441201E-2</v>
      </c>
      <c r="F198" s="3">
        <v>2.5673340712409599E-2</v>
      </c>
      <c r="G198" s="3">
        <v>2.74276555961179E-2</v>
      </c>
      <c r="H198" s="3">
        <v>3.4668395291116101E-2</v>
      </c>
      <c r="I198" s="3">
        <v>4.3025090710507002E-2</v>
      </c>
      <c r="J198" s="3">
        <v>-3.3149277750474599E-3</v>
      </c>
      <c r="K198" s="3">
        <v>5.6193137321254201E-2</v>
      </c>
      <c r="L198" s="3">
        <v>6.2119533874644098E-2</v>
      </c>
      <c r="M198" s="3">
        <v>6.18419275973121E-2</v>
      </c>
      <c r="N198" s="3">
        <v>0.18722917650384299</v>
      </c>
      <c r="O198" s="3">
        <v>0.38342541022877002</v>
      </c>
    </row>
    <row r="199" spans="1:15" x14ac:dyDescent="0.3">
      <c r="A199" s="15"/>
      <c r="B199" s="15"/>
    </row>
    <row r="200" spans="1:15" x14ac:dyDescent="0.3">
      <c r="A200" s="13" t="s">
        <v>40</v>
      </c>
      <c r="B200" s="15"/>
    </row>
    <row r="201" spans="1:15" x14ac:dyDescent="0.3">
      <c r="A201" s="14" t="s">
        <v>41</v>
      </c>
      <c r="B201" s="15"/>
    </row>
    <row r="202" spans="1:15" x14ac:dyDescent="0.3">
      <c r="A202" s="14" t="s">
        <v>42</v>
      </c>
      <c r="B202" s="15"/>
    </row>
    <row r="203" spans="1:15" x14ac:dyDescent="0.3">
      <c r="A203" s="14" t="s">
        <v>100</v>
      </c>
      <c r="B203" s="15"/>
    </row>
    <row r="204" spans="1:15" x14ac:dyDescent="0.3">
      <c r="A204" s="14" t="s">
        <v>43</v>
      </c>
      <c r="B204" s="15"/>
    </row>
    <row r="205" spans="1:15" x14ac:dyDescent="0.3">
      <c r="A205" s="14" t="s">
        <v>44</v>
      </c>
      <c r="B205" s="15"/>
    </row>
    <row r="206" spans="1:15" x14ac:dyDescent="0.3">
      <c r="A206" s="14" t="s">
        <v>45</v>
      </c>
      <c r="B206" s="15"/>
    </row>
    <row r="207" spans="1:15" x14ac:dyDescent="0.3">
      <c r="A207" s="15"/>
      <c r="B207" s="15"/>
    </row>
    <row r="208" spans="1:15"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72:N72"/>
    <mergeCell ref="C136:M13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9.5546875" customWidth="1"/>
    <col min="3" max="14" width="10.5546875" customWidth="1"/>
  </cols>
  <sheetData>
    <row r="1" spans="1:14" ht="15.6" x14ac:dyDescent="0.3">
      <c r="A1" s="12" t="s">
        <v>229</v>
      </c>
      <c r="B1" s="15"/>
    </row>
    <row r="2" spans="1:14" ht="15.6" x14ac:dyDescent="0.3">
      <c r="A2" s="12" t="s">
        <v>152</v>
      </c>
      <c r="B2" s="15"/>
    </row>
    <row r="3" spans="1:14" ht="15.6" x14ac:dyDescent="0.3">
      <c r="A3" s="12" t="s">
        <v>204</v>
      </c>
      <c r="B3" s="15"/>
    </row>
    <row r="4" spans="1:14" ht="15.6" x14ac:dyDescent="0.3">
      <c r="A4" s="12" t="s">
        <v>85</v>
      </c>
      <c r="B4" s="15"/>
    </row>
    <row r="5" spans="1:14" x14ac:dyDescent="0.3">
      <c r="A5" s="15"/>
      <c r="B5" s="15"/>
    </row>
    <row r="6" spans="1:14" x14ac:dyDescent="0.3">
      <c r="A6" s="16" t="str">
        <f>HYPERLINK("#'Table of contents'!A90",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79</v>
      </c>
      <c r="C9" s="1">
        <v>1164</v>
      </c>
      <c r="D9" s="1">
        <v>1222</v>
      </c>
      <c r="E9" s="1">
        <v>1311</v>
      </c>
      <c r="F9" s="1">
        <v>1178</v>
      </c>
      <c r="G9" s="1">
        <v>1216</v>
      </c>
      <c r="H9" s="1">
        <v>1268</v>
      </c>
      <c r="I9" s="1">
        <v>1292</v>
      </c>
      <c r="J9" s="1">
        <v>1196</v>
      </c>
      <c r="K9" s="1">
        <v>1414</v>
      </c>
      <c r="L9" s="1">
        <v>1539</v>
      </c>
      <c r="M9" s="1">
        <v>1871</v>
      </c>
      <c r="N9" s="1">
        <v>1838</v>
      </c>
    </row>
    <row r="10" spans="1:14" x14ac:dyDescent="0.3">
      <c r="A10" s="7" t="s">
        <v>196</v>
      </c>
      <c r="B10" s="7" t="s">
        <v>80</v>
      </c>
      <c r="C10" s="1">
        <v>186</v>
      </c>
      <c r="D10" s="1">
        <v>204</v>
      </c>
      <c r="E10" s="1">
        <v>230</v>
      </c>
      <c r="F10" s="1">
        <v>203</v>
      </c>
      <c r="G10" s="1">
        <v>214</v>
      </c>
      <c r="H10" s="1">
        <v>218</v>
      </c>
      <c r="I10" s="1">
        <v>225</v>
      </c>
      <c r="J10" s="1">
        <v>238</v>
      </c>
      <c r="K10" s="1">
        <v>278</v>
      </c>
      <c r="L10" s="1">
        <v>326</v>
      </c>
      <c r="M10" s="1">
        <v>429</v>
      </c>
      <c r="N10" s="1">
        <v>410</v>
      </c>
    </row>
    <row r="11" spans="1:14" x14ac:dyDescent="0.3">
      <c r="A11" s="7" t="s">
        <v>196</v>
      </c>
      <c r="B11" s="7" t="s">
        <v>81</v>
      </c>
      <c r="C11" s="1">
        <v>67</v>
      </c>
      <c r="D11" s="1">
        <v>78</v>
      </c>
      <c r="E11" s="1">
        <v>82</v>
      </c>
      <c r="F11" s="1">
        <v>76</v>
      </c>
      <c r="G11" s="1">
        <v>76</v>
      </c>
      <c r="H11" s="1">
        <v>82</v>
      </c>
      <c r="I11" s="1">
        <v>81</v>
      </c>
      <c r="J11" s="1">
        <v>77</v>
      </c>
      <c r="K11" s="1">
        <v>99</v>
      </c>
      <c r="L11" s="1">
        <v>112</v>
      </c>
      <c r="M11" s="1">
        <v>122</v>
      </c>
      <c r="N11" s="1">
        <v>119</v>
      </c>
    </row>
    <row r="12" spans="1:14" x14ac:dyDescent="0.3">
      <c r="A12" s="7" t="s">
        <v>196</v>
      </c>
      <c r="B12" s="7" t="s">
        <v>82</v>
      </c>
      <c r="C12" s="1">
        <v>2916</v>
      </c>
      <c r="D12" s="1">
        <v>2907</v>
      </c>
      <c r="E12" s="1">
        <v>2849</v>
      </c>
      <c r="F12" s="1">
        <v>2659</v>
      </c>
      <c r="G12" s="1">
        <v>2643</v>
      </c>
      <c r="H12" s="1">
        <v>2624</v>
      </c>
      <c r="I12" s="1">
        <v>2593</v>
      </c>
      <c r="J12" s="1">
        <v>2424</v>
      </c>
      <c r="K12" s="1">
        <v>2560</v>
      </c>
      <c r="L12" s="1">
        <v>2548</v>
      </c>
      <c r="M12" s="1">
        <v>2590</v>
      </c>
      <c r="N12" s="1">
        <v>2519</v>
      </c>
    </row>
    <row r="13" spans="1:14" x14ac:dyDescent="0.3">
      <c r="A13" s="7" t="s">
        <v>196</v>
      </c>
      <c r="B13" s="7" t="s">
        <v>16</v>
      </c>
      <c r="C13" s="1">
        <v>69</v>
      </c>
      <c r="D13" s="1">
        <v>74</v>
      </c>
      <c r="E13" s="1">
        <v>79</v>
      </c>
      <c r="F13" s="1">
        <v>81</v>
      </c>
      <c r="G13" s="1">
        <v>86</v>
      </c>
      <c r="H13" s="1">
        <v>84</v>
      </c>
      <c r="I13" s="1">
        <v>92</v>
      </c>
      <c r="J13" s="1">
        <v>91</v>
      </c>
      <c r="K13" s="1">
        <v>108</v>
      </c>
      <c r="L13" s="1">
        <v>114</v>
      </c>
      <c r="M13" s="1">
        <v>133</v>
      </c>
      <c r="N13" s="1">
        <v>140</v>
      </c>
    </row>
    <row r="14" spans="1:14" x14ac:dyDescent="0.3">
      <c r="A14" s="7" t="s">
        <v>196</v>
      </c>
      <c r="B14" s="7" t="s">
        <v>83</v>
      </c>
      <c r="C14" s="1">
        <v>779</v>
      </c>
      <c r="D14" s="1">
        <v>791</v>
      </c>
      <c r="E14" s="1">
        <v>767</v>
      </c>
      <c r="F14" s="1">
        <v>652</v>
      </c>
      <c r="G14" s="1">
        <v>644</v>
      </c>
      <c r="H14" s="1">
        <v>627</v>
      </c>
      <c r="I14" s="1">
        <v>587</v>
      </c>
      <c r="J14" s="1">
        <v>552</v>
      </c>
      <c r="K14" s="1">
        <v>583</v>
      </c>
      <c r="L14" s="1">
        <v>581</v>
      </c>
      <c r="M14" s="1">
        <v>546</v>
      </c>
      <c r="N14" s="1">
        <v>476</v>
      </c>
    </row>
    <row r="15" spans="1:14" x14ac:dyDescent="0.3">
      <c r="A15" s="7" t="s">
        <v>197</v>
      </c>
      <c r="B15" s="7" t="s">
        <v>79</v>
      </c>
      <c r="C15" s="1">
        <v>2728</v>
      </c>
      <c r="D15" s="1">
        <v>2829</v>
      </c>
      <c r="E15" s="1">
        <v>2945</v>
      </c>
      <c r="F15" s="1">
        <v>3017</v>
      </c>
      <c r="G15" s="1">
        <v>3129</v>
      </c>
      <c r="H15" s="1">
        <v>3284</v>
      </c>
      <c r="I15" s="1">
        <v>3495</v>
      </c>
      <c r="J15" s="1">
        <v>3677</v>
      </c>
      <c r="K15" s="1">
        <v>3850</v>
      </c>
      <c r="L15" s="1">
        <v>3951</v>
      </c>
      <c r="M15" s="1">
        <v>3973</v>
      </c>
      <c r="N15" s="1">
        <v>4189</v>
      </c>
    </row>
    <row r="16" spans="1:14" x14ac:dyDescent="0.3">
      <c r="A16" s="7" t="s">
        <v>197</v>
      </c>
      <c r="B16" s="7" t="s">
        <v>80</v>
      </c>
      <c r="C16" s="1">
        <v>370</v>
      </c>
      <c r="D16" s="1">
        <v>386</v>
      </c>
      <c r="E16" s="1">
        <v>415</v>
      </c>
      <c r="F16" s="1">
        <v>425</v>
      </c>
      <c r="G16" s="1">
        <v>443</v>
      </c>
      <c r="H16" s="1">
        <v>467</v>
      </c>
      <c r="I16" s="1">
        <v>498</v>
      </c>
      <c r="J16" s="1">
        <v>524</v>
      </c>
      <c r="K16" s="1">
        <v>552</v>
      </c>
      <c r="L16" s="1">
        <v>593</v>
      </c>
      <c r="M16" s="1">
        <v>603</v>
      </c>
      <c r="N16" s="1">
        <v>653</v>
      </c>
    </row>
    <row r="17" spans="1:14" x14ac:dyDescent="0.3">
      <c r="A17" s="7" t="s">
        <v>197</v>
      </c>
      <c r="B17" s="7" t="s">
        <v>81</v>
      </c>
      <c r="C17" s="1">
        <v>131</v>
      </c>
      <c r="D17" s="1">
        <v>143</v>
      </c>
      <c r="E17" s="1">
        <v>157</v>
      </c>
      <c r="F17" s="1">
        <v>168</v>
      </c>
      <c r="G17" s="1">
        <v>185</v>
      </c>
      <c r="H17" s="1">
        <v>193</v>
      </c>
      <c r="I17" s="1">
        <v>213</v>
      </c>
      <c r="J17" s="1">
        <v>230</v>
      </c>
      <c r="K17" s="1">
        <v>241</v>
      </c>
      <c r="L17" s="1">
        <v>260</v>
      </c>
      <c r="M17" s="1">
        <v>279</v>
      </c>
      <c r="N17" s="1">
        <v>305</v>
      </c>
    </row>
    <row r="18" spans="1:14" x14ac:dyDescent="0.3">
      <c r="A18" s="7" t="s">
        <v>197</v>
      </c>
      <c r="B18" s="7" t="s">
        <v>82</v>
      </c>
      <c r="C18" s="1">
        <v>3114</v>
      </c>
      <c r="D18" s="1">
        <v>3170</v>
      </c>
      <c r="E18" s="1">
        <v>3224</v>
      </c>
      <c r="F18" s="1">
        <v>3242</v>
      </c>
      <c r="G18" s="1">
        <v>3316</v>
      </c>
      <c r="H18" s="1">
        <v>3319</v>
      </c>
      <c r="I18" s="1">
        <v>3397</v>
      </c>
      <c r="J18" s="1">
        <v>3466</v>
      </c>
      <c r="K18" s="1">
        <v>3570</v>
      </c>
      <c r="L18" s="1">
        <v>3499</v>
      </c>
      <c r="M18" s="1">
        <v>3467</v>
      </c>
      <c r="N18" s="1">
        <v>3527</v>
      </c>
    </row>
    <row r="19" spans="1:14" x14ac:dyDescent="0.3">
      <c r="A19" s="7" t="s">
        <v>197</v>
      </c>
      <c r="B19" s="7" t="s">
        <v>16</v>
      </c>
      <c r="C19" s="1">
        <v>197</v>
      </c>
      <c r="D19" s="1">
        <v>215</v>
      </c>
      <c r="E19" s="1">
        <v>225</v>
      </c>
      <c r="F19" s="1">
        <v>241</v>
      </c>
      <c r="G19" s="1">
        <v>255</v>
      </c>
      <c r="H19" s="1">
        <v>270</v>
      </c>
      <c r="I19" s="1">
        <v>295</v>
      </c>
      <c r="J19" s="1">
        <v>312</v>
      </c>
      <c r="K19" s="1">
        <v>334</v>
      </c>
      <c r="L19" s="1">
        <v>379</v>
      </c>
      <c r="M19" s="1">
        <v>405</v>
      </c>
      <c r="N19" s="1">
        <v>424</v>
      </c>
    </row>
    <row r="20" spans="1:14" x14ac:dyDescent="0.3">
      <c r="A20" s="7" t="s">
        <v>197</v>
      </c>
      <c r="B20" s="7" t="s">
        <v>83</v>
      </c>
      <c r="C20" s="1">
        <v>1433</v>
      </c>
      <c r="D20" s="1">
        <v>1402</v>
      </c>
      <c r="E20" s="1">
        <v>1357</v>
      </c>
      <c r="F20" s="1">
        <v>1305</v>
      </c>
      <c r="G20" s="1">
        <v>1276</v>
      </c>
      <c r="H20" s="1">
        <v>1244</v>
      </c>
      <c r="I20" s="1">
        <v>1248</v>
      </c>
      <c r="J20" s="1">
        <v>1239</v>
      </c>
      <c r="K20" s="1">
        <v>1227</v>
      </c>
      <c r="L20" s="1">
        <v>1219</v>
      </c>
      <c r="M20" s="1">
        <v>1061</v>
      </c>
      <c r="N20" s="1">
        <v>994</v>
      </c>
    </row>
    <row r="21" spans="1:14" x14ac:dyDescent="0.3">
      <c r="A21" s="7" t="s">
        <v>198</v>
      </c>
      <c r="B21" s="7" t="s">
        <v>79</v>
      </c>
      <c r="C21" s="1">
        <v>2314</v>
      </c>
      <c r="D21" s="1">
        <v>2431</v>
      </c>
      <c r="E21" s="1">
        <v>2530</v>
      </c>
      <c r="F21" s="1">
        <v>2819</v>
      </c>
      <c r="G21" s="1">
        <v>2934</v>
      </c>
      <c r="H21" s="1">
        <v>3013</v>
      </c>
      <c r="I21" s="1">
        <v>3131</v>
      </c>
      <c r="J21" s="1">
        <v>3400</v>
      </c>
      <c r="K21" s="1">
        <v>3326</v>
      </c>
      <c r="L21" s="1">
        <v>3445</v>
      </c>
      <c r="M21" s="1">
        <v>3443</v>
      </c>
      <c r="N21" s="1">
        <v>3461</v>
      </c>
    </row>
    <row r="22" spans="1:14" x14ac:dyDescent="0.3">
      <c r="A22" s="7" t="s">
        <v>198</v>
      </c>
      <c r="B22" s="7" t="s">
        <v>80</v>
      </c>
      <c r="C22" s="1">
        <v>153</v>
      </c>
      <c r="D22" s="1">
        <v>171</v>
      </c>
      <c r="E22" s="1">
        <v>178</v>
      </c>
      <c r="F22" s="1">
        <v>250</v>
      </c>
      <c r="G22" s="1">
        <v>280</v>
      </c>
      <c r="H22" s="1">
        <v>303</v>
      </c>
      <c r="I22" s="1">
        <v>334</v>
      </c>
      <c r="J22" s="1">
        <v>385</v>
      </c>
      <c r="K22" s="1">
        <v>409</v>
      </c>
      <c r="L22" s="1">
        <v>503</v>
      </c>
      <c r="M22" s="1">
        <v>546</v>
      </c>
      <c r="N22" s="1">
        <v>563</v>
      </c>
    </row>
    <row r="23" spans="1:14" x14ac:dyDescent="0.3">
      <c r="A23" s="7" t="s">
        <v>198</v>
      </c>
      <c r="B23" s="7" t="s">
        <v>81</v>
      </c>
      <c r="C23" s="1">
        <v>97</v>
      </c>
      <c r="D23" s="1">
        <v>96</v>
      </c>
      <c r="E23" s="1">
        <v>103</v>
      </c>
      <c r="F23" s="1">
        <v>121</v>
      </c>
      <c r="G23" s="1">
        <v>136</v>
      </c>
      <c r="H23" s="1">
        <v>141</v>
      </c>
      <c r="I23" s="1">
        <v>147</v>
      </c>
      <c r="J23" s="1">
        <v>161</v>
      </c>
      <c r="K23" s="1">
        <v>165</v>
      </c>
      <c r="L23" s="1">
        <v>165</v>
      </c>
      <c r="M23" s="1">
        <v>174</v>
      </c>
      <c r="N23" s="1">
        <v>172</v>
      </c>
    </row>
    <row r="24" spans="1:14" x14ac:dyDescent="0.3">
      <c r="A24" s="7" t="s">
        <v>198</v>
      </c>
      <c r="B24" s="7" t="s">
        <v>82</v>
      </c>
      <c r="C24" s="1">
        <v>4494</v>
      </c>
      <c r="D24" s="1">
        <v>4415</v>
      </c>
      <c r="E24" s="1">
        <v>4380</v>
      </c>
      <c r="F24" s="1">
        <v>4543</v>
      </c>
      <c r="G24" s="1">
        <v>4558</v>
      </c>
      <c r="H24" s="1">
        <v>4542</v>
      </c>
      <c r="I24" s="1">
        <v>4525</v>
      </c>
      <c r="J24" s="1">
        <v>4665</v>
      </c>
      <c r="K24" s="1">
        <v>4461</v>
      </c>
      <c r="L24" s="1">
        <v>4440</v>
      </c>
      <c r="M24" s="1">
        <v>4327</v>
      </c>
      <c r="N24" s="1">
        <v>4218</v>
      </c>
    </row>
    <row r="25" spans="1:14" x14ac:dyDescent="0.3">
      <c r="A25" s="7" t="s">
        <v>198</v>
      </c>
      <c r="B25" s="7" t="s">
        <v>16</v>
      </c>
      <c r="C25" s="1">
        <v>90</v>
      </c>
      <c r="D25" s="1">
        <v>97</v>
      </c>
      <c r="E25" s="1">
        <v>111</v>
      </c>
      <c r="F25" s="1">
        <v>117</v>
      </c>
      <c r="G25" s="1">
        <v>122</v>
      </c>
      <c r="H25" s="1">
        <v>130</v>
      </c>
      <c r="I25" s="1">
        <v>142</v>
      </c>
      <c r="J25" s="1">
        <v>158</v>
      </c>
      <c r="K25" s="1">
        <v>156</v>
      </c>
      <c r="L25" s="1">
        <v>173</v>
      </c>
      <c r="M25" s="1">
        <v>197</v>
      </c>
      <c r="N25" s="1">
        <v>204</v>
      </c>
    </row>
    <row r="26" spans="1:14" x14ac:dyDescent="0.3">
      <c r="A26" s="7" t="s">
        <v>198</v>
      </c>
      <c r="B26" s="7" t="s">
        <v>83</v>
      </c>
      <c r="C26" s="1">
        <v>1294</v>
      </c>
      <c r="D26" s="1">
        <v>1267</v>
      </c>
      <c r="E26" s="1">
        <v>1230</v>
      </c>
      <c r="F26" s="1">
        <v>1272</v>
      </c>
      <c r="G26" s="1">
        <v>1259</v>
      </c>
      <c r="H26" s="1">
        <v>1230</v>
      </c>
      <c r="I26" s="1">
        <v>1202</v>
      </c>
      <c r="J26" s="1">
        <v>1199</v>
      </c>
      <c r="K26" s="1">
        <v>1143</v>
      </c>
      <c r="L26" s="1">
        <v>1121</v>
      </c>
      <c r="M26" s="1">
        <v>925</v>
      </c>
      <c r="N26" s="1">
        <v>808</v>
      </c>
    </row>
    <row r="27" spans="1:14" x14ac:dyDescent="0.3">
      <c r="A27" s="7" t="s">
        <v>199</v>
      </c>
      <c r="B27" s="7" t="s">
        <v>79</v>
      </c>
      <c r="C27" s="1">
        <v>1312</v>
      </c>
      <c r="D27" s="1">
        <v>1466</v>
      </c>
      <c r="E27" s="1">
        <v>1488</v>
      </c>
      <c r="F27" s="1">
        <v>1417</v>
      </c>
      <c r="G27" s="1">
        <v>1465</v>
      </c>
      <c r="H27" s="1">
        <v>1507</v>
      </c>
      <c r="I27" s="1">
        <v>1515</v>
      </c>
      <c r="J27" s="1">
        <v>1553</v>
      </c>
      <c r="K27" s="1">
        <v>1590</v>
      </c>
      <c r="L27" s="1">
        <v>1713</v>
      </c>
      <c r="M27" s="1">
        <v>1817</v>
      </c>
      <c r="N27" s="1">
        <v>1952</v>
      </c>
    </row>
    <row r="28" spans="1:14" x14ac:dyDescent="0.3">
      <c r="A28" s="7" t="s">
        <v>199</v>
      </c>
      <c r="B28" s="7" t="s">
        <v>80</v>
      </c>
      <c r="C28" s="1">
        <v>89</v>
      </c>
      <c r="D28" s="1">
        <v>108</v>
      </c>
      <c r="E28" s="1">
        <v>125</v>
      </c>
      <c r="F28" s="1">
        <v>132</v>
      </c>
      <c r="G28" s="1">
        <v>144</v>
      </c>
      <c r="H28" s="1">
        <v>153</v>
      </c>
      <c r="I28" s="1">
        <v>167</v>
      </c>
      <c r="J28" s="1">
        <v>173</v>
      </c>
      <c r="K28" s="1">
        <v>202</v>
      </c>
      <c r="L28" s="1">
        <v>239</v>
      </c>
      <c r="M28" s="1">
        <v>347</v>
      </c>
      <c r="N28" s="1">
        <v>489</v>
      </c>
    </row>
    <row r="29" spans="1:14" x14ac:dyDescent="0.3">
      <c r="A29" s="7" t="s">
        <v>199</v>
      </c>
      <c r="B29" s="7" t="s">
        <v>81</v>
      </c>
      <c r="C29" s="1">
        <v>81</v>
      </c>
      <c r="D29" s="1">
        <v>83</v>
      </c>
      <c r="E29" s="1">
        <v>89</v>
      </c>
      <c r="F29" s="1">
        <v>89</v>
      </c>
      <c r="G29" s="1">
        <v>100</v>
      </c>
      <c r="H29" s="1">
        <v>106</v>
      </c>
      <c r="I29" s="1">
        <v>115</v>
      </c>
      <c r="J29" s="1">
        <v>121</v>
      </c>
      <c r="K29" s="1">
        <v>140</v>
      </c>
      <c r="L29" s="1">
        <v>152</v>
      </c>
      <c r="M29" s="1">
        <v>164</v>
      </c>
      <c r="N29" s="1">
        <v>184</v>
      </c>
    </row>
    <row r="30" spans="1:14" x14ac:dyDescent="0.3">
      <c r="A30" s="7" t="s">
        <v>199</v>
      </c>
      <c r="B30" s="7" t="s">
        <v>82</v>
      </c>
      <c r="C30" s="1">
        <v>4700</v>
      </c>
      <c r="D30" s="1">
        <v>4819</v>
      </c>
      <c r="E30" s="1">
        <v>4696</v>
      </c>
      <c r="F30" s="1">
        <v>4601</v>
      </c>
      <c r="G30" s="1">
        <v>4626</v>
      </c>
      <c r="H30" s="1">
        <v>4664</v>
      </c>
      <c r="I30" s="1">
        <v>4653</v>
      </c>
      <c r="J30" s="1">
        <v>4707</v>
      </c>
      <c r="K30" s="1">
        <v>4714</v>
      </c>
      <c r="L30" s="1">
        <v>4869</v>
      </c>
      <c r="M30" s="1">
        <v>4956</v>
      </c>
      <c r="N30" s="1">
        <v>5041</v>
      </c>
    </row>
    <row r="31" spans="1:14" x14ac:dyDescent="0.3">
      <c r="A31" s="7" t="s">
        <v>199</v>
      </c>
      <c r="B31" s="7" t="s">
        <v>16</v>
      </c>
      <c r="C31" s="1">
        <v>66</v>
      </c>
      <c r="D31" s="1">
        <v>79</v>
      </c>
      <c r="E31" s="1">
        <v>87</v>
      </c>
      <c r="F31" s="1">
        <v>85</v>
      </c>
      <c r="G31" s="1">
        <v>92</v>
      </c>
      <c r="H31" s="1">
        <v>96</v>
      </c>
      <c r="I31" s="1">
        <v>96</v>
      </c>
      <c r="J31" s="1">
        <v>106</v>
      </c>
      <c r="K31" s="1">
        <v>100</v>
      </c>
      <c r="L31" s="1">
        <v>113</v>
      </c>
      <c r="M31" s="1">
        <v>135</v>
      </c>
      <c r="N31" s="1">
        <v>160</v>
      </c>
    </row>
    <row r="32" spans="1:14" x14ac:dyDescent="0.3">
      <c r="A32" s="7" t="s">
        <v>199</v>
      </c>
      <c r="B32" s="7" t="s">
        <v>83</v>
      </c>
      <c r="C32" s="1">
        <v>1122</v>
      </c>
      <c r="D32" s="1">
        <v>1137</v>
      </c>
      <c r="E32" s="1">
        <v>1082</v>
      </c>
      <c r="F32" s="1">
        <v>1008</v>
      </c>
      <c r="G32" s="1">
        <v>975</v>
      </c>
      <c r="H32" s="1">
        <v>955</v>
      </c>
      <c r="I32" s="1">
        <v>928</v>
      </c>
      <c r="J32" s="1">
        <v>903</v>
      </c>
      <c r="K32" s="1">
        <v>877</v>
      </c>
      <c r="L32" s="1">
        <v>876</v>
      </c>
      <c r="M32" s="1">
        <v>773</v>
      </c>
      <c r="N32" s="1">
        <v>697</v>
      </c>
    </row>
    <row r="33" spans="1:14" x14ac:dyDescent="0.3">
      <c r="A33" s="7" t="s">
        <v>200</v>
      </c>
      <c r="B33" s="7" t="s">
        <v>79</v>
      </c>
      <c r="C33" s="1">
        <v>1431</v>
      </c>
      <c r="D33" s="1">
        <v>1357</v>
      </c>
      <c r="E33" s="1">
        <v>1421</v>
      </c>
      <c r="F33" s="1">
        <v>1541</v>
      </c>
      <c r="G33" s="1">
        <v>1590</v>
      </c>
      <c r="H33" s="1">
        <v>1657</v>
      </c>
      <c r="I33" s="1">
        <v>1695</v>
      </c>
      <c r="J33" s="1">
        <v>1751</v>
      </c>
      <c r="K33" s="1">
        <v>1836</v>
      </c>
      <c r="L33" s="1">
        <v>1917</v>
      </c>
      <c r="M33" s="1">
        <v>2014</v>
      </c>
      <c r="N33" s="1">
        <v>2513</v>
      </c>
    </row>
    <row r="34" spans="1:14" x14ac:dyDescent="0.3">
      <c r="A34" s="7" t="s">
        <v>200</v>
      </c>
      <c r="B34" s="7" t="s">
        <v>80</v>
      </c>
      <c r="C34" s="1">
        <v>83</v>
      </c>
      <c r="D34" s="1">
        <v>81</v>
      </c>
      <c r="E34" s="1">
        <v>96</v>
      </c>
      <c r="F34" s="1">
        <v>117</v>
      </c>
      <c r="G34" s="1">
        <v>123</v>
      </c>
      <c r="H34" s="1">
        <v>142</v>
      </c>
      <c r="I34" s="1">
        <v>148</v>
      </c>
      <c r="J34" s="1">
        <v>167</v>
      </c>
      <c r="K34" s="1">
        <v>190</v>
      </c>
      <c r="L34" s="1">
        <v>244</v>
      </c>
      <c r="M34" s="1">
        <v>288</v>
      </c>
      <c r="N34" s="1">
        <v>583</v>
      </c>
    </row>
    <row r="35" spans="1:14" x14ac:dyDescent="0.3">
      <c r="A35" s="7" t="s">
        <v>200</v>
      </c>
      <c r="B35" s="7" t="s">
        <v>81</v>
      </c>
      <c r="C35" s="1">
        <v>86</v>
      </c>
      <c r="D35" s="1">
        <v>86</v>
      </c>
      <c r="E35" s="1">
        <v>93</v>
      </c>
      <c r="F35" s="1">
        <v>104</v>
      </c>
      <c r="G35" s="1">
        <v>112</v>
      </c>
      <c r="H35" s="1">
        <v>124</v>
      </c>
      <c r="I35" s="1">
        <v>133</v>
      </c>
      <c r="J35" s="1">
        <v>140</v>
      </c>
      <c r="K35" s="1">
        <v>147</v>
      </c>
      <c r="L35" s="1">
        <v>160</v>
      </c>
      <c r="M35" s="1">
        <v>168</v>
      </c>
      <c r="N35" s="1">
        <v>192</v>
      </c>
    </row>
    <row r="36" spans="1:14" x14ac:dyDescent="0.3">
      <c r="A36" s="7" t="s">
        <v>200</v>
      </c>
      <c r="B36" s="7" t="s">
        <v>82</v>
      </c>
      <c r="C36" s="1">
        <v>3409</v>
      </c>
      <c r="D36" s="1">
        <v>3301</v>
      </c>
      <c r="E36" s="1">
        <v>3345</v>
      </c>
      <c r="F36" s="1">
        <v>3432</v>
      </c>
      <c r="G36" s="1">
        <v>3495</v>
      </c>
      <c r="H36" s="1">
        <v>3532</v>
      </c>
      <c r="I36" s="1">
        <v>3596</v>
      </c>
      <c r="J36" s="1">
        <v>3591</v>
      </c>
      <c r="K36" s="1">
        <v>3656</v>
      </c>
      <c r="L36" s="1">
        <v>3743</v>
      </c>
      <c r="M36" s="1">
        <v>3684</v>
      </c>
      <c r="N36" s="1">
        <v>3916</v>
      </c>
    </row>
    <row r="37" spans="1:14" x14ac:dyDescent="0.3">
      <c r="A37" s="7" t="s">
        <v>200</v>
      </c>
      <c r="B37" s="7" t="s">
        <v>16</v>
      </c>
      <c r="C37" s="1">
        <v>76</v>
      </c>
      <c r="D37" s="1">
        <v>71</v>
      </c>
      <c r="E37" s="1">
        <v>79</v>
      </c>
      <c r="F37" s="1">
        <v>103</v>
      </c>
      <c r="G37" s="1">
        <v>113</v>
      </c>
      <c r="H37" s="1">
        <v>121</v>
      </c>
      <c r="I37" s="1">
        <v>124</v>
      </c>
      <c r="J37" s="1">
        <v>133</v>
      </c>
      <c r="K37" s="1">
        <v>149</v>
      </c>
      <c r="L37" s="1">
        <v>171</v>
      </c>
      <c r="M37" s="1">
        <v>181</v>
      </c>
      <c r="N37" s="1">
        <v>253</v>
      </c>
    </row>
    <row r="38" spans="1:14" x14ac:dyDescent="0.3">
      <c r="A38" s="7" t="s">
        <v>200</v>
      </c>
      <c r="B38" s="7" t="s">
        <v>83</v>
      </c>
      <c r="C38" s="1">
        <v>987</v>
      </c>
      <c r="D38" s="1">
        <v>950</v>
      </c>
      <c r="E38" s="1">
        <v>930</v>
      </c>
      <c r="F38" s="1">
        <v>906</v>
      </c>
      <c r="G38" s="1">
        <v>882</v>
      </c>
      <c r="H38" s="1">
        <v>863</v>
      </c>
      <c r="I38" s="1">
        <v>842</v>
      </c>
      <c r="J38" s="1">
        <v>818</v>
      </c>
      <c r="K38" s="1">
        <v>805</v>
      </c>
      <c r="L38" s="1">
        <v>803</v>
      </c>
      <c r="M38" s="1">
        <v>686</v>
      </c>
      <c r="N38" s="1">
        <v>636</v>
      </c>
    </row>
    <row r="39" spans="1:14" x14ac:dyDescent="0.3">
      <c r="A39" s="7" t="s">
        <v>201</v>
      </c>
      <c r="B39" s="7" t="s">
        <v>79</v>
      </c>
      <c r="C39" s="1">
        <v>1206</v>
      </c>
      <c r="D39" s="1">
        <v>1305</v>
      </c>
      <c r="E39" s="1">
        <v>1350</v>
      </c>
      <c r="F39" s="1">
        <v>1266</v>
      </c>
      <c r="G39" s="1">
        <v>1344</v>
      </c>
      <c r="H39" s="1">
        <v>1413</v>
      </c>
      <c r="I39" s="1">
        <v>1430</v>
      </c>
      <c r="J39" s="1">
        <v>1473</v>
      </c>
      <c r="K39" s="1">
        <v>1783</v>
      </c>
      <c r="L39" s="1">
        <v>1836</v>
      </c>
      <c r="M39" s="1">
        <v>2004</v>
      </c>
      <c r="N39" s="1">
        <v>2098</v>
      </c>
    </row>
    <row r="40" spans="1:14" x14ac:dyDescent="0.3">
      <c r="A40" s="7" t="s">
        <v>201</v>
      </c>
      <c r="B40" s="7" t="s">
        <v>80</v>
      </c>
      <c r="C40" s="1">
        <v>135</v>
      </c>
      <c r="D40" s="1">
        <v>150</v>
      </c>
      <c r="E40" s="1">
        <v>154</v>
      </c>
      <c r="F40" s="1">
        <v>168</v>
      </c>
      <c r="G40" s="1">
        <v>181</v>
      </c>
      <c r="H40" s="1">
        <v>187</v>
      </c>
      <c r="I40" s="1">
        <v>194</v>
      </c>
      <c r="J40" s="1">
        <v>228</v>
      </c>
      <c r="K40" s="1">
        <v>279</v>
      </c>
      <c r="L40" s="1">
        <v>303</v>
      </c>
      <c r="M40" s="1">
        <v>349</v>
      </c>
      <c r="N40" s="1">
        <v>396</v>
      </c>
    </row>
    <row r="41" spans="1:14" x14ac:dyDescent="0.3">
      <c r="A41" s="7" t="s">
        <v>201</v>
      </c>
      <c r="B41" s="7" t="s">
        <v>81</v>
      </c>
      <c r="C41" s="1">
        <v>110</v>
      </c>
      <c r="D41" s="1">
        <v>119</v>
      </c>
      <c r="E41" s="1">
        <v>122</v>
      </c>
      <c r="F41" s="1">
        <v>136</v>
      </c>
      <c r="G41" s="1">
        <v>143</v>
      </c>
      <c r="H41" s="1">
        <v>157</v>
      </c>
      <c r="I41" s="1">
        <v>162</v>
      </c>
      <c r="J41" s="1">
        <v>169</v>
      </c>
      <c r="K41" s="1">
        <v>180</v>
      </c>
      <c r="L41" s="1">
        <v>199</v>
      </c>
      <c r="M41" s="1">
        <v>223</v>
      </c>
      <c r="N41" s="1">
        <v>223</v>
      </c>
    </row>
    <row r="42" spans="1:14" x14ac:dyDescent="0.3">
      <c r="A42" s="7" t="s">
        <v>201</v>
      </c>
      <c r="B42" s="7" t="s">
        <v>82</v>
      </c>
      <c r="C42" s="1">
        <v>5117</v>
      </c>
      <c r="D42" s="1">
        <v>5195</v>
      </c>
      <c r="E42" s="1">
        <v>5148</v>
      </c>
      <c r="F42" s="1">
        <v>4955</v>
      </c>
      <c r="G42" s="1">
        <v>5015</v>
      </c>
      <c r="H42" s="1">
        <v>5049</v>
      </c>
      <c r="I42" s="1">
        <v>4992</v>
      </c>
      <c r="J42" s="1">
        <v>4984</v>
      </c>
      <c r="K42" s="1">
        <v>5354</v>
      </c>
      <c r="L42" s="1">
        <v>5186</v>
      </c>
      <c r="M42" s="1">
        <v>5269</v>
      </c>
      <c r="N42" s="1">
        <v>5280</v>
      </c>
    </row>
    <row r="43" spans="1:14" x14ac:dyDescent="0.3">
      <c r="A43" s="7" t="s">
        <v>201</v>
      </c>
      <c r="B43" s="7" t="s">
        <v>16</v>
      </c>
      <c r="C43" s="1">
        <v>91</v>
      </c>
      <c r="D43" s="1">
        <v>105</v>
      </c>
      <c r="E43" s="1">
        <v>96</v>
      </c>
      <c r="F43" s="1">
        <v>98</v>
      </c>
      <c r="G43" s="1">
        <v>106</v>
      </c>
      <c r="H43" s="1">
        <v>119</v>
      </c>
      <c r="I43" s="1">
        <v>120</v>
      </c>
      <c r="J43" s="1">
        <v>145</v>
      </c>
      <c r="K43" s="1">
        <v>169</v>
      </c>
      <c r="L43" s="1">
        <v>180</v>
      </c>
      <c r="M43" s="1">
        <v>200</v>
      </c>
      <c r="N43" s="1">
        <v>232</v>
      </c>
    </row>
    <row r="44" spans="1:14" x14ac:dyDescent="0.3">
      <c r="A44" s="7" t="s">
        <v>201</v>
      </c>
      <c r="B44" s="7" t="s">
        <v>83</v>
      </c>
      <c r="C44" s="1">
        <v>1255</v>
      </c>
      <c r="D44" s="1">
        <v>1250</v>
      </c>
      <c r="E44" s="1">
        <v>1190</v>
      </c>
      <c r="F44" s="1">
        <v>1086</v>
      </c>
      <c r="G44" s="1">
        <v>1046</v>
      </c>
      <c r="H44" s="1">
        <v>1015</v>
      </c>
      <c r="I44" s="1">
        <v>984</v>
      </c>
      <c r="J44" s="1">
        <v>957</v>
      </c>
      <c r="K44" s="1">
        <v>1008</v>
      </c>
      <c r="L44" s="1">
        <v>981</v>
      </c>
      <c r="M44" s="1">
        <v>844</v>
      </c>
      <c r="N44" s="1">
        <v>756</v>
      </c>
    </row>
    <row r="45" spans="1:14" x14ac:dyDescent="0.3">
      <c r="A45" s="7" t="s">
        <v>202</v>
      </c>
      <c r="B45" s="7" t="s">
        <v>79</v>
      </c>
      <c r="C45" s="1">
        <v>263</v>
      </c>
      <c r="D45" s="1">
        <v>260</v>
      </c>
      <c r="E45" s="1">
        <v>273</v>
      </c>
      <c r="F45" s="1">
        <v>395</v>
      </c>
      <c r="G45" s="1">
        <v>401</v>
      </c>
      <c r="H45" s="1">
        <v>411</v>
      </c>
      <c r="I45" s="1">
        <v>446</v>
      </c>
      <c r="J45" s="1">
        <v>469</v>
      </c>
      <c r="K45" s="1">
        <v>357</v>
      </c>
      <c r="L45" s="1">
        <v>381</v>
      </c>
      <c r="M45" s="1">
        <v>397</v>
      </c>
      <c r="N45" s="1">
        <v>435</v>
      </c>
    </row>
    <row r="46" spans="1:14" x14ac:dyDescent="0.3">
      <c r="A46" s="7" t="s">
        <v>202</v>
      </c>
      <c r="B46" s="7" t="s">
        <v>80</v>
      </c>
      <c r="C46" s="1">
        <v>25</v>
      </c>
      <c r="D46" s="1">
        <v>26</v>
      </c>
      <c r="E46" s="1">
        <v>28</v>
      </c>
      <c r="F46" s="1">
        <v>31</v>
      </c>
      <c r="G46" s="1">
        <v>33</v>
      </c>
      <c r="H46" s="1">
        <v>34</v>
      </c>
      <c r="I46" s="1">
        <v>36</v>
      </c>
      <c r="J46" s="1">
        <v>51</v>
      </c>
      <c r="K46" s="1">
        <v>49</v>
      </c>
      <c r="L46" s="1">
        <v>67</v>
      </c>
      <c r="M46" s="1">
        <v>87</v>
      </c>
      <c r="N46" s="1">
        <v>143</v>
      </c>
    </row>
    <row r="47" spans="1:14" x14ac:dyDescent="0.3">
      <c r="A47" s="7" t="s">
        <v>202</v>
      </c>
      <c r="B47" s="7" t="s">
        <v>81</v>
      </c>
      <c r="C47" s="1">
        <v>63</v>
      </c>
      <c r="D47" s="1">
        <v>62</v>
      </c>
      <c r="E47" s="1">
        <v>64</v>
      </c>
      <c r="F47" s="1">
        <v>78</v>
      </c>
      <c r="G47" s="1">
        <v>83</v>
      </c>
      <c r="H47" s="1">
        <v>88</v>
      </c>
      <c r="I47" s="1">
        <v>84</v>
      </c>
      <c r="J47" s="1">
        <v>96</v>
      </c>
      <c r="K47" s="1">
        <v>91</v>
      </c>
      <c r="L47" s="1">
        <v>91</v>
      </c>
      <c r="M47" s="1">
        <v>97</v>
      </c>
      <c r="N47" s="1">
        <v>104</v>
      </c>
    </row>
    <row r="48" spans="1:14" x14ac:dyDescent="0.3">
      <c r="A48" s="7" t="s">
        <v>202</v>
      </c>
      <c r="B48" s="7" t="s">
        <v>82</v>
      </c>
      <c r="C48" s="1">
        <v>4444</v>
      </c>
      <c r="D48" s="1">
        <v>4378</v>
      </c>
      <c r="E48" s="1">
        <v>4377</v>
      </c>
      <c r="F48" s="1">
        <v>4614</v>
      </c>
      <c r="G48" s="1">
        <v>4658</v>
      </c>
      <c r="H48" s="1">
        <v>4779</v>
      </c>
      <c r="I48" s="1">
        <v>4884</v>
      </c>
      <c r="J48" s="1">
        <v>4978</v>
      </c>
      <c r="K48" s="1">
        <v>5061</v>
      </c>
      <c r="L48" s="1">
        <v>5201</v>
      </c>
      <c r="M48" s="1">
        <v>5124</v>
      </c>
      <c r="N48" s="1">
        <v>5176</v>
      </c>
    </row>
    <row r="49" spans="1:14" x14ac:dyDescent="0.3">
      <c r="A49" s="7" t="s">
        <v>202</v>
      </c>
      <c r="B49" s="7" t="s">
        <v>16</v>
      </c>
      <c r="C49" s="1">
        <v>25</v>
      </c>
      <c r="D49" s="1">
        <v>25</v>
      </c>
      <c r="E49" s="1">
        <v>27</v>
      </c>
      <c r="F49" s="1">
        <v>35</v>
      </c>
      <c r="G49" s="1">
        <v>35</v>
      </c>
      <c r="H49" s="1">
        <v>34</v>
      </c>
      <c r="I49" s="1">
        <v>39</v>
      </c>
      <c r="J49" s="1">
        <v>49</v>
      </c>
      <c r="K49" s="1">
        <v>46</v>
      </c>
      <c r="L49" s="1">
        <v>50</v>
      </c>
      <c r="M49" s="1">
        <v>59</v>
      </c>
      <c r="N49" s="1">
        <v>66</v>
      </c>
    </row>
    <row r="50" spans="1:14" x14ac:dyDescent="0.3">
      <c r="A50" s="7" t="s">
        <v>202</v>
      </c>
      <c r="B50" s="7" t="s">
        <v>83</v>
      </c>
      <c r="C50" s="1">
        <v>814</v>
      </c>
      <c r="D50" s="1">
        <v>790</v>
      </c>
      <c r="E50" s="1">
        <v>757</v>
      </c>
      <c r="F50" s="1">
        <v>808</v>
      </c>
      <c r="G50" s="1">
        <v>789</v>
      </c>
      <c r="H50" s="1">
        <v>796</v>
      </c>
      <c r="I50" s="1">
        <v>780</v>
      </c>
      <c r="J50" s="1">
        <v>770</v>
      </c>
      <c r="K50" s="1">
        <v>734</v>
      </c>
      <c r="L50" s="1">
        <v>723</v>
      </c>
      <c r="M50" s="1">
        <v>593</v>
      </c>
      <c r="N50" s="1">
        <v>519</v>
      </c>
    </row>
    <row r="51" spans="1:14" x14ac:dyDescent="0.3">
      <c r="A51" s="10" t="s">
        <v>17</v>
      </c>
      <c r="B51" s="10" t="s">
        <v>17</v>
      </c>
      <c r="C51" s="5">
        <v>48586</v>
      </c>
      <c r="D51" s="5">
        <v>49101</v>
      </c>
      <c r="E51" s="5">
        <v>49290</v>
      </c>
      <c r="F51" s="5">
        <v>49574</v>
      </c>
      <c r="G51" s="5">
        <v>50323</v>
      </c>
      <c r="H51" s="5">
        <v>51041</v>
      </c>
      <c r="I51" s="5">
        <v>51660</v>
      </c>
      <c r="J51" s="5">
        <v>52526</v>
      </c>
      <c r="K51" s="5">
        <v>53993</v>
      </c>
      <c r="L51" s="5">
        <v>55166</v>
      </c>
      <c r="M51" s="5">
        <v>55550</v>
      </c>
      <c r="N51" s="5">
        <v>57064</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79</v>
      </c>
      <c r="C56" s="2">
        <v>0.22466705269253001</v>
      </c>
      <c r="D56" s="2">
        <v>0.23161485974222901</v>
      </c>
      <c r="E56" s="2">
        <v>0.24652124858969501</v>
      </c>
      <c r="F56" s="2">
        <v>0.24293668797690199</v>
      </c>
      <c r="G56" s="2">
        <v>0.249231399877024</v>
      </c>
      <c r="H56" s="2">
        <v>0.25861717315929</v>
      </c>
      <c r="I56" s="2">
        <v>0.26529774127310102</v>
      </c>
      <c r="J56" s="2">
        <v>0.26124945391000398</v>
      </c>
      <c r="K56" s="2">
        <v>0.28044426814756102</v>
      </c>
      <c r="L56" s="2">
        <v>0.29482758620689697</v>
      </c>
      <c r="M56" s="2">
        <v>0.32876471621859099</v>
      </c>
      <c r="N56" s="2">
        <v>0.33406034169393001</v>
      </c>
    </row>
    <row r="57" spans="1:14" x14ac:dyDescent="0.3">
      <c r="A57" s="8" t="s">
        <v>196</v>
      </c>
      <c r="B57" s="8" t="s">
        <v>80</v>
      </c>
      <c r="C57" s="2">
        <v>3.5900405327156902E-2</v>
      </c>
      <c r="D57" s="2">
        <v>3.8665655799848403E-2</v>
      </c>
      <c r="E57" s="2">
        <v>4.3249341857841302E-2</v>
      </c>
      <c r="F57" s="2">
        <v>4.1864301917921197E-2</v>
      </c>
      <c r="G57" s="2">
        <v>4.3861447017831498E-2</v>
      </c>
      <c r="H57" s="2">
        <v>4.44625739343259E-2</v>
      </c>
      <c r="I57" s="2">
        <v>4.62012320328542E-2</v>
      </c>
      <c r="J57" s="2">
        <v>5.1987767584097899E-2</v>
      </c>
      <c r="K57" s="2">
        <v>5.5136850456168202E-2</v>
      </c>
      <c r="L57" s="2">
        <v>6.2452107279693497E-2</v>
      </c>
      <c r="M57" s="2">
        <v>7.5382182393252506E-2</v>
      </c>
      <c r="N57" s="2">
        <v>7.4518356961105106E-2</v>
      </c>
    </row>
    <row r="58" spans="1:14" x14ac:dyDescent="0.3">
      <c r="A58" s="8" t="s">
        <v>196</v>
      </c>
      <c r="B58" s="8" t="s">
        <v>81</v>
      </c>
      <c r="C58" s="2">
        <v>1.29318664350511E-2</v>
      </c>
      <c r="D58" s="2">
        <v>1.47839272175891E-2</v>
      </c>
      <c r="E58" s="2">
        <v>1.5419330575404301E-2</v>
      </c>
      <c r="F58" s="2">
        <v>1.5673334708187301E-2</v>
      </c>
      <c r="G58" s="2">
        <v>1.5576962492314E-2</v>
      </c>
      <c r="H58" s="2">
        <v>1.6724454415663899E-2</v>
      </c>
      <c r="I58" s="2">
        <v>1.6632443531827499E-2</v>
      </c>
      <c r="J58" s="2">
        <v>1.6819571865443399E-2</v>
      </c>
      <c r="K58" s="2">
        <v>1.96350654502182E-2</v>
      </c>
      <c r="L58" s="2">
        <v>2.1455938697317999E-2</v>
      </c>
      <c r="M58" s="2">
        <v>2.1437357230715201E-2</v>
      </c>
      <c r="N58" s="2">
        <v>2.1628498727735399E-2</v>
      </c>
    </row>
    <row r="59" spans="1:14" x14ac:dyDescent="0.3">
      <c r="A59" s="8" t="s">
        <v>196</v>
      </c>
      <c r="B59" s="8" t="s">
        <v>82</v>
      </c>
      <c r="C59" s="2">
        <v>0.56282570932252496</v>
      </c>
      <c r="D59" s="2">
        <v>0.55098559514783896</v>
      </c>
      <c r="E59" s="2">
        <v>0.53572771718691203</v>
      </c>
      <c r="F59" s="2">
        <v>0.54836048669828796</v>
      </c>
      <c r="G59" s="2">
        <v>0.541709366673499</v>
      </c>
      <c r="H59" s="2">
        <v>0.53518254130124399</v>
      </c>
      <c r="I59" s="2">
        <v>0.53244353182751503</v>
      </c>
      <c r="J59" s="2">
        <v>0.52948885976408899</v>
      </c>
      <c r="K59" s="2">
        <v>0.507735025783419</v>
      </c>
      <c r="L59" s="2">
        <v>0.488122605363985</v>
      </c>
      <c r="M59" s="2">
        <v>0.45510455104551001</v>
      </c>
      <c r="N59" s="2">
        <v>0.45783351508542303</v>
      </c>
    </row>
    <row r="60" spans="1:14" x14ac:dyDescent="0.3">
      <c r="A60" s="8" t="s">
        <v>196</v>
      </c>
      <c r="B60" s="8" t="s">
        <v>16</v>
      </c>
      <c r="C60" s="2">
        <v>1.3317892298784001E-2</v>
      </c>
      <c r="D60" s="2">
        <v>1.4025777103866601E-2</v>
      </c>
      <c r="E60" s="2">
        <v>1.48552087250846E-2</v>
      </c>
      <c r="F60" s="2">
        <v>1.67044751495154E-2</v>
      </c>
      <c r="G60" s="2">
        <v>1.7626562820250099E-2</v>
      </c>
      <c r="H60" s="2">
        <v>1.7132367937997099E-2</v>
      </c>
      <c r="I60" s="2">
        <v>1.8891170431211499E-2</v>
      </c>
      <c r="J60" s="2">
        <v>1.98776758409786E-2</v>
      </c>
      <c r="K60" s="2">
        <v>2.1420071400238001E-2</v>
      </c>
      <c r="L60" s="2">
        <v>2.1839080459770101E-2</v>
      </c>
      <c r="M60" s="2">
        <v>2.3370233702337002E-2</v>
      </c>
      <c r="N60" s="2">
        <v>2.54452926208651E-2</v>
      </c>
    </row>
    <row r="61" spans="1:14" x14ac:dyDescent="0.3">
      <c r="A61" s="8" t="s">
        <v>196</v>
      </c>
      <c r="B61" s="8" t="s">
        <v>83</v>
      </c>
      <c r="C61" s="2">
        <v>0.15035707392395301</v>
      </c>
      <c r="D61" s="2">
        <v>0.149924184988628</v>
      </c>
      <c r="E61" s="2">
        <v>0.14422715306506201</v>
      </c>
      <c r="F61" s="2">
        <v>0.13446071354918501</v>
      </c>
      <c r="G61" s="2">
        <v>0.131994261119082</v>
      </c>
      <c r="H61" s="2">
        <v>0.127880889251479</v>
      </c>
      <c r="I61" s="2">
        <v>0.120533880903491</v>
      </c>
      <c r="J61" s="2">
        <v>0.120576671035387</v>
      </c>
      <c r="K61" s="2">
        <v>0.115628718762396</v>
      </c>
      <c r="L61" s="2">
        <v>0.111302681992337</v>
      </c>
      <c r="M61" s="2">
        <v>9.5940959409594101E-2</v>
      </c>
      <c r="N61" s="2">
        <v>8.65139949109415E-2</v>
      </c>
    </row>
    <row r="62" spans="1:14" x14ac:dyDescent="0.3">
      <c r="A62" s="8" t="s">
        <v>197</v>
      </c>
      <c r="B62" s="8" t="s">
        <v>79</v>
      </c>
      <c r="C62" s="2">
        <v>0.342154772356704</v>
      </c>
      <c r="D62" s="2">
        <v>0.347329650092081</v>
      </c>
      <c r="E62" s="2">
        <v>0.353838760062477</v>
      </c>
      <c r="F62" s="2">
        <v>0.35925220290545401</v>
      </c>
      <c r="G62" s="2">
        <v>0.36366806136680602</v>
      </c>
      <c r="H62" s="2">
        <v>0.37415973567278099</v>
      </c>
      <c r="I62" s="2">
        <v>0.382134266345944</v>
      </c>
      <c r="J62" s="2">
        <v>0.38918289585097399</v>
      </c>
      <c r="K62" s="2">
        <v>0.39390218948229999</v>
      </c>
      <c r="L62" s="2">
        <v>0.39905060094939898</v>
      </c>
      <c r="M62" s="2">
        <v>0.40590519002860598</v>
      </c>
      <c r="N62" s="2">
        <v>0.41508125247721001</v>
      </c>
    </row>
    <row r="63" spans="1:14" x14ac:dyDescent="0.3">
      <c r="A63" s="8" t="s">
        <v>197</v>
      </c>
      <c r="B63" s="8" t="s">
        <v>80</v>
      </c>
      <c r="C63" s="2">
        <v>4.6406622350432698E-2</v>
      </c>
      <c r="D63" s="2">
        <v>4.7391037446286102E-2</v>
      </c>
      <c r="E63" s="2">
        <v>4.9861828667547799E-2</v>
      </c>
      <c r="F63" s="2">
        <v>5.0607287449392697E-2</v>
      </c>
      <c r="G63" s="2">
        <v>5.1487680148767999E-2</v>
      </c>
      <c r="H63" s="2">
        <v>5.3207246211689603E-2</v>
      </c>
      <c r="I63" s="2">
        <v>5.4450032801224603E-2</v>
      </c>
      <c r="J63" s="2">
        <v>5.5461473327688401E-2</v>
      </c>
      <c r="K63" s="2">
        <v>5.6476365868631098E-2</v>
      </c>
      <c r="L63" s="2">
        <v>5.9892940107059901E-2</v>
      </c>
      <c r="M63" s="2">
        <v>6.1606048222312998E-2</v>
      </c>
      <c r="N63" s="2">
        <v>6.4704716607213594E-2</v>
      </c>
    </row>
    <row r="64" spans="1:14" x14ac:dyDescent="0.3">
      <c r="A64" s="8" t="s">
        <v>197</v>
      </c>
      <c r="B64" s="8" t="s">
        <v>81</v>
      </c>
      <c r="C64" s="2">
        <v>1.6430452778126201E-2</v>
      </c>
      <c r="D64" s="2">
        <v>1.7556783302639701E-2</v>
      </c>
      <c r="E64" s="2">
        <v>1.8863390604349401E-2</v>
      </c>
      <c r="F64" s="2">
        <v>2.0004763038818801E-2</v>
      </c>
      <c r="G64" s="2">
        <v>2.1501627150162701E-2</v>
      </c>
      <c r="H64" s="2">
        <v>2.1989290190269999E-2</v>
      </c>
      <c r="I64" s="2">
        <v>2.3288869451126199E-2</v>
      </c>
      <c r="J64" s="2">
        <v>2.43437764606266E-2</v>
      </c>
      <c r="K64" s="2">
        <v>2.4657253939021899E-2</v>
      </c>
      <c r="L64" s="2">
        <v>2.62599737400263E-2</v>
      </c>
      <c r="M64" s="2">
        <v>2.8504290968532901E-2</v>
      </c>
      <c r="N64" s="2">
        <v>3.0221957986523999E-2</v>
      </c>
    </row>
    <row r="65" spans="1:14" x14ac:dyDescent="0.3">
      <c r="A65" s="8" t="s">
        <v>197</v>
      </c>
      <c r="B65" s="8" t="s">
        <v>82</v>
      </c>
      <c r="C65" s="2">
        <v>0.39056816756553397</v>
      </c>
      <c r="D65" s="2">
        <v>0.38919582565991401</v>
      </c>
      <c r="E65" s="2">
        <v>0.38736032680523902</v>
      </c>
      <c r="F65" s="2">
        <v>0.386044296261015</v>
      </c>
      <c r="G65" s="2">
        <v>0.38540213854021399</v>
      </c>
      <c r="H65" s="2">
        <v>0.37814743078500601</v>
      </c>
      <c r="I65" s="2">
        <v>0.37141919965011999</v>
      </c>
      <c r="J65" s="2">
        <v>0.366850127011008</v>
      </c>
      <c r="K65" s="2">
        <v>0.36525475751995101</v>
      </c>
      <c r="L65" s="2">
        <v>0.35339864660135301</v>
      </c>
      <c r="M65" s="2">
        <v>0.35420923579893698</v>
      </c>
      <c r="N65" s="2">
        <v>0.34948474038842597</v>
      </c>
    </row>
    <row r="66" spans="1:14" x14ac:dyDescent="0.3">
      <c r="A66" s="8" t="s">
        <v>197</v>
      </c>
      <c r="B66" s="8" t="s">
        <v>16</v>
      </c>
      <c r="C66" s="2">
        <v>2.47083908190142E-2</v>
      </c>
      <c r="D66" s="2">
        <v>2.6396562308164499E-2</v>
      </c>
      <c r="E66" s="2">
        <v>2.70335215667428E-2</v>
      </c>
      <c r="F66" s="2">
        <v>2.8697308883067402E-2</v>
      </c>
      <c r="G66" s="2">
        <v>2.9637377963737801E-2</v>
      </c>
      <c r="H66" s="2">
        <v>3.0762219437165301E-2</v>
      </c>
      <c r="I66" s="2">
        <v>3.2254537502733403E-2</v>
      </c>
      <c r="J66" s="2">
        <v>3.30228619813717E-2</v>
      </c>
      <c r="K66" s="2">
        <v>3.4172293840802101E-2</v>
      </c>
      <c r="L66" s="2">
        <v>3.8278961721038299E-2</v>
      </c>
      <c r="M66" s="2">
        <v>4.1377196567225202E-2</v>
      </c>
      <c r="N66" s="2">
        <v>4.2013476020610403E-2</v>
      </c>
    </row>
    <row r="67" spans="1:14" x14ac:dyDescent="0.3">
      <c r="A67" s="8" t="s">
        <v>197</v>
      </c>
      <c r="B67" s="8" t="s">
        <v>83</v>
      </c>
      <c r="C67" s="2">
        <v>0.17973159413018899</v>
      </c>
      <c r="D67" s="2">
        <v>0.17213014119091499</v>
      </c>
      <c r="E67" s="2">
        <v>0.16304217229364401</v>
      </c>
      <c r="F67" s="2">
        <v>0.155394141462253</v>
      </c>
      <c r="G67" s="2">
        <v>0.148303114830311</v>
      </c>
      <c r="H67" s="2">
        <v>0.14173407770308799</v>
      </c>
      <c r="I67" s="2">
        <v>0.13645309424885199</v>
      </c>
      <c r="J67" s="2">
        <v>0.131138865368332</v>
      </c>
      <c r="K67" s="2">
        <v>0.125537139349294</v>
      </c>
      <c r="L67" s="2">
        <v>0.123118876881123</v>
      </c>
      <c r="M67" s="2">
        <v>0.108398038414385</v>
      </c>
      <c r="N67" s="2">
        <v>9.8493856520015896E-2</v>
      </c>
    </row>
    <row r="68" spans="1:14" x14ac:dyDescent="0.3">
      <c r="A68" s="8" t="s">
        <v>198</v>
      </c>
      <c r="B68" s="8" t="s">
        <v>79</v>
      </c>
      <c r="C68" s="2">
        <v>0.27410566216536397</v>
      </c>
      <c r="D68" s="2">
        <v>0.28677598206912802</v>
      </c>
      <c r="E68" s="2">
        <v>0.29653070792311298</v>
      </c>
      <c r="F68" s="2">
        <v>0.30903310677482998</v>
      </c>
      <c r="G68" s="2">
        <v>0.31585746581978702</v>
      </c>
      <c r="H68" s="2">
        <v>0.32193610428464597</v>
      </c>
      <c r="I68" s="2">
        <v>0.330239426220863</v>
      </c>
      <c r="J68" s="2">
        <v>0.341091492776886</v>
      </c>
      <c r="K68" s="2">
        <v>0.34430641821946201</v>
      </c>
      <c r="L68" s="2">
        <v>0.34985274702955199</v>
      </c>
      <c r="M68" s="2">
        <v>0.35819808572617601</v>
      </c>
      <c r="N68" s="2">
        <v>0.36717589645660897</v>
      </c>
    </row>
    <row r="69" spans="1:14" x14ac:dyDescent="0.3">
      <c r="A69" s="8" t="s">
        <v>198</v>
      </c>
      <c r="B69" s="8" t="s">
        <v>80</v>
      </c>
      <c r="C69" s="2">
        <v>1.8123667377398699E-2</v>
      </c>
      <c r="D69" s="2">
        <v>2.0172230742007798E-2</v>
      </c>
      <c r="E69" s="2">
        <v>2.0862634786685399E-2</v>
      </c>
      <c r="F69" s="2">
        <v>2.7406270554702902E-2</v>
      </c>
      <c r="G69" s="2">
        <v>3.0143180105501099E-2</v>
      </c>
      <c r="H69" s="2">
        <v>3.2375253766427997E-2</v>
      </c>
      <c r="I69" s="2">
        <v>3.52283514397215E-2</v>
      </c>
      <c r="J69" s="2">
        <v>3.8623595505618002E-2</v>
      </c>
      <c r="K69" s="2">
        <v>4.2339544513457603E-2</v>
      </c>
      <c r="L69" s="2">
        <v>5.1081547679496297E-2</v>
      </c>
      <c r="M69" s="2">
        <v>5.6803995006242197E-2</v>
      </c>
      <c r="N69" s="2">
        <v>5.97284107786972E-2</v>
      </c>
    </row>
    <row r="70" spans="1:14" x14ac:dyDescent="0.3">
      <c r="A70" s="8" t="s">
        <v>198</v>
      </c>
      <c r="B70" s="8" t="s">
        <v>81</v>
      </c>
      <c r="C70" s="2">
        <v>1.1490168206586099E-2</v>
      </c>
      <c r="D70" s="2">
        <v>1.13247611183202E-2</v>
      </c>
      <c r="E70" s="2">
        <v>1.2072198781059499E-2</v>
      </c>
      <c r="F70" s="2">
        <v>1.3264634948476199E-2</v>
      </c>
      <c r="G70" s="2">
        <v>1.4640973194100499E-2</v>
      </c>
      <c r="H70" s="2">
        <v>1.50657121487338E-2</v>
      </c>
      <c r="I70" s="2">
        <v>1.5504693597721801E-2</v>
      </c>
      <c r="J70" s="2">
        <v>1.61516853932584E-2</v>
      </c>
      <c r="K70" s="2">
        <v>1.7080745341614901E-2</v>
      </c>
      <c r="L70" s="2">
        <v>1.6756372499238299E-2</v>
      </c>
      <c r="M70" s="2">
        <v>1.81023720349563E-2</v>
      </c>
      <c r="N70" s="2">
        <v>1.8247400806280501E-2</v>
      </c>
    </row>
    <row r="71" spans="1:14" x14ac:dyDescent="0.3">
      <c r="A71" s="8" t="s">
        <v>198</v>
      </c>
      <c r="B71" s="8" t="s">
        <v>82</v>
      </c>
      <c r="C71" s="2">
        <v>0.53233830845771102</v>
      </c>
      <c r="D71" s="2">
        <v>0.52082104518107797</v>
      </c>
      <c r="E71" s="2">
        <v>0.51336146272855099</v>
      </c>
      <c r="F71" s="2">
        <v>0.49802674852006101</v>
      </c>
      <c r="G71" s="2">
        <v>0.49068791043169302</v>
      </c>
      <c r="H71" s="2">
        <v>0.48530825942942601</v>
      </c>
      <c r="I71" s="2">
        <v>0.47727033013395198</v>
      </c>
      <c r="J71" s="2">
        <v>0.46799759229534499</v>
      </c>
      <c r="K71" s="2">
        <v>0.46180124223602498</v>
      </c>
      <c r="L71" s="2">
        <v>0.45089875088859499</v>
      </c>
      <c r="M71" s="2">
        <v>0.45016645859342502</v>
      </c>
      <c r="N71" s="2">
        <v>0.44748567791215799</v>
      </c>
    </row>
    <row r="72" spans="1:14" x14ac:dyDescent="0.3">
      <c r="A72" s="8" t="s">
        <v>198</v>
      </c>
      <c r="B72" s="8" t="s">
        <v>16</v>
      </c>
      <c r="C72" s="2">
        <v>1.06609808102345E-2</v>
      </c>
      <c r="D72" s="2">
        <v>1.1442727379969301E-2</v>
      </c>
      <c r="E72" s="2">
        <v>1.3009845288326299E-2</v>
      </c>
      <c r="F72" s="2">
        <v>1.2826134619601E-2</v>
      </c>
      <c r="G72" s="2">
        <v>1.3133814188825499E-2</v>
      </c>
      <c r="H72" s="2">
        <v>1.3890372903087899E-2</v>
      </c>
      <c r="I72" s="2">
        <v>1.4977323067187E-2</v>
      </c>
      <c r="J72" s="2">
        <v>1.58507223113965E-2</v>
      </c>
      <c r="K72" s="2">
        <v>1.6149068322981401E-2</v>
      </c>
      <c r="L72" s="2">
        <v>1.75688026810196E-2</v>
      </c>
      <c r="M72" s="2">
        <v>2.0495214315438999E-2</v>
      </c>
      <c r="N72" s="2">
        <v>2.1642266072565201E-2</v>
      </c>
    </row>
    <row r="73" spans="1:14" x14ac:dyDescent="0.3">
      <c r="A73" s="8" t="s">
        <v>198</v>
      </c>
      <c r="B73" s="8" t="s">
        <v>83</v>
      </c>
      <c r="C73" s="2">
        <v>0.153281212982706</v>
      </c>
      <c r="D73" s="2">
        <v>0.14946325350949599</v>
      </c>
      <c r="E73" s="2">
        <v>0.144163150492264</v>
      </c>
      <c r="F73" s="2">
        <v>0.139443104582328</v>
      </c>
      <c r="G73" s="2">
        <v>0.13553665626009301</v>
      </c>
      <c r="H73" s="2">
        <v>0.131424297467678</v>
      </c>
      <c r="I73" s="2">
        <v>0.126779875540555</v>
      </c>
      <c r="J73" s="2">
        <v>0.120284911717496</v>
      </c>
      <c r="K73" s="2">
        <v>0.11832298136645999</v>
      </c>
      <c r="L73" s="2">
        <v>0.113841779222098</v>
      </c>
      <c r="M73" s="2">
        <v>9.6233874323762E-2</v>
      </c>
      <c r="N73" s="2">
        <v>8.5720347973689798E-2</v>
      </c>
    </row>
    <row r="74" spans="1:14" x14ac:dyDescent="0.3">
      <c r="A74" s="8" t="s">
        <v>199</v>
      </c>
      <c r="B74" s="8" t="s">
        <v>79</v>
      </c>
      <c r="C74" s="2">
        <v>0.17801899592944401</v>
      </c>
      <c r="D74" s="2">
        <v>0.19058762350493999</v>
      </c>
      <c r="E74" s="2">
        <v>0.196643319677547</v>
      </c>
      <c r="F74" s="2">
        <v>0.19326241134751801</v>
      </c>
      <c r="G74" s="2">
        <v>0.19791948122129199</v>
      </c>
      <c r="H74" s="2">
        <v>0.20144365726507199</v>
      </c>
      <c r="I74" s="2">
        <v>0.20270270270270299</v>
      </c>
      <c r="J74" s="2">
        <v>0.205341795583763</v>
      </c>
      <c r="K74" s="2">
        <v>0.20857929948838999</v>
      </c>
      <c r="L74" s="2">
        <v>0.21514694800301401</v>
      </c>
      <c r="M74" s="2">
        <v>0.2218017578125</v>
      </c>
      <c r="N74" s="2">
        <v>0.22902733779185699</v>
      </c>
    </row>
    <row r="75" spans="1:14" x14ac:dyDescent="0.3">
      <c r="A75" s="8" t="s">
        <v>199</v>
      </c>
      <c r="B75" s="8" t="s">
        <v>80</v>
      </c>
      <c r="C75" s="2">
        <v>1.20759837177748E-2</v>
      </c>
      <c r="D75" s="2">
        <v>1.4040561622464901E-2</v>
      </c>
      <c r="E75" s="2">
        <v>1.65190960750628E-2</v>
      </c>
      <c r="F75" s="2">
        <v>1.8003273322422301E-2</v>
      </c>
      <c r="G75" s="2">
        <v>1.9454201567143999E-2</v>
      </c>
      <c r="H75" s="2">
        <v>2.0451811255179801E-2</v>
      </c>
      <c r="I75" s="2">
        <v>2.2344126304522299E-2</v>
      </c>
      <c r="J75" s="2">
        <v>2.28745206928468E-2</v>
      </c>
      <c r="K75" s="2">
        <v>2.6498753771481001E-2</v>
      </c>
      <c r="L75" s="2">
        <v>3.0017583521728199E-2</v>
      </c>
      <c r="M75" s="2">
        <v>4.23583984375E-2</v>
      </c>
      <c r="N75" s="2">
        <v>5.73741640267511E-2</v>
      </c>
    </row>
    <row r="76" spans="1:14" x14ac:dyDescent="0.3">
      <c r="A76" s="8" t="s">
        <v>199</v>
      </c>
      <c r="B76" s="8" t="s">
        <v>81</v>
      </c>
      <c r="C76" s="2">
        <v>1.09905020352782E-2</v>
      </c>
      <c r="D76" s="2">
        <v>1.0790431617264701E-2</v>
      </c>
      <c r="E76" s="2">
        <v>1.17615964054447E-2</v>
      </c>
      <c r="F76" s="2">
        <v>1.21385706492089E-2</v>
      </c>
      <c r="G76" s="2">
        <v>1.3509862199405601E-2</v>
      </c>
      <c r="H76" s="2">
        <v>1.41692287127389E-2</v>
      </c>
      <c r="I76" s="2">
        <v>1.53866738025154E-2</v>
      </c>
      <c r="J76" s="2">
        <v>1.5998942218696299E-2</v>
      </c>
      <c r="K76" s="2">
        <v>1.8365472910927501E-2</v>
      </c>
      <c r="L76" s="2">
        <v>1.9090680733484099E-2</v>
      </c>
      <c r="M76" s="2">
        <v>2.001953125E-2</v>
      </c>
      <c r="N76" s="2">
        <v>2.1588642496773398E-2</v>
      </c>
    </row>
    <row r="77" spans="1:14" x14ac:dyDescent="0.3">
      <c r="A77" s="8" t="s">
        <v>199</v>
      </c>
      <c r="B77" s="8" t="s">
        <v>82</v>
      </c>
      <c r="C77" s="2">
        <v>0.637720488466757</v>
      </c>
      <c r="D77" s="2">
        <v>0.62649505980239195</v>
      </c>
      <c r="E77" s="2">
        <v>0.62058940134795804</v>
      </c>
      <c r="F77" s="2">
        <v>0.62752318603382395</v>
      </c>
      <c r="G77" s="2">
        <v>0.62496622534450197</v>
      </c>
      <c r="H77" s="2">
        <v>0.623446063360513</v>
      </c>
      <c r="I77" s="2">
        <v>0.62255820176612298</v>
      </c>
      <c r="J77" s="2">
        <v>0.62237207457358201</v>
      </c>
      <c r="K77" s="2">
        <v>0.61839170930080001</v>
      </c>
      <c r="L77" s="2">
        <v>0.61152976639035395</v>
      </c>
      <c r="M77" s="2">
        <v>0.60498046875</v>
      </c>
      <c r="N77" s="2">
        <v>0.59145840666432004</v>
      </c>
    </row>
    <row r="78" spans="1:14" x14ac:dyDescent="0.3">
      <c r="A78" s="8" t="s">
        <v>199</v>
      </c>
      <c r="B78" s="8" t="s">
        <v>16</v>
      </c>
      <c r="C78" s="2">
        <v>8.9552238805970207E-3</v>
      </c>
      <c r="D78" s="2">
        <v>1.02704108164327E-2</v>
      </c>
      <c r="E78" s="2">
        <v>1.1497290868243699E-2</v>
      </c>
      <c r="F78" s="2">
        <v>1.1593016912165801E-2</v>
      </c>
      <c r="G78" s="2">
        <v>1.24290732234531E-2</v>
      </c>
      <c r="H78" s="2">
        <v>1.28325090228579E-2</v>
      </c>
      <c r="I78" s="2">
        <v>1.2844527696012799E-2</v>
      </c>
      <c r="J78" s="2">
        <v>1.4015602274229801E-2</v>
      </c>
      <c r="K78" s="2">
        <v>1.31181949363768E-2</v>
      </c>
      <c r="L78" s="2">
        <v>1.4192413966340099E-2</v>
      </c>
      <c r="M78" s="2">
        <v>1.64794921875E-2</v>
      </c>
      <c r="N78" s="2">
        <v>1.8772732605889901E-2</v>
      </c>
    </row>
    <row r="79" spans="1:14" x14ac:dyDescent="0.3">
      <c r="A79" s="8" t="s">
        <v>199</v>
      </c>
      <c r="B79" s="8" t="s">
        <v>83</v>
      </c>
      <c r="C79" s="2">
        <v>0.15223880597014899</v>
      </c>
      <c r="D79" s="2">
        <v>0.14781591263650501</v>
      </c>
      <c r="E79" s="2">
        <v>0.142989295625743</v>
      </c>
      <c r="F79" s="2">
        <v>0.13747954173486099</v>
      </c>
      <c r="G79" s="2">
        <v>0.13172115644420401</v>
      </c>
      <c r="H79" s="2">
        <v>0.12765673038363901</v>
      </c>
      <c r="I79" s="2">
        <v>0.124163767728124</v>
      </c>
      <c r="J79" s="2">
        <v>0.119397064656882</v>
      </c>
      <c r="K79" s="2">
        <v>0.115046569592024</v>
      </c>
      <c r="L79" s="2">
        <v>0.110022607385079</v>
      </c>
      <c r="M79" s="2">
        <v>9.43603515625E-2</v>
      </c>
      <c r="N79" s="2">
        <v>8.1778716414408106E-2</v>
      </c>
    </row>
    <row r="80" spans="1:14" x14ac:dyDescent="0.3">
      <c r="A80" s="8" t="s">
        <v>200</v>
      </c>
      <c r="B80" s="8" t="s">
        <v>79</v>
      </c>
      <c r="C80" s="2">
        <v>0.235671936758893</v>
      </c>
      <c r="D80" s="2">
        <v>0.23212452959288399</v>
      </c>
      <c r="E80" s="2">
        <v>0.23826291079812201</v>
      </c>
      <c r="F80" s="2">
        <v>0.248428179912945</v>
      </c>
      <c r="G80" s="2">
        <v>0.25178147268408602</v>
      </c>
      <c r="H80" s="2">
        <v>0.25733809597763602</v>
      </c>
      <c r="I80" s="2">
        <v>0.25925359437136702</v>
      </c>
      <c r="J80" s="2">
        <v>0.26530303030302999</v>
      </c>
      <c r="K80" s="2">
        <v>0.27067669172932302</v>
      </c>
      <c r="L80" s="2">
        <v>0.272378516624041</v>
      </c>
      <c r="M80" s="2">
        <v>0.28685372454066399</v>
      </c>
      <c r="N80" s="2">
        <v>0.31051526010132202</v>
      </c>
    </row>
    <row r="81" spans="1:14" x14ac:dyDescent="0.3">
      <c r="A81" s="8" t="s">
        <v>200</v>
      </c>
      <c r="B81" s="8" t="s">
        <v>80</v>
      </c>
      <c r="C81" s="2">
        <v>1.366930171278E-2</v>
      </c>
      <c r="D81" s="2">
        <v>1.3855627779678401E-2</v>
      </c>
      <c r="E81" s="2">
        <v>1.60965794768612E-2</v>
      </c>
      <c r="F81" s="2">
        <v>1.8861841044655801E-2</v>
      </c>
      <c r="G81" s="2">
        <v>1.9477434679334899E-2</v>
      </c>
      <c r="H81" s="2">
        <v>2.2053113837552402E-2</v>
      </c>
      <c r="I81" s="2">
        <v>2.2636892015907E-2</v>
      </c>
      <c r="J81" s="2">
        <v>2.5303030303030299E-2</v>
      </c>
      <c r="K81" s="2">
        <v>2.8011204481792701E-2</v>
      </c>
      <c r="L81" s="2">
        <v>3.4668940039783998E-2</v>
      </c>
      <c r="M81" s="2">
        <v>4.1019797749608303E-2</v>
      </c>
      <c r="N81" s="2">
        <v>7.2037563326331405E-2</v>
      </c>
    </row>
    <row r="82" spans="1:14" x14ac:dyDescent="0.3">
      <c r="A82" s="8" t="s">
        <v>200</v>
      </c>
      <c r="B82" s="8" t="s">
        <v>81</v>
      </c>
      <c r="C82" s="2">
        <v>1.4163372859024999E-2</v>
      </c>
      <c r="D82" s="2">
        <v>1.4710913445090699E-2</v>
      </c>
      <c r="E82" s="2">
        <v>1.55935613682093E-2</v>
      </c>
      <c r="F82" s="2">
        <v>1.6766080928582901E-2</v>
      </c>
      <c r="G82" s="2">
        <v>1.7735550277118001E-2</v>
      </c>
      <c r="H82" s="2">
        <v>1.9257648703214801E-2</v>
      </c>
      <c r="I82" s="2">
        <v>2.0342612419700201E-2</v>
      </c>
      <c r="J82" s="2">
        <v>2.12121212121212E-2</v>
      </c>
      <c r="K82" s="2">
        <v>2.1671826625387001E-2</v>
      </c>
      <c r="L82" s="2">
        <v>2.27337311736289E-2</v>
      </c>
      <c r="M82" s="2">
        <v>2.3928215353938201E-2</v>
      </c>
      <c r="N82" s="2">
        <v>2.37242061040405E-2</v>
      </c>
    </row>
    <row r="83" spans="1:14" x14ac:dyDescent="0.3">
      <c r="A83" s="8" t="s">
        <v>200</v>
      </c>
      <c r="B83" s="8" t="s">
        <v>82</v>
      </c>
      <c r="C83" s="2">
        <v>0.561429512516469</v>
      </c>
      <c r="D83" s="2">
        <v>0.56465959630516604</v>
      </c>
      <c r="E83" s="2">
        <v>0.56086519114688105</v>
      </c>
      <c r="F83" s="2">
        <v>0.55328067064323705</v>
      </c>
      <c r="G83" s="2">
        <v>0.55344418052256505</v>
      </c>
      <c r="H83" s="2">
        <v>0.54853238080447297</v>
      </c>
      <c r="I83" s="2">
        <v>0.55001529519730796</v>
      </c>
      <c r="J83" s="2">
        <v>0.54409090909090896</v>
      </c>
      <c r="K83" s="2">
        <v>0.53899454518649603</v>
      </c>
      <c r="L83" s="2">
        <v>0.53182722364307999</v>
      </c>
      <c r="M83" s="2">
        <v>0.52471157954707304</v>
      </c>
      <c r="N83" s="2">
        <v>0.48387495366366001</v>
      </c>
    </row>
    <row r="84" spans="1:14" x14ac:dyDescent="0.3">
      <c r="A84" s="8" t="s">
        <v>200</v>
      </c>
      <c r="B84" s="8" t="s">
        <v>16</v>
      </c>
      <c r="C84" s="2">
        <v>1.2516469038208199E-2</v>
      </c>
      <c r="D84" s="2">
        <v>1.21450564488539E-2</v>
      </c>
      <c r="E84" s="2">
        <v>1.3246143527833701E-2</v>
      </c>
      <c r="F84" s="2">
        <v>1.6604868611962E-2</v>
      </c>
      <c r="G84" s="2">
        <v>1.7893903404592199E-2</v>
      </c>
      <c r="H84" s="2">
        <v>1.8791737847491798E-2</v>
      </c>
      <c r="I84" s="2">
        <v>1.89660446619761E-2</v>
      </c>
      <c r="J84" s="2">
        <v>2.0151515151515201E-2</v>
      </c>
      <c r="K84" s="2">
        <v>2.19666814094059E-2</v>
      </c>
      <c r="L84" s="2">
        <v>2.42966751918159E-2</v>
      </c>
      <c r="M84" s="2">
        <v>2.5779803446802401E-2</v>
      </c>
      <c r="N84" s="2">
        <v>3.1261584085011701E-2</v>
      </c>
    </row>
    <row r="85" spans="1:14" x14ac:dyDescent="0.3">
      <c r="A85" s="8" t="s">
        <v>200</v>
      </c>
      <c r="B85" s="8" t="s">
        <v>83</v>
      </c>
      <c r="C85" s="2">
        <v>0.16254940711462501</v>
      </c>
      <c r="D85" s="2">
        <v>0.16250427642832699</v>
      </c>
      <c r="E85" s="2">
        <v>0.15593561368209299</v>
      </c>
      <c r="F85" s="2">
        <v>0.14605835885861701</v>
      </c>
      <c r="G85" s="2">
        <v>0.13966745843230399</v>
      </c>
      <c r="H85" s="2">
        <v>0.134027022829632</v>
      </c>
      <c r="I85" s="2">
        <v>0.128785561333741</v>
      </c>
      <c r="J85" s="2">
        <v>0.123939393939394</v>
      </c>
      <c r="K85" s="2">
        <v>0.11867905056759501</v>
      </c>
      <c r="L85" s="2">
        <v>0.11409491332765</v>
      </c>
      <c r="M85" s="2">
        <v>9.7706879361914301E-2</v>
      </c>
      <c r="N85" s="2">
        <v>7.8586432719634294E-2</v>
      </c>
    </row>
    <row r="86" spans="1:14" x14ac:dyDescent="0.3">
      <c r="A86" s="8" t="s">
        <v>201</v>
      </c>
      <c r="B86" s="8" t="s">
        <v>79</v>
      </c>
      <c r="C86" s="2">
        <v>0.15238817285822601</v>
      </c>
      <c r="D86" s="2">
        <v>0.16063515509601201</v>
      </c>
      <c r="E86" s="2">
        <v>0.16749379652605501</v>
      </c>
      <c r="F86" s="2">
        <v>0.16422363471267401</v>
      </c>
      <c r="G86" s="2">
        <v>0.17153797064454401</v>
      </c>
      <c r="H86" s="2">
        <v>0.177959697732997</v>
      </c>
      <c r="I86" s="2">
        <v>0.18142603400152199</v>
      </c>
      <c r="J86" s="2">
        <v>0.18514328808446501</v>
      </c>
      <c r="K86" s="2">
        <v>0.203237205060983</v>
      </c>
      <c r="L86" s="2">
        <v>0.21139896373056999</v>
      </c>
      <c r="M86" s="2">
        <v>0.225447181910226</v>
      </c>
      <c r="N86" s="2">
        <v>0.23350027824151401</v>
      </c>
    </row>
    <row r="87" spans="1:14" x14ac:dyDescent="0.3">
      <c r="A87" s="8" t="s">
        <v>201</v>
      </c>
      <c r="B87" s="8" t="s">
        <v>80</v>
      </c>
      <c r="C87" s="2">
        <v>1.70583775587566E-2</v>
      </c>
      <c r="D87" s="2">
        <v>1.8463810930576099E-2</v>
      </c>
      <c r="E87" s="2">
        <v>1.9106699751860998E-2</v>
      </c>
      <c r="F87" s="2">
        <v>2.1792709819691301E-2</v>
      </c>
      <c r="G87" s="2">
        <v>2.3101467772814299E-2</v>
      </c>
      <c r="H87" s="2">
        <v>2.3551637279596999E-2</v>
      </c>
      <c r="I87" s="2">
        <v>2.4613042375031698E-2</v>
      </c>
      <c r="J87" s="2">
        <v>2.8657616892910999E-2</v>
      </c>
      <c r="K87" s="2">
        <v>3.1802120141342802E-2</v>
      </c>
      <c r="L87" s="2">
        <v>3.4887737478411097E-2</v>
      </c>
      <c r="M87" s="2">
        <v>3.9262009224884702E-2</v>
      </c>
      <c r="N87" s="2">
        <v>4.4073455759599298E-2</v>
      </c>
    </row>
    <row r="88" spans="1:14" x14ac:dyDescent="0.3">
      <c r="A88" s="8" t="s">
        <v>201</v>
      </c>
      <c r="B88" s="8" t="s">
        <v>81</v>
      </c>
      <c r="C88" s="2">
        <v>1.38994187515795E-2</v>
      </c>
      <c r="D88" s="2">
        <v>1.4647956671590299E-2</v>
      </c>
      <c r="E88" s="2">
        <v>1.5136476426799E-2</v>
      </c>
      <c r="F88" s="2">
        <v>1.76417174730834E-2</v>
      </c>
      <c r="G88" s="2">
        <v>1.8251435864709599E-2</v>
      </c>
      <c r="H88" s="2">
        <v>1.97732997481108E-2</v>
      </c>
      <c r="I88" s="2">
        <v>2.0553159096675998E-2</v>
      </c>
      <c r="J88" s="2">
        <v>2.1241830065359499E-2</v>
      </c>
      <c r="K88" s="2">
        <v>2.0517496865382401E-2</v>
      </c>
      <c r="L88" s="2">
        <v>2.2913068508923402E-2</v>
      </c>
      <c r="M88" s="2">
        <v>2.5087186410169899E-2</v>
      </c>
      <c r="N88" s="2">
        <v>2.4819143016137999E-2</v>
      </c>
    </row>
    <row r="89" spans="1:14" x14ac:dyDescent="0.3">
      <c r="A89" s="8" t="s">
        <v>201</v>
      </c>
      <c r="B89" s="8" t="s">
        <v>82</v>
      </c>
      <c r="C89" s="2">
        <v>0.64657568865301995</v>
      </c>
      <c r="D89" s="2">
        <v>0.639463318562285</v>
      </c>
      <c r="E89" s="2">
        <v>0.63870967741935503</v>
      </c>
      <c r="F89" s="2">
        <v>0.64275522117006101</v>
      </c>
      <c r="G89" s="2">
        <v>0.64007657945118102</v>
      </c>
      <c r="H89" s="2">
        <v>0.63589420654911799</v>
      </c>
      <c r="I89" s="2">
        <v>0.633341791423497</v>
      </c>
      <c r="J89" s="2">
        <v>0.62644544997486196</v>
      </c>
      <c r="K89" s="2">
        <v>0.610281545651431</v>
      </c>
      <c r="L89" s="2">
        <v>0.59712147380541203</v>
      </c>
      <c r="M89" s="2">
        <v>0.59275509056136799</v>
      </c>
      <c r="N89" s="2">
        <v>0.58764607679465797</v>
      </c>
    </row>
    <row r="90" spans="1:14" x14ac:dyDescent="0.3">
      <c r="A90" s="8" t="s">
        <v>201</v>
      </c>
      <c r="B90" s="8" t="s">
        <v>16</v>
      </c>
      <c r="C90" s="2">
        <v>1.1498610058124799E-2</v>
      </c>
      <c r="D90" s="2">
        <v>1.29246676514032E-2</v>
      </c>
      <c r="E90" s="2">
        <v>1.1910669975186101E-2</v>
      </c>
      <c r="F90" s="2">
        <v>1.2712414061486601E-2</v>
      </c>
      <c r="G90" s="2">
        <v>1.3529036375239299E-2</v>
      </c>
      <c r="H90" s="2">
        <v>1.4987405541561701E-2</v>
      </c>
      <c r="I90" s="2">
        <v>1.52245622938341E-2</v>
      </c>
      <c r="J90" s="2">
        <v>1.8225238813474098E-2</v>
      </c>
      <c r="K90" s="2">
        <v>1.92636498347202E-2</v>
      </c>
      <c r="L90" s="2">
        <v>2.0725388601036301E-2</v>
      </c>
      <c r="M90" s="2">
        <v>2.2499718753515599E-2</v>
      </c>
      <c r="N90" s="2">
        <v>2.5820812465219799E-2</v>
      </c>
    </row>
    <row r="91" spans="1:14" x14ac:dyDescent="0.3">
      <c r="A91" s="8" t="s">
        <v>201</v>
      </c>
      <c r="B91" s="8" t="s">
        <v>83</v>
      </c>
      <c r="C91" s="2">
        <v>0.158579732120293</v>
      </c>
      <c r="D91" s="2">
        <v>0.15386509108813401</v>
      </c>
      <c r="E91" s="2">
        <v>0.14764267990074401</v>
      </c>
      <c r="F91" s="2">
        <v>0.140874302763004</v>
      </c>
      <c r="G91" s="2">
        <v>0.133503509891512</v>
      </c>
      <c r="H91" s="2">
        <v>0.127833753148615</v>
      </c>
      <c r="I91" s="2">
        <v>0.124841410809439</v>
      </c>
      <c r="J91" s="2">
        <v>0.120286576168929</v>
      </c>
      <c r="K91" s="2">
        <v>0.11489798244614199</v>
      </c>
      <c r="L91" s="2">
        <v>0.112953367875648</v>
      </c>
      <c r="M91" s="2">
        <v>9.4948813139835705E-2</v>
      </c>
      <c r="N91" s="2">
        <v>8.4140233722871494E-2</v>
      </c>
    </row>
    <row r="92" spans="1:14" x14ac:dyDescent="0.3">
      <c r="A92" s="8" t="s">
        <v>202</v>
      </c>
      <c r="B92" s="8" t="s">
        <v>79</v>
      </c>
      <c r="C92" s="2">
        <v>4.6680866169684102E-2</v>
      </c>
      <c r="D92" s="2">
        <v>4.6922938097816301E-2</v>
      </c>
      <c r="E92" s="2">
        <v>4.9402823018458199E-2</v>
      </c>
      <c r="F92" s="2">
        <v>6.6264049656098001E-2</v>
      </c>
      <c r="G92" s="2">
        <v>6.68444740790132E-2</v>
      </c>
      <c r="H92" s="2">
        <v>6.6916313904265695E-2</v>
      </c>
      <c r="I92" s="2">
        <v>7.1143723081831201E-2</v>
      </c>
      <c r="J92" s="2">
        <v>7.3132699204740401E-2</v>
      </c>
      <c r="K92" s="2">
        <v>5.6326917008520001E-2</v>
      </c>
      <c r="L92" s="2">
        <v>5.84983878397052E-2</v>
      </c>
      <c r="M92" s="2">
        <v>6.2450841591945902E-2</v>
      </c>
      <c r="N92" s="2">
        <v>6.7515132702157393E-2</v>
      </c>
    </row>
    <row r="93" spans="1:14" x14ac:dyDescent="0.3">
      <c r="A93" s="8" t="s">
        <v>202</v>
      </c>
      <c r="B93" s="8" t="s">
        <v>80</v>
      </c>
      <c r="C93" s="2">
        <v>4.4373446929357498E-3</v>
      </c>
      <c r="D93" s="2">
        <v>4.6922938097816299E-3</v>
      </c>
      <c r="E93" s="2">
        <v>5.0669562070213498E-3</v>
      </c>
      <c r="F93" s="2">
        <v>5.2004697198456597E-3</v>
      </c>
      <c r="G93" s="2">
        <v>5.5009168194699101E-3</v>
      </c>
      <c r="H93" s="2">
        <v>5.5356561380657801E-3</v>
      </c>
      <c r="I93" s="2">
        <v>5.7425426702823398E-3</v>
      </c>
      <c r="J93" s="2">
        <v>7.9525962887884005E-3</v>
      </c>
      <c r="K93" s="2">
        <v>7.7311454717576503E-3</v>
      </c>
      <c r="L93" s="2">
        <v>1.02871180715492E-2</v>
      </c>
      <c r="M93" s="2">
        <v>1.3685700802265201E-2</v>
      </c>
      <c r="N93" s="2">
        <v>2.2194629830824101E-2</v>
      </c>
    </row>
    <row r="94" spans="1:14" x14ac:dyDescent="0.3">
      <c r="A94" s="8" t="s">
        <v>202</v>
      </c>
      <c r="B94" s="8" t="s">
        <v>81</v>
      </c>
      <c r="C94" s="2">
        <v>1.11821086261981E-2</v>
      </c>
      <c r="D94" s="2">
        <v>1.11893160079408E-2</v>
      </c>
      <c r="E94" s="2">
        <v>1.15816141874774E-2</v>
      </c>
      <c r="F94" s="2">
        <v>1.30850528434826E-2</v>
      </c>
      <c r="G94" s="2">
        <v>1.38356392732122E-2</v>
      </c>
      <c r="H94" s="2">
        <v>1.43275805926408E-2</v>
      </c>
      <c r="I94" s="2">
        <v>1.3399266230658799E-2</v>
      </c>
      <c r="J94" s="2">
        <v>1.4969593014189901E-2</v>
      </c>
      <c r="K94" s="2">
        <v>1.43578415904071E-2</v>
      </c>
      <c r="L94" s="2">
        <v>1.3972055888223599E-2</v>
      </c>
      <c r="M94" s="2">
        <v>1.52587698599969E-2</v>
      </c>
      <c r="N94" s="2">
        <v>1.6141548967872101E-2</v>
      </c>
    </row>
    <row r="95" spans="1:14" x14ac:dyDescent="0.3">
      <c r="A95" s="8" t="s">
        <v>202</v>
      </c>
      <c r="B95" s="8" t="s">
        <v>82</v>
      </c>
      <c r="C95" s="2">
        <v>0.78878239261625804</v>
      </c>
      <c r="D95" s="2">
        <v>0.79011008843169095</v>
      </c>
      <c r="E95" s="2">
        <v>0.79207383279044496</v>
      </c>
      <c r="F95" s="2">
        <v>0.77403120281831905</v>
      </c>
      <c r="G95" s="2">
        <v>0.77646274379063196</v>
      </c>
      <c r="H95" s="2">
        <v>0.77808531422989302</v>
      </c>
      <c r="I95" s="2">
        <v>0.77907162226830395</v>
      </c>
      <c r="J95" s="2">
        <v>0.77623577108997299</v>
      </c>
      <c r="K95" s="2">
        <v>0.79851688229725504</v>
      </c>
      <c r="L95" s="2">
        <v>0.79855673268846905</v>
      </c>
      <c r="M95" s="2">
        <v>0.80604058518168997</v>
      </c>
      <c r="N95" s="2">
        <v>0.803352475554866</v>
      </c>
    </row>
    <row r="96" spans="1:14" x14ac:dyDescent="0.3">
      <c r="A96" s="8" t="s">
        <v>202</v>
      </c>
      <c r="B96" s="8" t="s">
        <v>16</v>
      </c>
      <c r="C96" s="2">
        <v>4.4373446929357498E-3</v>
      </c>
      <c r="D96" s="2">
        <v>4.5118209709438702E-3</v>
      </c>
      <c r="E96" s="2">
        <v>4.88599348534202E-3</v>
      </c>
      <c r="F96" s="2">
        <v>5.8714980707934902E-3</v>
      </c>
      <c r="G96" s="2">
        <v>5.8343057176195997E-3</v>
      </c>
      <c r="H96" s="2">
        <v>5.5356561380657801E-3</v>
      </c>
      <c r="I96" s="2">
        <v>6.2210878928058702E-3</v>
      </c>
      <c r="J96" s="2">
        <v>7.6407297676594401E-3</v>
      </c>
      <c r="K96" s="2">
        <v>7.2578100347112703E-3</v>
      </c>
      <c r="L96" s="2">
        <v>7.67695378473822E-3</v>
      </c>
      <c r="M96" s="2">
        <v>9.2811074406166406E-3</v>
      </c>
      <c r="N96" s="2">
        <v>1.02436753065342E-2</v>
      </c>
    </row>
    <row r="97" spans="1:15" x14ac:dyDescent="0.3">
      <c r="A97" s="8" t="s">
        <v>202</v>
      </c>
      <c r="B97" s="8" t="s">
        <v>83</v>
      </c>
      <c r="C97" s="2">
        <v>0.14447994320198801</v>
      </c>
      <c r="D97" s="2">
        <v>0.14257354268182601</v>
      </c>
      <c r="E97" s="2">
        <v>0.136988780311256</v>
      </c>
      <c r="F97" s="2">
        <v>0.135547726891461</v>
      </c>
      <c r="G97" s="2">
        <v>0.131521920320053</v>
      </c>
      <c r="H97" s="2">
        <v>0.129599478997069</v>
      </c>
      <c r="I97" s="2">
        <v>0.124421757856117</v>
      </c>
      <c r="J97" s="2">
        <v>0.12006861063464799</v>
      </c>
      <c r="K97" s="2">
        <v>0.11580940359734899</v>
      </c>
      <c r="L97" s="2">
        <v>0.111008751727315</v>
      </c>
      <c r="M97" s="2">
        <v>9.3282995123485896E-2</v>
      </c>
      <c r="N97" s="2">
        <v>8.0552537637746405E-2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79</v>
      </c>
      <c r="C102" s="2">
        <v>4.98281786941581E-2</v>
      </c>
      <c r="D102" s="2">
        <v>7.2831423895253697E-2</v>
      </c>
      <c r="E102" s="2">
        <v>-0.101449275362319</v>
      </c>
      <c r="F102" s="2">
        <v>3.2258064516128997E-2</v>
      </c>
      <c r="G102" s="2">
        <v>4.2763157894736802E-2</v>
      </c>
      <c r="H102" s="2">
        <v>1.8927444794952699E-2</v>
      </c>
      <c r="I102" s="2">
        <v>-7.4303405572755402E-2</v>
      </c>
      <c r="J102" s="2">
        <v>0.18227424749163901</v>
      </c>
      <c r="K102" s="2">
        <v>8.8401697312588401E-2</v>
      </c>
      <c r="L102" s="2">
        <v>0.21572449642625099</v>
      </c>
      <c r="M102" s="2">
        <v>-1.7637626937466601E-2</v>
      </c>
      <c r="N102" s="3">
        <v>0.53678929765886296</v>
      </c>
      <c r="O102" s="3">
        <v>0.40198321891685701</v>
      </c>
    </row>
    <row r="103" spans="1:15" x14ac:dyDescent="0.3">
      <c r="A103" s="8" t="s">
        <v>196</v>
      </c>
      <c r="B103" s="8" t="s">
        <v>80</v>
      </c>
      <c r="C103" s="2">
        <v>9.6774193548387094E-2</v>
      </c>
      <c r="D103" s="2">
        <v>0.12745098039215699</v>
      </c>
      <c r="E103" s="2">
        <v>-0.11739130434782601</v>
      </c>
      <c r="F103" s="2">
        <v>5.4187192118226597E-2</v>
      </c>
      <c r="G103" s="2">
        <v>1.86915887850467E-2</v>
      </c>
      <c r="H103" s="2">
        <v>3.2110091743119303E-2</v>
      </c>
      <c r="I103" s="2">
        <v>5.7777777777777803E-2</v>
      </c>
      <c r="J103" s="2">
        <v>0.16806722689075601</v>
      </c>
      <c r="K103" s="2">
        <v>0.17266187050359699</v>
      </c>
      <c r="L103" s="2">
        <v>0.315950920245399</v>
      </c>
      <c r="M103" s="2">
        <v>-4.4289044289044302E-2</v>
      </c>
      <c r="N103" s="3">
        <v>0.72268907563025198</v>
      </c>
      <c r="O103" s="3">
        <v>0.78260869565217395</v>
      </c>
    </row>
    <row r="104" spans="1:15" x14ac:dyDescent="0.3">
      <c r="A104" s="8" t="s">
        <v>196</v>
      </c>
      <c r="B104" s="8" t="s">
        <v>81</v>
      </c>
      <c r="C104" s="2">
        <v>0.164179104477612</v>
      </c>
      <c r="D104" s="2">
        <v>5.1282051282051301E-2</v>
      </c>
      <c r="E104" s="2">
        <v>-7.3170731707317097E-2</v>
      </c>
      <c r="F104" s="2">
        <v>0</v>
      </c>
      <c r="G104" s="2">
        <v>7.8947368421052599E-2</v>
      </c>
      <c r="H104" s="2">
        <v>-1.21951219512195E-2</v>
      </c>
      <c r="I104" s="2">
        <v>-4.9382716049382699E-2</v>
      </c>
      <c r="J104" s="2">
        <v>0.28571428571428598</v>
      </c>
      <c r="K104" s="2">
        <v>0.13131313131313099</v>
      </c>
      <c r="L104" s="2">
        <v>8.9285714285714302E-2</v>
      </c>
      <c r="M104" s="2">
        <v>-2.4590163934426201E-2</v>
      </c>
      <c r="N104" s="3">
        <v>0.54545454545454497</v>
      </c>
      <c r="O104" s="3">
        <v>0.45121951219512202</v>
      </c>
    </row>
    <row r="105" spans="1:15" x14ac:dyDescent="0.3">
      <c r="A105" s="8" t="s">
        <v>196</v>
      </c>
      <c r="B105" s="8" t="s">
        <v>82</v>
      </c>
      <c r="C105" s="2">
        <v>-3.08641975308642E-3</v>
      </c>
      <c r="D105" s="2">
        <v>-1.9951840385276899E-2</v>
      </c>
      <c r="E105" s="2">
        <v>-6.6690066690066704E-2</v>
      </c>
      <c r="F105" s="2">
        <v>-6.0172997367431398E-3</v>
      </c>
      <c r="G105" s="2">
        <v>-7.1888006053726803E-3</v>
      </c>
      <c r="H105" s="2">
        <v>-1.1814024390243901E-2</v>
      </c>
      <c r="I105" s="2">
        <v>-6.5175472425761702E-2</v>
      </c>
      <c r="J105" s="2">
        <v>5.6105610561056098E-2</v>
      </c>
      <c r="K105" s="2">
        <v>-4.6874999999999998E-3</v>
      </c>
      <c r="L105" s="2">
        <v>1.6483516483516501E-2</v>
      </c>
      <c r="M105" s="2">
        <v>-2.7413127413127399E-2</v>
      </c>
      <c r="N105" s="3">
        <v>3.9191419141914201E-2</v>
      </c>
      <c r="O105" s="3">
        <v>-0.115830115830116</v>
      </c>
    </row>
    <row r="106" spans="1:15" x14ac:dyDescent="0.3">
      <c r="A106" s="8" t="s">
        <v>196</v>
      </c>
      <c r="B106" s="8" t="s">
        <v>16</v>
      </c>
      <c r="C106" s="2">
        <v>7.2463768115942004E-2</v>
      </c>
      <c r="D106" s="2">
        <v>6.7567567567567599E-2</v>
      </c>
      <c r="E106" s="2">
        <v>2.53164556962025E-2</v>
      </c>
      <c r="F106" s="2">
        <v>6.1728395061728399E-2</v>
      </c>
      <c r="G106" s="2">
        <v>-2.32558139534884E-2</v>
      </c>
      <c r="H106" s="2">
        <v>9.5238095238095205E-2</v>
      </c>
      <c r="I106" s="2">
        <v>-1.0869565217391301E-2</v>
      </c>
      <c r="J106" s="2">
        <v>0.18681318681318701</v>
      </c>
      <c r="K106" s="2">
        <v>5.5555555555555601E-2</v>
      </c>
      <c r="L106" s="2">
        <v>0.16666666666666699</v>
      </c>
      <c r="M106" s="2">
        <v>5.2631578947368397E-2</v>
      </c>
      <c r="N106" s="3">
        <v>0.53846153846153799</v>
      </c>
      <c r="O106" s="3">
        <v>0.772151898734177</v>
      </c>
    </row>
    <row r="107" spans="1:15" x14ac:dyDescent="0.3">
      <c r="A107" s="8" t="s">
        <v>196</v>
      </c>
      <c r="B107" s="8" t="s">
        <v>83</v>
      </c>
      <c r="C107" s="2">
        <v>1.54043645699615E-2</v>
      </c>
      <c r="D107" s="2">
        <v>-3.0341340075853301E-2</v>
      </c>
      <c r="E107" s="2">
        <v>-0.14993481095176001</v>
      </c>
      <c r="F107" s="2">
        <v>-1.22699386503067E-2</v>
      </c>
      <c r="G107" s="2">
        <v>-2.6397515527950301E-2</v>
      </c>
      <c r="H107" s="2">
        <v>-6.3795853269537503E-2</v>
      </c>
      <c r="I107" s="2">
        <v>-5.9625212947189102E-2</v>
      </c>
      <c r="J107" s="2">
        <v>5.61594202898551E-2</v>
      </c>
      <c r="K107" s="2">
        <v>-3.43053173241852E-3</v>
      </c>
      <c r="L107" s="2">
        <v>-6.02409638554217E-2</v>
      </c>
      <c r="M107" s="2">
        <v>-0.128205128205128</v>
      </c>
      <c r="N107" s="3">
        <v>-0.13768115942028999</v>
      </c>
      <c r="O107" s="3">
        <v>-0.37940026075619299</v>
      </c>
    </row>
    <row r="108" spans="1:15" x14ac:dyDescent="0.3">
      <c r="A108" s="8" t="s">
        <v>197</v>
      </c>
      <c r="B108" s="8" t="s">
        <v>79</v>
      </c>
      <c r="C108" s="2">
        <v>3.70234604105572E-2</v>
      </c>
      <c r="D108" s="2">
        <v>4.10038882997526E-2</v>
      </c>
      <c r="E108" s="2">
        <v>2.4448217317487302E-2</v>
      </c>
      <c r="F108" s="2">
        <v>3.7122969837586998E-2</v>
      </c>
      <c r="G108" s="2">
        <v>4.9536593160754198E-2</v>
      </c>
      <c r="H108" s="2">
        <v>6.4250913520097402E-2</v>
      </c>
      <c r="I108" s="2">
        <v>5.2074391988555097E-2</v>
      </c>
      <c r="J108" s="2">
        <v>4.7049224911612703E-2</v>
      </c>
      <c r="K108" s="2">
        <v>2.6233766233766199E-2</v>
      </c>
      <c r="L108" s="2">
        <v>5.5682105796001002E-3</v>
      </c>
      <c r="M108" s="2">
        <v>5.4366977095393898E-2</v>
      </c>
      <c r="N108" s="3">
        <v>0.13924394887136299</v>
      </c>
      <c r="O108" s="3">
        <v>0.422410865874363</v>
      </c>
    </row>
    <row r="109" spans="1:15" x14ac:dyDescent="0.3">
      <c r="A109" s="8" t="s">
        <v>197</v>
      </c>
      <c r="B109" s="8" t="s">
        <v>80</v>
      </c>
      <c r="C109" s="2">
        <v>4.3243243243243197E-2</v>
      </c>
      <c r="D109" s="2">
        <v>7.5129533678756494E-2</v>
      </c>
      <c r="E109" s="2">
        <v>2.40963855421687E-2</v>
      </c>
      <c r="F109" s="2">
        <v>4.23529411764706E-2</v>
      </c>
      <c r="G109" s="2">
        <v>5.4176072234762999E-2</v>
      </c>
      <c r="H109" s="2">
        <v>6.6381156316916504E-2</v>
      </c>
      <c r="I109" s="2">
        <v>5.22088353413655E-2</v>
      </c>
      <c r="J109" s="2">
        <v>5.34351145038168E-2</v>
      </c>
      <c r="K109" s="2">
        <v>7.4275362318840604E-2</v>
      </c>
      <c r="L109" s="2">
        <v>1.6863406408094399E-2</v>
      </c>
      <c r="M109" s="2">
        <v>8.2918739635157501E-2</v>
      </c>
      <c r="N109" s="3">
        <v>0.24618320610687</v>
      </c>
      <c r="O109" s="3">
        <v>0.57349397590361495</v>
      </c>
    </row>
    <row r="110" spans="1:15" x14ac:dyDescent="0.3">
      <c r="A110" s="8" t="s">
        <v>197</v>
      </c>
      <c r="B110" s="8" t="s">
        <v>81</v>
      </c>
      <c r="C110" s="2">
        <v>9.1603053435114504E-2</v>
      </c>
      <c r="D110" s="2">
        <v>9.7902097902097904E-2</v>
      </c>
      <c r="E110" s="2">
        <v>7.0063694267515894E-2</v>
      </c>
      <c r="F110" s="2">
        <v>0.101190476190476</v>
      </c>
      <c r="G110" s="2">
        <v>4.3243243243243197E-2</v>
      </c>
      <c r="H110" s="2">
        <v>0.10362694300518099</v>
      </c>
      <c r="I110" s="2">
        <v>7.9812206572769995E-2</v>
      </c>
      <c r="J110" s="2">
        <v>4.7826086956521699E-2</v>
      </c>
      <c r="K110" s="2">
        <v>7.8838174273858905E-2</v>
      </c>
      <c r="L110" s="2">
        <v>7.3076923076923095E-2</v>
      </c>
      <c r="M110" s="2">
        <v>9.3189964157706098E-2</v>
      </c>
      <c r="N110" s="3">
        <v>0.32608695652173902</v>
      </c>
      <c r="O110" s="3">
        <v>0.94267515923566902</v>
      </c>
    </row>
    <row r="111" spans="1:15" x14ac:dyDescent="0.3">
      <c r="A111" s="8" t="s">
        <v>197</v>
      </c>
      <c r="B111" s="8" t="s">
        <v>82</v>
      </c>
      <c r="C111" s="2">
        <v>1.79833012202954E-2</v>
      </c>
      <c r="D111" s="2">
        <v>1.70347003154574E-2</v>
      </c>
      <c r="E111" s="2">
        <v>5.5831265508684896E-3</v>
      </c>
      <c r="F111" s="2">
        <v>2.2825416409623701E-2</v>
      </c>
      <c r="G111" s="2">
        <v>9.0470446320868505E-4</v>
      </c>
      <c r="H111" s="2">
        <v>2.35010545344983E-2</v>
      </c>
      <c r="I111" s="2">
        <v>2.0312040035325302E-2</v>
      </c>
      <c r="J111" s="2">
        <v>3.00057703404501E-2</v>
      </c>
      <c r="K111" s="2">
        <v>-1.98879551820728E-2</v>
      </c>
      <c r="L111" s="2">
        <v>-9.1454701343240893E-3</v>
      </c>
      <c r="M111" s="2">
        <v>1.7306028266512799E-2</v>
      </c>
      <c r="N111" s="3">
        <v>1.7599538372764002E-2</v>
      </c>
      <c r="O111" s="3">
        <v>9.3982630272952894E-2</v>
      </c>
    </row>
    <row r="112" spans="1:15" x14ac:dyDescent="0.3">
      <c r="A112" s="8" t="s">
        <v>197</v>
      </c>
      <c r="B112" s="8" t="s">
        <v>16</v>
      </c>
      <c r="C112" s="2">
        <v>9.13705583756345E-2</v>
      </c>
      <c r="D112" s="2">
        <v>4.6511627906976702E-2</v>
      </c>
      <c r="E112" s="2">
        <v>7.1111111111111097E-2</v>
      </c>
      <c r="F112" s="2">
        <v>5.8091286307053902E-2</v>
      </c>
      <c r="G112" s="2">
        <v>5.8823529411764698E-2</v>
      </c>
      <c r="H112" s="2">
        <v>9.2592592592592601E-2</v>
      </c>
      <c r="I112" s="2">
        <v>5.7627118644067797E-2</v>
      </c>
      <c r="J112" s="2">
        <v>7.0512820512820498E-2</v>
      </c>
      <c r="K112" s="2">
        <v>0.134730538922156</v>
      </c>
      <c r="L112" s="2">
        <v>6.8601583113456502E-2</v>
      </c>
      <c r="M112" s="2">
        <v>4.6913580246913597E-2</v>
      </c>
      <c r="N112" s="3">
        <v>0.35897435897435898</v>
      </c>
      <c r="O112" s="3">
        <v>0.88444444444444403</v>
      </c>
    </row>
    <row r="113" spans="1:15" x14ac:dyDescent="0.3">
      <c r="A113" s="8" t="s">
        <v>197</v>
      </c>
      <c r="B113" s="8" t="s">
        <v>83</v>
      </c>
      <c r="C113" s="2">
        <v>-2.1632937892533101E-2</v>
      </c>
      <c r="D113" s="2">
        <v>-3.2097004279600598E-2</v>
      </c>
      <c r="E113" s="2">
        <v>-3.83198231392778E-2</v>
      </c>
      <c r="F113" s="2">
        <v>-2.2222222222222199E-2</v>
      </c>
      <c r="G113" s="2">
        <v>-2.5078369905956101E-2</v>
      </c>
      <c r="H113" s="2">
        <v>3.21543408360129E-3</v>
      </c>
      <c r="I113" s="2">
        <v>-7.2115384615384602E-3</v>
      </c>
      <c r="J113" s="2">
        <v>-9.6852300242130807E-3</v>
      </c>
      <c r="K113" s="2">
        <v>-6.5199674001629997E-3</v>
      </c>
      <c r="L113" s="2">
        <v>-0.12961443806398701</v>
      </c>
      <c r="M113" s="2">
        <v>-6.3147973609802094E-2</v>
      </c>
      <c r="N113" s="3">
        <v>-0.19774011299434999</v>
      </c>
      <c r="O113" s="3">
        <v>-0.267501842299189</v>
      </c>
    </row>
    <row r="114" spans="1:15" x14ac:dyDescent="0.3">
      <c r="A114" s="8" t="s">
        <v>198</v>
      </c>
      <c r="B114" s="8" t="s">
        <v>79</v>
      </c>
      <c r="C114" s="2">
        <v>5.0561797752809001E-2</v>
      </c>
      <c r="D114" s="2">
        <v>4.0723981900452497E-2</v>
      </c>
      <c r="E114" s="2">
        <v>0.11422924901185801</v>
      </c>
      <c r="F114" s="2">
        <v>4.0794608017027299E-2</v>
      </c>
      <c r="G114" s="2">
        <v>2.6925698704839799E-2</v>
      </c>
      <c r="H114" s="2">
        <v>3.91636242947229E-2</v>
      </c>
      <c r="I114" s="2">
        <v>8.5915043117214901E-2</v>
      </c>
      <c r="J114" s="2">
        <v>-2.1764705882352901E-2</v>
      </c>
      <c r="K114" s="2">
        <v>3.5778713168971701E-2</v>
      </c>
      <c r="L114" s="2">
        <v>-5.8055152394774999E-4</v>
      </c>
      <c r="M114" s="2">
        <v>5.2279988382224803E-3</v>
      </c>
      <c r="N114" s="3">
        <v>1.79411764705882E-2</v>
      </c>
      <c r="O114" s="3">
        <v>0.36798418972331998</v>
      </c>
    </row>
    <row r="115" spans="1:15" x14ac:dyDescent="0.3">
      <c r="A115" s="8" t="s">
        <v>198</v>
      </c>
      <c r="B115" s="8" t="s">
        <v>80</v>
      </c>
      <c r="C115" s="2">
        <v>0.11764705882352899</v>
      </c>
      <c r="D115" s="2">
        <v>4.0935672514619902E-2</v>
      </c>
      <c r="E115" s="2">
        <v>0.40449438202247201</v>
      </c>
      <c r="F115" s="2">
        <v>0.12</v>
      </c>
      <c r="G115" s="2">
        <v>8.2142857142857101E-2</v>
      </c>
      <c r="H115" s="2">
        <v>0.10231023102310199</v>
      </c>
      <c r="I115" s="2">
        <v>0.15269461077844301</v>
      </c>
      <c r="J115" s="2">
        <v>6.2337662337662303E-2</v>
      </c>
      <c r="K115" s="2">
        <v>0.229828850855746</v>
      </c>
      <c r="L115" s="2">
        <v>8.5487077534791206E-2</v>
      </c>
      <c r="M115" s="2">
        <v>3.1135531135531101E-2</v>
      </c>
      <c r="N115" s="3">
        <v>0.46233766233766199</v>
      </c>
      <c r="O115" s="3">
        <v>2.1629213483146099</v>
      </c>
    </row>
    <row r="116" spans="1:15" x14ac:dyDescent="0.3">
      <c r="A116" s="8" t="s">
        <v>198</v>
      </c>
      <c r="B116" s="8" t="s">
        <v>81</v>
      </c>
      <c r="C116" s="2">
        <v>-1.03092783505155E-2</v>
      </c>
      <c r="D116" s="2">
        <v>7.2916666666666699E-2</v>
      </c>
      <c r="E116" s="2">
        <v>0.17475728155339801</v>
      </c>
      <c r="F116" s="2">
        <v>0.12396694214876</v>
      </c>
      <c r="G116" s="2">
        <v>3.6764705882352901E-2</v>
      </c>
      <c r="H116" s="2">
        <v>4.2553191489361701E-2</v>
      </c>
      <c r="I116" s="2">
        <v>9.5238095238095205E-2</v>
      </c>
      <c r="J116" s="2">
        <v>2.4844720496894401E-2</v>
      </c>
      <c r="K116" s="2">
        <v>0</v>
      </c>
      <c r="L116" s="2">
        <v>5.4545454545454501E-2</v>
      </c>
      <c r="M116" s="2">
        <v>-1.1494252873563199E-2</v>
      </c>
      <c r="N116" s="3">
        <v>6.8322981366459604E-2</v>
      </c>
      <c r="O116" s="3">
        <v>0.66990291262135904</v>
      </c>
    </row>
    <row r="117" spans="1:15" x14ac:dyDescent="0.3">
      <c r="A117" s="8" t="s">
        <v>198</v>
      </c>
      <c r="B117" s="8" t="s">
        <v>82</v>
      </c>
      <c r="C117" s="2">
        <v>-1.75789942145082E-2</v>
      </c>
      <c r="D117" s="2">
        <v>-7.9275198187995499E-3</v>
      </c>
      <c r="E117" s="2">
        <v>3.72146118721461E-2</v>
      </c>
      <c r="F117" s="2">
        <v>3.3017829627999102E-3</v>
      </c>
      <c r="G117" s="2">
        <v>-3.51031154014919E-3</v>
      </c>
      <c r="H117" s="2">
        <v>-3.7428445618670199E-3</v>
      </c>
      <c r="I117" s="2">
        <v>3.0939226519337001E-2</v>
      </c>
      <c r="J117" s="2">
        <v>-4.3729903536977498E-2</v>
      </c>
      <c r="K117" s="2">
        <v>-4.7074646940148002E-3</v>
      </c>
      <c r="L117" s="2">
        <v>-2.5450450450450499E-2</v>
      </c>
      <c r="M117" s="2">
        <v>-2.5190663277097299E-2</v>
      </c>
      <c r="N117" s="3">
        <v>-9.5819935691318303E-2</v>
      </c>
      <c r="O117" s="3">
        <v>-3.6986301369863001E-2</v>
      </c>
    </row>
    <row r="118" spans="1:15" x14ac:dyDescent="0.3">
      <c r="A118" s="8" t="s">
        <v>198</v>
      </c>
      <c r="B118" s="8" t="s">
        <v>16</v>
      </c>
      <c r="C118" s="2">
        <v>7.7777777777777807E-2</v>
      </c>
      <c r="D118" s="2">
        <v>0.14432989690721601</v>
      </c>
      <c r="E118" s="2">
        <v>5.4054054054054099E-2</v>
      </c>
      <c r="F118" s="2">
        <v>4.2735042735042701E-2</v>
      </c>
      <c r="G118" s="2">
        <v>6.5573770491803296E-2</v>
      </c>
      <c r="H118" s="2">
        <v>9.2307692307692299E-2</v>
      </c>
      <c r="I118" s="2">
        <v>0.11267605633802801</v>
      </c>
      <c r="J118" s="2">
        <v>-1.26582278481013E-2</v>
      </c>
      <c r="K118" s="2">
        <v>0.108974358974359</v>
      </c>
      <c r="L118" s="2">
        <v>0.13872832369942201</v>
      </c>
      <c r="M118" s="2">
        <v>3.5532994923857898E-2</v>
      </c>
      <c r="N118" s="3">
        <v>0.291139240506329</v>
      </c>
      <c r="O118" s="3">
        <v>0.83783783783783805</v>
      </c>
    </row>
    <row r="119" spans="1:15" x14ac:dyDescent="0.3">
      <c r="A119" s="8" t="s">
        <v>198</v>
      </c>
      <c r="B119" s="8" t="s">
        <v>83</v>
      </c>
      <c r="C119" s="2">
        <v>-2.0865533230293699E-2</v>
      </c>
      <c r="D119" s="2">
        <v>-2.92028413575375E-2</v>
      </c>
      <c r="E119" s="2">
        <v>3.4146341463414602E-2</v>
      </c>
      <c r="F119" s="2">
        <v>-1.0220125786163501E-2</v>
      </c>
      <c r="G119" s="2">
        <v>-2.3034154090548101E-2</v>
      </c>
      <c r="H119" s="2">
        <v>-2.27642276422764E-2</v>
      </c>
      <c r="I119" s="2">
        <v>-2.4958402662229599E-3</v>
      </c>
      <c r="J119" s="2">
        <v>-4.67055879899917E-2</v>
      </c>
      <c r="K119" s="2">
        <v>-1.9247594050743701E-2</v>
      </c>
      <c r="L119" s="2">
        <v>-0.17484388938447801</v>
      </c>
      <c r="M119" s="2">
        <v>-0.126486486486486</v>
      </c>
      <c r="N119" s="3">
        <v>-0.32610508757297701</v>
      </c>
      <c r="O119" s="3">
        <v>-0.34308943089430899</v>
      </c>
    </row>
    <row r="120" spans="1:15" x14ac:dyDescent="0.3">
      <c r="A120" s="8" t="s">
        <v>199</v>
      </c>
      <c r="B120" s="8" t="s">
        <v>79</v>
      </c>
      <c r="C120" s="2">
        <v>0.11737804878048801</v>
      </c>
      <c r="D120" s="2">
        <v>1.5006821282401101E-2</v>
      </c>
      <c r="E120" s="2">
        <v>-4.7715053763440901E-2</v>
      </c>
      <c r="F120" s="2">
        <v>3.3874382498235697E-2</v>
      </c>
      <c r="G120" s="2">
        <v>2.8668941979522199E-2</v>
      </c>
      <c r="H120" s="2">
        <v>5.3085600530855996E-3</v>
      </c>
      <c r="I120" s="2">
        <v>2.50825082508251E-2</v>
      </c>
      <c r="J120" s="2">
        <v>2.38248551191243E-2</v>
      </c>
      <c r="K120" s="2">
        <v>7.7358490566037705E-2</v>
      </c>
      <c r="L120" s="2">
        <v>6.0712200817279599E-2</v>
      </c>
      <c r="M120" s="2">
        <v>7.4298293891029196E-2</v>
      </c>
      <c r="N120" s="3">
        <v>0.25692208628461</v>
      </c>
      <c r="O120" s="3">
        <v>0.31182795698924698</v>
      </c>
    </row>
    <row r="121" spans="1:15" x14ac:dyDescent="0.3">
      <c r="A121" s="8" t="s">
        <v>199</v>
      </c>
      <c r="B121" s="8" t="s">
        <v>80</v>
      </c>
      <c r="C121" s="2">
        <v>0.213483146067416</v>
      </c>
      <c r="D121" s="2">
        <v>0.157407407407407</v>
      </c>
      <c r="E121" s="2">
        <v>5.6000000000000001E-2</v>
      </c>
      <c r="F121" s="2">
        <v>9.0909090909090898E-2</v>
      </c>
      <c r="G121" s="2">
        <v>6.25E-2</v>
      </c>
      <c r="H121" s="2">
        <v>9.1503267973856203E-2</v>
      </c>
      <c r="I121" s="2">
        <v>3.59281437125748E-2</v>
      </c>
      <c r="J121" s="2">
        <v>0.16763005780346801</v>
      </c>
      <c r="K121" s="2">
        <v>0.183168316831683</v>
      </c>
      <c r="L121" s="2">
        <v>0.45188284518828498</v>
      </c>
      <c r="M121" s="2">
        <v>0.40922190201729097</v>
      </c>
      <c r="N121" s="3">
        <v>1.8265895953757201</v>
      </c>
      <c r="O121" s="3">
        <v>2.9119999999999999</v>
      </c>
    </row>
    <row r="122" spans="1:15" x14ac:dyDescent="0.3">
      <c r="A122" s="8" t="s">
        <v>199</v>
      </c>
      <c r="B122" s="8" t="s">
        <v>81</v>
      </c>
      <c r="C122" s="2">
        <v>2.4691358024691398E-2</v>
      </c>
      <c r="D122" s="2">
        <v>7.2289156626505993E-2</v>
      </c>
      <c r="E122" s="2">
        <v>0</v>
      </c>
      <c r="F122" s="2">
        <v>0.123595505617978</v>
      </c>
      <c r="G122" s="2">
        <v>0.06</v>
      </c>
      <c r="H122" s="2">
        <v>8.4905660377358499E-2</v>
      </c>
      <c r="I122" s="2">
        <v>5.21739130434783E-2</v>
      </c>
      <c r="J122" s="2">
        <v>0.15702479338843001</v>
      </c>
      <c r="K122" s="2">
        <v>8.5714285714285701E-2</v>
      </c>
      <c r="L122" s="2">
        <v>7.8947368421052599E-2</v>
      </c>
      <c r="M122" s="2">
        <v>0.12195121951219499</v>
      </c>
      <c r="N122" s="3">
        <v>0.52066115702479299</v>
      </c>
      <c r="O122" s="3">
        <v>1.0674157303370799</v>
      </c>
    </row>
    <row r="123" spans="1:15" x14ac:dyDescent="0.3">
      <c r="A123" s="8" t="s">
        <v>199</v>
      </c>
      <c r="B123" s="8" t="s">
        <v>82</v>
      </c>
      <c r="C123" s="2">
        <v>2.53191489361702E-2</v>
      </c>
      <c r="D123" s="2">
        <v>-2.5523967628138602E-2</v>
      </c>
      <c r="E123" s="2">
        <v>-2.0229982964224898E-2</v>
      </c>
      <c r="F123" s="2">
        <v>5.4336013910019597E-3</v>
      </c>
      <c r="G123" s="2">
        <v>8.2144401210549108E-3</v>
      </c>
      <c r="H123" s="2">
        <v>-2.3584905660377401E-3</v>
      </c>
      <c r="I123" s="2">
        <v>1.1605415860735E-2</v>
      </c>
      <c r="J123" s="2">
        <v>1.4871468026343699E-3</v>
      </c>
      <c r="K123" s="2">
        <v>3.2880780653372903E-2</v>
      </c>
      <c r="L123" s="2">
        <v>1.7868145409735098E-2</v>
      </c>
      <c r="M123" s="2">
        <v>1.7150928167877302E-2</v>
      </c>
      <c r="N123" s="3">
        <v>7.0958147439982994E-2</v>
      </c>
      <c r="O123" s="3">
        <v>7.3466780238500895E-2</v>
      </c>
    </row>
    <row r="124" spans="1:15" x14ac:dyDescent="0.3">
      <c r="A124" s="8" t="s">
        <v>199</v>
      </c>
      <c r="B124" s="8" t="s">
        <v>16</v>
      </c>
      <c r="C124" s="2">
        <v>0.19696969696969699</v>
      </c>
      <c r="D124" s="2">
        <v>0.10126582278481</v>
      </c>
      <c r="E124" s="2">
        <v>-2.2988505747126398E-2</v>
      </c>
      <c r="F124" s="2">
        <v>8.2352941176470601E-2</v>
      </c>
      <c r="G124" s="2">
        <v>4.3478260869565202E-2</v>
      </c>
      <c r="H124" s="2">
        <v>0</v>
      </c>
      <c r="I124" s="2">
        <v>0.104166666666667</v>
      </c>
      <c r="J124" s="2">
        <v>-5.6603773584905703E-2</v>
      </c>
      <c r="K124" s="2">
        <v>0.13</v>
      </c>
      <c r="L124" s="2">
        <v>0.19469026548672599</v>
      </c>
      <c r="M124" s="2">
        <v>0.18518518518518501</v>
      </c>
      <c r="N124" s="3">
        <v>0.50943396226415105</v>
      </c>
      <c r="O124" s="3">
        <v>0.83908045977011503</v>
      </c>
    </row>
    <row r="125" spans="1:15" x14ac:dyDescent="0.3">
      <c r="A125" s="8" t="s">
        <v>199</v>
      </c>
      <c r="B125" s="8" t="s">
        <v>83</v>
      </c>
      <c r="C125" s="2">
        <v>1.33689839572193E-2</v>
      </c>
      <c r="D125" s="2">
        <v>-4.8372911169744903E-2</v>
      </c>
      <c r="E125" s="2">
        <v>-6.8391866913123794E-2</v>
      </c>
      <c r="F125" s="2">
        <v>-3.2738095238095198E-2</v>
      </c>
      <c r="G125" s="2">
        <v>-2.0512820512820499E-2</v>
      </c>
      <c r="H125" s="2">
        <v>-2.8272251308900501E-2</v>
      </c>
      <c r="I125" s="2">
        <v>-2.6939655172413798E-2</v>
      </c>
      <c r="J125" s="2">
        <v>-2.8792912513842701E-2</v>
      </c>
      <c r="K125" s="2">
        <v>-1.1402508551881399E-3</v>
      </c>
      <c r="L125" s="2">
        <v>-0.117579908675799</v>
      </c>
      <c r="M125" s="2">
        <v>-9.8318240620957301E-2</v>
      </c>
      <c r="N125" s="3">
        <v>-0.2281284606866</v>
      </c>
      <c r="O125" s="3">
        <v>-0.35582255083179298</v>
      </c>
    </row>
    <row r="126" spans="1:15" x14ac:dyDescent="0.3">
      <c r="A126" s="8" t="s">
        <v>200</v>
      </c>
      <c r="B126" s="8" t="s">
        <v>79</v>
      </c>
      <c r="C126" s="2">
        <v>-5.1712089447938502E-2</v>
      </c>
      <c r="D126" s="2">
        <v>4.7162859248341897E-2</v>
      </c>
      <c r="E126" s="2">
        <v>8.4447572132301196E-2</v>
      </c>
      <c r="F126" s="2">
        <v>3.17975340687865E-2</v>
      </c>
      <c r="G126" s="2">
        <v>4.2138364779874198E-2</v>
      </c>
      <c r="H126" s="2">
        <v>2.2933011466505698E-2</v>
      </c>
      <c r="I126" s="2">
        <v>3.3038348082595898E-2</v>
      </c>
      <c r="J126" s="2">
        <v>4.85436893203883E-2</v>
      </c>
      <c r="K126" s="2">
        <v>4.4117647058823498E-2</v>
      </c>
      <c r="L126" s="2">
        <v>5.0599895670318203E-2</v>
      </c>
      <c r="M126" s="2">
        <v>0.247765640516385</v>
      </c>
      <c r="N126" s="3">
        <v>0.435179897201599</v>
      </c>
      <c r="O126" s="3">
        <v>0.76847290640394095</v>
      </c>
    </row>
    <row r="127" spans="1:15" x14ac:dyDescent="0.3">
      <c r="A127" s="8" t="s">
        <v>200</v>
      </c>
      <c r="B127" s="8" t="s">
        <v>80</v>
      </c>
      <c r="C127" s="2">
        <v>-2.40963855421687E-2</v>
      </c>
      <c r="D127" s="2">
        <v>0.18518518518518501</v>
      </c>
      <c r="E127" s="2">
        <v>0.21875</v>
      </c>
      <c r="F127" s="2">
        <v>5.1282051282051301E-2</v>
      </c>
      <c r="G127" s="2">
        <v>0.154471544715447</v>
      </c>
      <c r="H127" s="2">
        <v>4.2253521126760597E-2</v>
      </c>
      <c r="I127" s="2">
        <v>0.12837837837837801</v>
      </c>
      <c r="J127" s="2">
        <v>0.13772455089820401</v>
      </c>
      <c r="K127" s="2">
        <v>0.28421052631578902</v>
      </c>
      <c r="L127" s="2">
        <v>0.18032786885245899</v>
      </c>
      <c r="M127" s="2">
        <v>1.02430555555556</v>
      </c>
      <c r="N127" s="3">
        <v>2.4910179640718599</v>
      </c>
      <c r="O127" s="3">
        <v>5.0729166666666696</v>
      </c>
    </row>
    <row r="128" spans="1:15" x14ac:dyDescent="0.3">
      <c r="A128" s="8" t="s">
        <v>200</v>
      </c>
      <c r="B128" s="8" t="s">
        <v>81</v>
      </c>
      <c r="C128" s="2">
        <v>0</v>
      </c>
      <c r="D128" s="2">
        <v>8.1395348837209294E-2</v>
      </c>
      <c r="E128" s="2">
        <v>0.118279569892473</v>
      </c>
      <c r="F128" s="2">
        <v>7.69230769230769E-2</v>
      </c>
      <c r="G128" s="2">
        <v>0.107142857142857</v>
      </c>
      <c r="H128" s="2">
        <v>7.25806451612903E-2</v>
      </c>
      <c r="I128" s="2">
        <v>5.2631578947368397E-2</v>
      </c>
      <c r="J128" s="2">
        <v>0.05</v>
      </c>
      <c r="K128" s="2">
        <v>8.8435374149659907E-2</v>
      </c>
      <c r="L128" s="2">
        <v>0.05</v>
      </c>
      <c r="M128" s="2">
        <v>0.14285714285714299</v>
      </c>
      <c r="N128" s="3">
        <v>0.371428571428571</v>
      </c>
      <c r="O128" s="3">
        <v>1.06451612903226</v>
      </c>
    </row>
    <row r="129" spans="1:15" x14ac:dyDescent="0.3">
      <c r="A129" s="8" t="s">
        <v>200</v>
      </c>
      <c r="B129" s="8" t="s">
        <v>82</v>
      </c>
      <c r="C129" s="2">
        <v>-3.16808448225286E-2</v>
      </c>
      <c r="D129" s="2">
        <v>1.3329294153286901E-2</v>
      </c>
      <c r="E129" s="2">
        <v>2.6008968609865499E-2</v>
      </c>
      <c r="F129" s="2">
        <v>1.8356643356643401E-2</v>
      </c>
      <c r="G129" s="2">
        <v>1.05865522174535E-2</v>
      </c>
      <c r="H129" s="2">
        <v>1.81200453001133E-2</v>
      </c>
      <c r="I129" s="2">
        <v>-1.39043381535039E-3</v>
      </c>
      <c r="J129" s="2">
        <v>1.8100807574491801E-2</v>
      </c>
      <c r="K129" s="2">
        <v>2.3796498905908101E-2</v>
      </c>
      <c r="L129" s="2">
        <v>-1.57627571466738E-2</v>
      </c>
      <c r="M129" s="2">
        <v>6.2975027144408294E-2</v>
      </c>
      <c r="N129" s="3">
        <v>9.0504037872458906E-2</v>
      </c>
      <c r="O129" s="3">
        <v>0.17070254110612901</v>
      </c>
    </row>
    <row r="130" spans="1:15" x14ac:dyDescent="0.3">
      <c r="A130" s="8" t="s">
        <v>200</v>
      </c>
      <c r="B130" s="8" t="s">
        <v>16</v>
      </c>
      <c r="C130" s="2">
        <v>-6.5789473684210495E-2</v>
      </c>
      <c r="D130" s="2">
        <v>0.11267605633802801</v>
      </c>
      <c r="E130" s="2">
        <v>0.30379746835443</v>
      </c>
      <c r="F130" s="2">
        <v>9.7087378640776698E-2</v>
      </c>
      <c r="G130" s="2">
        <v>7.0796460176991094E-2</v>
      </c>
      <c r="H130" s="2">
        <v>2.4793388429752101E-2</v>
      </c>
      <c r="I130" s="2">
        <v>7.25806451612903E-2</v>
      </c>
      <c r="J130" s="2">
        <v>0.12030075187969901</v>
      </c>
      <c r="K130" s="2">
        <v>0.14765100671140899</v>
      </c>
      <c r="L130" s="2">
        <v>5.8479532163742701E-2</v>
      </c>
      <c r="M130" s="2">
        <v>0.39779005524861899</v>
      </c>
      <c r="N130" s="3">
        <v>0.90225563909774398</v>
      </c>
      <c r="O130" s="3">
        <v>2.20253164556962</v>
      </c>
    </row>
    <row r="131" spans="1:15" x14ac:dyDescent="0.3">
      <c r="A131" s="8" t="s">
        <v>200</v>
      </c>
      <c r="B131" s="8" t="s">
        <v>83</v>
      </c>
      <c r="C131" s="2">
        <v>-3.74873353596758E-2</v>
      </c>
      <c r="D131" s="2">
        <v>-2.1052631578947399E-2</v>
      </c>
      <c r="E131" s="2">
        <v>-2.5806451612903201E-2</v>
      </c>
      <c r="F131" s="2">
        <v>-2.6490066225165601E-2</v>
      </c>
      <c r="G131" s="2">
        <v>-2.1541950113378699E-2</v>
      </c>
      <c r="H131" s="2">
        <v>-2.4333719582850501E-2</v>
      </c>
      <c r="I131" s="2">
        <v>-2.85035629453682E-2</v>
      </c>
      <c r="J131" s="2">
        <v>-1.58924205378973E-2</v>
      </c>
      <c r="K131" s="2">
        <v>-2.4844720496894398E-3</v>
      </c>
      <c r="L131" s="2">
        <v>-0.145703611457036</v>
      </c>
      <c r="M131" s="2">
        <v>-7.2886297376093298E-2</v>
      </c>
      <c r="N131" s="3">
        <v>-0.22249388753056201</v>
      </c>
      <c r="O131" s="3">
        <v>-0.31612903225806399</v>
      </c>
    </row>
    <row r="132" spans="1:15" x14ac:dyDescent="0.3">
      <c r="A132" s="8" t="s">
        <v>201</v>
      </c>
      <c r="B132" s="8" t="s">
        <v>79</v>
      </c>
      <c r="C132" s="2">
        <v>8.2089552238805999E-2</v>
      </c>
      <c r="D132" s="2">
        <v>3.4482758620689703E-2</v>
      </c>
      <c r="E132" s="2">
        <v>-6.22222222222222E-2</v>
      </c>
      <c r="F132" s="2">
        <v>6.1611374407582901E-2</v>
      </c>
      <c r="G132" s="2">
        <v>5.1339285714285698E-2</v>
      </c>
      <c r="H132" s="2">
        <v>1.20311394196745E-2</v>
      </c>
      <c r="I132" s="2">
        <v>3.0069930069930102E-2</v>
      </c>
      <c r="J132" s="2">
        <v>0.210454854039375</v>
      </c>
      <c r="K132" s="2">
        <v>2.9725182277061099E-2</v>
      </c>
      <c r="L132" s="2">
        <v>9.1503267973856203E-2</v>
      </c>
      <c r="M132" s="2">
        <v>4.6906187624750503E-2</v>
      </c>
      <c r="N132" s="3">
        <v>0.42430414120841797</v>
      </c>
      <c r="O132" s="3">
        <v>0.55407407407407405</v>
      </c>
    </row>
    <row r="133" spans="1:15" x14ac:dyDescent="0.3">
      <c r="A133" s="8" t="s">
        <v>201</v>
      </c>
      <c r="B133" s="8" t="s">
        <v>80</v>
      </c>
      <c r="C133" s="2">
        <v>0.11111111111111099</v>
      </c>
      <c r="D133" s="2">
        <v>2.66666666666667E-2</v>
      </c>
      <c r="E133" s="2">
        <v>9.0909090909090898E-2</v>
      </c>
      <c r="F133" s="2">
        <v>7.7380952380952397E-2</v>
      </c>
      <c r="G133" s="2">
        <v>3.3149171270718203E-2</v>
      </c>
      <c r="H133" s="2">
        <v>3.7433155080213901E-2</v>
      </c>
      <c r="I133" s="2">
        <v>0.17525773195876301</v>
      </c>
      <c r="J133" s="2">
        <v>0.22368421052631601</v>
      </c>
      <c r="K133" s="2">
        <v>8.6021505376344107E-2</v>
      </c>
      <c r="L133" s="2">
        <v>0.15181518151815199</v>
      </c>
      <c r="M133" s="2">
        <v>0.13467048710601701</v>
      </c>
      <c r="N133" s="3">
        <v>0.73684210526315796</v>
      </c>
      <c r="O133" s="3">
        <v>1.5714285714285701</v>
      </c>
    </row>
    <row r="134" spans="1:15" x14ac:dyDescent="0.3">
      <c r="A134" s="8" t="s">
        <v>201</v>
      </c>
      <c r="B134" s="8" t="s">
        <v>81</v>
      </c>
      <c r="C134" s="2">
        <v>8.1818181818181804E-2</v>
      </c>
      <c r="D134" s="2">
        <v>2.5210084033613401E-2</v>
      </c>
      <c r="E134" s="2">
        <v>0.114754098360656</v>
      </c>
      <c r="F134" s="2">
        <v>5.1470588235294101E-2</v>
      </c>
      <c r="G134" s="2">
        <v>9.7902097902097904E-2</v>
      </c>
      <c r="H134" s="2">
        <v>3.1847133757961797E-2</v>
      </c>
      <c r="I134" s="2">
        <v>4.3209876543209902E-2</v>
      </c>
      <c r="J134" s="2">
        <v>6.5088757396449703E-2</v>
      </c>
      <c r="K134" s="2">
        <v>0.105555555555556</v>
      </c>
      <c r="L134" s="2">
        <v>0.120603015075377</v>
      </c>
      <c r="M134" s="2">
        <v>0</v>
      </c>
      <c r="N134" s="3">
        <v>0.31952662721893499</v>
      </c>
      <c r="O134" s="3">
        <v>0.82786885245901598</v>
      </c>
    </row>
    <row r="135" spans="1:15" x14ac:dyDescent="0.3">
      <c r="A135" s="8" t="s">
        <v>201</v>
      </c>
      <c r="B135" s="8" t="s">
        <v>82</v>
      </c>
      <c r="C135" s="2">
        <v>1.5243306624975601E-2</v>
      </c>
      <c r="D135" s="2">
        <v>-9.0471607314725703E-3</v>
      </c>
      <c r="E135" s="2">
        <v>-3.7490287490287502E-2</v>
      </c>
      <c r="F135" s="2">
        <v>1.2108980827447E-2</v>
      </c>
      <c r="G135" s="2">
        <v>6.7796610169491497E-3</v>
      </c>
      <c r="H135" s="2">
        <v>-1.1289364230540701E-2</v>
      </c>
      <c r="I135" s="2">
        <v>-1.6025641025640999E-3</v>
      </c>
      <c r="J135" s="2">
        <v>7.4237560192616403E-2</v>
      </c>
      <c r="K135" s="2">
        <v>-3.1378408666417598E-2</v>
      </c>
      <c r="L135" s="2">
        <v>1.6004627844195901E-2</v>
      </c>
      <c r="M135" s="2">
        <v>2.0876826722338198E-3</v>
      </c>
      <c r="N135" s="3">
        <v>5.93900481540931E-2</v>
      </c>
      <c r="O135" s="3">
        <v>2.5641025641025599E-2</v>
      </c>
    </row>
    <row r="136" spans="1:15" x14ac:dyDescent="0.3">
      <c r="A136" s="8" t="s">
        <v>201</v>
      </c>
      <c r="B136" s="8" t="s">
        <v>16</v>
      </c>
      <c r="C136" s="2">
        <v>0.15384615384615399</v>
      </c>
      <c r="D136" s="2">
        <v>-8.5714285714285701E-2</v>
      </c>
      <c r="E136" s="2">
        <v>2.0833333333333301E-2</v>
      </c>
      <c r="F136" s="2">
        <v>8.1632653061224497E-2</v>
      </c>
      <c r="G136" s="2">
        <v>0.122641509433962</v>
      </c>
      <c r="H136" s="2">
        <v>8.4033613445378096E-3</v>
      </c>
      <c r="I136" s="2">
        <v>0.20833333333333301</v>
      </c>
      <c r="J136" s="2">
        <v>0.16551724137931001</v>
      </c>
      <c r="K136" s="2">
        <v>6.5088757396449703E-2</v>
      </c>
      <c r="L136" s="2">
        <v>0.11111111111111099</v>
      </c>
      <c r="M136" s="2">
        <v>0.16</v>
      </c>
      <c r="N136" s="3">
        <v>0.6</v>
      </c>
      <c r="O136" s="3">
        <v>1.4166666666666701</v>
      </c>
    </row>
    <row r="137" spans="1:15" x14ac:dyDescent="0.3">
      <c r="A137" s="8" t="s">
        <v>201</v>
      </c>
      <c r="B137" s="8" t="s">
        <v>83</v>
      </c>
      <c r="C137" s="2">
        <v>-3.9840637450199202E-3</v>
      </c>
      <c r="D137" s="2">
        <v>-4.8000000000000001E-2</v>
      </c>
      <c r="E137" s="2">
        <v>-8.73949579831933E-2</v>
      </c>
      <c r="F137" s="2">
        <v>-3.6832412523020303E-2</v>
      </c>
      <c r="G137" s="2">
        <v>-2.9636711281070701E-2</v>
      </c>
      <c r="H137" s="2">
        <v>-3.0541871921182299E-2</v>
      </c>
      <c r="I137" s="2">
        <v>-2.7439024390243899E-2</v>
      </c>
      <c r="J137" s="2">
        <v>5.3291536050156699E-2</v>
      </c>
      <c r="K137" s="2">
        <v>-2.6785714285714302E-2</v>
      </c>
      <c r="L137" s="2">
        <v>-0.139653414882773</v>
      </c>
      <c r="M137" s="2">
        <v>-0.104265402843602</v>
      </c>
      <c r="N137" s="3">
        <v>-0.21003134796238199</v>
      </c>
      <c r="O137" s="3">
        <v>-0.36470588235294099</v>
      </c>
    </row>
    <row r="138" spans="1:15" x14ac:dyDescent="0.3">
      <c r="A138" s="8" t="s">
        <v>202</v>
      </c>
      <c r="B138" s="8" t="s">
        <v>79</v>
      </c>
      <c r="C138" s="2">
        <v>-1.14068441064639E-2</v>
      </c>
      <c r="D138" s="2">
        <v>0.05</v>
      </c>
      <c r="E138" s="2">
        <v>0.44688644688644702</v>
      </c>
      <c r="F138" s="2">
        <v>1.5189873417721499E-2</v>
      </c>
      <c r="G138" s="2">
        <v>2.4937655860349101E-2</v>
      </c>
      <c r="H138" s="2">
        <v>8.5158150851581502E-2</v>
      </c>
      <c r="I138" s="2">
        <v>5.1569506726457402E-2</v>
      </c>
      <c r="J138" s="2">
        <v>-0.238805970149254</v>
      </c>
      <c r="K138" s="2">
        <v>6.7226890756302504E-2</v>
      </c>
      <c r="L138" s="2">
        <v>4.1994750656167999E-2</v>
      </c>
      <c r="M138" s="2">
        <v>9.5717884130982395E-2</v>
      </c>
      <c r="N138" s="3">
        <v>-7.2494669509594906E-2</v>
      </c>
      <c r="O138" s="3">
        <v>0.59340659340659296</v>
      </c>
    </row>
    <row r="139" spans="1:15" x14ac:dyDescent="0.3">
      <c r="A139" s="8" t="s">
        <v>202</v>
      </c>
      <c r="B139" s="8" t="s">
        <v>80</v>
      </c>
      <c r="C139" s="2">
        <v>0.04</v>
      </c>
      <c r="D139" s="2">
        <v>7.69230769230769E-2</v>
      </c>
      <c r="E139" s="2">
        <v>0.107142857142857</v>
      </c>
      <c r="F139" s="2">
        <v>6.4516129032258104E-2</v>
      </c>
      <c r="G139" s="2">
        <v>3.03030303030303E-2</v>
      </c>
      <c r="H139" s="2">
        <v>5.8823529411764698E-2</v>
      </c>
      <c r="I139" s="2">
        <v>0.41666666666666702</v>
      </c>
      <c r="J139" s="2">
        <v>-3.9215686274509803E-2</v>
      </c>
      <c r="K139" s="2">
        <v>0.36734693877551</v>
      </c>
      <c r="L139" s="2">
        <v>0.29850746268656703</v>
      </c>
      <c r="M139" s="2">
        <v>0.64367816091954</v>
      </c>
      <c r="N139" s="3">
        <v>1.8039215686274499</v>
      </c>
      <c r="O139" s="3">
        <v>4.1071428571428603</v>
      </c>
    </row>
    <row r="140" spans="1:15" x14ac:dyDescent="0.3">
      <c r="A140" s="8" t="s">
        <v>202</v>
      </c>
      <c r="B140" s="8" t="s">
        <v>81</v>
      </c>
      <c r="C140" s="2">
        <v>-1.58730158730159E-2</v>
      </c>
      <c r="D140" s="2">
        <v>3.2258064516128997E-2</v>
      </c>
      <c r="E140" s="2">
        <v>0.21875</v>
      </c>
      <c r="F140" s="2">
        <v>6.4102564102564097E-2</v>
      </c>
      <c r="G140" s="2">
        <v>6.02409638554217E-2</v>
      </c>
      <c r="H140" s="2">
        <v>-4.5454545454545497E-2</v>
      </c>
      <c r="I140" s="2">
        <v>0.14285714285714299</v>
      </c>
      <c r="J140" s="2">
        <v>-5.2083333333333301E-2</v>
      </c>
      <c r="K140" s="2">
        <v>0</v>
      </c>
      <c r="L140" s="2">
        <v>6.5934065934065894E-2</v>
      </c>
      <c r="M140" s="2">
        <v>7.2164948453608199E-2</v>
      </c>
      <c r="N140" s="3">
        <v>8.3333333333333301E-2</v>
      </c>
      <c r="O140" s="3">
        <v>0.625</v>
      </c>
    </row>
    <row r="141" spans="1:15" x14ac:dyDescent="0.3">
      <c r="A141" s="8" t="s">
        <v>202</v>
      </c>
      <c r="B141" s="8" t="s">
        <v>82</v>
      </c>
      <c r="C141" s="2">
        <v>-1.4851485148514899E-2</v>
      </c>
      <c r="D141" s="2">
        <v>-2.2841480127912299E-4</v>
      </c>
      <c r="E141" s="2">
        <v>5.4146675805346101E-2</v>
      </c>
      <c r="F141" s="2">
        <v>9.5361941915908105E-3</v>
      </c>
      <c r="G141" s="2">
        <v>2.5976814083297599E-2</v>
      </c>
      <c r="H141" s="2">
        <v>2.19711236660389E-2</v>
      </c>
      <c r="I141" s="2">
        <v>1.9246519246519201E-2</v>
      </c>
      <c r="J141" s="2">
        <v>1.6673362796303701E-2</v>
      </c>
      <c r="K141" s="2">
        <v>2.7662517289073301E-2</v>
      </c>
      <c r="L141" s="2">
        <v>-1.4804845222072699E-2</v>
      </c>
      <c r="M141" s="2">
        <v>1.0148321623731501E-2</v>
      </c>
      <c r="N141" s="3">
        <v>3.9775010044194502E-2</v>
      </c>
      <c r="O141" s="3">
        <v>0.18254512222983801</v>
      </c>
    </row>
    <row r="142" spans="1:15" x14ac:dyDescent="0.3">
      <c r="A142" s="8" t="s">
        <v>202</v>
      </c>
      <c r="B142" s="8" t="s">
        <v>16</v>
      </c>
      <c r="C142" s="2">
        <v>0</v>
      </c>
      <c r="D142" s="2">
        <v>0.08</v>
      </c>
      <c r="E142" s="2">
        <v>0.296296296296296</v>
      </c>
      <c r="F142" s="2">
        <v>0</v>
      </c>
      <c r="G142" s="2">
        <v>-2.8571428571428598E-2</v>
      </c>
      <c r="H142" s="2">
        <v>0.14705882352941199</v>
      </c>
      <c r="I142" s="2">
        <v>0.256410256410256</v>
      </c>
      <c r="J142" s="2">
        <v>-6.1224489795918401E-2</v>
      </c>
      <c r="K142" s="2">
        <v>8.6956521739130405E-2</v>
      </c>
      <c r="L142" s="2">
        <v>0.18</v>
      </c>
      <c r="M142" s="2">
        <v>0.11864406779661001</v>
      </c>
      <c r="N142" s="3">
        <v>0.34693877551020402</v>
      </c>
      <c r="O142" s="3">
        <v>1.44444444444444</v>
      </c>
    </row>
    <row r="143" spans="1:15" x14ac:dyDescent="0.3">
      <c r="A143" s="8" t="s">
        <v>202</v>
      </c>
      <c r="B143" s="8" t="s">
        <v>83</v>
      </c>
      <c r="C143" s="2">
        <v>-2.9484029484029499E-2</v>
      </c>
      <c r="D143" s="2">
        <v>-4.1772151898734199E-2</v>
      </c>
      <c r="E143" s="2">
        <v>6.7371202113606296E-2</v>
      </c>
      <c r="F143" s="2">
        <v>-2.3514851485148501E-2</v>
      </c>
      <c r="G143" s="2">
        <v>8.87198986058302E-3</v>
      </c>
      <c r="H143" s="2">
        <v>-2.01005025125628E-2</v>
      </c>
      <c r="I143" s="2">
        <v>-1.2820512820512799E-2</v>
      </c>
      <c r="J143" s="2">
        <v>-4.6753246753246797E-2</v>
      </c>
      <c r="K143" s="2">
        <v>-1.4986376021798401E-2</v>
      </c>
      <c r="L143" s="2">
        <v>-0.17980636237897599</v>
      </c>
      <c r="M143" s="2">
        <v>-0.124789207419899</v>
      </c>
      <c r="N143" s="3">
        <v>-0.32597402597402603</v>
      </c>
      <c r="O143" s="3">
        <v>-0.31439894319682998</v>
      </c>
    </row>
    <row r="144" spans="1:15" x14ac:dyDescent="0.3">
      <c r="A144" s="11" t="s">
        <v>17</v>
      </c>
      <c r="B144" s="11" t="s">
        <v>17</v>
      </c>
      <c r="C144" s="3">
        <v>1.0599761248096201E-2</v>
      </c>
      <c r="D144" s="3">
        <v>3.84920877375206E-3</v>
      </c>
      <c r="E144" s="3">
        <v>5.7618178129437998E-3</v>
      </c>
      <c r="F144" s="3">
        <v>1.51087263484891E-2</v>
      </c>
      <c r="G144" s="3">
        <v>1.42678298193669E-2</v>
      </c>
      <c r="H144" s="3">
        <v>1.21275053388452E-2</v>
      </c>
      <c r="I144" s="3">
        <v>1.67634533488192E-2</v>
      </c>
      <c r="J144" s="3">
        <v>2.7929025625404599E-2</v>
      </c>
      <c r="K144" s="3">
        <v>2.17250384309077E-2</v>
      </c>
      <c r="L144" s="3">
        <v>6.9608091940688097E-3</v>
      </c>
      <c r="M144" s="3">
        <v>2.72547254725473E-2</v>
      </c>
      <c r="N144" s="3">
        <v>8.6395308989833594E-2</v>
      </c>
      <c r="O144" s="3">
        <v>0.157719618583891</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45</v>
      </c>
      <c r="B149" s="15"/>
    </row>
    <row r="150" spans="1:2" x14ac:dyDescent="0.3">
      <c r="A150" s="14" t="s">
        <v>86</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26.44140625" customWidth="1"/>
    <col min="3" max="14" width="10.5546875" customWidth="1"/>
  </cols>
  <sheetData>
    <row r="1" spans="1:14" ht="15.6" x14ac:dyDescent="0.3">
      <c r="A1" s="12" t="s">
        <v>230</v>
      </c>
      <c r="B1" s="15"/>
    </row>
    <row r="2" spans="1:14" ht="15.6" x14ac:dyDescent="0.3">
      <c r="A2" s="12" t="s">
        <v>152</v>
      </c>
      <c r="B2" s="15"/>
    </row>
    <row r="3" spans="1:14" ht="15.6" x14ac:dyDescent="0.3">
      <c r="A3" s="12" t="s">
        <v>204</v>
      </c>
      <c r="B3" s="15"/>
    </row>
    <row r="4" spans="1:14" ht="15.6" x14ac:dyDescent="0.3">
      <c r="A4" s="12" t="s">
        <v>85</v>
      </c>
      <c r="B4" s="15"/>
    </row>
    <row r="5" spans="1:14" ht="15.6" x14ac:dyDescent="0.3">
      <c r="A5" s="12" t="s">
        <v>77</v>
      </c>
      <c r="B5" s="15"/>
    </row>
    <row r="6" spans="1:14" x14ac:dyDescent="0.3">
      <c r="A6" s="16" t="str">
        <f>HYPERLINK("#'Table of contents'!A91",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87</v>
      </c>
      <c r="C9" s="1">
        <v>447</v>
      </c>
      <c r="D9" s="1">
        <v>471</v>
      </c>
      <c r="E9" s="1">
        <v>538</v>
      </c>
      <c r="F9" s="1">
        <v>515</v>
      </c>
      <c r="G9" s="1">
        <v>556</v>
      </c>
      <c r="H9" s="1">
        <v>600</v>
      </c>
      <c r="I9" s="1">
        <v>616</v>
      </c>
      <c r="J9" s="1">
        <v>559</v>
      </c>
      <c r="K9" s="1">
        <v>692</v>
      </c>
      <c r="L9" s="1">
        <v>756</v>
      </c>
      <c r="M9" s="1">
        <v>941</v>
      </c>
      <c r="N9" s="1">
        <v>918</v>
      </c>
    </row>
    <row r="10" spans="1:14" x14ac:dyDescent="0.3">
      <c r="A10" s="7" t="s">
        <v>196</v>
      </c>
      <c r="B10" s="7" t="s">
        <v>88</v>
      </c>
      <c r="C10" s="1">
        <v>717</v>
      </c>
      <c r="D10" s="1">
        <v>751</v>
      </c>
      <c r="E10" s="1">
        <v>773</v>
      </c>
      <c r="F10" s="1">
        <v>663</v>
      </c>
      <c r="G10" s="1">
        <v>660</v>
      </c>
      <c r="H10" s="1">
        <v>668</v>
      </c>
      <c r="I10" s="1">
        <v>676</v>
      </c>
      <c r="J10" s="1">
        <v>637</v>
      </c>
      <c r="K10" s="1">
        <v>722</v>
      </c>
      <c r="L10" s="1">
        <v>783</v>
      </c>
      <c r="M10" s="1">
        <v>930</v>
      </c>
      <c r="N10" s="1">
        <v>920</v>
      </c>
    </row>
    <row r="11" spans="1:14" x14ac:dyDescent="0.3">
      <c r="A11" s="7" t="s">
        <v>196</v>
      </c>
      <c r="B11" s="7" t="s">
        <v>89</v>
      </c>
      <c r="C11" s="1">
        <v>30</v>
      </c>
      <c r="D11" s="1">
        <v>33</v>
      </c>
      <c r="E11" s="1">
        <v>40</v>
      </c>
      <c r="F11" s="1">
        <v>39</v>
      </c>
      <c r="G11" s="1">
        <v>38</v>
      </c>
      <c r="H11" s="1">
        <v>38</v>
      </c>
      <c r="I11" s="1">
        <v>39</v>
      </c>
      <c r="J11" s="1">
        <v>45</v>
      </c>
      <c r="K11" s="1">
        <v>58</v>
      </c>
      <c r="L11" s="1">
        <v>69</v>
      </c>
      <c r="M11" s="1">
        <v>89</v>
      </c>
      <c r="N11" s="1">
        <v>75</v>
      </c>
    </row>
    <row r="12" spans="1:14" x14ac:dyDescent="0.3">
      <c r="A12" s="7" t="s">
        <v>196</v>
      </c>
      <c r="B12" s="7" t="s">
        <v>90</v>
      </c>
      <c r="C12" s="1">
        <v>156</v>
      </c>
      <c r="D12" s="1">
        <v>171</v>
      </c>
      <c r="E12" s="1">
        <v>190</v>
      </c>
      <c r="F12" s="1">
        <v>164</v>
      </c>
      <c r="G12" s="1">
        <v>176</v>
      </c>
      <c r="H12" s="1">
        <v>180</v>
      </c>
      <c r="I12" s="1">
        <v>186</v>
      </c>
      <c r="J12" s="1">
        <v>193</v>
      </c>
      <c r="K12" s="1">
        <v>220</v>
      </c>
      <c r="L12" s="1">
        <v>257</v>
      </c>
      <c r="M12" s="1">
        <v>340</v>
      </c>
      <c r="N12" s="1">
        <v>335</v>
      </c>
    </row>
    <row r="13" spans="1:14" x14ac:dyDescent="0.3">
      <c r="A13" s="7" t="s">
        <v>196</v>
      </c>
      <c r="B13" s="7" t="s">
        <v>91</v>
      </c>
      <c r="C13" s="1">
        <v>44</v>
      </c>
      <c r="D13" s="1">
        <v>54</v>
      </c>
      <c r="E13" s="1">
        <v>54</v>
      </c>
      <c r="F13" s="1">
        <v>51</v>
      </c>
      <c r="G13" s="1">
        <v>50</v>
      </c>
      <c r="H13" s="1">
        <v>56</v>
      </c>
      <c r="I13" s="1">
        <v>54</v>
      </c>
      <c r="J13" s="1">
        <v>52</v>
      </c>
      <c r="K13" s="1">
        <v>69</v>
      </c>
      <c r="L13" s="1">
        <v>81</v>
      </c>
      <c r="M13" s="1">
        <v>89</v>
      </c>
      <c r="N13" s="1">
        <v>87</v>
      </c>
    </row>
    <row r="14" spans="1:14" x14ac:dyDescent="0.3">
      <c r="A14" s="7" t="s">
        <v>196</v>
      </c>
      <c r="B14" s="7" t="s">
        <v>92</v>
      </c>
      <c r="C14" s="1">
        <v>23</v>
      </c>
      <c r="D14" s="1">
        <v>24</v>
      </c>
      <c r="E14" s="1">
        <v>28</v>
      </c>
      <c r="F14" s="1">
        <v>25</v>
      </c>
      <c r="G14" s="1">
        <v>26</v>
      </c>
      <c r="H14" s="1">
        <v>26</v>
      </c>
      <c r="I14" s="1">
        <v>27</v>
      </c>
      <c r="J14" s="1">
        <v>25</v>
      </c>
      <c r="K14" s="1">
        <v>30</v>
      </c>
      <c r="L14" s="1">
        <v>31</v>
      </c>
      <c r="M14" s="1">
        <v>33</v>
      </c>
      <c r="N14" s="1">
        <v>32</v>
      </c>
    </row>
    <row r="15" spans="1:14" x14ac:dyDescent="0.3">
      <c r="A15" s="7" t="s">
        <v>196</v>
      </c>
      <c r="B15" s="7" t="s">
        <v>93</v>
      </c>
      <c r="C15" s="1">
        <v>2571</v>
      </c>
      <c r="D15" s="1">
        <v>2556</v>
      </c>
      <c r="E15" s="1">
        <v>2489</v>
      </c>
      <c r="F15" s="1">
        <v>2342</v>
      </c>
      <c r="G15" s="1">
        <v>2332</v>
      </c>
      <c r="H15" s="1">
        <v>2322</v>
      </c>
      <c r="I15" s="1">
        <v>2285</v>
      </c>
      <c r="J15" s="1">
        <v>2123</v>
      </c>
      <c r="K15" s="1">
        <v>2235</v>
      </c>
      <c r="L15" s="1">
        <v>2217</v>
      </c>
      <c r="M15" s="1">
        <v>2250</v>
      </c>
      <c r="N15" s="1">
        <v>2188</v>
      </c>
    </row>
    <row r="16" spans="1:14" x14ac:dyDescent="0.3">
      <c r="A16" s="7" t="s">
        <v>196</v>
      </c>
      <c r="B16" s="7" t="s">
        <v>94</v>
      </c>
      <c r="C16" s="1">
        <v>345</v>
      </c>
      <c r="D16" s="1">
        <v>351</v>
      </c>
      <c r="E16" s="1">
        <v>360</v>
      </c>
      <c r="F16" s="1">
        <v>317</v>
      </c>
      <c r="G16" s="1">
        <v>311</v>
      </c>
      <c r="H16" s="1">
        <v>302</v>
      </c>
      <c r="I16" s="1">
        <v>308</v>
      </c>
      <c r="J16" s="1">
        <v>301</v>
      </c>
      <c r="K16" s="1">
        <v>325</v>
      </c>
      <c r="L16" s="1">
        <v>331</v>
      </c>
      <c r="M16" s="1">
        <v>340</v>
      </c>
      <c r="N16" s="1">
        <v>331</v>
      </c>
    </row>
    <row r="17" spans="1:14" x14ac:dyDescent="0.3">
      <c r="A17" s="7" t="s">
        <v>196</v>
      </c>
      <c r="B17" s="7" t="s">
        <v>95</v>
      </c>
      <c r="C17" s="1">
        <v>25</v>
      </c>
      <c r="D17" s="1">
        <v>27</v>
      </c>
      <c r="E17" s="1">
        <v>29</v>
      </c>
      <c r="F17" s="1">
        <v>32</v>
      </c>
      <c r="G17" s="1">
        <v>37</v>
      </c>
      <c r="H17" s="1">
        <v>36</v>
      </c>
      <c r="I17" s="1">
        <v>38</v>
      </c>
      <c r="J17" s="1">
        <v>40</v>
      </c>
      <c r="K17" s="1">
        <v>44</v>
      </c>
      <c r="L17" s="1">
        <v>47</v>
      </c>
      <c r="M17" s="1">
        <v>54</v>
      </c>
      <c r="N17" s="1">
        <v>54</v>
      </c>
    </row>
    <row r="18" spans="1:14" x14ac:dyDescent="0.3">
      <c r="A18" s="7" t="s">
        <v>196</v>
      </c>
      <c r="B18" s="7" t="s">
        <v>96</v>
      </c>
      <c r="C18" s="1">
        <v>44</v>
      </c>
      <c r="D18" s="1">
        <v>47</v>
      </c>
      <c r="E18" s="1">
        <v>50</v>
      </c>
      <c r="F18" s="1">
        <v>49</v>
      </c>
      <c r="G18" s="1">
        <v>49</v>
      </c>
      <c r="H18" s="1">
        <v>48</v>
      </c>
      <c r="I18" s="1">
        <v>54</v>
      </c>
      <c r="J18" s="1">
        <v>51</v>
      </c>
      <c r="K18" s="1">
        <v>64</v>
      </c>
      <c r="L18" s="1">
        <v>67</v>
      </c>
      <c r="M18" s="1">
        <v>79</v>
      </c>
      <c r="N18" s="1">
        <v>86</v>
      </c>
    </row>
    <row r="19" spans="1:14" x14ac:dyDescent="0.3">
      <c r="A19" s="7" t="s">
        <v>196</v>
      </c>
      <c r="B19" s="7" t="s">
        <v>97</v>
      </c>
      <c r="C19" s="1">
        <v>530</v>
      </c>
      <c r="D19" s="1">
        <v>527</v>
      </c>
      <c r="E19" s="1">
        <v>496</v>
      </c>
      <c r="F19" s="1">
        <v>430</v>
      </c>
      <c r="G19" s="1">
        <v>423</v>
      </c>
      <c r="H19" s="1">
        <v>409</v>
      </c>
      <c r="I19" s="1">
        <v>376</v>
      </c>
      <c r="J19" s="1">
        <v>354</v>
      </c>
      <c r="K19" s="1">
        <v>368</v>
      </c>
      <c r="L19" s="1">
        <v>367</v>
      </c>
      <c r="M19" s="1">
        <v>342</v>
      </c>
      <c r="N19" s="1">
        <v>298</v>
      </c>
    </row>
    <row r="20" spans="1:14" x14ac:dyDescent="0.3">
      <c r="A20" s="7" t="s">
        <v>196</v>
      </c>
      <c r="B20" s="7" t="s">
        <v>98</v>
      </c>
      <c r="C20" s="1">
        <v>249</v>
      </c>
      <c r="D20" s="1">
        <v>264</v>
      </c>
      <c r="E20" s="1">
        <v>271</v>
      </c>
      <c r="F20" s="1">
        <v>222</v>
      </c>
      <c r="G20" s="1">
        <v>221</v>
      </c>
      <c r="H20" s="1">
        <v>218</v>
      </c>
      <c r="I20" s="1">
        <v>211</v>
      </c>
      <c r="J20" s="1">
        <v>198</v>
      </c>
      <c r="K20" s="1">
        <v>215</v>
      </c>
      <c r="L20" s="1">
        <v>214</v>
      </c>
      <c r="M20" s="1">
        <v>204</v>
      </c>
      <c r="N20" s="1">
        <v>178</v>
      </c>
    </row>
    <row r="21" spans="1:14" x14ac:dyDescent="0.3">
      <c r="A21" s="7" t="s">
        <v>197</v>
      </c>
      <c r="B21" s="7" t="s">
        <v>87</v>
      </c>
      <c r="C21" s="1">
        <v>1440</v>
      </c>
      <c r="D21" s="1">
        <v>1565</v>
      </c>
      <c r="E21" s="1">
        <v>1716</v>
      </c>
      <c r="F21" s="1">
        <v>1850</v>
      </c>
      <c r="G21" s="1">
        <v>2003</v>
      </c>
      <c r="H21" s="1">
        <v>2171</v>
      </c>
      <c r="I21" s="1">
        <v>2383</v>
      </c>
      <c r="J21" s="1">
        <v>2573</v>
      </c>
      <c r="K21" s="1">
        <v>2732</v>
      </c>
      <c r="L21" s="1">
        <v>2843</v>
      </c>
      <c r="M21" s="1">
        <v>2879</v>
      </c>
      <c r="N21" s="1">
        <v>3064</v>
      </c>
    </row>
    <row r="22" spans="1:14" x14ac:dyDescent="0.3">
      <c r="A22" s="7" t="s">
        <v>197</v>
      </c>
      <c r="B22" s="7" t="s">
        <v>88</v>
      </c>
      <c r="C22" s="1">
        <v>1288</v>
      </c>
      <c r="D22" s="1">
        <v>1264</v>
      </c>
      <c r="E22" s="1">
        <v>1229</v>
      </c>
      <c r="F22" s="1">
        <v>1167</v>
      </c>
      <c r="G22" s="1">
        <v>1126</v>
      </c>
      <c r="H22" s="1">
        <v>1113</v>
      </c>
      <c r="I22" s="1">
        <v>1112</v>
      </c>
      <c r="J22" s="1">
        <v>1104</v>
      </c>
      <c r="K22" s="1">
        <v>1118</v>
      </c>
      <c r="L22" s="1">
        <v>1108</v>
      </c>
      <c r="M22" s="1">
        <v>1094</v>
      </c>
      <c r="N22" s="1">
        <v>1125</v>
      </c>
    </row>
    <row r="23" spans="1:14" x14ac:dyDescent="0.3">
      <c r="A23" s="7" t="s">
        <v>197</v>
      </c>
      <c r="B23" s="7" t="s">
        <v>89</v>
      </c>
      <c r="C23" s="1">
        <v>125</v>
      </c>
      <c r="D23" s="1">
        <v>131</v>
      </c>
      <c r="E23" s="1">
        <v>145</v>
      </c>
      <c r="F23" s="1">
        <v>155</v>
      </c>
      <c r="G23" s="1">
        <v>169</v>
      </c>
      <c r="H23" s="1">
        <v>195</v>
      </c>
      <c r="I23" s="1">
        <v>221</v>
      </c>
      <c r="J23" s="1">
        <v>237</v>
      </c>
      <c r="K23" s="1">
        <v>255</v>
      </c>
      <c r="L23" s="1">
        <v>281</v>
      </c>
      <c r="M23" s="1">
        <v>296</v>
      </c>
      <c r="N23" s="1">
        <v>340</v>
      </c>
    </row>
    <row r="24" spans="1:14" x14ac:dyDescent="0.3">
      <c r="A24" s="7" t="s">
        <v>197</v>
      </c>
      <c r="B24" s="7" t="s">
        <v>90</v>
      </c>
      <c r="C24" s="1">
        <v>245</v>
      </c>
      <c r="D24" s="1">
        <v>255</v>
      </c>
      <c r="E24" s="1">
        <v>270</v>
      </c>
      <c r="F24" s="1">
        <v>270</v>
      </c>
      <c r="G24" s="1">
        <v>274</v>
      </c>
      <c r="H24" s="1">
        <v>272</v>
      </c>
      <c r="I24" s="1">
        <v>277</v>
      </c>
      <c r="J24" s="1">
        <v>287</v>
      </c>
      <c r="K24" s="1">
        <v>297</v>
      </c>
      <c r="L24" s="1">
        <v>312</v>
      </c>
      <c r="M24" s="1">
        <v>307</v>
      </c>
      <c r="N24" s="1">
        <v>313</v>
      </c>
    </row>
    <row r="25" spans="1:14" x14ac:dyDescent="0.3">
      <c r="A25" s="7" t="s">
        <v>197</v>
      </c>
      <c r="B25" s="7" t="s">
        <v>91</v>
      </c>
      <c r="C25" s="1">
        <v>101</v>
      </c>
      <c r="D25" s="1">
        <v>111</v>
      </c>
      <c r="E25" s="1">
        <v>123</v>
      </c>
      <c r="F25" s="1">
        <v>133</v>
      </c>
      <c r="G25" s="1">
        <v>148</v>
      </c>
      <c r="H25" s="1">
        <v>156</v>
      </c>
      <c r="I25" s="1">
        <v>172</v>
      </c>
      <c r="J25" s="1">
        <v>189</v>
      </c>
      <c r="K25" s="1">
        <v>197</v>
      </c>
      <c r="L25" s="1">
        <v>215</v>
      </c>
      <c r="M25" s="1">
        <v>230</v>
      </c>
      <c r="N25" s="1">
        <v>252</v>
      </c>
    </row>
    <row r="26" spans="1:14" x14ac:dyDescent="0.3">
      <c r="A26" s="7" t="s">
        <v>197</v>
      </c>
      <c r="B26" s="7" t="s">
        <v>92</v>
      </c>
      <c r="C26" s="1">
        <v>30</v>
      </c>
      <c r="D26" s="1">
        <v>32</v>
      </c>
      <c r="E26" s="1">
        <v>34</v>
      </c>
      <c r="F26" s="1">
        <v>35</v>
      </c>
      <c r="G26" s="1">
        <v>37</v>
      </c>
      <c r="H26" s="1">
        <v>37</v>
      </c>
      <c r="I26" s="1">
        <v>41</v>
      </c>
      <c r="J26" s="1">
        <v>41</v>
      </c>
      <c r="K26" s="1">
        <v>44</v>
      </c>
      <c r="L26" s="1">
        <v>45</v>
      </c>
      <c r="M26" s="1">
        <v>49</v>
      </c>
      <c r="N26" s="1">
        <v>53</v>
      </c>
    </row>
    <row r="27" spans="1:14" x14ac:dyDescent="0.3">
      <c r="A27" s="7" t="s">
        <v>197</v>
      </c>
      <c r="B27" s="7" t="s">
        <v>93</v>
      </c>
      <c r="C27" s="1">
        <v>2538</v>
      </c>
      <c r="D27" s="1">
        <v>2597</v>
      </c>
      <c r="E27" s="1">
        <v>2638</v>
      </c>
      <c r="F27" s="1">
        <v>2664</v>
      </c>
      <c r="G27" s="1">
        <v>2741</v>
      </c>
      <c r="H27" s="1">
        <v>2745</v>
      </c>
      <c r="I27" s="1">
        <v>2816</v>
      </c>
      <c r="J27" s="1">
        <v>2883</v>
      </c>
      <c r="K27" s="1">
        <v>2958</v>
      </c>
      <c r="L27" s="1">
        <v>2910</v>
      </c>
      <c r="M27" s="1">
        <v>2878</v>
      </c>
      <c r="N27" s="1">
        <v>2939</v>
      </c>
    </row>
    <row r="28" spans="1:14" x14ac:dyDescent="0.3">
      <c r="A28" s="7" t="s">
        <v>197</v>
      </c>
      <c r="B28" s="7" t="s">
        <v>94</v>
      </c>
      <c r="C28" s="1">
        <v>576</v>
      </c>
      <c r="D28" s="1">
        <v>573</v>
      </c>
      <c r="E28" s="1">
        <v>586</v>
      </c>
      <c r="F28" s="1">
        <v>578</v>
      </c>
      <c r="G28" s="1">
        <v>575</v>
      </c>
      <c r="H28" s="1">
        <v>574</v>
      </c>
      <c r="I28" s="1">
        <v>581</v>
      </c>
      <c r="J28" s="1">
        <v>583</v>
      </c>
      <c r="K28" s="1">
        <v>612</v>
      </c>
      <c r="L28" s="1">
        <v>589</v>
      </c>
      <c r="M28" s="1">
        <v>589</v>
      </c>
      <c r="N28" s="1">
        <v>588</v>
      </c>
    </row>
    <row r="29" spans="1:14" x14ac:dyDescent="0.3">
      <c r="A29" s="7" t="s">
        <v>197</v>
      </c>
      <c r="B29" s="7" t="s">
        <v>95</v>
      </c>
      <c r="C29" s="1">
        <v>89</v>
      </c>
      <c r="D29" s="1">
        <v>101</v>
      </c>
      <c r="E29" s="1">
        <v>110</v>
      </c>
      <c r="F29" s="1">
        <v>124</v>
      </c>
      <c r="G29" s="1">
        <v>141</v>
      </c>
      <c r="H29" s="1">
        <v>153</v>
      </c>
      <c r="I29" s="1">
        <v>178</v>
      </c>
      <c r="J29" s="1">
        <v>191</v>
      </c>
      <c r="K29" s="1">
        <v>209</v>
      </c>
      <c r="L29" s="1">
        <v>247</v>
      </c>
      <c r="M29" s="1">
        <v>262</v>
      </c>
      <c r="N29" s="1">
        <v>276</v>
      </c>
    </row>
    <row r="30" spans="1:14" x14ac:dyDescent="0.3">
      <c r="A30" s="7" t="s">
        <v>197</v>
      </c>
      <c r="B30" s="7" t="s">
        <v>96</v>
      </c>
      <c r="C30" s="1">
        <v>108</v>
      </c>
      <c r="D30" s="1">
        <v>114</v>
      </c>
      <c r="E30" s="1">
        <v>115</v>
      </c>
      <c r="F30" s="1">
        <v>117</v>
      </c>
      <c r="G30" s="1">
        <v>114</v>
      </c>
      <c r="H30" s="1">
        <v>117</v>
      </c>
      <c r="I30" s="1">
        <v>117</v>
      </c>
      <c r="J30" s="1">
        <v>121</v>
      </c>
      <c r="K30" s="1">
        <v>125</v>
      </c>
      <c r="L30" s="1">
        <v>132</v>
      </c>
      <c r="M30" s="1">
        <v>143</v>
      </c>
      <c r="N30" s="1">
        <v>148</v>
      </c>
    </row>
    <row r="31" spans="1:14" x14ac:dyDescent="0.3">
      <c r="A31" s="7" t="s">
        <v>197</v>
      </c>
      <c r="B31" s="7" t="s">
        <v>97</v>
      </c>
      <c r="C31" s="1">
        <v>980</v>
      </c>
      <c r="D31" s="1">
        <v>953</v>
      </c>
      <c r="E31" s="1">
        <v>920</v>
      </c>
      <c r="F31" s="1">
        <v>903</v>
      </c>
      <c r="G31" s="1">
        <v>887</v>
      </c>
      <c r="H31" s="1">
        <v>867</v>
      </c>
      <c r="I31" s="1">
        <v>876</v>
      </c>
      <c r="J31" s="1">
        <v>877</v>
      </c>
      <c r="K31" s="1">
        <v>872</v>
      </c>
      <c r="L31" s="1">
        <v>877</v>
      </c>
      <c r="M31" s="1">
        <v>761</v>
      </c>
      <c r="N31" s="1">
        <v>705</v>
      </c>
    </row>
    <row r="32" spans="1:14" x14ac:dyDescent="0.3">
      <c r="A32" s="7" t="s">
        <v>197</v>
      </c>
      <c r="B32" s="7" t="s">
        <v>98</v>
      </c>
      <c r="C32" s="1">
        <v>453</v>
      </c>
      <c r="D32" s="1">
        <v>449</v>
      </c>
      <c r="E32" s="1">
        <v>437</v>
      </c>
      <c r="F32" s="1">
        <v>402</v>
      </c>
      <c r="G32" s="1">
        <v>389</v>
      </c>
      <c r="H32" s="1">
        <v>377</v>
      </c>
      <c r="I32" s="1">
        <v>372</v>
      </c>
      <c r="J32" s="1">
        <v>362</v>
      </c>
      <c r="K32" s="1">
        <v>355</v>
      </c>
      <c r="L32" s="1">
        <v>342</v>
      </c>
      <c r="M32" s="1">
        <v>300</v>
      </c>
      <c r="N32" s="1">
        <v>289</v>
      </c>
    </row>
    <row r="33" spans="1:14" x14ac:dyDescent="0.3">
      <c r="A33" s="7" t="s">
        <v>198</v>
      </c>
      <c r="B33" s="7" t="s">
        <v>87</v>
      </c>
      <c r="C33" s="1">
        <v>924</v>
      </c>
      <c r="D33" s="1">
        <v>1016</v>
      </c>
      <c r="E33" s="1">
        <v>1100</v>
      </c>
      <c r="F33" s="1">
        <v>1292</v>
      </c>
      <c r="G33" s="1">
        <v>1406</v>
      </c>
      <c r="H33" s="1">
        <v>1506</v>
      </c>
      <c r="I33" s="1">
        <v>1603</v>
      </c>
      <c r="J33" s="1">
        <v>1782</v>
      </c>
      <c r="K33" s="1">
        <v>1762</v>
      </c>
      <c r="L33" s="1">
        <v>1844</v>
      </c>
      <c r="M33" s="1">
        <v>1832</v>
      </c>
      <c r="N33" s="1">
        <v>1838</v>
      </c>
    </row>
    <row r="34" spans="1:14" x14ac:dyDescent="0.3">
      <c r="A34" s="7" t="s">
        <v>198</v>
      </c>
      <c r="B34" s="7" t="s">
        <v>88</v>
      </c>
      <c r="C34" s="1">
        <v>1390</v>
      </c>
      <c r="D34" s="1">
        <v>1415</v>
      </c>
      <c r="E34" s="1">
        <v>1430</v>
      </c>
      <c r="F34" s="1">
        <v>1527</v>
      </c>
      <c r="G34" s="1">
        <v>1528</v>
      </c>
      <c r="H34" s="1">
        <v>1507</v>
      </c>
      <c r="I34" s="1">
        <v>1528</v>
      </c>
      <c r="J34" s="1">
        <v>1618</v>
      </c>
      <c r="K34" s="1">
        <v>1564</v>
      </c>
      <c r="L34" s="1">
        <v>1601</v>
      </c>
      <c r="M34" s="1">
        <v>1611</v>
      </c>
      <c r="N34" s="1">
        <v>1623</v>
      </c>
    </row>
    <row r="35" spans="1:14" x14ac:dyDescent="0.3">
      <c r="A35" s="7" t="s">
        <v>198</v>
      </c>
      <c r="B35" s="7" t="s">
        <v>89</v>
      </c>
      <c r="C35" s="1">
        <v>35</v>
      </c>
      <c r="D35" s="1">
        <v>40</v>
      </c>
      <c r="E35" s="1">
        <v>41</v>
      </c>
      <c r="F35" s="1">
        <v>61</v>
      </c>
      <c r="G35" s="1">
        <v>73</v>
      </c>
      <c r="H35" s="1">
        <v>83</v>
      </c>
      <c r="I35" s="1">
        <v>91</v>
      </c>
      <c r="J35" s="1">
        <v>107</v>
      </c>
      <c r="K35" s="1">
        <v>105</v>
      </c>
      <c r="L35" s="1">
        <v>117</v>
      </c>
      <c r="M35" s="1">
        <v>110</v>
      </c>
      <c r="N35" s="1">
        <v>112</v>
      </c>
    </row>
    <row r="36" spans="1:14" x14ac:dyDescent="0.3">
      <c r="A36" s="7" t="s">
        <v>198</v>
      </c>
      <c r="B36" s="7" t="s">
        <v>90</v>
      </c>
      <c r="C36" s="1">
        <v>118</v>
      </c>
      <c r="D36" s="1">
        <v>131</v>
      </c>
      <c r="E36" s="1">
        <v>137</v>
      </c>
      <c r="F36" s="1">
        <v>189</v>
      </c>
      <c r="G36" s="1">
        <v>207</v>
      </c>
      <c r="H36" s="1">
        <v>220</v>
      </c>
      <c r="I36" s="1">
        <v>243</v>
      </c>
      <c r="J36" s="1">
        <v>278</v>
      </c>
      <c r="K36" s="1">
        <v>304</v>
      </c>
      <c r="L36" s="1">
        <v>386</v>
      </c>
      <c r="M36" s="1">
        <v>436</v>
      </c>
      <c r="N36" s="1">
        <v>451</v>
      </c>
    </row>
    <row r="37" spans="1:14" x14ac:dyDescent="0.3">
      <c r="A37" s="7" t="s">
        <v>198</v>
      </c>
      <c r="B37" s="7" t="s">
        <v>91</v>
      </c>
      <c r="C37" s="1">
        <v>77</v>
      </c>
      <c r="D37" s="1">
        <v>77</v>
      </c>
      <c r="E37" s="1">
        <v>82</v>
      </c>
      <c r="F37" s="1">
        <v>98</v>
      </c>
      <c r="G37" s="1">
        <v>110</v>
      </c>
      <c r="H37" s="1">
        <v>113</v>
      </c>
      <c r="I37" s="1">
        <v>118</v>
      </c>
      <c r="J37" s="1">
        <v>130</v>
      </c>
      <c r="K37" s="1">
        <v>131</v>
      </c>
      <c r="L37" s="1">
        <v>133</v>
      </c>
      <c r="M37" s="1">
        <v>140</v>
      </c>
      <c r="N37" s="1">
        <v>139</v>
      </c>
    </row>
    <row r="38" spans="1:14" x14ac:dyDescent="0.3">
      <c r="A38" s="7" t="s">
        <v>198</v>
      </c>
      <c r="B38" s="7" t="s">
        <v>92</v>
      </c>
      <c r="C38" s="1">
        <v>20</v>
      </c>
      <c r="D38" s="1">
        <v>19</v>
      </c>
      <c r="E38" s="1">
        <v>21</v>
      </c>
      <c r="F38" s="1">
        <v>23</v>
      </c>
      <c r="G38" s="1">
        <v>26</v>
      </c>
      <c r="H38" s="1">
        <v>28</v>
      </c>
      <c r="I38" s="1">
        <v>29</v>
      </c>
      <c r="J38" s="1">
        <v>31</v>
      </c>
      <c r="K38" s="1">
        <v>34</v>
      </c>
      <c r="L38" s="1">
        <v>32</v>
      </c>
      <c r="M38" s="1">
        <v>34</v>
      </c>
      <c r="N38" s="1">
        <v>33</v>
      </c>
    </row>
    <row r="39" spans="1:14" x14ac:dyDescent="0.3">
      <c r="A39" s="7" t="s">
        <v>198</v>
      </c>
      <c r="B39" s="7" t="s">
        <v>93</v>
      </c>
      <c r="C39" s="1">
        <v>4204</v>
      </c>
      <c r="D39" s="1">
        <v>4126</v>
      </c>
      <c r="E39" s="1">
        <v>4090</v>
      </c>
      <c r="F39" s="1">
        <v>4227</v>
      </c>
      <c r="G39" s="1">
        <v>4247</v>
      </c>
      <c r="H39" s="1">
        <v>4213</v>
      </c>
      <c r="I39" s="1">
        <v>4204</v>
      </c>
      <c r="J39" s="1">
        <v>4325</v>
      </c>
      <c r="K39" s="1">
        <v>4115</v>
      </c>
      <c r="L39" s="1">
        <v>4105</v>
      </c>
      <c r="M39" s="1">
        <v>4008</v>
      </c>
      <c r="N39" s="1">
        <v>3912</v>
      </c>
    </row>
    <row r="40" spans="1:14" x14ac:dyDescent="0.3">
      <c r="A40" s="7" t="s">
        <v>198</v>
      </c>
      <c r="B40" s="7" t="s">
        <v>94</v>
      </c>
      <c r="C40" s="1">
        <v>290</v>
      </c>
      <c r="D40" s="1">
        <v>289</v>
      </c>
      <c r="E40" s="1">
        <v>290</v>
      </c>
      <c r="F40" s="1">
        <v>316</v>
      </c>
      <c r="G40" s="1">
        <v>311</v>
      </c>
      <c r="H40" s="1">
        <v>329</v>
      </c>
      <c r="I40" s="1">
        <v>321</v>
      </c>
      <c r="J40" s="1">
        <v>340</v>
      </c>
      <c r="K40" s="1">
        <v>346</v>
      </c>
      <c r="L40" s="1">
        <v>335</v>
      </c>
      <c r="M40" s="1">
        <v>319</v>
      </c>
      <c r="N40" s="1">
        <v>306</v>
      </c>
    </row>
    <row r="41" spans="1:14" x14ac:dyDescent="0.3">
      <c r="A41" s="7" t="s">
        <v>198</v>
      </c>
      <c r="B41" s="7" t="s">
        <v>95</v>
      </c>
      <c r="C41" s="1">
        <v>37</v>
      </c>
      <c r="D41" s="1">
        <v>40</v>
      </c>
      <c r="E41" s="1">
        <v>48</v>
      </c>
      <c r="F41" s="1">
        <v>54</v>
      </c>
      <c r="G41" s="1">
        <v>57</v>
      </c>
      <c r="H41" s="1">
        <v>62</v>
      </c>
      <c r="I41" s="1">
        <v>68</v>
      </c>
      <c r="J41" s="1">
        <v>80</v>
      </c>
      <c r="K41" s="1">
        <v>79</v>
      </c>
      <c r="L41" s="1">
        <v>81</v>
      </c>
      <c r="M41" s="1">
        <v>76</v>
      </c>
      <c r="N41" s="1">
        <v>81</v>
      </c>
    </row>
    <row r="42" spans="1:14" x14ac:dyDescent="0.3">
      <c r="A42" s="7" t="s">
        <v>198</v>
      </c>
      <c r="B42" s="7" t="s">
        <v>96</v>
      </c>
      <c r="C42" s="1">
        <v>53</v>
      </c>
      <c r="D42" s="1">
        <v>57</v>
      </c>
      <c r="E42" s="1">
        <v>63</v>
      </c>
      <c r="F42" s="1">
        <v>63</v>
      </c>
      <c r="G42" s="1">
        <v>65</v>
      </c>
      <c r="H42" s="1">
        <v>68</v>
      </c>
      <c r="I42" s="1">
        <v>74</v>
      </c>
      <c r="J42" s="1">
        <v>78</v>
      </c>
      <c r="K42" s="1">
        <v>77</v>
      </c>
      <c r="L42" s="1">
        <v>92</v>
      </c>
      <c r="M42" s="1">
        <v>121</v>
      </c>
      <c r="N42" s="1">
        <v>123</v>
      </c>
    </row>
    <row r="43" spans="1:14" x14ac:dyDescent="0.3">
      <c r="A43" s="7" t="s">
        <v>198</v>
      </c>
      <c r="B43" s="7" t="s">
        <v>97</v>
      </c>
      <c r="C43" s="1">
        <v>922</v>
      </c>
      <c r="D43" s="1">
        <v>901</v>
      </c>
      <c r="E43" s="1">
        <v>873</v>
      </c>
      <c r="F43" s="1">
        <v>892</v>
      </c>
      <c r="G43" s="1">
        <v>881</v>
      </c>
      <c r="H43" s="1">
        <v>853</v>
      </c>
      <c r="I43" s="1">
        <v>827</v>
      </c>
      <c r="J43" s="1">
        <v>825</v>
      </c>
      <c r="K43" s="1">
        <v>785</v>
      </c>
      <c r="L43" s="1">
        <v>763</v>
      </c>
      <c r="M43" s="1">
        <v>644</v>
      </c>
      <c r="N43" s="1">
        <v>565</v>
      </c>
    </row>
    <row r="44" spans="1:14" x14ac:dyDescent="0.3">
      <c r="A44" s="7" t="s">
        <v>198</v>
      </c>
      <c r="B44" s="7" t="s">
        <v>98</v>
      </c>
      <c r="C44" s="1">
        <v>372</v>
      </c>
      <c r="D44" s="1">
        <v>366</v>
      </c>
      <c r="E44" s="1">
        <v>357</v>
      </c>
      <c r="F44" s="1">
        <v>380</v>
      </c>
      <c r="G44" s="1">
        <v>378</v>
      </c>
      <c r="H44" s="1">
        <v>377</v>
      </c>
      <c r="I44" s="1">
        <v>375</v>
      </c>
      <c r="J44" s="1">
        <v>374</v>
      </c>
      <c r="K44" s="1">
        <v>358</v>
      </c>
      <c r="L44" s="1">
        <v>358</v>
      </c>
      <c r="M44" s="1">
        <v>281</v>
      </c>
      <c r="N44" s="1">
        <v>243</v>
      </c>
    </row>
    <row r="45" spans="1:14" x14ac:dyDescent="0.3">
      <c r="A45" s="7" t="s">
        <v>199</v>
      </c>
      <c r="B45" s="7" t="s">
        <v>87</v>
      </c>
      <c r="C45" s="1">
        <v>399</v>
      </c>
      <c r="D45" s="1">
        <v>481</v>
      </c>
      <c r="E45" s="1">
        <v>520</v>
      </c>
      <c r="F45" s="1">
        <v>528</v>
      </c>
      <c r="G45" s="1">
        <v>579</v>
      </c>
      <c r="H45" s="1">
        <v>633</v>
      </c>
      <c r="I45" s="1">
        <v>662</v>
      </c>
      <c r="J45" s="1">
        <v>703</v>
      </c>
      <c r="K45" s="1">
        <v>738</v>
      </c>
      <c r="L45" s="1">
        <v>809</v>
      </c>
      <c r="M45" s="1">
        <v>883</v>
      </c>
      <c r="N45" s="1">
        <v>940</v>
      </c>
    </row>
    <row r="46" spans="1:14" x14ac:dyDescent="0.3">
      <c r="A46" s="7" t="s">
        <v>199</v>
      </c>
      <c r="B46" s="7" t="s">
        <v>88</v>
      </c>
      <c r="C46" s="1">
        <v>913</v>
      </c>
      <c r="D46" s="1">
        <v>985</v>
      </c>
      <c r="E46" s="1">
        <v>968</v>
      </c>
      <c r="F46" s="1">
        <v>889</v>
      </c>
      <c r="G46" s="1">
        <v>886</v>
      </c>
      <c r="H46" s="1">
        <v>874</v>
      </c>
      <c r="I46" s="1">
        <v>853</v>
      </c>
      <c r="J46" s="1">
        <v>850</v>
      </c>
      <c r="K46" s="1">
        <v>852</v>
      </c>
      <c r="L46" s="1">
        <v>904</v>
      </c>
      <c r="M46" s="1">
        <v>934</v>
      </c>
      <c r="N46" s="1">
        <v>1012</v>
      </c>
    </row>
    <row r="47" spans="1:14" x14ac:dyDescent="0.3">
      <c r="A47" s="7" t="s">
        <v>199</v>
      </c>
      <c r="B47" s="7" t="s">
        <v>89</v>
      </c>
      <c r="C47" s="1">
        <v>13</v>
      </c>
      <c r="D47" s="1">
        <v>17</v>
      </c>
      <c r="E47" s="1">
        <v>19</v>
      </c>
      <c r="F47" s="1">
        <v>21</v>
      </c>
      <c r="G47" s="1">
        <v>26</v>
      </c>
      <c r="H47" s="1">
        <v>27</v>
      </c>
      <c r="I47" s="1">
        <v>29</v>
      </c>
      <c r="J47" s="1">
        <v>32</v>
      </c>
      <c r="K47" s="1">
        <v>36</v>
      </c>
      <c r="L47" s="1">
        <v>37</v>
      </c>
      <c r="M47" s="1">
        <v>47</v>
      </c>
      <c r="N47" s="1">
        <v>49</v>
      </c>
    </row>
    <row r="48" spans="1:14" x14ac:dyDescent="0.3">
      <c r="A48" s="7" t="s">
        <v>199</v>
      </c>
      <c r="B48" s="7" t="s">
        <v>90</v>
      </c>
      <c r="C48" s="1">
        <v>76</v>
      </c>
      <c r="D48" s="1">
        <v>91</v>
      </c>
      <c r="E48" s="1">
        <v>106</v>
      </c>
      <c r="F48" s="1">
        <v>111</v>
      </c>
      <c r="G48" s="1">
        <v>118</v>
      </c>
      <c r="H48" s="1">
        <v>126</v>
      </c>
      <c r="I48" s="1">
        <v>138</v>
      </c>
      <c r="J48" s="1">
        <v>141</v>
      </c>
      <c r="K48" s="1">
        <v>166</v>
      </c>
      <c r="L48" s="1">
        <v>202</v>
      </c>
      <c r="M48" s="1">
        <v>300</v>
      </c>
      <c r="N48" s="1">
        <v>440</v>
      </c>
    </row>
    <row r="49" spans="1:14" x14ac:dyDescent="0.3">
      <c r="A49" s="7" t="s">
        <v>199</v>
      </c>
      <c r="B49" s="7" t="s">
        <v>91</v>
      </c>
      <c r="C49" s="1">
        <v>65</v>
      </c>
      <c r="D49" s="1">
        <v>66</v>
      </c>
      <c r="E49" s="1">
        <v>71</v>
      </c>
      <c r="F49" s="1">
        <v>75</v>
      </c>
      <c r="G49" s="1">
        <v>85</v>
      </c>
      <c r="H49" s="1">
        <v>85</v>
      </c>
      <c r="I49" s="1">
        <v>92</v>
      </c>
      <c r="J49" s="1">
        <v>96</v>
      </c>
      <c r="K49" s="1">
        <v>113</v>
      </c>
      <c r="L49" s="1">
        <v>122</v>
      </c>
      <c r="M49" s="1">
        <v>136</v>
      </c>
      <c r="N49" s="1">
        <v>150</v>
      </c>
    </row>
    <row r="50" spans="1:14" x14ac:dyDescent="0.3">
      <c r="A50" s="7" t="s">
        <v>199</v>
      </c>
      <c r="B50" s="7" t="s">
        <v>92</v>
      </c>
      <c r="C50" s="1">
        <v>16</v>
      </c>
      <c r="D50" s="1">
        <v>17</v>
      </c>
      <c r="E50" s="1">
        <v>18</v>
      </c>
      <c r="F50" s="1">
        <v>14</v>
      </c>
      <c r="G50" s="1">
        <v>15</v>
      </c>
      <c r="H50" s="1">
        <v>21</v>
      </c>
      <c r="I50" s="1">
        <v>23</v>
      </c>
      <c r="J50" s="1">
        <v>25</v>
      </c>
      <c r="K50" s="1">
        <v>27</v>
      </c>
      <c r="L50" s="1">
        <v>30</v>
      </c>
      <c r="M50" s="1">
        <v>28</v>
      </c>
      <c r="N50" s="1">
        <v>34</v>
      </c>
    </row>
    <row r="51" spans="1:14" x14ac:dyDescent="0.3">
      <c r="A51" s="7" t="s">
        <v>199</v>
      </c>
      <c r="B51" s="7" t="s">
        <v>93</v>
      </c>
      <c r="C51" s="1">
        <v>4380</v>
      </c>
      <c r="D51" s="1">
        <v>4508</v>
      </c>
      <c r="E51" s="1">
        <v>4387</v>
      </c>
      <c r="F51" s="1">
        <v>4312</v>
      </c>
      <c r="G51" s="1">
        <v>4348</v>
      </c>
      <c r="H51" s="1">
        <v>4381</v>
      </c>
      <c r="I51" s="1">
        <v>4373</v>
      </c>
      <c r="J51" s="1">
        <v>4433</v>
      </c>
      <c r="K51" s="1">
        <v>4437</v>
      </c>
      <c r="L51" s="1">
        <v>4599</v>
      </c>
      <c r="M51" s="1">
        <v>4679</v>
      </c>
      <c r="N51" s="1">
        <v>4773</v>
      </c>
    </row>
    <row r="52" spans="1:14" x14ac:dyDescent="0.3">
      <c r="A52" s="7" t="s">
        <v>199</v>
      </c>
      <c r="B52" s="7" t="s">
        <v>94</v>
      </c>
      <c r="C52" s="1">
        <v>320</v>
      </c>
      <c r="D52" s="1">
        <v>311</v>
      </c>
      <c r="E52" s="1">
        <v>309</v>
      </c>
      <c r="F52" s="1">
        <v>289</v>
      </c>
      <c r="G52" s="1">
        <v>278</v>
      </c>
      <c r="H52" s="1">
        <v>283</v>
      </c>
      <c r="I52" s="1">
        <v>280</v>
      </c>
      <c r="J52" s="1">
        <v>274</v>
      </c>
      <c r="K52" s="1">
        <v>277</v>
      </c>
      <c r="L52" s="1">
        <v>270</v>
      </c>
      <c r="M52" s="1">
        <v>277</v>
      </c>
      <c r="N52" s="1">
        <v>268</v>
      </c>
    </row>
    <row r="53" spans="1:14" x14ac:dyDescent="0.3">
      <c r="A53" s="7" t="s">
        <v>199</v>
      </c>
      <c r="B53" s="7" t="s">
        <v>95</v>
      </c>
      <c r="C53" s="1">
        <v>16</v>
      </c>
      <c r="D53" s="1">
        <v>26</v>
      </c>
      <c r="E53" s="1">
        <v>33</v>
      </c>
      <c r="F53" s="1">
        <v>31</v>
      </c>
      <c r="G53" s="1">
        <v>33</v>
      </c>
      <c r="H53" s="1">
        <v>38</v>
      </c>
      <c r="I53" s="1">
        <v>39</v>
      </c>
      <c r="J53" s="1">
        <v>45</v>
      </c>
      <c r="K53" s="1">
        <v>44</v>
      </c>
      <c r="L53" s="1">
        <v>47</v>
      </c>
      <c r="M53" s="1">
        <v>58</v>
      </c>
      <c r="N53" s="1">
        <v>61</v>
      </c>
    </row>
    <row r="54" spans="1:14" x14ac:dyDescent="0.3">
      <c r="A54" s="7" t="s">
        <v>199</v>
      </c>
      <c r="B54" s="7" t="s">
        <v>96</v>
      </c>
      <c r="C54" s="1">
        <v>50</v>
      </c>
      <c r="D54" s="1">
        <v>53</v>
      </c>
      <c r="E54" s="1">
        <v>54</v>
      </c>
      <c r="F54" s="1">
        <v>54</v>
      </c>
      <c r="G54" s="1">
        <v>59</v>
      </c>
      <c r="H54" s="1">
        <v>58</v>
      </c>
      <c r="I54" s="1">
        <v>57</v>
      </c>
      <c r="J54" s="1">
        <v>61</v>
      </c>
      <c r="K54" s="1">
        <v>56</v>
      </c>
      <c r="L54" s="1">
        <v>66</v>
      </c>
      <c r="M54" s="1">
        <v>77</v>
      </c>
      <c r="N54" s="1">
        <v>99</v>
      </c>
    </row>
    <row r="55" spans="1:14" x14ac:dyDescent="0.3">
      <c r="A55" s="7" t="s">
        <v>199</v>
      </c>
      <c r="B55" s="7" t="s">
        <v>97</v>
      </c>
      <c r="C55" s="1">
        <v>862</v>
      </c>
      <c r="D55" s="1">
        <v>865</v>
      </c>
      <c r="E55" s="1">
        <v>819</v>
      </c>
      <c r="F55" s="1">
        <v>768</v>
      </c>
      <c r="G55" s="1">
        <v>745</v>
      </c>
      <c r="H55" s="1">
        <v>729</v>
      </c>
      <c r="I55" s="1">
        <v>707</v>
      </c>
      <c r="J55" s="1">
        <v>687</v>
      </c>
      <c r="K55" s="1">
        <v>666</v>
      </c>
      <c r="L55" s="1">
        <v>668</v>
      </c>
      <c r="M55" s="1">
        <v>581</v>
      </c>
      <c r="N55" s="1">
        <v>527</v>
      </c>
    </row>
    <row r="56" spans="1:14" x14ac:dyDescent="0.3">
      <c r="A56" s="7" t="s">
        <v>199</v>
      </c>
      <c r="B56" s="7" t="s">
        <v>98</v>
      </c>
      <c r="C56" s="1">
        <v>260</v>
      </c>
      <c r="D56" s="1">
        <v>272</v>
      </c>
      <c r="E56" s="1">
        <v>263</v>
      </c>
      <c r="F56" s="1">
        <v>240</v>
      </c>
      <c r="G56" s="1">
        <v>230</v>
      </c>
      <c r="H56" s="1">
        <v>226</v>
      </c>
      <c r="I56" s="1">
        <v>221</v>
      </c>
      <c r="J56" s="1">
        <v>216</v>
      </c>
      <c r="K56" s="1">
        <v>211</v>
      </c>
      <c r="L56" s="1">
        <v>208</v>
      </c>
      <c r="M56" s="1">
        <v>192</v>
      </c>
      <c r="N56" s="1">
        <v>170</v>
      </c>
    </row>
    <row r="57" spans="1:14" x14ac:dyDescent="0.3">
      <c r="A57" s="7" t="s">
        <v>200</v>
      </c>
      <c r="B57" s="7" t="s">
        <v>87</v>
      </c>
      <c r="C57" s="1">
        <v>536</v>
      </c>
      <c r="D57" s="1">
        <v>525</v>
      </c>
      <c r="E57" s="1">
        <v>579</v>
      </c>
      <c r="F57" s="1">
        <v>661</v>
      </c>
      <c r="G57" s="1">
        <v>707</v>
      </c>
      <c r="H57" s="1">
        <v>789</v>
      </c>
      <c r="I57" s="1">
        <v>836</v>
      </c>
      <c r="J57" s="1">
        <v>884</v>
      </c>
      <c r="K57" s="1">
        <v>954</v>
      </c>
      <c r="L57" s="1">
        <v>1001</v>
      </c>
      <c r="M57" s="1">
        <v>1063</v>
      </c>
      <c r="N57" s="1">
        <v>1301</v>
      </c>
    </row>
    <row r="58" spans="1:14" x14ac:dyDescent="0.3">
      <c r="A58" s="7" t="s">
        <v>200</v>
      </c>
      <c r="B58" s="7" t="s">
        <v>88</v>
      </c>
      <c r="C58" s="1">
        <v>895</v>
      </c>
      <c r="D58" s="1">
        <v>832</v>
      </c>
      <c r="E58" s="1">
        <v>842</v>
      </c>
      <c r="F58" s="1">
        <v>880</v>
      </c>
      <c r="G58" s="1">
        <v>883</v>
      </c>
      <c r="H58" s="1">
        <v>868</v>
      </c>
      <c r="I58" s="1">
        <v>859</v>
      </c>
      <c r="J58" s="1">
        <v>867</v>
      </c>
      <c r="K58" s="1">
        <v>882</v>
      </c>
      <c r="L58" s="1">
        <v>916</v>
      </c>
      <c r="M58" s="1">
        <v>951</v>
      </c>
      <c r="N58" s="1">
        <v>1212</v>
      </c>
    </row>
    <row r="59" spans="1:14" x14ac:dyDescent="0.3">
      <c r="A59" s="7" t="s">
        <v>200</v>
      </c>
      <c r="B59" s="7" t="s">
        <v>89</v>
      </c>
      <c r="C59" s="1">
        <v>23</v>
      </c>
      <c r="D59" s="1">
        <v>25</v>
      </c>
      <c r="E59" s="1">
        <v>30</v>
      </c>
      <c r="F59" s="1">
        <v>38</v>
      </c>
      <c r="G59" s="1">
        <v>41</v>
      </c>
      <c r="H59" s="1">
        <v>46</v>
      </c>
      <c r="I59" s="1">
        <v>47</v>
      </c>
      <c r="J59" s="1">
        <v>57</v>
      </c>
      <c r="K59" s="1">
        <v>59</v>
      </c>
      <c r="L59" s="1">
        <v>65</v>
      </c>
      <c r="M59" s="1">
        <v>69</v>
      </c>
      <c r="N59" s="1">
        <v>91</v>
      </c>
    </row>
    <row r="60" spans="1:14" x14ac:dyDescent="0.3">
      <c r="A60" s="7" t="s">
        <v>200</v>
      </c>
      <c r="B60" s="7" t="s">
        <v>90</v>
      </c>
      <c r="C60" s="1">
        <v>60</v>
      </c>
      <c r="D60" s="1">
        <v>56</v>
      </c>
      <c r="E60" s="1">
        <v>66</v>
      </c>
      <c r="F60" s="1">
        <v>79</v>
      </c>
      <c r="G60" s="1">
        <v>82</v>
      </c>
      <c r="H60" s="1">
        <v>96</v>
      </c>
      <c r="I60" s="1">
        <v>101</v>
      </c>
      <c r="J60" s="1">
        <v>110</v>
      </c>
      <c r="K60" s="1">
        <v>131</v>
      </c>
      <c r="L60" s="1">
        <v>179</v>
      </c>
      <c r="M60" s="1">
        <v>219</v>
      </c>
      <c r="N60" s="1">
        <v>492</v>
      </c>
    </row>
    <row r="61" spans="1:14" x14ac:dyDescent="0.3">
      <c r="A61" s="7" t="s">
        <v>200</v>
      </c>
      <c r="B61" s="7" t="s">
        <v>91</v>
      </c>
      <c r="C61" s="1">
        <v>61</v>
      </c>
      <c r="D61" s="1">
        <v>59</v>
      </c>
      <c r="E61" s="1">
        <v>65</v>
      </c>
      <c r="F61" s="1">
        <v>76</v>
      </c>
      <c r="G61" s="1">
        <v>83</v>
      </c>
      <c r="H61" s="1">
        <v>95</v>
      </c>
      <c r="I61" s="1">
        <v>102</v>
      </c>
      <c r="J61" s="1">
        <v>108</v>
      </c>
      <c r="K61" s="1">
        <v>117</v>
      </c>
      <c r="L61" s="1">
        <v>131</v>
      </c>
      <c r="M61" s="1">
        <v>138</v>
      </c>
      <c r="N61" s="1">
        <v>155</v>
      </c>
    </row>
    <row r="62" spans="1:14" x14ac:dyDescent="0.3">
      <c r="A62" s="7" t="s">
        <v>200</v>
      </c>
      <c r="B62" s="7" t="s">
        <v>92</v>
      </c>
      <c r="C62" s="1">
        <v>25</v>
      </c>
      <c r="D62" s="1">
        <v>27</v>
      </c>
      <c r="E62" s="1">
        <v>28</v>
      </c>
      <c r="F62" s="1">
        <v>28</v>
      </c>
      <c r="G62" s="1">
        <v>29</v>
      </c>
      <c r="H62" s="1">
        <v>29</v>
      </c>
      <c r="I62" s="1">
        <v>31</v>
      </c>
      <c r="J62" s="1">
        <v>32</v>
      </c>
      <c r="K62" s="1">
        <v>30</v>
      </c>
      <c r="L62" s="1">
        <v>29</v>
      </c>
      <c r="M62" s="1">
        <v>30</v>
      </c>
      <c r="N62" s="1">
        <v>37</v>
      </c>
    </row>
    <row r="63" spans="1:14" x14ac:dyDescent="0.3">
      <c r="A63" s="7" t="s">
        <v>200</v>
      </c>
      <c r="B63" s="7" t="s">
        <v>93</v>
      </c>
      <c r="C63" s="1">
        <v>3171</v>
      </c>
      <c r="D63" s="1">
        <v>3065</v>
      </c>
      <c r="E63" s="1">
        <v>3112</v>
      </c>
      <c r="F63" s="1">
        <v>3185</v>
      </c>
      <c r="G63" s="1">
        <v>3239</v>
      </c>
      <c r="H63" s="1">
        <v>3263</v>
      </c>
      <c r="I63" s="1">
        <v>3328</v>
      </c>
      <c r="J63" s="1">
        <v>3326</v>
      </c>
      <c r="K63" s="1">
        <v>3383</v>
      </c>
      <c r="L63" s="1">
        <v>3450</v>
      </c>
      <c r="M63" s="1">
        <v>3414</v>
      </c>
      <c r="N63" s="1">
        <v>3622</v>
      </c>
    </row>
    <row r="64" spans="1:14" x14ac:dyDescent="0.3">
      <c r="A64" s="7" t="s">
        <v>200</v>
      </c>
      <c r="B64" s="7" t="s">
        <v>94</v>
      </c>
      <c r="C64" s="1">
        <v>238</v>
      </c>
      <c r="D64" s="1">
        <v>236</v>
      </c>
      <c r="E64" s="1">
        <v>233</v>
      </c>
      <c r="F64" s="1">
        <v>247</v>
      </c>
      <c r="G64" s="1">
        <v>256</v>
      </c>
      <c r="H64" s="1">
        <v>269</v>
      </c>
      <c r="I64" s="1">
        <v>268</v>
      </c>
      <c r="J64" s="1">
        <v>265</v>
      </c>
      <c r="K64" s="1">
        <v>273</v>
      </c>
      <c r="L64" s="1">
        <v>293</v>
      </c>
      <c r="M64" s="1">
        <v>270</v>
      </c>
      <c r="N64" s="1">
        <v>294</v>
      </c>
    </row>
    <row r="65" spans="1:14" x14ac:dyDescent="0.3">
      <c r="A65" s="7" t="s">
        <v>200</v>
      </c>
      <c r="B65" s="7" t="s">
        <v>95</v>
      </c>
      <c r="C65" s="1">
        <v>32</v>
      </c>
      <c r="D65" s="1">
        <v>32</v>
      </c>
      <c r="E65" s="1">
        <v>35</v>
      </c>
      <c r="F65" s="1">
        <v>46</v>
      </c>
      <c r="G65" s="1">
        <v>53</v>
      </c>
      <c r="H65" s="1">
        <v>57</v>
      </c>
      <c r="I65" s="1">
        <v>57</v>
      </c>
      <c r="J65" s="1">
        <v>64</v>
      </c>
      <c r="K65" s="1">
        <v>69</v>
      </c>
      <c r="L65" s="1">
        <v>78</v>
      </c>
      <c r="M65" s="1">
        <v>87</v>
      </c>
      <c r="N65" s="1">
        <v>105</v>
      </c>
    </row>
    <row r="66" spans="1:14" x14ac:dyDescent="0.3">
      <c r="A66" s="7" t="s">
        <v>200</v>
      </c>
      <c r="B66" s="7" t="s">
        <v>96</v>
      </c>
      <c r="C66" s="1">
        <v>44</v>
      </c>
      <c r="D66" s="1">
        <v>39</v>
      </c>
      <c r="E66" s="1">
        <v>44</v>
      </c>
      <c r="F66" s="1">
        <v>57</v>
      </c>
      <c r="G66" s="1">
        <v>60</v>
      </c>
      <c r="H66" s="1">
        <v>64</v>
      </c>
      <c r="I66" s="1">
        <v>67</v>
      </c>
      <c r="J66" s="1">
        <v>69</v>
      </c>
      <c r="K66" s="1">
        <v>80</v>
      </c>
      <c r="L66" s="1">
        <v>93</v>
      </c>
      <c r="M66" s="1">
        <v>94</v>
      </c>
      <c r="N66" s="1">
        <v>148</v>
      </c>
    </row>
    <row r="67" spans="1:14" x14ac:dyDescent="0.3">
      <c r="A67" s="7" t="s">
        <v>200</v>
      </c>
      <c r="B67" s="7" t="s">
        <v>97</v>
      </c>
      <c r="C67" s="1">
        <v>758</v>
      </c>
      <c r="D67" s="1">
        <v>729</v>
      </c>
      <c r="E67" s="1">
        <v>712</v>
      </c>
      <c r="F67" s="1">
        <v>690</v>
      </c>
      <c r="G67" s="1">
        <v>669</v>
      </c>
      <c r="H67" s="1">
        <v>656</v>
      </c>
      <c r="I67" s="1">
        <v>647</v>
      </c>
      <c r="J67" s="1">
        <v>622</v>
      </c>
      <c r="K67" s="1">
        <v>608</v>
      </c>
      <c r="L67" s="1">
        <v>603</v>
      </c>
      <c r="M67" s="1">
        <v>522</v>
      </c>
      <c r="N67" s="1">
        <v>468</v>
      </c>
    </row>
    <row r="68" spans="1:14" x14ac:dyDescent="0.3">
      <c r="A68" s="7" t="s">
        <v>200</v>
      </c>
      <c r="B68" s="7" t="s">
        <v>98</v>
      </c>
      <c r="C68" s="1">
        <v>229</v>
      </c>
      <c r="D68" s="1">
        <v>221</v>
      </c>
      <c r="E68" s="1">
        <v>218</v>
      </c>
      <c r="F68" s="1">
        <v>216</v>
      </c>
      <c r="G68" s="1">
        <v>213</v>
      </c>
      <c r="H68" s="1">
        <v>207</v>
      </c>
      <c r="I68" s="1">
        <v>195</v>
      </c>
      <c r="J68" s="1">
        <v>196</v>
      </c>
      <c r="K68" s="1">
        <v>197</v>
      </c>
      <c r="L68" s="1">
        <v>200</v>
      </c>
      <c r="M68" s="1">
        <v>164</v>
      </c>
      <c r="N68" s="1">
        <v>168</v>
      </c>
    </row>
    <row r="69" spans="1:14" x14ac:dyDescent="0.3">
      <c r="A69" s="7" t="s">
        <v>201</v>
      </c>
      <c r="B69" s="7" t="s">
        <v>87</v>
      </c>
      <c r="C69" s="1">
        <v>591</v>
      </c>
      <c r="D69" s="1">
        <v>646</v>
      </c>
      <c r="E69" s="1">
        <v>687</v>
      </c>
      <c r="F69" s="1">
        <v>650</v>
      </c>
      <c r="G69" s="1">
        <v>713</v>
      </c>
      <c r="H69" s="1">
        <v>788</v>
      </c>
      <c r="I69" s="1">
        <v>814</v>
      </c>
      <c r="J69" s="1">
        <v>851</v>
      </c>
      <c r="K69" s="1">
        <v>1073</v>
      </c>
      <c r="L69" s="1">
        <v>1085</v>
      </c>
      <c r="M69" s="1">
        <v>1180</v>
      </c>
      <c r="N69" s="1">
        <v>1228</v>
      </c>
    </row>
    <row r="70" spans="1:14" x14ac:dyDescent="0.3">
      <c r="A70" s="7" t="s">
        <v>201</v>
      </c>
      <c r="B70" s="7" t="s">
        <v>88</v>
      </c>
      <c r="C70" s="1">
        <v>615</v>
      </c>
      <c r="D70" s="1">
        <v>659</v>
      </c>
      <c r="E70" s="1">
        <v>663</v>
      </c>
      <c r="F70" s="1">
        <v>616</v>
      </c>
      <c r="G70" s="1">
        <v>631</v>
      </c>
      <c r="H70" s="1">
        <v>625</v>
      </c>
      <c r="I70" s="1">
        <v>616</v>
      </c>
      <c r="J70" s="1">
        <v>622</v>
      </c>
      <c r="K70" s="1">
        <v>710</v>
      </c>
      <c r="L70" s="1">
        <v>751</v>
      </c>
      <c r="M70" s="1">
        <v>824</v>
      </c>
      <c r="N70" s="1">
        <v>870</v>
      </c>
    </row>
    <row r="71" spans="1:14" x14ac:dyDescent="0.3">
      <c r="A71" s="7" t="s">
        <v>201</v>
      </c>
      <c r="B71" s="7" t="s">
        <v>89</v>
      </c>
      <c r="C71" s="1">
        <v>29</v>
      </c>
      <c r="D71" s="1">
        <v>38</v>
      </c>
      <c r="E71" s="1">
        <v>41</v>
      </c>
      <c r="F71" s="1">
        <v>46</v>
      </c>
      <c r="G71" s="1">
        <v>54</v>
      </c>
      <c r="H71" s="1">
        <v>59</v>
      </c>
      <c r="I71" s="1">
        <v>68</v>
      </c>
      <c r="J71" s="1">
        <v>78</v>
      </c>
      <c r="K71" s="1">
        <v>97</v>
      </c>
      <c r="L71" s="1">
        <v>104</v>
      </c>
      <c r="M71" s="1">
        <v>116</v>
      </c>
      <c r="N71" s="1">
        <v>117</v>
      </c>
    </row>
    <row r="72" spans="1:14" x14ac:dyDescent="0.3">
      <c r="A72" s="7" t="s">
        <v>201</v>
      </c>
      <c r="B72" s="7" t="s">
        <v>90</v>
      </c>
      <c r="C72" s="1">
        <v>106</v>
      </c>
      <c r="D72" s="1">
        <v>112</v>
      </c>
      <c r="E72" s="1">
        <v>113</v>
      </c>
      <c r="F72" s="1">
        <v>122</v>
      </c>
      <c r="G72" s="1">
        <v>127</v>
      </c>
      <c r="H72" s="1">
        <v>128</v>
      </c>
      <c r="I72" s="1">
        <v>126</v>
      </c>
      <c r="J72" s="1">
        <v>150</v>
      </c>
      <c r="K72" s="1">
        <v>182</v>
      </c>
      <c r="L72" s="1">
        <v>199</v>
      </c>
      <c r="M72" s="1">
        <v>233</v>
      </c>
      <c r="N72" s="1">
        <v>279</v>
      </c>
    </row>
    <row r="73" spans="1:14" x14ac:dyDescent="0.3">
      <c r="A73" s="7" t="s">
        <v>201</v>
      </c>
      <c r="B73" s="7" t="s">
        <v>91</v>
      </c>
      <c r="C73" s="1">
        <v>84</v>
      </c>
      <c r="D73" s="1">
        <v>89</v>
      </c>
      <c r="E73" s="1">
        <v>94</v>
      </c>
      <c r="F73" s="1">
        <v>106</v>
      </c>
      <c r="G73" s="1">
        <v>114</v>
      </c>
      <c r="H73" s="1">
        <v>128</v>
      </c>
      <c r="I73" s="1">
        <v>132</v>
      </c>
      <c r="J73" s="1">
        <v>137</v>
      </c>
      <c r="K73" s="1">
        <v>147</v>
      </c>
      <c r="L73" s="1">
        <v>161</v>
      </c>
      <c r="M73" s="1">
        <v>179</v>
      </c>
      <c r="N73" s="1">
        <v>174</v>
      </c>
    </row>
    <row r="74" spans="1:14" x14ac:dyDescent="0.3">
      <c r="A74" s="7" t="s">
        <v>201</v>
      </c>
      <c r="B74" s="7" t="s">
        <v>92</v>
      </c>
      <c r="C74" s="1">
        <v>26</v>
      </c>
      <c r="D74" s="1">
        <v>30</v>
      </c>
      <c r="E74" s="1">
        <v>28</v>
      </c>
      <c r="F74" s="1">
        <v>30</v>
      </c>
      <c r="G74" s="1">
        <v>29</v>
      </c>
      <c r="H74" s="1">
        <v>29</v>
      </c>
      <c r="I74" s="1">
        <v>30</v>
      </c>
      <c r="J74" s="1">
        <v>32</v>
      </c>
      <c r="K74" s="1">
        <v>33</v>
      </c>
      <c r="L74" s="1">
        <v>38</v>
      </c>
      <c r="M74" s="1">
        <v>44</v>
      </c>
      <c r="N74" s="1">
        <v>49</v>
      </c>
    </row>
    <row r="75" spans="1:14" x14ac:dyDescent="0.3">
      <c r="A75" s="7" t="s">
        <v>201</v>
      </c>
      <c r="B75" s="7" t="s">
        <v>93</v>
      </c>
      <c r="C75" s="1">
        <v>4641</v>
      </c>
      <c r="D75" s="1">
        <v>4695</v>
      </c>
      <c r="E75" s="1">
        <v>4664</v>
      </c>
      <c r="F75" s="1">
        <v>4488</v>
      </c>
      <c r="G75" s="1">
        <v>4556</v>
      </c>
      <c r="H75" s="1">
        <v>4588</v>
      </c>
      <c r="I75" s="1">
        <v>4519</v>
      </c>
      <c r="J75" s="1">
        <v>4511</v>
      </c>
      <c r="K75" s="1">
        <v>4869</v>
      </c>
      <c r="L75" s="1">
        <v>4702</v>
      </c>
      <c r="M75" s="1">
        <v>4781</v>
      </c>
      <c r="N75" s="1">
        <v>4796</v>
      </c>
    </row>
    <row r="76" spans="1:14" x14ac:dyDescent="0.3">
      <c r="A76" s="7" t="s">
        <v>201</v>
      </c>
      <c r="B76" s="7" t="s">
        <v>94</v>
      </c>
      <c r="C76" s="1">
        <v>476</v>
      </c>
      <c r="D76" s="1">
        <v>500</v>
      </c>
      <c r="E76" s="1">
        <v>484</v>
      </c>
      <c r="F76" s="1">
        <v>467</v>
      </c>
      <c r="G76" s="1">
        <v>459</v>
      </c>
      <c r="H76" s="1">
        <v>461</v>
      </c>
      <c r="I76" s="1">
        <v>473</v>
      </c>
      <c r="J76" s="1">
        <v>473</v>
      </c>
      <c r="K76" s="1">
        <v>485</v>
      </c>
      <c r="L76" s="1">
        <v>484</v>
      </c>
      <c r="M76" s="1">
        <v>488</v>
      </c>
      <c r="N76" s="1">
        <v>484</v>
      </c>
    </row>
    <row r="77" spans="1:14" x14ac:dyDescent="0.3">
      <c r="A77" s="7" t="s">
        <v>201</v>
      </c>
      <c r="B77" s="7" t="s">
        <v>95</v>
      </c>
      <c r="C77" s="1">
        <v>37</v>
      </c>
      <c r="D77" s="1">
        <v>48</v>
      </c>
      <c r="E77" s="1">
        <v>45</v>
      </c>
      <c r="F77" s="1">
        <v>48</v>
      </c>
      <c r="G77" s="1">
        <v>57</v>
      </c>
      <c r="H77" s="1">
        <v>66</v>
      </c>
      <c r="I77" s="1">
        <v>65</v>
      </c>
      <c r="J77" s="1">
        <v>85</v>
      </c>
      <c r="K77" s="1">
        <v>101</v>
      </c>
      <c r="L77" s="1">
        <v>101</v>
      </c>
      <c r="M77" s="1">
        <v>115</v>
      </c>
      <c r="N77" s="1">
        <v>126</v>
      </c>
    </row>
    <row r="78" spans="1:14" x14ac:dyDescent="0.3">
      <c r="A78" s="7" t="s">
        <v>201</v>
      </c>
      <c r="B78" s="7" t="s">
        <v>96</v>
      </c>
      <c r="C78" s="1">
        <v>54</v>
      </c>
      <c r="D78" s="1">
        <v>57</v>
      </c>
      <c r="E78" s="1">
        <v>51</v>
      </c>
      <c r="F78" s="1">
        <v>50</v>
      </c>
      <c r="G78" s="1">
        <v>49</v>
      </c>
      <c r="H78" s="1">
        <v>53</v>
      </c>
      <c r="I78" s="1">
        <v>55</v>
      </c>
      <c r="J78" s="1">
        <v>60</v>
      </c>
      <c r="K78" s="1">
        <v>68</v>
      </c>
      <c r="L78" s="1">
        <v>79</v>
      </c>
      <c r="M78" s="1">
        <v>85</v>
      </c>
      <c r="N78" s="1">
        <v>106</v>
      </c>
    </row>
    <row r="79" spans="1:14" x14ac:dyDescent="0.3">
      <c r="A79" s="7" t="s">
        <v>201</v>
      </c>
      <c r="B79" s="7" t="s">
        <v>97</v>
      </c>
      <c r="C79" s="1">
        <v>1017</v>
      </c>
      <c r="D79" s="1">
        <v>1005</v>
      </c>
      <c r="E79" s="1">
        <v>957</v>
      </c>
      <c r="F79" s="1">
        <v>862</v>
      </c>
      <c r="G79" s="1">
        <v>838</v>
      </c>
      <c r="H79" s="1">
        <v>816</v>
      </c>
      <c r="I79" s="1">
        <v>791</v>
      </c>
      <c r="J79" s="1">
        <v>771</v>
      </c>
      <c r="K79" s="1">
        <v>808</v>
      </c>
      <c r="L79" s="1">
        <v>783</v>
      </c>
      <c r="M79" s="1">
        <v>673</v>
      </c>
      <c r="N79" s="1">
        <v>592</v>
      </c>
    </row>
    <row r="80" spans="1:14" x14ac:dyDescent="0.3">
      <c r="A80" s="7" t="s">
        <v>201</v>
      </c>
      <c r="B80" s="7" t="s">
        <v>98</v>
      </c>
      <c r="C80" s="1">
        <v>238</v>
      </c>
      <c r="D80" s="1">
        <v>245</v>
      </c>
      <c r="E80" s="1">
        <v>233</v>
      </c>
      <c r="F80" s="1">
        <v>224</v>
      </c>
      <c r="G80" s="1">
        <v>208</v>
      </c>
      <c r="H80" s="1">
        <v>199</v>
      </c>
      <c r="I80" s="1">
        <v>193</v>
      </c>
      <c r="J80" s="1">
        <v>186</v>
      </c>
      <c r="K80" s="1">
        <v>200</v>
      </c>
      <c r="L80" s="1">
        <v>198</v>
      </c>
      <c r="M80" s="1">
        <v>171</v>
      </c>
      <c r="N80" s="1">
        <v>164</v>
      </c>
    </row>
    <row r="81" spans="1:14" x14ac:dyDescent="0.3">
      <c r="A81" s="7" t="s">
        <v>202</v>
      </c>
      <c r="B81" s="7" t="s">
        <v>87</v>
      </c>
      <c r="C81" s="1">
        <v>134</v>
      </c>
      <c r="D81" s="1">
        <v>143</v>
      </c>
      <c r="E81" s="1">
        <v>150</v>
      </c>
      <c r="F81" s="1">
        <v>224</v>
      </c>
      <c r="G81" s="1">
        <v>236</v>
      </c>
      <c r="H81" s="1">
        <v>245</v>
      </c>
      <c r="I81" s="1">
        <v>274</v>
      </c>
      <c r="J81" s="1">
        <v>295</v>
      </c>
      <c r="K81" s="1">
        <v>207</v>
      </c>
      <c r="L81" s="1">
        <v>218</v>
      </c>
      <c r="M81" s="1">
        <v>220</v>
      </c>
      <c r="N81" s="1">
        <v>227</v>
      </c>
    </row>
    <row r="82" spans="1:14" x14ac:dyDescent="0.3">
      <c r="A82" s="7" t="s">
        <v>202</v>
      </c>
      <c r="B82" s="7" t="s">
        <v>88</v>
      </c>
      <c r="C82" s="1">
        <v>129</v>
      </c>
      <c r="D82" s="1">
        <v>117</v>
      </c>
      <c r="E82" s="1">
        <v>123</v>
      </c>
      <c r="F82" s="1">
        <v>171</v>
      </c>
      <c r="G82" s="1">
        <v>165</v>
      </c>
      <c r="H82" s="1">
        <v>166</v>
      </c>
      <c r="I82" s="1">
        <v>172</v>
      </c>
      <c r="J82" s="1">
        <v>174</v>
      </c>
      <c r="K82" s="1">
        <v>150</v>
      </c>
      <c r="L82" s="1">
        <v>163</v>
      </c>
      <c r="M82" s="1">
        <v>177</v>
      </c>
      <c r="N82" s="1">
        <v>208</v>
      </c>
    </row>
    <row r="83" spans="1:14" x14ac:dyDescent="0.3">
      <c r="A83" s="7" t="s">
        <v>202</v>
      </c>
      <c r="B83" s="7" t="s">
        <v>89</v>
      </c>
      <c r="C83" s="1">
        <v>9</v>
      </c>
      <c r="D83" s="1">
        <v>11</v>
      </c>
      <c r="E83" s="1">
        <v>12</v>
      </c>
      <c r="F83" s="1">
        <v>14</v>
      </c>
      <c r="G83" s="1">
        <v>16</v>
      </c>
      <c r="H83" s="1">
        <v>15</v>
      </c>
      <c r="I83" s="1">
        <v>15</v>
      </c>
      <c r="J83" s="1">
        <v>21</v>
      </c>
      <c r="K83" s="1">
        <v>20</v>
      </c>
      <c r="L83" s="1">
        <v>24</v>
      </c>
      <c r="M83" s="1">
        <v>26</v>
      </c>
      <c r="N83" s="1">
        <v>29</v>
      </c>
    </row>
    <row r="84" spans="1:14" x14ac:dyDescent="0.3">
      <c r="A84" s="7" t="s">
        <v>202</v>
      </c>
      <c r="B84" s="7" t="s">
        <v>90</v>
      </c>
      <c r="C84" s="1">
        <v>16</v>
      </c>
      <c r="D84" s="1">
        <v>15</v>
      </c>
      <c r="E84" s="1">
        <v>16</v>
      </c>
      <c r="F84" s="1">
        <v>17</v>
      </c>
      <c r="G84" s="1">
        <v>17</v>
      </c>
      <c r="H84" s="1">
        <v>19</v>
      </c>
      <c r="I84" s="1">
        <v>21</v>
      </c>
      <c r="J84" s="1">
        <v>30</v>
      </c>
      <c r="K84" s="1">
        <v>29</v>
      </c>
      <c r="L84" s="1">
        <v>43</v>
      </c>
      <c r="M84" s="1">
        <v>61</v>
      </c>
      <c r="N84" s="1">
        <v>114</v>
      </c>
    </row>
    <row r="85" spans="1:14" x14ac:dyDescent="0.3">
      <c r="A85" s="7" t="s">
        <v>202</v>
      </c>
      <c r="B85" s="7" t="s">
        <v>91</v>
      </c>
      <c r="C85" s="1">
        <v>53</v>
      </c>
      <c r="D85" s="1">
        <v>53</v>
      </c>
      <c r="E85" s="1">
        <v>56</v>
      </c>
      <c r="F85" s="1">
        <v>66</v>
      </c>
      <c r="G85" s="1">
        <v>72</v>
      </c>
      <c r="H85" s="1">
        <v>77</v>
      </c>
      <c r="I85" s="1">
        <v>74</v>
      </c>
      <c r="J85" s="1">
        <v>85</v>
      </c>
      <c r="K85" s="1">
        <v>81</v>
      </c>
      <c r="L85" s="1">
        <v>79</v>
      </c>
      <c r="M85" s="1">
        <v>82</v>
      </c>
      <c r="N85" s="1">
        <v>87</v>
      </c>
    </row>
    <row r="86" spans="1:14" x14ac:dyDescent="0.3">
      <c r="A86" s="7" t="s">
        <v>202</v>
      </c>
      <c r="B86" s="7" t="s">
        <v>92</v>
      </c>
      <c r="C86" s="1">
        <v>10</v>
      </c>
      <c r="D86" s="1">
        <v>9</v>
      </c>
      <c r="E86" s="1">
        <v>8</v>
      </c>
      <c r="F86" s="1">
        <v>12</v>
      </c>
      <c r="G86" s="1">
        <v>11</v>
      </c>
      <c r="H86" s="1">
        <v>11</v>
      </c>
      <c r="I86" s="1">
        <v>10</v>
      </c>
      <c r="J86" s="1">
        <v>11</v>
      </c>
      <c r="K86" s="1">
        <v>10</v>
      </c>
      <c r="L86" s="1">
        <v>12</v>
      </c>
      <c r="M86" s="1">
        <v>15</v>
      </c>
      <c r="N86" s="1">
        <v>17</v>
      </c>
    </row>
    <row r="87" spans="1:14" x14ac:dyDescent="0.3">
      <c r="A87" s="7" t="s">
        <v>202</v>
      </c>
      <c r="B87" s="7" t="s">
        <v>93</v>
      </c>
      <c r="C87" s="1">
        <v>4169</v>
      </c>
      <c r="D87" s="1">
        <v>4094</v>
      </c>
      <c r="E87" s="1">
        <v>4103</v>
      </c>
      <c r="F87" s="1">
        <v>4326</v>
      </c>
      <c r="G87" s="1">
        <v>4370</v>
      </c>
      <c r="H87" s="1">
        <v>4494</v>
      </c>
      <c r="I87" s="1">
        <v>4598</v>
      </c>
      <c r="J87" s="1">
        <v>4690</v>
      </c>
      <c r="K87" s="1">
        <v>4770</v>
      </c>
      <c r="L87" s="1">
        <v>4903</v>
      </c>
      <c r="M87" s="1">
        <v>4828</v>
      </c>
      <c r="N87" s="1">
        <v>4872</v>
      </c>
    </row>
    <row r="88" spans="1:14" x14ac:dyDescent="0.3">
      <c r="A88" s="7" t="s">
        <v>202</v>
      </c>
      <c r="B88" s="7" t="s">
        <v>94</v>
      </c>
      <c r="C88" s="1">
        <v>275</v>
      </c>
      <c r="D88" s="1">
        <v>284</v>
      </c>
      <c r="E88" s="1">
        <v>274</v>
      </c>
      <c r="F88" s="1">
        <v>288</v>
      </c>
      <c r="G88" s="1">
        <v>288</v>
      </c>
      <c r="H88" s="1">
        <v>285</v>
      </c>
      <c r="I88" s="1">
        <v>286</v>
      </c>
      <c r="J88" s="1">
        <v>288</v>
      </c>
      <c r="K88" s="1">
        <v>291</v>
      </c>
      <c r="L88" s="1">
        <v>298</v>
      </c>
      <c r="M88" s="1">
        <v>296</v>
      </c>
      <c r="N88" s="1">
        <v>304</v>
      </c>
    </row>
    <row r="89" spans="1:14" x14ac:dyDescent="0.3">
      <c r="A89" s="7" t="s">
        <v>202</v>
      </c>
      <c r="B89" s="7" t="s">
        <v>95</v>
      </c>
      <c r="C89" s="1">
        <v>16</v>
      </c>
      <c r="D89" s="1">
        <v>16</v>
      </c>
      <c r="E89" s="1">
        <v>16</v>
      </c>
      <c r="F89" s="1">
        <v>20</v>
      </c>
      <c r="G89" s="1">
        <v>20</v>
      </c>
      <c r="H89" s="1">
        <v>20</v>
      </c>
      <c r="I89" s="1">
        <v>22</v>
      </c>
      <c r="J89" s="1">
        <v>29</v>
      </c>
      <c r="K89" s="1">
        <v>27</v>
      </c>
      <c r="L89" s="1">
        <v>29</v>
      </c>
      <c r="M89" s="1">
        <v>31</v>
      </c>
      <c r="N89" s="1">
        <v>32</v>
      </c>
    </row>
    <row r="90" spans="1:14" x14ac:dyDescent="0.3">
      <c r="A90" s="7" t="s">
        <v>202</v>
      </c>
      <c r="B90" s="7" t="s">
        <v>96</v>
      </c>
      <c r="C90" s="1">
        <v>9</v>
      </c>
      <c r="D90" s="1">
        <v>9</v>
      </c>
      <c r="E90" s="1">
        <v>11</v>
      </c>
      <c r="F90" s="1">
        <v>15</v>
      </c>
      <c r="G90" s="1">
        <v>15</v>
      </c>
      <c r="H90" s="1">
        <v>14</v>
      </c>
      <c r="I90" s="1">
        <v>17</v>
      </c>
      <c r="J90" s="1">
        <v>20</v>
      </c>
      <c r="K90" s="1">
        <v>19</v>
      </c>
      <c r="L90" s="1">
        <v>21</v>
      </c>
      <c r="M90" s="1">
        <v>28</v>
      </c>
      <c r="N90" s="1">
        <v>34</v>
      </c>
    </row>
    <row r="91" spans="1:14" x14ac:dyDescent="0.3">
      <c r="A91" s="7" t="s">
        <v>202</v>
      </c>
      <c r="B91" s="7" t="s">
        <v>97</v>
      </c>
      <c r="C91" s="1">
        <v>745</v>
      </c>
      <c r="D91" s="1">
        <v>722</v>
      </c>
      <c r="E91" s="1">
        <v>692</v>
      </c>
      <c r="F91" s="1">
        <v>729</v>
      </c>
      <c r="G91" s="1">
        <v>710</v>
      </c>
      <c r="H91" s="1">
        <v>711</v>
      </c>
      <c r="I91" s="1">
        <v>697</v>
      </c>
      <c r="J91" s="1">
        <v>681</v>
      </c>
      <c r="K91" s="1">
        <v>659</v>
      </c>
      <c r="L91" s="1">
        <v>651</v>
      </c>
      <c r="M91" s="1">
        <v>530</v>
      </c>
      <c r="N91" s="1">
        <v>460</v>
      </c>
    </row>
    <row r="92" spans="1:14" x14ac:dyDescent="0.3">
      <c r="A92" s="7" t="s">
        <v>202</v>
      </c>
      <c r="B92" s="7" t="s">
        <v>98</v>
      </c>
      <c r="C92" s="1">
        <v>69</v>
      </c>
      <c r="D92" s="1">
        <v>68</v>
      </c>
      <c r="E92" s="1">
        <v>65</v>
      </c>
      <c r="F92" s="1">
        <v>79</v>
      </c>
      <c r="G92" s="1">
        <v>79</v>
      </c>
      <c r="H92" s="1">
        <v>85</v>
      </c>
      <c r="I92" s="1">
        <v>83</v>
      </c>
      <c r="J92" s="1">
        <v>89</v>
      </c>
      <c r="K92" s="1">
        <v>75</v>
      </c>
      <c r="L92" s="1">
        <v>72</v>
      </c>
      <c r="M92" s="1">
        <v>63</v>
      </c>
      <c r="N92" s="1">
        <v>59</v>
      </c>
    </row>
    <row r="93" spans="1:14" x14ac:dyDescent="0.3">
      <c r="A93" s="10" t="s">
        <v>17</v>
      </c>
      <c r="B93" s="10" t="s">
        <v>17</v>
      </c>
      <c r="C93" s="5">
        <v>48586</v>
      </c>
      <c r="D93" s="5">
        <v>49101</v>
      </c>
      <c r="E93" s="5">
        <v>49290</v>
      </c>
      <c r="F93" s="5">
        <v>49574</v>
      </c>
      <c r="G93" s="5">
        <v>50323</v>
      </c>
      <c r="H93" s="5">
        <v>51041</v>
      </c>
      <c r="I93" s="5">
        <v>51660</v>
      </c>
      <c r="J93" s="5">
        <v>52526</v>
      </c>
      <c r="K93" s="5">
        <v>53993</v>
      </c>
      <c r="L93" s="5">
        <v>55166</v>
      </c>
      <c r="M93" s="5">
        <v>55550</v>
      </c>
      <c r="N93" s="5">
        <v>57064</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87</v>
      </c>
      <c r="C98" s="2">
        <v>0.122566493007952</v>
      </c>
      <c r="D98" s="2">
        <v>0.12840785169029401</v>
      </c>
      <c r="E98" s="2">
        <v>0.14755896873285801</v>
      </c>
      <c r="F98" s="2">
        <v>0.151070695218539</v>
      </c>
      <c r="G98" s="2">
        <v>0.161816065192084</v>
      </c>
      <c r="H98" s="2">
        <v>0.173360300491188</v>
      </c>
      <c r="I98" s="2">
        <v>0.18075117370891999</v>
      </c>
      <c r="J98" s="2">
        <v>0.17617396785376599</v>
      </c>
      <c r="K98" s="2">
        <v>0.19965377957299499</v>
      </c>
      <c r="L98" s="2">
        <v>0.213740458015267</v>
      </c>
      <c r="M98" s="2">
        <v>0.24993359893758299</v>
      </c>
      <c r="N98" s="2">
        <v>0.25359116022099398</v>
      </c>
    </row>
    <row r="99" spans="1:14" x14ac:dyDescent="0.3">
      <c r="A99" s="8" t="s">
        <v>196</v>
      </c>
      <c r="B99" s="8" t="s">
        <v>88</v>
      </c>
      <c r="C99" s="2">
        <v>0.46740547588005199</v>
      </c>
      <c r="D99" s="2">
        <v>0.46703980099502501</v>
      </c>
      <c r="E99" s="2">
        <v>0.46232057416267902</v>
      </c>
      <c r="F99" s="2">
        <v>0.46041666666666697</v>
      </c>
      <c r="G99" s="2">
        <v>0.45738045738045702</v>
      </c>
      <c r="H99" s="2">
        <v>0.46324549237170598</v>
      </c>
      <c r="I99" s="2">
        <v>0.46238030095759203</v>
      </c>
      <c r="J99" s="2">
        <v>0.45338078291814898</v>
      </c>
      <c r="K99" s="2">
        <v>0.45812182741116803</v>
      </c>
      <c r="L99" s="2">
        <v>0.46524064171122997</v>
      </c>
      <c r="M99" s="2">
        <v>0.482866043613707</v>
      </c>
      <c r="N99" s="2">
        <v>0.48884165781083999</v>
      </c>
    </row>
    <row r="100" spans="1:14" x14ac:dyDescent="0.3">
      <c r="A100" s="8" t="s">
        <v>196</v>
      </c>
      <c r="B100" s="8" t="s">
        <v>89</v>
      </c>
      <c r="C100" s="2">
        <v>8.2259391280504503E-3</v>
      </c>
      <c r="D100" s="2">
        <v>8.9967284623773194E-3</v>
      </c>
      <c r="E100" s="2">
        <v>1.09709270433352E-2</v>
      </c>
      <c r="F100" s="2">
        <v>1.1440305074801999E-2</v>
      </c>
      <c r="G100" s="2">
        <v>1.10593713620489E-2</v>
      </c>
      <c r="H100" s="2">
        <v>1.0979485697775199E-2</v>
      </c>
      <c r="I100" s="2">
        <v>1.1443661971831E-2</v>
      </c>
      <c r="J100" s="2">
        <v>1.41821619918059E-2</v>
      </c>
      <c r="K100" s="2">
        <v>1.6733987305251E-2</v>
      </c>
      <c r="L100" s="2">
        <v>1.9508057675996601E-2</v>
      </c>
      <c r="M100" s="2">
        <v>2.36387782204515E-2</v>
      </c>
      <c r="N100" s="2">
        <v>2.0718232044198901E-2</v>
      </c>
    </row>
    <row r="101" spans="1:14" x14ac:dyDescent="0.3">
      <c r="A101" s="8" t="s">
        <v>196</v>
      </c>
      <c r="B101" s="8" t="s">
        <v>90</v>
      </c>
      <c r="C101" s="2">
        <v>0.101694915254237</v>
      </c>
      <c r="D101" s="2">
        <v>0.10634328358209</v>
      </c>
      <c r="E101" s="2">
        <v>0.11363636363636399</v>
      </c>
      <c r="F101" s="2">
        <v>0.113888888888889</v>
      </c>
      <c r="G101" s="2">
        <v>0.121968121968122</v>
      </c>
      <c r="H101" s="2">
        <v>0.124826629680999</v>
      </c>
      <c r="I101" s="2">
        <v>0.12722298221614201</v>
      </c>
      <c r="J101" s="2">
        <v>0.13736654804270501</v>
      </c>
      <c r="K101" s="2">
        <v>0.13959390862944199</v>
      </c>
      <c r="L101" s="2">
        <v>0.15270350564468199</v>
      </c>
      <c r="M101" s="2">
        <v>0.176531671858775</v>
      </c>
      <c r="N101" s="2">
        <v>0.17800212539851201</v>
      </c>
    </row>
    <row r="102" spans="1:14" x14ac:dyDescent="0.3">
      <c r="A102" s="8" t="s">
        <v>196</v>
      </c>
      <c r="B102" s="8" t="s">
        <v>91</v>
      </c>
      <c r="C102" s="2">
        <v>1.20647107211407E-2</v>
      </c>
      <c r="D102" s="2">
        <v>1.4721919302071999E-2</v>
      </c>
      <c r="E102" s="2">
        <v>1.4810751508502499E-2</v>
      </c>
      <c r="F102" s="2">
        <v>1.49603989439718E-2</v>
      </c>
      <c r="G102" s="2">
        <v>1.45518044237485E-2</v>
      </c>
      <c r="H102" s="2">
        <v>1.6180294712510802E-2</v>
      </c>
      <c r="I102" s="2">
        <v>1.5845070422535201E-2</v>
      </c>
      <c r="J102" s="2">
        <v>1.6388276079420099E-2</v>
      </c>
      <c r="K102" s="2">
        <v>1.9907674552798599E-2</v>
      </c>
      <c r="L102" s="2">
        <v>2.2900763358778602E-2</v>
      </c>
      <c r="M102" s="2">
        <v>2.36387782204515E-2</v>
      </c>
      <c r="N102" s="2">
        <v>2.4033149171270699E-2</v>
      </c>
    </row>
    <row r="103" spans="1:14" x14ac:dyDescent="0.3">
      <c r="A103" s="8" t="s">
        <v>196</v>
      </c>
      <c r="B103" s="8" t="s">
        <v>92</v>
      </c>
      <c r="C103" s="2">
        <v>1.4993481095176E-2</v>
      </c>
      <c r="D103" s="2">
        <v>1.49253731343284E-2</v>
      </c>
      <c r="E103" s="2">
        <v>1.67464114832536E-2</v>
      </c>
      <c r="F103" s="2">
        <v>1.7361111111111101E-2</v>
      </c>
      <c r="G103" s="2">
        <v>1.8018018018018001E-2</v>
      </c>
      <c r="H103" s="2">
        <v>1.8030513176144201E-2</v>
      </c>
      <c r="I103" s="2">
        <v>1.8467852257181901E-2</v>
      </c>
      <c r="J103" s="2">
        <v>1.7793594306049799E-2</v>
      </c>
      <c r="K103" s="2">
        <v>1.9035532994923901E-2</v>
      </c>
      <c r="L103" s="2">
        <v>1.8419489007724301E-2</v>
      </c>
      <c r="M103" s="2">
        <v>1.7133956386292799E-2</v>
      </c>
      <c r="N103" s="2">
        <v>1.7003188097768299E-2</v>
      </c>
    </row>
    <row r="104" spans="1:14" x14ac:dyDescent="0.3">
      <c r="A104" s="8" t="s">
        <v>196</v>
      </c>
      <c r="B104" s="8" t="s">
        <v>93</v>
      </c>
      <c r="C104" s="2">
        <v>0.70496298327392404</v>
      </c>
      <c r="D104" s="2">
        <v>0.696837513631407</v>
      </c>
      <c r="E104" s="2">
        <v>0.68266593527152997</v>
      </c>
      <c r="F104" s="2">
        <v>0.68700498679964805</v>
      </c>
      <c r="G104" s="2">
        <v>0.67869615832363195</v>
      </c>
      <c r="H104" s="2">
        <v>0.67090436290089595</v>
      </c>
      <c r="I104" s="2">
        <v>0.670481220657277</v>
      </c>
      <c r="J104" s="2">
        <v>0.66908288685786299</v>
      </c>
      <c r="K104" s="2">
        <v>0.64483554529717302</v>
      </c>
      <c r="L104" s="2">
        <v>0.62680237489397805</v>
      </c>
      <c r="M104" s="2">
        <v>0.59760956175298796</v>
      </c>
      <c r="N104" s="2">
        <v>0.60441988950276204</v>
      </c>
    </row>
    <row r="105" spans="1:14" x14ac:dyDescent="0.3">
      <c r="A105" s="8" t="s">
        <v>196</v>
      </c>
      <c r="B105" s="8" t="s">
        <v>94</v>
      </c>
      <c r="C105" s="2">
        <v>0.22490221642763999</v>
      </c>
      <c r="D105" s="2">
        <v>0.21828358208955201</v>
      </c>
      <c r="E105" s="2">
        <v>0.21531100478468901</v>
      </c>
      <c r="F105" s="2">
        <v>0.22013888888888899</v>
      </c>
      <c r="G105" s="2">
        <v>0.21552321552321599</v>
      </c>
      <c r="H105" s="2">
        <v>0.209431345353675</v>
      </c>
      <c r="I105" s="2">
        <v>0.21067031463748301</v>
      </c>
      <c r="J105" s="2">
        <v>0.21423487544483999</v>
      </c>
      <c r="K105" s="2">
        <v>0.20621827411167501</v>
      </c>
      <c r="L105" s="2">
        <v>0.19667260843731399</v>
      </c>
      <c r="M105" s="2">
        <v>0.176531671858775</v>
      </c>
      <c r="N105" s="2">
        <v>0.175876726886291</v>
      </c>
    </row>
    <row r="106" spans="1:14" x14ac:dyDescent="0.3">
      <c r="A106" s="8" t="s">
        <v>196</v>
      </c>
      <c r="B106" s="8" t="s">
        <v>95</v>
      </c>
      <c r="C106" s="2">
        <v>6.8549492733753804E-3</v>
      </c>
      <c r="D106" s="2">
        <v>7.3609596510359901E-3</v>
      </c>
      <c r="E106" s="2">
        <v>7.9539221064179894E-3</v>
      </c>
      <c r="F106" s="2">
        <v>9.3869169844529206E-3</v>
      </c>
      <c r="G106" s="2">
        <v>1.07683352735739E-2</v>
      </c>
      <c r="H106" s="2">
        <v>1.04016180294713E-2</v>
      </c>
      <c r="I106" s="2">
        <v>1.1150234741784001E-2</v>
      </c>
      <c r="J106" s="2">
        <v>1.26063662149385E-2</v>
      </c>
      <c r="K106" s="2">
        <v>1.2694748990190401E-2</v>
      </c>
      <c r="L106" s="2">
        <v>1.32880972575629E-2</v>
      </c>
      <c r="M106" s="2">
        <v>1.4342629482071699E-2</v>
      </c>
      <c r="N106" s="2">
        <v>1.4917127071823201E-2</v>
      </c>
    </row>
    <row r="107" spans="1:14" x14ac:dyDescent="0.3">
      <c r="A107" s="8" t="s">
        <v>196</v>
      </c>
      <c r="B107" s="8" t="s">
        <v>96</v>
      </c>
      <c r="C107" s="2">
        <v>2.8683181225554098E-2</v>
      </c>
      <c r="D107" s="2">
        <v>2.9228855721392999E-2</v>
      </c>
      <c r="E107" s="2">
        <v>2.9904306220095701E-2</v>
      </c>
      <c r="F107" s="2">
        <v>3.4027777777777803E-2</v>
      </c>
      <c r="G107" s="2">
        <v>3.3957033957033998E-2</v>
      </c>
      <c r="H107" s="2">
        <v>3.3287101248266303E-2</v>
      </c>
      <c r="I107" s="2">
        <v>3.6935704514363898E-2</v>
      </c>
      <c r="J107" s="2">
        <v>3.6298932384341599E-2</v>
      </c>
      <c r="K107" s="2">
        <v>4.0609137055837602E-2</v>
      </c>
      <c r="L107" s="2">
        <v>3.9809863339275102E-2</v>
      </c>
      <c r="M107" s="2">
        <v>4.1017653167185898E-2</v>
      </c>
      <c r="N107" s="2">
        <v>4.5696068012752403E-2</v>
      </c>
    </row>
    <row r="108" spans="1:14" x14ac:dyDescent="0.3">
      <c r="A108" s="8" t="s">
        <v>196</v>
      </c>
      <c r="B108" s="8" t="s">
        <v>97</v>
      </c>
      <c r="C108" s="2">
        <v>0.14532492459555801</v>
      </c>
      <c r="D108" s="2">
        <v>0.143675027262814</v>
      </c>
      <c r="E108" s="2">
        <v>0.13603949533735599</v>
      </c>
      <c r="F108" s="2">
        <v>0.12613669697858601</v>
      </c>
      <c r="G108" s="2">
        <v>0.123108265424913</v>
      </c>
      <c r="H108" s="2">
        <v>0.11817393816815901</v>
      </c>
      <c r="I108" s="2">
        <v>0.11032863849765299</v>
      </c>
      <c r="J108" s="2">
        <v>0.111566341002206</v>
      </c>
      <c r="K108" s="2">
        <v>0.106174264281593</v>
      </c>
      <c r="L108" s="2">
        <v>0.103760248798417</v>
      </c>
      <c r="M108" s="2">
        <v>9.0836653386454205E-2</v>
      </c>
      <c r="N108" s="2">
        <v>8.2320441988950305E-2</v>
      </c>
    </row>
    <row r="109" spans="1:14" x14ac:dyDescent="0.3">
      <c r="A109" s="8" t="s">
        <v>196</v>
      </c>
      <c r="B109" s="8" t="s">
        <v>98</v>
      </c>
      <c r="C109" s="2">
        <v>0.16232073011734</v>
      </c>
      <c r="D109" s="2">
        <v>0.164179104477612</v>
      </c>
      <c r="E109" s="2">
        <v>0.16208133971291899</v>
      </c>
      <c r="F109" s="2">
        <v>0.15416666666666701</v>
      </c>
      <c r="G109" s="2">
        <v>0.153153153153153</v>
      </c>
      <c r="H109" s="2">
        <v>0.151178918169209</v>
      </c>
      <c r="I109" s="2">
        <v>0.144322845417237</v>
      </c>
      <c r="J109" s="2">
        <v>0.14092526690391499</v>
      </c>
      <c r="K109" s="2">
        <v>0.13642131979695399</v>
      </c>
      <c r="L109" s="2">
        <v>0.12715389185977399</v>
      </c>
      <c r="M109" s="2">
        <v>0.105919003115265</v>
      </c>
      <c r="N109" s="2">
        <v>9.4580233793836302E-2</v>
      </c>
    </row>
    <row r="110" spans="1:14" x14ac:dyDescent="0.3">
      <c r="A110" s="8" t="s">
        <v>197</v>
      </c>
      <c r="B110" s="8" t="s">
        <v>87</v>
      </c>
      <c r="C110" s="2">
        <v>0.27308932296605298</v>
      </c>
      <c r="D110" s="2">
        <v>0.28673506779039898</v>
      </c>
      <c r="E110" s="2">
        <v>0.30360934182590199</v>
      </c>
      <c r="F110" s="2">
        <v>0.317378624120775</v>
      </c>
      <c r="G110" s="2">
        <v>0.32895385120709503</v>
      </c>
      <c r="H110" s="2">
        <v>0.34531573087322998</v>
      </c>
      <c r="I110" s="2">
        <v>0.35856154077640701</v>
      </c>
      <c r="J110" s="2">
        <v>0.37021582733813002</v>
      </c>
      <c r="K110" s="2">
        <v>0.378236189948775</v>
      </c>
      <c r="L110" s="2">
        <v>0.385596093855961</v>
      </c>
      <c r="M110" s="2">
        <v>0.39405967697782601</v>
      </c>
      <c r="N110" s="2">
        <v>0.40443505807814201</v>
      </c>
    </row>
    <row r="111" spans="1:14" x14ac:dyDescent="0.3">
      <c r="A111" s="8" t="s">
        <v>197</v>
      </c>
      <c r="B111" s="8" t="s">
        <v>88</v>
      </c>
      <c r="C111" s="2">
        <v>0.47703703703703698</v>
      </c>
      <c r="D111" s="2">
        <v>0.470413100111649</v>
      </c>
      <c r="E111" s="2">
        <v>0.46012729314863299</v>
      </c>
      <c r="F111" s="2">
        <v>0.454262358894511</v>
      </c>
      <c r="G111" s="2">
        <v>0.447713717693837</v>
      </c>
      <c r="H111" s="2">
        <v>0.446987951807229</v>
      </c>
      <c r="I111" s="2">
        <v>0.44479999999999997</v>
      </c>
      <c r="J111" s="2">
        <v>0.44195356285027998</v>
      </c>
      <c r="K111" s="2">
        <v>0.43825950607604902</v>
      </c>
      <c r="L111" s="2">
        <v>0.438291139240506</v>
      </c>
      <c r="M111" s="2">
        <v>0.440773569701853</v>
      </c>
      <c r="N111" s="2">
        <v>0.44713831478537402</v>
      </c>
    </row>
    <row r="112" spans="1:14" x14ac:dyDescent="0.3">
      <c r="A112" s="8" t="s">
        <v>197</v>
      </c>
      <c r="B112" s="8" t="s">
        <v>89</v>
      </c>
      <c r="C112" s="2">
        <v>2.3705670396358802E-2</v>
      </c>
      <c r="D112" s="2">
        <v>2.4001465738365702E-2</v>
      </c>
      <c r="E112" s="2">
        <v>2.5654635527247002E-2</v>
      </c>
      <c r="F112" s="2">
        <v>2.6591182020929801E-2</v>
      </c>
      <c r="G112" s="2">
        <v>2.7754967975037001E-2</v>
      </c>
      <c r="H112" s="2">
        <v>3.1016383012565599E-2</v>
      </c>
      <c r="I112" s="2">
        <v>3.3253084562142599E-2</v>
      </c>
      <c r="J112" s="2">
        <v>3.4100719424460399E-2</v>
      </c>
      <c r="K112" s="2">
        <v>3.5303890350269998E-2</v>
      </c>
      <c r="L112" s="2">
        <v>3.81120303811203E-2</v>
      </c>
      <c r="M112" s="2">
        <v>4.0514645496851902E-2</v>
      </c>
      <c r="N112" s="2">
        <v>4.4878563885955701E-2</v>
      </c>
    </row>
    <row r="113" spans="1:14" x14ac:dyDescent="0.3">
      <c r="A113" s="8" t="s">
        <v>197</v>
      </c>
      <c r="B113" s="8" t="s">
        <v>90</v>
      </c>
      <c r="C113" s="2">
        <v>9.0740740740740705E-2</v>
      </c>
      <c r="D113" s="2">
        <v>9.4901377000372197E-2</v>
      </c>
      <c r="E113" s="2">
        <v>0.101085735679521</v>
      </c>
      <c r="F113" s="2">
        <v>0.105099260412612</v>
      </c>
      <c r="G113" s="2">
        <v>0.108946322067594</v>
      </c>
      <c r="H113" s="2">
        <v>0.109236947791165</v>
      </c>
      <c r="I113" s="2">
        <v>0.1108</v>
      </c>
      <c r="J113" s="2">
        <v>0.11489191353082499</v>
      </c>
      <c r="K113" s="2">
        <v>0.116424931399451</v>
      </c>
      <c r="L113" s="2">
        <v>0.123417721518987</v>
      </c>
      <c r="M113" s="2">
        <v>0.123690572119259</v>
      </c>
      <c r="N113" s="2">
        <v>0.124403815580286</v>
      </c>
    </row>
    <row r="114" spans="1:14" x14ac:dyDescent="0.3">
      <c r="A114" s="8" t="s">
        <v>197</v>
      </c>
      <c r="B114" s="8" t="s">
        <v>91</v>
      </c>
      <c r="C114" s="2">
        <v>1.9154181680257901E-2</v>
      </c>
      <c r="D114" s="2">
        <v>2.0337119824111401E-2</v>
      </c>
      <c r="E114" s="2">
        <v>2.1762208067940599E-2</v>
      </c>
      <c r="F114" s="2">
        <v>2.28169497340882E-2</v>
      </c>
      <c r="G114" s="2">
        <v>2.43061258006241E-2</v>
      </c>
      <c r="H114" s="2">
        <v>2.48131064100525E-2</v>
      </c>
      <c r="I114" s="2">
        <v>2.58802287089979E-2</v>
      </c>
      <c r="J114" s="2">
        <v>2.7194244604316499E-2</v>
      </c>
      <c r="K114" s="2">
        <v>2.7273985878443902E-2</v>
      </c>
      <c r="L114" s="2">
        <v>2.9160450291604498E-2</v>
      </c>
      <c r="M114" s="2">
        <v>3.1480974541472799E-2</v>
      </c>
      <c r="N114" s="2">
        <v>3.32629355860612E-2</v>
      </c>
    </row>
    <row r="115" spans="1:14" x14ac:dyDescent="0.3">
      <c r="A115" s="8" t="s">
        <v>197</v>
      </c>
      <c r="B115" s="8" t="s">
        <v>92</v>
      </c>
      <c r="C115" s="2">
        <v>1.1111111111111099E-2</v>
      </c>
      <c r="D115" s="2">
        <v>1.1909192407889801E-2</v>
      </c>
      <c r="E115" s="2">
        <v>1.2729314863347101E-2</v>
      </c>
      <c r="F115" s="2">
        <v>1.36239782016349E-2</v>
      </c>
      <c r="G115" s="2">
        <v>1.47117296222664E-2</v>
      </c>
      <c r="H115" s="2">
        <v>1.4859437751004E-2</v>
      </c>
      <c r="I115" s="2">
        <v>1.6400000000000001E-2</v>
      </c>
      <c r="J115" s="2">
        <v>1.64131305044035E-2</v>
      </c>
      <c r="K115" s="2">
        <v>1.7248137985103901E-2</v>
      </c>
      <c r="L115" s="2">
        <v>1.7800632911392399E-2</v>
      </c>
      <c r="M115" s="2">
        <v>1.97421434327156E-2</v>
      </c>
      <c r="N115" s="2">
        <v>2.1065182829888701E-2</v>
      </c>
    </row>
    <row r="116" spans="1:14" x14ac:dyDescent="0.3">
      <c r="A116" s="8" t="s">
        <v>197</v>
      </c>
      <c r="B116" s="8" t="s">
        <v>93</v>
      </c>
      <c r="C116" s="2">
        <v>0.48131993172766901</v>
      </c>
      <c r="D116" s="2">
        <v>0.475815316965922</v>
      </c>
      <c r="E116" s="2">
        <v>0.466737438075018</v>
      </c>
      <c r="F116" s="2">
        <v>0.45702521873391699</v>
      </c>
      <c r="G116" s="2">
        <v>0.45015601905074698</v>
      </c>
      <c r="H116" s="2">
        <v>0.43661523779227002</v>
      </c>
      <c r="I116" s="2">
        <v>0.42371351188684903</v>
      </c>
      <c r="J116" s="2">
        <v>0.41482014388489202</v>
      </c>
      <c r="K116" s="2">
        <v>0.40952512806313202</v>
      </c>
      <c r="L116" s="2">
        <v>0.39468330394683299</v>
      </c>
      <c r="M116" s="2">
        <v>0.39392280317547201</v>
      </c>
      <c r="N116" s="2">
        <v>0.38793558606124601</v>
      </c>
    </row>
    <row r="117" spans="1:14" x14ac:dyDescent="0.3">
      <c r="A117" s="8" t="s">
        <v>197</v>
      </c>
      <c r="B117" s="8" t="s">
        <v>94</v>
      </c>
      <c r="C117" s="2">
        <v>0.21333333333333299</v>
      </c>
      <c r="D117" s="2">
        <v>0.213248976553777</v>
      </c>
      <c r="E117" s="2">
        <v>0.219393485585923</v>
      </c>
      <c r="F117" s="2">
        <v>0.224990268586999</v>
      </c>
      <c r="G117" s="2">
        <v>0.228628230616302</v>
      </c>
      <c r="H117" s="2">
        <v>0.23052208835341401</v>
      </c>
      <c r="I117" s="2">
        <v>0.2324</v>
      </c>
      <c r="J117" s="2">
        <v>0.23338670936749401</v>
      </c>
      <c r="K117" s="2">
        <v>0.23990591924735399</v>
      </c>
      <c r="L117" s="2">
        <v>0.232990506329114</v>
      </c>
      <c r="M117" s="2">
        <v>0.23730862207896899</v>
      </c>
      <c r="N117" s="2">
        <v>0.23370429252782199</v>
      </c>
    </row>
    <row r="118" spans="1:14" x14ac:dyDescent="0.3">
      <c r="A118" s="8" t="s">
        <v>197</v>
      </c>
      <c r="B118" s="8" t="s">
        <v>95</v>
      </c>
      <c r="C118" s="2">
        <v>1.68784373222075E-2</v>
      </c>
      <c r="D118" s="2">
        <v>1.8504946866984201E-2</v>
      </c>
      <c r="E118" s="2">
        <v>1.9462137296532199E-2</v>
      </c>
      <c r="F118" s="2">
        <v>2.12729456167439E-2</v>
      </c>
      <c r="G118" s="2">
        <v>2.3156511742486501E-2</v>
      </c>
      <c r="H118" s="2">
        <v>2.43359312867822E-2</v>
      </c>
      <c r="I118" s="2">
        <v>2.6783027384893202E-2</v>
      </c>
      <c r="J118" s="2">
        <v>2.7482014388489202E-2</v>
      </c>
      <c r="K118" s="2">
        <v>2.8935345424338899E-2</v>
      </c>
      <c r="L118" s="2">
        <v>3.3500610335006099E-2</v>
      </c>
      <c r="M118" s="2">
        <v>3.5860936216808102E-2</v>
      </c>
      <c r="N118" s="2">
        <v>3.6430834213305202E-2</v>
      </c>
    </row>
    <row r="119" spans="1:14" x14ac:dyDescent="0.3">
      <c r="A119" s="8" t="s">
        <v>197</v>
      </c>
      <c r="B119" s="8" t="s">
        <v>96</v>
      </c>
      <c r="C119" s="2">
        <v>0.04</v>
      </c>
      <c r="D119" s="2">
        <v>4.24264979531076E-2</v>
      </c>
      <c r="E119" s="2">
        <v>4.3055035567203297E-2</v>
      </c>
      <c r="F119" s="2">
        <v>4.5543012845465199E-2</v>
      </c>
      <c r="G119" s="2">
        <v>4.5328031809145103E-2</v>
      </c>
      <c r="H119" s="2">
        <v>4.6987951807228902E-2</v>
      </c>
      <c r="I119" s="2">
        <v>4.6800000000000001E-2</v>
      </c>
      <c r="J119" s="2">
        <v>4.8438751000800598E-2</v>
      </c>
      <c r="K119" s="2">
        <v>4.9000392003136002E-2</v>
      </c>
      <c r="L119" s="2">
        <v>5.2215189873417701E-2</v>
      </c>
      <c r="M119" s="2">
        <v>5.7614826752618899E-2</v>
      </c>
      <c r="N119" s="2">
        <v>5.8823529411764698E-2</v>
      </c>
    </row>
    <row r="120" spans="1:14" x14ac:dyDescent="0.3">
      <c r="A120" s="8" t="s">
        <v>197</v>
      </c>
      <c r="B120" s="8" t="s">
        <v>97</v>
      </c>
      <c r="C120" s="2">
        <v>0.185852455907453</v>
      </c>
      <c r="D120" s="2">
        <v>0.17460608281421799</v>
      </c>
      <c r="E120" s="2">
        <v>0.16277423920736001</v>
      </c>
      <c r="F120" s="2">
        <v>0.15491507977354599</v>
      </c>
      <c r="G120" s="2">
        <v>0.145672524224011</v>
      </c>
      <c r="H120" s="2">
        <v>0.13790361062509901</v>
      </c>
      <c r="I120" s="2">
        <v>0.13180860668071001</v>
      </c>
      <c r="J120" s="2">
        <v>0.12618705035971201</v>
      </c>
      <c r="K120" s="2">
        <v>0.120725460335041</v>
      </c>
      <c r="L120" s="2">
        <v>0.118947511189475</v>
      </c>
      <c r="M120" s="2">
        <v>0.104160963591569</v>
      </c>
      <c r="N120" s="2">
        <v>9.3057022175290396E-2</v>
      </c>
    </row>
    <row r="121" spans="1:14" x14ac:dyDescent="0.3">
      <c r="A121" s="8" t="s">
        <v>197</v>
      </c>
      <c r="B121" s="8" t="s">
        <v>98</v>
      </c>
      <c r="C121" s="2">
        <v>0.167777777777778</v>
      </c>
      <c r="D121" s="2">
        <v>0.16710085597320401</v>
      </c>
      <c r="E121" s="2">
        <v>0.16360913515537301</v>
      </c>
      <c r="F121" s="2">
        <v>0.15648112105877801</v>
      </c>
      <c r="G121" s="2">
        <v>0.15467196819085499</v>
      </c>
      <c r="H121" s="2">
        <v>0.15140562248996001</v>
      </c>
      <c r="I121" s="2">
        <v>0.14879999999999999</v>
      </c>
      <c r="J121" s="2">
        <v>0.14491593274619699</v>
      </c>
      <c r="K121" s="2">
        <v>0.13916111328890601</v>
      </c>
      <c r="L121" s="2">
        <v>0.135284810126582</v>
      </c>
      <c r="M121" s="2">
        <v>0.120870265914585</v>
      </c>
      <c r="N121" s="2">
        <v>0.114864864864865</v>
      </c>
    </row>
    <row r="122" spans="1:14" x14ac:dyDescent="0.3">
      <c r="A122" s="8" t="s">
        <v>198</v>
      </c>
      <c r="B122" s="8" t="s">
        <v>87</v>
      </c>
      <c r="C122" s="2">
        <v>0.14905629940313</v>
      </c>
      <c r="D122" s="2">
        <v>0.16387096774193499</v>
      </c>
      <c r="E122" s="2">
        <v>0.176451716393969</v>
      </c>
      <c r="F122" s="2">
        <v>0.19504830917874399</v>
      </c>
      <c r="G122" s="2">
        <v>0.207558311189844</v>
      </c>
      <c r="H122" s="2">
        <v>0.220497803806735</v>
      </c>
      <c r="I122" s="2">
        <v>0.231949066705253</v>
      </c>
      <c r="J122" s="2">
        <v>0.24582701062215501</v>
      </c>
      <c r="K122" s="2">
        <v>0.252544073383976</v>
      </c>
      <c r="L122" s="2">
        <v>0.26182024705381202</v>
      </c>
      <c r="M122" s="2">
        <v>0.26901615271659302</v>
      </c>
      <c r="N122" s="2">
        <v>0.27651572137806502</v>
      </c>
    </row>
    <row r="123" spans="1:14" x14ac:dyDescent="0.3">
      <c r="A123" s="8" t="s">
        <v>198</v>
      </c>
      <c r="B123" s="8" t="s">
        <v>88</v>
      </c>
      <c r="C123" s="2">
        <v>0.61970575122603699</v>
      </c>
      <c r="D123" s="2">
        <v>0.62143170838823003</v>
      </c>
      <c r="E123" s="2">
        <v>0.62228024369016499</v>
      </c>
      <c r="F123" s="2">
        <v>0.61128903122498002</v>
      </c>
      <c r="G123" s="2">
        <v>0.60755467196819102</v>
      </c>
      <c r="H123" s="2">
        <v>0.59588770264926805</v>
      </c>
      <c r="I123" s="2">
        <v>0.59455252918287904</v>
      </c>
      <c r="J123" s="2">
        <v>0.59507171754321397</v>
      </c>
      <c r="K123" s="2">
        <v>0.58292955646664202</v>
      </c>
      <c r="L123" s="2">
        <v>0.57097004279600605</v>
      </c>
      <c r="M123" s="2">
        <v>0.57494646680942196</v>
      </c>
      <c r="N123" s="2">
        <v>0.58402302986685894</v>
      </c>
    </row>
    <row r="124" spans="1:14" x14ac:dyDescent="0.3">
      <c r="A124" s="8" t="s">
        <v>198</v>
      </c>
      <c r="B124" s="8" t="s">
        <v>89</v>
      </c>
      <c r="C124" s="2">
        <v>5.6460719470882402E-3</v>
      </c>
      <c r="D124" s="2">
        <v>6.4516129032258099E-3</v>
      </c>
      <c r="E124" s="2">
        <v>6.5768367019570098E-3</v>
      </c>
      <c r="F124" s="2">
        <v>9.2089371980676304E-3</v>
      </c>
      <c r="G124" s="2">
        <v>1.0776498376144099E-2</v>
      </c>
      <c r="H124" s="2">
        <v>1.21522693997072E-2</v>
      </c>
      <c r="I124" s="2">
        <v>1.31674142671104E-2</v>
      </c>
      <c r="J124" s="2">
        <v>1.47606566422955E-2</v>
      </c>
      <c r="K124" s="2">
        <v>1.5049448186899799E-2</v>
      </c>
      <c r="L124" s="2">
        <v>1.6612239102655101E-2</v>
      </c>
      <c r="M124" s="2">
        <v>1.61527165932452E-2</v>
      </c>
      <c r="N124" s="2">
        <v>1.6849706634572002E-2</v>
      </c>
    </row>
    <row r="125" spans="1:14" x14ac:dyDescent="0.3">
      <c r="A125" s="8" t="s">
        <v>198</v>
      </c>
      <c r="B125" s="8" t="s">
        <v>90</v>
      </c>
      <c r="C125" s="2">
        <v>5.2608114132857799E-2</v>
      </c>
      <c r="D125" s="2">
        <v>5.7531840140535799E-2</v>
      </c>
      <c r="E125" s="2">
        <v>5.9617058311575301E-2</v>
      </c>
      <c r="F125" s="2">
        <v>7.5660528422738196E-2</v>
      </c>
      <c r="G125" s="2">
        <v>8.23061630218688E-2</v>
      </c>
      <c r="H125" s="2">
        <v>8.6990905496243595E-2</v>
      </c>
      <c r="I125" s="2">
        <v>9.4552529182879402E-2</v>
      </c>
      <c r="J125" s="2">
        <v>0.102243471864656</v>
      </c>
      <c r="K125" s="2">
        <v>0.113306000745434</v>
      </c>
      <c r="L125" s="2">
        <v>0.13766048502139799</v>
      </c>
      <c r="M125" s="2">
        <v>0.155603140613847</v>
      </c>
      <c r="N125" s="2">
        <v>0.162288593019072</v>
      </c>
    </row>
    <row r="126" spans="1:14" x14ac:dyDescent="0.3">
      <c r="A126" s="8" t="s">
        <v>198</v>
      </c>
      <c r="B126" s="8" t="s">
        <v>91</v>
      </c>
      <c r="C126" s="2">
        <v>1.24213582835941E-2</v>
      </c>
      <c r="D126" s="2">
        <v>1.2419354838709699E-2</v>
      </c>
      <c r="E126" s="2">
        <v>1.3153673403914001E-2</v>
      </c>
      <c r="F126" s="2">
        <v>1.47946859903382E-2</v>
      </c>
      <c r="G126" s="2">
        <v>1.62385591969294E-2</v>
      </c>
      <c r="H126" s="2">
        <v>1.6544655929721801E-2</v>
      </c>
      <c r="I126" s="2">
        <v>1.7074229489220102E-2</v>
      </c>
      <c r="J126" s="2">
        <v>1.79335080700786E-2</v>
      </c>
      <c r="K126" s="2">
        <v>1.87759782141321E-2</v>
      </c>
      <c r="L126" s="2">
        <v>1.88839982961806E-2</v>
      </c>
      <c r="M126" s="2">
        <v>2.0558002936857601E-2</v>
      </c>
      <c r="N126" s="2">
        <v>2.0911689483977699E-2</v>
      </c>
    </row>
    <row r="127" spans="1:14" x14ac:dyDescent="0.3">
      <c r="A127" s="8" t="s">
        <v>198</v>
      </c>
      <c r="B127" s="8" t="s">
        <v>92</v>
      </c>
      <c r="C127" s="2">
        <v>8.9166295140436901E-3</v>
      </c>
      <c r="D127" s="2">
        <v>8.3443126921387799E-3</v>
      </c>
      <c r="E127" s="2">
        <v>9.1383812010443904E-3</v>
      </c>
      <c r="F127" s="2">
        <v>9.2073658927141703E-3</v>
      </c>
      <c r="G127" s="2">
        <v>1.0337972166998E-2</v>
      </c>
      <c r="H127" s="2">
        <v>1.1071569790431E-2</v>
      </c>
      <c r="I127" s="2">
        <v>1.1284046692607E-2</v>
      </c>
      <c r="J127" s="2">
        <v>1.1401250459727799E-2</v>
      </c>
      <c r="K127" s="2">
        <v>1.2672381662318301E-2</v>
      </c>
      <c r="L127" s="2">
        <v>1.1412268188302399E-2</v>
      </c>
      <c r="M127" s="2">
        <v>1.21341898643826E-2</v>
      </c>
      <c r="N127" s="2">
        <v>1.18747750989565E-2</v>
      </c>
    </row>
    <row r="128" spans="1:14" x14ac:dyDescent="0.3">
      <c r="A128" s="8" t="s">
        <v>198</v>
      </c>
      <c r="B128" s="8" t="s">
        <v>93</v>
      </c>
      <c r="C128" s="2">
        <v>0.67817389901597003</v>
      </c>
      <c r="D128" s="2">
        <v>0.66548387096774198</v>
      </c>
      <c r="E128" s="2">
        <v>0.656079563683029</v>
      </c>
      <c r="F128" s="2">
        <v>0.63813405797101497</v>
      </c>
      <c r="G128" s="2">
        <v>0.62695600826690301</v>
      </c>
      <c r="H128" s="2">
        <v>0.61683748169838903</v>
      </c>
      <c r="I128" s="2">
        <v>0.60830559976848497</v>
      </c>
      <c r="J128" s="2">
        <v>0.59663401848530795</v>
      </c>
      <c r="K128" s="2">
        <v>0.58979504084850198</v>
      </c>
      <c r="L128" s="2">
        <v>0.58284821808888299</v>
      </c>
      <c r="M128" s="2">
        <v>0.588546255506608</v>
      </c>
      <c r="N128" s="2">
        <v>0.58853618173612199</v>
      </c>
    </row>
    <row r="129" spans="1:14" x14ac:dyDescent="0.3">
      <c r="A129" s="8" t="s">
        <v>198</v>
      </c>
      <c r="B129" s="8" t="s">
        <v>94</v>
      </c>
      <c r="C129" s="2">
        <v>0.12929112795363401</v>
      </c>
      <c r="D129" s="2">
        <v>0.12692138779095299</v>
      </c>
      <c r="E129" s="2">
        <v>0.126196692776327</v>
      </c>
      <c r="F129" s="2">
        <v>0.126501200960769</v>
      </c>
      <c r="G129" s="2">
        <v>0.12365805168986101</v>
      </c>
      <c r="H129" s="2">
        <v>0.13009094503756399</v>
      </c>
      <c r="I129" s="2">
        <v>0.124902723735409</v>
      </c>
      <c r="J129" s="2">
        <v>0.125045972784112</v>
      </c>
      <c r="K129" s="2">
        <v>0.12896011926947401</v>
      </c>
      <c r="L129" s="2">
        <v>0.119472182596291</v>
      </c>
      <c r="M129" s="2">
        <v>0.11384725196288401</v>
      </c>
      <c r="N129" s="2">
        <v>0.110111550917596</v>
      </c>
    </row>
    <row r="130" spans="1:14" x14ac:dyDescent="0.3">
      <c r="A130" s="8" t="s">
        <v>198</v>
      </c>
      <c r="B130" s="8" t="s">
        <v>95</v>
      </c>
      <c r="C130" s="2">
        <v>5.9687046297789998E-3</v>
      </c>
      <c r="D130" s="2">
        <v>6.4516129032258099E-3</v>
      </c>
      <c r="E130" s="2">
        <v>7.6997112608277202E-3</v>
      </c>
      <c r="F130" s="2">
        <v>8.1521739130434798E-3</v>
      </c>
      <c r="G130" s="2">
        <v>8.4145261293179802E-3</v>
      </c>
      <c r="H130" s="2">
        <v>9.0775988286969193E-3</v>
      </c>
      <c r="I130" s="2">
        <v>9.8393864853132708E-3</v>
      </c>
      <c r="J130" s="2">
        <v>1.10360049662022E-2</v>
      </c>
      <c r="K130" s="2">
        <v>1.1322918159667499E-2</v>
      </c>
      <c r="L130" s="2">
        <v>1.15007809172228E-2</v>
      </c>
      <c r="M130" s="2">
        <v>1.11600587371512E-2</v>
      </c>
      <c r="N130" s="2">
        <v>1.2185948548217199E-2</v>
      </c>
    </row>
    <row r="131" spans="1:14" x14ac:dyDescent="0.3">
      <c r="A131" s="8" t="s">
        <v>198</v>
      </c>
      <c r="B131" s="8" t="s">
        <v>96</v>
      </c>
      <c r="C131" s="2">
        <v>2.36290682122158E-2</v>
      </c>
      <c r="D131" s="2">
        <v>2.5032938076416301E-2</v>
      </c>
      <c r="E131" s="2">
        <v>2.7415143603133199E-2</v>
      </c>
      <c r="F131" s="2">
        <v>2.5220176140912699E-2</v>
      </c>
      <c r="G131" s="2">
        <v>2.5844930417494999E-2</v>
      </c>
      <c r="H131" s="2">
        <v>2.6888098062475298E-2</v>
      </c>
      <c r="I131" s="2">
        <v>2.8793774319066101E-2</v>
      </c>
      <c r="J131" s="2">
        <v>2.8687017285766801E-2</v>
      </c>
      <c r="K131" s="2">
        <v>2.8699217294073799E-2</v>
      </c>
      <c r="L131" s="2">
        <v>3.28102710413695E-2</v>
      </c>
      <c r="M131" s="2">
        <v>4.3183440399714501E-2</v>
      </c>
      <c r="N131" s="2">
        <v>4.4260525368837698E-2</v>
      </c>
    </row>
    <row r="132" spans="1:14" x14ac:dyDescent="0.3">
      <c r="A132" s="8" t="s">
        <v>198</v>
      </c>
      <c r="B132" s="8" t="s">
        <v>97</v>
      </c>
      <c r="C132" s="2">
        <v>0.148733666720439</v>
      </c>
      <c r="D132" s="2">
        <v>0.14532258064516099</v>
      </c>
      <c r="E132" s="2">
        <v>0.14003849855630399</v>
      </c>
      <c r="F132" s="2">
        <v>0.13466183574879201</v>
      </c>
      <c r="G132" s="2">
        <v>0.130056096840862</v>
      </c>
      <c r="H132" s="2">
        <v>0.12489019033675</v>
      </c>
      <c r="I132" s="2">
        <v>0.11966430328461899</v>
      </c>
      <c r="J132" s="2">
        <v>0.113808801213961</v>
      </c>
      <c r="K132" s="2">
        <v>0.112512541206822</v>
      </c>
      <c r="L132" s="2">
        <v>0.108334516541247</v>
      </c>
      <c r="M132" s="2">
        <v>9.4566813509544795E-2</v>
      </c>
      <c r="N132" s="2">
        <v>8.5000752219046197E-2</v>
      </c>
    </row>
    <row r="133" spans="1:14" x14ac:dyDescent="0.3">
      <c r="A133" s="8" t="s">
        <v>198</v>
      </c>
      <c r="B133" s="8" t="s">
        <v>98</v>
      </c>
      <c r="C133" s="2">
        <v>0.165849308961213</v>
      </c>
      <c r="D133" s="2">
        <v>0.16073781291172601</v>
      </c>
      <c r="E133" s="2">
        <v>0.15535248041775501</v>
      </c>
      <c r="F133" s="2">
        <v>0.152121697357886</v>
      </c>
      <c r="G133" s="2">
        <v>0.150298210735586</v>
      </c>
      <c r="H133" s="2">
        <v>0.14907077896401699</v>
      </c>
      <c r="I133" s="2">
        <v>0.14591439688715999</v>
      </c>
      <c r="J133" s="2">
        <v>0.137550570062523</v>
      </c>
      <c r="K133" s="2">
        <v>0.13343272456205699</v>
      </c>
      <c r="L133" s="2">
        <v>0.127674750356633</v>
      </c>
      <c r="M133" s="2">
        <v>0.10028551034975</v>
      </c>
      <c r="N133" s="2">
        <v>8.7441525728679401E-2</v>
      </c>
    </row>
    <row r="134" spans="1:14" x14ac:dyDescent="0.3">
      <c r="A134" s="8" t="s">
        <v>199</v>
      </c>
      <c r="B134" s="8" t="s">
        <v>87</v>
      </c>
      <c r="C134" s="2">
        <v>6.9572798605056704E-2</v>
      </c>
      <c r="D134" s="2">
        <v>8.0664095254066703E-2</v>
      </c>
      <c r="E134" s="2">
        <v>8.8904086168575799E-2</v>
      </c>
      <c r="F134" s="2">
        <v>9.20662598081953E-2</v>
      </c>
      <c r="G134" s="2">
        <v>9.9552957359009597E-2</v>
      </c>
      <c r="H134" s="2">
        <v>0.107415577804174</v>
      </c>
      <c r="I134" s="2">
        <v>0.112165367671976</v>
      </c>
      <c r="J134" s="2">
        <v>0.117244829886591</v>
      </c>
      <c r="K134" s="2">
        <v>0.122306927411336</v>
      </c>
      <c r="L134" s="2">
        <v>0.12878064310729101</v>
      </c>
      <c r="M134" s="2">
        <v>0.138314536340852</v>
      </c>
      <c r="N134" s="2">
        <v>0.14461538461538501</v>
      </c>
    </row>
    <row r="135" spans="1:14" x14ac:dyDescent="0.3">
      <c r="A135" s="8" t="s">
        <v>199</v>
      </c>
      <c r="B135" s="8" t="s">
        <v>88</v>
      </c>
      <c r="C135" s="2">
        <v>0.55840978593272195</v>
      </c>
      <c r="D135" s="2">
        <v>0.569693464430307</v>
      </c>
      <c r="E135" s="2">
        <v>0.56344586728754398</v>
      </c>
      <c r="F135" s="2">
        <v>0.55666875391358805</v>
      </c>
      <c r="G135" s="2">
        <v>0.55863808322824704</v>
      </c>
      <c r="H135" s="2">
        <v>0.55037783375314897</v>
      </c>
      <c r="I135" s="2">
        <v>0.542620865139949</v>
      </c>
      <c r="J135" s="2">
        <v>0.54243777919591596</v>
      </c>
      <c r="K135" s="2">
        <v>0.536186280679673</v>
      </c>
      <c r="L135" s="2">
        <v>0.53809523809523796</v>
      </c>
      <c r="M135" s="2">
        <v>0.51659292035398197</v>
      </c>
      <c r="N135" s="2">
        <v>0.50024715768660399</v>
      </c>
    </row>
    <row r="136" spans="1:14" x14ac:dyDescent="0.3">
      <c r="A136" s="8" t="s">
        <v>199</v>
      </c>
      <c r="B136" s="8" t="s">
        <v>89</v>
      </c>
      <c r="C136" s="2">
        <v>2.2667829119442E-3</v>
      </c>
      <c r="D136" s="2">
        <v>2.8509139694784498E-3</v>
      </c>
      <c r="E136" s="2">
        <v>3.2484185330825801E-3</v>
      </c>
      <c r="F136" s="2">
        <v>3.6617262423714E-3</v>
      </c>
      <c r="G136" s="2">
        <v>4.4704264099037104E-3</v>
      </c>
      <c r="H136" s="2">
        <v>4.5817071101306598E-3</v>
      </c>
      <c r="I136" s="2">
        <v>4.91358861402914E-3</v>
      </c>
      <c r="J136" s="2">
        <v>5.3368912608405599E-3</v>
      </c>
      <c r="K136" s="2">
        <v>5.9661915810407702E-3</v>
      </c>
      <c r="L136" s="2">
        <v>5.8898439987265204E-3</v>
      </c>
      <c r="M136" s="2">
        <v>7.3621553884711801E-3</v>
      </c>
      <c r="N136" s="2">
        <v>7.5384615384615399E-3</v>
      </c>
    </row>
    <row r="137" spans="1:14" x14ac:dyDescent="0.3">
      <c r="A137" s="8" t="s">
        <v>199</v>
      </c>
      <c r="B137" s="8" t="s">
        <v>90</v>
      </c>
      <c r="C137" s="2">
        <v>4.6483180428134603E-2</v>
      </c>
      <c r="D137" s="2">
        <v>5.2631578947368397E-2</v>
      </c>
      <c r="E137" s="2">
        <v>6.16996507566938E-2</v>
      </c>
      <c r="F137" s="2">
        <v>6.9505322479649301E-2</v>
      </c>
      <c r="G137" s="2">
        <v>7.4401008827238296E-2</v>
      </c>
      <c r="H137" s="2">
        <v>7.9345088161209096E-2</v>
      </c>
      <c r="I137" s="2">
        <v>8.7786259541984699E-2</v>
      </c>
      <c r="J137" s="2">
        <v>8.9980855137204802E-2</v>
      </c>
      <c r="K137" s="2">
        <v>0.104468219005664</v>
      </c>
      <c r="L137" s="2">
        <v>0.12023809523809501</v>
      </c>
      <c r="M137" s="2">
        <v>0.16592920353982299</v>
      </c>
      <c r="N137" s="2">
        <v>0.217498764211567</v>
      </c>
    </row>
    <row r="138" spans="1:14" x14ac:dyDescent="0.3">
      <c r="A138" s="8" t="s">
        <v>199</v>
      </c>
      <c r="B138" s="8" t="s">
        <v>91</v>
      </c>
      <c r="C138" s="2">
        <v>1.1333914559720999E-2</v>
      </c>
      <c r="D138" s="2">
        <v>1.10682542344457E-2</v>
      </c>
      <c r="E138" s="2">
        <v>1.21388271499402E-2</v>
      </c>
      <c r="F138" s="2">
        <v>1.3077593722755E-2</v>
      </c>
      <c r="G138" s="2">
        <v>1.4614855570839099E-2</v>
      </c>
      <c r="H138" s="2">
        <v>1.4423892754115099E-2</v>
      </c>
      <c r="I138" s="2">
        <v>1.5587936292782101E-2</v>
      </c>
      <c r="J138" s="2">
        <v>1.60106737825217E-2</v>
      </c>
      <c r="K138" s="2">
        <v>1.87272124627113E-2</v>
      </c>
      <c r="L138" s="2">
        <v>1.94205666985037E-2</v>
      </c>
      <c r="M138" s="2">
        <v>2.13032581453634E-2</v>
      </c>
      <c r="N138" s="2">
        <v>2.3076923076923099E-2</v>
      </c>
    </row>
    <row r="139" spans="1:14" x14ac:dyDescent="0.3">
      <c r="A139" s="8" t="s">
        <v>199</v>
      </c>
      <c r="B139" s="8" t="s">
        <v>92</v>
      </c>
      <c r="C139" s="2">
        <v>9.7859327217125393E-3</v>
      </c>
      <c r="D139" s="2">
        <v>9.8322729901677303E-3</v>
      </c>
      <c r="E139" s="2">
        <v>1.0477299185098999E-2</v>
      </c>
      <c r="F139" s="2">
        <v>8.7664370695053201E-3</v>
      </c>
      <c r="G139" s="2">
        <v>9.4577553593946997E-3</v>
      </c>
      <c r="H139" s="2">
        <v>1.32241813602015E-2</v>
      </c>
      <c r="I139" s="2">
        <v>1.4631043256997499E-2</v>
      </c>
      <c r="J139" s="2">
        <v>1.5954052329291601E-2</v>
      </c>
      <c r="K139" s="2">
        <v>1.69918187539333E-2</v>
      </c>
      <c r="L139" s="2">
        <v>1.7857142857142901E-2</v>
      </c>
      <c r="M139" s="2">
        <v>1.54867256637168E-2</v>
      </c>
      <c r="N139" s="2">
        <v>1.6806722689075598E-2</v>
      </c>
    </row>
    <row r="140" spans="1:14" x14ac:dyDescent="0.3">
      <c r="A140" s="8" t="s">
        <v>199</v>
      </c>
      <c r="B140" s="8" t="s">
        <v>93</v>
      </c>
      <c r="C140" s="2">
        <v>0.76373147340889302</v>
      </c>
      <c r="D140" s="2">
        <v>0.75599530437699103</v>
      </c>
      <c r="E140" s="2">
        <v>0.75004274234911905</v>
      </c>
      <c r="F140" s="2">
        <v>0.75187445510026196</v>
      </c>
      <c r="G140" s="2">
        <v>0.747592847317744</v>
      </c>
      <c r="H140" s="2">
        <v>0.74342440183268299</v>
      </c>
      <c r="I140" s="2">
        <v>0.74093527617756705</v>
      </c>
      <c r="J140" s="2">
        <v>0.73932621747831895</v>
      </c>
      <c r="K140" s="2">
        <v>0.73533311236327503</v>
      </c>
      <c r="L140" s="2">
        <v>0.73209169054441303</v>
      </c>
      <c r="M140" s="2">
        <v>0.73292606516290704</v>
      </c>
      <c r="N140" s="2">
        <v>0.73430769230769199</v>
      </c>
    </row>
    <row r="141" spans="1:14" x14ac:dyDescent="0.3">
      <c r="A141" s="8" t="s">
        <v>199</v>
      </c>
      <c r="B141" s="8" t="s">
        <v>94</v>
      </c>
      <c r="C141" s="2">
        <v>0.19571865443425099</v>
      </c>
      <c r="D141" s="2">
        <v>0.17987275882012699</v>
      </c>
      <c r="E141" s="2">
        <v>0.179860302677532</v>
      </c>
      <c r="F141" s="2">
        <v>0.18096430807764599</v>
      </c>
      <c r="G141" s="2">
        <v>0.17528373266078201</v>
      </c>
      <c r="H141" s="2">
        <v>0.178211586901763</v>
      </c>
      <c r="I141" s="2">
        <v>0.17811704834605599</v>
      </c>
      <c r="J141" s="2">
        <v>0.174856413529036</v>
      </c>
      <c r="K141" s="2">
        <v>0.174323473882945</v>
      </c>
      <c r="L141" s="2">
        <v>0.160714285714286</v>
      </c>
      <c r="M141" s="2">
        <v>0.15320796460177</v>
      </c>
      <c r="N141" s="2">
        <v>0.132476520019773</v>
      </c>
    </row>
    <row r="142" spans="1:14" x14ac:dyDescent="0.3">
      <c r="A142" s="8" t="s">
        <v>199</v>
      </c>
      <c r="B142" s="8" t="s">
        <v>95</v>
      </c>
      <c r="C142" s="2">
        <v>2.7898866608544E-3</v>
      </c>
      <c r="D142" s="2">
        <v>4.36022136508469E-3</v>
      </c>
      <c r="E142" s="2">
        <v>5.6419900837750003E-3</v>
      </c>
      <c r="F142" s="2">
        <v>5.40540540540541E-3</v>
      </c>
      <c r="G142" s="2">
        <v>5.6740027510316397E-3</v>
      </c>
      <c r="H142" s="2">
        <v>6.4483285253690804E-3</v>
      </c>
      <c r="I142" s="2">
        <v>6.6079295154184998E-3</v>
      </c>
      <c r="J142" s="2">
        <v>7.5050033355570402E-3</v>
      </c>
      <c r="K142" s="2">
        <v>7.2920119323831604E-3</v>
      </c>
      <c r="L142" s="2">
        <v>7.48169372811207E-3</v>
      </c>
      <c r="M142" s="2">
        <v>9.0852130325814497E-3</v>
      </c>
      <c r="N142" s="2">
        <v>9.3846153846153905E-3</v>
      </c>
    </row>
    <row r="143" spans="1:14" x14ac:dyDescent="0.3">
      <c r="A143" s="8" t="s">
        <v>199</v>
      </c>
      <c r="B143" s="8" t="s">
        <v>96</v>
      </c>
      <c r="C143" s="2">
        <v>3.0581039755351699E-2</v>
      </c>
      <c r="D143" s="2">
        <v>3.06535569693464E-2</v>
      </c>
      <c r="E143" s="2">
        <v>3.1431897555296899E-2</v>
      </c>
      <c r="F143" s="2">
        <v>3.3813400125234802E-2</v>
      </c>
      <c r="G143" s="2">
        <v>3.7200504413619197E-2</v>
      </c>
      <c r="H143" s="2">
        <v>3.6523929471032703E-2</v>
      </c>
      <c r="I143" s="2">
        <v>3.6259541984732802E-2</v>
      </c>
      <c r="J143" s="2">
        <v>3.89278876834716E-2</v>
      </c>
      <c r="K143" s="2">
        <v>3.5242290748898703E-2</v>
      </c>
      <c r="L143" s="2">
        <v>3.9285714285714299E-2</v>
      </c>
      <c r="M143" s="2">
        <v>4.2588495575221201E-2</v>
      </c>
      <c r="N143" s="2">
        <v>4.8937221947602597E-2</v>
      </c>
    </row>
    <row r="144" spans="1:14" x14ac:dyDescent="0.3">
      <c r="A144" s="8" t="s">
        <v>199</v>
      </c>
      <c r="B144" s="8" t="s">
        <v>97</v>
      </c>
      <c r="C144" s="2">
        <v>0.150305143853531</v>
      </c>
      <c r="D144" s="2">
        <v>0.145061210799933</v>
      </c>
      <c r="E144" s="2">
        <v>0.140023935715507</v>
      </c>
      <c r="F144" s="2">
        <v>0.13391455972101099</v>
      </c>
      <c r="G144" s="2">
        <v>0.12809491059147199</v>
      </c>
      <c r="H144" s="2">
        <v>0.123706091973528</v>
      </c>
      <c r="I144" s="2">
        <v>0.119789901728228</v>
      </c>
      <c r="J144" s="2">
        <v>0.114576384256171</v>
      </c>
      <c r="K144" s="2">
        <v>0.110374544249254</v>
      </c>
      <c r="L144" s="2">
        <v>0.106335561922954</v>
      </c>
      <c r="M144" s="2">
        <v>9.1008771929824595E-2</v>
      </c>
      <c r="N144" s="2">
        <v>8.1076923076923102E-2</v>
      </c>
    </row>
    <row r="145" spans="1:14" x14ac:dyDescent="0.3">
      <c r="A145" s="8" t="s">
        <v>199</v>
      </c>
      <c r="B145" s="8" t="s">
        <v>98</v>
      </c>
      <c r="C145" s="2">
        <v>0.159021406727829</v>
      </c>
      <c r="D145" s="2">
        <v>0.15731636784268399</v>
      </c>
      <c r="E145" s="2">
        <v>0.15308498253783501</v>
      </c>
      <c r="F145" s="2">
        <v>0.150281778334377</v>
      </c>
      <c r="G145" s="2">
        <v>0.14501891551071899</v>
      </c>
      <c r="H145" s="2">
        <v>0.14231738035264499</v>
      </c>
      <c r="I145" s="2">
        <v>0.14058524173028</v>
      </c>
      <c r="J145" s="2">
        <v>0.13784301212507999</v>
      </c>
      <c r="K145" s="2">
        <v>0.132787916928886</v>
      </c>
      <c r="L145" s="2">
        <v>0.12380952380952399</v>
      </c>
      <c r="M145" s="2">
        <v>0.106194690265487</v>
      </c>
      <c r="N145" s="2">
        <v>8.40336134453782E-2</v>
      </c>
    </row>
    <row r="146" spans="1:14" x14ac:dyDescent="0.3">
      <c r="A146" s="8" t="s">
        <v>200</v>
      </c>
      <c r="B146" s="8" t="s">
        <v>87</v>
      </c>
      <c r="C146" s="2">
        <v>0.11700502073783001</v>
      </c>
      <c r="D146" s="2">
        <v>0.118376550169109</v>
      </c>
      <c r="E146" s="2">
        <v>0.127729980145599</v>
      </c>
      <c r="F146" s="2">
        <v>0.14075809199318601</v>
      </c>
      <c r="G146" s="2">
        <v>0.147537562604341</v>
      </c>
      <c r="H146" s="2">
        <v>0.160823481451284</v>
      </c>
      <c r="I146" s="2">
        <v>0.16663344628263899</v>
      </c>
      <c r="J146" s="2">
        <v>0.17466903773957701</v>
      </c>
      <c r="K146" s="2">
        <v>0.18381502890173401</v>
      </c>
      <c r="L146" s="2">
        <v>0.18787537537537499</v>
      </c>
      <c r="M146" s="2">
        <v>0.20083128660495</v>
      </c>
      <c r="N146" s="2">
        <v>0.226576105886451</v>
      </c>
    </row>
    <row r="147" spans="1:14" x14ac:dyDescent="0.3">
      <c r="A147" s="8" t="s">
        <v>200</v>
      </c>
      <c r="B147" s="8" t="s">
        <v>88</v>
      </c>
      <c r="C147" s="2">
        <v>0.60026827632461399</v>
      </c>
      <c r="D147" s="2">
        <v>0.58965272856130402</v>
      </c>
      <c r="E147" s="2">
        <v>0.58839972047519196</v>
      </c>
      <c r="F147" s="2">
        <v>0.58394160583941601</v>
      </c>
      <c r="G147" s="2">
        <v>0.57977675640183801</v>
      </c>
      <c r="H147" s="2">
        <v>0.56621004566209998</v>
      </c>
      <c r="I147" s="2">
        <v>0.56476002629848798</v>
      </c>
      <c r="J147" s="2">
        <v>0.56335282651072105</v>
      </c>
      <c r="K147" s="2">
        <v>0.55367231638418102</v>
      </c>
      <c r="L147" s="2">
        <v>0.53567251461988297</v>
      </c>
      <c r="M147" s="2">
        <v>0.55034722222222199</v>
      </c>
      <c r="N147" s="2">
        <v>0.51552530837941302</v>
      </c>
    </row>
    <row r="148" spans="1:14" x14ac:dyDescent="0.3">
      <c r="A148" s="8" t="s">
        <v>200</v>
      </c>
      <c r="B148" s="8" t="s">
        <v>89</v>
      </c>
      <c r="C148" s="2">
        <v>5.0207378301680896E-3</v>
      </c>
      <c r="D148" s="2">
        <v>5.6369785794814003E-3</v>
      </c>
      <c r="E148" s="2">
        <v>6.61813368630046E-3</v>
      </c>
      <c r="F148" s="2">
        <v>8.09199318568995E-3</v>
      </c>
      <c r="G148" s="2">
        <v>8.5559265442403994E-3</v>
      </c>
      <c r="H148" s="2">
        <v>9.3762739502649805E-3</v>
      </c>
      <c r="I148" s="2">
        <v>9.3681482957943003E-3</v>
      </c>
      <c r="J148" s="2">
        <v>1.1262596324837001E-2</v>
      </c>
      <c r="K148" s="2">
        <v>1.1368015414258199E-2</v>
      </c>
      <c r="L148" s="2">
        <v>1.2199699699699701E-2</v>
      </c>
      <c r="M148" s="2">
        <v>1.3036085395805801E-2</v>
      </c>
      <c r="N148" s="2">
        <v>1.5848136537791699E-2</v>
      </c>
    </row>
    <row r="149" spans="1:14" x14ac:dyDescent="0.3">
      <c r="A149" s="8" t="s">
        <v>200</v>
      </c>
      <c r="B149" s="8" t="s">
        <v>90</v>
      </c>
      <c r="C149" s="2">
        <v>4.0241448692152897E-2</v>
      </c>
      <c r="D149" s="2">
        <v>3.9688164422395499E-2</v>
      </c>
      <c r="E149" s="2">
        <v>4.6121593291404597E-2</v>
      </c>
      <c r="F149" s="2">
        <v>5.2422030524220301E-2</v>
      </c>
      <c r="G149" s="2">
        <v>5.3841103086014398E-2</v>
      </c>
      <c r="H149" s="2">
        <v>6.2622309197651702E-2</v>
      </c>
      <c r="I149" s="2">
        <v>6.6403681788297197E-2</v>
      </c>
      <c r="J149" s="2">
        <v>7.1474983755685506E-2</v>
      </c>
      <c r="K149" s="2">
        <v>8.2234777150031399E-2</v>
      </c>
      <c r="L149" s="2">
        <v>0.104678362573099</v>
      </c>
      <c r="M149" s="2">
        <v>0.12673611111111099</v>
      </c>
      <c r="N149" s="2">
        <v>0.20927264993619701</v>
      </c>
    </row>
    <row r="150" spans="1:14" x14ac:dyDescent="0.3">
      <c r="A150" s="8" t="s">
        <v>200</v>
      </c>
      <c r="B150" s="8" t="s">
        <v>91</v>
      </c>
      <c r="C150" s="2">
        <v>1.3315869897402299E-2</v>
      </c>
      <c r="D150" s="2">
        <v>1.3303269447576101E-2</v>
      </c>
      <c r="E150" s="2">
        <v>1.4339289653651E-2</v>
      </c>
      <c r="F150" s="2">
        <v>1.61839863713799E-2</v>
      </c>
      <c r="G150" s="2">
        <v>1.7320534223706201E-2</v>
      </c>
      <c r="H150" s="2">
        <v>1.9364044027721201E-2</v>
      </c>
      <c r="I150" s="2">
        <v>2.0330875024915301E-2</v>
      </c>
      <c r="J150" s="2">
        <v>2.1339656194428E-2</v>
      </c>
      <c r="K150" s="2">
        <v>2.25433526011561E-2</v>
      </c>
      <c r="L150" s="2">
        <v>2.4587087087087098E-2</v>
      </c>
      <c r="M150" s="2">
        <v>2.6072170791611601E-2</v>
      </c>
      <c r="N150" s="2">
        <v>2.6994078718216699E-2</v>
      </c>
    </row>
    <row r="151" spans="1:14" x14ac:dyDescent="0.3">
      <c r="A151" s="8" t="s">
        <v>200</v>
      </c>
      <c r="B151" s="8" t="s">
        <v>92</v>
      </c>
      <c r="C151" s="2">
        <v>1.6767270288397099E-2</v>
      </c>
      <c r="D151" s="2">
        <v>1.91353649893692E-2</v>
      </c>
      <c r="E151" s="2">
        <v>1.9566736547868599E-2</v>
      </c>
      <c r="F151" s="2">
        <v>1.8579960185799601E-2</v>
      </c>
      <c r="G151" s="2">
        <v>1.9041365725541701E-2</v>
      </c>
      <c r="H151" s="2">
        <v>1.89171559034573E-2</v>
      </c>
      <c r="I151" s="2">
        <v>2.0381328073635799E-2</v>
      </c>
      <c r="J151" s="2">
        <v>2.07927225471085E-2</v>
      </c>
      <c r="K151" s="2">
        <v>1.88323917137476E-2</v>
      </c>
      <c r="L151" s="2">
        <v>1.6959064327485399E-2</v>
      </c>
      <c r="M151" s="2">
        <v>1.7361111111111101E-2</v>
      </c>
      <c r="N151" s="2">
        <v>1.5737983836665199E-2</v>
      </c>
    </row>
    <row r="152" spans="1:14" x14ac:dyDescent="0.3">
      <c r="A152" s="8" t="s">
        <v>200</v>
      </c>
      <c r="B152" s="8" t="s">
        <v>93</v>
      </c>
      <c r="C152" s="2">
        <v>0.69220694171578301</v>
      </c>
      <c r="D152" s="2">
        <v>0.69109357384441905</v>
      </c>
      <c r="E152" s="2">
        <v>0.68652106772556798</v>
      </c>
      <c r="F152" s="2">
        <v>0.67823679727427599</v>
      </c>
      <c r="G152" s="2">
        <v>0.675918196994992</v>
      </c>
      <c r="H152" s="2">
        <v>0.66510395434162295</v>
      </c>
      <c r="I152" s="2">
        <v>0.66334462826390295</v>
      </c>
      <c r="J152" s="2">
        <v>0.65718237502469901</v>
      </c>
      <c r="K152" s="2">
        <v>0.651830443159923</v>
      </c>
      <c r="L152" s="2">
        <v>0.64752252252252296</v>
      </c>
      <c r="M152" s="2">
        <v>0.64500283393160796</v>
      </c>
      <c r="N152" s="2">
        <v>0.63079066527342398</v>
      </c>
    </row>
    <row r="153" spans="1:14" x14ac:dyDescent="0.3">
      <c r="A153" s="8" t="s">
        <v>200</v>
      </c>
      <c r="B153" s="8" t="s">
        <v>94</v>
      </c>
      <c r="C153" s="2">
        <v>0.15962441314553999</v>
      </c>
      <c r="D153" s="2">
        <v>0.16725726435152399</v>
      </c>
      <c r="E153" s="2">
        <v>0.16282320055905</v>
      </c>
      <c r="F153" s="2">
        <v>0.163901791639018</v>
      </c>
      <c r="G153" s="2">
        <v>0.16808929743926501</v>
      </c>
      <c r="H153" s="2">
        <v>0.17547292889758601</v>
      </c>
      <c r="I153" s="2">
        <v>0.176199868507561</v>
      </c>
      <c r="J153" s="2">
        <v>0.17218973359324199</v>
      </c>
      <c r="K153" s="2">
        <v>0.17137476459510401</v>
      </c>
      <c r="L153" s="2">
        <v>0.17134502923976599</v>
      </c>
      <c r="M153" s="2">
        <v>0.15625</v>
      </c>
      <c r="N153" s="2">
        <v>0.125053168864313</v>
      </c>
    </row>
    <row r="154" spans="1:14" x14ac:dyDescent="0.3">
      <c r="A154" s="8" t="s">
        <v>200</v>
      </c>
      <c r="B154" s="8" t="s">
        <v>95</v>
      </c>
      <c r="C154" s="2">
        <v>6.9853743724077703E-3</v>
      </c>
      <c r="D154" s="2">
        <v>7.2153325817361901E-3</v>
      </c>
      <c r="E154" s="2">
        <v>7.7211559673505403E-3</v>
      </c>
      <c r="F154" s="2">
        <v>9.7955706984667792E-3</v>
      </c>
      <c r="G154" s="2">
        <v>1.10601001669449E-2</v>
      </c>
      <c r="H154" s="2">
        <v>1.16184264166327E-2</v>
      </c>
      <c r="I154" s="2">
        <v>1.13613713374527E-2</v>
      </c>
      <c r="J154" s="2">
        <v>1.2645722189290699E-2</v>
      </c>
      <c r="K154" s="2">
        <v>1.32947976878613E-2</v>
      </c>
      <c r="L154" s="2">
        <v>1.4639639639639599E-2</v>
      </c>
      <c r="M154" s="2">
        <v>1.6436803325146399E-2</v>
      </c>
      <c r="N154" s="2">
        <v>1.82863113897597E-2</v>
      </c>
    </row>
    <row r="155" spans="1:14" x14ac:dyDescent="0.3">
      <c r="A155" s="8" t="s">
        <v>200</v>
      </c>
      <c r="B155" s="8" t="s">
        <v>96</v>
      </c>
      <c r="C155" s="2">
        <v>2.9510395707578799E-2</v>
      </c>
      <c r="D155" s="2">
        <v>2.7639971651311102E-2</v>
      </c>
      <c r="E155" s="2">
        <v>3.0747728860936401E-2</v>
      </c>
      <c r="F155" s="2">
        <v>3.7823490378234903E-2</v>
      </c>
      <c r="G155" s="2">
        <v>3.93959290873276E-2</v>
      </c>
      <c r="H155" s="2">
        <v>4.1748206131767801E-2</v>
      </c>
      <c r="I155" s="2">
        <v>4.4049967126890202E-2</v>
      </c>
      <c r="J155" s="2">
        <v>4.4834307992202699E-2</v>
      </c>
      <c r="K155" s="2">
        <v>5.02197112366604E-2</v>
      </c>
      <c r="L155" s="2">
        <v>5.4385964912280697E-2</v>
      </c>
      <c r="M155" s="2">
        <v>5.4398148148148098E-2</v>
      </c>
      <c r="N155" s="2">
        <v>6.2951935346661006E-2</v>
      </c>
    </row>
    <row r="156" spans="1:14" x14ac:dyDescent="0.3">
      <c r="A156" s="8" t="s">
        <v>200</v>
      </c>
      <c r="B156" s="8" t="s">
        <v>97</v>
      </c>
      <c r="C156" s="2">
        <v>0.16546605544640899</v>
      </c>
      <c r="D156" s="2">
        <v>0.164374295377678</v>
      </c>
      <c r="E156" s="2">
        <v>0.157070372821531</v>
      </c>
      <c r="F156" s="2">
        <v>0.14693356047700201</v>
      </c>
      <c r="G156" s="2">
        <v>0.13960767946577601</v>
      </c>
      <c r="H156" s="2">
        <v>0.13371381981247499</v>
      </c>
      <c r="I156" s="2">
        <v>0.12896153079529599</v>
      </c>
      <c r="J156" s="2">
        <v>0.122900612527169</v>
      </c>
      <c r="K156" s="2">
        <v>0.117148362235067</v>
      </c>
      <c r="L156" s="2">
        <v>0.113175675675676</v>
      </c>
      <c r="M156" s="2">
        <v>9.8620819950878499E-2</v>
      </c>
      <c r="N156" s="2">
        <v>8.1504702194357403E-2</v>
      </c>
    </row>
    <row r="157" spans="1:14" x14ac:dyDescent="0.3">
      <c r="A157" s="8" t="s">
        <v>200</v>
      </c>
      <c r="B157" s="8" t="s">
        <v>98</v>
      </c>
      <c r="C157" s="2">
        <v>0.15358819584171701</v>
      </c>
      <c r="D157" s="2">
        <v>0.156626506024096</v>
      </c>
      <c r="E157" s="2">
        <v>0.15234102026554899</v>
      </c>
      <c r="F157" s="2">
        <v>0.143331121433311</v>
      </c>
      <c r="G157" s="2">
        <v>0.13985554826001301</v>
      </c>
      <c r="H157" s="2">
        <v>0.135029354207436</v>
      </c>
      <c r="I157" s="2">
        <v>0.128205128205128</v>
      </c>
      <c r="J157" s="2">
        <v>0.12735542560103999</v>
      </c>
      <c r="K157" s="2">
        <v>0.123666038920276</v>
      </c>
      <c r="L157" s="2">
        <v>0.116959064327485</v>
      </c>
      <c r="M157" s="2">
        <v>9.4907407407407399E-2</v>
      </c>
      <c r="N157" s="2">
        <v>7.1458953636750297E-2</v>
      </c>
    </row>
    <row r="158" spans="1:14" x14ac:dyDescent="0.3">
      <c r="A158" s="8" t="s">
        <v>201</v>
      </c>
      <c r="B158" s="8" t="s">
        <v>87</v>
      </c>
      <c r="C158" s="2">
        <v>9.2358180965775902E-2</v>
      </c>
      <c r="D158" s="2">
        <v>9.9064560650206995E-2</v>
      </c>
      <c r="E158" s="2">
        <v>0.10588779284833499</v>
      </c>
      <c r="F158" s="2">
        <v>0.104838709677419</v>
      </c>
      <c r="G158" s="2">
        <v>0.11260265319014499</v>
      </c>
      <c r="H158" s="2">
        <v>0.122265321955004</v>
      </c>
      <c r="I158" s="2">
        <v>0.127406479887306</v>
      </c>
      <c r="J158" s="2">
        <v>0.13228664697652701</v>
      </c>
      <c r="K158" s="2">
        <v>0.15123326286117</v>
      </c>
      <c r="L158" s="2">
        <v>0.156430219146482</v>
      </c>
      <c r="M158" s="2">
        <v>0.16751845542305499</v>
      </c>
      <c r="N158" s="2">
        <v>0.17460543153704</v>
      </c>
    </row>
    <row r="159" spans="1:14" x14ac:dyDescent="0.3">
      <c r="A159" s="8" t="s">
        <v>201</v>
      </c>
      <c r="B159" s="8" t="s">
        <v>88</v>
      </c>
      <c r="C159" s="2">
        <v>0.40594059405940602</v>
      </c>
      <c r="D159" s="2">
        <v>0.41110417966313201</v>
      </c>
      <c r="E159" s="2">
        <v>0.42175572519083998</v>
      </c>
      <c r="F159" s="2">
        <v>0.40821736249171597</v>
      </c>
      <c r="G159" s="2">
        <v>0.419827012641384</v>
      </c>
      <c r="H159" s="2">
        <v>0.41806020066889599</v>
      </c>
      <c r="I159" s="2">
        <v>0.41259209645009998</v>
      </c>
      <c r="J159" s="2">
        <v>0.40840446487196302</v>
      </c>
      <c r="K159" s="2">
        <v>0.42312276519666298</v>
      </c>
      <c r="L159" s="2">
        <v>0.42938822184105202</v>
      </c>
      <c r="M159" s="2">
        <v>0.44661246612466099</v>
      </c>
      <c r="N159" s="2">
        <v>0.44569672131147497</v>
      </c>
    </row>
    <row r="160" spans="1:14" x14ac:dyDescent="0.3">
      <c r="A160" s="8" t="s">
        <v>201</v>
      </c>
      <c r="B160" s="8" t="s">
        <v>89</v>
      </c>
      <c r="C160" s="2">
        <v>4.5319581184560098E-3</v>
      </c>
      <c r="D160" s="2">
        <v>5.8273270970709999E-3</v>
      </c>
      <c r="E160" s="2">
        <v>6.3193588162762E-3</v>
      </c>
      <c r="F160" s="2">
        <v>7.4193548387096802E-3</v>
      </c>
      <c r="G160" s="2">
        <v>8.5281111813013295E-3</v>
      </c>
      <c r="H160" s="2">
        <v>9.1543832428238898E-3</v>
      </c>
      <c r="I160" s="2">
        <v>1.0643293160119E-2</v>
      </c>
      <c r="J160" s="2">
        <v>1.21249805689414E-2</v>
      </c>
      <c r="K160" s="2">
        <v>1.3671599718111299E-2</v>
      </c>
      <c r="L160" s="2">
        <v>1.4994232987312599E-2</v>
      </c>
      <c r="M160" s="2">
        <v>1.6467915956842698E-2</v>
      </c>
      <c r="N160" s="2">
        <v>1.6635859519408502E-2</v>
      </c>
    </row>
    <row r="161" spans="1:14" x14ac:dyDescent="0.3">
      <c r="A161" s="8" t="s">
        <v>201</v>
      </c>
      <c r="B161" s="8" t="s">
        <v>90</v>
      </c>
      <c r="C161" s="2">
        <v>6.9966996699670006E-2</v>
      </c>
      <c r="D161" s="2">
        <v>6.9868995633187797E-2</v>
      </c>
      <c r="E161" s="2">
        <v>7.1882951653943997E-2</v>
      </c>
      <c r="F161" s="2">
        <v>8.0848243870112704E-2</v>
      </c>
      <c r="G161" s="2">
        <v>8.44976713240186E-2</v>
      </c>
      <c r="H161" s="2">
        <v>8.5618729096990004E-2</v>
      </c>
      <c r="I161" s="2">
        <v>8.4393837910247793E-2</v>
      </c>
      <c r="J161" s="2">
        <v>9.8489822718319103E-2</v>
      </c>
      <c r="K161" s="2">
        <v>0.108462455303933</v>
      </c>
      <c r="L161" s="2">
        <v>0.113779302458548</v>
      </c>
      <c r="M161" s="2">
        <v>0.12628726287262901</v>
      </c>
      <c r="N161" s="2">
        <v>0.14293032786885199</v>
      </c>
    </row>
    <row r="162" spans="1:14" x14ac:dyDescent="0.3">
      <c r="A162" s="8" t="s">
        <v>201</v>
      </c>
      <c r="B162" s="8" t="s">
        <v>91</v>
      </c>
      <c r="C162" s="2">
        <v>1.3127051101734601E-2</v>
      </c>
      <c r="D162" s="2">
        <v>1.36482134641926E-2</v>
      </c>
      <c r="E162" s="2">
        <v>1.44882860665845E-2</v>
      </c>
      <c r="F162" s="2">
        <v>1.7096774193548402E-2</v>
      </c>
      <c r="G162" s="2">
        <v>1.8003790271636101E-2</v>
      </c>
      <c r="H162" s="2">
        <v>1.9860356865787399E-2</v>
      </c>
      <c r="I162" s="2">
        <v>2.0660510251995601E-2</v>
      </c>
      <c r="J162" s="2">
        <v>2.1296440230063701E-2</v>
      </c>
      <c r="K162" s="2">
        <v>2.0718816067653301E-2</v>
      </c>
      <c r="L162" s="2">
        <v>2.3212226066897299E-2</v>
      </c>
      <c r="M162" s="2">
        <v>2.5411697898921101E-2</v>
      </c>
      <c r="N162" s="2">
        <v>2.4740509028863902E-2</v>
      </c>
    </row>
    <row r="163" spans="1:14" x14ac:dyDescent="0.3">
      <c r="A163" s="8" t="s">
        <v>201</v>
      </c>
      <c r="B163" s="8" t="s">
        <v>92</v>
      </c>
      <c r="C163" s="2">
        <v>1.71617161716172E-2</v>
      </c>
      <c r="D163" s="2">
        <v>1.8714909544603898E-2</v>
      </c>
      <c r="E163" s="2">
        <v>1.7811704834605601E-2</v>
      </c>
      <c r="F163" s="2">
        <v>1.9880715705765401E-2</v>
      </c>
      <c r="G163" s="2">
        <v>1.9294743845642E-2</v>
      </c>
      <c r="H163" s="2">
        <v>1.9397993311036799E-2</v>
      </c>
      <c r="I163" s="2">
        <v>2.00937709310114E-2</v>
      </c>
      <c r="J163" s="2">
        <v>2.1011162179908099E-2</v>
      </c>
      <c r="K163" s="2">
        <v>1.9666269368295599E-2</v>
      </c>
      <c r="L163" s="2">
        <v>2.1726700971983998E-2</v>
      </c>
      <c r="M163" s="2">
        <v>2.38482384823848E-2</v>
      </c>
      <c r="N163" s="2">
        <v>2.5102459016393401E-2</v>
      </c>
    </row>
    <row r="164" spans="1:14" x14ac:dyDescent="0.3">
      <c r="A164" s="8" t="s">
        <v>201</v>
      </c>
      <c r="B164" s="8" t="s">
        <v>93</v>
      </c>
      <c r="C164" s="2">
        <v>0.72526957337083897</v>
      </c>
      <c r="D164" s="2">
        <v>0.71998159791442995</v>
      </c>
      <c r="E164" s="2">
        <v>0.71886559802712702</v>
      </c>
      <c r="F164" s="2">
        <v>0.72387096774193505</v>
      </c>
      <c r="G164" s="2">
        <v>0.71951989892609003</v>
      </c>
      <c r="H164" s="2">
        <v>0.71186966640806804</v>
      </c>
      <c r="I164" s="2">
        <v>0.70730943809672897</v>
      </c>
      <c r="J164" s="2">
        <v>0.70122804290377705</v>
      </c>
      <c r="K164" s="2">
        <v>0.68625792811839303</v>
      </c>
      <c r="L164" s="2">
        <v>0.67791234140715095</v>
      </c>
      <c r="M164" s="2">
        <v>0.678733674048836</v>
      </c>
      <c r="N164" s="2">
        <v>0.68192805346224905</v>
      </c>
    </row>
    <row r="165" spans="1:14" x14ac:dyDescent="0.3">
      <c r="A165" s="8" t="s">
        <v>201</v>
      </c>
      <c r="B165" s="8" t="s">
        <v>94</v>
      </c>
      <c r="C165" s="2">
        <v>0.31419141914191401</v>
      </c>
      <c r="D165" s="2">
        <v>0.31191515907673101</v>
      </c>
      <c r="E165" s="2">
        <v>0.307888040712468</v>
      </c>
      <c r="F165" s="2">
        <v>0.30947647448641502</v>
      </c>
      <c r="G165" s="2">
        <v>0.30538922155688603</v>
      </c>
      <c r="H165" s="2">
        <v>0.30836120401337802</v>
      </c>
      <c r="I165" s="2">
        <v>0.31681178834561302</v>
      </c>
      <c r="J165" s="2">
        <v>0.31057124097176603</v>
      </c>
      <c r="K165" s="2">
        <v>0.289034564958284</v>
      </c>
      <c r="L165" s="2">
        <v>0.276729559748428</v>
      </c>
      <c r="M165" s="2">
        <v>0.26449864498644998</v>
      </c>
      <c r="N165" s="2">
        <v>0.24795081967213101</v>
      </c>
    </row>
    <row r="166" spans="1:14" x14ac:dyDescent="0.3">
      <c r="A166" s="8" t="s">
        <v>201</v>
      </c>
      <c r="B166" s="8" t="s">
        <v>95</v>
      </c>
      <c r="C166" s="2">
        <v>5.7821534614783598E-3</v>
      </c>
      <c r="D166" s="2">
        <v>7.3608342278791601E-3</v>
      </c>
      <c r="E166" s="2">
        <v>6.9358816276202202E-3</v>
      </c>
      <c r="F166" s="2">
        <v>7.7419354838709703E-3</v>
      </c>
      <c r="G166" s="2">
        <v>9.0018951358180697E-3</v>
      </c>
      <c r="H166" s="2">
        <v>1.0240496508921599E-2</v>
      </c>
      <c r="I166" s="2">
        <v>1.01737361089372E-2</v>
      </c>
      <c r="J166" s="2">
        <v>1.3213119850769501E-2</v>
      </c>
      <c r="K166" s="2">
        <v>1.42353770260747E-2</v>
      </c>
      <c r="L166" s="2">
        <v>1.4561707035755499E-2</v>
      </c>
      <c r="M166" s="2">
        <v>1.6325951164111299E-2</v>
      </c>
      <c r="N166" s="2">
        <v>1.7915541020901499E-2</v>
      </c>
    </row>
    <row r="167" spans="1:14" x14ac:dyDescent="0.3">
      <c r="A167" s="8" t="s">
        <v>201</v>
      </c>
      <c r="B167" s="8" t="s">
        <v>96</v>
      </c>
      <c r="C167" s="2">
        <v>3.5643564356435599E-2</v>
      </c>
      <c r="D167" s="2">
        <v>3.5558328134747297E-2</v>
      </c>
      <c r="E167" s="2">
        <v>3.2442748091603101E-2</v>
      </c>
      <c r="F167" s="2">
        <v>3.31345261762757E-2</v>
      </c>
      <c r="G167" s="2">
        <v>3.2601463739188298E-2</v>
      </c>
      <c r="H167" s="2">
        <v>3.5451505016722402E-2</v>
      </c>
      <c r="I167" s="2">
        <v>3.6838580040187502E-2</v>
      </c>
      <c r="J167" s="2">
        <v>3.93959290873276E-2</v>
      </c>
      <c r="K167" s="2">
        <v>4.0524433849821198E-2</v>
      </c>
      <c r="L167" s="2">
        <v>4.5168667810177199E-2</v>
      </c>
      <c r="M167" s="2">
        <v>4.6070460704606998E-2</v>
      </c>
      <c r="N167" s="2">
        <v>5.4303278688524602E-2</v>
      </c>
    </row>
    <row r="168" spans="1:14" x14ac:dyDescent="0.3">
      <c r="A168" s="8" t="s">
        <v>201</v>
      </c>
      <c r="B168" s="8" t="s">
        <v>97</v>
      </c>
      <c r="C168" s="2">
        <v>0.15893108298171599</v>
      </c>
      <c r="D168" s="2">
        <v>0.15411746664622</v>
      </c>
      <c r="E168" s="2">
        <v>0.14750308261405701</v>
      </c>
      <c r="F168" s="2">
        <v>0.139032258064516</v>
      </c>
      <c r="G168" s="2">
        <v>0.132343651295009</v>
      </c>
      <c r="H168" s="2">
        <v>0.12660977501939499</v>
      </c>
      <c r="I168" s="2">
        <v>0.12380654249491301</v>
      </c>
      <c r="J168" s="2">
        <v>0.119850769469921</v>
      </c>
      <c r="K168" s="2">
        <v>0.113883016208598</v>
      </c>
      <c r="L168" s="2">
        <v>0.112889273356401</v>
      </c>
      <c r="M168" s="2">
        <v>9.5542305508234004E-2</v>
      </c>
      <c r="N168" s="2">
        <v>8.4174605431537E-2</v>
      </c>
    </row>
    <row r="169" spans="1:14" x14ac:dyDescent="0.3">
      <c r="A169" s="8" t="s">
        <v>201</v>
      </c>
      <c r="B169" s="8" t="s">
        <v>98</v>
      </c>
      <c r="C169" s="2">
        <v>0.157095709570957</v>
      </c>
      <c r="D169" s="2">
        <v>0.152838427947598</v>
      </c>
      <c r="E169" s="2">
        <v>0.148218829516539</v>
      </c>
      <c r="F169" s="2">
        <v>0.148442677269715</v>
      </c>
      <c r="G169" s="2">
        <v>0.13838988689288101</v>
      </c>
      <c r="H169" s="2">
        <v>0.13311036789297701</v>
      </c>
      <c r="I169" s="2">
        <v>0.12926992632284001</v>
      </c>
      <c r="J169" s="2">
        <v>0.122127380170716</v>
      </c>
      <c r="K169" s="2">
        <v>0.119189511323004</v>
      </c>
      <c r="L169" s="2">
        <v>0.113207547169811</v>
      </c>
      <c r="M169" s="2">
        <v>9.2682926829268306E-2</v>
      </c>
      <c r="N169" s="2">
        <v>8.4016393442622905E-2</v>
      </c>
    </row>
    <row r="170" spans="1:14" x14ac:dyDescent="0.3">
      <c r="A170" s="8" t="s">
        <v>202</v>
      </c>
      <c r="B170" s="8" t="s">
        <v>87</v>
      </c>
      <c r="C170" s="2">
        <v>2.6141240733515401E-2</v>
      </c>
      <c r="D170" s="2">
        <v>2.8378646556856499E-2</v>
      </c>
      <c r="E170" s="2">
        <v>2.98270033803937E-2</v>
      </c>
      <c r="F170" s="2">
        <v>4.1643428146495597E-2</v>
      </c>
      <c r="G170" s="2">
        <v>4.35103244837758E-2</v>
      </c>
      <c r="H170" s="2">
        <v>4.4048903272204197E-2</v>
      </c>
      <c r="I170" s="2">
        <v>4.8239436619718301E-2</v>
      </c>
      <c r="J170" s="2">
        <v>5.0853301154973302E-2</v>
      </c>
      <c r="K170" s="2">
        <v>3.5912560721720999E-2</v>
      </c>
      <c r="L170" s="2">
        <v>3.6924119241192398E-2</v>
      </c>
      <c r="M170" s="2">
        <v>3.8481721182438297E-2</v>
      </c>
      <c r="N170" s="2">
        <v>3.97757140353951E-2</v>
      </c>
    </row>
    <row r="171" spans="1:14" x14ac:dyDescent="0.3">
      <c r="A171" s="8" t="s">
        <v>202</v>
      </c>
      <c r="B171" s="8" t="s">
        <v>88</v>
      </c>
      <c r="C171" s="2">
        <v>0.25393700787401602</v>
      </c>
      <c r="D171" s="2">
        <v>0.23306772908366499</v>
      </c>
      <c r="E171" s="2">
        <v>0.24748490945674001</v>
      </c>
      <c r="F171" s="2">
        <v>0.29381443298969101</v>
      </c>
      <c r="G171" s="2">
        <v>0.28695652173913</v>
      </c>
      <c r="H171" s="2">
        <v>0.28620689655172399</v>
      </c>
      <c r="I171" s="2">
        <v>0.292020373514431</v>
      </c>
      <c r="J171" s="2">
        <v>0.28431372549019601</v>
      </c>
      <c r="K171" s="2">
        <v>0.26132404181184699</v>
      </c>
      <c r="L171" s="2">
        <v>0.26765188834154402</v>
      </c>
      <c r="M171" s="2">
        <v>0.27656249999999999</v>
      </c>
      <c r="N171" s="2">
        <v>0.282608695652174</v>
      </c>
    </row>
    <row r="172" spans="1:14" x14ac:dyDescent="0.3">
      <c r="A172" s="8" t="s">
        <v>202</v>
      </c>
      <c r="B172" s="8" t="s">
        <v>89</v>
      </c>
      <c r="C172" s="2">
        <v>1.7557549746390899E-3</v>
      </c>
      <c r="D172" s="2">
        <v>2.1829728120658898E-3</v>
      </c>
      <c r="E172" s="2">
        <v>2.3861602704315001E-3</v>
      </c>
      <c r="F172" s="2">
        <v>2.60271425915598E-3</v>
      </c>
      <c r="G172" s="2">
        <v>2.9498525073746299E-3</v>
      </c>
      <c r="H172" s="2">
        <v>2.6968716289104602E-3</v>
      </c>
      <c r="I172" s="2">
        <v>2.6408450704225399E-3</v>
      </c>
      <c r="J172" s="2">
        <v>3.6200655059472498E-3</v>
      </c>
      <c r="K172" s="2">
        <v>3.46981263011797E-3</v>
      </c>
      <c r="L172" s="2">
        <v>4.0650406504065002E-3</v>
      </c>
      <c r="M172" s="2">
        <v>4.5478397761063499E-3</v>
      </c>
      <c r="N172" s="2">
        <v>5.0814788855791104E-3</v>
      </c>
    </row>
    <row r="173" spans="1:14" x14ac:dyDescent="0.3">
      <c r="A173" s="8" t="s">
        <v>202</v>
      </c>
      <c r="B173" s="8" t="s">
        <v>90</v>
      </c>
      <c r="C173" s="2">
        <v>3.1496062992125998E-2</v>
      </c>
      <c r="D173" s="2">
        <v>2.98804780876494E-2</v>
      </c>
      <c r="E173" s="2">
        <v>3.2193158953722302E-2</v>
      </c>
      <c r="F173" s="2">
        <v>2.92096219931271E-2</v>
      </c>
      <c r="G173" s="2">
        <v>2.9565217391304299E-2</v>
      </c>
      <c r="H173" s="2">
        <v>3.2758620689655203E-2</v>
      </c>
      <c r="I173" s="2">
        <v>3.5653650254668899E-2</v>
      </c>
      <c r="J173" s="2">
        <v>4.9019607843137303E-2</v>
      </c>
      <c r="K173" s="2">
        <v>5.0522648083623702E-2</v>
      </c>
      <c r="L173" s="2">
        <v>7.0607553366174095E-2</v>
      </c>
      <c r="M173" s="2">
        <v>9.5312499999999994E-2</v>
      </c>
      <c r="N173" s="2">
        <v>0.154891304347826</v>
      </c>
    </row>
    <row r="174" spans="1:14" x14ac:dyDescent="0.3">
      <c r="A174" s="8" t="s">
        <v>202</v>
      </c>
      <c r="B174" s="8" t="s">
        <v>91</v>
      </c>
      <c r="C174" s="2">
        <v>1.03394459617636E-2</v>
      </c>
      <c r="D174" s="2">
        <v>1.0517959912681099E-2</v>
      </c>
      <c r="E174" s="2">
        <v>1.1135414595347001E-2</v>
      </c>
      <c r="F174" s="2">
        <v>1.22699386503067E-2</v>
      </c>
      <c r="G174" s="2">
        <v>1.3274336283185801E-2</v>
      </c>
      <c r="H174" s="2">
        <v>1.3843941028406999E-2</v>
      </c>
      <c r="I174" s="2">
        <v>1.30281690140845E-2</v>
      </c>
      <c r="J174" s="2">
        <v>1.46526460955008E-2</v>
      </c>
      <c r="K174" s="2">
        <v>1.4052741151977801E-2</v>
      </c>
      <c r="L174" s="2">
        <v>1.33807588075881E-2</v>
      </c>
      <c r="M174" s="2">
        <v>1.4343186986181601E-2</v>
      </c>
      <c r="N174" s="2">
        <v>1.52444366567373E-2</v>
      </c>
    </row>
    <row r="175" spans="1:14" x14ac:dyDescent="0.3">
      <c r="A175" s="8" t="s">
        <v>202</v>
      </c>
      <c r="B175" s="8" t="s">
        <v>92</v>
      </c>
      <c r="C175" s="2">
        <v>1.9685039370078702E-2</v>
      </c>
      <c r="D175" s="2">
        <v>1.7928286852589601E-2</v>
      </c>
      <c r="E175" s="2">
        <v>1.60965794768612E-2</v>
      </c>
      <c r="F175" s="2">
        <v>2.06185567010309E-2</v>
      </c>
      <c r="G175" s="2">
        <v>1.9130434782608698E-2</v>
      </c>
      <c r="H175" s="2">
        <v>1.89655172413793E-2</v>
      </c>
      <c r="I175" s="2">
        <v>1.6977928692699502E-2</v>
      </c>
      <c r="J175" s="2">
        <v>1.7973856209150301E-2</v>
      </c>
      <c r="K175" s="2">
        <v>1.74216027874564E-2</v>
      </c>
      <c r="L175" s="2">
        <v>1.9704433497536901E-2</v>
      </c>
      <c r="M175" s="2">
        <v>2.34375E-2</v>
      </c>
      <c r="N175" s="2">
        <v>2.3097826086956499E-2</v>
      </c>
    </row>
    <row r="176" spans="1:14" x14ac:dyDescent="0.3">
      <c r="A176" s="8" t="s">
        <v>202</v>
      </c>
      <c r="B176" s="8" t="s">
        <v>93</v>
      </c>
      <c r="C176" s="2">
        <v>0.81330472103004303</v>
      </c>
      <c r="D176" s="2">
        <v>0.81246279023615797</v>
      </c>
      <c r="E176" s="2">
        <v>0.81586796579836995</v>
      </c>
      <c r="F176" s="2">
        <v>0.80423870607919701</v>
      </c>
      <c r="G176" s="2">
        <v>0.80567846607669602</v>
      </c>
      <c r="H176" s="2">
        <v>0.807982740021575</v>
      </c>
      <c r="I176" s="2">
        <v>0.80950704225352099</v>
      </c>
      <c r="J176" s="2">
        <v>0.80848129632821897</v>
      </c>
      <c r="K176" s="2">
        <v>0.82755031228313702</v>
      </c>
      <c r="L176" s="2">
        <v>0.83045392953929498</v>
      </c>
      <c r="M176" s="2">
        <v>0.84449886304005595</v>
      </c>
      <c r="N176" s="2">
        <v>0.853688452777291</v>
      </c>
    </row>
    <row r="177" spans="1:15" x14ac:dyDescent="0.3">
      <c r="A177" s="8" t="s">
        <v>202</v>
      </c>
      <c r="B177" s="8" t="s">
        <v>94</v>
      </c>
      <c r="C177" s="2">
        <v>0.54133858267716495</v>
      </c>
      <c r="D177" s="2">
        <v>0.56573705179282896</v>
      </c>
      <c r="E177" s="2">
        <v>0.55130784708249503</v>
      </c>
      <c r="F177" s="2">
        <v>0.49484536082474201</v>
      </c>
      <c r="G177" s="2">
        <v>0.50086956521739101</v>
      </c>
      <c r="H177" s="2">
        <v>0.49137931034482801</v>
      </c>
      <c r="I177" s="2">
        <v>0.48556876061120502</v>
      </c>
      <c r="J177" s="2">
        <v>0.47058823529411797</v>
      </c>
      <c r="K177" s="2">
        <v>0.50696864111498297</v>
      </c>
      <c r="L177" s="2">
        <v>0.489326765188834</v>
      </c>
      <c r="M177" s="2">
        <v>0.46250000000000002</v>
      </c>
      <c r="N177" s="2">
        <v>0.41304347826087001</v>
      </c>
    </row>
    <row r="178" spans="1:15" x14ac:dyDescent="0.3">
      <c r="A178" s="8" t="s">
        <v>202</v>
      </c>
      <c r="B178" s="8" t="s">
        <v>95</v>
      </c>
      <c r="C178" s="2">
        <v>3.1213421771361699E-3</v>
      </c>
      <c r="D178" s="2">
        <v>3.1752331811867401E-3</v>
      </c>
      <c r="E178" s="2">
        <v>3.1815470272420002E-3</v>
      </c>
      <c r="F178" s="2">
        <v>3.7181632273656801E-3</v>
      </c>
      <c r="G178" s="2">
        <v>3.6873156342182899E-3</v>
      </c>
      <c r="H178" s="2">
        <v>3.5958288385472899E-3</v>
      </c>
      <c r="I178" s="2">
        <v>3.8732394366197201E-3</v>
      </c>
      <c r="J178" s="2">
        <v>4.9991380796414403E-3</v>
      </c>
      <c r="K178" s="2">
        <v>4.6842470506592597E-3</v>
      </c>
      <c r="L178" s="2">
        <v>4.9119241192411896E-3</v>
      </c>
      <c r="M178" s="2">
        <v>5.4224243484344899E-3</v>
      </c>
      <c r="N178" s="2">
        <v>5.6071491151217798E-3</v>
      </c>
    </row>
    <row r="179" spans="1:15" x14ac:dyDescent="0.3">
      <c r="A179" s="8" t="s">
        <v>202</v>
      </c>
      <c r="B179" s="8" t="s">
        <v>96</v>
      </c>
      <c r="C179" s="2">
        <v>1.7716535433070901E-2</v>
      </c>
      <c r="D179" s="2">
        <v>1.7928286852589601E-2</v>
      </c>
      <c r="E179" s="2">
        <v>2.21327967806841E-2</v>
      </c>
      <c r="F179" s="2">
        <v>2.57731958762887E-2</v>
      </c>
      <c r="G179" s="2">
        <v>2.6086956521739101E-2</v>
      </c>
      <c r="H179" s="2">
        <v>2.41379310344828E-2</v>
      </c>
      <c r="I179" s="2">
        <v>2.8862478777589101E-2</v>
      </c>
      <c r="J179" s="2">
        <v>3.2679738562091498E-2</v>
      </c>
      <c r="K179" s="2">
        <v>3.3101045296167197E-2</v>
      </c>
      <c r="L179" s="2">
        <v>3.4482758620689703E-2</v>
      </c>
      <c r="M179" s="2">
        <v>4.3749999999999997E-2</v>
      </c>
      <c r="N179" s="2">
        <v>4.6195652173912999E-2</v>
      </c>
    </row>
    <row r="180" spans="1:15" x14ac:dyDescent="0.3">
      <c r="A180" s="8" t="s">
        <v>202</v>
      </c>
      <c r="B180" s="8" t="s">
        <v>97</v>
      </c>
      <c r="C180" s="2">
        <v>0.145337495122903</v>
      </c>
      <c r="D180" s="2">
        <v>0.14328239730105199</v>
      </c>
      <c r="E180" s="2">
        <v>0.137601908928216</v>
      </c>
      <c r="F180" s="2">
        <v>0.135527049637479</v>
      </c>
      <c r="G180" s="2">
        <v>0.13089970501474901</v>
      </c>
      <c r="H180" s="2">
        <v>0.127831715210356</v>
      </c>
      <c r="I180" s="2">
        <v>0.122711267605634</v>
      </c>
      <c r="J180" s="2">
        <v>0.11739355283571801</v>
      </c>
      <c r="K180" s="2">
        <v>0.114330326162387</v>
      </c>
      <c r="L180" s="2">
        <v>0.110264227642276</v>
      </c>
      <c r="M180" s="2">
        <v>9.2705964666783297E-2</v>
      </c>
      <c r="N180" s="2">
        <v>8.0602768529875607E-2</v>
      </c>
    </row>
    <row r="181" spans="1:15" x14ac:dyDescent="0.3">
      <c r="A181" s="8" t="s">
        <v>202</v>
      </c>
      <c r="B181" s="8" t="s">
        <v>98</v>
      </c>
      <c r="C181" s="2">
        <v>0.13582677165354301</v>
      </c>
      <c r="D181" s="2">
        <v>0.135458167330677</v>
      </c>
      <c r="E181" s="2">
        <v>0.13078470824949701</v>
      </c>
      <c r="F181" s="2">
        <v>0.13573883161511999</v>
      </c>
      <c r="G181" s="2">
        <v>0.13739130434782601</v>
      </c>
      <c r="H181" s="2">
        <v>0.14655172413793099</v>
      </c>
      <c r="I181" s="2">
        <v>0.14091680814940599</v>
      </c>
      <c r="J181" s="2">
        <v>0.14542483660130701</v>
      </c>
      <c r="K181" s="2">
        <v>0.13066202090592299</v>
      </c>
      <c r="L181" s="2">
        <v>0.118226600985222</v>
      </c>
      <c r="M181" s="2">
        <v>9.8437499999999997E-2</v>
      </c>
      <c r="N181" s="2">
        <v>8.0163043478260906E-2</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87</v>
      </c>
      <c r="C186" s="2">
        <v>5.3691275167785199E-2</v>
      </c>
      <c r="D186" s="2">
        <v>0.14225053078556299</v>
      </c>
      <c r="E186" s="2">
        <v>-4.2750929368029697E-2</v>
      </c>
      <c r="F186" s="2">
        <v>7.9611650485436905E-2</v>
      </c>
      <c r="G186" s="2">
        <v>7.9136690647481994E-2</v>
      </c>
      <c r="H186" s="2">
        <v>2.66666666666667E-2</v>
      </c>
      <c r="I186" s="2">
        <v>-9.2532467532467494E-2</v>
      </c>
      <c r="J186" s="2">
        <v>0.237924865831843</v>
      </c>
      <c r="K186" s="2">
        <v>9.2485549132948E-2</v>
      </c>
      <c r="L186" s="2">
        <v>0.24470899470899499</v>
      </c>
      <c r="M186" s="2">
        <v>-2.4442082890542002E-2</v>
      </c>
      <c r="N186" s="3">
        <v>0.64221824686940998</v>
      </c>
      <c r="O186" s="3">
        <v>0.70631970260223098</v>
      </c>
    </row>
    <row r="187" spans="1:15" x14ac:dyDescent="0.3">
      <c r="A187" s="8" t="s">
        <v>196</v>
      </c>
      <c r="B187" s="8" t="s">
        <v>88</v>
      </c>
      <c r="C187" s="2">
        <v>4.7419804741980501E-2</v>
      </c>
      <c r="D187" s="2">
        <v>2.9294274300932101E-2</v>
      </c>
      <c r="E187" s="2">
        <v>-0.142302716688228</v>
      </c>
      <c r="F187" s="2">
        <v>-4.5248868778280504E-3</v>
      </c>
      <c r="G187" s="2">
        <v>1.21212121212121E-2</v>
      </c>
      <c r="H187" s="2">
        <v>1.19760479041916E-2</v>
      </c>
      <c r="I187" s="2">
        <v>-5.7692307692307702E-2</v>
      </c>
      <c r="J187" s="2">
        <v>0.13343799058084799</v>
      </c>
      <c r="K187" s="2">
        <v>8.4487534626038793E-2</v>
      </c>
      <c r="L187" s="2">
        <v>0.18773946360153301</v>
      </c>
      <c r="M187" s="2">
        <v>-1.0752688172042999E-2</v>
      </c>
      <c r="N187" s="3">
        <v>0.44427001569858698</v>
      </c>
      <c r="O187" s="3">
        <v>0.190168175937904</v>
      </c>
    </row>
    <row r="188" spans="1:15" x14ac:dyDescent="0.3">
      <c r="A188" s="8" t="s">
        <v>196</v>
      </c>
      <c r="B188" s="8" t="s">
        <v>89</v>
      </c>
      <c r="C188" s="2">
        <v>0.1</v>
      </c>
      <c r="D188" s="2">
        <v>0.21212121212121199</v>
      </c>
      <c r="E188" s="2">
        <v>-2.5000000000000001E-2</v>
      </c>
      <c r="F188" s="2">
        <v>-2.5641025641025599E-2</v>
      </c>
      <c r="G188" s="2">
        <v>0</v>
      </c>
      <c r="H188" s="2">
        <v>2.6315789473684199E-2</v>
      </c>
      <c r="I188" s="2">
        <v>0.15384615384615399</v>
      </c>
      <c r="J188" s="2">
        <v>0.28888888888888897</v>
      </c>
      <c r="K188" s="2">
        <v>0.18965517241379301</v>
      </c>
      <c r="L188" s="2">
        <v>0.28985507246376802</v>
      </c>
      <c r="M188" s="2">
        <v>-0.15730337078651699</v>
      </c>
      <c r="N188" s="3">
        <v>0.66666666666666696</v>
      </c>
      <c r="O188" s="3">
        <v>0.875</v>
      </c>
    </row>
    <row r="189" spans="1:15" x14ac:dyDescent="0.3">
      <c r="A189" s="8" t="s">
        <v>196</v>
      </c>
      <c r="B189" s="8" t="s">
        <v>90</v>
      </c>
      <c r="C189" s="2">
        <v>9.6153846153846201E-2</v>
      </c>
      <c r="D189" s="2">
        <v>0.11111111111111099</v>
      </c>
      <c r="E189" s="2">
        <v>-0.13684210526315799</v>
      </c>
      <c r="F189" s="2">
        <v>7.3170731707317097E-2</v>
      </c>
      <c r="G189" s="2">
        <v>2.27272727272727E-2</v>
      </c>
      <c r="H189" s="2">
        <v>3.3333333333333298E-2</v>
      </c>
      <c r="I189" s="2">
        <v>3.7634408602150497E-2</v>
      </c>
      <c r="J189" s="2">
        <v>0.13989637305699501</v>
      </c>
      <c r="K189" s="2">
        <v>0.16818181818181799</v>
      </c>
      <c r="L189" s="2">
        <v>0.32295719844358001</v>
      </c>
      <c r="M189" s="2">
        <v>-1.4705882352941201E-2</v>
      </c>
      <c r="N189" s="3">
        <v>0.73575129533678796</v>
      </c>
      <c r="O189" s="3">
        <v>0.76315789473684204</v>
      </c>
    </row>
    <row r="190" spans="1:15" x14ac:dyDescent="0.3">
      <c r="A190" s="8" t="s">
        <v>196</v>
      </c>
      <c r="B190" s="8" t="s">
        <v>91</v>
      </c>
      <c r="C190" s="2">
        <v>0.22727272727272699</v>
      </c>
      <c r="D190" s="2">
        <v>0</v>
      </c>
      <c r="E190" s="2">
        <v>-5.5555555555555601E-2</v>
      </c>
      <c r="F190" s="2">
        <v>-1.9607843137254902E-2</v>
      </c>
      <c r="G190" s="2">
        <v>0.12</v>
      </c>
      <c r="H190" s="2">
        <v>-3.5714285714285698E-2</v>
      </c>
      <c r="I190" s="2">
        <v>-3.7037037037037E-2</v>
      </c>
      <c r="J190" s="2">
        <v>0.32692307692307698</v>
      </c>
      <c r="K190" s="2">
        <v>0.173913043478261</v>
      </c>
      <c r="L190" s="2">
        <v>9.8765432098765399E-2</v>
      </c>
      <c r="M190" s="2">
        <v>-2.2471910112359501E-2</v>
      </c>
      <c r="N190" s="3">
        <v>0.67307692307692302</v>
      </c>
      <c r="O190" s="3">
        <v>0.61111111111111105</v>
      </c>
    </row>
    <row r="191" spans="1:15" x14ac:dyDescent="0.3">
      <c r="A191" s="8" t="s">
        <v>196</v>
      </c>
      <c r="B191" s="8" t="s">
        <v>92</v>
      </c>
      <c r="C191" s="2">
        <v>4.3478260869565202E-2</v>
      </c>
      <c r="D191" s="2">
        <v>0.16666666666666699</v>
      </c>
      <c r="E191" s="2">
        <v>-0.107142857142857</v>
      </c>
      <c r="F191" s="2">
        <v>0.04</v>
      </c>
      <c r="G191" s="2">
        <v>0</v>
      </c>
      <c r="H191" s="2">
        <v>3.8461538461538498E-2</v>
      </c>
      <c r="I191" s="2">
        <v>-7.4074074074074098E-2</v>
      </c>
      <c r="J191" s="2">
        <v>0.2</v>
      </c>
      <c r="K191" s="2">
        <v>3.3333333333333298E-2</v>
      </c>
      <c r="L191" s="2">
        <v>6.4516129032258104E-2</v>
      </c>
      <c r="M191" s="2">
        <v>-3.03030303030303E-2</v>
      </c>
      <c r="N191" s="3">
        <v>0.28000000000000003</v>
      </c>
      <c r="O191" s="3">
        <v>0.14285714285714299</v>
      </c>
    </row>
    <row r="192" spans="1:15" x14ac:dyDescent="0.3">
      <c r="A192" s="8" t="s">
        <v>196</v>
      </c>
      <c r="B192" s="8" t="s">
        <v>93</v>
      </c>
      <c r="C192" s="2">
        <v>-5.8343057176195997E-3</v>
      </c>
      <c r="D192" s="2">
        <v>-2.6212832550860699E-2</v>
      </c>
      <c r="E192" s="2">
        <v>-5.9059863398955401E-2</v>
      </c>
      <c r="F192" s="2">
        <v>-4.2698548249359503E-3</v>
      </c>
      <c r="G192" s="2">
        <v>-4.2881646655231597E-3</v>
      </c>
      <c r="H192" s="2">
        <v>-1.5934539190353099E-2</v>
      </c>
      <c r="I192" s="2">
        <v>-7.0897155361050304E-2</v>
      </c>
      <c r="J192" s="2">
        <v>5.2755534620819597E-2</v>
      </c>
      <c r="K192" s="2">
        <v>-8.0536912751677896E-3</v>
      </c>
      <c r="L192" s="2">
        <v>1.48849797023004E-2</v>
      </c>
      <c r="M192" s="2">
        <v>-2.75555555555556E-2</v>
      </c>
      <c r="N192" s="3">
        <v>3.0617051342439899E-2</v>
      </c>
      <c r="O192" s="3">
        <v>-0.12093210124548</v>
      </c>
    </row>
    <row r="193" spans="1:15" x14ac:dyDescent="0.3">
      <c r="A193" s="8" t="s">
        <v>196</v>
      </c>
      <c r="B193" s="8" t="s">
        <v>94</v>
      </c>
      <c r="C193" s="2">
        <v>1.7391304347826101E-2</v>
      </c>
      <c r="D193" s="2">
        <v>2.5641025641025599E-2</v>
      </c>
      <c r="E193" s="2">
        <v>-0.11944444444444401</v>
      </c>
      <c r="F193" s="2">
        <v>-1.8927444794952699E-2</v>
      </c>
      <c r="G193" s="2">
        <v>-2.8938906752411599E-2</v>
      </c>
      <c r="H193" s="2">
        <v>1.9867549668874201E-2</v>
      </c>
      <c r="I193" s="2">
        <v>-2.27272727272727E-2</v>
      </c>
      <c r="J193" s="2">
        <v>7.9734219269102999E-2</v>
      </c>
      <c r="K193" s="2">
        <v>1.8461538461538501E-2</v>
      </c>
      <c r="L193" s="2">
        <v>2.7190332326284001E-2</v>
      </c>
      <c r="M193" s="2">
        <v>-2.64705882352941E-2</v>
      </c>
      <c r="N193" s="3">
        <v>9.9667774086378697E-2</v>
      </c>
      <c r="O193" s="3">
        <v>-8.0555555555555602E-2</v>
      </c>
    </row>
    <row r="194" spans="1:15" x14ac:dyDescent="0.3">
      <c r="A194" s="8" t="s">
        <v>196</v>
      </c>
      <c r="B194" s="8" t="s">
        <v>95</v>
      </c>
      <c r="C194" s="2">
        <v>0.08</v>
      </c>
      <c r="D194" s="2">
        <v>7.4074074074074098E-2</v>
      </c>
      <c r="E194" s="2">
        <v>0.10344827586206901</v>
      </c>
      <c r="F194" s="2">
        <v>0.15625</v>
      </c>
      <c r="G194" s="2">
        <v>-2.7027027027027001E-2</v>
      </c>
      <c r="H194" s="2">
        <v>5.5555555555555601E-2</v>
      </c>
      <c r="I194" s="2">
        <v>5.2631578947368397E-2</v>
      </c>
      <c r="J194" s="2">
        <v>0.1</v>
      </c>
      <c r="K194" s="2">
        <v>6.8181818181818205E-2</v>
      </c>
      <c r="L194" s="2">
        <v>0.14893617021276601</v>
      </c>
      <c r="M194" s="2">
        <v>0</v>
      </c>
      <c r="N194" s="3">
        <v>0.35</v>
      </c>
      <c r="O194" s="3">
        <v>0.86206896551724099</v>
      </c>
    </row>
    <row r="195" spans="1:15" x14ac:dyDescent="0.3">
      <c r="A195" s="8" t="s">
        <v>196</v>
      </c>
      <c r="B195" s="8" t="s">
        <v>96</v>
      </c>
      <c r="C195" s="2">
        <v>6.8181818181818205E-2</v>
      </c>
      <c r="D195" s="2">
        <v>6.3829787234042507E-2</v>
      </c>
      <c r="E195" s="2">
        <v>-0.02</v>
      </c>
      <c r="F195" s="2">
        <v>0</v>
      </c>
      <c r="G195" s="2">
        <v>-2.04081632653061E-2</v>
      </c>
      <c r="H195" s="2">
        <v>0.125</v>
      </c>
      <c r="I195" s="2">
        <v>-5.5555555555555601E-2</v>
      </c>
      <c r="J195" s="2">
        <v>0.25490196078431399</v>
      </c>
      <c r="K195" s="2">
        <v>4.6875E-2</v>
      </c>
      <c r="L195" s="2">
        <v>0.17910447761194001</v>
      </c>
      <c r="M195" s="2">
        <v>8.8607594936708903E-2</v>
      </c>
      <c r="N195" s="3">
        <v>0.68627450980392202</v>
      </c>
      <c r="O195" s="3">
        <v>0.72</v>
      </c>
    </row>
    <row r="196" spans="1:15" x14ac:dyDescent="0.3">
      <c r="A196" s="8" t="s">
        <v>196</v>
      </c>
      <c r="B196" s="8" t="s">
        <v>97</v>
      </c>
      <c r="C196" s="2">
        <v>-5.66037735849057E-3</v>
      </c>
      <c r="D196" s="2">
        <v>-5.8823529411764698E-2</v>
      </c>
      <c r="E196" s="2">
        <v>-0.133064516129032</v>
      </c>
      <c r="F196" s="2">
        <v>-1.6279069767441898E-2</v>
      </c>
      <c r="G196" s="2">
        <v>-3.3096926713947997E-2</v>
      </c>
      <c r="H196" s="2">
        <v>-8.0684596577017098E-2</v>
      </c>
      <c r="I196" s="2">
        <v>-5.85106382978723E-2</v>
      </c>
      <c r="J196" s="2">
        <v>3.9548022598870101E-2</v>
      </c>
      <c r="K196" s="2">
        <v>-2.7173913043478299E-3</v>
      </c>
      <c r="L196" s="2">
        <v>-6.8119891008174394E-2</v>
      </c>
      <c r="M196" s="2">
        <v>-0.12865497076023399</v>
      </c>
      <c r="N196" s="3">
        <v>-0.15819209039547999</v>
      </c>
      <c r="O196" s="3">
        <v>-0.39919354838709697</v>
      </c>
    </row>
    <row r="197" spans="1:15" x14ac:dyDescent="0.3">
      <c r="A197" s="8" t="s">
        <v>196</v>
      </c>
      <c r="B197" s="8" t="s">
        <v>98</v>
      </c>
      <c r="C197" s="2">
        <v>6.02409638554217E-2</v>
      </c>
      <c r="D197" s="2">
        <v>2.6515151515151499E-2</v>
      </c>
      <c r="E197" s="2">
        <v>-0.18081180811808101</v>
      </c>
      <c r="F197" s="2">
        <v>-4.5045045045045001E-3</v>
      </c>
      <c r="G197" s="2">
        <v>-1.35746606334842E-2</v>
      </c>
      <c r="H197" s="2">
        <v>-3.2110091743119303E-2</v>
      </c>
      <c r="I197" s="2">
        <v>-6.1611374407582901E-2</v>
      </c>
      <c r="J197" s="2">
        <v>8.5858585858585898E-2</v>
      </c>
      <c r="K197" s="2">
        <v>-4.65116279069767E-3</v>
      </c>
      <c r="L197" s="2">
        <v>-4.67289719626168E-2</v>
      </c>
      <c r="M197" s="2">
        <v>-0.12745098039215699</v>
      </c>
      <c r="N197" s="3">
        <v>-0.10101010101010099</v>
      </c>
      <c r="O197" s="3">
        <v>-0.34317343173431702</v>
      </c>
    </row>
    <row r="198" spans="1:15" x14ac:dyDescent="0.3">
      <c r="A198" s="8" t="s">
        <v>197</v>
      </c>
      <c r="B198" s="8" t="s">
        <v>87</v>
      </c>
      <c r="C198" s="2">
        <v>8.6805555555555594E-2</v>
      </c>
      <c r="D198" s="2">
        <v>9.6485623003194895E-2</v>
      </c>
      <c r="E198" s="2">
        <v>7.8088578088578095E-2</v>
      </c>
      <c r="F198" s="2">
        <v>8.2702702702702705E-2</v>
      </c>
      <c r="G198" s="2">
        <v>8.3874188716924605E-2</v>
      </c>
      <c r="H198" s="2">
        <v>9.7650852141870095E-2</v>
      </c>
      <c r="I198" s="2">
        <v>7.9731430969366301E-2</v>
      </c>
      <c r="J198" s="2">
        <v>6.1795569374271303E-2</v>
      </c>
      <c r="K198" s="2">
        <v>4.0629575402635398E-2</v>
      </c>
      <c r="L198" s="2">
        <v>1.2662680267323201E-2</v>
      </c>
      <c r="M198" s="2">
        <v>6.4258423063563705E-2</v>
      </c>
      <c r="N198" s="3">
        <v>0.19082782743878701</v>
      </c>
      <c r="O198" s="3">
        <v>0.78554778554778604</v>
      </c>
    </row>
    <row r="199" spans="1:15" x14ac:dyDescent="0.3">
      <c r="A199" s="8" t="s">
        <v>197</v>
      </c>
      <c r="B199" s="8" t="s">
        <v>88</v>
      </c>
      <c r="C199" s="2">
        <v>-1.8633540372670801E-2</v>
      </c>
      <c r="D199" s="2">
        <v>-2.76898734177215E-2</v>
      </c>
      <c r="E199" s="2">
        <v>-5.04475183075671E-2</v>
      </c>
      <c r="F199" s="2">
        <v>-3.5132819194515899E-2</v>
      </c>
      <c r="G199" s="2">
        <v>-1.15452930728242E-2</v>
      </c>
      <c r="H199" s="2">
        <v>-8.9847259658580396E-4</v>
      </c>
      <c r="I199" s="2">
        <v>-7.1942446043165497E-3</v>
      </c>
      <c r="J199" s="2">
        <v>1.2681159420289899E-2</v>
      </c>
      <c r="K199" s="2">
        <v>-8.9445438282647598E-3</v>
      </c>
      <c r="L199" s="2">
        <v>-1.26353790613718E-2</v>
      </c>
      <c r="M199" s="2">
        <v>2.8336380255941498E-2</v>
      </c>
      <c r="N199" s="3">
        <v>1.9021739130434801E-2</v>
      </c>
      <c r="O199" s="3">
        <v>-8.4621643612693198E-2</v>
      </c>
    </row>
    <row r="200" spans="1:15" x14ac:dyDescent="0.3">
      <c r="A200" s="8" t="s">
        <v>197</v>
      </c>
      <c r="B200" s="8" t="s">
        <v>89</v>
      </c>
      <c r="C200" s="2">
        <v>4.8000000000000001E-2</v>
      </c>
      <c r="D200" s="2">
        <v>0.106870229007634</v>
      </c>
      <c r="E200" s="2">
        <v>6.8965517241379296E-2</v>
      </c>
      <c r="F200" s="2">
        <v>9.0322580645161299E-2</v>
      </c>
      <c r="G200" s="2">
        <v>0.15384615384615399</v>
      </c>
      <c r="H200" s="2">
        <v>0.133333333333333</v>
      </c>
      <c r="I200" s="2">
        <v>7.2398190045248903E-2</v>
      </c>
      <c r="J200" s="2">
        <v>7.5949367088607597E-2</v>
      </c>
      <c r="K200" s="2">
        <v>0.101960784313725</v>
      </c>
      <c r="L200" s="2">
        <v>5.3380782918149502E-2</v>
      </c>
      <c r="M200" s="2">
        <v>0.14864864864864899</v>
      </c>
      <c r="N200" s="3">
        <v>0.43459915611814298</v>
      </c>
      <c r="O200" s="3">
        <v>1.3448275862068999</v>
      </c>
    </row>
    <row r="201" spans="1:15" x14ac:dyDescent="0.3">
      <c r="A201" s="8" t="s">
        <v>197</v>
      </c>
      <c r="B201" s="8" t="s">
        <v>90</v>
      </c>
      <c r="C201" s="2">
        <v>4.08163265306122E-2</v>
      </c>
      <c r="D201" s="2">
        <v>5.8823529411764698E-2</v>
      </c>
      <c r="E201" s="2">
        <v>0</v>
      </c>
      <c r="F201" s="2">
        <v>1.48148148148148E-2</v>
      </c>
      <c r="G201" s="2">
        <v>-7.2992700729926996E-3</v>
      </c>
      <c r="H201" s="2">
        <v>1.8382352941176499E-2</v>
      </c>
      <c r="I201" s="2">
        <v>3.6101083032491002E-2</v>
      </c>
      <c r="J201" s="2">
        <v>3.4843205574912897E-2</v>
      </c>
      <c r="K201" s="2">
        <v>5.0505050505050497E-2</v>
      </c>
      <c r="L201" s="2">
        <v>-1.6025641025641E-2</v>
      </c>
      <c r="M201" s="2">
        <v>1.9543973941368101E-2</v>
      </c>
      <c r="N201" s="3">
        <v>9.0592334494773497E-2</v>
      </c>
      <c r="O201" s="3">
        <v>0.15925925925925899</v>
      </c>
    </row>
    <row r="202" spans="1:15" x14ac:dyDescent="0.3">
      <c r="A202" s="8" t="s">
        <v>197</v>
      </c>
      <c r="B202" s="8" t="s">
        <v>91</v>
      </c>
      <c r="C202" s="2">
        <v>9.9009900990099001E-2</v>
      </c>
      <c r="D202" s="2">
        <v>0.108108108108108</v>
      </c>
      <c r="E202" s="2">
        <v>8.1300813008130093E-2</v>
      </c>
      <c r="F202" s="2">
        <v>0.112781954887218</v>
      </c>
      <c r="G202" s="2">
        <v>5.4054054054054099E-2</v>
      </c>
      <c r="H202" s="2">
        <v>0.102564102564103</v>
      </c>
      <c r="I202" s="2">
        <v>9.8837209302325604E-2</v>
      </c>
      <c r="J202" s="2">
        <v>4.2328042328042298E-2</v>
      </c>
      <c r="K202" s="2">
        <v>9.13705583756345E-2</v>
      </c>
      <c r="L202" s="2">
        <v>6.9767441860465101E-2</v>
      </c>
      <c r="M202" s="2">
        <v>9.5652173913043495E-2</v>
      </c>
      <c r="N202" s="3">
        <v>0.33333333333333298</v>
      </c>
      <c r="O202" s="3">
        <v>1.0487804878048801</v>
      </c>
    </row>
    <row r="203" spans="1:15" x14ac:dyDescent="0.3">
      <c r="A203" s="8" t="s">
        <v>197</v>
      </c>
      <c r="B203" s="8" t="s">
        <v>92</v>
      </c>
      <c r="C203" s="2">
        <v>6.6666666666666693E-2</v>
      </c>
      <c r="D203" s="2">
        <v>6.25E-2</v>
      </c>
      <c r="E203" s="2">
        <v>2.9411764705882401E-2</v>
      </c>
      <c r="F203" s="2">
        <v>5.7142857142857099E-2</v>
      </c>
      <c r="G203" s="2">
        <v>0</v>
      </c>
      <c r="H203" s="2">
        <v>0.108108108108108</v>
      </c>
      <c r="I203" s="2">
        <v>0</v>
      </c>
      <c r="J203" s="2">
        <v>7.3170731707317097E-2</v>
      </c>
      <c r="K203" s="2">
        <v>2.27272727272727E-2</v>
      </c>
      <c r="L203" s="2">
        <v>8.8888888888888906E-2</v>
      </c>
      <c r="M203" s="2">
        <v>8.1632653061224497E-2</v>
      </c>
      <c r="N203" s="3">
        <v>0.292682926829268</v>
      </c>
      <c r="O203" s="3">
        <v>0.55882352941176505</v>
      </c>
    </row>
    <row r="204" spans="1:15" x14ac:dyDescent="0.3">
      <c r="A204" s="8" t="s">
        <v>197</v>
      </c>
      <c r="B204" s="8" t="s">
        <v>93</v>
      </c>
      <c r="C204" s="2">
        <v>2.3246650906225401E-2</v>
      </c>
      <c r="D204" s="2">
        <v>1.5787447054293399E-2</v>
      </c>
      <c r="E204" s="2">
        <v>9.8559514783927195E-3</v>
      </c>
      <c r="F204" s="2">
        <v>2.8903903903903901E-2</v>
      </c>
      <c r="G204" s="2">
        <v>1.45932141554177E-3</v>
      </c>
      <c r="H204" s="2">
        <v>2.5865209471766799E-2</v>
      </c>
      <c r="I204" s="2">
        <v>2.3792613636363601E-2</v>
      </c>
      <c r="J204" s="2">
        <v>2.6014568158168602E-2</v>
      </c>
      <c r="K204" s="2">
        <v>-1.6227180527383402E-2</v>
      </c>
      <c r="L204" s="2">
        <v>-1.0996563573883201E-2</v>
      </c>
      <c r="M204" s="2">
        <v>2.1195274496177901E-2</v>
      </c>
      <c r="N204" s="3">
        <v>1.9424210891432502E-2</v>
      </c>
      <c r="O204" s="3">
        <v>0.114101592115239</v>
      </c>
    </row>
    <row r="205" spans="1:15" x14ac:dyDescent="0.3">
      <c r="A205" s="8" t="s">
        <v>197</v>
      </c>
      <c r="B205" s="8" t="s">
        <v>94</v>
      </c>
      <c r="C205" s="2">
        <v>-5.2083333333333296E-3</v>
      </c>
      <c r="D205" s="2">
        <v>2.2687609075043601E-2</v>
      </c>
      <c r="E205" s="2">
        <v>-1.36518771331058E-2</v>
      </c>
      <c r="F205" s="2">
        <v>-5.19031141868512E-3</v>
      </c>
      <c r="G205" s="2">
        <v>-1.7391304347826101E-3</v>
      </c>
      <c r="H205" s="2">
        <v>1.21951219512195E-2</v>
      </c>
      <c r="I205" s="2">
        <v>3.44234079173838E-3</v>
      </c>
      <c r="J205" s="2">
        <v>4.9742710120068603E-2</v>
      </c>
      <c r="K205" s="2">
        <v>-3.7581699346405199E-2</v>
      </c>
      <c r="L205" s="2">
        <v>0</v>
      </c>
      <c r="M205" s="2">
        <v>-1.6977928692699499E-3</v>
      </c>
      <c r="N205" s="3">
        <v>8.5763293310463107E-3</v>
      </c>
      <c r="O205" s="3">
        <v>3.4129692832764501E-3</v>
      </c>
    </row>
    <row r="206" spans="1:15" x14ac:dyDescent="0.3">
      <c r="A206" s="8" t="s">
        <v>197</v>
      </c>
      <c r="B206" s="8" t="s">
        <v>95</v>
      </c>
      <c r="C206" s="2">
        <v>0.13483146067415699</v>
      </c>
      <c r="D206" s="2">
        <v>8.9108910891089105E-2</v>
      </c>
      <c r="E206" s="2">
        <v>0.12727272727272701</v>
      </c>
      <c r="F206" s="2">
        <v>0.13709677419354799</v>
      </c>
      <c r="G206" s="2">
        <v>8.5106382978723402E-2</v>
      </c>
      <c r="H206" s="2">
        <v>0.16339869281045799</v>
      </c>
      <c r="I206" s="2">
        <v>7.3033707865168496E-2</v>
      </c>
      <c r="J206" s="2">
        <v>9.4240837696335095E-2</v>
      </c>
      <c r="K206" s="2">
        <v>0.18181818181818199</v>
      </c>
      <c r="L206" s="2">
        <v>6.0728744939271301E-2</v>
      </c>
      <c r="M206" s="2">
        <v>5.34351145038168E-2</v>
      </c>
      <c r="N206" s="3">
        <v>0.44502617801047101</v>
      </c>
      <c r="O206" s="3">
        <v>1.5090909090909099</v>
      </c>
    </row>
    <row r="207" spans="1:15" x14ac:dyDescent="0.3">
      <c r="A207" s="8" t="s">
        <v>197</v>
      </c>
      <c r="B207" s="8" t="s">
        <v>96</v>
      </c>
      <c r="C207" s="2">
        <v>5.5555555555555601E-2</v>
      </c>
      <c r="D207" s="2">
        <v>8.7719298245613996E-3</v>
      </c>
      <c r="E207" s="2">
        <v>1.7391304347826101E-2</v>
      </c>
      <c r="F207" s="2">
        <v>-2.5641025641025599E-2</v>
      </c>
      <c r="G207" s="2">
        <v>2.6315789473684199E-2</v>
      </c>
      <c r="H207" s="2">
        <v>0</v>
      </c>
      <c r="I207" s="2">
        <v>3.4188034188034198E-2</v>
      </c>
      <c r="J207" s="2">
        <v>3.3057851239669402E-2</v>
      </c>
      <c r="K207" s="2">
        <v>5.6000000000000001E-2</v>
      </c>
      <c r="L207" s="2">
        <v>8.3333333333333301E-2</v>
      </c>
      <c r="M207" s="2">
        <v>3.4965034965035002E-2</v>
      </c>
      <c r="N207" s="3">
        <v>0.22314049586776899</v>
      </c>
      <c r="O207" s="3">
        <v>0.28695652173913</v>
      </c>
    </row>
    <row r="208" spans="1:15" x14ac:dyDescent="0.3">
      <c r="A208" s="8" t="s">
        <v>197</v>
      </c>
      <c r="B208" s="8" t="s">
        <v>97</v>
      </c>
      <c r="C208" s="2">
        <v>-2.7551020408163301E-2</v>
      </c>
      <c r="D208" s="2">
        <v>-3.46274921301154E-2</v>
      </c>
      <c r="E208" s="2">
        <v>-1.8478260869565201E-2</v>
      </c>
      <c r="F208" s="2">
        <v>-1.7718715393134001E-2</v>
      </c>
      <c r="G208" s="2">
        <v>-2.2547914317925601E-2</v>
      </c>
      <c r="H208" s="2">
        <v>1.03806228373702E-2</v>
      </c>
      <c r="I208" s="2">
        <v>1.14155251141553E-3</v>
      </c>
      <c r="J208" s="2">
        <v>-5.7012542759407097E-3</v>
      </c>
      <c r="K208" s="2">
        <v>5.7339449541284398E-3</v>
      </c>
      <c r="L208" s="2">
        <v>-0.132269099201824</v>
      </c>
      <c r="M208" s="2">
        <v>-7.3587385019710905E-2</v>
      </c>
      <c r="N208" s="3">
        <v>-0.19612314709236001</v>
      </c>
      <c r="O208" s="3">
        <v>-0.233695652173913</v>
      </c>
    </row>
    <row r="209" spans="1:15" x14ac:dyDescent="0.3">
      <c r="A209" s="8" t="s">
        <v>197</v>
      </c>
      <c r="B209" s="8" t="s">
        <v>98</v>
      </c>
      <c r="C209" s="2">
        <v>-8.8300220750551894E-3</v>
      </c>
      <c r="D209" s="2">
        <v>-2.6726057906458801E-2</v>
      </c>
      <c r="E209" s="2">
        <v>-8.0091533180777996E-2</v>
      </c>
      <c r="F209" s="2">
        <v>-3.23383084577114E-2</v>
      </c>
      <c r="G209" s="2">
        <v>-3.0848329048843201E-2</v>
      </c>
      <c r="H209" s="2">
        <v>-1.3262599469495999E-2</v>
      </c>
      <c r="I209" s="2">
        <v>-2.68817204301075E-2</v>
      </c>
      <c r="J209" s="2">
        <v>-1.93370165745856E-2</v>
      </c>
      <c r="K209" s="2">
        <v>-3.6619718309859203E-2</v>
      </c>
      <c r="L209" s="2">
        <v>-0.12280701754386</v>
      </c>
      <c r="M209" s="2">
        <v>-3.6666666666666702E-2</v>
      </c>
      <c r="N209" s="3">
        <v>-0.20165745856353601</v>
      </c>
      <c r="O209" s="3">
        <v>-0.338672768878719</v>
      </c>
    </row>
    <row r="210" spans="1:15" x14ac:dyDescent="0.3">
      <c r="A210" s="8" t="s">
        <v>198</v>
      </c>
      <c r="B210" s="8" t="s">
        <v>87</v>
      </c>
      <c r="C210" s="2">
        <v>9.9567099567099596E-2</v>
      </c>
      <c r="D210" s="2">
        <v>8.2677165354330701E-2</v>
      </c>
      <c r="E210" s="2">
        <v>0.174545454545455</v>
      </c>
      <c r="F210" s="2">
        <v>8.8235294117647106E-2</v>
      </c>
      <c r="G210" s="2">
        <v>7.1123755334281696E-2</v>
      </c>
      <c r="H210" s="2">
        <v>6.4409030544488696E-2</v>
      </c>
      <c r="I210" s="2">
        <v>0.11166562694947001</v>
      </c>
      <c r="J210" s="2">
        <v>-1.12233445566779E-2</v>
      </c>
      <c r="K210" s="2">
        <v>4.6538024971623203E-2</v>
      </c>
      <c r="L210" s="2">
        <v>-6.5075921908893698E-3</v>
      </c>
      <c r="M210" s="2">
        <v>3.2751091703056802E-3</v>
      </c>
      <c r="N210" s="3">
        <v>3.1425364758698102E-2</v>
      </c>
      <c r="O210" s="3">
        <v>0.67090909090909101</v>
      </c>
    </row>
    <row r="211" spans="1:15" x14ac:dyDescent="0.3">
      <c r="A211" s="8" t="s">
        <v>198</v>
      </c>
      <c r="B211" s="8" t="s">
        <v>88</v>
      </c>
      <c r="C211" s="2">
        <v>1.7985611510791401E-2</v>
      </c>
      <c r="D211" s="2">
        <v>1.06007067137809E-2</v>
      </c>
      <c r="E211" s="2">
        <v>6.7832167832167806E-2</v>
      </c>
      <c r="F211" s="2">
        <v>6.5487884741322901E-4</v>
      </c>
      <c r="G211" s="2">
        <v>-1.37434554973822E-2</v>
      </c>
      <c r="H211" s="2">
        <v>1.39349701393497E-2</v>
      </c>
      <c r="I211" s="2">
        <v>5.8900523560209403E-2</v>
      </c>
      <c r="J211" s="2">
        <v>-3.3374536464771301E-2</v>
      </c>
      <c r="K211" s="2">
        <v>2.3657289002557501E-2</v>
      </c>
      <c r="L211" s="2">
        <v>6.2460961898813203E-3</v>
      </c>
      <c r="M211" s="2">
        <v>7.4487895716945996E-3</v>
      </c>
      <c r="N211" s="3">
        <v>3.0902348578492E-3</v>
      </c>
      <c r="O211" s="3">
        <v>0.13496503496503501</v>
      </c>
    </row>
    <row r="212" spans="1:15" x14ac:dyDescent="0.3">
      <c r="A212" s="8" t="s">
        <v>198</v>
      </c>
      <c r="B212" s="8" t="s">
        <v>89</v>
      </c>
      <c r="C212" s="2">
        <v>0.14285714285714299</v>
      </c>
      <c r="D212" s="2">
        <v>2.5000000000000001E-2</v>
      </c>
      <c r="E212" s="2">
        <v>0.48780487804877998</v>
      </c>
      <c r="F212" s="2">
        <v>0.19672131147541</v>
      </c>
      <c r="G212" s="2">
        <v>0.13698630136986301</v>
      </c>
      <c r="H212" s="2">
        <v>9.6385542168674704E-2</v>
      </c>
      <c r="I212" s="2">
        <v>0.175824175824176</v>
      </c>
      <c r="J212" s="2">
        <v>-1.86915887850467E-2</v>
      </c>
      <c r="K212" s="2">
        <v>0.114285714285714</v>
      </c>
      <c r="L212" s="2">
        <v>-5.9829059829059797E-2</v>
      </c>
      <c r="M212" s="2">
        <v>1.8181818181818198E-2</v>
      </c>
      <c r="N212" s="3">
        <v>4.67289719626168E-2</v>
      </c>
      <c r="O212" s="3">
        <v>1.73170731707317</v>
      </c>
    </row>
    <row r="213" spans="1:15" x14ac:dyDescent="0.3">
      <c r="A213" s="8" t="s">
        <v>198</v>
      </c>
      <c r="B213" s="8" t="s">
        <v>90</v>
      </c>
      <c r="C213" s="2">
        <v>0.110169491525424</v>
      </c>
      <c r="D213" s="2">
        <v>4.58015267175573E-2</v>
      </c>
      <c r="E213" s="2">
        <v>0.37956204379561997</v>
      </c>
      <c r="F213" s="2">
        <v>9.5238095238095205E-2</v>
      </c>
      <c r="G213" s="2">
        <v>6.2801932367149801E-2</v>
      </c>
      <c r="H213" s="2">
        <v>0.104545454545455</v>
      </c>
      <c r="I213" s="2">
        <v>0.14403292181069999</v>
      </c>
      <c r="J213" s="2">
        <v>9.3525179856115095E-2</v>
      </c>
      <c r="K213" s="2">
        <v>0.269736842105263</v>
      </c>
      <c r="L213" s="2">
        <v>0.12953367875647701</v>
      </c>
      <c r="M213" s="2">
        <v>3.4403669724770602E-2</v>
      </c>
      <c r="N213" s="3">
        <v>0.62230215827338098</v>
      </c>
      <c r="O213" s="3">
        <v>2.2919708029197099</v>
      </c>
    </row>
    <row r="214" spans="1:15" x14ac:dyDescent="0.3">
      <c r="A214" s="8" t="s">
        <v>198</v>
      </c>
      <c r="B214" s="8" t="s">
        <v>91</v>
      </c>
      <c r="C214" s="2">
        <v>0</v>
      </c>
      <c r="D214" s="2">
        <v>6.4935064935064901E-2</v>
      </c>
      <c r="E214" s="2">
        <v>0.19512195121951201</v>
      </c>
      <c r="F214" s="2">
        <v>0.122448979591837</v>
      </c>
      <c r="G214" s="2">
        <v>2.7272727272727299E-2</v>
      </c>
      <c r="H214" s="2">
        <v>4.4247787610619503E-2</v>
      </c>
      <c r="I214" s="2">
        <v>0.101694915254237</v>
      </c>
      <c r="J214" s="2">
        <v>7.6923076923076901E-3</v>
      </c>
      <c r="K214" s="2">
        <v>1.5267175572519101E-2</v>
      </c>
      <c r="L214" s="2">
        <v>5.2631578947368397E-2</v>
      </c>
      <c r="M214" s="2">
        <v>-7.14285714285714E-3</v>
      </c>
      <c r="N214" s="3">
        <v>6.9230769230769207E-2</v>
      </c>
      <c r="O214" s="3">
        <v>0.69512195121951204</v>
      </c>
    </row>
    <row r="215" spans="1:15" x14ac:dyDescent="0.3">
      <c r="A215" s="8" t="s">
        <v>198</v>
      </c>
      <c r="B215" s="8" t="s">
        <v>92</v>
      </c>
      <c r="C215" s="2">
        <v>-0.05</v>
      </c>
      <c r="D215" s="2">
        <v>0.105263157894737</v>
      </c>
      <c r="E215" s="2">
        <v>9.5238095238095205E-2</v>
      </c>
      <c r="F215" s="2">
        <v>0.13043478260869601</v>
      </c>
      <c r="G215" s="2">
        <v>7.69230769230769E-2</v>
      </c>
      <c r="H215" s="2">
        <v>3.5714285714285698E-2</v>
      </c>
      <c r="I215" s="2">
        <v>6.8965517241379296E-2</v>
      </c>
      <c r="J215" s="2">
        <v>9.6774193548387094E-2</v>
      </c>
      <c r="K215" s="2">
        <v>-5.8823529411764698E-2</v>
      </c>
      <c r="L215" s="2">
        <v>6.25E-2</v>
      </c>
      <c r="M215" s="2">
        <v>-2.9411764705882401E-2</v>
      </c>
      <c r="N215" s="3">
        <v>6.4516129032258104E-2</v>
      </c>
      <c r="O215" s="3">
        <v>0.57142857142857095</v>
      </c>
    </row>
    <row r="216" spans="1:15" x14ac:dyDescent="0.3">
      <c r="A216" s="8" t="s">
        <v>198</v>
      </c>
      <c r="B216" s="8" t="s">
        <v>93</v>
      </c>
      <c r="C216" s="2">
        <v>-1.8553758325404401E-2</v>
      </c>
      <c r="D216" s="2">
        <v>-8.7251575375666499E-3</v>
      </c>
      <c r="E216" s="2">
        <v>3.3496332518337397E-2</v>
      </c>
      <c r="F216" s="2">
        <v>4.73148805299267E-3</v>
      </c>
      <c r="G216" s="2">
        <v>-8.00565104779845E-3</v>
      </c>
      <c r="H216" s="2">
        <v>-2.1362449560882999E-3</v>
      </c>
      <c r="I216" s="2">
        <v>2.8782112274024701E-2</v>
      </c>
      <c r="J216" s="2">
        <v>-4.8554913294797698E-2</v>
      </c>
      <c r="K216" s="2">
        <v>-2.4301336573511502E-3</v>
      </c>
      <c r="L216" s="2">
        <v>-2.36297198538368E-2</v>
      </c>
      <c r="M216" s="2">
        <v>-2.39520958083832E-2</v>
      </c>
      <c r="N216" s="3">
        <v>-9.5491329479768794E-2</v>
      </c>
      <c r="O216" s="3">
        <v>-4.3520782396087997E-2</v>
      </c>
    </row>
    <row r="217" spans="1:15" x14ac:dyDescent="0.3">
      <c r="A217" s="8" t="s">
        <v>198</v>
      </c>
      <c r="B217" s="8" t="s">
        <v>94</v>
      </c>
      <c r="C217" s="2">
        <v>-3.4482758620689698E-3</v>
      </c>
      <c r="D217" s="2">
        <v>3.4602076124567501E-3</v>
      </c>
      <c r="E217" s="2">
        <v>8.9655172413793102E-2</v>
      </c>
      <c r="F217" s="2">
        <v>-1.5822784810126601E-2</v>
      </c>
      <c r="G217" s="2">
        <v>5.78778135048231E-2</v>
      </c>
      <c r="H217" s="2">
        <v>-2.4316109422492401E-2</v>
      </c>
      <c r="I217" s="2">
        <v>5.9190031152648002E-2</v>
      </c>
      <c r="J217" s="2">
        <v>1.7647058823529401E-2</v>
      </c>
      <c r="K217" s="2">
        <v>-3.17919075144509E-2</v>
      </c>
      <c r="L217" s="2">
        <v>-4.7761194029850698E-2</v>
      </c>
      <c r="M217" s="2">
        <v>-4.0752351097178702E-2</v>
      </c>
      <c r="N217" s="3">
        <v>-0.1</v>
      </c>
      <c r="O217" s="3">
        <v>5.5172413793103399E-2</v>
      </c>
    </row>
    <row r="218" spans="1:15" x14ac:dyDescent="0.3">
      <c r="A218" s="8" t="s">
        <v>198</v>
      </c>
      <c r="B218" s="8" t="s">
        <v>95</v>
      </c>
      <c r="C218" s="2">
        <v>8.1081081081081099E-2</v>
      </c>
      <c r="D218" s="2">
        <v>0.2</v>
      </c>
      <c r="E218" s="2">
        <v>0.125</v>
      </c>
      <c r="F218" s="2">
        <v>5.5555555555555601E-2</v>
      </c>
      <c r="G218" s="2">
        <v>8.7719298245614002E-2</v>
      </c>
      <c r="H218" s="2">
        <v>9.6774193548387094E-2</v>
      </c>
      <c r="I218" s="2">
        <v>0.17647058823529399</v>
      </c>
      <c r="J218" s="2">
        <v>-1.2500000000000001E-2</v>
      </c>
      <c r="K218" s="2">
        <v>2.53164556962025E-2</v>
      </c>
      <c r="L218" s="2">
        <v>-6.1728395061728399E-2</v>
      </c>
      <c r="M218" s="2">
        <v>6.5789473684210495E-2</v>
      </c>
      <c r="N218" s="3">
        <v>1.2500000000000001E-2</v>
      </c>
      <c r="O218" s="3">
        <v>0.6875</v>
      </c>
    </row>
    <row r="219" spans="1:15" x14ac:dyDescent="0.3">
      <c r="A219" s="8" t="s">
        <v>198</v>
      </c>
      <c r="B219" s="8" t="s">
        <v>96</v>
      </c>
      <c r="C219" s="2">
        <v>7.5471698113207503E-2</v>
      </c>
      <c r="D219" s="2">
        <v>0.105263157894737</v>
      </c>
      <c r="E219" s="2">
        <v>0</v>
      </c>
      <c r="F219" s="2">
        <v>3.1746031746031703E-2</v>
      </c>
      <c r="G219" s="2">
        <v>4.6153846153846198E-2</v>
      </c>
      <c r="H219" s="2">
        <v>8.8235294117647106E-2</v>
      </c>
      <c r="I219" s="2">
        <v>5.4054054054054099E-2</v>
      </c>
      <c r="J219" s="2">
        <v>-1.2820512820512799E-2</v>
      </c>
      <c r="K219" s="2">
        <v>0.19480519480519501</v>
      </c>
      <c r="L219" s="2">
        <v>0.315217391304348</v>
      </c>
      <c r="M219" s="2">
        <v>1.6528925619834701E-2</v>
      </c>
      <c r="N219" s="3">
        <v>0.57692307692307698</v>
      </c>
      <c r="O219" s="3">
        <v>0.952380952380952</v>
      </c>
    </row>
    <row r="220" spans="1:15" x14ac:dyDescent="0.3">
      <c r="A220" s="8" t="s">
        <v>198</v>
      </c>
      <c r="B220" s="8" t="s">
        <v>97</v>
      </c>
      <c r="C220" s="2">
        <v>-2.27765726681128E-2</v>
      </c>
      <c r="D220" s="2">
        <v>-3.10765815760266E-2</v>
      </c>
      <c r="E220" s="2">
        <v>2.1764032073310399E-2</v>
      </c>
      <c r="F220" s="2">
        <v>-1.23318385650224E-2</v>
      </c>
      <c r="G220" s="2">
        <v>-3.17820658342792E-2</v>
      </c>
      <c r="H220" s="2">
        <v>-3.0480656506447799E-2</v>
      </c>
      <c r="I220" s="2">
        <v>-2.4183796856106399E-3</v>
      </c>
      <c r="J220" s="2">
        <v>-4.8484848484848499E-2</v>
      </c>
      <c r="K220" s="2">
        <v>-2.8025477707006401E-2</v>
      </c>
      <c r="L220" s="2">
        <v>-0.155963302752294</v>
      </c>
      <c r="M220" s="2">
        <v>-0.12267080745341601</v>
      </c>
      <c r="N220" s="3">
        <v>-0.31515151515151502</v>
      </c>
      <c r="O220" s="3">
        <v>-0.35280641466208501</v>
      </c>
    </row>
    <row r="221" spans="1:15" x14ac:dyDescent="0.3">
      <c r="A221" s="8" t="s">
        <v>198</v>
      </c>
      <c r="B221" s="8" t="s">
        <v>98</v>
      </c>
      <c r="C221" s="2">
        <v>-1.6129032258064498E-2</v>
      </c>
      <c r="D221" s="2">
        <v>-2.4590163934426201E-2</v>
      </c>
      <c r="E221" s="2">
        <v>6.4425770308123201E-2</v>
      </c>
      <c r="F221" s="2">
        <v>-5.2631578947368403E-3</v>
      </c>
      <c r="G221" s="2">
        <v>-2.6455026455026501E-3</v>
      </c>
      <c r="H221" s="2">
        <v>-5.3050397877984099E-3</v>
      </c>
      <c r="I221" s="2">
        <v>-2.66666666666667E-3</v>
      </c>
      <c r="J221" s="2">
        <v>-4.2780748663101602E-2</v>
      </c>
      <c r="K221" s="2">
        <v>0</v>
      </c>
      <c r="L221" s="2">
        <v>-0.215083798882682</v>
      </c>
      <c r="M221" s="2">
        <v>-0.13523131672597899</v>
      </c>
      <c r="N221" s="3">
        <v>-0.35026737967914401</v>
      </c>
      <c r="O221" s="3">
        <v>-0.31932773109243701</v>
      </c>
    </row>
    <row r="222" spans="1:15" x14ac:dyDescent="0.3">
      <c r="A222" s="8" t="s">
        <v>199</v>
      </c>
      <c r="B222" s="8" t="s">
        <v>87</v>
      </c>
      <c r="C222" s="2">
        <v>0.20551378446115301</v>
      </c>
      <c r="D222" s="2">
        <v>8.1081081081081099E-2</v>
      </c>
      <c r="E222" s="2">
        <v>1.5384615384615399E-2</v>
      </c>
      <c r="F222" s="2">
        <v>9.6590909090909102E-2</v>
      </c>
      <c r="G222" s="2">
        <v>9.3264248704663197E-2</v>
      </c>
      <c r="H222" s="2">
        <v>4.58135860979463E-2</v>
      </c>
      <c r="I222" s="2">
        <v>6.1933534743202401E-2</v>
      </c>
      <c r="J222" s="2">
        <v>4.9786628733997203E-2</v>
      </c>
      <c r="K222" s="2">
        <v>9.6205962059620606E-2</v>
      </c>
      <c r="L222" s="2">
        <v>9.1470951792336205E-2</v>
      </c>
      <c r="M222" s="2">
        <v>6.4552661381653498E-2</v>
      </c>
      <c r="N222" s="3">
        <v>0.33712660028449498</v>
      </c>
      <c r="O222" s="3">
        <v>0.80769230769230804</v>
      </c>
    </row>
    <row r="223" spans="1:15" x14ac:dyDescent="0.3">
      <c r="A223" s="8" t="s">
        <v>199</v>
      </c>
      <c r="B223" s="8" t="s">
        <v>88</v>
      </c>
      <c r="C223" s="2">
        <v>7.8860898138006605E-2</v>
      </c>
      <c r="D223" s="2">
        <v>-1.7258883248731E-2</v>
      </c>
      <c r="E223" s="2">
        <v>-8.1611570247933904E-2</v>
      </c>
      <c r="F223" s="2">
        <v>-3.37457817772778E-3</v>
      </c>
      <c r="G223" s="2">
        <v>-1.35440180586907E-2</v>
      </c>
      <c r="H223" s="2">
        <v>-2.4027459954233402E-2</v>
      </c>
      <c r="I223" s="2">
        <v>-3.5169988276670598E-3</v>
      </c>
      <c r="J223" s="2">
        <v>2.3529411764705902E-3</v>
      </c>
      <c r="K223" s="2">
        <v>6.1032863849765299E-2</v>
      </c>
      <c r="L223" s="2">
        <v>3.3185840707964598E-2</v>
      </c>
      <c r="M223" s="2">
        <v>8.3511777301927201E-2</v>
      </c>
      <c r="N223" s="3">
        <v>0.190588235294118</v>
      </c>
      <c r="O223" s="3">
        <v>4.5454545454545497E-2</v>
      </c>
    </row>
    <row r="224" spans="1:15" x14ac:dyDescent="0.3">
      <c r="A224" s="8" t="s">
        <v>199</v>
      </c>
      <c r="B224" s="8" t="s">
        <v>89</v>
      </c>
      <c r="C224" s="2">
        <v>0.30769230769230799</v>
      </c>
      <c r="D224" s="2">
        <v>0.11764705882352899</v>
      </c>
      <c r="E224" s="2">
        <v>0.105263157894737</v>
      </c>
      <c r="F224" s="2">
        <v>0.238095238095238</v>
      </c>
      <c r="G224" s="2">
        <v>3.8461538461538498E-2</v>
      </c>
      <c r="H224" s="2">
        <v>7.4074074074074098E-2</v>
      </c>
      <c r="I224" s="2">
        <v>0.10344827586206901</v>
      </c>
      <c r="J224" s="2">
        <v>0.125</v>
      </c>
      <c r="K224" s="2">
        <v>2.7777777777777801E-2</v>
      </c>
      <c r="L224" s="2">
        <v>0.27027027027027001</v>
      </c>
      <c r="M224" s="2">
        <v>4.2553191489361701E-2</v>
      </c>
      <c r="N224" s="3">
        <v>0.53125</v>
      </c>
      <c r="O224" s="3">
        <v>1.57894736842105</v>
      </c>
    </row>
    <row r="225" spans="1:15" x14ac:dyDescent="0.3">
      <c r="A225" s="8" t="s">
        <v>199</v>
      </c>
      <c r="B225" s="8" t="s">
        <v>90</v>
      </c>
      <c r="C225" s="2">
        <v>0.197368421052632</v>
      </c>
      <c r="D225" s="2">
        <v>0.164835164835165</v>
      </c>
      <c r="E225" s="2">
        <v>4.71698113207547E-2</v>
      </c>
      <c r="F225" s="2">
        <v>6.3063063063063099E-2</v>
      </c>
      <c r="G225" s="2">
        <v>6.7796610169491497E-2</v>
      </c>
      <c r="H225" s="2">
        <v>9.5238095238095205E-2</v>
      </c>
      <c r="I225" s="2">
        <v>2.1739130434782601E-2</v>
      </c>
      <c r="J225" s="2">
        <v>0.17730496453900699</v>
      </c>
      <c r="K225" s="2">
        <v>0.21686746987951799</v>
      </c>
      <c r="L225" s="2">
        <v>0.48514851485148502</v>
      </c>
      <c r="M225" s="2">
        <v>0.46666666666666701</v>
      </c>
      <c r="N225" s="3">
        <v>2.12056737588652</v>
      </c>
      <c r="O225" s="3">
        <v>3.1509433962264199</v>
      </c>
    </row>
    <row r="226" spans="1:15" x14ac:dyDescent="0.3">
      <c r="A226" s="8" t="s">
        <v>199</v>
      </c>
      <c r="B226" s="8" t="s">
        <v>91</v>
      </c>
      <c r="C226" s="2">
        <v>1.5384615384615399E-2</v>
      </c>
      <c r="D226" s="2">
        <v>7.5757575757575801E-2</v>
      </c>
      <c r="E226" s="2">
        <v>5.63380281690141E-2</v>
      </c>
      <c r="F226" s="2">
        <v>0.133333333333333</v>
      </c>
      <c r="G226" s="2">
        <v>0</v>
      </c>
      <c r="H226" s="2">
        <v>8.2352941176470601E-2</v>
      </c>
      <c r="I226" s="2">
        <v>4.3478260869565202E-2</v>
      </c>
      <c r="J226" s="2">
        <v>0.17708333333333301</v>
      </c>
      <c r="K226" s="2">
        <v>7.9646017699115002E-2</v>
      </c>
      <c r="L226" s="2">
        <v>0.114754098360656</v>
      </c>
      <c r="M226" s="2">
        <v>0.10294117647058799</v>
      </c>
      <c r="N226" s="3">
        <v>0.5625</v>
      </c>
      <c r="O226" s="3">
        <v>1.11267605633803</v>
      </c>
    </row>
    <row r="227" spans="1:15" x14ac:dyDescent="0.3">
      <c r="A227" s="8" t="s">
        <v>199</v>
      </c>
      <c r="B227" s="8" t="s">
        <v>92</v>
      </c>
      <c r="C227" s="2">
        <v>6.25E-2</v>
      </c>
      <c r="D227" s="2">
        <v>5.8823529411764698E-2</v>
      </c>
      <c r="E227" s="2">
        <v>-0.22222222222222199</v>
      </c>
      <c r="F227" s="2">
        <v>7.1428571428571397E-2</v>
      </c>
      <c r="G227" s="2">
        <v>0.4</v>
      </c>
      <c r="H227" s="2">
        <v>9.5238095238095205E-2</v>
      </c>
      <c r="I227" s="2">
        <v>8.6956521739130405E-2</v>
      </c>
      <c r="J227" s="2">
        <v>0.08</v>
      </c>
      <c r="K227" s="2">
        <v>0.11111111111111099</v>
      </c>
      <c r="L227" s="2">
        <v>-6.6666666666666693E-2</v>
      </c>
      <c r="M227" s="2">
        <v>0.214285714285714</v>
      </c>
      <c r="N227" s="3">
        <v>0.36</v>
      </c>
      <c r="O227" s="3">
        <v>0.88888888888888895</v>
      </c>
    </row>
    <row r="228" spans="1:15" x14ac:dyDescent="0.3">
      <c r="A228" s="8" t="s">
        <v>199</v>
      </c>
      <c r="B228" s="8" t="s">
        <v>93</v>
      </c>
      <c r="C228" s="2">
        <v>2.92237442922374E-2</v>
      </c>
      <c r="D228" s="2">
        <v>-2.6841171251109099E-2</v>
      </c>
      <c r="E228" s="2">
        <v>-1.70959653521769E-2</v>
      </c>
      <c r="F228" s="2">
        <v>8.3487940630797806E-3</v>
      </c>
      <c r="G228" s="2">
        <v>7.5896964121435102E-3</v>
      </c>
      <c r="H228" s="2">
        <v>-1.82606710796622E-3</v>
      </c>
      <c r="I228" s="2">
        <v>1.3720557969357399E-2</v>
      </c>
      <c r="J228" s="2">
        <v>9.0232348296864404E-4</v>
      </c>
      <c r="K228" s="2">
        <v>3.6511156186612603E-2</v>
      </c>
      <c r="L228" s="2">
        <v>1.73950858882366E-2</v>
      </c>
      <c r="M228" s="2">
        <v>2.0089762769822599E-2</v>
      </c>
      <c r="N228" s="3">
        <v>7.6697496052334793E-2</v>
      </c>
      <c r="O228" s="3">
        <v>8.7987235012536996E-2</v>
      </c>
    </row>
    <row r="229" spans="1:15" x14ac:dyDescent="0.3">
      <c r="A229" s="8" t="s">
        <v>199</v>
      </c>
      <c r="B229" s="8" t="s">
        <v>94</v>
      </c>
      <c r="C229" s="2">
        <v>-2.8125000000000001E-2</v>
      </c>
      <c r="D229" s="2">
        <v>-6.4308681672025697E-3</v>
      </c>
      <c r="E229" s="2">
        <v>-6.4724919093851099E-2</v>
      </c>
      <c r="F229" s="2">
        <v>-3.8062283737024201E-2</v>
      </c>
      <c r="G229" s="2">
        <v>1.7985611510791401E-2</v>
      </c>
      <c r="H229" s="2">
        <v>-1.06007067137809E-2</v>
      </c>
      <c r="I229" s="2">
        <v>-2.1428571428571401E-2</v>
      </c>
      <c r="J229" s="2">
        <v>1.09489051094891E-2</v>
      </c>
      <c r="K229" s="2">
        <v>-2.5270758122743701E-2</v>
      </c>
      <c r="L229" s="2">
        <v>2.5925925925925901E-2</v>
      </c>
      <c r="M229" s="2">
        <v>-3.2490974729241902E-2</v>
      </c>
      <c r="N229" s="3">
        <v>-2.18978102189781E-2</v>
      </c>
      <c r="O229" s="3">
        <v>-0.13268608414239499</v>
      </c>
    </row>
    <row r="230" spans="1:15" x14ac:dyDescent="0.3">
      <c r="A230" s="8" t="s">
        <v>199</v>
      </c>
      <c r="B230" s="8" t="s">
        <v>95</v>
      </c>
      <c r="C230" s="2">
        <v>0.625</v>
      </c>
      <c r="D230" s="2">
        <v>0.269230769230769</v>
      </c>
      <c r="E230" s="2">
        <v>-6.0606060606060601E-2</v>
      </c>
      <c r="F230" s="2">
        <v>6.4516129032258104E-2</v>
      </c>
      <c r="G230" s="2">
        <v>0.15151515151515199</v>
      </c>
      <c r="H230" s="2">
        <v>2.6315789473684199E-2</v>
      </c>
      <c r="I230" s="2">
        <v>0.15384615384615399</v>
      </c>
      <c r="J230" s="2">
        <v>-2.2222222222222199E-2</v>
      </c>
      <c r="K230" s="2">
        <v>6.8181818181818205E-2</v>
      </c>
      <c r="L230" s="2">
        <v>0.23404255319148901</v>
      </c>
      <c r="M230" s="2">
        <v>5.1724137931034503E-2</v>
      </c>
      <c r="N230" s="3">
        <v>0.35555555555555601</v>
      </c>
      <c r="O230" s="3">
        <v>0.84848484848484895</v>
      </c>
    </row>
    <row r="231" spans="1:15" x14ac:dyDescent="0.3">
      <c r="A231" s="8" t="s">
        <v>199</v>
      </c>
      <c r="B231" s="8" t="s">
        <v>96</v>
      </c>
      <c r="C231" s="2">
        <v>0.06</v>
      </c>
      <c r="D231" s="2">
        <v>1.88679245283019E-2</v>
      </c>
      <c r="E231" s="2">
        <v>0</v>
      </c>
      <c r="F231" s="2">
        <v>9.2592592592592601E-2</v>
      </c>
      <c r="G231" s="2">
        <v>-1.6949152542372899E-2</v>
      </c>
      <c r="H231" s="2">
        <v>-1.72413793103448E-2</v>
      </c>
      <c r="I231" s="2">
        <v>7.0175438596491196E-2</v>
      </c>
      <c r="J231" s="2">
        <v>-8.1967213114754106E-2</v>
      </c>
      <c r="K231" s="2">
        <v>0.17857142857142899</v>
      </c>
      <c r="L231" s="2">
        <v>0.16666666666666699</v>
      </c>
      <c r="M231" s="2">
        <v>0.28571428571428598</v>
      </c>
      <c r="N231" s="3">
        <v>0.62295081967213095</v>
      </c>
      <c r="O231" s="3">
        <v>0.83333333333333304</v>
      </c>
    </row>
    <row r="232" spans="1:15" x14ac:dyDescent="0.3">
      <c r="A232" s="8" t="s">
        <v>199</v>
      </c>
      <c r="B232" s="8" t="s">
        <v>97</v>
      </c>
      <c r="C232" s="2">
        <v>3.48027842227378E-3</v>
      </c>
      <c r="D232" s="2">
        <v>-5.3179190751445102E-2</v>
      </c>
      <c r="E232" s="2">
        <v>-6.22710622710623E-2</v>
      </c>
      <c r="F232" s="2">
        <v>-2.9947916666666699E-2</v>
      </c>
      <c r="G232" s="2">
        <v>-2.14765100671141E-2</v>
      </c>
      <c r="H232" s="2">
        <v>-3.0178326474622801E-2</v>
      </c>
      <c r="I232" s="2">
        <v>-2.8288543140028301E-2</v>
      </c>
      <c r="J232" s="2">
        <v>-3.05676855895196E-2</v>
      </c>
      <c r="K232" s="2">
        <v>3.0030030030029999E-3</v>
      </c>
      <c r="L232" s="2">
        <v>-0.130239520958084</v>
      </c>
      <c r="M232" s="2">
        <v>-9.2943201376936305E-2</v>
      </c>
      <c r="N232" s="3">
        <v>-0.23289665211062599</v>
      </c>
      <c r="O232" s="3">
        <v>-0.35653235653235699</v>
      </c>
    </row>
    <row r="233" spans="1:15" x14ac:dyDescent="0.3">
      <c r="A233" s="8" t="s">
        <v>199</v>
      </c>
      <c r="B233" s="8" t="s">
        <v>98</v>
      </c>
      <c r="C233" s="2">
        <v>4.6153846153846198E-2</v>
      </c>
      <c r="D233" s="2">
        <v>-3.3088235294117599E-2</v>
      </c>
      <c r="E233" s="2">
        <v>-8.7452471482889704E-2</v>
      </c>
      <c r="F233" s="2">
        <v>-4.1666666666666699E-2</v>
      </c>
      <c r="G233" s="2">
        <v>-1.7391304347826101E-2</v>
      </c>
      <c r="H233" s="2">
        <v>-2.21238938053097E-2</v>
      </c>
      <c r="I233" s="2">
        <v>-2.2624434389140299E-2</v>
      </c>
      <c r="J233" s="2">
        <v>-2.3148148148148098E-2</v>
      </c>
      <c r="K233" s="2">
        <v>-1.4218009478673001E-2</v>
      </c>
      <c r="L233" s="2">
        <v>-7.69230769230769E-2</v>
      </c>
      <c r="M233" s="2">
        <v>-0.114583333333333</v>
      </c>
      <c r="N233" s="3">
        <v>-0.21296296296296299</v>
      </c>
      <c r="O233" s="3">
        <v>-0.35361216730037998</v>
      </c>
    </row>
    <row r="234" spans="1:15" x14ac:dyDescent="0.3">
      <c r="A234" s="8" t="s">
        <v>200</v>
      </c>
      <c r="B234" s="8" t="s">
        <v>87</v>
      </c>
      <c r="C234" s="2">
        <v>-2.05223880597015E-2</v>
      </c>
      <c r="D234" s="2">
        <v>0.10285714285714299</v>
      </c>
      <c r="E234" s="2">
        <v>0.141623488773748</v>
      </c>
      <c r="F234" s="2">
        <v>6.9591527987897098E-2</v>
      </c>
      <c r="G234" s="2">
        <v>0.115983026874116</v>
      </c>
      <c r="H234" s="2">
        <v>5.9569074778200302E-2</v>
      </c>
      <c r="I234" s="2">
        <v>5.7416267942583699E-2</v>
      </c>
      <c r="J234" s="2">
        <v>7.9185520361990905E-2</v>
      </c>
      <c r="K234" s="2">
        <v>4.9266247379454897E-2</v>
      </c>
      <c r="L234" s="2">
        <v>6.1938061938061902E-2</v>
      </c>
      <c r="M234" s="2">
        <v>0.22389463781749799</v>
      </c>
      <c r="N234" s="3">
        <v>0.47171945701357498</v>
      </c>
      <c r="O234" s="3">
        <v>1.2469775474956799</v>
      </c>
    </row>
    <row r="235" spans="1:15" x14ac:dyDescent="0.3">
      <c r="A235" s="8" t="s">
        <v>200</v>
      </c>
      <c r="B235" s="8" t="s">
        <v>88</v>
      </c>
      <c r="C235" s="2">
        <v>-7.0391061452514003E-2</v>
      </c>
      <c r="D235" s="2">
        <v>1.2019230769230799E-2</v>
      </c>
      <c r="E235" s="2">
        <v>4.5130641330166303E-2</v>
      </c>
      <c r="F235" s="2">
        <v>3.4090909090909098E-3</v>
      </c>
      <c r="G235" s="2">
        <v>-1.6987542468856202E-2</v>
      </c>
      <c r="H235" s="2">
        <v>-1.0368663594469999E-2</v>
      </c>
      <c r="I235" s="2">
        <v>9.3131548311990702E-3</v>
      </c>
      <c r="J235" s="2">
        <v>1.73010380622837E-2</v>
      </c>
      <c r="K235" s="2">
        <v>3.8548752834467098E-2</v>
      </c>
      <c r="L235" s="2">
        <v>3.8209606986899597E-2</v>
      </c>
      <c r="M235" s="2">
        <v>0.27444794952681401</v>
      </c>
      <c r="N235" s="3">
        <v>0.397923875432526</v>
      </c>
      <c r="O235" s="3">
        <v>0.43942992874109299</v>
      </c>
    </row>
    <row r="236" spans="1:15" x14ac:dyDescent="0.3">
      <c r="A236" s="8" t="s">
        <v>200</v>
      </c>
      <c r="B236" s="8" t="s">
        <v>89</v>
      </c>
      <c r="C236" s="2">
        <v>8.6956521739130405E-2</v>
      </c>
      <c r="D236" s="2">
        <v>0.2</v>
      </c>
      <c r="E236" s="2">
        <v>0.266666666666667</v>
      </c>
      <c r="F236" s="2">
        <v>7.8947368421052599E-2</v>
      </c>
      <c r="G236" s="2">
        <v>0.12195121951219499</v>
      </c>
      <c r="H236" s="2">
        <v>2.1739130434782601E-2</v>
      </c>
      <c r="I236" s="2">
        <v>0.21276595744680901</v>
      </c>
      <c r="J236" s="2">
        <v>3.5087719298245598E-2</v>
      </c>
      <c r="K236" s="2">
        <v>0.101694915254237</v>
      </c>
      <c r="L236" s="2">
        <v>6.15384615384615E-2</v>
      </c>
      <c r="M236" s="2">
        <v>0.31884057971014501</v>
      </c>
      <c r="N236" s="3">
        <v>0.59649122807017496</v>
      </c>
      <c r="O236" s="3">
        <v>2.0333333333333301</v>
      </c>
    </row>
    <row r="237" spans="1:15" x14ac:dyDescent="0.3">
      <c r="A237" s="8" t="s">
        <v>200</v>
      </c>
      <c r="B237" s="8" t="s">
        <v>90</v>
      </c>
      <c r="C237" s="2">
        <v>-6.6666666666666693E-2</v>
      </c>
      <c r="D237" s="2">
        <v>0.17857142857142899</v>
      </c>
      <c r="E237" s="2">
        <v>0.19696969696969699</v>
      </c>
      <c r="F237" s="2">
        <v>3.7974683544303799E-2</v>
      </c>
      <c r="G237" s="2">
        <v>0.17073170731707299</v>
      </c>
      <c r="H237" s="2">
        <v>5.2083333333333301E-2</v>
      </c>
      <c r="I237" s="2">
        <v>8.9108910891089105E-2</v>
      </c>
      <c r="J237" s="2">
        <v>0.190909090909091</v>
      </c>
      <c r="K237" s="2">
        <v>0.36641221374045801</v>
      </c>
      <c r="L237" s="2">
        <v>0.223463687150838</v>
      </c>
      <c r="M237" s="2">
        <v>1.24657534246575</v>
      </c>
      <c r="N237" s="3">
        <v>3.47272727272727</v>
      </c>
      <c r="O237" s="3">
        <v>6.4545454545454497</v>
      </c>
    </row>
    <row r="238" spans="1:15" x14ac:dyDescent="0.3">
      <c r="A238" s="8" t="s">
        <v>200</v>
      </c>
      <c r="B238" s="8" t="s">
        <v>91</v>
      </c>
      <c r="C238" s="2">
        <v>-3.2786885245901599E-2</v>
      </c>
      <c r="D238" s="2">
        <v>0.101694915254237</v>
      </c>
      <c r="E238" s="2">
        <v>0.16923076923076899</v>
      </c>
      <c r="F238" s="2">
        <v>9.2105263157894704E-2</v>
      </c>
      <c r="G238" s="2">
        <v>0.14457831325301199</v>
      </c>
      <c r="H238" s="2">
        <v>7.3684210526315796E-2</v>
      </c>
      <c r="I238" s="2">
        <v>5.8823529411764698E-2</v>
      </c>
      <c r="J238" s="2">
        <v>8.3333333333333301E-2</v>
      </c>
      <c r="K238" s="2">
        <v>0.11965811965812</v>
      </c>
      <c r="L238" s="2">
        <v>5.34351145038168E-2</v>
      </c>
      <c r="M238" s="2">
        <v>0.123188405797101</v>
      </c>
      <c r="N238" s="3">
        <v>0.43518518518518501</v>
      </c>
      <c r="O238" s="3">
        <v>1.3846153846153799</v>
      </c>
    </row>
    <row r="239" spans="1:15" x14ac:dyDescent="0.3">
      <c r="A239" s="8" t="s">
        <v>200</v>
      </c>
      <c r="B239" s="8" t="s">
        <v>92</v>
      </c>
      <c r="C239" s="2">
        <v>0.08</v>
      </c>
      <c r="D239" s="2">
        <v>3.7037037037037E-2</v>
      </c>
      <c r="E239" s="2">
        <v>0</v>
      </c>
      <c r="F239" s="2">
        <v>3.5714285714285698E-2</v>
      </c>
      <c r="G239" s="2">
        <v>0</v>
      </c>
      <c r="H239" s="2">
        <v>6.8965517241379296E-2</v>
      </c>
      <c r="I239" s="2">
        <v>3.2258064516128997E-2</v>
      </c>
      <c r="J239" s="2">
        <v>-6.25E-2</v>
      </c>
      <c r="K239" s="2">
        <v>-3.3333333333333298E-2</v>
      </c>
      <c r="L239" s="2">
        <v>3.4482758620689703E-2</v>
      </c>
      <c r="M239" s="2">
        <v>0.233333333333333</v>
      </c>
      <c r="N239" s="3">
        <v>0.15625</v>
      </c>
      <c r="O239" s="3">
        <v>0.32142857142857101</v>
      </c>
    </row>
    <row r="240" spans="1:15" x14ac:dyDescent="0.3">
      <c r="A240" s="8" t="s">
        <v>200</v>
      </c>
      <c r="B240" s="8" t="s">
        <v>93</v>
      </c>
      <c r="C240" s="2">
        <v>-3.3427940712708902E-2</v>
      </c>
      <c r="D240" s="2">
        <v>1.53344208809135E-2</v>
      </c>
      <c r="E240" s="2">
        <v>2.3457583547557798E-2</v>
      </c>
      <c r="F240" s="2">
        <v>1.6954474097331199E-2</v>
      </c>
      <c r="G240" s="2">
        <v>7.4096943501080603E-3</v>
      </c>
      <c r="H240" s="2">
        <v>1.9920318725099601E-2</v>
      </c>
      <c r="I240" s="2">
        <v>-6.0096153846153795E-4</v>
      </c>
      <c r="J240" s="2">
        <v>1.71377029464823E-2</v>
      </c>
      <c r="K240" s="2">
        <v>1.9804906887378099E-2</v>
      </c>
      <c r="L240" s="2">
        <v>-1.04347826086957E-2</v>
      </c>
      <c r="M240" s="2">
        <v>6.0925600468658497E-2</v>
      </c>
      <c r="N240" s="3">
        <v>8.8995790739627198E-2</v>
      </c>
      <c r="O240" s="3">
        <v>0.163881748071979</v>
      </c>
    </row>
    <row r="241" spans="1:15" x14ac:dyDescent="0.3">
      <c r="A241" s="8" t="s">
        <v>200</v>
      </c>
      <c r="B241" s="8" t="s">
        <v>94</v>
      </c>
      <c r="C241" s="2">
        <v>-8.4033613445378096E-3</v>
      </c>
      <c r="D241" s="2">
        <v>-1.27118644067797E-2</v>
      </c>
      <c r="E241" s="2">
        <v>6.0085836909871203E-2</v>
      </c>
      <c r="F241" s="2">
        <v>3.6437246963562701E-2</v>
      </c>
      <c r="G241" s="2">
        <v>5.078125E-2</v>
      </c>
      <c r="H241" s="2">
        <v>-3.7174721189591098E-3</v>
      </c>
      <c r="I241" s="2">
        <v>-1.1194029850746299E-2</v>
      </c>
      <c r="J241" s="2">
        <v>3.0188679245282998E-2</v>
      </c>
      <c r="K241" s="2">
        <v>7.3260073260073305E-2</v>
      </c>
      <c r="L241" s="2">
        <v>-7.8498293515358405E-2</v>
      </c>
      <c r="M241" s="2">
        <v>8.8888888888888906E-2</v>
      </c>
      <c r="N241" s="3">
        <v>0.109433962264151</v>
      </c>
      <c r="O241" s="3">
        <v>0.26180257510729599</v>
      </c>
    </row>
    <row r="242" spans="1:15" x14ac:dyDescent="0.3">
      <c r="A242" s="8" t="s">
        <v>200</v>
      </c>
      <c r="B242" s="8" t="s">
        <v>95</v>
      </c>
      <c r="C242" s="2">
        <v>0</v>
      </c>
      <c r="D242" s="2">
        <v>9.375E-2</v>
      </c>
      <c r="E242" s="2">
        <v>0.314285714285714</v>
      </c>
      <c r="F242" s="2">
        <v>0.15217391304347799</v>
      </c>
      <c r="G242" s="2">
        <v>7.5471698113207503E-2</v>
      </c>
      <c r="H242" s="2">
        <v>0</v>
      </c>
      <c r="I242" s="2">
        <v>0.12280701754386</v>
      </c>
      <c r="J242" s="2">
        <v>7.8125E-2</v>
      </c>
      <c r="K242" s="2">
        <v>0.13043478260869601</v>
      </c>
      <c r="L242" s="2">
        <v>0.115384615384615</v>
      </c>
      <c r="M242" s="2">
        <v>0.20689655172413801</v>
      </c>
      <c r="N242" s="3">
        <v>0.640625</v>
      </c>
      <c r="O242" s="3">
        <v>2</v>
      </c>
    </row>
    <row r="243" spans="1:15" x14ac:dyDescent="0.3">
      <c r="A243" s="8" t="s">
        <v>200</v>
      </c>
      <c r="B243" s="8" t="s">
        <v>96</v>
      </c>
      <c r="C243" s="2">
        <v>-0.11363636363636399</v>
      </c>
      <c r="D243" s="2">
        <v>0.128205128205128</v>
      </c>
      <c r="E243" s="2">
        <v>0.29545454545454503</v>
      </c>
      <c r="F243" s="2">
        <v>5.2631578947368397E-2</v>
      </c>
      <c r="G243" s="2">
        <v>6.6666666666666693E-2</v>
      </c>
      <c r="H243" s="2">
        <v>4.6875E-2</v>
      </c>
      <c r="I243" s="2">
        <v>2.9850746268656699E-2</v>
      </c>
      <c r="J243" s="2">
        <v>0.15942028985507201</v>
      </c>
      <c r="K243" s="2">
        <v>0.16250000000000001</v>
      </c>
      <c r="L243" s="2">
        <v>1.0752688172042999E-2</v>
      </c>
      <c r="M243" s="2">
        <v>0.57446808510638303</v>
      </c>
      <c r="N243" s="3">
        <v>1.14492753623188</v>
      </c>
      <c r="O243" s="3">
        <v>2.3636363636363602</v>
      </c>
    </row>
    <row r="244" spans="1:15" x14ac:dyDescent="0.3">
      <c r="A244" s="8" t="s">
        <v>200</v>
      </c>
      <c r="B244" s="8" t="s">
        <v>97</v>
      </c>
      <c r="C244" s="2">
        <v>-3.8258575197889201E-2</v>
      </c>
      <c r="D244" s="2">
        <v>-2.3319615912208502E-2</v>
      </c>
      <c r="E244" s="2">
        <v>-3.0898876404494399E-2</v>
      </c>
      <c r="F244" s="2">
        <v>-3.0434782608695699E-2</v>
      </c>
      <c r="G244" s="2">
        <v>-1.9431988041853501E-2</v>
      </c>
      <c r="H244" s="2">
        <v>-1.3719512195122E-2</v>
      </c>
      <c r="I244" s="2">
        <v>-3.86398763523957E-2</v>
      </c>
      <c r="J244" s="2">
        <v>-2.2508038585209E-2</v>
      </c>
      <c r="K244" s="2">
        <v>-8.2236842105263205E-3</v>
      </c>
      <c r="L244" s="2">
        <v>-0.134328358208955</v>
      </c>
      <c r="M244" s="2">
        <v>-0.10344827586206901</v>
      </c>
      <c r="N244" s="3">
        <v>-0.247588424437299</v>
      </c>
      <c r="O244" s="3">
        <v>-0.34269662921348298</v>
      </c>
    </row>
    <row r="245" spans="1:15" x14ac:dyDescent="0.3">
      <c r="A245" s="8" t="s">
        <v>200</v>
      </c>
      <c r="B245" s="8" t="s">
        <v>98</v>
      </c>
      <c r="C245" s="2">
        <v>-3.4934497816593899E-2</v>
      </c>
      <c r="D245" s="2">
        <v>-1.35746606334842E-2</v>
      </c>
      <c r="E245" s="2">
        <v>-9.1743119266055103E-3</v>
      </c>
      <c r="F245" s="2">
        <v>-1.38888888888889E-2</v>
      </c>
      <c r="G245" s="2">
        <v>-2.8169014084507001E-2</v>
      </c>
      <c r="H245" s="2">
        <v>-5.7971014492753603E-2</v>
      </c>
      <c r="I245" s="2">
        <v>5.1282051282051299E-3</v>
      </c>
      <c r="J245" s="2">
        <v>5.1020408163265302E-3</v>
      </c>
      <c r="K245" s="2">
        <v>1.5228426395939101E-2</v>
      </c>
      <c r="L245" s="2">
        <v>-0.18</v>
      </c>
      <c r="M245" s="2">
        <v>2.4390243902439001E-2</v>
      </c>
      <c r="N245" s="3">
        <v>-0.14285714285714299</v>
      </c>
      <c r="O245" s="3">
        <v>-0.22935779816513799</v>
      </c>
    </row>
    <row r="246" spans="1:15" x14ac:dyDescent="0.3">
      <c r="A246" s="8" t="s">
        <v>201</v>
      </c>
      <c r="B246" s="8" t="s">
        <v>87</v>
      </c>
      <c r="C246" s="2">
        <v>9.3062605752961103E-2</v>
      </c>
      <c r="D246" s="2">
        <v>6.3467492260061903E-2</v>
      </c>
      <c r="E246" s="2">
        <v>-5.3857350800582203E-2</v>
      </c>
      <c r="F246" s="2">
        <v>9.6923076923076903E-2</v>
      </c>
      <c r="G246" s="2">
        <v>0.105189340813464</v>
      </c>
      <c r="H246" s="2">
        <v>3.2994923857868001E-2</v>
      </c>
      <c r="I246" s="2">
        <v>4.5454545454545497E-2</v>
      </c>
      <c r="J246" s="2">
        <v>0.26086956521739102</v>
      </c>
      <c r="K246" s="2">
        <v>1.1183597390493899E-2</v>
      </c>
      <c r="L246" s="2">
        <v>8.7557603686635899E-2</v>
      </c>
      <c r="M246" s="2">
        <v>4.0677966101694898E-2</v>
      </c>
      <c r="N246" s="3">
        <v>0.44300822561692099</v>
      </c>
      <c r="O246" s="3">
        <v>0.78748180494905395</v>
      </c>
    </row>
    <row r="247" spans="1:15" x14ac:dyDescent="0.3">
      <c r="A247" s="8" t="s">
        <v>201</v>
      </c>
      <c r="B247" s="8" t="s">
        <v>88</v>
      </c>
      <c r="C247" s="2">
        <v>7.1544715447154503E-2</v>
      </c>
      <c r="D247" s="2">
        <v>6.0698027314112302E-3</v>
      </c>
      <c r="E247" s="2">
        <v>-7.0889894419306196E-2</v>
      </c>
      <c r="F247" s="2">
        <v>2.43506493506494E-2</v>
      </c>
      <c r="G247" s="2">
        <v>-9.5087163232963606E-3</v>
      </c>
      <c r="H247" s="2">
        <v>-1.44E-2</v>
      </c>
      <c r="I247" s="2">
        <v>9.74025974025974E-3</v>
      </c>
      <c r="J247" s="2">
        <v>0.14147909967845701</v>
      </c>
      <c r="K247" s="2">
        <v>5.7746478873239401E-2</v>
      </c>
      <c r="L247" s="2">
        <v>9.72037283621838E-2</v>
      </c>
      <c r="M247" s="2">
        <v>5.5825242718446598E-2</v>
      </c>
      <c r="N247" s="3">
        <v>0.398713826366559</v>
      </c>
      <c r="O247" s="3">
        <v>0.31221719457013603</v>
      </c>
    </row>
    <row r="248" spans="1:15" x14ac:dyDescent="0.3">
      <c r="A248" s="8" t="s">
        <v>201</v>
      </c>
      <c r="B248" s="8" t="s">
        <v>89</v>
      </c>
      <c r="C248" s="2">
        <v>0.31034482758620702</v>
      </c>
      <c r="D248" s="2">
        <v>7.8947368421052599E-2</v>
      </c>
      <c r="E248" s="2">
        <v>0.12195121951219499</v>
      </c>
      <c r="F248" s="2">
        <v>0.173913043478261</v>
      </c>
      <c r="G248" s="2">
        <v>9.2592592592592601E-2</v>
      </c>
      <c r="H248" s="2">
        <v>0.152542372881356</v>
      </c>
      <c r="I248" s="2">
        <v>0.14705882352941199</v>
      </c>
      <c r="J248" s="2">
        <v>0.243589743589744</v>
      </c>
      <c r="K248" s="2">
        <v>7.2164948453608199E-2</v>
      </c>
      <c r="L248" s="2">
        <v>0.115384615384615</v>
      </c>
      <c r="M248" s="2">
        <v>8.6206896551724102E-3</v>
      </c>
      <c r="N248" s="3">
        <v>0.5</v>
      </c>
      <c r="O248" s="3">
        <v>1.8536585365853699</v>
      </c>
    </row>
    <row r="249" spans="1:15" x14ac:dyDescent="0.3">
      <c r="A249" s="8" t="s">
        <v>201</v>
      </c>
      <c r="B249" s="8" t="s">
        <v>90</v>
      </c>
      <c r="C249" s="2">
        <v>5.6603773584905703E-2</v>
      </c>
      <c r="D249" s="2">
        <v>8.9285714285714298E-3</v>
      </c>
      <c r="E249" s="2">
        <v>7.9646017699115002E-2</v>
      </c>
      <c r="F249" s="2">
        <v>4.0983606557376998E-2</v>
      </c>
      <c r="G249" s="2">
        <v>7.8740157480314994E-3</v>
      </c>
      <c r="H249" s="2">
        <v>-1.5625E-2</v>
      </c>
      <c r="I249" s="2">
        <v>0.19047619047618999</v>
      </c>
      <c r="J249" s="2">
        <v>0.21333333333333299</v>
      </c>
      <c r="K249" s="2">
        <v>9.3406593406593394E-2</v>
      </c>
      <c r="L249" s="2">
        <v>0.17085427135678399</v>
      </c>
      <c r="M249" s="2">
        <v>0.19742489270386299</v>
      </c>
      <c r="N249" s="3">
        <v>0.86</v>
      </c>
      <c r="O249" s="3">
        <v>1.46902654867257</v>
      </c>
    </row>
    <row r="250" spans="1:15" x14ac:dyDescent="0.3">
      <c r="A250" s="8" t="s">
        <v>201</v>
      </c>
      <c r="B250" s="8" t="s">
        <v>91</v>
      </c>
      <c r="C250" s="2">
        <v>5.95238095238095E-2</v>
      </c>
      <c r="D250" s="2">
        <v>5.6179775280898903E-2</v>
      </c>
      <c r="E250" s="2">
        <v>0.12765957446808501</v>
      </c>
      <c r="F250" s="2">
        <v>7.5471698113207503E-2</v>
      </c>
      <c r="G250" s="2">
        <v>0.12280701754386</v>
      </c>
      <c r="H250" s="2">
        <v>3.125E-2</v>
      </c>
      <c r="I250" s="2">
        <v>3.7878787878787901E-2</v>
      </c>
      <c r="J250" s="2">
        <v>7.2992700729927001E-2</v>
      </c>
      <c r="K250" s="2">
        <v>9.5238095238095205E-2</v>
      </c>
      <c r="L250" s="2">
        <v>0.111801242236025</v>
      </c>
      <c r="M250" s="2">
        <v>-2.7932960893854698E-2</v>
      </c>
      <c r="N250" s="3">
        <v>0.27007299270072999</v>
      </c>
      <c r="O250" s="3">
        <v>0.85106382978723405</v>
      </c>
    </row>
    <row r="251" spans="1:15" x14ac:dyDescent="0.3">
      <c r="A251" s="8" t="s">
        <v>201</v>
      </c>
      <c r="B251" s="8" t="s">
        <v>92</v>
      </c>
      <c r="C251" s="2">
        <v>0.15384615384615399</v>
      </c>
      <c r="D251" s="2">
        <v>-6.6666666666666693E-2</v>
      </c>
      <c r="E251" s="2">
        <v>7.1428571428571397E-2</v>
      </c>
      <c r="F251" s="2">
        <v>-3.3333333333333298E-2</v>
      </c>
      <c r="G251" s="2">
        <v>0</v>
      </c>
      <c r="H251" s="2">
        <v>3.4482758620689703E-2</v>
      </c>
      <c r="I251" s="2">
        <v>6.6666666666666693E-2</v>
      </c>
      <c r="J251" s="2">
        <v>3.125E-2</v>
      </c>
      <c r="K251" s="2">
        <v>0.15151515151515199</v>
      </c>
      <c r="L251" s="2">
        <v>0.157894736842105</v>
      </c>
      <c r="M251" s="2">
        <v>0.11363636363636399</v>
      </c>
      <c r="N251" s="3">
        <v>0.53125</v>
      </c>
      <c r="O251" s="3">
        <v>0.75</v>
      </c>
    </row>
    <row r="252" spans="1:15" x14ac:dyDescent="0.3">
      <c r="A252" s="8" t="s">
        <v>201</v>
      </c>
      <c r="B252" s="8" t="s">
        <v>93</v>
      </c>
      <c r="C252" s="2">
        <v>1.16354234001293E-2</v>
      </c>
      <c r="D252" s="2">
        <v>-6.6027689030883898E-3</v>
      </c>
      <c r="E252" s="2">
        <v>-3.77358490566038E-2</v>
      </c>
      <c r="F252" s="2">
        <v>1.5151515151515201E-2</v>
      </c>
      <c r="G252" s="2">
        <v>7.02370500438982E-3</v>
      </c>
      <c r="H252" s="2">
        <v>-1.50392327811683E-2</v>
      </c>
      <c r="I252" s="2">
        <v>-1.77030316441691E-3</v>
      </c>
      <c r="J252" s="2">
        <v>7.9361560629572198E-2</v>
      </c>
      <c r="K252" s="2">
        <v>-3.4298623947422502E-2</v>
      </c>
      <c r="L252" s="2">
        <v>1.6801361122926399E-2</v>
      </c>
      <c r="M252" s="2">
        <v>3.1374189500104599E-3</v>
      </c>
      <c r="N252" s="3">
        <v>6.3178896031922005E-2</v>
      </c>
      <c r="O252" s="3">
        <v>2.83018867924528E-2</v>
      </c>
    </row>
    <row r="253" spans="1:15" x14ac:dyDescent="0.3">
      <c r="A253" s="8" t="s">
        <v>201</v>
      </c>
      <c r="B253" s="8" t="s">
        <v>94</v>
      </c>
      <c r="C253" s="2">
        <v>5.0420168067226899E-2</v>
      </c>
      <c r="D253" s="2">
        <v>-3.2000000000000001E-2</v>
      </c>
      <c r="E253" s="2">
        <v>-3.5123966942148803E-2</v>
      </c>
      <c r="F253" s="2">
        <v>-1.7130620985010701E-2</v>
      </c>
      <c r="G253" s="2">
        <v>4.3572984749455299E-3</v>
      </c>
      <c r="H253" s="2">
        <v>2.60303687635575E-2</v>
      </c>
      <c r="I253" s="2">
        <v>0</v>
      </c>
      <c r="J253" s="2">
        <v>2.5369978858350999E-2</v>
      </c>
      <c r="K253" s="2">
        <v>-2.0618556701030898E-3</v>
      </c>
      <c r="L253" s="2">
        <v>8.2644628099173608E-3</v>
      </c>
      <c r="M253" s="2">
        <v>-8.1967213114754103E-3</v>
      </c>
      <c r="N253" s="3">
        <v>2.32558139534884E-2</v>
      </c>
      <c r="O253" s="3">
        <v>0</v>
      </c>
    </row>
    <row r="254" spans="1:15" x14ac:dyDescent="0.3">
      <c r="A254" s="8" t="s">
        <v>201</v>
      </c>
      <c r="B254" s="8" t="s">
        <v>95</v>
      </c>
      <c r="C254" s="2">
        <v>0.29729729729729698</v>
      </c>
      <c r="D254" s="2">
        <v>-6.25E-2</v>
      </c>
      <c r="E254" s="2">
        <v>6.6666666666666693E-2</v>
      </c>
      <c r="F254" s="2">
        <v>0.1875</v>
      </c>
      <c r="G254" s="2">
        <v>0.157894736842105</v>
      </c>
      <c r="H254" s="2">
        <v>-1.5151515151515201E-2</v>
      </c>
      <c r="I254" s="2">
        <v>0.30769230769230799</v>
      </c>
      <c r="J254" s="2">
        <v>0.188235294117647</v>
      </c>
      <c r="K254" s="2">
        <v>0</v>
      </c>
      <c r="L254" s="2">
        <v>0.13861386138613899</v>
      </c>
      <c r="M254" s="2">
        <v>9.5652173913043495E-2</v>
      </c>
      <c r="N254" s="3">
        <v>0.48235294117647098</v>
      </c>
      <c r="O254" s="3">
        <v>1.8</v>
      </c>
    </row>
    <row r="255" spans="1:15" x14ac:dyDescent="0.3">
      <c r="A255" s="8" t="s">
        <v>201</v>
      </c>
      <c r="B255" s="8" t="s">
        <v>96</v>
      </c>
      <c r="C255" s="2">
        <v>5.5555555555555601E-2</v>
      </c>
      <c r="D255" s="2">
        <v>-0.105263157894737</v>
      </c>
      <c r="E255" s="2">
        <v>-1.9607843137254902E-2</v>
      </c>
      <c r="F255" s="2">
        <v>-0.02</v>
      </c>
      <c r="G255" s="2">
        <v>8.1632653061224497E-2</v>
      </c>
      <c r="H255" s="2">
        <v>3.77358490566038E-2</v>
      </c>
      <c r="I255" s="2">
        <v>9.0909090909090898E-2</v>
      </c>
      <c r="J255" s="2">
        <v>0.133333333333333</v>
      </c>
      <c r="K255" s="2">
        <v>0.161764705882353</v>
      </c>
      <c r="L255" s="2">
        <v>7.5949367088607597E-2</v>
      </c>
      <c r="M255" s="2">
        <v>0.247058823529412</v>
      </c>
      <c r="N255" s="3">
        <v>0.76666666666666705</v>
      </c>
      <c r="O255" s="3">
        <v>1.07843137254902</v>
      </c>
    </row>
    <row r="256" spans="1:15" x14ac:dyDescent="0.3">
      <c r="A256" s="8" t="s">
        <v>201</v>
      </c>
      <c r="B256" s="8" t="s">
        <v>97</v>
      </c>
      <c r="C256" s="2">
        <v>-1.1799410029498501E-2</v>
      </c>
      <c r="D256" s="2">
        <v>-4.7761194029850698E-2</v>
      </c>
      <c r="E256" s="2">
        <v>-9.9268547544409599E-2</v>
      </c>
      <c r="F256" s="2">
        <v>-2.7842227378190299E-2</v>
      </c>
      <c r="G256" s="2">
        <v>-2.62529832935561E-2</v>
      </c>
      <c r="H256" s="2">
        <v>-3.06372549019608E-2</v>
      </c>
      <c r="I256" s="2">
        <v>-2.52844500632111E-2</v>
      </c>
      <c r="J256" s="2">
        <v>4.7989623865110201E-2</v>
      </c>
      <c r="K256" s="2">
        <v>-3.0940594059405899E-2</v>
      </c>
      <c r="L256" s="2">
        <v>-0.14048531289910601</v>
      </c>
      <c r="M256" s="2">
        <v>-0.12035661218425001</v>
      </c>
      <c r="N256" s="3">
        <v>-0.23216601815823601</v>
      </c>
      <c r="O256" s="3">
        <v>-0.38140020898641602</v>
      </c>
    </row>
    <row r="257" spans="1:15" x14ac:dyDescent="0.3">
      <c r="A257" s="8" t="s">
        <v>201</v>
      </c>
      <c r="B257" s="8" t="s">
        <v>98</v>
      </c>
      <c r="C257" s="2">
        <v>2.9411764705882401E-2</v>
      </c>
      <c r="D257" s="2">
        <v>-4.8979591836734698E-2</v>
      </c>
      <c r="E257" s="2">
        <v>-3.8626609442060103E-2</v>
      </c>
      <c r="F257" s="2">
        <v>-7.1428571428571397E-2</v>
      </c>
      <c r="G257" s="2">
        <v>-4.3269230769230803E-2</v>
      </c>
      <c r="H257" s="2">
        <v>-3.0150753768844199E-2</v>
      </c>
      <c r="I257" s="2">
        <v>-3.6269430051813503E-2</v>
      </c>
      <c r="J257" s="2">
        <v>7.5268817204301106E-2</v>
      </c>
      <c r="K257" s="2">
        <v>-0.01</v>
      </c>
      <c r="L257" s="2">
        <v>-0.13636363636363599</v>
      </c>
      <c r="M257" s="2">
        <v>-4.0935672514619902E-2</v>
      </c>
      <c r="N257" s="3">
        <v>-0.118279569892473</v>
      </c>
      <c r="O257" s="3">
        <v>-0.29613733905579398</v>
      </c>
    </row>
    <row r="258" spans="1:15" x14ac:dyDescent="0.3">
      <c r="A258" s="8" t="s">
        <v>202</v>
      </c>
      <c r="B258" s="8" t="s">
        <v>87</v>
      </c>
      <c r="C258" s="2">
        <v>6.7164179104477598E-2</v>
      </c>
      <c r="D258" s="2">
        <v>4.8951048951049E-2</v>
      </c>
      <c r="E258" s="2">
        <v>0.49333333333333301</v>
      </c>
      <c r="F258" s="2">
        <v>5.3571428571428603E-2</v>
      </c>
      <c r="G258" s="2">
        <v>3.8135593220338999E-2</v>
      </c>
      <c r="H258" s="2">
        <v>0.118367346938776</v>
      </c>
      <c r="I258" s="2">
        <v>7.6642335766423403E-2</v>
      </c>
      <c r="J258" s="2">
        <v>-0.29830508474576301</v>
      </c>
      <c r="K258" s="2">
        <v>5.3140096618357502E-2</v>
      </c>
      <c r="L258" s="2">
        <v>9.1743119266055103E-3</v>
      </c>
      <c r="M258" s="2">
        <v>3.1818181818181801E-2</v>
      </c>
      <c r="N258" s="3">
        <v>-0.23050847457627099</v>
      </c>
      <c r="O258" s="3">
        <v>0.51333333333333298</v>
      </c>
    </row>
    <row r="259" spans="1:15" x14ac:dyDescent="0.3">
      <c r="A259" s="8" t="s">
        <v>202</v>
      </c>
      <c r="B259" s="8" t="s">
        <v>88</v>
      </c>
      <c r="C259" s="2">
        <v>-9.3023255813953501E-2</v>
      </c>
      <c r="D259" s="2">
        <v>5.1282051282051301E-2</v>
      </c>
      <c r="E259" s="2">
        <v>0.39024390243902402</v>
      </c>
      <c r="F259" s="2">
        <v>-3.5087719298245598E-2</v>
      </c>
      <c r="G259" s="2">
        <v>6.0606060606060597E-3</v>
      </c>
      <c r="H259" s="2">
        <v>3.6144578313252997E-2</v>
      </c>
      <c r="I259" s="2">
        <v>1.16279069767442E-2</v>
      </c>
      <c r="J259" s="2">
        <v>-0.13793103448275901</v>
      </c>
      <c r="K259" s="2">
        <v>8.6666666666666697E-2</v>
      </c>
      <c r="L259" s="2">
        <v>8.5889570552147201E-2</v>
      </c>
      <c r="M259" s="2">
        <v>0.17514124293785299</v>
      </c>
      <c r="N259" s="3">
        <v>0.195402298850575</v>
      </c>
      <c r="O259" s="3">
        <v>0.69105691056910601</v>
      </c>
    </row>
    <row r="260" spans="1:15" x14ac:dyDescent="0.3">
      <c r="A260" s="8" t="s">
        <v>202</v>
      </c>
      <c r="B260" s="8" t="s">
        <v>89</v>
      </c>
      <c r="C260" s="2">
        <v>0.22222222222222199</v>
      </c>
      <c r="D260" s="2">
        <v>9.0909090909090898E-2</v>
      </c>
      <c r="E260" s="2">
        <v>0.16666666666666699</v>
      </c>
      <c r="F260" s="2">
        <v>0.14285714285714299</v>
      </c>
      <c r="G260" s="2">
        <v>-6.25E-2</v>
      </c>
      <c r="H260" s="2">
        <v>0</v>
      </c>
      <c r="I260" s="2">
        <v>0.4</v>
      </c>
      <c r="J260" s="2">
        <v>-4.7619047619047603E-2</v>
      </c>
      <c r="K260" s="2">
        <v>0.2</v>
      </c>
      <c r="L260" s="2">
        <v>8.3333333333333301E-2</v>
      </c>
      <c r="M260" s="2">
        <v>0.115384615384615</v>
      </c>
      <c r="N260" s="3">
        <v>0.38095238095238099</v>
      </c>
      <c r="O260" s="3">
        <v>1.4166666666666701</v>
      </c>
    </row>
    <row r="261" spans="1:15" x14ac:dyDescent="0.3">
      <c r="A261" s="8" t="s">
        <v>202</v>
      </c>
      <c r="B261" s="8" t="s">
        <v>90</v>
      </c>
      <c r="C261" s="2">
        <v>-6.25E-2</v>
      </c>
      <c r="D261" s="2">
        <v>6.6666666666666693E-2</v>
      </c>
      <c r="E261" s="2">
        <v>6.25E-2</v>
      </c>
      <c r="F261" s="2">
        <v>0</v>
      </c>
      <c r="G261" s="2">
        <v>0.11764705882352899</v>
      </c>
      <c r="H261" s="2">
        <v>0.105263157894737</v>
      </c>
      <c r="I261" s="2">
        <v>0.42857142857142899</v>
      </c>
      <c r="J261" s="2">
        <v>-3.3333333333333298E-2</v>
      </c>
      <c r="K261" s="2">
        <v>0.48275862068965503</v>
      </c>
      <c r="L261" s="2">
        <v>0.418604651162791</v>
      </c>
      <c r="M261" s="2">
        <v>0.86885245901639296</v>
      </c>
      <c r="N261" s="3">
        <v>2.8</v>
      </c>
      <c r="O261" s="3">
        <v>6.125</v>
      </c>
    </row>
    <row r="262" spans="1:15" x14ac:dyDescent="0.3">
      <c r="A262" s="8" t="s">
        <v>202</v>
      </c>
      <c r="B262" s="8" t="s">
        <v>91</v>
      </c>
      <c r="C262" s="2">
        <v>0</v>
      </c>
      <c r="D262" s="2">
        <v>5.6603773584905703E-2</v>
      </c>
      <c r="E262" s="2">
        <v>0.17857142857142899</v>
      </c>
      <c r="F262" s="2">
        <v>9.0909090909090898E-2</v>
      </c>
      <c r="G262" s="2">
        <v>6.9444444444444406E-2</v>
      </c>
      <c r="H262" s="2">
        <v>-3.8961038961039002E-2</v>
      </c>
      <c r="I262" s="2">
        <v>0.14864864864864899</v>
      </c>
      <c r="J262" s="2">
        <v>-4.7058823529411799E-2</v>
      </c>
      <c r="K262" s="2">
        <v>-2.4691358024691398E-2</v>
      </c>
      <c r="L262" s="2">
        <v>3.7974683544303799E-2</v>
      </c>
      <c r="M262" s="2">
        <v>6.0975609756097601E-2</v>
      </c>
      <c r="N262" s="3">
        <v>2.3529411764705899E-2</v>
      </c>
      <c r="O262" s="3">
        <v>0.55357142857142905</v>
      </c>
    </row>
    <row r="263" spans="1:15" x14ac:dyDescent="0.3">
      <c r="A263" s="8" t="s">
        <v>202</v>
      </c>
      <c r="B263" s="8" t="s">
        <v>92</v>
      </c>
      <c r="C263" s="2">
        <v>-0.1</v>
      </c>
      <c r="D263" s="2">
        <v>-0.11111111111111099</v>
      </c>
      <c r="E263" s="2">
        <v>0.5</v>
      </c>
      <c r="F263" s="2">
        <v>-8.3333333333333301E-2</v>
      </c>
      <c r="G263" s="2">
        <v>0</v>
      </c>
      <c r="H263" s="2">
        <v>-9.0909090909090898E-2</v>
      </c>
      <c r="I263" s="2">
        <v>0.1</v>
      </c>
      <c r="J263" s="2">
        <v>-9.0909090909090898E-2</v>
      </c>
      <c r="K263" s="2">
        <v>0.2</v>
      </c>
      <c r="L263" s="2">
        <v>0.25</v>
      </c>
      <c r="M263" s="2">
        <v>0.133333333333333</v>
      </c>
      <c r="N263" s="3">
        <v>0.54545454545454497</v>
      </c>
      <c r="O263" s="3">
        <v>1.125</v>
      </c>
    </row>
    <row r="264" spans="1:15" x14ac:dyDescent="0.3">
      <c r="A264" s="8" t="s">
        <v>202</v>
      </c>
      <c r="B264" s="8" t="s">
        <v>93</v>
      </c>
      <c r="C264" s="2">
        <v>-1.7989925641640699E-2</v>
      </c>
      <c r="D264" s="2">
        <v>2.1983390327308299E-3</v>
      </c>
      <c r="E264" s="2">
        <v>5.43504752620034E-2</v>
      </c>
      <c r="F264" s="2">
        <v>1.0171058714748001E-2</v>
      </c>
      <c r="G264" s="2">
        <v>2.8375286041189898E-2</v>
      </c>
      <c r="H264" s="2">
        <v>2.3141967067200699E-2</v>
      </c>
      <c r="I264" s="2">
        <v>2.00086994345368E-2</v>
      </c>
      <c r="J264" s="2">
        <v>1.7057569296375301E-2</v>
      </c>
      <c r="K264" s="2">
        <v>2.7882599580712802E-2</v>
      </c>
      <c r="L264" s="2">
        <v>-1.52967570874975E-2</v>
      </c>
      <c r="M264" s="2">
        <v>9.1135045567522794E-3</v>
      </c>
      <c r="N264" s="3">
        <v>3.8805970149253702E-2</v>
      </c>
      <c r="O264" s="3">
        <v>0.187423836217402</v>
      </c>
    </row>
    <row r="265" spans="1:15" x14ac:dyDescent="0.3">
      <c r="A265" s="8" t="s">
        <v>202</v>
      </c>
      <c r="B265" s="8" t="s">
        <v>94</v>
      </c>
      <c r="C265" s="2">
        <v>3.2727272727272702E-2</v>
      </c>
      <c r="D265" s="2">
        <v>-3.5211267605633798E-2</v>
      </c>
      <c r="E265" s="2">
        <v>5.1094890510948898E-2</v>
      </c>
      <c r="F265" s="2">
        <v>0</v>
      </c>
      <c r="G265" s="2">
        <v>-1.0416666666666701E-2</v>
      </c>
      <c r="H265" s="2">
        <v>3.5087719298245602E-3</v>
      </c>
      <c r="I265" s="2">
        <v>6.9930069930069904E-3</v>
      </c>
      <c r="J265" s="2">
        <v>1.0416666666666701E-2</v>
      </c>
      <c r="K265" s="2">
        <v>2.40549828178694E-2</v>
      </c>
      <c r="L265" s="2">
        <v>-6.7114093959731499E-3</v>
      </c>
      <c r="M265" s="2">
        <v>2.7027027027027001E-2</v>
      </c>
      <c r="N265" s="3">
        <v>5.5555555555555601E-2</v>
      </c>
      <c r="O265" s="3">
        <v>0.109489051094891</v>
      </c>
    </row>
    <row r="266" spans="1:15" x14ac:dyDescent="0.3">
      <c r="A266" s="8" t="s">
        <v>202</v>
      </c>
      <c r="B266" s="8" t="s">
        <v>95</v>
      </c>
      <c r="C266" s="2">
        <v>0</v>
      </c>
      <c r="D266" s="2">
        <v>0</v>
      </c>
      <c r="E266" s="2">
        <v>0.25</v>
      </c>
      <c r="F266" s="2">
        <v>0</v>
      </c>
      <c r="G266" s="2">
        <v>0</v>
      </c>
      <c r="H266" s="2">
        <v>0.1</v>
      </c>
      <c r="I266" s="2">
        <v>0.31818181818181801</v>
      </c>
      <c r="J266" s="2">
        <v>-6.8965517241379296E-2</v>
      </c>
      <c r="K266" s="2">
        <v>7.4074074074074098E-2</v>
      </c>
      <c r="L266" s="2">
        <v>6.8965517241379296E-2</v>
      </c>
      <c r="M266" s="2">
        <v>3.2258064516128997E-2</v>
      </c>
      <c r="N266" s="3">
        <v>0.10344827586206901</v>
      </c>
      <c r="O266" s="3">
        <v>1</v>
      </c>
    </row>
    <row r="267" spans="1:15" x14ac:dyDescent="0.3">
      <c r="A267" s="8" t="s">
        <v>202</v>
      </c>
      <c r="B267" s="8" t="s">
        <v>96</v>
      </c>
      <c r="C267" s="2">
        <v>0</v>
      </c>
      <c r="D267" s="2">
        <v>0.22222222222222199</v>
      </c>
      <c r="E267" s="2">
        <v>0.36363636363636398</v>
      </c>
      <c r="F267" s="2">
        <v>0</v>
      </c>
      <c r="G267" s="2">
        <v>-6.6666666666666693E-2</v>
      </c>
      <c r="H267" s="2">
        <v>0.214285714285714</v>
      </c>
      <c r="I267" s="2">
        <v>0.17647058823529399</v>
      </c>
      <c r="J267" s="2">
        <v>-0.05</v>
      </c>
      <c r="K267" s="2">
        <v>0.105263157894737</v>
      </c>
      <c r="L267" s="2">
        <v>0.33333333333333298</v>
      </c>
      <c r="M267" s="2">
        <v>0.214285714285714</v>
      </c>
      <c r="N267" s="3">
        <v>0.7</v>
      </c>
      <c r="O267" s="3">
        <v>2.0909090909090899</v>
      </c>
    </row>
    <row r="268" spans="1:15" x14ac:dyDescent="0.3">
      <c r="A268" s="8" t="s">
        <v>202</v>
      </c>
      <c r="B268" s="8" t="s">
        <v>97</v>
      </c>
      <c r="C268" s="2">
        <v>-3.08724832214765E-2</v>
      </c>
      <c r="D268" s="2">
        <v>-4.15512465373961E-2</v>
      </c>
      <c r="E268" s="2">
        <v>5.3468208092485599E-2</v>
      </c>
      <c r="F268" s="2">
        <v>-2.6063100137174201E-2</v>
      </c>
      <c r="G268" s="2">
        <v>1.40845070422535E-3</v>
      </c>
      <c r="H268" s="2">
        <v>-1.9690576652602002E-2</v>
      </c>
      <c r="I268" s="2">
        <v>-2.2955523672883799E-2</v>
      </c>
      <c r="J268" s="2">
        <v>-3.2305433186490498E-2</v>
      </c>
      <c r="K268" s="2">
        <v>-1.21396054628225E-2</v>
      </c>
      <c r="L268" s="2">
        <v>-0.18586789554531499</v>
      </c>
      <c r="M268" s="2">
        <v>-0.13207547169811301</v>
      </c>
      <c r="N268" s="3">
        <v>-0.32452276064610902</v>
      </c>
      <c r="O268" s="3">
        <v>-0.33526011560693603</v>
      </c>
    </row>
    <row r="269" spans="1:15" x14ac:dyDescent="0.3">
      <c r="A269" s="8" t="s">
        <v>202</v>
      </c>
      <c r="B269" s="8" t="s">
        <v>98</v>
      </c>
      <c r="C269" s="2">
        <v>-1.4492753623188401E-2</v>
      </c>
      <c r="D269" s="2">
        <v>-4.4117647058823498E-2</v>
      </c>
      <c r="E269" s="2">
        <v>0.21538461538461501</v>
      </c>
      <c r="F269" s="2">
        <v>0</v>
      </c>
      <c r="G269" s="2">
        <v>7.5949367088607597E-2</v>
      </c>
      <c r="H269" s="2">
        <v>-2.3529411764705899E-2</v>
      </c>
      <c r="I269" s="2">
        <v>7.2289156626505993E-2</v>
      </c>
      <c r="J269" s="2">
        <v>-0.15730337078651699</v>
      </c>
      <c r="K269" s="2">
        <v>-0.04</v>
      </c>
      <c r="L269" s="2">
        <v>-0.125</v>
      </c>
      <c r="M269" s="2">
        <v>-6.3492063492063502E-2</v>
      </c>
      <c r="N269" s="3">
        <v>-0.33707865168539303</v>
      </c>
      <c r="O269" s="3">
        <v>-9.2307692307692299E-2</v>
      </c>
    </row>
    <row r="270" spans="1:15" x14ac:dyDescent="0.3">
      <c r="A270" s="11" t="s">
        <v>17</v>
      </c>
      <c r="B270" s="11" t="s">
        <v>17</v>
      </c>
      <c r="C270" s="3">
        <v>1.0599761248096201E-2</v>
      </c>
      <c r="D270" s="3">
        <v>3.84920877375206E-3</v>
      </c>
      <c r="E270" s="3">
        <v>5.7618178129437998E-3</v>
      </c>
      <c r="F270" s="3">
        <v>1.51087263484891E-2</v>
      </c>
      <c r="G270" s="3">
        <v>1.42678298193669E-2</v>
      </c>
      <c r="H270" s="3">
        <v>1.21275053388452E-2</v>
      </c>
      <c r="I270" s="3">
        <v>1.67634533488192E-2</v>
      </c>
      <c r="J270" s="3">
        <v>2.7929025625404599E-2</v>
      </c>
      <c r="K270" s="3">
        <v>2.17250384309077E-2</v>
      </c>
      <c r="L270" s="3">
        <v>6.9608091940688097E-3</v>
      </c>
      <c r="M270" s="3">
        <v>2.72547254725473E-2</v>
      </c>
      <c r="N270" s="3">
        <v>8.6395308989833594E-2</v>
      </c>
      <c r="O270" s="3">
        <v>0.157719618583891</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100</v>
      </c>
      <c r="B275" s="15"/>
    </row>
    <row r="276" spans="1:2" x14ac:dyDescent="0.3">
      <c r="A276" s="14" t="s">
        <v>45</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5.21875" customWidth="1"/>
    <col min="3" max="14" width="10.5546875" customWidth="1"/>
  </cols>
  <sheetData>
    <row r="1" spans="1:14" ht="15.6" x14ac:dyDescent="0.3">
      <c r="A1" s="12" t="s">
        <v>231</v>
      </c>
      <c r="B1" s="15"/>
    </row>
    <row r="2" spans="1:14" ht="15.6" x14ac:dyDescent="0.3">
      <c r="A2" s="12" t="s">
        <v>152</v>
      </c>
      <c r="B2" s="15"/>
    </row>
    <row r="3" spans="1:14" ht="15.6" x14ac:dyDescent="0.3">
      <c r="A3" s="12" t="s">
        <v>204</v>
      </c>
      <c r="B3" s="15"/>
    </row>
    <row r="4" spans="1:14" ht="15.6" x14ac:dyDescent="0.3">
      <c r="A4" s="12" t="s">
        <v>111</v>
      </c>
      <c r="B4" s="15"/>
    </row>
    <row r="5" spans="1:14" x14ac:dyDescent="0.3">
      <c r="A5" s="15"/>
      <c r="B5" s="15"/>
    </row>
    <row r="6" spans="1:14" x14ac:dyDescent="0.3">
      <c r="A6" s="16" t="str">
        <f>HYPERLINK("#'Table of contents'!A92",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101</v>
      </c>
      <c r="C9" s="1">
        <v>36</v>
      </c>
      <c r="D9" s="1">
        <v>36</v>
      </c>
      <c r="E9" s="1">
        <v>39</v>
      </c>
      <c r="F9" s="1">
        <v>38</v>
      </c>
      <c r="G9" s="1">
        <v>38</v>
      </c>
      <c r="H9" s="1">
        <v>40</v>
      </c>
      <c r="I9" s="1">
        <v>38</v>
      </c>
      <c r="J9" s="1">
        <v>41</v>
      </c>
      <c r="K9" s="1">
        <v>45</v>
      </c>
      <c r="L9" s="1">
        <v>51</v>
      </c>
      <c r="M9" s="1">
        <v>66</v>
      </c>
      <c r="N9" s="1">
        <v>72</v>
      </c>
    </row>
    <row r="10" spans="1:14" x14ac:dyDescent="0.3">
      <c r="A10" s="7" t="s">
        <v>196</v>
      </c>
      <c r="B10" s="7" t="s">
        <v>102</v>
      </c>
      <c r="C10" s="1">
        <v>939</v>
      </c>
      <c r="D10" s="1">
        <v>966</v>
      </c>
      <c r="E10" s="1">
        <v>1008</v>
      </c>
      <c r="F10" s="1">
        <v>957</v>
      </c>
      <c r="G10" s="1">
        <v>996</v>
      </c>
      <c r="H10" s="1">
        <v>1012</v>
      </c>
      <c r="I10" s="1">
        <v>1022</v>
      </c>
      <c r="J10" s="1">
        <v>992</v>
      </c>
      <c r="K10" s="1">
        <v>1090</v>
      </c>
      <c r="L10" s="1">
        <v>1133</v>
      </c>
      <c r="M10" s="1">
        <v>1369</v>
      </c>
      <c r="N10" s="1">
        <v>1412</v>
      </c>
    </row>
    <row r="11" spans="1:14" x14ac:dyDescent="0.3">
      <c r="A11" s="7" t="s">
        <v>196</v>
      </c>
      <c r="B11" s="7" t="s">
        <v>103</v>
      </c>
      <c r="C11" s="1">
        <v>212</v>
      </c>
      <c r="D11" s="1">
        <v>234</v>
      </c>
      <c r="E11" s="1">
        <v>254</v>
      </c>
      <c r="F11" s="1">
        <v>230</v>
      </c>
      <c r="G11" s="1">
        <v>239</v>
      </c>
      <c r="H11" s="1">
        <v>246</v>
      </c>
      <c r="I11" s="1">
        <v>250</v>
      </c>
      <c r="J11" s="1">
        <v>228</v>
      </c>
      <c r="K11" s="1">
        <v>294</v>
      </c>
      <c r="L11" s="1">
        <v>317</v>
      </c>
      <c r="M11" s="1">
        <v>454</v>
      </c>
      <c r="N11" s="1">
        <v>482</v>
      </c>
    </row>
    <row r="12" spans="1:14" x14ac:dyDescent="0.3">
      <c r="A12" s="7" t="s">
        <v>196</v>
      </c>
      <c r="B12" s="7" t="s">
        <v>104</v>
      </c>
      <c r="C12" s="1">
        <v>40</v>
      </c>
      <c r="D12" s="1">
        <v>41</v>
      </c>
      <c r="E12" s="1">
        <v>39</v>
      </c>
      <c r="F12" s="1">
        <v>32</v>
      </c>
      <c r="G12" s="1">
        <v>30</v>
      </c>
      <c r="H12" s="1">
        <v>31</v>
      </c>
      <c r="I12" s="1">
        <v>29</v>
      </c>
      <c r="J12" s="1">
        <v>23</v>
      </c>
      <c r="K12" s="1">
        <v>30</v>
      </c>
      <c r="L12" s="1">
        <v>34</v>
      </c>
      <c r="M12" s="1">
        <v>36</v>
      </c>
      <c r="N12" s="1">
        <v>36</v>
      </c>
    </row>
    <row r="13" spans="1:14" x14ac:dyDescent="0.3">
      <c r="A13" s="7" t="s">
        <v>196</v>
      </c>
      <c r="B13" s="7" t="s">
        <v>105</v>
      </c>
      <c r="C13" s="1">
        <v>174</v>
      </c>
      <c r="D13" s="1">
        <v>188</v>
      </c>
      <c r="E13" s="1">
        <v>207</v>
      </c>
      <c r="F13" s="1">
        <v>195</v>
      </c>
      <c r="G13" s="1">
        <v>209</v>
      </c>
      <c r="H13" s="1">
        <v>233</v>
      </c>
      <c r="I13" s="1">
        <v>263</v>
      </c>
      <c r="J13" s="1">
        <v>266</v>
      </c>
      <c r="K13" s="1">
        <v>320</v>
      </c>
      <c r="L13" s="1">
        <v>381</v>
      </c>
      <c r="M13" s="1">
        <v>535</v>
      </c>
      <c r="N13" s="1">
        <v>575</v>
      </c>
    </row>
    <row r="14" spans="1:14" x14ac:dyDescent="0.3">
      <c r="A14" s="7" t="s">
        <v>196</v>
      </c>
      <c r="B14" s="7" t="s">
        <v>106</v>
      </c>
      <c r="C14" s="1">
        <v>12</v>
      </c>
      <c r="D14" s="1">
        <v>17</v>
      </c>
      <c r="E14" s="1">
        <v>20</v>
      </c>
      <c r="F14" s="1">
        <v>16</v>
      </c>
      <c r="G14" s="1">
        <v>21</v>
      </c>
      <c r="H14" s="1">
        <v>21</v>
      </c>
      <c r="I14" s="1">
        <v>23</v>
      </c>
      <c r="J14" s="1">
        <v>27</v>
      </c>
      <c r="K14" s="1">
        <v>32</v>
      </c>
      <c r="L14" s="1">
        <v>39</v>
      </c>
      <c r="M14" s="1">
        <v>53</v>
      </c>
      <c r="N14" s="1">
        <v>57</v>
      </c>
    </row>
    <row r="15" spans="1:14" x14ac:dyDescent="0.3">
      <c r="A15" s="7" t="s">
        <v>196</v>
      </c>
      <c r="B15" s="7" t="s">
        <v>16</v>
      </c>
      <c r="C15" s="1">
        <v>34</v>
      </c>
      <c r="D15" s="1">
        <v>34</v>
      </c>
      <c r="E15" s="1">
        <v>31</v>
      </c>
      <c r="F15" s="1">
        <v>28</v>
      </c>
      <c r="G15" s="1">
        <v>27</v>
      </c>
      <c r="H15" s="1">
        <v>28</v>
      </c>
      <c r="I15" s="1">
        <v>30</v>
      </c>
      <c r="J15" s="1">
        <v>29</v>
      </c>
      <c r="K15" s="1">
        <v>31</v>
      </c>
      <c r="L15" s="1">
        <v>37</v>
      </c>
      <c r="M15" s="1">
        <v>53</v>
      </c>
      <c r="N15" s="1">
        <v>53</v>
      </c>
    </row>
    <row r="16" spans="1:14" x14ac:dyDescent="0.3">
      <c r="A16" s="7" t="s">
        <v>196</v>
      </c>
      <c r="B16" s="7" t="s">
        <v>107</v>
      </c>
      <c r="C16" s="1">
        <v>512</v>
      </c>
      <c r="D16" s="1">
        <v>513</v>
      </c>
      <c r="E16" s="1">
        <v>541</v>
      </c>
      <c r="F16" s="1">
        <v>532</v>
      </c>
      <c r="G16" s="1">
        <v>548</v>
      </c>
      <c r="H16" s="1">
        <v>566</v>
      </c>
      <c r="I16" s="1">
        <v>570</v>
      </c>
      <c r="J16" s="1">
        <v>560</v>
      </c>
      <c r="K16" s="1">
        <v>626</v>
      </c>
      <c r="L16" s="1">
        <v>654</v>
      </c>
      <c r="M16" s="1">
        <v>815</v>
      </c>
      <c r="N16" s="1">
        <v>848</v>
      </c>
    </row>
    <row r="17" spans="1:14" x14ac:dyDescent="0.3">
      <c r="A17" s="7" t="s">
        <v>196</v>
      </c>
      <c r="B17" s="7" t="s">
        <v>108</v>
      </c>
      <c r="C17" s="1">
        <v>260</v>
      </c>
      <c r="D17" s="1">
        <v>283</v>
      </c>
      <c r="E17" s="1">
        <v>296</v>
      </c>
      <c r="F17" s="1">
        <v>288</v>
      </c>
      <c r="G17" s="1">
        <v>302</v>
      </c>
      <c r="H17" s="1">
        <v>309</v>
      </c>
      <c r="I17" s="1">
        <v>319</v>
      </c>
      <c r="J17" s="1">
        <v>303</v>
      </c>
      <c r="K17" s="1">
        <v>338</v>
      </c>
      <c r="L17" s="1">
        <v>365</v>
      </c>
      <c r="M17" s="1">
        <v>478</v>
      </c>
      <c r="N17" s="1">
        <v>489</v>
      </c>
    </row>
    <row r="18" spans="1:14" x14ac:dyDescent="0.3">
      <c r="A18" s="7" t="s">
        <v>196</v>
      </c>
      <c r="B18" s="7" t="s">
        <v>109</v>
      </c>
      <c r="C18" s="1">
        <v>2962</v>
      </c>
      <c r="D18" s="1">
        <v>2964</v>
      </c>
      <c r="E18" s="1">
        <v>2883</v>
      </c>
      <c r="F18" s="1">
        <v>2533</v>
      </c>
      <c r="G18" s="1">
        <v>2469</v>
      </c>
      <c r="H18" s="1">
        <v>2417</v>
      </c>
      <c r="I18" s="1">
        <v>2326</v>
      </c>
      <c r="J18" s="1">
        <v>2109</v>
      </c>
      <c r="K18" s="1">
        <v>2236</v>
      </c>
      <c r="L18" s="1">
        <v>2209</v>
      </c>
      <c r="M18" s="1">
        <v>1832</v>
      </c>
      <c r="N18" s="1">
        <v>1478</v>
      </c>
    </row>
    <row r="19" spans="1:14" x14ac:dyDescent="0.3">
      <c r="A19" s="7" t="s">
        <v>197</v>
      </c>
      <c r="B19" s="7" t="s">
        <v>101</v>
      </c>
      <c r="C19" s="1">
        <v>52</v>
      </c>
      <c r="D19" s="1">
        <v>59</v>
      </c>
      <c r="E19" s="1">
        <v>62</v>
      </c>
      <c r="F19" s="1">
        <v>68</v>
      </c>
      <c r="G19" s="1">
        <v>67</v>
      </c>
      <c r="H19" s="1">
        <v>60</v>
      </c>
      <c r="I19" s="1">
        <v>65</v>
      </c>
      <c r="J19" s="1">
        <v>69</v>
      </c>
      <c r="K19" s="1">
        <v>76</v>
      </c>
      <c r="L19" s="1">
        <v>82</v>
      </c>
      <c r="M19" s="1">
        <v>102</v>
      </c>
      <c r="N19" s="1">
        <v>113</v>
      </c>
    </row>
    <row r="20" spans="1:14" x14ac:dyDescent="0.3">
      <c r="A20" s="7" t="s">
        <v>197</v>
      </c>
      <c r="B20" s="7" t="s">
        <v>102</v>
      </c>
      <c r="C20" s="1">
        <v>991</v>
      </c>
      <c r="D20" s="1">
        <v>1052</v>
      </c>
      <c r="E20" s="1">
        <v>1096</v>
      </c>
      <c r="F20" s="1">
        <v>1142</v>
      </c>
      <c r="G20" s="1">
        <v>1186</v>
      </c>
      <c r="H20" s="1">
        <v>1232</v>
      </c>
      <c r="I20" s="1">
        <v>1286</v>
      </c>
      <c r="J20" s="1">
        <v>1340</v>
      </c>
      <c r="K20" s="1">
        <v>1431</v>
      </c>
      <c r="L20" s="1">
        <v>1445</v>
      </c>
      <c r="M20" s="1">
        <v>1601</v>
      </c>
      <c r="N20" s="1">
        <v>1758</v>
      </c>
    </row>
    <row r="21" spans="1:14" x14ac:dyDescent="0.3">
      <c r="A21" s="7" t="s">
        <v>197</v>
      </c>
      <c r="B21" s="7" t="s">
        <v>103</v>
      </c>
      <c r="C21" s="1">
        <v>457</v>
      </c>
      <c r="D21" s="1">
        <v>479</v>
      </c>
      <c r="E21" s="1">
        <v>513</v>
      </c>
      <c r="F21" s="1">
        <v>542</v>
      </c>
      <c r="G21" s="1">
        <v>564</v>
      </c>
      <c r="H21" s="1">
        <v>606</v>
      </c>
      <c r="I21" s="1">
        <v>665</v>
      </c>
      <c r="J21" s="1">
        <v>721</v>
      </c>
      <c r="K21" s="1">
        <v>769</v>
      </c>
      <c r="L21" s="1">
        <v>793</v>
      </c>
      <c r="M21" s="1">
        <v>903</v>
      </c>
      <c r="N21" s="1">
        <v>1025</v>
      </c>
    </row>
    <row r="22" spans="1:14" x14ac:dyDescent="0.3">
      <c r="A22" s="7" t="s">
        <v>197</v>
      </c>
      <c r="B22" s="7" t="s">
        <v>104</v>
      </c>
      <c r="C22" s="1">
        <v>165</v>
      </c>
      <c r="D22" s="1">
        <v>164</v>
      </c>
      <c r="E22" s="1">
        <v>169</v>
      </c>
      <c r="F22" s="1">
        <v>166</v>
      </c>
      <c r="G22" s="1">
        <v>170</v>
      </c>
      <c r="H22" s="1">
        <v>170</v>
      </c>
      <c r="I22" s="1">
        <v>174</v>
      </c>
      <c r="J22" s="1">
        <v>173</v>
      </c>
      <c r="K22" s="1">
        <v>169</v>
      </c>
      <c r="L22" s="1">
        <v>174</v>
      </c>
      <c r="M22" s="1">
        <v>201</v>
      </c>
      <c r="N22" s="1">
        <v>209</v>
      </c>
    </row>
    <row r="23" spans="1:14" x14ac:dyDescent="0.3">
      <c r="A23" s="7" t="s">
        <v>197</v>
      </c>
      <c r="B23" s="7" t="s">
        <v>105</v>
      </c>
      <c r="C23" s="1">
        <v>391</v>
      </c>
      <c r="D23" s="1">
        <v>436</v>
      </c>
      <c r="E23" s="1">
        <v>478</v>
      </c>
      <c r="F23" s="1">
        <v>521</v>
      </c>
      <c r="G23" s="1">
        <v>558</v>
      </c>
      <c r="H23" s="1">
        <v>610</v>
      </c>
      <c r="I23" s="1">
        <v>661</v>
      </c>
      <c r="J23" s="1">
        <v>742</v>
      </c>
      <c r="K23" s="1">
        <v>815</v>
      </c>
      <c r="L23" s="1">
        <v>872</v>
      </c>
      <c r="M23" s="1">
        <v>1021</v>
      </c>
      <c r="N23" s="1">
        <v>1171</v>
      </c>
    </row>
    <row r="24" spans="1:14" x14ac:dyDescent="0.3">
      <c r="A24" s="7" t="s">
        <v>197</v>
      </c>
      <c r="B24" s="7" t="s">
        <v>106</v>
      </c>
      <c r="C24" s="1">
        <v>69</v>
      </c>
      <c r="D24" s="1">
        <v>71</v>
      </c>
      <c r="E24" s="1">
        <v>77</v>
      </c>
      <c r="F24" s="1">
        <v>80</v>
      </c>
      <c r="G24" s="1">
        <v>83</v>
      </c>
      <c r="H24" s="1">
        <v>97</v>
      </c>
      <c r="I24" s="1">
        <v>101</v>
      </c>
      <c r="J24" s="1">
        <v>107</v>
      </c>
      <c r="K24" s="1">
        <v>106</v>
      </c>
      <c r="L24" s="1">
        <v>119</v>
      </c>
      <c r="M24" s="1">
        <v>150</v>
      </c>
      <c r="N24" s="1">
        <v>179</v>
      </c>
    </row>
    <row r="25" spans="1:14" x14ac:dyDescent="0.3">
      <c r="A25" s="7" t="s">
        <v>197</v>
      </c>
      <c r="B25" s="7" t="s">
        <v>16</v>
      </c>
      <c r="C25" s="1">
        <v>46</v>
      </c>
      <c r="D25" s="1">
        <v>56</v>
      </c>
      <c r="E25" s="1">
        <v>60</v>
      </c>
      <c r="F25" s="1">
        <v>56</v>
      </c>
      <c r="G25" s="1">
        <v>63</v>
      </c>
      <c r="H25" s="1">
        <v>66</v>
      </c>
      <c r="I25" s="1">
        <v>75</v>
      </c>
      <c r="J25" s="1">
        <v>83</v>
      </c>
      <c r="K25" s="1">
        <v>85</v>
      </c>
      <c r="L25" s="1">
        <v>90</v>
      </c>
      <c r="M25" s="1">
        <v>112</v>
      </c>
      <c r="N25" s="1">
        <v>132</v>
      </c>
    </row>
    <row r="26" spans="1:14" x14ac:dyDescent="0.3">
      <c r="A26" s="7" t="s">
        <v>197</v>
      </c>
      <c r="B26" s="7" t="s">
        <v>107</v>
      </c>
      <c r="C26" s="1">
        <v>737</v>
      </c>
      <c r="D26" s="1">
        <v>796</v>
      </c>
      <c r="E26" s="1">
        <v>851</v>
      </c>
      <c r="F26" s="1">
        <v>918</v>
      </c>
      <c r="G26" s="1">
        <v>974</v>
      </c>
      <c r="H26" s="1">
        <v>1015</v>
      </c>
      <c r="I26" s="1">
        <v>1095</v>
      </c>
      <c r="J26" s="1">
        <v>1193</v>
      </c>
      <c r="K26" s="1">
        <v>1276</v>
      </c>
      <c r="L26" s="1">
        <v>1328</v>
      </c>
      <c r="M26" s="1">
        <v>1552</v>
      </c>
      <c r="N26" s="1">
        <v>1737</v>
      </c>
    </row>
    <row r="27" spans="1:14" x14ac:dyDescent="0.3">
      <c r="A27" s="7" t="s">
        <v>197</v>
      </c>
      <c r="B27" s="7" t="s">
        <v>108</v>
      </c>
      <c r="C27" s="1">
        <v>394</v>
      </c>
      <c r="D27" s="1">
        <v>421</v>
      </c>
      <c r="E27" s="1">
        <v>453</v>
      </c>
      <c r="F27" s="1">
        <v>509</v>
      </c>
      <c r="G27" s="1">
        <v>557</v>
      </c>
      <c r="H27" s="1">
        <v>602</v>
      </c>
      <c r="I27" s="1">
        <v>655</v>
      </c>
      <c r="J27" s="1">
        <v>700</v>
      </c>
      <c r="K27" s="1">
        <v>739</v>
      </c>
      <c r="L27" s="1">
        <v>755</v>
      </c>
      <c r="M27" s="1">
        <v>891</v>
      </c>
      <c r="N27" s="1">
        <v>1043</v>
      </c>
    </row>
    <row r="28" spans="1:14" x14ac:dyDescent="0.3">
      <c r="A28" s="7" t="s">
        <v>197</v>
      </c>
      <c r="B28" s="7" t="s">
        <v>109</v>
      </c>
      <c r="C28" s="1">
        <v>4671</v>
      </c>
      <c r="D28" s="1">
        <v>4611</v>
      </c>
      <c r="E28" s="1">
        <v>4564</v>
      </c>
      <c r="F28" s="1">
        <v>4396</v>
      </c>
      <c r="G28" s="1">
        <v>4382</v>
      </c>
      <c r="H28" s="1">
        <v>4319</v>
      </c>
      <c r="I28" s="1">
        <v>4369</v>
      </c>
      <c r="J28" s="1">
        <v>4320</v>
      </c>
      <c r="K28" s="1">
        <v>4308</v>
      </c>
      <c r="L28" s="1">
        <v>4243</v>
      </c>
      <c r="M28" s="1">
        <v>3255</v>
      </c>
      <c r="N28" s="1">
        <v>2725</v>
      </c>
    </row>
    <row r="29" spans="1:14" x14ac:dyDescent="0.3">
      <c r="A29" s="7" t="s">
        <v>198</v>
      </c>
      <c r="B29" s="7" t="s">
        <v>101</v>
      </c>
      <c r="C29" s="1">
        <v>40</v>
      </c>
      <c r="D29" s="1">
        <v>40</v>
      </c>
      <c r="E29" s="1">
        <v>42</v>
      </c>
      <c r="F29" s="1">
        <v>47</v>
      </c>
      <c r="G29" s="1">
        <v>46</v>
      </c>
      <c r="H29" s="1">
        <v>54</v>
      </c>
      <c r="I29" s="1">
        <v>64</v>
      </c>
      <c r="J29" s="1">
        <v>65</v>
      </c>
      <c r="K29" s="1">
        <v>63</v>
      </c>
      <c r="L29" s="1">
        <v>63</v>
      </c>
      <c r="M29" s="1">
        <v>66</v>
      </c>
      <c r="N29" s="1">
        <v>71</v>
      </c>
    </row>
    <row r="30" spans="1:14" x14ac:dyDescent="0.3">
      <c r="A30" s="7" t="s">
        <v>198</v>
      </c>
      <c r="B30" s="7" t="s">
        <v>102</v>
      </c>
      <c r="C30" s="1">
        <v>1424</v>
      </c>
      <c r="D30" s="1">
        <v>1465</v>
      </c>
      <c r="E30" s="1">
        <v>1496</v>
      </c>
      <c r="F30" s="1">
        <v>1631</v>
      </c>
      <c r="G30" s="1">
        <v>1702</v>
      </c>
      <c r="H30" s="1">
        <v>1749</v>
      </c>
      <c r="I30" s="1">
        <v>1782</v>
      </c>
      <c r="J30" s="1">
        <v>1893</v>
      </c>
      <c r="K30" s="1">
        <v>1862</v>
      </c>
      <c r="L30" s="1">
        <v>1939</v>
      </c>
      <c r="M30" s="1">
        <v>2197</v>
      </c>
      <c r="N30" s="1">
        <v>2301</v>
      </c>
    </row>
    <row r="31" spans="1:14" x14ac:dyDescent="0.3">
      <c r="A31" s="7" t="s">
        <v>198</v>
      </c>
      <c r="B31" s="7" t="s">
        <v>103</v>
      </c>
      <c r="C31" s="1">
        <v>426</v>
      </c>
      <c r="D31" s="1">
        <v>442</v>
      </c>
      <c r="E31" s="1">
        <v>464</v>
      </c>
      <c r="F31" s="1">
        <v>531</v>
      </c>
      <c r="G31" s="1">
        <v>550</v>
      </c>
      <c r="H31" s="1">
        <v>550</v>
      </c>
      <c r="I31" s="1">
        <v>581</v>
      </c>
      <c r="J31" s="1">
        <v>644</v>
      </c>
      <c r="K31" s="1">
        <v>619</v>
      </c>
      <c r="L31" s="1">
        <v>640</v>
      </c>
      <c r="M31" s="1">
        <v>743</v>
      </c>
      <c r="N31" s="1">
        <v>798</v>
      </c>
    </row>
    <row r="32" spans="1:14" x14ac:dyDescent="0.3">
      <c r="A32" s="7" t="s">
        <v>198</v>
      </c>
      <c r="B32" s="7" t="s">
        <v>104</v>
      </c>
      <c r="C32" s="1">
        <v>14</v>
      </c>
      <c r="D32" s="1">
        <v>13</v>
      </c>
      <c r="E32" s="1">
        <v>12</v>
      </c>
      <c r="F32" s="1">
        <v>20</v>
      </c>
      <c r="G32" s="1">
        <v>19</v>
      </c>
      <c r="H32" s="1">
        <v>18</v>
      </c>
      <c r="I32" s="1">
        <v>19</v>
      </c>
      <c r="J32" s="1">
        <v>22</v>
      </c>
      <c r="K32" s="1">
        <v>16</v>
      </c>
      <c r="L32" s="1">
        <v>14</v>
      </c>
      <c r="M32" s="1">
        <v>9</v>
      </c>
      <c r="N32" s="1">
        <v>12</v>
      </c>
    </row>
    <row r="33" spans="1:14" x14ac:dyDescent="0.3">
      <c r="A33" s="7" t="s">
        <v>198</v>
      </c>
      <c r="B33" s="7" t="s">
        <v>105</v>
      </c>
      <c r="C33" s="1">
        <v>349</v>
      </c>
      <c r="D33" s="1">
        <v>393</v>
      </c>
      <c r="E33" s="1">
        <v>449</v>
      </c>
      <c r="F33" s="1">
        <v>528</v>
      </c>
      <c r="G33" s="1">
        <v>577</v>
      </c>
      <c r="H33" s="1">
        <v>616</v>
      </c>
      <c r="I33" s="1">
        <v>694</v>
      </c>
      <c r="J33" s="1">
        <v>810</v>
      </c>
      <c r="K33" s="1">
        <v>830</v>
      </c>
      <c r="L33" s="1">
        <v>941</v>
      </c>
      <c r="M33" s="1">
        <v>1120</v>
      </c>
      <c r="N33" s="1">
        <v>1211</v>
      </c>
    </row>
    <row r="34" spans="1:14" x14ac:dyDescent="0.3">
      <c r="A34" s="7" t="s">
        <v>198</v>
      </c>
      <c r="B34" s="7" t="s">
        <v>106</v>
      </c>
      <c r="C34" s="1">
        <v>109</v>
      </c>
      <c r="D34" s="1">
        <v>116</v>
      </c>
      <c r="E34" s="1">
        <v>123</v>
      </c>
      <c r="F34" s="1">
        <v>145</v>
      </c>
      <c r="G34" s="1">
        <v>160</v>
      </c>
      <c r="H34" s="1">
        <v>184</v>
      </c>
      <c r="I34" s="1">
        <v>195</v>
      </c>
      <c r="J34" s="1">
        <v>197</v>
      </c>
      <c r="K34" s="1">
        <v>212</v>
      </c>
      <c r="L34" s="1">
        <v>226</v>
      </c>
      <c r="M34" s="1">
        <v>259</v>
      </c>
      <c r="N34" s="1">
        <v>272</v>
      </c>
    </row>
    <row r="35" spans="1:14" x14ac:dyDescent="0.3">
      <c r="A35" s="7" t="s">
        <v>198</v>
      </c>
      <c r="B35" s="7" t="s">
        <v>16</v>
      </c>
      <c r="C35" s="1">
        <v>36</v>
      </c>
      <c r="D35" s="1">
        <v>38</v>
      </c>
      <c r="E35" s="1">
        <v>39</v>
      </c>
      <c r="F35" s="1">
        <v>43</v>
      </c>
      <c r="G35" s="1">
        <v>44</v>
      </c>
      <c r="H35" s="1">
        <v>48</v>
      </c>
      <c r="I35" s="1">
        <v>54</v>
      </c>
      <c r="J35" s="1">
        <v>53</v>
      </c>
      <c r="K35" s="1">
        <v>54</v>
      </c>
      <c r="L35" s="1">
        <v>57</v>
      </c>
      <c r="M35" s="1">
        <v>61</v>
      </c>
      <c r="N35" s="1">
        <v>61</v>
      </c>
    </row>
    <row r="36" spans="1:14" x14ac:dyDescent="0.3">
      <c r="A36" s="7" t="s">
        <v>198</v>
      </c>
      <c r="B36" s="7" t="s">
        <v>107</v>
      </c>
      <c r="C36" s="1">
        <v>821</v>
      </c>
      <c r="D36" s="1">
        <v>835</v>
      </c>
      <c r="E36" s="1">
        <v>868</v>
      </c>
      <c r="F36" s="1">
        <v>947</v>
      </c>
      <c r="G36" s="1">
        <v>1013</v>
      </c>
      <c r="H36" s="1">
        <v>1072</v>
      </c>
      <c r="I36" s="1">
        <v>1096</v>
      </c>
      <c r="J36" s="1">
        <v>1194</v>
      </c>
      <c r="K36" s="1">
        <v>1175</v>
      </c>
      <c r="L36" s="1">
        <v>1229</v>
      </c>
      <c r="M36" s="1">
        <v>1439</v>
      </c>
      <c r="N36" s="1">
        <v>1552</v>
      </c>
    </row>
    <row r="37" spans="1:14" x14ac:dyDescent="0.3">
      <c r="A37" s="7" t="s">
        <v>198</v>
      </c>
      <c r="B37" s="7" t="s">
        <v>108</v>
      </c>
      <c r="C37" s="1">
        <v>346</v>
      </c>
      <c r="D37" s="1">
        <v>364</v>
      </c>
      <c r="E37" s="1">
        <v>404</v>
      </c>
      <c r="F37" s="1">
        <v>463</v>
      </c>
      <c r="G37" s="1">
        <v>501</v>
      </c>
      <c r="H37" s="1">
        <v>513</v>
      </c>
      <c r="I37" s="1">
        <v>532</v>
      </c>
      <c r="J37" s="1">
        <v>576</v>
      </c>
      <c r="K37" s="1">
        <v>572</v>
      </c>
      <c r="L37" s="1">
        <v>574</v>
      </c>
      <c r="M37" s="1">
        <v>660</v>
      </c>
      <c r="N37" s="1">
        <v>688</v>
      </c>
    </row>
    <row r="38" spans="1:14" x14ac:dyDescent="0.3">
      <c r="A38" s="7" t="s">
        <v>198</v>
      </c>
      <c r="B38" s="7" t="s">
        <v>109</v>
      </c>
      <c r="C38" s="1">
        <v>4877</v>
      </c>
      <c r="D38" s="1">
        <v>4771</v>
      </c>
      <c r="E38" s="1">
        <v>4635</v>
      </c>
      <c r="F38" s="1">
        <v>4767</v>
      </c>
      <c r="G38" s="1">
        <v>4677</v>
      </c>
      <c r="H38" s="1">
        <v>4555</v>
      </c>
      <c r="I38" s="1">
        <v>4464</v>
      </c>
      <c r="J38" s="1">
        <v>4514</v>
      </c>
      <c r="K38" s="1">
        <v>4257</v>
      </c>
      <c r="L38" s="1">
        <v>4164</v>
      </c>
      <c r="M38" s="1">
        <v>3058</v>
      </c>
      <c r="N38" s="1">
        <v>2460</v>
      </c>
    </row>
    <row r="39" spans="1:14" x14ac:dyDescent="0.3">
      <c r="A39" s="7" t="s">
        <v>199</v>
      </c>
      <c r="B39" s="7" t="s">
        <v>101</v>
      </c>
      <c r="C39" s="1">
        <v>25</v>
      </c>
      <c r="D39" s="1">
        <v>27</v>
      </c>
      <c r="E39" s="1">
        <v>27</v>
      </c>
      <c r="F39" s="1">
        <v>31</v>
      </c>
      <c r="G39" s="1">
        <v>34</v>
      </c>
      <c r="H39" s="1">
        <v>32</v>
      </c>
      <c r="I39" s="1">
        <v>33</v>
      </c>
      <c r="J39" s="1">
        <v>32</v>
      </c>
      <c r="K39" s="1">
        <v>38</v>
      </c>
      <c r="L39" s="1">
        <v>44</v>
      </c>
      <c r="M39" s="1">
        <v>55</v>
      </c>
      <c r="N39" s="1">
        <v>69</v>
      </c>
    </row>
    <row r="40" spans="1:14" x14ac:dyDescent="0.3">
      <c r="A40" s="7" t="s">
        <v>199</v>
      </c>
      <c r="B40" s="7" t="s">
        <v>102</v>
      </c>
      <c r="C40" s="1">
        <v>1287</v>
      </c>
      <c r="D40" s="1">
        <v>1393</v>
      </c>
      <c r="E40" s="1">
        <v>1413</v>
      </c>
      <c r="F40" s="1">
        <v>1446</v>
      </c>
      <c r="G40" s="1">
        <v>1486</v>
      </c>
      <c r="H40" s="1">
        <v>1547</v>
      </c>
      <c r="I40" s="1">
        <v>1576</v>
      </c>
      <c r="J40" s="1">
        <v>1590</v>
      </c>
      <c r="K40" s="1">
        <v>1622</v>
      </c>
      <c r="L40" s="1">
        <v>1701</v>
      </c>
      <c r="M40" s="1">
        <v>2052</v>
      </c>
      <c r="N40" s="1">
        <v>2350</v>
      </c>
    </row>
    <row r="41" spans="1:14" x14ac:dyDescent="0.3">
      <c r="A41" s="7" t="s">
        <v>199</v>
      </c>
      <c r="B41" s="7" t="s">
        <v>103</v>
      </c>
      <c r="C41" s="1">
        <v>221</v>
      </c>
      <c r="D41" s="1">
        <v>244</v>
      </c>
      <c r="E41" s="1">
        <v>255</v>
      </c>
      <c r="F41" s="1">
        <v>252</v>
      </c>
      <c r="G41" s="1">
        <v>260</v>
      </c>
      <c r="H41" s="1">
        <v>254</v>
      </c>
      <c r="I41" s="1">
        <v>256</v>
      </c>
      <c r="J41" s="1">
        <v>258</v>
      </c>
      <c r="K41" s="1">
        <v>245</v>
      </c>
      <c r="L41" s="1">
        <v>273</v>
      </c>
      <c r="M41" s="1">
        <v>320</v>
      </c>
      <c r="N41" s="1">
        <v>375</v>
      </c>
    </row>
    <row r="42" spans="1:14" x14ac:dyDescent="0.3">
      <c r="A42" s="7" t="s">
        <v>199</v>
      </c>
      <c r="B42" s="7" t="s">
        <v>104</v>
      </c>
      <c r="C42" s="1">
        <v>20</v>
      </c>
      <c r="D42" s="1">
        <v>21</v>
      </c>
      <c r="E42" s="1">
        <v>21</v>
      </c>
      <c r="F42" s="1">
        <v>20</v>
      </c>
      <c r="G42" s="1">
        <v>22</v>
      </c>
      <c r="H42" s="1">
        <v>21</v>
      </c>
      <c r="I42" s="1">
        <v>18</v>
      </c>
      <c r="J42" s="1">
        <v>22</v>
      </c>
      <c r="K42" s="1">
        <v>20</v>
      </c>
      <c r="L42" s="1">
        <v>19</v>
      </c>
      <c r="M42" s="1">
        <v>23</v>
      </c>
      <c r="N42" s="1">
        <v>22</v>
      </c>
    </row>
    <row r="43" spans="1:14" x14ac:dyDescent="0.3">
      <c r="A43" s="7" t="s">
        <v>199</v>
      </c>
      <c r="B43" s="7" t="s">
        <v>105</v>
      </c>
      <c r="C43" s="1">
        <v>214</v>
      </c>
      <c r="D43" s="1">
        <v>279</v>
      </c>
      <c r="E43" s="1">
        <v>303</v>
      </c>
      <c r="F43" s="1">
        <v>293</v>
      </c>
      <c r="G43" s="1">
        <v>335</v>
      </c>
      <c r="H43" s="1">
        <v>377</v>
      </c>
      <c r="I43" s="1">
        <v>400</v>
      </c>
      <c r="J43" s="1">
        <v>430</v>
      </c>
      <c r="K43" s="1">
        <v>474</v>
      </c>
      <c r="L43" s="1">
        <v>548</v>
      </c>
      <c r="M43" s="1">
        <v>716</v>
      </c>
      <c r="N43" s="1">
        <v>860</v>
      </c>
    </row>
    <row r="44" spans="1:14" x14ac:dyDescent="0.3">
      <c r="A44" s="7" t="s">
        <v>199</v>
      </c>
      <c r="B44" s="7" t="s">
        <v>106</v>
      </c>
      <c r="C44" s="1">
        <v>25</v>
      </c>
      <c r="D44" s="1">
        <v>28</v>
      </c>
      <c r="E44" s="1">
        <v>28</v>
      </c>
      <c r="F44" s="1">
        <v>36</v>
      </c>
      <c r="G44" s="1">
        <v>35</v>
      </c>
      <c r="H44" s="1">
        <v>40</v>
      </c>
      <c r="I44" s="1">
        <v>36</v>
      </c>
      <c r="J44" s="1">
        <v>40</v>
      </c>
      <c r="K44" s="1">
        <v>44</v>
      </c>
      <c r="L44" s="1">
        <v>48</v>
      </c>
      <c r="M44" s="1">
        <v>59</v>
      </c>
      <c r="N44" s="1">
        <v>70</v>
      </c>
    </row>
    <row r="45" spans="1:14" x14ac:dyDescent="0.3">
      <c r="A45" s="7" t="s">
        <v>199</v>
      </c>
      <c r="B45" s="7" t="s">
        <v>16</v>
      </c>
      <c r="C45" s="1">
        <v>32</v>
      </c>
      <c r="D45" s="1">
        <v>31</v>
      </c>
      <c r="E45" s="1">
        <v>36</v>
      </c>
      <c r="F45" s="1">
        <v>37</v>
      </c>
      <c r="G45" s="1">
        <v>37</v>
      </c>
      <c r="H45" s="1">
        <v>39</v>
      </c>
      <c r="I45" s="1">
        <v>37</v>
      </c>
      <c r="J45" s="1">
        <v>41</v>
      </c>
      <c r="K45" s="1">
        <v>40</v>
      </c>
      <c r="L45" s="1">
        <v>43</v>
      </c>
      <c r="M45" s="1">
        <v>51</v>
      </c>
      <c r="N45" s="1">
        <v>71</v>
      </c>
    </row>
    <row r="46" spans="1:14" x14ac:dyDescent="0.3">
      <c r="A46" s="7" t="s">
        <v>199</v>
      </c>
      <c r="B46" s="7" t="s">
        <v>107</v>
      </c>
      <c r="C46" s="1">
        <v>937</v>
      </c>
      <c r="D46" s="1">
        <v>1009</v>
      </c>
      <c r="E46" s="1">
        <v>1034</v>
      </c>
      <c r="F46" s="1">
        <v>1062</v>
      </c>
      <c r="G46" s="1">
        <v>1112</v>
      </c>
      <c r="H46" s="1">
        <v>1148</v>
      </c>
      <c r="I46" s="1">
        <v>1193</v>
      </c>
      <c r="J46" s="1">
        <v>1262</v>
      </c>
      <c r="K46" s="1">
        <v>1299</v>
      </c>
      <c r="L46" s="1">
        <v>1392</v>
      </c>
      <c r="M46" s="1">
        <v>1661</v>
      </c>
      <c r="N46" s="1">
        <v>1891</v>
      </c>
    </row>
    <row r="47" spans="1:14" x14ac:dyDescent="0.3">
      <c r="A47" s="7" t="s">
        <v>199</v>
      </c>
      <c r="B47" s="7" t="s">
        <v>108</v>
      </c>
      <c r="C47" s="1">
        <v>353</v>
      </c>
      <c r="D47" s="1">
        <v>398</v>
      </c>
      <c r="E47" s="1">
        <v>403</v>
      </c>
      <c r="F47" s="1">
        <v>406</v>
      </c>
      <c r="G47" s="1">
        <v>434</v>
      </c>
      <c r="H47" s="1">
        <v>457</v>
      </c>
      <c r="I47" s="1">
        <v>477</v>
      </c>
      <c r="J47" s="1">
        <v>511</v>
      </c>
      <c r="K47" s="1">
        <v>508</v>
      </c>
      <c r="L47" s="1">
        <v>542</v>
      </c>
      <c r="M47" s="1">
        <v>657</v>
      </c>
      <c r="N47" s="1">
        <v>708</v>
      </c>
    </row>
    <row r="48" spans="1:14" x14ac:dyDescent="0.3">
      <c r="A48" s="7" t="s">
        <v>199</v>
      </c>
      <c r="B48" s="7" t="s">
        <v>109</v>
      </c>
      <c r="C48" s="1">
        <v>4256</v>
      </c>
      <c r="D48" s="1">
        <v>4262</v>
      </c>
      <c r="E48" s="1">
        <v>4047</v>
      </c>
      <c r="F48" s="1">
        <v>3749</v>
      </c>
      <c r="G48" s="1">
        <v>3647</v>
      </c>
      <c r="H48" s="1">
        <v>3566</v>
      </c>
      <c r="I48" s="1">
        <v>3448</v>
      </c>
      <c r="J48" s="1">
        <v>3377</v>
      </c>
      <c r="K48" s="1">
        <v>3333</v>
      </c>
      <c r="L48" s="1">
        <v>3352</v>
      </c>
      <c r="M48" s="1">
        <v>2598</v>
      </c>
      <c r="N48" s="1">
        <v>2107</v>
      </c>
    </row>
    <row r="49" spans="1:14" x14ac:dyDescent="0.3">
      <c r="A49" s="7" t="s">
        <v>200</v>
      </c>
      <c r="B49" s="7" t="s">
        <v>101</v>
      </c>
      <c r="C49" s="1">
        <v>21</v>
      </c>
      <c r="D49" s="1">
        <v>21</v>
      </c>
      <c r="E49" s="1">
        <v>25</v>
      </c>
      <c r="F49" s="1">
        <v>25</v>
      </c>
      <c r="G49" s="1">
        <v>26</v>
      </c>
      <c r="H49" s="1">
        <v>28</v>
      </c>
      <c r="I49" s="1">
        <v>34</v>
      </c>
      <c r="J49" s="1">
        <v>33</v>
      </c>
      <c r="K49" s="1">
        <v>34</v>
      </c>
      <c r="L49" s="1">
        <v>33</v>
      </c>
      <c r="M49" s="1">
        <v>45</v>
      </c>
      <c r="N49" s="1">
        <v>56</v>
      </c>
    </row>
    <row r="50" spans="1:14" x14ac:dyDescent="0.3">
      <c r="A50" s="7" t="s">
        <v>200</v>
      </c>
      <c r="B50" s="7" t="s">
        <v>102</v>
      </c>
      <c r="C50" s="1">
        <v>1012</v>
      </c>
      <c r="D50" s="1">
        <v>1020</v>
      </c>
      <c r="E50" s="1">
        <v>1057</v>
      </c>
      <c r="F50" s="1">
        <v>1150</v>
      </c>
      <c r="G50" s="1">
        <v>1193</v>
      </c>
      <c r="H50" s="1">
        <v>1240</v>
      </c>
      <c r="I50" s="1">
        <v>1278</v>
      </c>
      <c r="J50" s="1">
        <v>1312</v>
      </c>
      <c r="K50" s="1">
        <v>1351</v>
      </c>
      <c r="L50" s="1">
        <v>1432</v>
      </c>
      <c r="M50" s="1">
        <v>1608</v>
      </c>
      <c r="N50" s="1">
        <v>2117</v>
      </c>
    </row>
    <row r="51" spans="1:14" x14ac:dyDescent="0.3">
      <c r="A51" s="7" t="s">
        <v>200</v>
      </c>
      <c r="B51" s="7" t="s">
        <v>103</v>
      </c>
      <c r="C51" s="1">
        <v>240</v>
      </c>
      <c r="D51" s="1">
        <v>238</v>
      </c>
      <c r="E51" s="1">
        <v>247</v>
      </c>
      <c r="F51" s="1">
        <v>266</v>
      </c>
      <c r="G51" s="1">
        <v>276</v>
      </c>
      <c r="H51" s="1">
        <v>274</v>
      </c>
      <c r="I51" s="1">
        <v>267</v>
      </c>
      <c r="J51" s="1">
        <v>274</v>
      </c>
      <c r="K51" s="1">
        <v>281</v>
      </c>
      <c r="L51" s="1">
        <v>286</v>
      </c>
      <c r="M51" s="1">
        <v>344</v>
      </c>
      <c r="N51" s="1">
        <v>493</v>
      </c>
    </row>
    <row r="52" spans="1:14" x14ac:dyDescent="0.3">
      <c r="A52" s="7" t="s">
        <v>200</v>
      </c>
      <c r="B52" s="7" t="s">
        <v>104</v>
      </c>
      <c r="C52" s="1">
        <v>43</v>
      </c>
      <c r="D52" s="1">
        <v>40</v>
      </c>
      <c r="E52" s="1">
        <v>40</v>
      </c>
      <c r="F52" s="1">
        <v>41</v>
      </c>
      <c r="G52" s="1">
        <v>41</v>
      </c>
      <c r="H52" s="1">
        <v>40</v>
      </c>
      <c r="I52" s="1">
        <v>40</v>
      </c>
      <c r="J52" s="1">
        <v>42</v>
      </c>
      <c r="K52" s="1">
        <v>39</v>
      </c>
      <c r="L52" s="1">
        <v>40</v>
      </c>
      <c r="M52" s="1">
        <v>47</v>
      </c>
      <c r="N52" s="1">
        <v>54</v>
      </c>
    </row>
    <row r="53" spans="1:14" x14ac:dyDescent="0.3">
      <c r="A53" s="7" t="s">
        <v>200</v>
      </c>
      <c r="B53" s="7" t="s">
        <v>105</v>
      </c>
      <c r="C53" s="1">
        <v>262</v>
      </c>
      <c r="D53" s="1">
        <v>253</v>
      </c>
      <c r="E53" s="1">
        <v>298</v>
      </c>
      <c r="F53" s="1">
        <v>356</v>
      </c>
      <c r="G53" s="1">
        <v>378</v>
      </c>
      <c r="H53" s="1">
        <v>419</v>
      </c>
      <c r="I53" s="1">
        <v>469</v>
      </c>
      <c r="J53" s="1">
        <v>519</v>
      </c>
      <c r="K53" s="1">
        <v>593</v>
      </c>
      <c r="L53" s="1">
        <v>690</v>
      </c>
      <c r="M53" s="1">
        <v>874</v>
      </c>
      <c r="N53" s="1">
        <v>1268</v>
      </c>
    </row>
    <row r="54" spans="1:14" x14ac:dyDescent="0.3">
      <c r="A54" s="7" t="s">
        <v>200</v>
      </c>
      <c r="B54" s="7" t="s">
        <v>106</v>
      </c>
      <c r="C54" s="1">
        <v>20</v>
      </c>
      <c r="D54" s="1">
        <v>19</v>
      </c>
      <c r="E54" s="1">
        <v>21</v>
      </c>
      <c r="F54" s="1">
        <v>21</v>
      </c>
      <c r="G54" s="1">
        <v>21</v>
      </c>
      <c r="H54" s="1">
        <v>21</v>
      </c>
      <c r="I54" s="1">
        <v>22</v>
      </c>
      <c r="J54" s="1">
        <v>21</v>
      </c>
      <c r="K54" s="1">
        <v>20</v>
      </c>
      <c r="L54" s="1">
        <v>21</v>
      </c>
      <c r="M54" s="1">
        <v>23</v>
      </c>
      <c r="N54" s="1">
        <v>40</v>
      </c>
    </row>
    <row r="55" spans="1:14" x14ac:dyDescent="0.3">
      <c r="A55" s="7" t="s">
        <v>200</v>
      </c>
      <c r="B55" s="7" t="s">
        <v>16</v>
      </c>
      <c r="C55" s="1">
        <v>26</v>
      </c>
      <c r="D55" s="1">
        <v>25</v>
      </c>
      <c r="E55" s="1">
        <v>24</v>
      </c>
      <c r="F55" s="1">
        <v>24</v>
      </c>
      <c r="G55" s="1">
        <v>23</v>
      </c>
      <c r="H55" s="1">
        <v>24</v>
      </c>
      <c r="I55" s="1">
        <v>23</v>
      </c>
      <c r="J55" s="1">
        <v>25</v>
      </c>
      <c r="K55" s="1">
        <v>30</v>
      </c>
      <c r="L55" s="1">
        <v>29</v>
      </c>
      <c r="M55" s="1">
        <v>36</v>
      </c>
      <c r="N55" s="1">
        <v>54</v>
      </c>
    </row>
    <row r="56" spans="1:14" x14ac:dyDescent="0.3">
      <c r="A56" s="7" t="s">
        <v>200</v>
      </c>
      <c r="B56" s="7" t="s">
        <v>107</v>
      </c>
      <c r="C56" s="1">
        <v>616</v>
      </c>
      <c r="D56" s="1">
        <v>630</v>
      </c>
      <c r="E56" s="1">
        <v>662</v>
      </c>
      <c r="F56" s="1">
        <v>717</v>
      </c>
      <c r="G56" s="1">
        <v>775</v>
      </c>
      <c r="H56" s="1">
        <v>833</v>
      </c>
      <c r="I56" s="1">
        <v>891</v>
      </c>
      <c r="J56" s="1">
        <v>910</v>
      </c>
      <c r="K56" s="1">
        <v>973</v>
      </c>
      <c r="L56" s="1">
        <v>1039</v>
      </c>
      <c r="M56" s="1">
        <v>1228</v>
      </c>
      <c r="N56" s="1">
        <v>1513</v>
      </c>
    </row>
    <row r="57" spans="1:14" x14ac:dyDescent="0.3">
      <c r="A57" s="7" t="s">
        <v>200</v>
      </c>
      <c r="B57" s="7" t="s">
        <v>108</v>
      </c>
      <c r="C57" s="1">
        <v>267</v>
      </c>
      <c r="D57" s="1">
        <v>269</v>
      </c>
      <c r="E57" s="1">
        <v>292</v>
      </c>
      <c r="F57" s="1">
        <v>313</v>
      </c>
      <c r="G57" s="1">
        <v>334</v>
      </c>
      <c r="H57" s="1">
        <v>360</v>
      </c>
      <c r="I57" s="1">
        <v>399</v>
      </c>
      <c r="J57" s="1">
        <v>417</v>
      </c>
      <c r="K57" s="1">
        <v>453</v>
      </c>
      <c r="L57" s="1">
        <v>475</v>
      </c>
      <c r="M57" s="1">
        <v>551</v>
      </c>
      <c r="N57" s="1">
        <v>681</v>
      </c>
    </row>
    <row r="58" spans="1:14" x14ac:dyDescent="0.3">
      <c r="A58" s="7" t="s">
        <v>200</v>
      </c>
      <c r="B58" s="7" t="s">
        <v>109</v>
      </c>
      <c r="C58" s="1">
        <v>3565</v>
      </c>
      <c r="D58" s="1">
        <v>3331</v>
      </c>
      <c r="E58" s="1">
        <v>3298</v>
      </c>
      <c r="F58" s="1">
        <v>3290</v>
      </c>
      <c r="G58" s="1">
        <v>3248</v>
      </c>
      <c r="H58" s="1">
        <v>3200</v>
      </c>
      <c r="I58" s="1">
        <v>3115</v>
      </c>
      <c r="J58" s="1">
        <v>3047</v>
      </c>
      <c r="K58" s="1">
        <v>3009</v>
      </c>
      <c r="L58" s="1">
        <v>2993</v>
      </c>
      <c r="M58" s="1">
        <v>2265</v>
      </c>
      <c r="N58" s="1">
        <v>1817</v>
      </c>
    </row>
    <row r="59" spans="1:14" x14ac:dyDescent="0.3">
      <c r="A59" s="7" t="s">
        <v>201</v>
      </c>
      <c r="B59" s="7" t="s">
        <v>101</v>
      </c>
      <c r="C59" s="1">
        <v>39</v>
      </c>
      <c r="D59" s="1">
        <v>41</v>
      </c>
      <c r="E59" s="1">
        <v>44</v>
      </c>
      <c r="F59" s="1">
        <v>42</v>
      </c>
      <c r="G59" s="1">
        <v>42</v>
      </c>
      <c r="H59" s="1">
        <v>45</v>
      </c>
      <c r="I59" s="1">
        <v>45</v>
      </c>
      <c r="J59" s="1">
        <v>43</v>
      </c>
      <c r="K59" s="1">
        <v>59</v>
      </c>
      <c r="L59" s="1">
        <v>62</v>
      </c>
      <c r="M59" s="1">
        <v>78</v>
      </c>
      <c r="N59" s="1">
        <v>89</v>
      </c>
    </row>
    <row r="60" spans="1:14" x14ac:dyDescent="0.3">
      <c r="A60" s="7" t="s">
        <v>201</v>
      </c>
      <c r="B60" s="7" t="s">
        <v>102</v>
      </c>
      <c r="C60" s="1">
        <v>1661</v>
      </c>
      <c r="D60" s="1">
        <v>1737</v>
      </c>
      <c r="E60" s="1">
        <v>1763</v>
      </c>
      <c r="F60" s="1">
        <v>1745</v>
      </c>
      <c r="G60" s="1">
        <v>1800</v>
      </c>
      <c r="H60" s="1">
        <v>1845</v>
      </c>
      <c r="I60" s="1">
        <v>1869</v>
      </c>
      <c r="J60" s="1">
        <v>1911</v>
      </c>
      <c r="K60" s="1">
        <v>2068</v>
      </c>
      <c r="L60" s="1">
        <v>2041</v>
      </c>
      <c r="M60" s="1">
        <v>2405</v>
      </c>
      <c r="N60" s="1">
        <v>2595</v>
      </c>
    </row>
    <row r="61" spans="1:14" x14ac:dyDescent="0.3">
      <c r="A61" s="7" t="s">
        <v>201</v>
      </c>
      <c r="B61" s="7" t="s">
        <v>103</v>
      </c>
      <c r="C61" s="1">
        <v>201</v>
      </c>
      <c r="D61" s="1">
        <v>216</v>
      </c>
      <c r="E61" s="1">
        <v>237</v>
      </c>
      <c r="F61" s="1">
        <v>223</v>
      </c>
      <c r="G61" s="1">
        <v>254</v>
      </c>
      <c r="H61" s="1">
        <v>270</v>
      </c>
      <c r="I61" s="1">
        <v>274</v>
      </c>
      <c r="J61" s="1">
        <v>291</v>
      </c>
      <c r="K61" s="1">
        <v>348</v>
      </c>
      <c r="L61" s="1">
        <v>356</v>
      </c>
      <c r="M61" s="1">
        <v>446</v>
      </c>
      <c r="N61" s="1">
        <v>499</v>
      </c>
    </row>
    <row r="62" spans="1:14" x14ac:dyDescent="0.3">
      <c r="A62" s="7" t="s">
        <v>201</v>
      </c>
      <c r="B62" s="7" t="s">
        <v>104</v>
      </c>
      <c r="C62" s="1">
        <v>26</v>
      </c>
      <c r="D62" s="1">
        <v>27</v>
      </c>
      <c r="E62" s="1">
        <v>28</v>
      </c>
      <c r="F62" s="1">
        <v>27</v>
      </c>
      <c r="G62" s="1">
        <v>26</v>
      </c>
      <c r="H62" s="1">
        <v>22</v>
      </c>
      <c r="I62" s="1">
        <v>21</v>
      </c>
      <c r="J62" s="1">
        <v>20</v>
      </c>
      <c r="K62" s="1">
        <v>33</v>
      </c>
      <c r="L62" s="1">
        <v>23</v>
      </c>
      <c r="M62" s="1">
        <v>28</v>
      </c>
      <c r="N62" s="1">
        <v>28</v>
      </c>
    </row>
    <row r="63" spans="1:14" x14ac:dyDescent="0.3">
      <c r="A63" s="7" t="s">
        <v>201</v>
      </c>
      <c r="B63" s="7" t="s">
        <v>105</v>
      </c>
      <c r="C63" s="1">
        <v>155</v>
      </c>
      <c r="D63" s="1">
        <v>180</v>
      </c>
      <c r="E63" s="1">
        <v>183</v>
      </c>
      <c r="F63" s="1">
        <v>183</v>
      </c>
      <c r="G63" s="1">
        <v>209</v>
      </c>
      <c r="H63" s="1">
        <v>221</v>
      </c>
      <c r="I63" s="1">
        <v>243</v>
      </c>
      <c r="J63" s="1">
        <v>251</v>
      </c>
      <c r="K63" s="1">
        <v>347</v>
      </c>
      <c r="L63" s="1">
        <v>385</v>
      </c>
      <c r="M63" s="1">
        <v>500</v>
      </c>
      <c r="N63" s="1">
        <v>592</v>
      </c>
    </row>
    <row r="64" spans="1:14" x14ac:dyDescent="0.3">
      <c r="A64" s="7" t="s">
        <v>201</v>
      </c>
      <c r="B64" s="7" t="s">
        <v>106</v>
      </c>
      <c r="C64" s="1">
        <v>57</v>
      </c>
      <c r="D64" s="1">
        <v>65</v>
      </c>
      <c r="E64" s="1">
        <v>67</v>
      </c>
      <c r="F64" s="1">
        <v>62</v>
      </c>
      <c r="G64" s="1">
        <v>68</v>
      </c>
      <c r="H64" s="1">
        <v>73</v>
      </c>
      <c r="I64" s="1">
        <v>76</v>
      </c>
      <c r="J64" s="1">
        <v>84</v>
      </c>
      <c r="K64" s="1">
        <v>108</v>
      </c>
      <c r="L64" s="1">
        <v>109</v>
      </c>
      <c r="M64" s="1">
        <v>134</v>
      </c>
      <c r="N64" s="1">
        <v>141</v>
      </c>
    </row>
    <row r="65" spans="1:14" x14ac:dyDescent="0.3">
      <c r="A65" s="7" t="s">
        <v>201</v>
      </c>
      <c r="B65" s="7" t="s">
        <v>16</v>
      </c>
      <c r="C65" s="1">
        <v>33</v>
      </c>
      <c r="D65" s="1">
        <v>39</v>
      </c>
      <c r="E65" s="1">
        <v>45</v>
      </c>
      <c r="F65" s="1">
        <v>40</v>
      </c>
      <c r="G65" s="1">
        <v>41</v>
      </c>
      <c r="H65" s="1">
        <v>46</v>
      </c>
      <c r="I65" s="1">
        <v>46</v>
      </c>
      <c r="J65" s="1">
        <v>48</v>
      </c>
      <c r="K65" s="1">
        <v>56</v>
      </c>
      <c r="L65" s="1">
        <v>52</v>
      </c>
      <c r="M65" s="1">
        <v>68</v>
      </c>
      <c r="N65" s="1">
        <v>67</v>
      </c>
    </row>
    <row r="66" spans="1:14" x14ac:dyDescent="0.3">
      <c r="A66" s="7" t="s">
        <v>201</v>
      </c>
      <c r="B66" s="7" t="s">
        <v>107</v>
      </c>
      <c r="C66" s="1">
        <v>917</v>
      </c>
      <c r="D66" s="1">
        <v>973</v>
      </c>
      <c r="E66" s="1">
        <v>1014</v>
      </c>
      <c r="F66" s="1">
        <v>1042</v>
      </c>
      <c r="G66" s="1">
        <v>1106</v>
      </c>
      <c r="H66" s="1">
        <v>1180</v>
      </c>
      <c r="I66" s="1">
        <v>1212</v>
      </c>
      <c r="J66" s="1">
        <v>1266</v>
      </c>
      <c r="K66" s="1">
        <v>1423</v>
      </c>
      <c r="L66" s="1">
        <v>1422</v>
      </c>
      <c r="M66" s="1">
        <v>1721</v>
      </c>
      <c r="N66" s="1">
        <v>1907</v>
      </c>
    </row>
    <row r="67" spans="1:14" x14ac:dyDescent="0.3">
      <c r="A67" s="7" t="s">
        <v>201</v>
      </c>
      <c r="B67" s="7" t="s">
        <v>108</v>
      </c>
      <c r="C67" s="1">
        <v>385</v>
      </c>
      <c r="D67" s="1">
        <v>424</v>
      </c>
      <c r="E67" s="1">
        <v>443</v>
      </c>
      <c r="F67" s="1">
        <v>429</v>
      </c>
      <c r="G67" s="1">
        <v>455</v>
      </c>
      <c r="H67" s="1">
        <v>472</v>
      </c>
      <c r="I67" s="1">
        <v>477</v>
      </c>
      <c r="J67" s="1">
        <v>504</v>
      </c>
      <c r="K67" s="1">
        <v>603</v>
      </c>
      <c r="L67" s="1">
        <v>596</v>
      </c>
      <c r="M67" s="1">
        <v>741</v>
      </c>
      <c r="N67" s="1">
        <v>799</v>
      </c>
    </row>
    <row r="68" spans="1:14" x14ac:dyDescent="0.3">
      <c r="A68" s="7" t="s">
        <v>201</v>
      </c>
      <c r="B68" s="7" t="s">
        <v>109</v>
      </c>
      <c r="C68" s="1">
        <v>4440</v>
      </c>
      <c r="D68" s="1">
        <v>4422</v>
      </c>
      <c r="E68" s="1">
        <v>4236</v>
      </c>
      <c r="F68" s="1">
        <v>3916</v>
      </c>
      <c r="G68" s="1">
        <v>3834</v>
      </c>
      <c r="H68" s="1">
        <v>3766</v>
      </c>
      <c r="I68" s="1">
        <v>3619</v>
      </c>
      <c r="J68" s="1">
        <v>3538</v>
      </c>
      <c r="K68" s="1">
        <v>3728</v>
      </c>
      <c r="L68" s="1">
        <v>3639</v>
      </c>
      <c r="M68" s="1">
        <v>2768</v>
      </c>
      <c r="N68" s="1">
        <v>2268</v>
      </c>
    </row>
    <row r="69" spans="1:14" x14ac:dyDescent="0.3">
      <c r="A69" s="7" t="s">
        <v>202</v>
      </c>
      <c r="B69" s="7" t="s">
        <v>101</v>
      </c>
      <c r="C69" s="1">
        <v>22</v>
      </c>
      <c r="D69" s="1">
        <v>20</v>
      </c>
      <c r="E69" s="1">
        <v>21</v>
      </c>
      <c r="F69" s="1">
        <v>24</v>
      </c>
      <c r="G69" s="1">
        <v>25</v>
      </c>
      <c r="H69" s="1">
        <v>24</v>
      </c>
      <c r="I69" s="1">
        <v>24</v>
      </c>
      <c r="J69" s="1">
        <v>26</v>
      </c>
      <c r="K69" s="1">
        <v>23</v>
      </c>
      <c r="L69" s="1">
        <v>26</v>
      </c>
      <c r="M69" s="1">
        <v>29</v>
      </c>
      <c r="N69" s="1">
        <v>37</v>
      </c>
    </row>
    <row r="70" spans="1:14" x14ac:dyDescent="0.3">
      <c r="A70" s="7" t="s">
        <v>202</v>
      </c>
      <c r="B70" s="7" t="s">
        <v>102</v>
      </c>
      <c r="C70" s="1">
        <v>1140</v>
      </c>
      <c r="D70" s="1">
        <v>1144</v>
      </c>
      <c r="E70" s="1">
        <v>1191</v>
      </c>
      <c r="F70" s="1">
        <v>1300</v>
      </c>
      <c r="G70" s="1">
        <v>1336</v>
      </c>
      <c r="H70" s="1">
        <v>1361</v>
      </c>
      <c r="I70" s="1">
        <v>1414</v>
      </c>
      <c r="J70" s="1">
        <v>1482</v>
      </c>
      <c r="K70" s="1">
        <v>1525</v>
      </c>
      <c r="L70" s="1">
        <v>1578</v>
      </c>
      <c r="M70" s="1">
        <v>1741</v>
      </c>
      <c r="N70" s="1">
        <v>1936</v>
      </c>
    </row>
    <row r="71" spans="1:14" x14ac:dyDescent="0.3">
      <c r="A71" s="7" t="s">
        <v>202</v>
      </c>
      <c r="B71" s="7" t="s">
        <v>103</v>
      </c>
      <c r="C71" s="1">
        <v>45</v>
      </c>
      <c r="D71" s="1">
        <v>48</v>
      </c>
      <c r="E71" s="1">
        <v>47</v>
      </c>
      <c r="F71" s="1">
        <v>70</v>
      </c>
      <c r="G71" s="1">
        <v>69</v>
      </c>
      <c r="H71" s="1">
        <v>72</v>
      </c>
      <c r="I71" s="1">
        <v>81</v>
      </c>
      <c r="J71" s="1">
        <v>84</v>
      </c>
      <c r="K71" s="1">
        <v>64</v>
      </c>
      <c r="L71" s="1">
        <v>69</v>
      </c>
      <c r="M71" s="1">
        <v>82</v>
      </c>
      <c r="N71" s="1">
        <v>97</v>
      </c>
    </row>
    <row r="72" spans="1:14" x14ac:dyDescent="0.3">
      <c r="A72" s="7" t="s">
        <v>202</v>
      </c>
      <c r="B72" s="7" t="s">
        <v>104</v>
      </c>
      <c r="C72" s="1">
        <v>6</v>
      </c>
      <c r="D72" s="1">
        <v>7</v>
      </c>
      <c r="E72" s="1">
        <v>8</v>
      </c>
      <c r="F72" s="1">
        <v>9</v>
      </c>
      <c r="G72" s="1">
        <v>9</v>
      </c>
      <c r="H72" s="1">
        <v>8</v>
      </c>
      <c r="I72" s="1">
        <v>9</v>
      </c>
      <c r="J72" s="1">
        <v>12</v>
      </c>
      <c r="K72" s="1">
        <v>12</v>
      </c>
      <c r="L72" s="1">
        <v>13</v>
      </c>
      <c r="M72" s="1">
        <v>15</v>
      </c>
      <c r="N72" s="1">
        <v>15</v>
      </c>
    </row>
    <row r="73" spans="1:14" x14ac:dyDescent="0.3">
      <c r="A73" s="7" t="s">
        <v>202</v>
      </c>
      <c r="B73" s="7" t="s">
        <v>105</v>
      </c>
      <c r="C73" s="1">
        <v>27</v>
      </c>
      <c r="D73" s="1">
        <v>29</v>
      </c>
      <c r="E73" s="1">
        <v>37</v>
      </c>
      <c r="F73" s="1">
        <v>55</v>
      </c>
      <c r="G73" s="1">
        <v>59</v>
      </c>
      <c r="H73" s="1">
        <v>65</v>
      </c>
      <c r="I73" s="1">
        <v>77</v>
      </c>
      <c r="J73" s="1">
        <v>89</v>
      </c>
      <c r="K73" s="1">
        <v>69</v>
      </c>
      <c r="L73" s="1">
        <v>71</v>
      </c>
      <c r="M73" s="1">
        <v>80</v>
      </c>
      <c r="N73" s="1">
        <v>113</v>
      </c>
    </row>
    <row r="74" spans="1:14" x14ac:dyDescent="0.3">
      <c r="A74" s="7" t="s">
        <v>202</v>
      </c>
      <c r="B74" s="7" t="s">
        <v>106</v>
      </c>
      <c r="C74" s="1">
        <v>8</v>
      </c>
      <c r="D74" s="1">
        <v>10</v>
      </c>
      <c r="E74" s="1">
        <v>9</v>
      </c>
      <c r="F74" s="1">
        <v>20</v>
      </c>
      <c r="G74" s="1">
        <v>23</v>
      </c>
      <c r="H74" s="1">
        <v>23</v>
      </c>
      <c r="I74" s="1">
        <v>26</v>
      </c>
      <c r="J74" s="1">
        <v>26</v>
      </c>
      <c r="K74" s="1">
        <v>15</v>
      </c>
      <c r="L74" s="1">
        <v>13</v>
      </c>
      <c r="M74" s="1">
        <v>12</v>
      </c>
      <c r="N74" s="1">
        <v>14</v>
      </c>
    </row>
    <row r="75" spans="1:14" x14ac:dyDescent="0.3">
      <c r="A75" s="7" t="s">
        <v>202</v>
      </c>
      <c r="B75" s="7" t="s">
        <v>16</v>
      </c>
      <c r="C75" s="1">
        <v>25</v>
      </c>
      <c r="D75" s="1">
        <v>22</v>
      </c>
      <c r="E75" s="1">
        <v>18</v>
      </c>
      <c r="F75" s="1">
        <v>24</v>
      </c>
      <c r="G75" s="1">
        <v>24</v>
      </c>
      <c r="H75" s="1">
        <v>23</v>
      </c>
      <c r="I75" s="1">
        <v>24</v>
      </c>
      <c r="J75" s="1">
        <v>25</v>
      </c>
      <c r="K75" s="1">
        <v>28</v>
      </c>
      <c r="L75" s="1">
        <v>33</v>
      </c>
      <c r="M75" s="1">
        <v>47</v>
      </c>
      <c r="N75" s="1">
        <v>46</v>
      </c>
    </row>
    <row r="76" spans="1:14" x14ac:dyDescent="0.3">
      <c r="A76" s="7" t="s">
        <v>202</v>
      </c>
      <c r="B76" s="7" t="s">
        <v>107</v>
      </c>
      <c r="C76" s="1">
        <v>841</v>
      </c>
      <c r="D76" s="1">
        <v>892</v>
      </c>
      <c r="E76" s="1">
        <v>928</v>
      </c>
      <c r="F76" s="1">
        <v>1008</v>
      </c>
      <c r="G76" s="1">
        <v>1082</v>
      </c>
      <c r="H76" s="1">
        <v>1190</v>
      </c>
      <c r="I76" s="1">
        <v>1256</v>
      </c>
      <c r="J76" s="1">
        <v>1337</v>
      </c>
      <c r="K76" s="1">
        <v>1428</v>
      </c>
      <c r="L76" s="1">
        <v>1520</v>
      </c>
      <c r="M76" s="1">
        <v>1809</v>
      </c>
      <c r="N76" s="1">
        <v>1991</v>
      </c>
    </row>
    <row r="77" spans="1:14" x14ac:dyDescent="0.3">
      <c r="A77" s="7" t="s">
        <v>202</v>
      </c>
      <c r="B77" s="7" t="s">
        <v>108</v>
      </c>
      <c r="C77" s="1">
        <v>316</v>
      </c>
      <c r="D77" s="1">
        <v>308</v>
      </c>
      <c r="E77" s="1">
        <v>311</v>
      </c>
      <c r="F77" s="1">
        <v>355</v>
      </c>
      <c r="G77" s="1">
        <v>367</v>
      </c>
      <c r="H77" s="1">
        <v>390</v>
      </c>
      <c r="I77" s="1">
        <v>413</v>
      </c>
      <c r="J77" s="1">
        <v>452</v>
      </c>
      <c r="K77" s="1">
        <v>439</v>
      </c>
      <c r="L77" s="1">
        <v>456</v>
      </c>
      <c r="M77" s="1">
        <v>512</v>
      </c>
      <c r="N77" s="1">
        <v>559</v>
      </c>
    </row>
    <row r="78" spans="1:14" x14ac:dyDescent="0.3">
      <c r="A78" s="7" t="s">
        <v>202</v>
      </c>
      <c r="B78" s="7" t="s">
        <v>109</v>
      </c>
      <c r="C78" s="1">
        <v>3204</v>
      </c>
      <c r="D78" s="1">
        <v>3061</v>
      </c>
      <c r="E78" s="1">
        <v>2956</v>
      </c>
      <c r="F78" s="1">
        <v>3096</v>
      </c>
      <c r="G78" s="1">
        <v>3005</v>
      </c>
      <c r="H78" s="1">
        <v>2986</v>
      </c>
      <c r="I78" s="1">
        <v>2945</v>
      </c>
      <c r="J78" s="1">
        <v>2880</v>
      </c>
      <c r="K78" s="1">
        <v>2735</v>
      </c>
      <c r="L78" s="1">
        <v>2734</v>
      </c>
      <c r="M78" s="1">
        <v>2030</v>
      </c>
      <c r="N78" s="1">
        <v>1635</v>
      </c>
    </row>
    <row r="79" spans="1:14" x14ac:dyDescent="0.3">
      <c r="A79" s="10" t="s">
        <v>17</v>
      </c>
      <c r="B79" s="10" t="s">
        <v>17</v>
      </c>
      <c r="C79" s="5">
        <v>48586</v>
      </c>
      <c r="D79" s="5">
        <v>49101</v>
      </c>
      <c r="E79" s="5">
        <v>49290</v>
      </c>
      <c r="F79" s="5">
        <v>49574</v>
      </c>
      <c r="G79" s="5">
        <v>50323</v>
      </c>
      <c r="H79" s="5">
        <v>51041</v>
      </c>
      <c r="I79" s="5">
        <v>51660</v>
      </c>
      <c r="J79" s="5">
        <v>52526</v>
      </c>
      <c r="K79" s="5">
        <v>53993</v>
      </c>
      <c r="L79" s="5">
        <v>55166</v>
      </c>
      <c r="M79" s="5">
        <v>55550</v>
      </c>
      <c r="N79" s="5">
        <v>57064</v>
      </c>
    </row>
    <row r="80" spans="1:14" x14ac:dyDescent="0.3">
      <c r="A80" s="15"/>
      <c r="B80" s="15"/>
    </row>
    <row r="81" spans="1:14" x14ac:dyDescent="0.3">
      <c r="A81" s="15"/>
      <c r="B81" s="15"/>
    </row>
    <row r="82" spans="1:14" x14ac:dyDescent="0.3">
      <c r="A82" s="15"/>
      <c r="B82" s="15"/>
      <c r="C82" s="20" t="s">
        <v>35</v>
      </c>
      <c r="D82" s="21"/>
      <c r="E82" s="21"/>
      <c r="F82" s="21"/>
      <c r="G82" s="21"/>
      <c r="H82" s="21"/>
      <c r="I82" s="21"/>
      <c r="J82" s="21"/>
      <c r="K82" s="21"/>
      <c r="L82" s="21"/>
      <c r="M82" s="21"/>
      <c r="N82" s="21"/>
    </row>
    <row r="83" spans="1:14" x14ac:dyDescent="0.3">
      <c r="A83" s="9" t="s">
        <v>39</v>
      </c>
      <c r="B83" s="9" t="s">
        <v>39</v>
      </c>
      <c r="C83" s="4" t="s">
        <v>0</v>
      </c>
      <c r="D83" s="4" t="s">
        <v>1</v>
      </c>
      <c r="E83" s="4" t="s">
        <v>2</v>
      </c>
      <c r="F83" s="4" t="s">
        <v>3</v>
      </c>
      <c r="G83" s="4" t="s">
        <v>4</v>
      </c>
      <c r="H83" s="4" t="s">
        <v>5</v>
      </c>
      <c r="I83" s="4" t="s">
        <v>6</v>
      </c>
      <c r="J83" s="4" t="s">
        <v>7</v>
      </c>
      <c r="K83" s="4" t="s">
        <v>8</v>
      </c>
      <c r="L83" s="4" t="s">
        <v>9</v>
      </c>
      <c r="M83" s="4" t="s">
        <v>10</v>
      </c>
      <c r="N83" s="4" t="s">
        <v>11</v>
      </c>
    </row>
    <row r="84" spans="1:14" x14ac:dyDescent="0.3">
      <c r="A84" s="8" t="s">
        <v>196</v>
      </c>
      <c r="B84" s="8" t="s">
        <v>101</v>
      </c>
      <c r="C84" s="2">
        <v>6.9484655471916601E-3</v>
      </c>
      <c r="D84" s="2">
        <v>6.8233510235026504E-3</v>
      </c>
      <c r="E84" s="2">
        <v>7.3335840541556997E-3</v>
      </c>
      <c r="F84" s="2">
        <v>7.8366673540936297E-3</v>
      </c>
      <c r="G84" s="2">
        <v>7.788481246157E-3</v>
      </c>
      <c r="H84" s="2">
        <v>8.1582704466653094E-3</v>
      </c>
      <c r="I84" s="2">
        <v>7.8028747433264902E-3</v>
      </c>
      <c r="J84" s="2">
        <v>8.9558759283529903E-3</v>
      </c>
      <c r="K84" s="2">
        <v>8.9250297500991695E-3</v>
      </c>
      <c r="L84" s="2">
        <v>9.7701149425287407E-3</v>
      </c>
      <c r="M84" s="2">
        <v>1.15972588297312E-2</v>
      </c>
      <c r="N84" s="2">
        <v>1.30861504907306E-2</v>
      </c>
    </row>
    <row r="85" spans="1:14" x14ac:dyDescent="0.3">
      <c r="A85" s="8" t="s">
        <v>196</v>
      </c>
      <c r="B85" s="8" t="s">
        <v>102</v>
      </c>
      <c r="C85" s="2">
        <v>0.18123914302258301</v>
      </c>
      <c r="D85" s="2">
        <v>0.183093252463988</v>
      </c>
      <c r="E85" s="2">
        <v>0.18954494170740899</v>
      </c>
      <c r="F85" s="2">
        <v>0.19736028047019999</v>
      </c>
      <c r="G85" s="2">
        <v>0.204140192662431</v>
      </c>
      <c r="H85" s="2">
        <v>0.20640424230063201</v>
      </c>
      <c r="I85" s="2">
        <v>0.209856262833676</v>
      </c>
      <c r="J85" s="2">
        <v>0.216688510266492</v>
      </c>
      <c r="K85" s="2">
        <v>0.21618405394684601</v>
      </c>
      <c r="L85" s="2">
        <v>0.217049808429119</v>
      </c>
      <c r="M85" s="2">
        <v>0.240555262695484</v>
      </c>
      <c r="N85" s="2">
        <v>0.25663395129043998</v>
      </c>
    </row>
    <row r="86" spans="1:14" x14ac:dyDescent="0.3">
      <c r="A86" s="8" t="s">
        <v>196</v>
      </c>
      <c r="B86" s="8" t="s">
        <v>103</v>
      </c>
      <c r="C86" s="2">
        <v>4.0918741555684202E-2</v>
      </c>
      <c r="D86" s="2">
        <v>4.4351781652767201E-2</v>
      </c>
      <c r="E86" s="2">
        <v>4.7762316660398603E-2</v>
      </c>
      <c r="F86" s="2">
        <v>4.7432460301093E-2</v>
      </c>
      <c r="G86" s="2">
        <v>4.8985447837671697E-2</v>
      </c>
      <c r="H86" s="2">
        <v>5.0173363246991599E-2</v>
      </c>
      <c r="I86" s="2">
        <v>5.1334702258726897E-2</v>
      </c>
      <c r="J86" s="2">
        <v>4.9803407601572702E-2</v>
      </c>
      <c r="K86" s="2">
        <v>5.8310194367314598E-2</v>
      </c>
      <c r="L86" s="2">
        <v>6.0727969348658997E-2</v>
      </c>
      <c r="M86" s="2">
        <v>7.9775083465120397E-2</v>
      </c>
      <c r="N86" s="2">
        <v>8.7604507451835706E-2</v>
      </c>
    </row>
    <row r="87" spans="1:14" x14ac:dyDescent="0.3">
      <c r="A87" s="8" t="s">
        <v>196</v>
      </c>
      <c r="B87" s="8" t="s">
        <v>104</v>
      </c>
      <c r="C87" s="2">
        <v>7.7205172746573998E-3</v>
      </c>
      <c r="D87" s="2">
        <v>7.7710386656557997E-3</v>
      </c>
      <c r="E87" s="2">
        <v>7.3335840541556997E-3</v>
      </c>
      <c r="F87" s="2">
        <v>6.5992988244998997E-3</v>
      </c>
      <c r="G87" s="2">
        <v>6.1488009838081602E-3</v>
      </c>
      <c r="H87" s="2">
        <v>6.3226595961656104E-3</v>
      </c>
      <c r="I87" s="2">
        <v>5.9548254620123203E-3</v>
      </c>
      <c r="J87" s="2">
        <v>5.0240279598077796E-3</v>
      </c>
      <c r="K87" s="2">
        <v>5.9500198333994397E-3</v>
      </c>
      <c r="L87" s="2">
        <v>6.5134099616858199E-3</v>
      </c>
      <c r="M87" s="2">
        <v>6.3257775434897197E-3</v>
      </c>
      <c r="N87" s="2">
        <v>6.5430752453653198E-3</v>
      </c>
    </row>
    <row r="88" spans="1:14" x14ac:dyDescent="0.3">
      <c r="A88" s="8" t="s">
        <v>196</v>
      </c>
      <c r="B88" s="8" t="s">
        <v>105</v>
      </c>
      <c r="C88" s="2">
        <v>3.35842501447597E-2</v>
      </c>
      <c r="D88" s="2">
        <v>3.5633055344958302E-2</v>
      </c>
      <c r="E88" s="2">
        <v>3.8924407672057203E-2</v>
      </c>
      <c r="F88" s="2">
        <v>4.0214477211796197E-2</v>
      </c>
      <c r="G88" s="2">
        <v>4.28366468538635E-2</v>
      </c>
      <c r="H88" s="2">
        <v>4.7521925351825402E-2</v>
      </c>
      <c r="I88" s="2">
        <v>5.4004106776180699E-2</v>
      </c>
      <c r="J88" s="2">
        <v>5.8103975535168197E-2</v>
      </c>
      <c r="K88" s="2">
        <v>6.3466878222927403E-2</v>
      </c>
      <c r="L88" s="2">
        <v>7.2988505747126398E-2</v>
      </c>
      <c r="M88" s="2">
        <v>9.4008082937972207E-2</v>
      </c>
      <c r="N88" s="2">
        <v>0.104507451835696</v>
      </c>
    </row>
    <row r="89" spans="1:14" x14ac:dyDescent="0.3">
      <c r="A89" s="8" t="s">
        <v>196</v>
      </c>
      <c r="B89" s="8" t="s">
        <v>106</v>
      </c>
      <c r="C89" s="2">
        <v>2.31615518239722E-3</v>
      </c>
      <c r="D89" s="2">
        <v>3.2221379833207E-3</v>
      </c>
      <c r="E89" s="2">
        <v>3.7608123354644601E-3</v>
      </c>
      <c r="F89" s="2">
        <v>3.2996494122499499E-3</v>
      </c>
      <c r="G89" s="2">
        <v>4.30416068866571E-3</v>
      </c>
      <c r="H89" s="2">
        <v>4.2830919844992904E-3</v>
      </c>
      <c r="I89" s="2">
        <v>4.7227926078028696E-3</v>
      </c>
      <c r="J89" s="2">
        <v>5.8977719528178199E-3</v>
      </c>
      <c r="K89" s="2">
        <v>6.3466878222927401E-3</v>
      </c>
      <c r="L89" s="2">
        <v>7.4712643678160901E-3</v>
      </c>
      <c r="M89" s="2">
        <v>9.3129502723598694E-3</v>
      </c>
      <c r="N89" s="2">
        <v>1.03598691384951E-2</v>
      </c>
    </row>
    <row r="90" spans="1:14" x14ac:dyDescent="0.3">
      <c r="A90" s="8" t="s">
        <v>196</v>
      </c>
      <c r="B90" s="8" t="s">
        <v>16</v>
      </c>
      <c r="C90" s="2">
        <v>6.5624396834587902E-3</v>
      </c>
      <c r="D90" s="2">
        <v>6.4442759666413904E-3</v>
      </c>
      <c r="E90" s="2">
        <v>5.8292591199699097E-3</v>
      </c>
      <c r="F90" s="2">
        <v>5.7743864714374102E-3</v>
      </c>
      <c r="G90" s="2">
        <v>5.5339208854273403E-3</v>
      </c>
      <c r="H90" s="2">
        <v>5.7107893126657101E-3</v>
      </c>
      <c r="I90" s="2">
        <v>6.1601642710472299E-3</v>
      </c>
      <c r="J90" s="2">
        <v>6.3346439493228504E-3</v>
      </c>
      <c r="K90" s="2">
        <v>6.1483538278460899E-3</v>
      </c>
      <c r="L90" s="2">
        <v>7.08812260536398E-3</v>
      </c>
      <c r="M90" s="2">
        <v>9.3129502723598694E-3</v>
      </c>
      <c r="N90" s="2">
        <v>9.6328607778989501E-3</v>
      </c>
    </row>
    <row r="91" spans="1:14" x14ac:dyDescent="0.3">
      <c r="A91" s="8" t="s">
        <v>196</v>
      </c>
      <c r="B91" s="8" t="s">
        <v>107</v>
      </c>
      <c r="C91" s="2">
        <v>9.8822621115614698E-2</v>
      </c>
      <c r="D91" s="2">
        <v>9.7232752084912805E-2</v>
      </c>
      <c r="E91" s="2">
        <v>0.10172997367431399</v>
      </c>
      <c r="F91" s="2">
        <v>0.109713342957311</v>
      </c>
      <c r="G91" s="2">
        <v>0.11231809797089599</v>
      </c>
      <c r="H91" s="2">
        <v>0.115439526820314</v>
      </c>
      <c r="I91" s="2">
        <v>0.117043121149897</v>
      </c>
      <c r="J91" s="2">
        <v>0.122324159021407</v>
      </c>
      <c r="K91" s="2">
        <v>0.124157080523602</v>
      </c>
      <c r="L91" s="2">
        <v>0.12528735632183899</v>
      </c>
      <c r="M91" s="2">
        <v>0.14320857494289199</v>
      </c>
      <c r="N91" s="2">
        <v>0.15412577244638301</v>
      </c>
    </row>
    <row r="92" spans="1:14" x14ac:dyDescent="0.3">
      <c r="A92" s="8" t="s">
        <v>196</v>
      </c>
      <c r="B92" s="8" t="s">
        <v>108</v>
      </c>
      <c r="C92" s="2">
        <v>5.0183362285273099E-2</v>
      </c>
      <c r="D92" s="2">
        <v>5.3639120545868099E-2</v>
      </c>
      <c r="E92" s="2">
        <v>5.5660022564873998E-2</v>
      </c>
      <c r="F92" s="2">
        <v>5.93936894204991E-2</v>
      </c>
      <c r="G92" s="2">
        <v>6.1897929903668797E-2</v>
      </c>
      <c r="H92" s="2">
        <v>6.3022639200489505E-2</v>
      </c>
      <c r="I92" s="2">
        <v>6.5503080082135498E-2</v>
      </c>
      <c r="J92" s="2">
        <v>6.6186107470511096E-2</v>
      </c>
      <c r="K92" s="2">
        <v>6.7036890122967097E-2</v>
      </c>
      <c r="L92" s="2">
        <v>6.99233716475096E-2</v>
      </c>
      <c r="M92" s="2">
        <v>8.3992268494113495E-2</v>
      </c>
      <c r="N92" s="2">
        <v>8.8876772082878905E-2</v>
      </c>
    </row>
    <row r="93" spans="1:14" x14ac:dyDescent="0.3">
      <c r="A93" s="8" t="s">
        <v>196</v>
      </c>
      <c r="B93" s="8" t="s">
        <v>109</v>
      </c>
      <c r="C93" s="2">
        <v>0.57170430418838103</v>
      </c>
      <c r="D93" s="2">
        <v>0.56178923426838501</v>
      </c>
      <c r="E93" s="2">
        <v>0.542121098157202</v>
      </c>
      <c r="F93" s="2">
        <v>0.52237574757682004</v>
      </c>
      <c r="G93" s="2">
        <v>0.50604632096741098</v>
      </c>
      <c r="H93" s="2">
        <v>0.49296349173975101</v>
      </c>
      <c r="I93" s="2">
        <v>0.477618069815195</v>
      </c>
      <c r="J93" s="2">
        <v>0.46068152031454801</v>
      </c>
      <c r="K93" s="2">
        <v>0.44347481158270502</v>
      </c>
      <c r="L93" s="2">
        <v>0.423180076628352</v>
      </c>
      <c r="M93" s="2">
        <v>0.32191179054647701</v>
      </c>
      <c r="N93" s="2">
        <v>0.26862958924027602</v>
      </c>
    </row>
    <row r="94" spans="1:14" x14ac:dyDescent="0.3">
      <c r="A94" s="8" t="s">
        <v>197</v>
      </c>
      <c r="B94" s="8" t="s">
        <v>101</v>
      </c>
      <c r="C94" s="2">
        <v>6.5220117897905397E-3</v>
      </c>
      <c r="D94" s="2">
        <v>7.2437077961939799E-3</v>
      </c>
      <c r="E94" s="2">
        <v>7.4492370539468904E-3</v>
      </c>
      <c r="F94" s="2">
        <v>8.0971659919028306E-3</v>
      </c>
      <c r="G94" s="2">
        <v>7.7870757787075803E-3</v>
      </c>
      <c r="H94" s="2">
        <v>6.8360487638145203E-3</v>
      </c>
      <c r="I94" s="2">
        <v>7.1069319921277102E-3</v>
      </c>
      <c r="J94" s="2">
        <v>7.3031329381879799E-3</v>
      </c>
      <c r="K94" s="2">
        <v>7.7757315326376104E-3</v>
      </c>
      <c r="L94" s="2">
        <v>8.2819917180082803E-3</v>
      </c>
      <c r="M94" s="2">
        <v>1.0420923579893699E-2</v>
      </c>
      <c r="N94" s="2">
        <v>1.1196987713040001E-2</v>
      </c>
    </row>
    <row r="95" spans="1:14" x14ac:dyDescent="0.3">
      <c r="A95" s="8" t="s">
        <v>197</v>
      </c>
      <c r="B95" s="8" t="s">
        <v>102</v>
      </c>
      <c r="C95" s="2">
        <v>0.12429449391697001</v>
      </c>
      <c r="D95" s="2">
        <v>0.129158993247391</v>
      </c>
      <c r="E95" s="2">
        <v>0.131683287276223</v>
      </c>
      <c r="F95" s="2">
        <v>0.13598475827577999</v>
      </c>
      <c r="G95" s="2">
        <v>0.13784286378428601</v>
      </c>
      <c r="H95" s="2">
        <v>0.14036686795032499</v>
      </c>
      <c r="I95" s="2">
        <v>0.14060791602886499</v>
      </c>
      <c r="J95" s="2">
        <v>0.14182895850973801</v>
      </c>
      <c r="K95" s="2">
        <v>0.14640883977900601</v>
      </c>
      <c r="L95" s="2">
        <v>0.14594485405514601</v>
      </c>
      <c r="M95" s="2">
        <v>0.16356763383735201</v>
      </c>
      <c r="N95" s="2">
        <v>0.174197384066587</v>
      </c>
    </row>
    <row r="96" spans="1:14" x14ac:dyDescent="0.3">
      <c r="A96" s="8" t="s">
        <v>197</v>
      </c>
      <c r="B96" s="8" t="s">
        <v>103</v>
      </c>
      <c r="C96" s="2">
        <v>5.7318449767966899E-2</v>
      </c>
      <c r="D96" s="2">
        <v>5.88090853284223E-2</v>
      </c>
      <c r="E96" s="2">
        <v>6.1636429172173497E-2</v>
      </c>
      <c r="F96" s="2">
        <v>6.4539175994284395E-2</v>
      </c>
      <c r="G96" s="2">
        <v>6.5550906555090702E-2</v>
      </c>
      <c r="H96" s="2">
        <v>6.9044092514526603E-2</v>
      </c>
      <c r="I96" s="2">
        <v>7.2709381150229596E-2</v>
      </c>
      <c r="J96" s="2">
        <v>7.6312447078746806E-2</v>
      </c>
      <c r="K96" s="2">
        <v>7.8678125639451604E-2</v>
      </c>
      <c r="L96" s="2">
        <v>8.0092919907080104E-2</v>
      </c>
      <c r="M96" s="2">
        <v>9.2255823457294606E-2</v>
      </c>
      <c r="N96" s="2">
        <v>0.101565596512089</v>
      </c>
    </row>
    <row r="97" spans="1:14" x14ac:dyDescent="0.3">
      <c r="A97" s="8" t="s">
        <v>197</v>
      </c>
      <c r="B97" s="8" t="s">
        <v>104</v>
      </c>
      <c r="C97" s="2">
        <v>2.069484510222E-2</v>
      </c>
      <c r="D97" s="2">
        <v>2.0135052179251101E-2</v>
      </c>
      <c r="E97" s="2">
        <v>2.0305178421242302E-2</v>
      </c>
      <c r="F97" s="2">
        <v>1.9766611097880402E-2</v>
      </c>
      <c r="G97" s="2">
        <v>1.9758251975825199E-2</v>
      </c>
      <c r="H97" s="2">
        <v>1.9368804830807801E-2</v>
      </c>
      <c r="I97" s="2">
        <v>1.9024710255849599E-2</v>
      </c>
      <c r="J97" s="2">
        <v>1.8310753598645198E-2</v>
      </c>
      <c r="K97" s="2">
        <v>1.72907714344178E-2</v>
      </c>
      <c r="L97" s="2">
        <v>1.7573982426017602E-2</v>
      </c>
      <c r="M97" s="2">
        <v>2.05353494074377E-2</v>
      </c>
      <c r="N97" s="2">
        <v>2.0709472849782001E-2</v>
      </c>
    </row>
    <row r="98" spans="1:14" x14ac:dyDescent="0.3">
      <c r="A98" s="8" t="s">
        <v>197</v>
      </c>
      <c r="B98" s="8" t="s">
        <v>105</v>
      </c>
      <c r="C98" s="2">
        <v>4.9040511727078899E-2</v>
      </c>
      <c r="D98" s="2">
        <v>5.35297728667894E-2</v>
      </c>
      <c r="E98" s="2">
        <v>5.7431214706235703E-2</v>
      </c>
      <c r="F98" s="2">
        <v>6.2038580614432001E-2</v>
      </c>
      <c r="G98" s="2">
        <v>6.4853556485355707E-2</v>
      </c>
      <c r="H98" s="2">
        <v>6.9499829098780899E-2</v>
      </c>
      <c r="I98" s="2">
        <v>7.2272031489175603E-2</v>
      </c>
      <c r="J98" s="2">
        <v>7.8535139712108404E-2</v>
      </c>
      <c r="K98" s="2">
        <v>8.3384489461837505E-2</v>
      </c>
      <c r="L98" s="2">
        <v>8.8071911928088095E-2</v>
      </c>
      <c r="M98" s="2">
        <v>0.104311401716387</v>
      </c>
      <c r="N98" s="2">
        <v>0.116032500990884</v>
      </c>
    </row>
    <row r="99" spans="1:14" x14ac:dyDescent="0.3">
      <c r="A99" s="8" t="s">
        <v>197</v>
      </c>
      <c r="B99" s="8" t="s">
        <v>106</v>
      </c>
      <c r="C99" s="2">
        <v>8.6542079518374497E-3</v>
      </c>
      <c r="D99" s="2">
        <v>8.7170042971147898E-3</v>
      </c>
      <c r="E99" s="2">
        <v>9.2514718250630793E-3</v>
      </c>
      <c r="F99" s="2">
        <v>9.5260776375327497E-3</v>
      </c>
      <c r="G99" s="2">
        <v>9.6466759646675997E-3</v>
      </c>
      <c r="H99" s="2">
        <v>1.1051612168166801E-2</v>
      </c>
      <c r="I99" s="2">
        <v>1.10430789416138E-2</v>
      </c>
      <c r="J99" s="2">
        <v>1.1325148179508899E-2</v>
      </c>
      <c r="K99" s="2">
        <v>1.0845099242889299E-2</v>
      </c>
      <c r="L99" s="2">
        <v>1.2018987981011999E-2</v>
      </c>
      <c r="M99" s="2">
        <v>1.53248876174908E-2</v>
      </c>
      <c r="N99" s="2">
        <v>1.7736821244550099E-2</v>
      </c>
    </row>
    <row r="100" spans="1:14" x14ac:dyDescent="0.3">
      <c r="A100" s="8" t="s">
        <v>197</v>
      </c>
      <c r="B100" s="8" t="s">
        <v>16</v>
      </c>
      <c r="C100" s="2">
        <v>5.7694719678916297E-3</v>
      </c>
      <c r="D100" s="2">
        <v>6.8753836709637799E-3</v>
      </c>
      <c r="E100" s="2">
        <v>7.20893908446474E-3</v>
      </c>
      <c r="F100" s="2">
        <v>6.6682543462729203E-3</v>
      </c>
      <c r="G100" s="2">
        <v>7.3221757322175698E-3</v>
      </c>
      <c r="H100" s="2">
        <v>7.5196536401959703E-3</v>
      </c>
      <c r="I100" s="2">
        <v>8.2003061447627392E-3</v>
      </c>
      <c r="J100" s="2">
        <v>8.7849280270956807E-3</v>
      </c>
      <c r="K100" s="2">
        <v>8.6965418457131197E-3</v>
      </c>
      <c r="L100" s="2">
        <v>9.0899909100090898E-3</v>
      </c>
      <c r="M100" s="2">
        <v>1.14425827543931E-2</v>
      </c>
      <c r="N100" s="2">
        <v>1.30796670630202E-2</v>
      </c>
    </row>
    <row r="101" spans="1:14" x14ac:dyDescent="0.3">
      <c r="A101" s="8" t="s">
        <v>197</v>
      </c>
      <c r="B101" s="8" t="s">
        <v>107</v>
      </c>
      <c r="C101" s="2">
        <v>9.2436974789915999E-2</v>
      </c>
      <c r="D101" s="2">
        <v>9.7728667894413798E-2</v>
      </c>
      <c r="E101" s="2">
        <v>0.102246786014658</v>
      </c>
      <c r="F101" s="2">
        <v>0.109311740890688</v>
      </c>
      <c r="G101" s="2">
        <v>0.11320316132031601</v>
      </c>
      <c r="H101" s="2">
        <v>0.115643158254529</v>
      </c>
      <c r="I101" s="2">
        <v>0.11972446971353599</v>
      </c>
      <c r="J101" s="2">
        <v>0.126270110076207</v>
      </c>
      <c r="K101" s="2">
        <v>0.13055043994270499</v>
      </c>
      <c r="L101" s="2">
        <v>0.13412786587213399</v>
      </c>
      <c r="M101" s="2">
        <v>0.158561503882305</v>
      </c>
      <c r="N101" s="2">
        <v>0.17211652794292501</v>
      </c>
    </row>
    <row r="102" spans="1:14" x14ac:dyDescent="0.3">
      <c r="A102" s="8" t="s">
        <v>197</v>
      </c>
      <c r="B102" s="8" t="s">
        <v>108</v>
      </c>
      <c r="C102" s="2">
        <v>4.9416781638028297E-2</v>
      </c>
      <c r="D102" s="2">
        <v>5.1688152240638399E-2</v>
      </c>
      <c r="E102" s="2">
        <v>5.4427490087708801E-2</v>
      </c>
      <c r="F102" s="2">
        <v>6.06096689688021E-2</v>
      </c>
      <c r="G102" s="2">
        <v>6.4737331473733103E-2</v>
      </c>
      <c r="H102" s="2">
        <v>6.8588355930272293E-2</v>
      </c>
      <c r="I102" s="2">
        <v>7.16160069975946E-2</v>
      </c>
      <c r="J102" s="2">
        <v>7.4089754445385306E-2</v>
      </c>
      <c r="K102" s="2">
        <v>7.5608757929199896E-2</v>
      </c>
      <c r="L102" s="2">
        <v>7.6254923745076295E-2</v>
      </c>
      <c r="M102" s="2">
        <v>9.1029832447895406E-2</v>
      </c>
      <c r="N102" s="2">
        <v>0.103349187475228</v>
      </c>
    </row>
    <row r="103" spans="1:14" x14ac:dyDescent="0.3">
      <c r="A103" s="8" t="s">
        <v>197</v>
      </c>
      <c r="B103" s="8" t="s">
        <v>109</v>
      </c>
      <c r="C103" s="2">
        <v>0.58585225134830099</v>
      </c>
      <c r="D103" s="2">
        <v>0.56611418047882101</v>
      </c>
      <c r="E103" s="2">
        <v>0.54835996635828399</v>
      </c>
      <c r="F103" s="2">
        <v>0.52345796618242402</v>
      </c>
      <c r="G103" s="2">
        <v>0.50929800092980004</v>
      </c>
      <c r="H103" s="2">
        <v>0.492081576848582</v>
      </c>
      <c r="I103" s="2">
        <v>0.477695167286245</v>
      </c>
      <c r="J103" s="2">
        <v>0.45723962743437802</v>
      </c>
      <c r="K103" s="2">
        <v>0.44076120319214201</v>
      </c>
      <c r="L103" s="2">
        <v>0.42854257145742902</v>
      </c>
      <c r="M103" s="2">
        <v>0.33255006129955</v>
      </c>
      <c r="N103" s="2">
        <v>0.270015854141895</v>
      </c>
    </row>
    <row r="104" spans="1:14" x14ac:dyDescent="0.3">
      <c r="A104" s="8" t="s">
        <v>198</v>
      </c>
      <c r="B104" s="8" t="s">
        <v>101</v>
      </c>
      <c r="C104" s="2">
        <v>4.7382136934375702E-3</v>
      </c>
      <c r="D104" s="2">
        <v>4.7186504659667301E-3</v>
      </c>
      <c r="E104" s="2">
        <v>4.92264416315049E-3</v>
      </c>
      <c r="F104" s="2">
        <v>5.1523788642841503E-3</v>
      </c>
      <c r="G104" s="2">
        <v>4.9520938744751896E-3</v>
      </c>
      <c r="H104" s="2">
        <v>5.7698472058980701E-3</v>
      </c>
      <c r="I104" s="2">
        <v>6.75034279084485E-3</v>
      </c>
      <c r="J104" s="2">
        <v>6.5208667736757599E-3</v>
      </c>
      <c r="K104" s="2">
        <v>6.5217391304347797E-3</v>
      </c>
      <c r="L104" s="2">
        <v>6.3978876815273698E-3</v>
      </c>
      <c r="M104" s="2">
        <v>6.8664169787765296E-3</v>
      </c>
      <c r="N104" s="2">
        <v>7.5323573095692799E-3</v>
      </c>
    </row>
    <row r="105" spans="1:14" x14ac:dyDescent="0.3">
      <c r="A105" s="8" t="s">
        <v>198</v>
      </c>
      <c r="B105" s="8" t="s">
        <v>102</v>
      </c>
      <c r="C105" s="2">
        <v>0.168680407486378</v>
      </c>
      <c r="D105" s="2">
        <v>0.17282057331603201</v>
      </c>
      <c r="E105" s="2">
        <v>0.17533989685888399</v>
      </c>
      <c r="F105" s="2">
        <v>0.17879850909888201</v>
      </c>
      <c r="G105" s="2">
        <v>0.18322747335558201</v>
      </c>
      <c r="H105" s="2">
        <v>0.18687894005769801</v>
      </c>
      <c r="I105" s="2">
        <v>0.187954857082586</v>
      </c>
      <c r="J105" s="2">
        <v>0.18990770465489601</v>
      </c>
      <c r="K105" s="2">
        <v>0.192753623188406</v>
      </c>
      <c r="L105" s="2">
        <v>0.19691276530923099</v>
      </c>
      <c r="M105" s="2">
        <v>0.228568456096546</v>
      </c>
      <c r="N105" s="2">
        <v>0.244112030553787</v>
      </c>
    </row>
    <row r="106" spans="1:14" x14ac:dyDescent="0.3">
      <c r="A106" s="8" t="s">
        <v>198</v>
      </c>
      <c r="B106" s="8" t="s">
        <v>103</v>
      </c>
      <c r="C106" s="2">
        <v>5.0461975835110202E-2</v>
      </c>
      <c r="D106" s="2">
        <v>5.2141087648932397E-2</v>
      </c>
      <c r="E106" s="2">
        <v>5.4383497421472103E-2</v>
      </c>
      <c r="F106" s="2">
        <v>5.8210918658188997E-2</v>
      </c>
      <c r="G106" s="2">
        <v>5.9209818064377202E-2</v>
      </c>
      <c r="H106" s="2">
        <v>5.8766962282295103E-2</v>
      </c>
      <c r="I106" s="2">
        <v>6.1280455648138402E-2</v>
      </c>
      <c r="J106" s="2">
        <v>6.4606741573033699E-2</v>
      </c>
      <c r="K106" s="2">
        <v>6.4078674948240197E-2</v>
      </c>
      <c r="L106" s="2">
        <v>6.4994414542500295E-2</v>
      </c>
      <c r="M106" s="2">
        <v>7.7299209321681203E-2</v>
      </c>
      <c r="N106" s="2">
        <v>8.4659452577975802E-2</v>
      </c>
    </row>
    <row r="107" spans="1:14" x14ac:dyDescent="0.3">
      <c r="A107" s="8" t="s">
        <v>198</v>
      </c>
      <c r="B107" s="8" t="s">
        <v>104</v>
      </c>
      <c r="C107" s="2">
        <v>1.6583747927031501E-3</v>
      </c>
      <c r="D107" s="2">
        <v>1.53356140143919E-3</v>
      </c>
      <c r="E107" s="2">
        <v>1.40646976090014E-3</v>
      </c>
      <c r="F107" s="2">
        <v>2.1925016443762298E-3</v>
      </c>
      <c r="G107" s="2">
        <v>2.04543007858758E-3</v>
      </c>
      <c r="H107" s="2">
        <v>1.92328240196602E-3</v>
      </c>
      <c r="I107" s="2">
        <v>2.0040080160320601E-3</v>
      </c>
      <c r="J107" s="2">
        <v>2.20706260032103E-3</v>
      </c>
      <c r="K107" s="2">
        <v>1.65631469979296E-3</v>
      </c>
      <c r="L107" s="2">
        <v>1.42175281811719E-3</v>
      </c>
      <c r="M107" s="2">
        <v>9.3632958801498096E-4</v>
      </c>
      <c r="N107" s="2">
        <v>1.2730744748567801E-3</v>
      </c>
    </row>
    <row r="108" spans="1:14" x14ac:dyDescent="0.3">
      <c r="A108" s="8" t="s">
        <v>198</v>
      </c>
      <c r="B108" s="8" t="s">
        <v>105</v>
      </c>
      <c r="C108" s="2">
        <v>4.1340914475242803E-2</v>
      </c>
      <c r="D108" s="2">
        <v>4.6360740828123199E-2</v>
      </c>
      <c r="E108" s="2">
        <v>5.2625410220346898E-2</v>
      </c>
      <c r="F108" s="2">
        <v>5.7882043411532601E-2</v>
      </c>
      <c r="G108" s="2">
        <v>6.2116481860264798E-2</v>
      </c>
      <c r="H108" s="2">
        <v>6.5818997756170505E-2</v>
      </c>
      <c r="I108" s="2">
        <v>7.3199029638223806E-2</v>
      </c>
      <c r="J108" s="2">
        <v>8.1260032102728696E-2</v>
      </c>
      <c r="K108" s="2">
        <v>8.5921325051759798E-2</v>
      </c>
      <c r="L108" s="2">
        <v>9.5562100132019906E-2</v>
      </c>
      <c r="M108" s="2">
        <v>0.11652101539742001</v>
      </c>
      <c r="N108" s="2">
        <v>0.12847443242096299</v>
      </c>
    </row>
    <row r="109" spans="1:14" x14ac:dyDescent="0.3">
      <c r="A109" s="8" t="s">
        <v>198</v>
      </c>
      <c r="B109" s="8" t="s">
        <v>106</v>
      </c>
      <c r="C109" s="2">
        <v>1.2911632314617401E-2</v>
      </c>
      <c r="D109" s="2">
        <v>1.36840863513035E-2</v>
      </c>
      <c r="E109" s="2">
        <v>1.44163150492264E-2</v>
      </c>
      <c r="F109" s="2">
        <v>1.5895636921727699E-2</v>
      </c>
      <c r="G109" s="2">
        <v>1.7224674346000599E-2</v>
      </c>
      <c r="H109" s="2">
        <v>1.9660220108986E-2</v>
      </c>
      <c r="I109" s="2">
        <v>2.0567450690855402E-2</v>
      </c>
      <c r="J109" s="2">
        <v>1.9763242375601901E-2</v>
      </c>
      <c r="K109" s="2">
        <v>2.1946169772256701E-2</v>
      </c>
      <c r="L109" s="2">
        <v>2.2951152635320399E-2</v>
      </c>
      <c r="M109" s="2">
        <v>2.69454848106533E-2</v>
      </c>
      <c r="N109" s="2">
        <v>2.88563547634203E-2</v>
      </c>
    </row>
    <row r="110" spans="1:14" x14ac:dyDescent="0.3">
      <c r="A110" s="8" t="s">
        <v>198</v>
      </c>
      <c r="B110" s="8" t="s">
        <v>16</v>
      </c>
      <c r="C110" s="2">
        <v>4.26439232409382E-3</v>
      </c>
      <c r="D110" s="2">
        <v>4.4827179426683997E-3</v>
      </c>
      <c r="E110" s="2">
        <v>4.5710267229254597E-3</v>
      </c>
      <c r="F110" s="2">
        <v>4.7138785354088998E-3</v>
      </c>
      <c r="G110" s="2">
        <v>4.73678544515018E-3</v>
      </c>
      <c r="H110" s="2">
        <v>5.1287530719093897E-3</v>
      </c>
      <c r="I110" s="2">
        <v>5.6956017297753398E-3</v>
      </c>
      <c r="J110" s="2">
        <v>5.3170144462279297E-3</v>
      </c>
      <c r="K110" s="2">
        <v>5.5900621118012399E-3</v>
      </c>
      <c r="L110" s="2">
        <v>5.7885650451914303E-3</v>
      </c>
      <c r="M110" s="2">
        <v>6.3462338743237598E-3</v>
      </c>
      <c r="N110" s="2">
        <v>6.4714619138552896E-3</v>
      </c>
    </row>
    <row r="111" spans="1:14" x14ac:dyDescent="0.3">
      <c r="A111" s="8" t="s">
        <v>198</v>
      </c>
      <c r="B111" s="8" t="s">
        <v>107</v>
      </c>
      <c r="C111" s="2">
        <v>9.7251836057806199E-2</v>
      </c>
      <c r="D111" s="2">
        <v>9.8501828477055603E-2</v>
      </c>
      <c r="E111" s="2">
        <v>0.101734646038444</v>
      </c>
      <c r="F111" s="2">
        <v>0.103814952861215</v>
      </c>
      <c r="G111" s="2">
        <v>0.109053719453117</v>
      </c>
      <c r="H111" s="2">
        <v>0.11454215193931</v>
      </c>
      <c r="I111" s="2">
        <v>0.11559962029321801</v>
      </c>
      <c r="J111" s="2">
        <v>0.119783306581059</v>
      </c>
      <c r="K111" s="2">
        <v>0.121635610766046</v>
      </c>
      <c r="L111" s="2">
        <v>0.124809586676145</v>
      </c>
      <c r="M111" s="2">
        <v>0.149708697461506</v>
      </c>
      <c r="N111" s="2">
        <v>0.16465096541481</v>
      </c>
    </row>
    <row r="112" spans="1:14" x14ac:dyDescent="0.3">
      <c r="A112" s="8" t="s">
        <v>198</v>
      </c>
      <c r="B112" s="8" t="s">
        <v>108</v>
      </c>
      <c r="C112" s="2">
        <v>4.0985548448235001E-2</v>
      </c>
      <c r="D112" s="2">
        <v>4.2939719240297297E-2</v>
      </c>
      <c r="E112" s="2">
        <v>4.73511486169714E-2</v>
      </c>
      <c r="F112" s="2">
        <v>5.0756413067309797E-2</v>
      </c>
      <c r="G112" s="2">
        <v>5.3934761545914499E-2</v>
      </c>
      <c r="H112" s="2">
        <v>5.4813548456031598E-2</v>
      </c>
      <c r="I112" s="2">
        <v>5.6112224448897803E-2</v>
      </c>
      <c r="J112" s="2">
        <v>5.7784911717496001E-2</v>
      </c>
      <c r="K112" s="2">
        <v>5.92132505175983E-2</v>
      </c>
      <c r="L112" s="2">
        <v>5.8291865542804903E-2</v>
      </c>
      <c r="M112" s="2">
        <v>6.8664169787765295E-2</v>
      </c>
      <c r="N112" s="2">
        <v>7.2989603225122004E-2</v>
      </c>
    </row>
    <row r="113" spans="1:14" x14ac:dyDescent="0.3">
      <c r="A113" s="8" t="s">
        <v>198</v>
      </c>
      <c r="B113" s="8" t="s">
        <v>109</v>
      </c>
      <c r="C113" s="2">
        <v>0.57770670457237605</v>
      </c>
      <c r="D113" s="2">
        <v>0.56281703432818198</v>
      </c>
      <c r="E113" s="2">
        <v>0.54324894514767896</v>
      </c>
      <c r="F113" s="2">
        <v>0.52258276693707495</v>
      </c>
      <c r="G113" s="2">
        <v>0.50349876197653098</v>
      </c>
      <c r="H113" s="2">
        <v>0.486697296719735</v>
      </c>
      <c r="I113" s="2">
        <v>0.47083640966142798</v>
      </c>
      <c r="J113" s="2">
        <v>0.45284911717496001</v>
      </c>
      <c r="K113" s="2">
        <v>0.44068322981366498</v>
      </c>
      <c r="L113" s="2">
        <v>0.42286990961714199</v>
      </c>
      <c r="M113" s="2">
        <v>0.31814398668331301</v>
      </c>
      <c r="N113" s="2">
        <v>0.26098026734564</v>
      </c>
    </row>
    <row r="114" spans="1:14" x14ac:dyDescent="0.3">
      <c r="A114" s="8" t="s">
        <v>199</v>
      </c>
      <c r="B114" s="8" t="s">
        <v>101</v>
      </c>
      <c r="C114" s="2">
        <v>3.3921302578019002E-3</v>
      </c>
      <c r="D114" s="2">
        <v>3.51014040561622E-3</v>
      </c>
      <c r="E114" s="2">
        <v>3.5681247522135599E-3</v>
      </c>
      <c r="F114" s="2">
        <v>4.2280414620840196E-3</v>
      </c>
      <c r="G114" s="2">
        <v>4.5933531477978899E-3</v>
      </c>
      <c r="H114" s="2">
        <v>4.2775030076193004E-3</v>
      </c>
      <c r="I114" s="2">
        <v>4.4153063955044199E-3</v>
      </c>
      <c r="J114" s="2">
        <v>4.2311252148618302E-3</v>
      </c>
      <c r="K114" s="2">
        <v>4.9849140758231698E-3</v>
      </c>
      <c r="L114" s="2">
        <v>5.5262496860085403E-3</v>
      </c>
      <c r="M114" s="2">
        <v>6.7138671875E-3</v>
      </c>
      <c r="N114" s="2">
        <v>8.0957409362900409E-3</v>
      </c>
    </row>
    <row r="115" spans="1:14" x14ac:dyDescent="0.3">
      <c r="A115" s="8" t="s">
        <v>199</v>
      </c>
      <c r="B115" s="8" t="s">
        <v>102</v>
      </c>
      <c r="C115" s="2">
        <v>0.17462686567164201</v>
      </c>
      <c r="D115" s="2">
        <v>0.18109724388975601</v>
      </c>
      <c r="E115" s="2">
        <v>0.18673186203250999</v>
      </c>
      <c r="F115" s="2">
        <v>0.19721767594108</v>
      </c>
      <c r="G115" s="2">
        <v>0.20075655228316699</v>
      </c>
      <c r="H115" s="2">
        <v>0.20679053602459599</v>
      </c>
      <c r="I115" s="2">
        <v>0.21086432967621099</v>
      </c>
      <c r="J115" s="2">
        <v>0.21023403411344699</v>
      </c>
      <c r="K115" s="2">
        <v>0.21277712186803099</v>
      </c>
      <c r="L115" s="2">
        <v>0.213639788997739</v>
      </c>
      <c r="M115" s="2">
        <v>0.25048828125</v>
      </c>
      <c r="N115" s="2">
        <v>0.27572451014900901</v>
      </c>
    </row>
    <row r="116" spans="1:14" x14ac:dyDescent="0.3">
      <c r="A116" s="8" t="s">
        <v>199</v>
      </c>
      <c r="B116" s="8" t="s">
        <v>103</v>
      </c>
      <c r="C116" s="2">
        <v>2.99864314789688E-2</v>
      </c>
      <c r="D116" s="2">
        <v>3.1721268850753999E-2</v>
      </c>
      <c r="E116" s="2">
        <v>3.3698955993128103E-2</v>
      </c>
      <c r="F116" s="2">
        <v>3.4369885433715198E-2</v>
      </c>
      <c r="G116" s="2">
        <v>3.5125641718454503E-2</v>
      </c>
      <c r="H116" s="2">
        <v>3.3952680122978203E-2</v>
      </c>
      <c r="I116" s="2">
        <v>3.42520738560343E-2</v>
      </c>
      <c r="J116" s="2">
        <v>3.4113447044823497E-2</v>
      </c>
      <c r="K116" s="2">
        <v>3.21395775941231E-2</v>
      </c>
      <c r="L116" s="2">
        <v>3.4287867370007503E-2</v>
      </c>
      <c r="M116" s="2">
        <v>3.90625E-2</v>
      </c>
      <c r="N116" s="2">
        <v>4.3998592045054602E-2</v>
      </c>
    </row>
    <row r="117" spans="1:14" x14ac:dyDescent="0.3">
      <c r="A117" s="8" t="s">
        <v>199</v>
      </c>
      <c r="B117" s="8" t="s">
        <v>104</v>
      </c>
      <c r="C117" s="2">
        <v>2.7137042062415199E-3</v>
      </c>
      <c r="D117" s="2">
        <v>2.7301092043681701E-3</v>
      </c>
      <c r="E117" s="2">
        <v>2.77520814061055E-3</v>
      </c>
      <c r="F117" s="2">
        <v>2.72776868521549E-3</v>
      </c>
      <c r="G117" s="2">
        <v>2.9721696838692201E-3</v>
      </c>
      <c r="H117" s="2">
        <v>2.80711134875017E-3</v>
      </c>
      <c r="I117" s="2">
        <v>2.4083489430024099E-3</v>
      </c>
      <c r="J117" s="2">
        <v>2.9088985852175099E-3</v>
      </c>
      <c r="K117" s="2">
        <v>2.6236389872753502E-3</v>
      </c>
      <c r="L117" s="2">
        <v>2.3863350916855102E-3</v>
      </c>
      <c r="M117" s="2">
        <v>2.8076171875E-3</v>
      </c>
      <c r="N117" s="2">
        <v>2.5812507333098701E-3</v>
      </c>
    </row>
    <row r="118" spans="1:14" x14ac:dyDescent="0.3">
      <c r="A118" s="8" t="s">
        <v>199</v>
      </c>
      <c r="B118" s="8" t="s">
        <v>105</v>
      </c>
      <c r="C118" s="2">
        <v>2.90366350067843E-2</v>
      </c>
      <c r="D118" s="2">
        <v>3.62714508580343E-2</v>
      </c>
      <c r="E118" s="2">
        <v>4.0042288885952203E-2</v>
      </c>
      <c r="F118" s="2">
        <v>3.9961811238407002E-2</v>
      </c>
      <c r="G118" s="2">
        <v>4.5258038368008603E-2</v>
      </c>
      <c r="H118" s="2">
        <v>5.0394332308514901E-2</v>
      </c>
      <c r="I118" s="2">
        <v>5.3518865400053503E-2</v>
      </c>
      <c r="J118" s="2">
        <v>5.6855745074705803E-2</v>
      </c>
      <c r="K118" s="2">
        <v>6.2180243998425803E-2</v>
      </c>
      <c r="L118" s="2">
        <v>6.8826927907560898E-2</v>
      </c>
      <c r="M118" s="2">
        <v>8.740234375E-2</v>
      </c>
      <c r="N118" s="2">
        <v>0.100903437756658</v>
      </c>
    </row>
    <row r="119" spans="1:14" x14ac:dyDescent="0.3">
      <c r="A119" s="8" t="s">
        <v>199</v>
      </c>
      <c r="B119" s="8" t="s">
        <v>106</v>
      </c>
      <c r="C119" s="2">
        <v>3.3921302578019002E-3</v>
      </c>
      <c r="D119" s="2">
        <v>3.6401456058242302E-3</v>
      </c>
      <c r="E119" s="2">
        <v>3.7002775208140599E-3</v>
      </c>
      <c r="F119" s="2">
        <v>4.9099836333878896E-3</v>
      </c>
      <c r="G119" s="2">
        <v>4.7284517697919496E-3</v>
      </c>
      <c r="H119" s="2">
        <v>5.3468787595241296E-3</v>
      </c>
      <c r="I119" s="2">
        <v>4.8166978860048199E-3</v>
      </c>
      <c r="J119" s="2">
        <v>5.2889065185772804E-3</v>
      </c>
      <c r="K119" s="2">
        <v>5.7720057720057703E-3</v>
      </c>
      <c r="L119" s="2">
        <v>6.0286360211002296E-3</v>
      </c>
      <c r="M119" s="2">
        <v>7.2021484375E-3</v>
      </c>
      <c r="N119" s="2">
        <v>8.2130705150768504E-3</v>
      </c>
    </row>
    <row r="120" spans="1:14" x14ac:dyDescent="0.3">
      <c r="A120" s="8" t="s">
        <v>199</v>
      </c>
      <c r="B120" s="8" t="s">
        <v>16</v>
      </c>
      <c r="C120" s="2">
        <v>4.3419267299864301E-3</v>
      </c>
      <c r="D120" s="2">
        <v>4.0301612064482604E-3</v>
      </c>
      <c r="E120" s="2">
        <v>4.7574996696180798E-3</v>
      </c>
      <c r="F120" s="2">
        <v>5.0463720676486596E-3</v>
      </c>
      <c r="G120" s="2">
        <v>4.9986490137800604E-3</v>
      </c>
      <c r="H120" s="2">
        <v>5.2132067905360201E-3</v>
      </c>
      <c r="I120" s="2">
        <v>4.9504950495049497E-3</v>
      </c>
      <c r="J120" s="2">
        <v>5.4211291815417203E-3</v>
      </c>
      <c r="K120" s="2">
        <v>5.2472779745507004E-3</v>
      </c>
      <c r="L120" s="2">
        <v>5.4006531022356202E-3</v>
      </c>
      <c r="M120" s="2">
        <v>6.2255859375E-3</v>
      </c>
      <c r="N120" s="2">
        <v>8.3304000938636599E-3</v>
      </c>
    </row>
    <row r="121" spans="1:14" x14ac:dyDescent="0.3">
      <c r="A121" s="8" t="s">
        <v>199</v>
      </c>
      <c r="B121" s="8" t="s">
        <v>107</v>
      </c>
      <c r="C121" s="2">
        <v>0.127137042062415</v>
      </c>
      <c r="D121" s="2">
        <v>0.13117524700988001</v>
      </c>
      <c r="E121" s="2">
        <v>0.13664596273291901</v>
      </c>
      <c r="F121" s="2">
        <v>0.14484451718494301</v>
      </c>
      <c r="G121" s="2">
        <v>0.15022966765738999</v>
      </c>
      <c r="H121" s="2">
        <v>0.15345542039834201</v>
      </c>
      <c r="I121" s="2">
        <v>0.15962001605566001</v>
      </c>
      <c r="J121" s="2">
        <v>0.16686500066111301</v>
      </c>
      <c r="K121" s="2">
        <v>0.17040535222353401</v>
      </c>
      <c r="L121" s="2">
        <v>0.174830444611907</v>
      </c>
      <c r="M121" s="2">
        <v>0.2027587890625</v>
      </c>
      <c r="N121" s="2">
        <v>0.22187023348586199</v>
      </c>
    </row>
    <row r="122" spans="1:14" x14ac:dyDescent="0.3">
      <c r="A122" s="8" t="s">
        <v>199</v>
      </c>
      <c r="B122" s="8" t="s">
        <v>108</v>
      </c>
      <c r="C122" s="2">
        <v>4.7896879240162803E-2</v>
      </c>
      <c r="D122" s="2">
        <v>5.1742069682787301E-2</v>
      </c>
      <c r="E122" s="2">
        <v>5.3257565746002399E-2</v>
      </c>
      <c r="F122" s="2">
        <v>5.5373704309874497E-2</v>
      </c>
      <c r="G122" s="2">
        <v>5.8632801945420199E-2</v>
      </c>
      <c r="H122" s="2">
        <v>6.1088089827563197E-2</v>
      </c>
      <c r="I122" s="2">
        <v>6.3821246989563804E-2</v>
      </c>
      <c r="J122" s="2">
        <v>6.7565780774824793E-2</v>
      </c>
      <c r="K122" s="2">
        <v>6.6640430276793894E-2</v>
      </c>
      <c r="L122" s="2">
        <v>6.8073348404923406E-2</v>
      </c>
      <c r="M122" s="2">
        <v>8.02001953125E-2</v>
      </c>
      <c r="N122" s="2">
        <v>8.3069341781062997E-2</v>
      </c>
    </row>
    <row r="123" spans="1:14" x14ac:dyDescent="0.3">
      <c r="A123" s="8" t="s">
        <v>199</v>
      </c>
      <c r="B123" s="8" t="s">
        <v>109</v>
      </c>
      <c r="C123" s="2">
        <v>0.577476255088195</v>
      </c>
      <c r="D123" s="2">
        <v>0.55408216328653104</v>
      </c>
      <c r="E123" s="2">
        <v>0.534822254526232</v>
      </c>
      <c r="F123" s="2">
        <v>0.51132024004364396</v>
      </c>
      <c r="G123" s="2">
        <v>0.49270467441232102</v>
      </c>
      <c r="H123" s="2">
        <v>0.47667424141157599</v>
      </c>
      <c r="I123" s="2">
        <v>0.46133261974846101</v>
      </c>
      <c r="J123" s="2">
        <v>0.44651593283088697</v>
      </c>
      <c r="K123" s="2">
        <v>0.43722943722943702</v>
      </c>
      <c r="L123" s="2">
        <v>0.420999748806832</v>
      </c>
      <c r="M123" s="2">
        <v>0.317138671875</v>
      </c>
      <c r="N123" s="2">
        <v>0.24721342250381301</v>
      </c>
    </row>
    <row r="124" spans="1:14" x14ac:dyDescent="0.3">
      <c r="A124" s="8" t="s">
        <v>200</v>
      </c>
      <c r="B124" s="8" t="s">
        <v>101</v>
      </c>
      <c r="C124" s="2">
        <v>3.4584980237154202E-3</v>
      </c>
      <c r="D124" s="2">
        <v>3.5921997947314399E-3</v>
      </c>
      <c r="E124" s="2">
        <v>4.1918175720992599E-3</v>
      </c>
      <c r="F124" s="2">
        <v>4.0303079155247501E-3</v>
      </c>
      <c r="G124" s="2">
        <v>4.1171813143309598E-3</v>
      </c>
      <c r="H124" s="2">
        <v>4.3485013200807599E-3</v>
      </c>
      <c r="I124" s="2">
        <v>5.2003670847353897E-3</v>
      </c>
      <c r="J124" s="2">
        <v>5.0000000000000001E-3</v>
      </c>
      <c r="K124" s="2">
        <v>5.0125313283208E-3</v>
      </c>
      <c r="L124" s="2">
        <v>4.6888320545609603E-3</v>
      </c>
      <c r="M124" s="2">
        <v>6.4093433983763003E-3</v>
      </c>
      <c r="N124" s="2">
        <v>6.9195601136784902E-3</v>
      </c>
    </row>
    <row r="125" spans="1:14" x14ac:dyDescent="0.3">
      <c r="A125" s="8" t="s">
        <v>200</v>
      </c>
      <c r="B125" s="8" t="s">
        <v>102</v>
      </c>
      <c r="C125" s="2">
        <v>0.16666666666666699</v>
      </c>
      <c r="D125" s="2">
        <v>0.17447827574409899</v>
      </c>
      <c r="E125" s="2">
        <v>0.17723004694835701</v>
      </c>
      <c r="F125" s="2">
        <v>0.185394164114138</v>
      </c>
      <c r="G125" s="2">
        <v>0.188915281076801</v>
      </c>
      <c r="H125" s="2">
        <v>0.192576487032148</v>
      </c>
      <c r="I125" s="2">
        <v>0.195472621596819</v>
      </c>
      <c r="J125" s="2">
        <v>0.19878787878787901</v>
      </c>
      <c r="K125" s="2">
        <v>0.199174406604747</v>
      </c>
      <c r="L125" s="2">
        <v>0.20346689400397799</v>
      </c>
      <c r="M125" s="2">
        <v>0.22902720410197999</v>
      </c>
      <c r="N125" s="2">
        <v>0.26158408501173902</v>
      </c>
    </row>
    <row r="126" spans="1:14" x14ac:dyDescent="0.3">
      <c r="A126" s="8" t="s">
        <v>200</v>
      </c>
      <c r="B126" s="8" t="s">
        <v>103</v>
      </c>
      <c r="C126" s="2">
        <v>3.9525691699604702E-2</v>
      </c>
      <c r="D126" s="2">
        <v>4.0711597673623E-2</v>
      </c>
      <c r="E126" s="2">
        <v>4.14151576123407E-2</v>
      </c>
      <c r="F126" s="2">
        <v>4.2882476221183297E-2</v>
      </c>
      <c r="G126" s="2">
        <v>4.3705463182897898E-2</v>
      </c>
      <c r="H126" s="2">
        <v>4.2553191489361701E-2</v>
      </c>
      <c r="I126" s="2">
        <v>4.0838176812480899E-2</v>
      </c>
      <c r="J126" s="2">
        <v>4.1515151515151498E-2</v>
      </c>
      <c r="K126" s="2">
        <v>4.1427097154651302E-2</v>
      </c>
      <c r="L126" s="2">
        <v>4.0636544472861601E-2</v>
      </c>
      <c r="M126" s="2">
        <v>4.8995869534254402E-2</v>
      </c>
      <c r="N126" s="2">
        <v>6.0916841715062398E-2</v>
      </c>
    </row>
    <row r="127" spans="1:14" x14ac:dyDescent="0.3">
      <c r="A127" s="8" t="s">
        <v>200</v>
      </c>
      <c r="B127" s="8" t="s">
        <v>104</v>
      </c>
      <c r="C127" s="2">
        <v>7.0816864295125204E-3</v>
      </c>
      <c r="D127" s="2">
        <v>6.8422853232979796E-3</v>
      </c>
      <c r="E127" s="2">
        <v>6.7069081153588199E-3</v>
      </c>
      <c r="F127" s="2">
        <v>6.6097049814605796E-3</v>
      </c>
      <c r="G127" s="2">
        <v>6.4924782264449699E-3</v>
      </c>
      <c r="H127" s="2">
        <v>6.2121447429725101E-3</v>
      </c>
      <c r="I127" s="2">
        <v>6.1180789232181104E-3</v>
      </c>
      <c r="J127" s="2">
        <v>6.3636363636363604E-3</v>
      </c>
      <c r="K127" s="2">
        <v>5.74966828836798E-3</v>
      </c>
      <c r="L127" s="2">
        <v>5.6834327934072197E-3</v>
      </c>
      <c r="M127" s="2">
        <v>6.6942031049708004E-3</v>
      </c>
      <c r="N127" s="2">
        <v>6.6724329667613999E-3</v>
      </c>
    </row>
    <row r="128" spans="1:14" x14ac:dyDescent="0.3">
      <c r="A128" s="8" t="s">
        <v>200</v>
      </c>
      <c r="B128" s="8" t="s">
        <v>105</v>
      </c>
      <c r="C128" s="2">
        <v>4.3148880105401799E-2</v>
      </c>
      <c r="D128" s="2">
        <v>4.3277454669859702E-2</v>
      </c>
      <c r="E128" s="2">
        <v>4.9966465459423202E-2</v>
      </c>
      <c r="F128" s="2">
        <v>5.7391584717072397E-2</v>
      </c>
      <c r="G128" s="2">
        <v>5.9857482185273203E-2</v>
      </c>
      <c r="H128" s="2">
        <v>6.5072216182637102E-2</v>
      </c>
      <c r="I128" s="2">
        <v>7.1734475374732307E-2</v>
      </c>
      <c r="J128" s="2">
        <v>7.8636363636363601E-2</v>
      </c>
      <c r="K128" s="2">
        <v>8.7424443461595197E-2</v>
      </c>
      <c r="L128" s="2">
        <v>9.8039215686274495E-2</v>
      </c>
      <c r="M128" s="2">
        <v>0.124483691781797</v>
      </c>
      <c r="N128" s="2">
        <v>0.15667861114543399</v>
      </c>
    </row>
    <row r="129" spans="1:14" x14ac:dyDescent="0.3">
      <c r="A129" s="8" t="s">
        <v>200</v>
      </c>
      <c r="B129" s="8" t="s">
        <v>106</v>
      </c>
      <c r="C129" s="2">
        <v>3.2938076416337298E-3</v>
      </c>
      <c r="D129" s="2">
        <v>3.2500855285665401E-3</v>
      </c>
      <c r="E129" s="2">
        <v>3.5211267605633799E-3</v>
      </c>
      <c r="F129" s="2">
        <v>3.3854586490407899E-3</v>
      </c>
      <c r="G129" s="2">
        <v>3.3254156769596198E-3</v>
      </c>
      <c r="H129" s="2">
        <v>3.2613759900605699E-3</v>
      </c>
      <c r="I129" s="2">
        <v>3.3649434077699602E-3</v>
      </c>
      <c r="J129" s="2">
        <v>3.1818181818181802E-3</v>
      </c>
      <c r="K129" s="2">
        <v>2.94854784018871E-3</v>
      </c>
      <c r="L129" s="2">
        <v>2.9838022165387902E-3</v>
      </c>
      <c r="M129" s="2">
        <v>3.27588662583678E-3</v>
      </c>
      <c r="N129" s="2">
        <v>4.9425429383417796E-3</v>
      </c>
    </row>
    <row r="130" spans="1:14" x14ac:dyDescent="0.3">
      <c r="A130" s="8" t="s">
        <v>200</v>
      </c>
      <c r="B130" s="8" t="s">
        <v>16</v>
      </c>
      <c r="C130" s="2">
        <v>4.2819499341238496E-3</v>
      </c>
      <c r="D130" s="2">
        <v>4.2764283270612397E-3</v>
      </c>
      <c r="E130" s="2">
        <v>4.0241448692152904E-3</v>
      </c>
      <c r="F130" s="2">
        <v>3.8690955989037598E-3</v>
      </c>
      <c r="G130" s="2">
        <v>3.6421219319081599E-3</v>
      </c>
      <c r="H130" s="2">
        <v>3.7272868457835099E-3</v>
      </c>
      <c r="I130" s="2">
        <v>3.5178953808504099E-3</v>
      </c>
      <c r="J130" s="2">
        <v>3.7878787878787902E-3</v>
      </c>
      <c r="K130" s="2">
        <v>4.42282176028306E-3</v>
      </c>
      <c r="L130" s="2">
        <v>4.1204887752202303E-3</v>
      </c>
      <c r="M130" s="2">
        <v>5.1274747187010396E-3</v>
      </c>
      <c r="N130" s="2">
        <v>6.6724329667613999E-3</v>
      </c>
    </row>
    <row r="131" spans="1:14" x14ac:dyDescent="0.3">
      <c r="A131" s="8" t="s">
        <v>200</v>
      </c>
      <c r="B131" s="8" t="s">
        <v>107</v>
      </c>
      <c r="C131" s="2">
        <v>0.101449275362319</v>
      </c>
      <c r="D131" s="2">
        <v>0.10776599384194301</v>
      </c>
      <c r="E131" s="2">
        <v>0.110999329309188</v>
      </c>
      <c r="F131" s="2">
        <v>0.11558923101724999</v>
      </c>
      <c r="G131" s="2">
        <v>0.122723673792557</v>
      </c>
      <c r="H131" s="2">
        <v>0.12936791427240299</v>
      </c>
      <c r="I131" s="2">
        <v>0.13628020801468299</v>
      </c>
      <c r="J131" s="2">
        <v>0.13787878787878799</v>
      </c>
      <c r="K131" s="2">
        <v>0.14344685242518099</v>
      </c>
      <c r="L131" s="2">
        <v>0.14762716680875199</v>
      </c>
      <c r="M131" s="2">
        <v>0.17490385984902401</v>
      </c>
      <c r="N131" s="2">
        <v>0.186951686642778</v>
      </c>
    </row>
    <row r="132" spans="1:14" x14ac:dyDescent="0.3">
      <c r="A132" s="8" t="s">
        <v>200</v>
      </c>
      <c r="B132" s="8" t="s">
        <v>108</v>
      </c>
      <c r="C132" s="2">
        <v>4.39723320158103E-2</v>
      </c>
      <c r="D132" s="2">
        <v>4.6014368799178897E-2</v>
      </c>
      <c r="E132" s="2">
        <v>4.8960429242119401E-2</v>
      </c>
      <c r="F132" s="2">
        <v>5.04594551023698E-2</v>
      </c>
      <c r="G132" s="2">
        <v>5.2889944576405397E-2</v>
      </c>
      <c r="H132" s="2">
        <v>5.59093026867526E-2</v>
      </c>
      <c r="I132" s="2">
        <v>6.1027837259100597E-2</v>
      </c>
      <c r="J132" s="2">
        <v>6.31818181818182E-2</v>
      </c>
      <c r="K132" s="2">
        <v>6.6784608580274199E-2</v>
      </c>
      <c r="L132" s="2">
        <v>6.7490764421710703E-2</v>
      </c>
      <c r="M132" s="2">
        <v>7.8478849166785394E-2</v>
      </c>
      <c r="N132" s="2">
        <v>8.4146793525268798E-2</v>
      </c>
    </row>
    <row r="133" spans="1:14" x14ac:dyDescent="0.3">
      <c r="A133" s="8" t="s">
        <v>200</v>
      </c>
      <c r="B133" s="8" t="s">
        <v>109</v>
      </c>
      <c r="C133" s="2">
        <v>0.58712121212121204</v>
      </c>
      <c r="D133" s="2">
        <v>0.56979131029763896</v>
      </c>
      <c r="E133" s="2">
        <v>0.55298457411133495</v>
      </c>
      <c r="F133" s="2">
        <v>0.53038852168305695</v>
      </c>
      <c r="G133" s="2">
        <v>0.51433095803642104</v>
      </c>
      <c r="H133" s="2">
        <v>0.49697157943780101</v>
      </c>
      <c r="I133" s="2">
        <v>0.47644539614560999</v>
      </c>
      <c r="J133" s="2">
        <v>0.461666666666667</v>
      </c>
      <c r="K133" s="2">
        <v>0.44360902255639101</v>
      </c>
      <c r="L133" s="2">
        <v>0.42526285876669501</v>
      </c>
      <c r="M133" s="2">
        <v>0.32260361771827401</v>
      </c>
      <c r="N133" s="2">
        <v>0.224515012974175</v>
      </c>
    </row>
    <row r="134" spans="1:14" x14ac:dyDescent="0.3">
      <c r="A134" s="8" t="s">
        <v>201</v>
      </c>
      <c r="B134" s="8" t="s">
        <v>101</v>
      </c>
      <c r="C134" s="2">
        <v>4.9279757391963597E-3</v>
      </c>
      <c r="D134" s="2">
        <v>5.0467749876907898E-3</v>
      </c>
      <c r="E134" s="2">
        <v>5.4590570719603004E-3</v>
      </c>
      <c r="F134" s="2">
        <v>5.4481774549228201E-3</v>
      </c>
      <c r="G134" s="2">
        <v>5.36056158264199E-3</v>
      </c>
      <c r="H134" s="2">
        <v>5.6675062972292196E-3</v>
      </c>
      <c r="I134" s="2">
        <v>5.7092108601877701E-3</v>
      </c>
      <c r="J134" s="2">
        <v>5.4047259929612904E-3</v>
      </c>
      <c r="K134" s="2">
        <v>6.7251795280975704E-3</v>
      </c>
      <c r="L134" s="2">
        <v>7.1387449625791603E-3</v>
      </c>
      <c r="M134" s="2">
        <v>8.7748903138710806E-3</v>
      </c>
      <c r="N134" s="2">
        <v>9.9053978853645003E-3</v>
      </c>
    </row>
    <row r="135" spans="1:14" x14ac:dyDescent="0.3">
      <c r="A135" s="8" t="s">
        <v>201</v>
      </c>
      <c r="B135" s="8" t="s">
        <v>102</v>
      </c>
      <c r="C135" s="2">
        <v>0.20988122314884999</v>
      </c>
      <c r="D135" s="2">
        <v>0.21381093057607101</v>
      </c>
      <c r="E135" s="2">
        <v>0.218734491315136</v>
      </c>
      <c r="F135" s="2">
        <v>0.22635880140096001</v>
      </c>
      <c r="G135" s="2">
        <v>0.2297383535418</v>
      </c>
      <c r="H135" s="2">
        <v>0.23236775818639799</v>
      </c>
      <c r="I135" s="2">
        <v>0.23712255772646501</v>
      </c>
      <c r="J135" s="2">
        <v>0.240196078431373</v>
      </c>
      <c r="K135" s="2">
        <v>0.23572324176450499</v>
      </c>
      <c r="L135" s="2">
        <v>0.235002878526195</v>
      </c>
      <c r="M135" s="2">
        <v>0.270559118011025</v>
      </c>
      <c r="N135" s="2">
        <v>0.28881469115191999</v>
      </c>
    </row>
    <row r="136" spans="1:14" x14ac:dyDescent="0.3">
      <c r="A136" s="8" t="s">
        <v>201</v>
      </c>
      <c r="B136" s="8" t="s">
        <v>103</v>
      </c>
      <c r="C136" s="2">
        <v>2.53980288097043E-2</v>
      </c>
      <c r="D136" s="2">
        <v>2.6587887740029501E-2</v>
      </c>
      <c r="E136" s="2">
        <v>2.9404466501240699E-2</v>
      </c>
      <c r="F136" s="2">
        <v>2.8927227915423501E-2</v>
      </c>
      <c r="G136" s="2">
        <v>3.2418634333120602E-2</v>
      </c>
      <c r="H136" s="2">
        <v>3.4005037783375297E-2</v>
      </c>
      <c r="I136" s="2">
        <v>3.4762750570921097E-2</v>
      </c>
      <c r="J136" s="2">
        <v>3.6576168929110101E-2</v>
      </c>
      <c r="K136" s="2">
        <v>3.9667160606406002E-2</v>
      </c>
      <c r="L136" s="2">
        <v>4.0990213010938401E-2</v>
      </c>
      <c r="M136" s="2">
        <v>5.0174372820339701E-2</v>
      </c>
      <c r="N136" s="2">
        <v>5.55370061213133E-2</v>
      </c>
    </row>
    <row r="137" spans="1:14" x14ac:dyDescent="0.3">
      <c r="A137" s="8" t="s">
        <v>201</v>
      </c>
      <c r="B137" s="8" t="s">
        <v>104</v>
      </c>
      <c r="C137" s="2">
        <v>3.2853171594642398E-3</v>
      </c>
      <c r="D137" s="2">
        <v>3.3234859675036902E-3</v>
      </c>
      <c r="E137" s="2">
        <v>3.47394540942928E-3</v>
      </c>
      <c r="F137" s="2">
        <v>3.5023997924503798E-3</v>
      </c>
      <c r="G137" s="2">
        <v>3.3184428844926601E-3</v>
      </c>
      <c r="H137" s="2">
        <v>2.7707808564231698E-3</v>
      </c>
      <c r="I137" s="2">
        <v>2.6642984014209601E-3</v>
      </c>
      <c r="J137" s="2">
        <v>2.5138260432378099E-3</v>
      </c>
      <c r="K137" s="2">
        <v>3.7615410919867799E-3</v>
      </c>
      <c r="L137" s="2">
        <v>2.6482440990213E-3</v>
      </c>
      <c r="M137" s="2">
        <v>3.14996062549218E-3</v>
      </c>
      <c r="N137" s="2">
        <v>3.11630495269894E-3</v>
      </c>
    </row>
    <row r="138" spans="1:14" x14ac:dyDescent="0.3">
      <c r="A138" s="8" t="s">
        <v>201</v>
      </c>
      <c r="B138" s="8" t="s">
        <v>105</v>
      </c>
      <c r="C138" s="2">
        <v>1.9585544604498399E-2</v>
      </c>
      <c r="D138" s="2">
        <v>2.2156573116691301E-2</v>
      </c>
      <c r="E138" s="2">
        <v>2.2704714640198499E-2</v>
      </c>
      <c r="F138" s="2">
        <v>2.37384874821637E-2</v>
      </c>
      <c r="G138" s="2">
        <v>2.6675175494575602E-2</v>
      </c>
      <c r="H138" s="2">
        <v>2.7833753148614599E-2</v>
      </c>
      <c r="I138" s="2">
        <v>3.0829738645013999E-2</v>
      </c>
      <c r="J138" s="2">
        <v>3.1548516842634503E-2</v>
      </c>
      <c r="K138" s="2">
        <v>3.9553174512709399E-2</v>
      </c>
      <c r="L138" s="2">
        <v>4.4329303396660899E-2</v>
      </c>
      <c r="M138" s="2">
        <v>5.6249296883788998E-2</v>
      </c>
      <c r="N138" s="2">
        <v>6.5887590428491905E-2</v>
      </c>
    </row>
    <row r="139" spans="1:14" x14ac:dyDescent="0.3">
      <c r="A139" s="8" t="s">
        <v>201</v>
      </c>
      <c r="B139" s="8" t="s">
        <v>106</v>
      </c>
      <c r="C139" s="2">
        <v>7.2024260803639096E-3</v>
      </c>
      <c r="D139" s="2">
        <v>8.0009847365829605E-3</v>
      </c>
      <c r="E139" s="2">
        <v>8.3126550868486294E-3</v>
      </c>
      <c r="F139" s="2">
        <v>8.0425476715527307E-3</v>
      </c>
      <c r="G139" s="2">
        <v>8.6790044671346493E-3</v>
      </c>
      <c r="H139" s="2">
        <v>9.19395465994962E-3</v>
      </c>
      <c r="I139" s="2">
        <v>9.6422227860948999E-3</v>
      </c>
      <c r="J139" s="2">
        <v>1.0558069381598799E-2</v>
      </c>
      <c r="K139" s="2">
        <v>1.2310498119229501E-2</v>
      </c>
      <c r="L139" s="2">
        <v>1.25503742084053E-2</v>
      </c>
      <c r="M139" s="2">
        <v>1.5074811564855401E-2</v>
      </c>
      <c r="N139" s="2">
        <v>1.5692821368948201E-2</v>
      </c>
    </row>
    <row r="140" spans="1:14" x14ac:dyDescent="0.3">
      <c r="A140" s="8" t="s">
        <v>201</v>
      </c>
      <c r="B140" s="8" t="s">
        <v>16</v>
      </c>
      <c r="C140" s="2">
        <v>4.1698256254738397E-3</v>
      </c>
      <c r="D140" s="2">
        <v>4.8005908419497803E-3</v>
      </c>
      <c r="E140" s="2">
        <v>5.5831265508684896E-3</v>
      </c>
      <c r="F140" s="2">
        <v>5.1887404332598298E-3</v>
      </c>
      <c r="G140" s="2">
        <v>5.2329291640076598E-3</v>
      </c>
      <c r="H140" s="2">
        <v>5.7934508816120901E-3</v>
      </c>
      <c r="I140" s="2">
        <v>5.8360822126363896E-3</v>
      </c>
      <c r="J140" s="2">
        <v>6.0331825037707402E-3</v>
      </c>
      <c r="K140" s="2">
        <v>6.3832212470078696E-3</v>
      </c>
      <c r="L140" s="2">
        <v>5.9873344847438097E-3</v>
      </c>
      <c r="M140" s="2">
        <v>7.6499043761952996E-3</v>
      </c>
      <c r="N140" s="2">
        <v>7.4568725653867598E-3</v>
      </c>
    </row>
    <row r="141" spans="1:14" x14ac:dyDescent="0.3">
      <c r="A141" s="8" t="s">
        <v>201</v>
      </c>
      <c r="B141" s="8" t="s">
        <v>107</v>
      </c>
      <c r="C141" s="2">
        <v>0.115870609047258</v>
      </c>
      <c r="D141" s="2">
        <v>0.119768586903003</v>
      </c>
      <c r="E141" s="2">
        <v>0.12580645161290299</v>
      </c>
      <c r="F141" s="2">
        <v>0.13516668828641801</v>
      </c>
      <c r="G141" s="2">
        <v>0.141161455009572</v>
      </c>
      <c r="H141" s="2">
        <v>0.14861460957178799</v>
      </c>
      <c r="I141" s="2">
        <v>0.153768079167724</v>
      </c>
      <c r="J141" s="2">
        <v>0.15912518853695301</v>
      </c>
      <c r="K141" s="2">
        <v>0.162202211330218</v>
      </c>
      <c r="L141" s="2">
        <v>0.16373056994818699</v>
      </c>
      <c r="M141" s="2">
        <v>0.193610079874002</v>
      </c>
      <c r="N141" s="2">
        <v>0.21224262659988899</v>
      </c>
    </row>
    <row r="142" spans="1:14" x14ac:dyDescent="0.3">
      <c r="A142" s="8" t="s">
        <v>201</v>
      </c>
      <c r="B142" s="8" t="s">
        <v>108</v>
      </c>
      <c r="C142" s="2">
        <v>4.86479656305282E-2</v>
      </c>
      <c r="D142" s="2">
        <v>5.2191038897094998E-2</v>
      </c>
      <c r="E142" s="2">
        <v>5.4962779156327503E-2</v>
      </c>
      <c r="F142" s="2">
        <v>5.5649241146711603E-2</v>
      </c>
      <c r="G142" s="2">
        <v>5.80727504786216E-2</v>
      </c>
      <c r="H142" s="2">
        <v>5.94458438287154E-2</v>
      </c>
      <c r="I142" s="2">
        <v>6.0517635117990402E-2</v>
      </c>
      <c r="J142" s="2">
        <v>6.3348416289592799E-2</v>
      </c>
      <c r="K142" s="2">
        <v>6.8733614499031107E-2</v>
      </c>
      <c r="L142" s="2">
        <v>6.8624064478986793E-2</v>
      </c>
      <c r="M142" s="2">
        <v>8.3361457981775203E-2</v>
      </c>
      <c r="N142" s="2">
        <v>8.8925987757373398E-2</v>
      </c>
    </row>
    <row r="143" spans="1:14" x14ac:dyDescent="0.3">
      <c r="A143" s="8" t="s">
        <v>201</v>
      </c>
      <c r="B143" s="8" t="s">
        <v>109</v>
      </c>
      <c r="C143" s="2">
        <v>0.56103108415466296</v>
      </c>
      <c r="D143" s="2">
        <v>0.54431314623338301</v>
      </c>
      <c r="E143" s="2">
        <v>0.52555831265508701</v>
      </c>
      <c r="F143" s="2">
        <v>0.507977688416137</v>
      </c>
      <c r="G143" s="2">
        <v>0.48934269304403299</v>
      </c>
      <c r="H143" s="2">
        <v>0.474307304785894</v>
      </c>
      <c r="I143" s="2">
        <v>0.459147424511545</v>
      </c>
      <c r="J143" s="2">
        <v>0.44469582704876798</v>
      </c>
      <c r="K143" s="2">
        <v>0.42494015730080897</v>
      </c>
      <c r="L143" s="2">
        <v>0.41899827288428299</v>
      </c>
      <c r="M143" s="2">
        <v>0.31139610754865599</v>
      </c>
      <c r="N143" s="2">
        <v>0.25242070116861398</v>
      </c>
    </row>
    <row r="144" spans="1:14" x14ac:dyDescent="0.3">
      <c r="A144" s="8" t="s">
        <v>202</v>
      </c>
      <c r="B144" s="8" t="s">
        <v>101</v>
      </c>
      <c r="C144" s="2">
        <v>3.9048633297834598E-3</v>
      </c>
      <c r="D144" s="2">
        <v>3.6094567767550999E-3</v>
      </c>
      <c r="E144" s="2">
        <v>3.8002171552660199E-3</v>
      </c>
      <c r="F144" s="2">
        <v>4.0261701056869704E-3</v>
      </c>
      <c r="G144" s="2">
        <v>4.1673612268711404E-3</v>
      </c>
      <c r="H144" s="2">
        <v>3.9075219798111399E-3</v>
      </c>
      <c r="I144" s="2">
        <v>3.8283617801882302E-3</v>
      </c>
      <c r="J144" s="2">
        <v>4.0542647746764403E-3</v>
      </c>
      <c r="K144" s="2">
        <v>3.6289050173556299E-3</v>
      </c>
      <c r="L144" s="2">
        <v>3.9920159680638702E-3</v>
      </c>
      <c r="M144" s="2">
        <v>4.5619002674217399E-3</v>
      </c>
      <c r="N144" s="2">
        <v>5.74266645972373E-3</v>
      </c>
    </row>
    <row r="145" spans="1:15" x14ac:dyDescent="0.3">
      <c r="A145" s="8" t="s">
        <v>202</v>
      </c>
      <c r="B145" s="8" t="s">
        <v>102</v>
      </c>
      <c r="C145" s="2">
        <v>0.20234291799786999</v>
      </c>
      <c r="D145" s="2">
        <v>0.206460927630392</v>
      </c>
      <c r="E145" s="2">
        <v>0.21552660152008701</v>
      </c>
      <c r="F145" s="2">
        <v>0.21808421405804401</v>
      </c>
      <c r="G145" s="2">
        <v>0.22270378396399401</v>
      </c>
      <c r="H145" s="2">
        <v>0.22158905893845701</v>
      </c>
      <c r="I145" s="2">
        <v>0.22555431488275601</v>
      </c>
      <c r="J145" s="2">
        <v>0.23109309215655699</v>
      </c>
      <c r="K145" s="2">
        <v>0.24061218049857999</v>
      </c>
      <c r="L145" s="2">
        <v>0.24228466144633801</v>
      </c>
      <c r="M145" s="2">
        <v>0.27387132295107802</v>
      </c>
      <c r="N145" s="2">
        <v>0.300481142325004</v>
      </c>
    </row>
    <row r="146" spans="1:15" x14ac:dyDescent="0.3">
      <c r="A146" s="8" t="s">
        <v>202</v>
      </c>
      <c r="B146" s="8" t="s">
        <v>103</v>
      </c>
      <c r="C146" s="2">
        <v>7.9872204472843395E-3</v>
      </c>
      <c r="D146" s="2">
        <v>8.6626962642122399E-3</v>
      </c>
      <c r="E146" s="2">
        <v>8.5052479189286993E-3</v>
      </c>
      <c r="F146" s="2">
        <v>1.1742996141586999E-2</v>
      </c>
      <c r="G146" s="2">
        <v>1.1501916986164399E-2</v>
      </c>
      <c r="H146" s="2">
        <v>1.17225659394334E-2</v>
      </c>
      <c r="I146" s="2">
        <v>1.2920721008135299E-2</v>
      </c>
      <c r="J146" s="2">
        <v>1.3098393887416199E-2</v>
      </c>
      <c r="K146" s="2">
        <v>1.0097822656989599E-2</v>
      </c>
      <c r="L146" s="2">
        <v>1.0594196222938701E-2</v>
      </c>
      <c r="M146" s="2">
        <v>1.28991662733994E-2</v>
      </c>
      <c r="N146" s="2">
        <v>1.5055098556573001E-2</v>
      </c>
    </row>
    <row r="147" spans="1:15" x14ac:dyDescent="0.3">
      <c r="A147" s="8" t="s">
        <v>202</v>
      </c>
      <c r="B147" s="8" t="s">
        <v>104</v>
      </c>
      <c r="C147" s="2">
        <v>1.0649627263045801E-3</v>
      </c>
      <c r="D147" s="2">
        <v>1.26330987186428E-3</v>
      </c>
      <c r="E147" s="2">
        <v>1.4477017734346701E-3</v>
      </c>
      <c r="F147" s="2">
        <v>1.50981378963261E-3</v>
      </c>
      <c r="G147" s="2">
        <v>1.5002500416736099E-3</v>
      </c>
      <c r="H147" s="2">
        <v>1.3025073266037101E-3</v>
      </c>
      <c r="I147" s="2">
        <v>1.4356356675705899E-3</v>
      </c>
      <c r="J147" s="2">
        <v>1.87119912677374E-3</v>
      </c>
      <c r="K147" s="2">
        <v>1.89334174818555E-3</v>
      </c>
      <c r="L147" s="2">
        <v>1.9960079840319399E-3</v>
      </c>
      <c r="M147" s="2">
        <v>2.3596035865974499E-3</v>
      </c>
      <c r="N147" s="2">
        <v>2.3281080242123198E-3</v>
      </c>
    </row>
    <row r="148" spans="1:15" x14ac:dyDescent="0.3">
      <c r="A148" s="8" t="s">
        <v>202</v>
      </c>
      <c r="B148" s="8" t="s">
        <v>105</v>
      </c>
      <c r="C148" s="2">
        <v>4.7923322683706103E-3</v>
      </c>
      <c r="D148" s="2">
        <v>5.2337123262948902E-3</v>
      </c>
      <c r="E148" s="2">
        <v>6.6956207021353596E-3</v>
      </c>
      <c r="F148" s="2">
        <v>9.2266398255326301E-3</v>
      </c>
      <c r="G148" s="2">
        <v>9.8349724954159001E-3</v>
      </c>
      <c r="H148" s="2">
        <v>1.05828720286552E-2</v>
      </c>
      <c r="I148" s="2">
        <v>1.22826607114372E-2</v>
      </c>
      <c r="J148" s="2">
        <v>1.38780601902386E-2</v>
      </c>
      <c r="K148" s="2">
        <v>1.0886715052066899E-2</v>
      </c>
      <c r="L148" s="2">
        <v>1.09012743743283E-2</v>
      </c>
      <c r="M148" s="2">
        <v>1.25845524618531E-2</v>
      </c>
      <c r="N148" s="2">
        <v>1.7538413782399499E-2</v>
      </c>
    </row>
    <row r="149" spans="1:15" x14ac:dyDescent="0.3">
      <c r="A149" s="8" t="s">
        <v>202</v>
      </c>
      <c r="B149" s="8" t="s">
        <v>106</v>
      </c>
      <c r="C149" s="2">
        <v>1.41995030173944E-3</v>
      </c>
      <c r="D149" s="2">
        <v>1.80472838837755E-3</v>
      </c>
      <c r="E149" s="2">
        <v>1.6286644951140101E-3</v>
      </c>
      <c r="F149" s="2">
        <v>3.35514175473914E-3</v>
      </c>
      <c r="G149" s="2">
        <v>3.83397232872145E-3</v>
      </c>
      <c r="H149" s="2">
        <v>3.74470856398567E-3</v>
      </c>
      <c r="I149" s="2">
        <v>4.14739192853725E-3</v>
      </c>
      <c r="J149" s="2">
        <v>4.0542647746764403E-3</v>
      </c>
      <c r="K149" s="2">
        <v>2.3666771852319298E-3</v>
      </c>
      <c r="L149" s="2">
        <v>1.9960079840319399E-3</v>
      </c>
      <c r="M149" s="2">
        <v>1.8876828692779601E-3</v>
      </c>
      <c r="N149" s="2">
        <v>2.1729008225981699E-3</v>
      </c>
    </row>
    <row r="150" spans="1:15" x14ac:dyDescent="0.3">
      <c r="A150" s="8" t="s">
        <v>202</v>
      </c>
      <c r="B150" s="8" t="s">
        <v>16</v>
      </c>
      <c r="C150" s="2">
        <v>4.4373446929357498E-3</v>
      </c>
      <c r="D150" s="2">
        <v>3.9704024544306099E-3</v>
      </c>
      <c r="E150" s="2">
        <v>3.2573289902280101E-3</v>
      </c>
      <c r="F150" s="2">
        <v>4.0261701056869704E-3</v>
      </c>
      <c r="G150" s="2">
        <v>4.0006667777963004E-3</v>
      </c>
      <c r="H150" s="2">
        <v>3.74470856398567E-3</v>
      </c>
      <c r="I150" s="2">
        <v>3.8283617801882302E-3</v>
      </c>
      <c r="J150" s="2">
        <v>3.8983315141119601E-3</v>
      </c>
      <c r="K150" s="2">
        <v>4.4177974124329396E-3</v>
      </c>
      <c r="L150" s="2">
        <v>5.0667894979272198E-3</v>
      </c>
      <c r="M150" s="2">
        <v>7.3934245713386804E-3</v>
      </c>
      <c r="N150" s="2">
        <v>7.1395312742511298E-3</v>
      </c>
    </row>
    <row r="151" spans="1:15" x14ac:dyDescent="0.3">
      <c r="A151" s="8" t="s">
        <v>202</v>
      </c>
      <c r="B151" s="8" t="s">
        <v>107</v>
      </c>
      <c r="C151" s="2">
        <v>0.14927227547035901</v>
      </c>
      <c r="D151" s="2">
        <v>0.160981772243277</v>
      </c>
      <c r="E151" s="2">
        <v>0.167933405718422</v>
      </c>
      <c r="F151" s="2">
        <v>0.16909914443885299</v>
      </c>
      <c r="G151" s="2">
        <v>0.18036339389898301</v>
      </c>
      <c r="H151" s="2">
        <v>0.193747964832302</v>
      </c>
      <c r="I151" s="2">
        <v>0.200350933163184</v>
      </c>
      <c r="J151" s="2">
        <v>0.208482769374708</v>
      </c>
      <c r="K151" s="2">
        <v>0.22530766803408001</v>
      </c>
      <c r="L151" s="2">
        <v>0.23337939505604199</v>
      </c>
      <c r="M151" s="2">
        <v>0.28456819254365301</v>
      </c>
      <c r="N151" s="2">
        <v>0.30901753841378199</v>
      </c>
    </row>
    <row r="152" spans="1:15" x14ac:dyDescent="0.3">
      <c r="A152" s="8" t="s">
        <v>202</v>
      </c>
      <c r="B152" s="8" t="s">
        <v>108</v>
      </c>
      <c r="C152" s="2">
        <v>5.6088036918707798E-2</v>
      </c>
      <c r="D152" s="2">
        <v>5.5585634362028499E-2</v>
      </c>
      <c r="E152" s="2">
        <v>5.6279406442272903E-2</v>
      </c>
      <c r="F152" s="2">
        <v>5.9553766146619697E-2</v>
      </c>
      <c r="G152" s="2">
        <v>6.1176862810468399E-2</v>
      </c>
      <c r="H152" s="2">
        <v>6.3497232171930998E-2</v>
      </c>
      <c r="I152" s="2">
        <v>6.5879725634072406E-2</v>
      </c>
      <c r="J152" s="2">
        <v>7.0481833775144206E-2</v>
      </c>
      <c r="K152" s="2">
        <v>6.9264752287787903E-2</v>
      </c>
      <c r="L152" s="2">
        <v>7.0013818516812501E-2</v>
      </c>
      <c r="M152" s="2">
        <v>8.0541135755859694E-2</v>
      </c>
      <c r="N152" s="2">
        <v>8.6760825702312597E-2</v>
      </c>
    </row>
    <row r="153" spans="1:15" x14ac:dyDescent="0.3">
      <c r="A153" s="8" t="s">
        <v>202</v>
      </c>
      <c r="B153" s="8" t="s">
        <v>109</v>
      </c>
      <c r="C153" s="2">
        <v>0.56869009584664498</v>
      </c>
      <c r="D153" s="2">
        <v>0.552427359682368</v>
      </c>
      <c r="E153" s="2">
        <v>0.53492580528411104</v>
      </c>
      <c r="F153" s="2">
        <v>0.51937594363361805</v>
      </c>
      <c r="G153" s="2">
        <v>0.50091681946991196</v>
      </c>
      <c r="H153" s="2">
        <v>0.48616085965483602</v>
      </c>
      <c r="I153" s="2">
        <v>0.46977189344393</v>
      </c>
      <c r="J153" s="2">
        <v>0.44908779042569802</v>
      </c>
      <c r="K153" s="2">
        <v>0.43152414010728901</v>
      </c>
      <c r="L153" s="2">
        <v>0.41977583294948601</v>
      </c>
      <c r="M153" s="2">
        <v>0.31933301871952202</v>
      </c>
      <c r="N153" s="2">
        <v>0.25376377463914301</v>
      </c>
    </row>
    <row r="154" spans="1:15" x14ac:dyDescent="0.3">
      <c r="A154" s="15"/>
      <c r="B154" s="15"/>
    </row>
    <row r="155" spans="1:15" x14ac:dyDescent="0.3">
      <c r="A155" s="15"/>
      <c r="B155" s="15"/>
    </row>
    <row r="156" spans="1:15" x14ac:dyDescent="0.3">
      <c r="A156" s="15"/>
      <c r="B156" s="13"/>
      <c r="C156" s="20" t="s">
        <v>36</v>
      </c>
      <c r="D156" s="20"/>
      <c r="E156" s="20"/>
      <c r="F156" s="20"/>
      <c r="G156" s="20"/>
      <c r="H156" s="20"/>
      <c r="I156" s="20"/>
      <c r="J156" s="20"/>
      <c r="K156" s="20"/>
      <c r="L156" s="20"/>
      <c r="M156" s="20"/>
      <c r="N156" s="6" t="s">
        <v>37</v>
      </c>
      <c r="O156" s="6" t="s">
        <v>38</v>
      </c>
    </row>
    <row r="157" spans="1:15" x14ac:dyDescent="0.3">
      <c r="A157" s="9" t="s">
        <v>39</v>
      </c>
      <c r="B157" s="9" t="s">
        <v>39</v>
      </c>
      <c r="C157" s="4" t="s">
        <v>18</v>
      </c>
      <c r="D157" s="4" t="s">
        <v>19</v>
      </c>
      <c r="E157" s="4" t="s">
        <v>20</v>
      </c>
      <c r="F157" s="4" t="s">
        <v>21</v>
      </c>
      <c r="G157" s="4" t="s">
        <v>22</v>
      </c>
      <c r="H157" s="4" t="s">
        <v>23</v>
      </c>
      <c r="I157" s="4" t="s">
        <v>24</v>
      </c>
      <c r="J157" s="4" t="s">
        <v>25</v>
      </c>
      <c r="K157" s="4" t="s">
        <v>26</v>
      </c>
      <c r="L157" s="4" t="s">
        <v>27</v>
      </c>
      <c r="M157" s="4" t="s">
        <v>28</v>
      </c>
      <c r="N157" s="4" t="s">
        <v>29</v>
      </c>
      <c r="O157" s="4" t="s">
        <v>30</v>
      </c>
    </row>
    <row r="158" spans="1:15" x14ac:dyDescent="0.3">
      <c r="A158" s="8" t="s">
        <v>196</v>
      </c>
      <c r="B158" s="8" t="s">
        <v>101</v>
      </c>
      <c r="C158" s="2">
        <v>0</v>
      </c>
      <c r="D158" s="2">
        <v>8.3333333333333301E-2</v>
      </c>
      <c r="E158" s="2">
        <v>-2.5641025641025599E-2</v>
      </c>
      <c r="F158" s="2">
        <v>0</v>
      </c>
      <c r="G158" s="2">
        <v>5.2631578947368397E-2</v>
      </c>
      <c r="H158" s="2">
        <v>-0.05</v>
      </c>
      <c r="I158" s="2">
        <v>7.8947368421052599E-2</v>
      </c>
      <c r="J158" s="2">
        <v>9.7560975609756101E-2</v>
      </c>
      <c r="K158" s="2">
        <v>0.133333333333333</v>
      </c>
      <c r="L158" s="2">
        <v>0.29411764705882398</v>
      </c>
      <c r="M158" s="2">
        <v>9.0909090909090898E-2</v>
      </c>
      <c r="N158" s="3">
        <v>0.75609756097560998</v>
      </c>
      <c r="O158" s="3">
        <v>0.84615384615384603</v>
      </c>
    </row>
    <row r="159" spans="1:15" x14ac:dyDescent="0.3">
      <c r="A159" s="8" t="s">
        <v>196</v>
      </c>
      <c r="B159" s="8" t="s">
        <v>102</v>
      </c>
      <c r="C159" s="2">
        <v>2.8753993610223599E-2</v>
      </c>
      <c r="D159" s="2">
        <v>4.3478260869565202E-2</v>
      </c>
      <c r="E159" s="2">
        <v>-5.0595238095238103E-2</v>
      </c>
      <c r="F159" s="2">
        <v>4.0752351097178702E-2</v>
      </c>
      <c r="G159" s="2">
        <v>1.60642570281124E-2</v>
      </c>
      <c r="H159" s="2">
        <v>9.8814229249011894E-3</v>
      </c>
      <c r="I159" s="2">
        <v>-2.9354207436399202E-2</v>
      </c>
      <c r="J159" s="2">
        <v>9.8790322580645198E-2</v>
      </c>
      <c r="K159" s="2">
        <v>3.94495412844037E-2</v>
      </c>
      <c r="L159" s="2">
        <v>0.208296557811121</v>
      </c>
      <c r="M159" s="2">
        <v>3.1409788166544897E-2</v>
      </c>
      <c r="N159" s="3">
        <v>0.42338709677419401</v>
      </c>
      <c r="O159" s="3">
        <v>0.40079365079365098</v>
      </c>
    </row>
    <row r="160" spans="1:15" x14ac:dyDescent="0.3">
      <c r="A160" s="8" t="s">
        <v>196</v>
      </c>
      <c r="B160" s="8" t="s">
        <v>103</v>
      </c>
      <c r="C160" s="2">
        <v>0.10377358490565999</v>
      </c>
      <c r="D160" s="2">
        <v>8.54700854700855E-2</v>
      </c>
      <c r="E160" s="2">
        <v>-9.4488188976377993E-2</v>
      </c>
      <c r="F160" s="2">
        <v>3.9130434782608699E-2</v>
      </c>
      <c r="G160" s="2">
        <v>2.92887029288703E-2</v>
      </c>
      <c r="H160" s="2">
        <v>1.6260162601626001E-2</v>
      </c>
      <c r="I160" s="2">
        <v>-8.7999999999999995E-2</v>
      </c>
      <c r="J160" s="2">
        <v>0.28947368421052599</v>
      </c>
      <c r="K160" s="2">
        <v>7.8231292517006806E-2</v>
      </c>
      <c r="L160" s="2">
        <v>0.43217665615141998</v>
      </c>
      <c r="M160" s="2">
        <v>6.1674008810572702E-2</v>
      </c>
      <c r="N160" s="3">
        <v>1.1140350877192999</v>
      </c>
      <c r="O160" s="3">
        <v>0.89763779527559096</v>
      </c>
    </row>
    <row r="161" spans="1:15" x14ac:dyDescent="0.3">
      <c r="A161" s="8" t="s">
        <v>196</v>
      </c>
      <c r="B161" s="8" t="s">
        <v>104</v>
      </c>
      <c r="C161" s="2">
        <v>2.5000000000000001E-2</v>
      </c>
      <c r="D161" s="2">
        <v>-4.8780487804878099E-2</v>
      </c>
      <c r="E161" s="2">
        <v>-0.17948717948717899</v>
      </c>
      <c r="F161" s="2">
        <v>-6.25E-2</v>
      </c>
      <c r="G161" s="2">
        <v>3.3333333333333298E-2</v>
      </c>
      <c r="H161" s="2">
        <v>-6.4516129032258104E-2</v>
      </c>
      <c r="I161" s="2">
        <v>-0.20689655172413801</v>
      </c>
      <c r="J161" s="2">
        <v>0.30434782608695699</v>
      </c>
      <c r="K161" s="2">
        <v>0.133333333333333</v>
      </c>
      <c r="L161" s="2">
        <v>5.8823529411764698E-2</v>
      </c>
      <c r="M161" s="2">
        <v>0</v>
      </c>
      <c r="N161" s="3">
        <v>0.565217391304348</v>
      </c>
      <c r="O161" s="3">
        <v>-7.69230769230769E-2</v>
      </c>
    </row>
    <row r="162" spans="1:15" x14ac:dyDescent="0.3">
      <c r="A162" s="8" t="s">
        <v>196</v>
      </c>
      <c r="B162" s="8" t="s">
        <v>105</v>
      </c>
      <c r="C162" s="2">
        <v>8.04597701149425E-2</v>
      </c>
      <c r="D162" s="2">
        <v>0.10106382978723399</v>
      </c>
      <c r="E162" s="2">
        <v>-5.7971014492753603E-2</v>
      </c>
      <c r="F162" s="2">
        <v>7.1794871794871803E-2</v>
      </c>
      <c r="G162" s="2">
        <v>0.11483253588516699</v>
      </c>
      <c r="H162" s="2">
        <v>0.128755364806867</v>
      </c>
      <c r="I162" s="2">
        <v>1.14068441064639E-2</v>
      </c>
      <c r="J162" s="2">
        <v>0.203007518796992</v>
      </c>
      <c r="K162" s="2">
        <v>0.19062499999999999</v>
      </c>
      <c r="L162" s="2">
        <v>0.40419947506561699</v>
      </c>
      <c r="M162" s="2">
        <v>7.4766355140186896E-2</v>
      </c>
      <c r="N162" s="3">
        <v>1.16165413533835</v>
      </c>
      <c r="O162" s="3">
        <v>1.7777777777777799</v>
      </c>
    </row>
    <row r="163" spans="1:15" x14ac:dyDescent="0.3">
      <c r="A163" s="8" t="s">
        <v>196</v>
      </c>
      <c r="B163" s="8" t="s">
        <v>106</v>
      </c>
      <c r="C163" s="2">
        <v>0.41666666666666702</v>
      </c>
      <c r="D163" s="2">
        <v>0.17647058823529399</v>
      </c>
      <c r="E163" s="2">
        <v>-0.2</v>
      </c>
      <c r="F163" s="2">
        <v>0.3125</v>
      </c>
      <c r="G163" s="2">
        <v>0</v>
      </c>
      <c r="H163" s="2">
        <v>9.5238095238095205E-2</v>
      </c>
      <c r="I163" s="2">
        <v>0.173913043478261</v>
      </c>
      <c r="J163" s="2">
        <v>0.18518518518518501</v>
      </c>
      <c r="K163" s="2">
        <v>0.21875</v>
      </c>
      <c r="L163" s="2">
        <v>0.35897435897435898</v>
      </c>
      <c r="M163" s="2">
        <v>7.5471698113207503E-2</v>
      </c>
      <c r="N163" s="3">
        <v>1.1111111111111101</v>
      </c>
      <c r="O163" s="3">
        <v>1.85</v>
      </c>
    </row>
    <row r="164" spans="1:15" x14ac:dyDescent="0.3">
      <c r="A164" s="8" t="s">
        <v>196</v>
      </c>
      <c r="B164" s="8" t="s">
        <v>16</v>
      </c>
      <c r="C164" s="2">
        <v>0</v>
      </c>
      <c r="D164" s="2">
        <v>-8.8235294117647106E-2</v>
      </c>
      <c r="E164" s="2">
        <v>-9.6774193548387094E-2</v>
      </c>
      <c r="F164" s="2">
        <v>-3.5714285714285698E-2</v>
      </c>
      <c r="G164" s="2">
        <v>3.7037037037037E-2</v>
      </c>
      <c r="H164" s="2">
        <v>7.1428571428571397E-2</v>
      </c>
      <c r="I164" s="2">
        <v>-3.3333333333333298E-2</v>
      </c>
      <c r="J164" s="2">
        <v>6.8965517241379296E-2</v>
      </c>
      <c r="K164" s="2">
        <v>0.19354838709677399</v>
      </c>
      <c r="L164" s="2">
        <v>0.43243243243243201</v>
      </c>
      <c r="M164" s="2">
        <v>0</v>
      </c>
      <c r="N164" s="3">
        <v>0.82758620689655205</v>
      </c>
      <c r="O164" s="3">
        <v>0.70967741935483897</v>
      </c>
    </row>
    <row r="165" spans="1:15" x14ac:dyDescent="0.3">
      <c r="A165" s="8" t="s">
        <v>196</v>
      </c>
      <c r="B165" s="8" t="s">
        <v>107</v>
      </c>
      <c r="C165" s="2">
        <v>1.953125E-3</v>
      </c>
      <c r="D165" s="2">
        <v>5.4580896686159799E-2</v>
      </c>
      <c r="E165" s="2">
        <v>-1.6635859519408502E-2</v>
      </c>
      <c r="F165" s="2">
        <v>3.00751879699248E-2</v>
      </c>
      <c r="G165" s="2">
        <v>3.2846715328467203E-2</v>
      </c>
      <c r="H165" s="2">
        <v>7.0671378091872799E-3</v>
      </c>
      <c r="I165" s="2">
        <v>-1.7543859649122799E-2</v>
      </c>
      <c r="J165" s="2">
        <v>0.11785714285714299</v>
      </c>
      <c r="K165" s="2">
        <v>4.4728434504792303E-2</v>
      </c>
      <c r="L165" s="2">
        <v>0.24617737003058099</v>
      </c>
      <c r="M165" s="2">
        <v>4.04907975460123E-2</v>
      </c>
      <c r="N165" s="3">
        <v>0.51428571428571401</v>
      </c>
      <c r="O165" s="3">
        <v>0.567467652495379</v>
      </c>
    </row>
    <row r="166" spans="1:15" x14ac:dyDescent="0.3">
      <c r="A166" s="8" t="s">
        <v>196</v>
      </c>
      <c r="B166" s="8" t="s">
        <v>108</v>
      </c>
      <c r="C166" s="2">
        <v>8.8461538461538494E-2</v>
      </c>
      <c r="D166" s="2">
        <v>4.5936395759717301E-2</v>
      </c>
      <c r="E166" s="2">
        <v>-2.7027027027027001E-2</v>
      </c>
      <c r="F166" s="2">
        <v>4.8611111111111098E-2</v>
      </c>
      <c r="G166" s="2">
        <v>2.3178807947019899E-2</v>
      </c>
      <c r="H166" s="2">
        <v>3.2362459546925598E-2</v>
      </c>
      <c r="I166" s="2">
        <v>-5.0156739811912203E-2</v>
      </c>
      <c r="J166" s="2">
        <v>0.11551155115511599</v>
      </c>
      <c r="K166" s="2">
        <v>7.9881656804733706E-2</v>
      </c>
      <c r="L166" s="2">
        <v>0.30958904109589003</v>
      </c>
      <c r="M166" s="2">
        <v>2.30125523012552E-2</v>
      </c>
      <c r="N166" s="3">
        <v>0.61386138613861396</v>
      </c>
      <c r="O166" s="3">
        <v>0.65202702702702697</v>
      </c>
    </row>
    <row r="167" spans="1:15" x14ac:dyDescent="0.3">
      <c r="A167" s="8" t="s">
        <v>196</v>
      </c>
      <c r="B167" s="8" t="s">
        <v>109</v>
      </c>
      <c r="C167" s="2">
        <v>6.7521944632005395E-4</v>
      </c>
      <c r="D167" s="2">
        <v>-2.7327935222672101E-2</v>
      </c>
      <c r="E167" s="2">
        <v>-0.121401318071453</v>
      </c>
      <c r="F167" s="2">
        <v>-2.5266482431898898E-2</v>
      </c>
      <c r="G167" s="2">
        <v>-2.106115836371E-2</v>
      </c>
      <c r="H167" s="2">
        <v>-3.7649979313198197E-2</v>
      </c>
      <c r="I167" s="2">
        <v>-9.3293207222699903E-2</v>
      </c>
      <c r="J167" s="2">
        <v>6.02181128496918E-2</v>
      </c>
      <c r="K167" s="2">
        <v>-1.2075134168157401E-2</v>
      </c>
      <c r="L167" s="2">
        <v>-0.170665459483929</v>
      </c>
      <c r="M167" s="2">
        <v>-0.193231441048035</v>
      </c>
      <c r="N167" s="3">
        <v>-0.29919393077287798</v>
      </c>
      <c r="O167" s="3">
        <v>-0.48733957682969098</v>
      </c>
    </row>
    <row r="168" spans="1:15" x14ac:dyDescent="0.3">
      <c r="A168" s="8" t="s">
        <v>197</v>
      </c>
      <c r="B168" s="8" t="s">
        <v>101</v>
      </c>
      <c r="C168" s="2">
        <v>0.134615384615385</v>
      </c>
      <c r="D168" s="2">
        <v>5.0847457627118599E-2</v>
      </c>
      <c r="E168" s="2">
        <v>9.6774193548387094E-2</v>
      </c>
      <c r="F168" s="2">
        <v>-1.4705882352941201E-2</v>
      </c>
      <c r="G168" s="2">
        <v>-0.104477611940299</v>
      </c>
      <c r="H168" s="2">
        <v>8.3333333333333301E-2</v>
      </c>
      <c r="I168" s="2">
        <v>6.15384615384615E-2</v>
      </c>
      <c r="J168" s="2">
        <v>0.101449275362319</v>
      </c>
      <c r="K168" s="2">
        <v>7.8947368421052599E-2</v>
      </c>
      <c r="L168" s="2">
        <v>0.24390243902438999</v>
      </c>
      <c r="M168" s="2">
        <v>0.10784313725490199</v>
      </c>
      <c r="N168" s="3">
        <v>0.63768115942029002</v>
      </c>
      <c r="O168" s="3">
        <v>0.82258064516129004</v>
      </c>
    </row>
    <row r="169" spans="1:15" x14ac:dyDescent="0.3">
      <c r="A169" s="8" t="s">
        <v>197</v>
      </c>
      <c r="B169" s="8" t="s">
        <v>102</v>
      </c>
      <c r="C169" s="2">
        <v>6.1553985872855703E-2</v>
      </c>
      <c r="D169" s="2">
        <v>4.1825095057034203E-2</v>
      </c>
      <c r="E169" s="2">
        <v>4.1970802919707999E-2</v>
      </c>
      <c r="F169" s="2">
        <v>3.8528896672504399E-2</v>
      </c>
      <c r="G169" s="2">
        <v>3.87858347386172E-2</v>
      </c>
      <c r="H169" s="2">
        <v>4.3831168831168797E-2</v>
      </c>
      <c r="I169" s="2">
        <v>4.1990668740279902E-2</v>
      </c>
      <c r="J169" s="2">
        <v>6.7910447761193996E-2</v>
      </c>
      <c r="K169" s="2">
        <v>9.7833682739343099E-3</v>
      </c>
      <c r="L169" s="2">
        <v>0.10795847750865099</v>
      </c>
      <c r="M169" s="2">
        <v>9.8063710181136798E-2</v>
      </c>
      <c r="N169" s="3">
        <v>0.31194029850746302</v>
      </c>
      <c r="O169" s="3">
        <v>0.60401459854014605</v>
      </c>
    </row>
    <row r="170" spans="1:15" x14ac:dyDescent="0.3">
      <c r="A170" s="8" t="s">
        <v>197</v>
      </c>
      <c r="B170" s="8" t="s">
        <v>103</v>
      </c>
      <c r="C170" s="2">
        <v>4.8140043763676199E-2</v>
      </c>
      <c r="D170" s="2">
        <v>7.0981210855949897E-2</v>
      </c>
      <c r="E170" s="2">
        <v>5.6530214424951299E-2</v>
      </c>
      <c r="F170" s="2">
        <v>4.0590405904058997E-2</v>
      </c>
      <c r="G170" s="2">
        <v>7.4468085106383003E-2</v>
      </c>
      <c r="H170" s="2">
        <v>9.73597359735974E-2</v>
      </c>
      <c r="I170" s="2">
        <v>8.42105263157895E-2</v>
      </c>
      <c r="J170" s="2">
        <v>6.6574202496532606E-2</v>
      </c>
      <c r="K170" s="2">
        <v>3.1209362808842699E-2</v>
      </c>
      <c r="L170" s="2">
        <v>0.13871374527112201</v>
      </c>
      <c r="M170" s="2">
        <v>0.13510520487264699</v>
      </c>
      <c r="N170" s="3">
        <v>0.42163661581137302</v>
      </c>
      <c r="O170" s="3">
        <v>0.99805068226120897</v>
      </c>
    </row>
    <row r="171" spans="1:15" x14ac:dyDescent="0.3">
      <c r="A171" s="8" t="s">
        <v>197</v>
      </c>
      <c r="B171" s="8" t="s">
        <v>104</v>
      </c>
      <c r="C171" s="2">
        <v>-6.0606060606060597E-3</v>
      </c>
      <c r="D171" s="2">
        <v>3.0487804878048801E-2</v>
      </c>
      <c r="E171" s="2">
        <v>-1.7751479289940801E-2</v>
      </c>
      <c r="F171" s="2">
        <v>2.40963855421687E-2</v>
      </c>
      <c r="G171" s="2">
        <v>0</v>
      </c>
      <c r="H171" s="2">
        <v>2.3529411764705899E-2</v>
      </c>
      <c r="I171" s="2">
        <v>-5.74712643678161E-3</v>
      </c>
      <c r="J171" s="2">
        <v>-2.3121387283237E-2</v>
      </c>
      <c r="K171" s="2">
        <v>2.9585798816568001E-2</v>
      </c>
      <c r="L171" s="2">
        <v>0.15517241379310301</v>
      </c>
      <c r="M171" s="2">
        <v>3.98009950248756E-2</v>
      </c>
      <c r="N171" s="3">
        <v>0.20809248554913301</v>
      </c>
      <c r="O171" s="3">
        <v>0.23668639053254401</v>
      </c>
    </row>
    <row r="172" spans="1:15" x14ac:dyDescent="0.3">
      <c r="A172" s="8" t="s">
        <v>197</v>
      </c>
      <c r="B172" s="8" t="s">
        <v>105</v>
      </c>
      <c r="C172" s="2">
        <v>0.11508951406649599</v>
      </c>
      <c r="D172" s="2">
        <v>9.6330275229357804E-2</v>
      </c>
      <c r="E172" s="2">
        <v>8.9958158995815898E-2</v>
      </c>
      <c r="F172" s="2">
        <v>7.1017274472168906E-2</v>
      </c>
      <c r="G172" s="2">
        <v>9.3189964157706098E-2</v>
      </c>
      <c r="H172" s="2">
        <v>8.3606557377049195E-2</v>
      </c>
      <c r="I172" s="2">
        <v>0.122541603630862</v>
      </c>
      <c r="J172" s="2">
        <v>9.8382749326145505E-2</v>
      </c>
      <c r="K172" s="2">
        <v>6.9938650306748507E-2</v>
      </c>
      <c r="L172" s="2">
        <v>0.170871559633028</v>
      </c>
      <c r="M172" s="2">
        <v>0.14691478942213501</v>
      </c>
      <c r="N172" s="3">
        <v>0.57816711590296499</v>
      </c>
      <c r="O172" s="3">
        <v>1.44979079497908</v>
      </c>
    </row>
    <row r="173" spans="1:15" x14ac:dyDescent="0.3">
      <c r="A173" s="8" t="s">
        <v>197</v>
      </c>
      <c r="B173" s="8" t="s">
        <v>106</v>
      </c>
      <c r="C173" s="2">
        <v>2.8985507246376802E-2</v>
      </c>
      <c r="D173" s="2">
        <v>8.4507042253521097E-2</v>
      </c>
      <c r="E173" s="2">
        <v>3.8961038961039002E-2</v>
      </c>
      <c r="F173" s="2">
        <v>3.7499999999999999E-2</v>
      </c>
      <c r="G173" s="2">
        <v>0.16867469879518099</v>
      </c>
      <c r="H173" s="2">
        <v>4.1237113402061903E-2</v>
      </c>
      <c r="I173" s="2">
        <v>5.9405940594059403E-2</v>
      </c>
      <c r="J173" s="2">
        <v>-9.3457943925233603E-3</v>
      </c>
      <c r="K173" s="2">
        <v>0.122641509433962</v>
      </c>
      <c r="L173" s="2">
        <v>0.26050420168067201</v>
      </c>
      <c r="M173" s="2">
        <v>0.193333333333333</v>
      </c>
      <c r="N173" s="3">
        <v>0.67289719626168198</v>
      </c>
      <c r="O173" s="3">
        <v>1.32467532467532</v>
      </c>
    </row>
    <row r="174" spans="1:15" x14ac:dyDescent="0.3">
      <c r="A174" s="8" t="s">
        <v>197</v>
      </c>
      <c r="B174" s="8" t="s">
        <v>16</v>
      </c>
      <c r="C174" s="2">
        <v>0.217391304347826</v>
      </c>
      <c r="D174" s="2">
        <v>7.1428571428571397E-2</v>
      </c>
      <c r="E174" s="2">
        <v>-6.6666666666666693E-2</v>
      </c>
      <c r="F174" s="2">
        <v>0.125</v>
      </c>
      <c r="G174" s="2">
        <v>4.7619047619047603E-2</v>
      </c>
      <c r="H174" s="2">
        <v>0.13636363636363599</v>
      </c>
      <c r="I174" s="2">
        <v>0.10666666666666701</v>
      </c>
      <c r="J174" s="2">
        <v>2.40963855421687E-2</v>
      </c>
      <c r="K174" s="2">
        <v>5.8823529411764698E-2</v>
      </c>
      <c r="L174" s="2">
        <v>0.24444444444444399</v>
      </c>
      <c r="M174" s="2">
        <v>0.17857142857142899</v>
      </c>
      <c r="N174" s="3">
        <v>0.59036144578313299</v>
      </c>
      <c r="O174" s="3">
        <v>1.2</v>
      </c>
    </row>
    <row r="175" spans="1:15" x14ac:dyDescent="0.3">
      <c r="A175" s="8" t="s">
        <v>197</v>
      </c>
      <c r="B175" s="8" t="s">
        <v>107</v>
      </c>
      <c r="C175" s="2">
        <v>8.0054274084124799E-2</v>
      </c>
      <c r="D175" s="2">
        <v>6.9095477386934695E-2</v>
      </c>
      <c r="E175" s="2">
        <v>7.8730904817861297E-2</v>
      </c>
      <c r="F175" s="2">
        <v>6.1002178649237501E-2</v>
      </c>
      <c r="G175" s="2">
        <v>4.2094455852156099E-2</v>
      </c>
      <c r="H175" s="2">
        <v>7.8817733990147798E-2</v>
      </c>
      <c r="I175" s="2">
        <v>8.9497716894977195E-2</v>
      </c>
      <c r="J175" s="2">
        <v>6.9572506286672303E-2</v>
      </c>
      <c r="K175" s="2">
        <v>4.0752351097178702E-2</v>
      </c>
      <c r="L175" s="2">
        <v>0.16867469879518099</v>
      </c>
      <c r="M175" s="2">
        <v>0.119201030927835</v>
      </c>
      <c r="N175" s="3">
        <v>0.455993294216262</v>
      </c>
      <c r="O175" s="3">
        <v>1.04112808460635</v>
      </c>
    </row>
    <row r="176" spans="1:15" x14ac:dyDescent="0.3">
      <c r="A176" s="8" t="s">
        <v>197</v>
      </c>
      <c r="B176" s="8" t="s">
        <v>108</v>
      </c>
      <c r="C176" s="2">
        <v>6.8527918781725899E-2</v>
      </c>
      <c r="D176" s="2">
        <v>7.6009501187648501E-2</v>
      </c>
      <c r="E176" s="2">
        <v>0.12362030905077299</v>
      </c>
      <c r="F176" s="2">
        <v>9.4302554027504898E-2</v>
      </c>
      <c r="G176" s="2">
        <v>8.0789946140035901E-2</v>
      </c>
      <c r="H176" s="2">
        <v>8.8039867109634504E-2</v>
      </c>
      <c r="I176" s="2">
        <v>6.8702290076335895E-2</v>
      </c>
      <c r="J176" s="2">
        <v>5.5714285714285702E-2</v>
      </c>
      <c r="K176" s="2">
        <v>2.16508795669824E-2</v>
      </c>
      <c r="L176" s="2">
        <v>0.18013245033112599</v>
      </c>
      <c r="M176" s="2">
        <v>0.17059483726150401</v>
      </c>
      <c r="N176" s="3">
        <v>0.49</v>
      </c>
      <c r="O176" s="3">
        <v>1.3024282560706399</v>
      </c>
    </row>
    <row r="177" spans="1:15" x14ac:dyDescent="0.3">
      <c r="A177" s="8" t="s">
        <v>197</v>
      </c>
      <c r="B177" s="8" t="s">
        <v>109</v>
      </c>
      <c r="C177" s="2">
        <v>-1.2845215157353901E-2</v>
      </c>
      <c r="D177" s="2">
        <v>-1.01930166991976E-2</v>
      </c>
      <c r="E177" s="2">
        <v>-3.6809815950920199E-2</v>
      </c>
      <c r="F177" s="2">
        <v>-3.1847133757961798E-3</v>
      </c>
      <c r="G177" s="2">
        <v>-1.43769968051118E-2</v>
      </c>
      <c r="H177" s="2">
        <v>1.15767538782125E-2</v>
      </c>
      <c r="I177" s="2">
        <v>-1.12153810940719E-2</v>
      </c>
      <c r="J177" s="2">
        <v>-2.7777777777777801E-3</v>
      </c>
      <c r="K177" s="2">
        <v>-1.50882079851439E-2</v>
      </c>
      <c r="L177" s="2">
        <v>-0.23285411265614001</v>
      </c>
      <c r="M177" s="2">
        <v>-0.16282642089093699</v>
      </c>
      <c r="N177" s="3">
        <v>-0.36921296296296302</v>
      </c>
      <c r="O177" s="3">
        <v>-0.40293602103418102</v>
      </c>
    </row>
    <row r="178" spans="1:15" x14ac:dyDescent="0.3">
      <c r="A178" s="8" t="s">
        <v>198</v>
      </c>
      <c r="B178" s="8" t="s">
        <v>101</v>
      </c>
      <c r="C178" s="2">
        <v>0</v>
      </c>
      <c r="D178" s="2">
        <v>0.05</v>
      </c>
      <c r="E178" s="2">
        <v>0.119047619047619</v>
      </c>
      <c r="F178" s="2">
        <v>-2.1276595744680899E-2</v>
      </c>
      <c r="G178" s="2">
        <v>0.173913043478261</v>
      </c>
      <c r="H178" s="2">
        <v>0.18518518518518501</v>
      </c>
      <c r="I178" s="2">
        <v>1.5625E-2</v>
      </c>
      <c r="J178" s="2">
        <v>-3.0769230769230799E-2</v>
      </c>
      <c r="K178" s="2">
        <v>0</v>
      </c>
      <c r="L178" s="2">
        <v>4.7619047619047603E-2</v>
      </c>
      <c r="M178" s="2">
        <v>7.5757575757575801E-2</v>
      </c>
      <c r="N178" s="3">
        <v>9.2307692307692299E-2</v>
      </c>
      <c r="O178" s="3">
        <v>0.69047619047619002</v>
      </c>
    </row>
    <row r="179" spans="1:15" x14ac:dyDescent="0.3">
      <c r="A179" s="8" t="s">
        <v>198</v>
      </c>
      <c r="B179" s="8" t="s">
        <v>102</v>
      </c>
      <c r="C179" s="2">
        <v>2.8792134831460699E-2</v>
      </c>
      <c r="D179" s="2">
        <v>2.1160409556314E-2</v>
      </c>
      <c r="E179" s="2">
        <v>9.0240641711229905E-2</v>
      </c>
      <c r="F179" s="2">
        <v>4.3531575720416903E-2</v>
      </c>
      <c r="G179" s="2">
        <v>2.7614571092832E-2</v>
      </c>
      <c r="H179" s="2">
        <v>1.88679245283019E-2</v>
      </c>
      <c r="I179" s="2">
        <v>6.2289562289562297E-2</v>
      </c>
      <c r="J179" s="2">
        <v>-1.6376122556788199E-2</v>
      </c>
      <c r="K179" s="2">
        <v>4.13533834586466E-2</v>
      </c>
      <c r="L179" s="2">
        <v>0.13305827746261001</v>
      </c>
      <c r="M179" s="2">
        <v>4.7337278106508902E-2</v>
      </c>
      <c r="N179" s="3">
        <v>0.215530903328051</v>
      </c>
      <c r="O179" s="3">
        <v>0.53810160427807496</v>
      </c>
    </row>
    <row r="180" spans="1:15" x14ac:dyDescent="0.3">
      <c r="A180" s="8" t="s">
        <v>198</v>
      </c>
      <c r="B180" s="8" t="s">
        <v>103</v>
      </c>
      <c r="C180" s="2">
        <v>3.7558685446009397E-2</v>
      </c>
      <c r="D180" s="2">
        <v>4.9773755656108601E-2</v>
      </c>
      <c r="E180" s="2">
        <v>0.14439655172413801</v>
      </c>
      <c r="F180" s="2">
        <v>3.5781544256120498E-2</v>
      </c>
      <c r="G180" s="2">
        <v>0</v>
      </c>
      <c r="H180" s="2">
        <v>5.63636363636364E-2</v>
      </c>
      <c r="I180" s="2">
        <v>0.108433734939759</v>
      </c>
      <c r="J180" s="2">
        <v>-3.8819875776397499E-2</v>
      </c>
      <c r="K180" s="2">
        <v>3.3925686591276302E-2</v>
      </c>
      <c r="L180" s="2">
        <v>0.16093750000000001</v>
      </c>
      <c r="M180" s="2">
        <v>7.4024226110363398E-2</v>
      </c>
      <c r="N180" s="3">
        <v>0.23913043478260901</v>
      </c>
      <c r="O180" s="3">
        <v>0.71982758620689702</v>
      </c>
    </row>
    <row r="181" spans="1:15" x14ac:dyDescent="0.3">
      <c r="A181" s="8" t="s">
        <v>198</v>
      </c>
      <c r="B181" s="8" t="s">
        <v>104</v>
      </c>
      <c r="C181" s="2">
        <v>-7.1428571428571397E-2</v>
      </c>
      <c r="D181" s="2">
        <v>-7.69230769230769E-2</v>
      </c>
      <c r="E181" s="2">
        <v>0.66666666666666696</v>
      </c>
      <c r="F181" s="2">
        <v>-0.05</v>
      </c>
      <c r="G181" s="2">
        <v>-5.2631578947368397E-2</v>
      </c>
      <c r="H181" s="2">
        <v>5.5555555555555601E-2</v>
      </c>
      <c r="I181" s="2">
        <v>0.157894736842105</v>
      </c>
      <c r="J181" s="2">
        <v>-0.27272727272727298</v>
      </c>
      <c r="K181" s="2">
        <v>-0.125</v>
      </c>
      <c r="L181" s="2">
        <v>-0.35714285714285698</v>
      </c>
      <c r="M181" s="2">
        <v>0.33333333333333298</v>
      </c>
      <c r="N181" s="3">
        <v>-0.45454545454545497</v>
      </c>
      <c r="O181" s="3">
        <v>0</v>
      </c>
    </row>
    <row r="182" spans="1:15" x14ac:dyDescent="0.3">
      <c r="A182" s="8" t="s">
        <v>198</v>
      </c>
      <c r="B182" s="8" t="s">
        <v>105</v>
      </c>
      <c r="C182" s="2">
        <v>0.12607449856733499</v>
      </c>
      <c r="D182" s="2">
        <v>0.142493638676845</v>
      </c>
      <c r="E182" s="2">
        <v>0.17594654788418701</v>
      </c>
      <c r="F182" s="2">
        <v>9.2803030303030304E-2</v>
      </c>
      <c r="G182" s="2">
        <v>6.75909878682842E-2</v>
      </c>
      <c r="H182" s="2">
        <v>0.126623376623377</v>
      </c>
      <c r="I182" s="2">
        <v>0.16714697406340101</v>
      </c>
      <c r="J182" s="2">
        <v>2.4691358024691398E-2</v>
      </c>
      <c r="K182" s="2">
        <v>0.133734939759036</v>
      </c>
      <c r="L182" s="2">
        <v>0.19022316684378299</v>
      </c>
      <c r="M182" s="2">
        <v>8.1250000000000003E-2</v>
      </c>
      <c r="N182" s="3">
        <v>0.49506172839506202</v>
      </c>
      <c r="O182" s="3">
        <v>1.6971046770601299</v>
      </c>
    </row>
    <row r="183" spans="1:15" x14ac:dyDescent="0.3">
      <c r="A183" s="8" t="s">
        <v>198</v>
      </c>
      <c r="B183" s="8" t="s">
        <v>106</v>
      </c>
      <c r="C183" s="2">
        <v>6.4220183486238494E-2</v>
      </c>
      <c r="D183" s="2">
        <v>6.0344827586206899E-2</v>
      </c>
      <c r="E183" s="2">
        <v>0.17886178861788599</v>
      </c>
      <c r="F183" s="2">
        <v>0.10344827586206901</v>
      </c>
      <c r="G183" s="2">
        <v>0.15</v>
      </c>
      <c r="H183" s="2">
        <v>5.9782608695652197E-2</v>
      </c>
      <c r="I183" s="2">
        <v>1.02564102564103E-2</v>
      </c>
      <c r="J183" s="2">
        <v>7.6142131979695396E-2</v>
      </c>
      <c r="K183" s="2">
        <v>6.6037735849056603E-2</v>
      </c>
      <c r="L183" s="2">
        <v>0.146017699115044</v>
      </c>
      <c r="M183" s="2">
        <v>5.0193050193050197E-2</v>
      </c>
      <c r="N183" s="3">
        <v>0.38071065989847702</v>
      </c>
      <c r="O183" s="3">
        <v>1.21138211382114</v>
      </c>
    </row>
    <row r="184" spans="1:15" x14ac:dyDescent="0.3">
      <c r="A184" s="8" t="s">
        <v>198</v>
      </c>
      <c r="B184" s="8" t="s">
        <v>16</v>
      </c>
      <c r="C184" s="2">
        <v>5.5555555555555601E-2</v>
      </c>
      <c r="D184" s="2">
        <v>2.6315789473684199E-2</v>
      </c>
      <c r="E184" s="2">
        <v>0.102564102564103</v>
      </c>
      <c r="F184" s="2">
        <v>2.32558139534884E-2</v>
      </c>
      <c r="G184" s="2">
        <v>9.0909090909090898E-2</v>
      </c>
      <c r="H184" s="2">
        <v>0.125</v>
      </c>
      <c r="I184" s="2">
        <v>-1.85185185185185E-2</v>
      </c>
      <c r="J184" s="2">
        <v>1.88679245283019E-2</v>
      </c>
      <c r="K184" s="2">
        <v>5.5555555555555601E-2</v>
      </c>
      <c r="L184" s="2">
        <v>7.0175438596491196E-2</v>
      </c>
      <c r="M184" s="2">
        <v>0</v>
      </c>
      <c r="N184" s="3">
        <v>0.15094339622641501</v>
      </c>
      <c r="O184" s="3">
        <v>0.56410256410256399</v>
      </c>
    </row>
    <row r="185" spans="1:15" x14ac:dyDescent="0.3">
      <c r="A185" s="8" t="s">
        <v>198</v>
      </c>
      <c r="B185" s="8" t="s">
        <v>107</v>
      </c>
      <c r="C185" s="2">
        <v>1.7052375152253399E-2</v>
      </c>
      <c r="D185" s="2">
        <v>3.9520958083832297E-2</v>
      </c>
      <c r="E185" s="2">
        <v>9.1013824884792593E-2</v>
      </c>
      <c r="F185" s="2">
        <v>6.9693769799366395E-2</v>
      </c>
      <c r="G185" s="2">
        <v>5.82428430404738E-2</v>
      </c>
      <c r="H185" s="2">
        <v>2.2388059701492501E-2</v>
      </c>
      <c r="I185" s="2">
        <v>8.94160583941606E-2</v>
      </c>
      <c r="J185" s="2">
        <v>-1.59128978224456E-2</v>
      </c>
      <c r="K185" s="2">
        <v>4.5957446808510598E-2</v>
      </c>
      <c r="L185" s="2">
        <v>0.17087062652563101</v>
      </c>
      <c r="M185" s="2">
        <v>7.8526754690757497E-2</v>
      </c>
      <c r="N185" s="3">
        <v>0.29983249581239502</v>
      </c>
      <c r="O185" s="3">
        <v>0.78801843317972398</v>
      </c>
    </row>
    <row r="186" spans="1:15" x14ac:dyDescent="0.3">
      <c r="A186" s="8" t="s">
        <v>198</v>
      </c>
      <c r="B186" s="8" t="s">
        <v>108</v>
      </c>
      <c r="C186" s="2">
        <v>5.2023121387283197E-2</v>
      </c>
      <c r="D186" s="2">
        <v>0.10989010989011</v>
      </c>
      <c r="E186" s="2">
        <v>0.146039603960396</v>
      </c>
      <c r="F186" s="2">
        <v>8.2073434125270003E-2</v>
      </c>
      <c r="G186" s="2">
        <v>2.39520958083832E-2</v>
      </c>
      <c r="H186" s="2">
        <v>3.7037037037037E-2</v>
      </c>
      <c r="I186" s="2">
        <v>8.2706766917293201E-2</v>
      </c>
      <c r="J186" s="2">
        <v>-6.9444444444444397E-3</v>
      </c>
      <c r="K186" s="2">
        <v>3.4965034965035E-3</v>
      </c>
      <c r="L186" s="2">
        <v>0.14982578397212501</v>
      </c>
      <c r="M186" s="2">
        <v>4.2424242424242399E-2</v>
      </c>
      <c r="N186" s="3">
        <v>0.194444444444444</v>
      </c>
      <c r="O186" s="3">
        <v>0.70297029702970304</v>
      </c>
    </row>
    <row r="187" spans="1:15" x14ac:dyDescent="0.3">
      <c r="A187" s="8" t="s">
        <v>198</v>
      </c>
      <c r="B187" s="8" t="s">
        <v>109</v>
      </c>
      <c r="C187" s="2">
        <v>-2.17346729546853E-2</v>
      </c>
      <c r="D187" s="2">
        <v>-2.8505554391112999E-2</v>
      </c>
      <c r="E187" s="2">
        <v>2.84789644012945E-2</v>
      </c>
      <c r="F187" s="2">
        <v>-1.8879798615481402E-2</v>
      </c>
      <c r="G187" s="2">
        <v>-2.6085097284584101E-2</v>
      </c>
      <c r="H187" s="2">
        <v>-1.9978046103183301E-2</v>
      </c>
      <c r="I187" s="2">
        <v>1.12007168458781E-2</v>
      </c>
      <c r="J187" s="2">
        <v>-5.6933983163491401E-2</v>
      </c>
      <c r="K187" s="2">
        <v>-2.1846370683579999E-2</v>
      </c>
      <c r="L187" s="2">
        <v>-0.26560999039385202</v>
      </c>
      <c r="M187" s="2">
        <v>-0.19555264879005901</v>
      </c>
      <c r="N187" s="3">
        <v>-0.45502879929109402</v>
      </c>
      <c r="O187" s="3">
        <v>-0.46925566343042102</v>
      </c>
    </row>
    <row r="188" spans="1:15" x14ac:dyDescent="0.3">
      <c r="A188" s="8" t="s">
        <v>199</v>
      </c>
      <c r="B188" s="8" t="s">
        <v>101</v>
      </c>
      <c r="C188" s="2">
        <v>0.08</v>
      </c>
      <c r="D188" s="2">
        <v>0</v>
      </c>
      <c r="E188" s="2">
        <v>0.148148148148148</v>
      </c>
      <c r="F188" s="2">
        <v>9.6774193548387094E-2</v>
      </c>
      <c r="G188" s="2">
        <v>-5.8823529411764698E-2</v>
      </c>
      <c r="H188" s="2">
        <v>3.125E-2</v>
      </c>
      <c r="I188" s="2">
        <v>-3.03030303030303E-2</v>
      </c>
      <c r="J188" s="2">
        <v>0.1875</v>
      </c>
      <c r="K188" s="2">
        <v>0.157894736842105</v>
      </c>
      <c r="L188" s="2">
        <v>0.25</v>
      </c>
      <c r="M188" s="2">
        <v>0.25454545454545502</v>
      </c>
      <c r="N188" s="3">
        <v>1.15625</v>
      </c>
      <c r="O188" s="3">
        <v>1.55555555555556</v>
      </c>
    </row>
    <row r="189" spans="1:15" x14ac:dyDescent="0.3">
      <c r="A189" s="8" t="s">
        <v>199</v>
      </c>
      <c r="B189" s="8" t="s">
        <v>102</v>
      </c>
      <c r="C189" s="2">
        <v>8.2362082362082395E-2</v>
      </c>
      <c r="D189" s="2">
        <v>1.4357501794687699E-2</v>
      </c>
      <c r="E189" s="2">
        <v>2.3354564755838601E-2</v>
      </c>
      <c r="F189" s="2">
        <v>2.7662517289073301E-2</v>
      </c>
      <c r="G189" s="2">
        <v>4.1049798115747001E-2</v>
      </c>
      <c r="H189" s="2">
        <v>1.87459599224305E-2</v>
      </c>
      <c r="I189" s="2">
        <v>8.8832487309644693E-3</v>
      </c>
      <c r="J189" s="2">
        <v>2.0125786163522001E-2</v>
      </c>
      <c r="K189" s="2">
        <v>4.87053020961776E-2</v>
      </c>
      <c r="L189" s="2">
        <v>0.206349206349206</v>
      </c>
      <c r="M189" s="2">
        <v>0.14522417153996101</v>
      </c>
      <c r="N189" s="3">
        <v>0.47798742138364803</v>
      </c>
      <c r="O189" s="3">
        <v>0.66312809624911495</v>
      </c>
    </row>
    <row r="190" spans="1:15" x14ac:dyDescent="0.3">
      <c r="A190" s="8" t="s">
        <v>199</v>
      </c>
      <c r="B190" s="8" t="s">
        <v>103</v>
      </c>
      <c r="C190" s="2">
        <v>0.104072398190045</v>
      </c>
      <c r="D190" s="2">
        <v>4.5081967213114797E-2</v>
      </c>
      <c r="E190" s="2">
        <v>-1.1764705882352899E-2</v>
      </c>
      <c r="F190" s="2">
        <v>3.1746031746031703E-2</v>
      </c>
      <c r="G190" s="2">
        <v>-2.3076923076923099E-2</v>
      </c>
      <c r="H190" s="2">
        <v>7.8740157480314994E-3</v>
      </c>
      <c r="I190" s="2">
        <v>7.8125E-3</v>
      </c>
      <c r="J190" s="2">
        <v>-5.0387596899224799E-2</v>
      </c>
      <c r="K190" s="2">
        <v>0.114285714285714</v>
      </c>
      <c r="L190" s="2">
        <v>0.17216117216117199</v>
      </c>
      <c r="M190" s="2">
        <v>0.171875</v>
      </c>
      <c r="N190" s="3">
        <v>0.45348837209302301</v>
      </c>
      <c r="O190" s="3">
        <v>0.47058823529411797</v>
      </c>
    </row>
    <row r="191" spans="1:15" x14ac:dyDescent="0.3">
      <c r="A191" s="8" t="s">
        <v>199</v>
      </c>
      <c r="B191" s="8" t="s">
        <v>104</v>
      </c>
      <c r="C191" s="2">
        <v>0.05</v>
      </c>
      <c r="D191" s="2">
        <v>0</v>
      </c>
      <c r="E191" s="2">
        <v>-4.7619047619047603E-2</v>
      </c>
      <c r="F191" s="2">
        <v>0.1</v>
      </c>
      <c r="G191" s="2">
        <v>-4.5454545454545497E-2</v>
      </c>
      <c r="H191" s="2">
        <v>-0.14285714285714299</v>
      </c>
      <c r="I191" s="2">
        <v>0.22222222222222199</v>
      </c>
      <c r="J191" s="2">
        <v>-9.0909090909090898E-2</v>
      </c>
      <c r="K191" s="2">
        <v>-0.05</v>
      </c>
      <c r="L191" s="2">
        <v>0.21052631578947401</v>
      </c>
      <c r="M191" s="2">
        <v>-4.3478260869565202E-2</v>
      </c>
      <c r="N191" s="3">
        <v>0</v>
      </c>
      <c r="O191" s="3">
        <v>4.7619047619047603E-2</v>
      </c>
    </row>
    <row r="192" spans="1:15" x14ac:dyDescent="0.3">
      <c r="A192" s="8" t="s">
        <v>199</v>
      </c>
      <c r="B192" s="8" t="s">
        <v>105</v>
      </c>
      <c r="C192" s="2">
        <v>0.30373831775700899</v>
      </c>
      <c r="D192" s="2">
        <v>8.6021505376344107E-2</v>
      </c>
      <c r="E192" s="2">
        <v>-3.3003300330033E-2</v>
      </c>
      <c r="F192" s="2">
        <v>0.143344709897611</v>
      </c>
      <c r="G192" s="2">
        <v>0.125373134328358</v>
      </c>
      <c r="H192" s="2">
        <v>6.1007957559681698E-2</v>
      </c>
      <c r="I192" s="2">
        <v>7.4999999999999997E-2</v>
      </c>
      <c r="J192" s="2">
        <v>0.102325581395349</v>
      </c>
      <c r="K192" s="2">
        <v>0.15611814345991601</v>
      </c>
      <c r="L192" s="2">
        <v>0.306569343065693</v>
      </c>
      <c r="M192" s="2">
        <v>0.20111731843575401</v>
      </c>
      <c r="N192" s="3">
        <v>1</v>
      </c>
      <c r="O192" s="3">
        <v>1.83828382838284</v>
      </c>
    </row>
    <row r="193" spans="1:15" x14ac:dyDescent="0.3">
      <c r="A193" s="8" t="s">
        <v>199</v>
      </c>
      <c r="B193" s="8" t="s">
        <v>106</v>
      </c>
      <c r="C193" s="2">
        <v>0.12</v>
      </c>
      <c r="D193" s="2">
        <v>0</v>
      </c>
      <c r="E193" s="2">
        <v>0.28571428571428598</v>
      </c>
      <c r="F193" s="2">
        <v>-2.7777777777777801E-2</v>
      </c>
      <c r="G193" s="2">
        <v>0.14285714285714299</v>
      </c>
      <c r="H193" s="2">
        <v>-0.1</v>
      </c>
      <c r="I193" s="2">
        <v>0.11111111111111099</v>
      </c>
      <c r="J193" s="2">
        <v>0.1</v>
      </c>
      <c r="K193" s="2">
        <v>9.0909090909090898E-2</v>
      </c>
      <c r="L193" s="2">
        <v>0.22916666666666699</v>
      </c>
      <c r="M193" s="2">
        <v>0.186440677966102</v>
      </c>
      <c r="N193" s="3">
        <v>0.75</v>
      </c>
      <c r="O193" s="3">
        <v>1.5</v>
      </c>
    </row>
    <row r="194" spans="1:15" x14ac:dyDescent="0.3">
      <c r="A194" s="8" t="s">
        <v>199</v>
      </c>
      <c r="B194" s="8" t="s">
        <v>16</v>
      </c>
      <c r="C194" s="2">
        <v>-3.125E-2</v>
      </c>
      <c r="D194" s="2">
        <v>0.16129032258064499</v>
      </c>
      <c r="E194" s="2">
        <v>2.7777777777777801E-2</v>
      </c>
      <c r="F194" s="2">
        <v>0</v>
      </c>
      <c r="G194" s="2">
        <v>5.4054054054054099E-2</v>
      </c>
      <c r="H194" s="2">
        <v>-5.1282051282051301E-2</v>
      </c>
      <c r="I194" s="2">
        <v>0.108108108108108</v>
      </c>
      <c r="J194" s="2">
        <v>-2.4390243902439001E-2</v>
      </c>
      <c r="K194" s="2">
        <v>7.4999999999999997E-2</v>
      </c>
      <c r="L194" s="2">
        <v>0.186046511627907</v>
      </c>
      <c r="M194" s="2">
        <v>0.39215686274509798</v>
      </c>
      <c r="N194" s="3">
        <v>0.73170731707317105</v>
      </c>
      <c r="O194" s="3">
        <v>0.97222222222222199</v>
      </c>
    </row>
    <row r="195" spans="1:15" x14ac:dyDescent="0.3">
      <c r="A195" s="8" t="s">
        <v>199</v>
      </c>
      <c r="B195" s="8" t="s">
        <v>107</v>
      </c>
      <c r="C195" s="2">
        <v>7.6840981856990398E-2</v>
      </c>
      <c r="D195" s="2">
        <v>2.47770069375619E-2</v>
      </c>
      <c r="E195" s="2">
        <v>2.7079303675048402E-2</v>
      </c>
      <c r="F195" s="2">
        <v>4.70809792843691E-2</v>
      </c>
      <c r="G195" s="2">
        <v>3.2374100719424502E-2</v>
      </c>
      <c r="H195" s="2">
        <v>3.9198606271777001E-2</v>
      </c>
      <c r="I195" s="2">
        <v>5.7837384744342003E-2</v>
      </c>
      <c r="J195" s="2">
        <v>2.93185419968304E-2</v>
      </c>
      <c r="K195" s="2">
        <v>7.1593533487297897E-2</v>
      </c>
      <c r="L195" s="2">
        <v>0.19324712643678199</v>
      </c>
      <c r="M195" s="2">
        <v>0.13847080072245599</v>
      </c>
      <c r="N195" s="3">
        <v>0.49841521394611699</v>
      </c>
      <c r="O195" s="3">
        <v>0.82882011605415895</v>
      </c>
    </row>
    <row r="196" spans="1:15" x14ac:dyDescent="0.3">
      <c r="A196" s="8" t="s">
        <v>199</v>
      </c>
      <c r="B196" s="8" t="s">
        <v>108</v>
      </c>
      <c r="C196" s="2">
        <v>0.12747875354107599</v>
      </c>
      <c r="D196" s="2">
        <v>1.2562814070351799E-2</v>
      </c>
      <c r="E196" s="2">
        <v>7.4441687344913203E-3</v>
      </c>
      <c r="F196" s="2">
        <v>6.8965517241379296E-2</v>
      </c>
      <c r="G196" s="2">
        <v>5.2995391705069103E-2</v>
      </c>
      <c r="H196" s="2">
        <v>4.3763676148796497E-2</v>
      </c>
      <c r="I196" s="2">
        <v>7.1278825995807094E-2</v>
      </c>
      <c r="J196" s="2">
        <v>-5.8708414872798396E-3</v>
      </c>
      <c r="K196" s="2">
        <v>6.6929133858267695E-2</v>
      </c>
      <c r="L196" s="2">
        <v>0.212177121771218</v>
      </c>
      <c r="M196" s="2">
        <v>7.7625570776255703E-2</v>
      </c>
      <c r="N196" s="3">
        <v>0.38551859099804298</v>
      </c>
      <c r="O196" s="3">
        <v>0.75682382133994996</v>
      </c>
    </row>
    <row r="197" spans="1:15" x14ac:dyDescent="0.3">
      <c r="A197" s="8" t="s">
        <v>199</v>
      </c>
      <c r="B197" s="8" t="s">
        <v>109</v>
      </c>
      <c r="C197" s="2">
        <v>1.40977443609023E-3</v>
      </c>
      <c r="D197" s="2">
        <v>-5.0445800093852702E-2</v>
      </c>
      <c r="E197" s="2">
        <v>-7.36347912033605E-2</v>
      </c>
      <c r="F197" s="2">
        <v>-2.7207255268071499E-2</v>
      </c>
      <c r="G197" s="2">
        <v>-2.22100356457362E-2</v>
      </c>
      <c r="H197" s="2">
        <v>-3.3090297251822803E-2</v>
      </c>
      <c r="I197" s="2">
        <v>-2.0591647331786499E-2</v>
      </c>
      <c r="J197" s="2">
        <v>-1.30293159609121E-2</v>
      </c>
      <c r="K197" s="2">
        <v>5.7005700570056999E-3</v>
      </c>
      <c r="L197" s="2">
        <v>-0.22494033412887801</v>
      </c>
      <c r="M197" s="2">
        <v>-0.188991531947652</v>
      </c>
      <c r="N197" s="3">
        <v>-0.37607343796268899</v>
      </c>
      <c r="O197" s="3">
        <v>-0.47936743266617199</v>
      </c>
    </row>
    <row r="198" spans="1:15" x14ac:dyDescent="0.3">
      <c r="A198" s="8" t="s">
        <v>200</v>
      </c>
      <c r="B198" s="8" t="s">
        <v>101</v>
      </c>
      <c r="C198" s="2">
        <v>0</v>
      </c>
      <c r="D198" s="2">
        <v>0.19047619047618999</v>
      </c>
      <c r="E198" s="2">
        <v>0</v>
      </c>
      <c r="F198" s="2">
        <v>0.04</v>
      </c>
      <c r="G198" s="2">
        <v>7.69230769230769E-2</v>
      </c>
      <c r="H198" s="2">
        <v>0.214285714285714</v>
      </c>
      <c r="I198" s="2">
        <v>-2.9411764705882401E-2</v>
      </c>
      <c r="J198" s="2">
        <v>3.03030303030303E-2</v>
      </c>
      <c r="K198" s="2">
        <v>-2.9411764705882401E-2</v>
      </c>
      <c r="L198" s="2">
        <v>0.36363636363636398</v>
      </c>
      <c r="M198" s="2">
        <v>0.24444444444444399</v>
      </c>
      <c r="N198" s="3">
        <v>0.69696969696969702</v>
      </c>
      <c r="O198" s="3">
        <v>1.24</v>
      </c>
    </row>
    <row r="199" spans="1:15" x14ac:dyDescent="0.3">
      <c r="A199" s="8" t="s">
        <v>200</v>
      </c>
      <c r="B199" s="8" t="s">
        <v>102</v>
      </c>
      <c r="C199" s="2">
        <v>7.9051383399209498E-3</v>
      </c>
      <c r="D199" s="2">
        <v>3.6274509803921599E-2</v>
      </c>
      <c r="E199" s="2">
        <v>8.7984862819299903E-2</v>
      </c>
      <c r="F199" s="2">
        <v>3.7391304347826101E-2</v>
      </c>
      <c r="G199" s="2">
        <v>3.9396479463537297E-2</v>
      </c>
      <c r="H199" s="2">
        <v>3.06451612903226E-2</v>
      </c>
      <c r="I199" s="2">
        <v>2.6604068857590001E-2</v>
      </c>
      <c r="J199" s="2">
        <v>2.9725609756097601E-2</v>
      </c>
      <c r="K199" s="2">
        <v>5.9955588452997803E-2</v>
      </c>
      <c r="L199" s="2">
        <v>0.122905027932961</v>
      </c>
      <c r="M199" s="2">
        <v>0.316542288557214</v>
      </c>
      <c r="N199" s="3">
        <v>0.613567073170732</v>
      </c>
      <c r="O199" s="3">
        <v>1.0028382213812701</v>
      </c>
    </row>
    <row r="200" spans="1:15" x14ac:dyDescent="0.3">
      <c r="A200" s="8" t="s">
        <v>200</v>
      </c>
      <c r="B200" s="8" t="s">
        <v>103</v>
      </c>
      <c r="C200" s="2">
        <v>-8.3333333333333297E-3</v>
      </c>
      <c r="D200" s="2">
        <v>3.78151260504202E-2</v>
      </c>
      <c r="E200" s="2">
        <v>7.69230769230769E-2</v>
      </c>
      <c r="F200" s="2">
        <v>3.7593984962405999E-2</v>
      </c>
      <c r="G200" s="2">
        <v>-7.2463768115942004E-3</v>
      </c>
      <c r="H200" s="2">
        <v>-2.5547445255474501E-2</v>
      </c>
      <c r="I200" s="2">
        <v>2.6217228464419502E-2</v>
      </c>
      <c r="J200" s="2">
        <v>2.5547445255474501E-2</v>
      </c>
      <c r="K200" s="2">
        <v>1.7793594306049799E-2</v>
      </c>
      <c r="L200" s="2">
        <v>0.20279720279720301</v>
      </c>
      <c r="M200" s="2">
        <v>0.43313953488372098</v>
      </c>
      <c r="N200" s="3">
        <v>0.79927007299270103</v>
      </c>
      <c r="O200" s="3">
        <v>0.99595141700404899</v>
      </c>
    </row>
    <row r="201" spans="1:15" x14ac:dyDescent="0.3">
      <c r="A201" s="8" t="s">
        <v>200</v>
      </c>
      <c r="B201" s="8" t="s">
        <v>104</v>
      </c>
      <c r="C201" s="2">
        <v>-6.9767441860465101E-2</v>
      </c>
      <c r="D201" s="2">
        <v>0</v>
      </c>
      <c r="E201" s="2">
        <v>2.5000000000000001E-2</v>
      </c>
      <c r="F201" s="2">
        <v>0</v>
      </c>
      <c r="G201" s="2">
        <v>-2.4390243902439001E-2</v>
      </c>
      <c r="H201" s="2">
        <v>0</v>
      </c>
      <c r="I201" s="2">
        <v>0.05</v>
      </c>
      <c r="J201" s="2">
        <v>-7.1428571428571397E-2</v>
      </c>
      <c r="K201" s="2">
        <v>2.5641025641025599E-2</v>
      </c>
      <c r="L201" s="2">
        <v>0.17499999999999999</v>
      </c>
      <c r="M201" s="2">
        <v>0.14893617021276601</v>
      </c>
      <c r="N201" s="3">
        <v>0.28571428571428598</v>
      </c>
      <c r="O201" s="3">
        <v>0.35</v>
      </c>
    </row>
    <row r="202" spans="1:15" x14ac:dyDescent="0.3">
      <c r="A202" s="8" t="s">
        <v>200</v>
      </c>
      <c r="B202" s="8" t="s">
        <v>105</v>
      </c>
      <c r="C202" s="2">
        <v>-3.4351145038167899E-2</v>
      </c>
      <c r="D202" s="2">
        <v>0.17786561264822101</v>
      </c>
      <c r="E202" s="2">
        <v>0.194630872483221</v>
      </c>
      <c r="F202" s="2">
        <v>6.1797752808988797E-2</v>
      </c>
      <c r="G202" s="2">
        <v>0.108465608465608</v>
      </c>
      <c r="H202" s="2">
        <v>0.119331742243437</v>
      </c>
      <c r="I202" s="2">
        <v>0.10660980810234499</v>
      </c>
      <c r="J202" s="2">
        <v>0.14258188824662801</v>
      </c>
      <c r="K202" s="2">
        <v>0.16357504215851601</v>
      </c>
      <c r="L202" s="2">
        <v>0.266666666666667</v>
      </c>
      <c r="M202" s="2">
        <v>0.45080091533180799</v>
      </c>
      <c r="N202" s="3">
        <v>1.44315992292871</v>
      </c>
      <c r="O202" s="3">
        <v>3.2550335570469802</v>
      </c>
    </row>
    <row r="203" spans="1:15" x14ac:dyDescent="0.3">
      <c r="A203" s="8" t="s">
        <v>200</v>
      </c>
      <c r="B203" s="8" t="s">
        <v>106</v>
      </c>
      <c r="C203" s="2">
        <v>-0.05</v>
      </c>
      <c r="D203" s="2">
        <v>0.105263157894737</v>
      </c>
      <c r="E203" s="2">
        <v>0</v>
      </c>
      <c r="F203" s="2">
        <v>0</v>
      </c>
      <c r="G203" s="2">
        <v>0</v>
      </c>
      <c r="H203" s="2">
        <v>4.7619047619047603E-2</v>
      </c>
      <c r="I203" s="2">
        <v>-4.5454545454545497E-2</v>
      </c>
      <c r="J203" s="2">
        <v>-4.7619047619047603E-2</v>
      </c>
      <c r="K203" s="2">
        <v>0.05</v>
      </c>
      <c r="L203" s="2">
        <v>9.5238095238095205E-2</v>
      </c>
      <c r="M203" s="2">
        <v>0.73913043478260898</v>
      </c>
      <c r="N203" s="3">
        <v>0.90476190476190499</v>
      </c>
      <c r="O203" s="3">
        <v>0.90476190476190499</v>
      </c>
    </row>
    <row r="204" spans="1:15" x14ac:dyDescent="0.3">
      <c r="A204" s="8" t="s">
        <v>200</v>
      </c>
      <c r="B204" s="8" t="s">
        <v>16</v>
      </c>
      <c r="C204" s="2">
        <v>-3.8461538461538498E-2</v>
      </c>
      <c r="D204" s="2">
        <v>-0.04</v>
      </c>
      <c r="E204" s="2">
        <v>0</v>
      </c>
      <c r="F204" s="2">
        <v>-4.1666666666666699E-2</v>
      </c>
      <c r="G204" s="2">
        <v>4.3478260869565202E-2</v>
      </c>
      <c r="H204" s="2">
        <v>-4.1666666666666699E-2</v>
      </c>
      <c r="I204" s="2">
        <v>8.6956521739130405E-2</v>
      </c>
      <c r="J204" s="2">
        <v>0.2</v>
      </c>
      <c r="K204" s="2">
        <v>-3.3333333333333298E-2</v>
      </c>
      <c r="L204" s="2">
        <v>0.24137931034482801</v>
      </c>
      <c r="M204" s="2">
        <v>0.5</v>
      </c>
      <c r="N204" s="3">
        <v>1.1599999999999999</v>
      </c>
      <c r="O204" s="3">
        <v>1.25</v>
      </c>
    </row>
    <row r="205" spans="1:15" x14ac:dyDescent="0.3">
      <c r="A205" s="8" t="s">
        <v>200</v>
      </c>
      <c r="B205" s="8" t="s">
        <v>107</v>
      </c>
      <c r="C205" s="2">
        <v>2.27272727272727E-2</v>
      </c>
      <c r="D205" s="2">
        <v>5.0793650793650801E-2</v>
      </c>
      <c r="E205" s="2">
        <v>8.3081570996978896E-2</v>
      </c>
      <c r="F205" s="2">
        <v>8.0892608089260798E-2</v>
      </c>
      <c r="G205" s="2">
        <v>7.4838709677419402E-2</v>
      </c>
      <c r="H205" s="2">
        <v>6.9627851140456207E-2</v>
      </c>
      <c r="I205" s="2">
        <v>2.1324354657688002E-2</v>
      </c>
      <c r="J205" s="2">
        <v>6.9230769230769207E-2</v>
      </c>
      <c r="K205" s="2">
        <v>6.7831449126413201E-2</v>
      </c>
      <c r="L205" s="2">
        <v>0.181905678537055</v>
      </c>
      <c r="M205" s="2">
        <v>0.232084690553746</v>
      </c>
      <c r="N205" s="3">
        <v>0.66263736263736295</v>
      </c>
      <c r="O205" s="3">
        <v>1.28549848942598</v>
      </c>
    </row>
    <row r="206" spans="1:15" x14ac:dyDescent="0.3">
      <c r="A206" s="8" t="s">
        <v>200</v>
      </c>
      <c r="B206" s="8" t="s">
        <v>108</v>
      </c>
      <c r="C206" s="2">
        <v>7.4906367041198503E-3</v>
      </c>
      <c r="D206" s="2">
        <v>8.5501858736059505E-2</v>
      </c>
      <c r="E206" s="2">
        <v>7.1917808219178106E-2</v>
      </c>
      <c r="F206" s="2">
        <v>6.7092651757188496E-2</v>
      </c>
      <c r="G206" s="2">
        <v>7.7844311377245498E-2</v>
      </c>
      <c r="H206" s="2">
        <v>0.108333333333333</v>
      </c>
      <c r="I206" s="2">
        <v>4.5112781954887202E-2</v>
      </c>
      <c r="J206" s="2">
        <v>8.6330935251798593E-2</v>
      </c>
      <c r="K206" s="2">
        <v>4.8565121412803502E-2</v>
      </c>
      <c r="L206" s="2">
        <v>0.16</v>
      </c>
      <c r="M206" s="2">
        <v>0.23593466424682399</v>
      </c>
      <c r="N206" s="3">
        <v>0.63309352517985595</v>
      </c>
      <c r="O206" s="3">
        <v>1.3321917808219199</v>
      </c>
    </row>
    <row r="207" spans="1:15" x14ac:dyDescent="0.3">
      <c r="A207" s="8" t="s">
        <v>200</v>
      </c>
      <c r="B207" s="8" t="s">
        <v>109</v>
      </c>
      <c r="C207" s="2">
        <v>-6.5638148667601703E-2</v>
      </c>
      <c r="D207" s="2">
        <v>-9.9069348543980792E-3</v>
      </c>
      <c r="E207" s="2">
        <v>-2.42571255306246E-3</v>
      </c>
      <c r="F207" s="2">
        <v>-1.27659574468085E-2</v>
      </c>
      <c r="G207" s="2">
        <v>-1.47783251231527E-2</v>
      </c>
      <c r="H207" s="2">
        <v>-2.6562499999999999E-2</v>
      </c>
      <c r="I207" s="2">
        <v>-2.18298555377207E-2</v>
      </c>
      <c r="J207" s="2">
        <v>-1.2471283229406001E-2</v>
      </c>
      <c r="K207" s="2">
        <v>-5.3173811897640399E-3</v>
      </c>
      <c r="L207" s="2">
        <v>-0.243234213164049</v>
      </c>
      <c r="M207" s="2">
        <v>-0.19779249448123601</v>
      </c>
      <c r="N207" s="3">
        <v>-0.403675746636035</v>
      </c>
      <c r="O207" s="3">
        <v>-0.44906003638568798</v>
      </c>
    </row>
    <row r="208" spans="1:15" x14ac:dyDescent="0.3">
      <c r="A208" s="8" t="s">
        <v>201</v>
      </c>
      <c r="B208" s="8" t="s">
        <v>101</v>
      </c>
      <c r="C208" s="2">
        <v>5.1282051282051301E-2</v>
      </c>
      <c r="D208" s="2">
        <v>7.3170731707317097E-2</v>
      </c>
      <c r="E208" s="2">
        <v>-4.5454545454545497E-2</v>
      </c>
      <c r="F208" s="2">
        <v>0</v>
      </c>
      <c r="G208" s="2">
        <v>7.1428571428571397E-2</v>
      </c>
      <c r="H208" s="2">
        <v>0</v>
      </c>
      <c r="I208" s="2">
        <v>-4.4444444444444398E-2</v>
      </c>
      <c r="J208" s="2">
        <v>0.372093023255814</v>
      </c>
      <c r="K208" s="2">
        <v>5.0847457627118599E-2</v>
      </c>
      <c r="L208" s="2">
        <v>0.25806451612903197</v>
      </c>
      <c r="M208" s="2">
        <v>0.141025641025641</v>
      </c>
      <c r="N208" s="3">
        <v>1.0697674418604699</v>
      </c>
      <c r="O208" s="3">
        <v>1.02272727272727</v>
      </c>
    </row>
    <row r="209" spans="1:15" x14ac:dyDescent="0.3">
      <c r="A209" s="8" t="s">
        <v>201</v>
      </c>
      <c r="B209" s="8" t="s">
        <v>102</v>
      </c>
      <c r="C209" s="2">
        <v>4.5755568934376899E-2</v>
      </c>
      <c r="D209" s="2">
        <v>1.4968336211859499E-2</v>
      </c>
      <c r="E209" s="2">
        <v>-1.02098695405559E-2</v>
      </c>
      <c r="F209" s="2">
        <v>3.1518624641833803E-2</v>
      </c>
      <c r="G209" s="2">
        <v>2.5000000000000001E-2</v>
      </c>
      <c r="H209" s="2">
        <v>1.3008130081300801E-2</v>
      </c>
      <c r="I209" s="2">
        <v>2.2471910112359501E-2</v>
      </c>
      <c r="J209" s="2">
        <v>8.2155939298796402E-2</v>
      </c>
      <c r="K209" s="2">
        <v>-1.30560928433269E-2</v>
      </c>
      <c r="L209" s="2">
        <v>0.178343949044586</v>
      </c>
      <c r="M209" s="2">
        <v>7.9002079002079006E-2</v>
      </c>
      <c r="N209" s="3">
        <v>0.35792778649921497</v>
      </c>
      <c r="O209" s="3">
        <v>0.47192285876347101</v>
      </c>
    </row>
    <row r="210" spans="1:15" x14ac:dyDescent="0.3">
      <c r="A210" s="8" t="s">
        <v>201</v>
      </c>
      <c r="B210" s="8" t="s">
        <v>103</v>
      </c>
      <c r="C210" s="2">
        <v>7.4626865671641798E-2</v>
      </c>
      <c r="D210" s="2">
        <v>9.7222222222222196E-2</v>
      </c>
      <c r="E210" s="2">
        <v>-5.90717299578059E-2</v>
      </c>
      <c r="F210" s="2">
        <v>0.139013452914798</v>
      </c>
      <c r="G210" s="2">
        <v>6.2992125984251995E-2</v>
      </c>
      <c r="H210" s="2">
        <v>1.48148148148148E-2</v>
      </c>
      <c r="I210" s="2">
        <v>6.2043795620437998E-2</v>
      </c>
      <c r="J210" s="2">
        <v>0.19587628865979401</v>
      </c>
      <c r="K210" s="2">
        <v>2.2988505747126398E-2</v>
      </c>
      <c r="L210" s="2">
        <v>0.25280898876404501</v>
      </c>
      <c r="M210" s="2">
        <v>0.11883408071748899</v>
      </c>
      <c r="N210" s="3">
        <v>0.71477663230240596</v>
      </c>
      <c r="O210" s="3">
        <v>1.1054852320675099</v>
      </c>
    </row>
    <row r="211" spans="1:15" x14ac:dyDescent="0.3">
      <c r="A211" s="8" t="s">
        <v>201</v>
      </c>
      <c r="B211" s="8" t="s">
        <v>104</v>
      </c>
      <c r="C211" s="2">
        <v>3.8461538461538498E-2</v>
      </c>
      <c r="D211" s="2">
        <v>3.7037037037037E-2</v>
      </c>
      <c r="E211" s="2">
        <v>-3.5714285714285698E-2</v>
      </c>
      <c r="F211" s="2">
        <v>-3.7037037037037E-2</v>
      </c>
      <c r="G211" s="2">
        <v>-0.15384615384615399</v>
      </c>
      <c r="H211" s="2">
        <v>-4.5454545454545497E-2</v>
      </c>
      <c r="I211" s="2">
        <v>-4.7619047619047603E-2</v>
      </c>
      <c r="J211" s="2">
        <v>0.65</v>
      </c>
      <c r="K211" s="2">
        <v>-0.30303030303030298</v>
      </c>
      <c r="L211" s="2">
        <v>0.217391304347826</v>
      </c>
      <c r="M211" s="2">
        <v>0</v>
      </c>
      <c r="N211" s="3">
        <v>0.4</v>
      </c>
      <c r="O211" s="3">
        <v>0</v>
      </c>
    </row>
    <row r="212" spans="1:15" x14ac:dyDescent="0.3">
      <c r="A212" s="8" t="s">
        <v>201</v>
      </c>
      <c r="B212" s="8" t="s">
        <v>105</v>
      </c>
      <c r="C212" s="2">
        <v>0.16129032258064499</v>
      </c>
      <c r="D212" s="2">
        <v>1.6666666666666701E-2</v>
      </c>
      <c r="E212" s="2">
        <v>0</v>
      </c>
      <c r="F212" s="2">
        <v>0.14207650273224001</v>
      </c>
      <c r="G212" s="2">
        <v>5.7416267942583699E-2</v>
      </c>
      <c r="H212" s="2">
        <v>9.9547511312217202E-2</v>
      </c>
      <c r="I212" s="2">
        <v>3.2921810699588501E-2</v>
      </c>
      <c r="J212" s="2">
        <v>0.38247011952191201</v>
      </c>
      <c r="K212" s="2">
        <v>0.109510086455331</v>
      </c>
      <c r="L212" s="2">
        <v>0.29870129870129902</v>
      </c>
      <c r="M212" s="2">
        <v>0.184</v>
      </c>
      <c r="N212" s="3">
        <v>1.3585657370517901</v>
      </c>
      <c r="O212" s="3">
        <v>2.2349726775956298</v>
      </c>
    </row>
    <row r="213" spans="1:15" x14ac:dyDescent="0.3">
      <c r="A213" s="8" t="s">
        <v>201</v>
      </c>
      <c r="B213" s="8" t="s">
        <v>106</v>
      </c>
      <c r="C213" s="2">
        <v>0.140350877192982</v>
      </c>
      <c r="D213" s="2">
        <v>3.0769230769230799E-2</v>
      </c>
      <c r="E213" s="2">
        <v>-7.4626865671641798E-2</v>
      </c>
      <c r="F213" s="2">
        <v>9.6774193548387094E-2</v>
      </c>
      <c r="G213" s="2">
        <v>7.3529411764705899E-2</v>
      </c>
      <c r="H213" s="2">
        <v>4.1095890410958902E-2</v>
      </c>
      <c r="I213" s="2">
        <v>0.105263157894737</v>
      </c>
      <c r="J213" s="2">
        <v>0.28571428571428598</v>
      </c>
      <c r="K213" s="2">
        <v>9.2592592592592605E-3</v>
      </c>
      <c r="L213" s="2">
        <v>0.22935779816513799</v>
      </c>
      <c r="M213" s="2">
        <v>5.22388059701493E-2</v>
      </c>
      <c r="N213" s="3">
        <v>0.67857142857142905</v>
      </c>
      <c r="O213" s="3">
        <v>1.1044776119402999</v>
      </c>
    </row>
    <row r="214" spans="1:15" x14ac:dyDescent="0.3">
      <c r="A214" s="8" t="s">
        <v>201</v>
      </c>
      <c r="B214" s="8" t="s">
        <v>16</v>
      </c>
      <c r="C214" s="2">
        <v>0.18181818181818199</v>
      </c>
      <c r="D214" s="2">
        <v>0.15384615384615399</v>
      </c>
      <c r="E214" s="2">
        <v>-0.11111111111111099</v>
      </c>
      <c r="F214" s="2">
        <v>2.5000000000000001E-2</v>
      </c>
      <c r="G214" s="2">
        <v>0.12195121951219499</v>
      </c>
      <c r="H214" s="2">
        <v>0</v>
      </c>
      <c r="I214" s="2">
        <v>4.3478260869565202E-2</v>
      </c>
      <c r="J214" s="2">
        <v>0.16666666666666699</v>
      </c>
      <c r="K214" s="2">
        <v>-7.1428571428571397E-2</v>
      </c>
      <c r="L214" s="2">
        <v>0.30769230769230799</v>
      </c>
      <c r="M214" s="2">
        <v>-1.4705882352941201E-2</v>
      </c>
      <c r="N214" s="3">
        <v>0.39583333333333298</v>
      </c>
      <c r="O214" s="3">
        <v>0.48888888888888898</v>
      </c>
    </row>
    <row r="215" spans="1:15" x14ac:dyDescent="0.3">
      <c r="A215" s="8" t="s">
        <v>201</v>
      </c>
      <c r="B215" s="8" t="s">
        <v>107</v>
      </c>
      <c r="C215" s="2">
        <v>6.1068702290076299E-2</v>
      </c>
      <c r="D215" s="2">
        <v>4.2137718396711203E-2</v>
      </c>
      <c r="E215" s="2">
        <v>2.7613412228796801E-2</v>
      </c>
      <c r="F215" s="2">
        <v>6.1420345489443397E-2</v>
      </c>
      <c r="G215" s="2">
        <v>6.6907775768535294E-2</v>
      </c>
      <c r="H215" s="2">
        <v>2.7118644067796599E-2</v>
      </c>
      <c r="I215" s="2">
        <v>4.4554455445544601E-2</v>
      </c>
      <c r="J215" s="2">
        <v>0.124012638230648</v>
      </c>
      <c r="K215" s="2">
        <v>-7.0274068868587502E-4</v>
      </c>
      <c r="L215" s="2">
        <v>0.210267229254571</v>
      </c>
      <c r="M215" s="2">
        <v>0.10807669959325999</v>
      </c>
      <c r="N215" s="3">
        <v>0.50631911532385498</v>
      </c>
      <c r="O215" s="3">
        <v>0.88067061143984204</v>
      </c>
    </row>
    <row r="216" spans="1:15" x14ac:dyDescent="0.3">
      <c r="A216" s="8" t="s">
        <v>201</v>
      </c>
      <c r="B216" s="8" t="s">
        <v>108</v>
      </c>
      <c r="C216" s="2">
        <v>0.101298701298701</v>
      </c>
      <c r="D216" s="2">
        <v>4.4811320754716999E-2</v>
      </c>
      <c r="E216" s="2">
        <v>-3.1602708803611698E-2</v>
      </c>
      <c r="F216" s="2">
        <v>6.0606060606060601E-2</v>
      </c>
      <c r="G216" s="2">
        <v>3.7362637362637403E-2</v>
      </c>
      <c r="H216" s="2">
        <v>1.0593220338983101E-2</v>
      </c>
      <c r="I216" s="2">
        <v>5.6603773584905703E-2</v>
      </c>
      <c r="J216" s="2">
        <v>0.19642857142857101</v>
      </c>
      <c r="K216" s="2">
        <v>-1.1608623548922101E-2</v>
      </c>
      <c r="L216" s="2">
        <v>0.24328859060402699</v>
      </c>
      <c r="M216" s="2">
        <v>7.8272604588394107E-2</v>
      </c>
      <c r="N216" s="3">
        <v>0.58531746031746001</v>
      </c>
      <c r="O216" s="3">
        <v>0.80361173814898401</v>
      </c>
    </row>
    <row r="217" spans="1:15" x14ac:dyDescent="0.3">
      <c r="A217" s="8" t="s">
        <v>201</v>
      </c>
      <c r="B217" s="8" t="s">
        <v>109</v>
      </c>
      <c r="C217" s="2">
        <v>-4.0540540540540499E-3</v>
      </c>
      <c r="D217" s="2">
        <v>-4.2062415196743599E-2</v>
      </c>
      <c r="E217" s="2">
        <v>-7.5542965061378697E-2</v>
      </c>
      <c r="F217" s="2">
        <v>-2.0939734422880499E-2</v>
      </c>
      <c r="G217" s="2">
        <v>-1.7736045905060002E-2</v>
      </c>
      <c r="H217" s="2">
        <v>-3.9033457249070598E-2</v>
      </c>
      <c r="I217" s="2">
        <v>-2.23818734457032E-2</v>
      </c>
      <c r="J217" s="2">
        <v>5.37026568682872E-2</v>
      </c>
      <c r="K217" s="2">
        <v>-2.38733905579399E-2</v>
      </c>
      <c r="L217" s="2">
        <v>-0.23935147018411701</v>
      </c>
      <c r="M217" s="2">
        <v>-0.180635838150289</v>
      </c>
      <c r="N217" s="3">
        <v>-0.35895986433013</v>
      </c>
      <c r="O217" s="3">
        <v>-0.46458923512747902</v>
      </c>
    </row>
    <row r="218" spans="1:15" x14ac:dyDescent="0.3">
      <c r="A218" s="8" t="s">
        <v>202</v>
      </c>
      <c r="B218" s="8" t="s">
        <v>101</v>
      </c>
      <c r="C218" s="2">
        <v>-9.0909090909090898E-2</v>
      </c>
      <c r="D218" s="2">
        <v>0.05</v>
      </c>
      <c r="E218" s="2">
        <v>0.14285714285714299</v>
      </c>
      <c r="F218" s="2">
        <v>4.1666666666666699E-2</v>
      </c>
      <c r="G218" s="2">
        <v>-0.04</v>
      </c>
      <c r="H218" s="2">
        <v>0</v>
      </c>
      <c r="I218" s="2">
        <v>8.3333333333333301E-2</v>
      </c>
      <c r="J218" s="2">
        <v>-0.115384615384615</v>
      </c>
      <c r="K218" s="2">
        <v>0.13043478260869601</v>
      </c>
      <c r="L218" s="2">
        <v>0.115384615384615</v>
      </c>
      <c r="M218" s="2">
        <v>0.27586206896551702</v>
      </c>
      <c r="N218" s="3">
        <v>0.42307692307692302</v>
      </c>
      <c r="O218" s="3">
        <v>0.76190476190476197</v>
      </c>
    </row>
    <row r="219" spans="1:15" x14ac:dyDescent="0.3">
      <c r="A219" s="8" t="s">
        <v>202</v>
      </c>
      <c r="B219" s="8" t="s">
        <v>102</v>
      </c>
      <c r="C219" s="2">
        <v>3.5087719298245602E-3</v>
      </c>
      <c r="D219" s="2">
        <v>4.1083916083916101E-2</v>
      </c>
      <c r="E219" s="2">
        <v>9.1519731318219999E-2</v>
      </c>
      <c r="F219" s="2">
        <v>2.76923076923077E-2</v>
      </c>
      <c r="G219" s="2">
        <v>1.87125748502994E-2</v>
      </c>
      <c r="H219" s="2">
        <v>3.8941954445260801E-2</v>
      </c>
      <c r="I219" s="2">
        <v>4.80905233380481E-2</v>
      </c>
      <c r="J219" s="2">
        <v>2.9014844804318499E-2</v>
      </c>
      <c r="K219" s="2">
        <v>3.4754098360655697E-2</v>
      </c>
      <c r="L219" s="2">
        <v>0.10329531051964499</v>
      </c>
      <c r="M219" s="2">
        <v>0.11200459506031001</v>
      </c>
      <c r="N219" s="3">
        <v>0.306342780026991</v>
      </c>
      <c r="O219" s="3">
        <v>0.62552476910159505</v>
      </c>
    </row>
    <row r="220" spans="1:15" x14ac:dyDescent="0.3">
      <c r="A220" s="8" t="s">
        <v>202</v>
      </c>
      <c r="B220" s="8" t="s">
        <v>103</v>
      </c>
      <c r="C220" s="2">
        <v>6.6666666666666693E-2</v>
      </c>
      <c r="D220" s="2">
        <v>-2.0833333333333301E-2</v>
      </c>
      <c r="E220" s="2">
        <v>0.48936170212766</v>
      </c>
      <c r="F220" s="2">
        <v>-1.4285714285714299E-2</v>
      </c>
      <c r="G220" s="2">
        <v>4.3478260869565202E-2</v>
      </c>
      <c r="H220" s="2">
        <v>0.125</v>
      </c>
      <c r="I220" s="2">
        <v>3.7037037037037E-2</v>
      </c>
      <c r="J220" s="2">
        <v>-0.238095238095238</v>
      </c>
      <c r="K220" s="2">
        <v>7.8125E-2</v>
      </c>
      <c r="L220" s="2">
        <v>0.188405797101449</v>
      </c>
      <c r="M220" s="2">
        <v>0.18292682926829301</v>
      </c>
      <c r="N220" s="3">
        <v>0.15476190476190499</v>
      </c>
      <c r="O220" s="3">
        <v>1.0638297872340401</v>
      </c>
    </row>
    <row r="221" spans="1:15" x14ac:dyDescent="0.3">
      <c r="A221" s="8" t="s">
        <v>202</v>
      </c>
      <c r="B221" s="8" t="s">
        <v>104</v>
      </c>
      <c r="C221" s="2">
        <v>0.16666666666666699</v>
      </c>
      <c r="D221" s="2">
        <v>0.14285714285714299</v>
      </c>
      <c r="E221" s="2">
        <v>0.125</v>
      </c>
      <c r="F221" s="2">
        <v>0</v>
      </c>
      <c r="G221" s="2">
        <v>-0.11111111111111099</v>
      </c>
      <c r="H221" s="2">
        <v>0.125</v>
      </c>
      <c r="I221" s="2">
        <v>0.33333333333333298</v>
      </c>
      <c r="J221" s="2">
        <v>0</v>
      </c>
      <c r="K221" s="2">
        <v>8.3333333333333301E-2</v>
      </c>
      <c r="L221" s="2">
        <v>0.15384615384615399</v>
      </c>
      <c r="M221" s="2">
        <v>0</v>
      </c>
      <c r="N221" s="3">
        <v>0.25</v>
      </c>
      <c r="O221" s="3">
        <v>0.875</v>
      </c>
    </row>
    <row r="222" spans="1:15" x14ac:dyDescent="0.3">
      <c r="A222" s="8" t="s">
        <v>202</v>
      </c>
      <c r="B222" s="8" t="s">
        <v>105</v>
      </c>
      <c r="C222" s="2">
        <v>7.4074074074074098E-2</v>
      </c>
      <c r="D222" s="2">
        <v>0.27586206896551702</v>
      </c>
      <c r="E222" s="2">
        <v>0.48648648648648701</v>
      </c>
      <c r="F222" s="2">
        <v>7.2727272727272696E-2</v>
      </c>
      <c r="G222" s="2">
        <v>0.101694915254237</v>
      </c>
      <c r="H222" s="2">
        <v>0.18461538461538499</v>
      </c>
      <c r="I222" s="2">
        <v>0.15584415584415601</v>
      </c>
      <c r="J222" s="2">
        <v>-0.224719101123595</v>
      </c>
      <c r="K222" s="2">
        <v>2.8985507246376802E-2</v>
      </c>
      <c r="L222" s="2">
        <v>0.12676056338028199</v>
      </c>
      <c r="M222" s="2">
        <v>0.41249999999999998</v>
      </c>
      <c r="N222" s="3">
        <v>0.26966292134831499</v>
      </c>
      <c r="O222" s="3">
        <v>2.0540540540540499</v>
      </c>
    </row>
    <row r="223" spans="1:15" x14ac:dyDescent="0.3">
      <c r="A223" s="8" t="s">
        <v>202</v>
      </c>
      <c r="B223" s="8" t="s">
        <v>106</v>
      </c>
      <c r="C223" s="2">
        <v>0.25</v>
      </c>
      <c r="D223" s="2">
        <v>-0.1</v>
      </c>
      <c r="E223" s="2">
        <v>1.2222222222222201</v>
      </c>
      <c r="F223" s="2">
        <v>0.15</v>
      </c>
      <c r="G223" s="2">
        <v>0</v>
      </c>
      <c r="H223" s="2">
        <v>0.13043478260869601</v>
      </c>
      <c r="I223" s="2">
        <v>0</v>
      </c>
      <c r="J223" s="2">
        <v>-0.42307692307692302</v>
      </c>
      <c r="K223" s="2">
        <v>-0.133333333333333</v>
      </c>
      <c r="L223" s="2">
        <v>-7.69230769230769E-2</v>
      </c>
      <c r="M223" s="2">
        <v>0.16666666666666699</v>
      </c>
      <c r="N223" s="3">
        <v>-0.46153846153846201</v>
      </c>
      <c r="O223" s="3">
        <v>0.55555555555555602</v>
      </c>
    </row>
    <row r="224" spans="1:15" x14ac:dyDescent="0.3">
      <c r="A224" s="8" t="s">
        <v>202</v>
      </c>
      <c r="B224" s="8" t="s">
        <v>16</v>
      </c>
      <c r="C224" s="2">
        <v>-0.12</v>
      </c>
      <c r="D224" s="2">
        <v>-0.18181818181818199</v>
      </c>
      <c r="E224" s="2">
        <v>0.33333333333333298</v>
      </c>
      <c r="F224" s="2">
        <v>0</v>
      </c>
      <c r="G224" s="2">
        <v>-4.1666666666666699E-2</v>
      </c>
      <c r="H224" s="2">
        <v>4.3478260869565202E-2</v>
      </c>
      <c r="I224" s="2">
        <v>4.1666666666666699E-2</v>
      </c>
      <c r="J224" s="2">
        <v>0.12</v>
      </c>
      <c r="K224" s="2">
        <v>0.17857142857142899</v>
      </c>
      <c r="L224" s="2">
        <v>0.42424242424242398</v>
      </c>
      <c r="M224" s="2">
        <v>-2.1276595744680899E-2</v>
      </c>
      <c r="N224" s="3">
        <v>0.84</v>
      </c>
      <c r="O224" s="3">
        <v>1.55555555555556</v>
      </c>
    </row>
    <row r="225" spans="1:15" x14ac:dyDescent="0.3">
      <c r="A225" s="8" t="s">
        <v>202</v>
      </c>
      <c r="B225" s="8" t="s">
        <v>107</v>
      </c>
      <c r="C225" s="2">
        <v>6.0642092746730103E-2</v>
      </c>
      <c r="D225" s="2">
        <v>4.0358744394618798E-2</v>
      </c>
      <c r="E225" s="2">
        <v>8.6206896551724102E-2</v>
      </c>
      <c r="F225" s="2">
        <v>7.3412698412698402E-2</v>
      </c>
      <c r="G225" s="2">
        <v>9.9815157116451003E-2</v>
      </c>
      <c r="H225" s="2">
        <v>5.5462184873949598E-2</v>
      </c>
      <c r="I225" s="2">
        <v>6.4490445859872597E-2</v>
      </c>
      <c r="J225" s="2">
        <v>6.8062827225130906E-2</v>
      </c>
      <c r="K225" s="2">
        <v>6.4425770308123201E-2</v>
      </c>
      <c r="L225" s="2">
        <v>0.19013157894736801</v>
      </c>
      <c r="M225" s="2">
        <v>0.100608070757324</v>
      </c>
      <c r="N225" s="3">
        <v>0.48915482423335799</v>
      </c>
      <c r="O225" s="3">
        <v>1.14547413793103</v>
      </c>
    </row>
    <row r="226" spans="1:15" x14ac:dyDescent="0.3">
      <c r="A226" s="8" t="s">
        <v>202</v>
      </c>
      <c r="B226" s="8" t="s">
        <v>108</v>
      </c>
      <c r="C226" s="2">
        <v>-2.53164556962025E-2</v>
      </c>
      <c r="D226" s="2">
        <v>9.74025974025974E-3</v>
      </c>
      <c r="E226" s="2">
        <v>0.14147909967845701</v>
      </c>
      <c r="F226" s="2">
        <v>3.3802816901408399E-2</v>
      </c>
      <c r="G226" s="2">
        <v>6.2670299727520404E-2</v>
      </c>
      <c r="H226" s="2">
        <v>5.8974358974359001E-2</v>
      </c>
      <c r="I226" s="2">
        <v>9.4430992736077496E-2</v>
      </c>
      <c r="J226" s="2">
        <v>-2.87610619469027E-2</v>
      </c>
      <c r="K226" s="2">
        <v>3.8724373576309798E-2</v>
      </c>
      <c r="L226" s="2">
        <v>0.12280701754386</v>
      </c>
      <c r="M226" s="2">
        <v>9.1796875E-2</v>
      </c>
      <c r="N226" s="3">
        <v>0.236725663716814</v>
      </c>
      <c r="O226" s="3">
        <v>0.797427652733119</v>
      </c>
    </row>
    <row r="227" spans="1:15" x14ac:dyDescent="0.3">
      <c r="A227" s="8" t="s">
        <v>202</v>
      </c>
      <c r="B227" s="8" t="s">
        <v>109</v>
      </c>
      <c r="C227" s="2">
        <v>-4.4631710362047397E-2</v>
      </c>
      <c r="D227" s="2">
        <v>-3.4302515517804603E-2</v>
      </c>
      <c r="E227" s="2">
        <v>4.7361299052774003E-2</v>
      </c>
      <c r="F227" s="2">
        <v>-2.9392764857881101E-2</v>
      </c>
      <c r="G227" s="2">
        <v>-6.3227953410981697E-3</v>
      </c>
      <c r="H227" s="2">
        <v>-1.37307434695244E-2</v>
      </c>
      <c r="I227" s="2">
        <v>-2.20713073005093E-2</v>
      </c>
      <c r="J227" s="2">
        <v>-5.0347222222222203E-2</v>
      </c>
      <c r="K227" s="2">
        <v>-3.6563071297989001E-4</v>
      </c>
      <c r="L227" s="2">
        <v>-0.25749817117776203</v>
      </c>
      <c r="M227" s="2">
        <v>-0.19458128078817699</v>
      </c>
      <c r="N227" s="3">
        <v>-0.43229166666666702</v>
      </c>
      <c r="O227" s="3">
        <v>-0.44688768606224599</v>
      </c>
    </row>
    <row r="228" spans="1:15" x14ac:dyDescent="0.3">
      <c r="A228" s="11" t="s">
        <v>17</v>
      </c>
      <c r="B228" s="11" t="s">
        <v>17</v>
      </c>
      <c r="C228" s="3">
        <v>1.0599761248096201E-2</v>
      </c>
      <c r="D228" s="3">
        <v>3.84920877375206E-3</v>
      </c>
      <c r="E228" s="3">
        <v>5.7618178129437998E-3</v>
      </c>
      <c r="F228" s="3">
        <v>1.51087263484891E-2</v>
      </c>
      <c r="G228" s="3">
        <v>1.42678298193669E-2</v>
      </c>
      <c r="H228" s="3">
        <v>1.21275053388452E-2</v>
      </c>
      <c r="I228" s="3">
        <v>1.67634533488192E-2</v>
      </c>
      <c r="J228" s="3">
        <v>2.7929025625404599E-2</v>
      </c>
      <c r="K228" s="3">
        <v>2.17250384309077E-2</v>
      </c>
      <c r="L228" s="3">
        <v>6.9608091940688097E-3</v>
      </c>
      <c r="M228" s="3">
        <v>2.72547254725473E-2</v>
      </c>
      <c r="N228" s="3">
        <v>8.6395308989833594E-2</v>
      </c>
      <c r="O228" s="3">
        <v>0.157719618583891</v>
      </c>
    </row>
    <row r="229" spans="1:15" x14ac:dyDescent="0.3">
      <c r="A229" s="15"/>
      <c r="B229" s="15"/>
    </row>
    <row r="230" spans="1:15" x14ac:dyDescent="0.3">
      <c r="A230" s="13" t="s">
        <v>40</v>
      </c>
      <c r="B230" s="15"/>
    </row>
    <row r="231" spans="1:15" x14ac:dyDescent="0.3">
      <c r="A231" s="14" t="s">
        <v>41</v>
      </c>
      <c r="B231" s="15"/>
    </row>
    <row r="232" spans="1:15" x14ac:dyDescent="0.3">
      <c r="A232" s="14" t="s">
        <v>42</v>
      </c>
      <c r="B232" s="15"/>
    </row>
    <row r="233" spans="1:15" x14ac:dyDescent="0.3">
      <c r="A233" s="14" t="s">
        <v>112</v>
      </c>
      <c r="B233" s="15"/>
    </row>
    <row r="234" spans="1:15" x14ac:dyDescent="0.3">
      <c r="A234" s="14" t="s">
        <v>45</v>
      </c>
      <c r="B234" s="15"/>
    </row>
    <row r="235" spans="1:15" x14ac:dyDescent="0.3">
      <c r="A235" s="15"/>
      <c r="B235" s="15"/>
    </row>
    <row r="236" spans="1:15" x14ac:dyDescent="0.3">
      <c r="A236" s="15"/>
      <c r="B236" s="15"/>
    </row>
    <row r="237" spans="1:15" x14ac:dyDescent="0.3">
      <c r="A237" s="15"/>
      <c r="B237" s="15"/>
    </row>
    <row r="238" spans="1:15" x14ac:dyDescent="0.3">
      <c r="A238" s="15"/>
      <c r="B238" s="15"/>
    </row>
    <row r="239" spans="1:15" x14ac:dyDescent="0.3">
      <c r="A239" s="15"/>
      <c r="B239" s="15"/>
    </row>
    <row r="240" spans="1:15"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82:N82"/>
    <mergeCell ref="C156:M15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8.77734375" customWidth="1"/>
    <col min="3" max="14" width="10.5546875" customWidth="1"/>
  </cols>
  <sheetData>
    <row r="1" spans="1:14" ht="15.6" x14ac:dyDescent="0.3">
      <c r="A1" s="12" t="s">
        <v>232</v>
      </c>
      <c r="B1" s="15"/>
    </row>
    <row r="2" spans="1:14" ht="15.6" x14ac:dyDescent="0.3">
      <c r="A2" s="12" t="s">
        <v>152</v>
      </c>
      <c r="B2" s="15"/>
    </row>
    <row r="3" spans="1:14" ht="15.6" x14ac:dyDescent="0.3">
      <c r="A3" s="12" t="s">
        <v>204</v>
      </c>
      <c r="B3" s="15"/>
    </row>
    <row r="4" spans="1:14" ht="15.6" x14ac:dyDescent="0.3">
      <c r="A4" s="12" t="s">
        <v>117</v>
      </c>
      <c r="B4" s="15"/>
    </row>
    <row r="5" spans="1:14" x14ac:dyDescent="0.3">
      <c r="A5" s="15"/>
      <c r="B5" s="15"/>
    </row>
    <row r="6" spans="1:14" x14ac:dyDescent="0.3">
      <c r="A6" s="16" t="str">
        <f>HYPERLINK("#'Table of contents'!A93",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113</v>
      </c>
      <c r="C9" s="1">
        <v>18</v>
      </c>
      <c r="D9" s="1">
        <v>20</v>
      </c>
      <c r="E9" s="1">
        <v>21</v>
      </c>
      <c r="F9" s="1">
        <v>18</v>
      </c>
      <c r="G9" s="1">
        <v>22</v>
      </c>
      <c r="H9" s="1">
        <v>22</v>
      </c>
      <c r="I9" s="1">
        <v>19</v>
      </c>
      <c r="J9" s="1">
        <v>19</v>
      </c>
      <c r="K9" s="1">
        <v>20</v>
      </c>
      <c r="L9" s="1">
        <v>19</v>
      </c>
      <c r="M9" s="1">
        <v>20</v>
      </c>
      <c r="N9" s="1">
        <v>23</v>
      </c>
    </row>
    <row r="10" spans="1:14" x14ac:dyDescent="0.3">
      <c r="A10" s="7" t="s">
        <v>196</v>
      </c>
      <c r="B10" s="7" t="s">
        <v>114</v>
      </c>
      <c r="C10" s="1">
        <v>1847</v>
      </c>
      <c r="D10" s="1">
        <v>1918</v>
      </c>
      <c r="E10" s="1">
        <v>2019</v>
      </c>
      <c r="F10" s="1">
        <v>1919</v>
      </c>
      <c r="G10" s="1">
        <v>1983</v>
      </c>
      <c r="H10" s="1">
        <v>2060</v>
      </c>
      <c r="I10" s="1">
        <v>2109</v>
      </c>
      <c r="J10" s="1">
        <v>2041</v>
      </c>
      <c r="K10" s="1">
        <v>2336</v>
      </c>
      <c r="L10" s="1">
        <v>2517</v>
      </c>
      <c r="M10" s="1">
        <v>3234</v>
      </c>
      <c r="N10" s="1">
        <v>3370</v>
      </c>
    </row>
    <row r="11" spans="1:14" x14ac:dyDescent="0.3">
      <c r="A11" s="7" t="s">
        <v>196</v>
      </c>
      <c r="B11" s="7" t="s">
        <v>115</v>
      </c>
      <c r="C11" s="1">
        <v>19</v>
      </c>
      <c r="D11" s="1">
        <v>18</v>
      </c>
      <c r="E11" s="1">
        <v>20</v>
      </c>
      <c r="F11" s="1">
        <v>19</v>
      </c>
      <c r="G11" s="1">
        <v>23</v>
      </c>
      <c r="H11" s="1">
        <v>24</v>
      </c>
      <c r="I11" s="1">
        <v>29</v>
      </c>
      <c r="J11" s="1">
        <v>31</v>
      </c>
      <c r="K11" s="1">
        <v>36</v>
      </c>
      <c r="L11" s="1">
        <v>36</v>
      </c>
      <c r="M11" s="1">
        <v>37</v>
      </c>
      <c r="N11" s="1">
        <v>34</v>
      </c>
    </row>
    <row r="12" spans="1:14" x14ac:dyDescent="0.3">
      <c r="A12" s="7" t="s">
        <v>196</v>
      </c>
      <c r="B12" s="7" t="s">
        <v>16</v>
      </c>
      <c r="C12" s="1">
        <v>11</v>
      </c>
      <c r="D12" s="1">
        <v>10</v>
      </c>
      <c r="E12" s="1">
        <v>12</v>
      </c>
      <c r="F12" s="1">
        <v>7</v>
      </c>
      <c r="G12" s="1">
        <v>10</v>
      </c>
      <c r="H12" s="1">
        <v>7</v>
      </c>
      <c r="I12" s="1">
        <v>5</v>
      </c>
      <c r="J12" s="1">
        <v>8</v>
      </c>
      <c r="K12" s="1">
        <v>8</v>
      </c>
      <c r="L12" s="1">
        <v>7</v>
      </c>
      <c r="M12" s="1">
        <v>10</v>
      </c>
      <c r="N12" s="1">
        <v>12</v>
      </c>
    </row>
    <row r="13" spans="1:14" x14ac:dyDescent="0.3">
      <c r="A13" s="7" t="s">
        <v>196</v>
      </c>
      <c r="B13" s="7" t="s">
        <v>108</v>
      </c>
      <c r="C13" s="1">
        <v>324</v>
      </c>
      <c r="D13" s="1">
        <v>347</v>
      </c>
      <c r="E13" s="1">
        <v>364</v>
      </c>
      <c r="F13" s="1">
        <v>353</v>
      </c>
      <c r="G13" s="1">
        <v>372</v>
      </c>
      <c r="H13" s="1">
        <v>372</v>
      </c>
      <c r="I13" s="1">
        <v>382</v>
      </c>
      <c r="J13" s="1">
        <v>370</v>
      </c>
      <c r="K13" s="1">
        <v>406</v>
      </c>
      <c r="L13" s="1">
        <v>432</v>
      </c>
      <c r="M13" s="1">
        <v>558</v>
      </c>
      <c r="N13" s="1">
        <v>585</v>
      </c>
    </row>
    <row r="14" spans="1:14" x14ac:dyDescent="0.3">
      <c r="A14" s="7" t="s">
        <v>196</v>
      </c>
      <c r="B14" s="7" t="s">
        <v>109</v>
      </c>
      <c r="C14" s="1">
        <v>2962</v>
      </c>
      <c r="D14" s="1">
        <v>2963</v>
      </c>
      <c r="E14" s="1">
        <v>2882</v>
      </c>
      <c r="F14" s="1">
        <v>2533</v>
      </c>
      <c r="G14" s="1">
        <v>2469</v>
      </c>
      <c r="H14" s="1">
        <v>2418</v>
      </c>
      <c r="I14" s="1">
        <v>2326</v>
      </c>
      <c r="J14" s="1">
        <v>2109</v>
      </c>
      <c r="K14" s="1">
        <v>2236</v>
      </c>
      <c r="L14" s="1">
        <v>2209</v>
      </c>
      <c r="M14" s="1">
        <v>1832</v>
      </c>
      <c r="N14" s="1">
        <v>1478</v>
      </c>
    </row>
    <row r="15" spans="1:14" x14ac:dyDescent="0.3">
      <c r="A15" s="7" t="s">
        <v>197</v>
      </c>
      <c r="B15" s="7" t="s">
        <v>113</v>
      </c>
      <c r="C15" s="1">
        <v>32</v>
      </c>
      <c r="D15" s="1">
        <v>32</v>
      </c>
      <c r="E15" s="1">
        <v>36</v>
      </c>
      <c r="F15" s="1">
        <v>35</v>
      </c>
      <c r="G15" s="1">
        <v>32</v>
      </c>
      <c r="H15" s="1">
        <v>31</v>
      </c>
      <c r="I15" s="1">
        <v>33</v>
      </c>
      <c r="J15" s="1">
        <v>39</v>
      </c>
      <c r="K15" s="1">
        <v>38</v>
      </c>
      <c r="L15" s="1">
        <v>36</v>
      </c>
      <c r="M15" s="1">
        <v>44</v>
      </c>
      <c r="N15" s="1">
        <v>54</v>
      </c>
    </row>
    <row r="16" spans="1:14" x14ac:dyDescent="0.3">
      <c r="A16" s="7" t="s">
        <v>197</v>
      </c>
      <c r="B16" s="7" t="s">
        <v>114</v>
      </c>
      <c r="C16" s="1">
        <v>2630</v>
      </c>
      <c r="D16" s="1">
        <v>2823</v>
      </c>
      <c r="E16" s="1">
        <v>3017</v>
      </c>
      <c r="F16" s="1">
        <v>3219</v>
      </c>
      <c r="G16" s="1">
        <v>3405</v>
      </c>
      <c r="H16" s="1">
        <v>3600</v>
      </c>
      <c r="I16" s="1">
        <v>3859</v>
      </c>
      <c r="J16" s="1">
        <v>4186</v>
      </c>
      <c r="K16" s="1">
        <v>4499</v>
      </c>
      <c r="L16" s="1">
        <v>4647</v>
      </c>
      <c r="M16" s="1">
        <v>5308</v>
      </c>
      <c r="N16" s="1">
        <v>5977</v>
      </c>
    </row>
    <row r="17" spans="1:14" x14ac:dyDescent="0.3">
      <c r="A17" s="7" t="s">
        <v>197</v>
      </c>
      <c r="B17" s="7" t="s">
        <v>115</v>
      </c>
      <c r="C17" s="1">
        <v>97</v>
      </c>
      <c r="D17" s="1">
        <v>107</v>
      </c>
      <c r="E17" s="1">
        <v>115</v>
      </c>
      <c r="F17" s="1">
        <v>118</v>
      </c>
      <c r="G17" s="1">
        <v>121</v>
      </c>
      <c r="H17" s="1">
        <v>125</v>
      </c>
      <c r="I17" s="1">
        <v>136</v>
      </c>
      <c r="J17" s="1">
        <v>138</v>
      </c>
      <c r="K17" s="1">
        <v>139</v>
      </c>
      <c r="L17" s="1">
        <v>155</v>
      </c>
      <c r="M17" s="1">
        <v>171</v>
      </c>
      <c r="N17" s="1">
        <v>186</v>
      </c>
    </row>
    <row r="18" spans="1:14" x14ac:dyDescent="0.3">
      <c r="A18" s="7" t="s">
        <v>197</v>
      </c>
      <c r="B18" s="7" t="s">
        <v>16</v>
      </c>
      <c r="C18" s="1">
        <v>11</v>
      </c>
      <c r="D18" s="1">
        <v>11</v>
      </c>
      <c r="E18" s="1">
        <v>14</v>
      </c>
      <c r="F18" s="1">
        <v>13</v>
      </c>
      <c r="G18" s="1">
        <v>14</v>
      </c>
      <c r="H18" s="1">
        <v>17</v>
      </c>
      <c r="I18" s="1">
        <v>18</v>
      </c>
      <c r="J18" s="1">
        <v>18</v>
      </c>
      <c r="K18" s="1">
        <v>16</v>
      </c>
      <c r="L18" s="1">
        <v>20</v>
      </c>
      <c r="M18" s="1">
        <v>23</v>
      </c>
      <c r="N18" s="1">
        <v>32</v>
      </c>
    </row>
    <row r="19" spans="1:14" x14ac:dyDescent="0.3">
      <c r="A19" s="7" t="s">
        <v>197</v>
      </c>
      <c r="B19" s="7" t="s">
        <v>108</v>
      </c>
      <c r="C19" s="1">
        <v>530</v>
      </c>
      <c r="D19" s="1">
        <v>558</v>
      </c>
      <c r="E19" s="1">
        <v>575</v>
      </c>
      <c r="F19" s="1">
        <v>616</v>
      </c>
      <c r="G19" s="1">
        <v>649</v>
      </c>
      <c r="H19" s="1">
        <v>684</v>
      </c>
      <c r="I19" s="1">
        <v>730</v>
      </c>
      <c r="J19" s="1">
        <v>746</v>
      </c>
      <c r="K19" s="1">
        <v>773</v>
      </c>
      <c r="L19" s="1">
        <v>800</v>
      </c>
      <c r="M19" s="1">
        <v>987</v>
      </c>
      <c r="N19" s="1">
        <v>1118</v>
      </c>
    </row>
    <row r="20" spans="1:14" x14ac:dyDescent="0.3">
      <c r="A20" s="7" t="s">
        <v>197</v>
      </c>
      <c r="B20" s="7" t="s">
        <v>109</v>
      </c>
      <c r="C20" s="1">
        <v>4673</v>
      </c>
      <c r="D20" s="1">
        <v>4614</v>
      </c>
      <c r="E20" s="1">
        <v>4566</v>
      </c>
      <c r="F20" s="1">
        <v>4397</v>
      </c>
      <c r="G20" s="1">
        <v>4383</v>
      </c>
      <c r="H20" s="1">
        <v>4320</v>
      </c>
      <c r="I20" s="1">
        <v>4370</v>
      </c>
      <c r="J20" s="1">
        <v>4321</v>
      </c>
      <c r="K20" s="1">
        <v>4309</v>
      </c>
      <c r="L20" s="1">
        <v>4243</v>
      </c>
      <c r="M20" s="1">
        <v>3255</v>
      </c>
      <c r="N20" s="1">
        <v>2725</v>
      </c>
    </row>
    <row r="21" spans="1:14" x14ac:dyDescent="0.3">
      <c r="A21" s="7" t="s">
        <v>198</v>
      </c>
      <c r="B21" s="7" t="s">
        <v>113</v>
      </c>
      <c r="C21" s="1">
        <v>25</v>
      </c>
      <c r="D21" s="1">
        <v>27</v>
      </c>
      <c r="E21" s="1">
        <v>28</v>
      </c>
      <c r="F21" s="1">
        <v>30</v>
      </c>
      <c r="G21" s="1">
        <v>29</v>
      </c>
      <c r="H21" s="1">
        <v>29</v>
      </c>
      <c r="I21" s="1">
        <v>27</v>
      </c>
      <c r="J21" s="1">
        <v>28</v>
      </c>
      <c r="K21" s="1">
        <v>25</v>
      </c>
      <c r="L21" s="1">
        <v>27</v>
      </c>
      <c r="M21" s="1">
        <v>28</v>
      </c>
      <c r="N21" s="1">
        <v>29</v>
      </c>
    </row>
    <row r="22" spans="1:14" x14ac:dyDescent="0.3">
      <c r="A22" s="7" t="s">
        <v>198</v>
      </c>
      <c r="B22" s="7" t="s">
        <v>114</v>
      </c>
      <c r="C22" s="1">
        <v>2978</v>
      </c>
      <c r="D22" s="1">
        <v>3097</v>
      </c>
      <c r="E22" s="1">
        <v>3248</v>
      </c>
      <c r="F22" s="1">
        <v>3629</v>
      </c>
      <c r="G22" s="1">
        <v>3862</v>
      </c>
      <c r="H22" s="1">
        <v>4040</v>
      </c>
      <c r="I22" s="1">
        <v>4241</v>
      </c>
      <c r="J22" s="1">
        <v>4630</v>
      </c>
      <c r="K22" s="1">
        <v>4613</v>
      </c>
      <c r="L22" s="1">
        <v>4870</v>
      </c>
      <c r="M22" s="1">
        <v>5600</v>
      </c>
      <c r="N22" s="1">
        <v>5961</v>
      </c>
    </row>
    <row r="23" spans="1:14" x14ac:dyDescent="0.3">
      <c r="A23" s="7" t="s">
        <v>198</v>
      </c>
      <c r="B23" s="7" t="s">
        <v>115</v>
      </c>
      <c r="C23" s="1">
        <v>30</v>
      </c>
      <c r="D23" s="1">
        <v>33</v>
      </c>
      <c r="E23" s="1">
        <v>38</v>
      </c>
      <c r="F23" s="1">
        <v>43</v>
      </c>
      <c r="G23" s="1">
        <v>44</v>
      </c>
      <c r="H23" s="1">
        <v>45</v>
      </c>
      <c r="I23" s="1">
        <v>43</v>
      </c>
      <c r="J23" s="1">
        <v>51</v>
      </c>
      <c r="K23" s="1">
        <v>45</v>
      </c>
      <c r="L23" s="1">
        <v>55</v>
      </c>
      <c r="M23" s="1">
        <v>64</v>
      </c>
      <c r="N23" s="1">
        <v>65</v>
      </c>
    </row>
    <row r="24" spans="1:14" x14ac:dyDescent="0.3">
      <c r="A24" s="7" t="s">
        <v>198</v>
      </c>
      <c r="B24" s="7" t="s">
        <v>16</v>
      </c>
      <c r="C24" s="1">
        <v>11</v>
      </c>
      <c r="D24" s="1">
        <v>12</v>
      </c>
      <c r="E24" s="1">
        <v>10</v>
      </c>
      <c r="F24" s="1">
        <v>13</v>
      </c>
      <c r="G24" s="1">
        <v>15</v>
      </c>
      <c r="H24" s="1">
        <v>16</v>
      </c>
      <c r="I24" s="1">
        <v>16</v>
      </c>
      <c r="J24" s="1">
        <v>16</v>
      </c>
      <c r="K24" s="1">
        <v>16</v>
      </c>
      <c r="L24" s="1">
        <v>19</v>
      </c>
      <c r="M24" s="1">
        <v>20</v>
      </c>
      <c r="N24" s="1">
        <v>23</v>
      </c>
    </row>
    <row r="25" spans="1:14" x14ac:dyDescent="0.3">
      <c r="A25" s="7" t="s">
        <v>198</v>
      </c>
      <c r="B25" s="7" t="s">
        <v>108</v>
      </c>
      <c r="C25" s="1">
        <v>517</v>
      </c>
      <c r="D25" s="1">
        <v>533</v>
      </c>
      <c r="E25" s="1">
        <v>569</v>
      </c>
      <c r="F25" s="1">
        <v>636</v>
      </c>
      <c r="G25" s="1">
        <v>659</v>
      </c>
      <c r="H25" s="1">
        <v>673</v>
      </c>
      <c r="I25" s="1">
        <v>689</v>
      </c>
      <c r="J25" s="1">
        <v>728</v>
      </c>
      <c r="K25" s="1">
        <v>703</v>
      </c>
      <c r="L25" s="1">
        <v>712</v>
      </c>
      <c r="M25" s="1">
        <v>842</v>
      </c>
      <c r="N25" s="1">
        <v>888</v>
      </c>
    </row>
    <row r="26" spans="1:14" x14ac:dyDescent="0.3">
      <c r="A26" s="7" t="s">
        <v>198</v>
      </c>
      <c r="B26" s="7" t="s">
        <v>109</v>
      </c>
      <c r="C26" s="1">
        <v>4881</v>
      </c>
      <c r="D26" s="1">
        <v>4775</v>
      </c>
      <c r="E26" s="1">
        <v>4639</v>
      </c>
      <c r="F26" s="1">
        <v>4771</v>
      </c>
      <c r="G26" s="1">
        <v>4680</v>
      </c>
      <c r="H26" s="1">
        <v>4556</v>
      </c>
      <c r="I26" s="1">
        <v>4465</v>
      </c>
      <c r="J26" s="1">
        <v>4515</v>
      </c>
      <c r="K26" s="1">
        <v>4258</v>
      </c>
      <c r="L26" s="1">
        <v>4164</v>
      </c>
      <c r="M26" s="1">
        <v>3058</v>
      </c>
      <c r="N26" s="1">
        <v>2460</v>
      </c>
    </row>
    <row r="27" spans="1:14" x14ac:dyDescent="0.3">
      <c r="A27" s="7" t="s">
        <v>199</v>
      </c>
      <c r="B27" s="7" t="s">
        <v>113</v>
      </c>
      <c r="C27" s="1">
        <v>25</v>
      </c>
      <c r="D27" s="1">
        <v>24</v>
      </c>
      <c r="E27" s="1">
        <v>26</v>
      </c>
      <c r="F27" s="1">
        <v>26</v>
      </c>
      <c r="G27" s="1">
        <v>24</v>
      </c>
      <c r="H27" s="1">
        <v>25</v>
      </c>
      <c r="I27" s="1">
        <v>23</v>
      </c>
      <c r="J27" s="1">
        <v>24</v>
      </c>
      <c r="K27" s="1">
        <v>25</v>
      </c>
      <c r="L27" s="1">
        <v>30</v>
      </c>
      <c r="M27" s="1">
        <v>35</v>
      </c>
      <c r="N27" s="1">
        <v>41</v>
      </c>
    </row>
    <row r="28" spans="1:14" x14ac:dyDescent="0.3">
      <c r="A28" s="7" t="s">
        <v>199</v>
      </c>
      <c r="B28" s="7" t="s">
        <v>114</v>
      </c>
      <c r="C28" s="1">
        <v>2575</v>
      </c>
      <c r="D28" s="1">
        <v>2832</v>
      </c>
      <c r="E28" s="1">
        <v>2911</v>
      </c>
      <c r="F28" s="1">
        <v>2972</v>
      </c>
      <c r="G28" s="1">
        <v>3127</v>
      </c>
      <c r="H28" s="1">
        <v>3257</v>
      </c>
      <c r="I28" s="1">
        <v>3363</v>
      </c>
      <c r="J28" s="1">
        <v>3502</v>
      </c>
      <c r="K28" s="1">
        <v>3601</v>
      </c>
      <c r="L28" s="1">
        <v>3890</v>
      </c>
      <c r="M28" s="1">
        <v>4705</v>
      </c>
      <c r="N28" s="1">
        <v>5437</v>
      </c>
    </row>
    <row r="29" spans="1:14" x14ac:dyDescent="0.3">
      <c r="A29" s="7" t="s">
        <v>199</v>
      </c>
      <c r="B29" s="7" t="s">
        <v>115</v>
      </c>
      <c r="C29" s="1">
        <v>45</v>
      </c>
      <c r="D29" s="1">
        <v>48</v>
      </c>
      <c r="E29" s="1">
        <v>48</v>
      </c>
      <c r="F29" s="1">
        <v>54</v>
      </c>
      <c r="G29" s="1">
        <v>55</v>
      </c>
      <c r="H29" s="1">
        <v>58</v>
      </c>
      <c r="I29" s="1">
        <v>53</v>
      </c>
      <c r="J29" s="1">
        <v>59</v>
      </c>
      <c r="K29" s="1">
        <v>63</v>
      </c>
      <c r="L29" s="1">
        <v>63</v>
      </c>
      <c r="M29" s="1">
        <v>80</v>
      </c>
      <c r="N29" s="1">
        <v>94</v>
      </c>
    </row>
    <row r="30" spans="1:14" x14ac:dyDescent="0.3">
      <c r="A30" s="7" t="s">
        <v>199</v>
      </c>
      <c r="B30" s="7" t="s">
        <v>16</v>
      </c>
      <c r="C30" s="1">
        <v>14</v>
      </c>
      <c r="D30" s="1">
        <v>13</v>
      </c>
      <c r="E30" s="1">
        <v>13</v>
      </c>
      <c r="F30" s="1">
        <v>13</v>
      </c>
      <c r="G30" s="1">
        <v>13</v>
      </c>
      <c r="H30" s="1">
        <v>14</v>
      </c>
      <c r="I30" s="1">
        <v>14</v>
      </c>
      <c r="J30" s="1">
        <v>12</v>
      </c>
      <c r="K30" s="1">
        <v>12</v>
      </c>
      <c r="L30" s="1">
        <v>13</v>
      </c>
      <c r="M30" s="1">
        <v>17</v>
      </c>
      <c r="N30" s="1">
        <v>17</v>
      </c>
    </row>
    <row r="31" spans="1:14" x14ac:dyDescent="0.3">
      <c r="A31" s="7" t="s">
        <v>199</v>
      </c>
      <c r="B31" s="7" t="s">
        <v>108</v>
      </c>
      <c r="C31" s="1">
        <v>455</v>
      </c>
      <c r="D31" s="1">
        <v>513</v>
      </c>
      <c r="E31" s="1">
        <v>522</v>
      </c>
      <c r="F31" s="1">
        <v>518</v>
      </c>
      <c r="G31" s="1">
        <v>536</v>
      </c>
      <c r="H31" s="1">
        <v>561</v>
      </c>
      <c r="I31" s="1">
        <v>574</v>
      </c>
      <c r="J31" s="1">
        <v>589</v>
      </c>
      <c r="K31" s="1">
        <v>590</v>
      </c>
      <c r="L31" s="1">
        <v>614</v>
      </c>
      <c r="M31" s="1">
        <v>757</v>
      </c>
      <c r="N31" s="1">
        <v>827</v>
      </c>
    </row>
    <row r="32" spans="1:14" x14ac:dyDescent="0.3">
      <c r="A32" s="7" t="s">
        <v>199</v>
      </c>
      <c r="B32" s="7" t="s">
        <v>109</v>
      </c>
      <c r="C32" s="1">
        <v>4256</v>
      </c>
      <c r="D32" s="1">
        <v>4262</v>
      </c>
      <c r="E32" s="1">
        <v>4047</v>
      </c>
      <c r="F32" s="1">
        <v>3749</v>
      </c>
      <c r="G32" s="1">
        <v>3647</v>
      </c>
      <c r="H32" s="1">
        <v>3566</v>
      </c>
      <c r="I32" s="1">
        <v>3447</v>
      </c>
      <c r="J32" s="1">
        <v>3377</v>
      </c>
      <c r="K32" s="1">
        <v>3332</v>
      </c>
      <c r="L32" s="1">
        <v>3352</v>
      </c>
      <c r="M32" s="1">
        <v>2598</v>
      </c>
      <c r="N32" s="1">
        <v>2107</v>
      </c>
    </row>
    <row r="33" spans="1:14" x14ac:dyDescent="0.3">
      <c r="A33" s="7" t="s">
        <v>200</v>
      </c>
      <c r="B33" s="7" t="s">
        <v>113</v>
      </c>
      <c r="C33" s="1">
        <v>11</v>
      </c>
      <c r="D33" s="1">
        <v>11</v>
      </c>
      <c r="E33" s="1">
        <v>12</v>
      </c>
      <c r="F33" s="1">
        <v>14</v>
      </c>
      <c r="G33" s="1">
        <v>15</v>
      </c>
      <c r="H33" s="1">
        <v>13</v>
      </c>
      <c r="I33" s="1">
        <v>19</v>
      </c>
      <c r="J33" s="1">
        <v>18</v>
      </c>
      <c r="K33" s="1">
        <v>17</v>
      </c>
      <c r="L33" s="1">
        <v>22</v>
      </c>
      <c r="M33" s="1">
        <v>25</v>
      </c>
      <c r="N33" s="1">
        <v>36</v>
      </c>
    </row>
    <row r="34" spans="1:14" x14ac:dyDescent="0.3">
      <c r="A34" s="7" t="s">
        <v>200</v>
      </c>
      <c r="B34" s="7" t="s">
        <v>114</v>
      </c>
      <c r="C34" s="1">
        <v>2122</v>
      </c>
      <c r="D34" s="1">
        <v>2130</v>
      </c>
      <c r="E34" s="1">
        <v>2254</v>
      </c>
      <c r="F34" s="1">
        <v>2468</v>
      </c>
      <c r="G34" s="1">
        <v>2596</v>
      </c>
      <c r="H34" s="1">
        <v>2744</v>
      </c>
      <c r="I34" s="1">
        <v>2891</v>
      </c>
      <c r="J34" s="1">
        <v>2997</v>
      </c>
      <c r="K34" s="1">
        <v>3175</v>
      </c>
      <c r="L34" s="1">
        <v>3405</v>
      </c>
      <c r="M34" s="1">
        <v>4009</v>
      </c>
      <c r="N34" s="1">
        <v>5339</v>
      </c>
    </row>
    <row r="35" spans="1:14" x14ac:dyDescent="0.3">
      <c r="A35" s="7" t="s">
        <v>200</v>
      </c>
      <c r="B35" s="7" t="s">
        <v>115</v>
      </c>
      <c r="C35" s="1">
        <v>40</v>
      </c>
      <c r="D35" s="1">
        <v>47</v>
      </c>
      <c r="E35" s="1">
        <v>48</v>
      </c>
      <c r="F35" s="1">
        <v>53</v>
      </c>
      <c r="G35" s="1">
        <v>63</v>
      </c>
      <c r="H35" s="1">
        <v>65</v>
      </c>
      <c r="I35" s="1">
        <v>71</v>
      </c>
      <c r="J35" s="1">
        <v>73</v>
      </c>
      <c r="K35" s="1">
        <v>77</v>
      </c>
      <c r="L35" s="1">
        <v>81</v>
      </c>
      <c r="M35" s="1">
        <v>96</v>
      </c>
      <c r="N35" s="1">
        <v>121</v>
      </c>
    </row>
    <row r="36" spans="1:14" x14ac:dyDescent="0.3">
      <c r="A36" s="7" t="s">
        <v>200</v>
      </c>
      <c r="B36" s="7" t="s">
        <v>16</v>
      </c>
      <c r="C36" s="1">
        <v>1</v>
      </c>
      <c r="D36" s="1">
        <v>1</v>
      </c>
      <c r="E36" s="1">
        <v>2</v>
      </c>
      <c r="F36" s="1">
        <v>3</v>
      </c>
      <c r="G36" s="1">
        <v>3</v>
      </c>
      <c r="H36" s="1">
        <v>2</v>
      </c>
      <c r="I36" s="1">
        <v>2</v>
      </c>
      <c r="J36" s="1">
        <v>3</v>
      </c>
      <c r="K36" s="1">
        <v>4</v>
      </c>
      <c r="L36" s="1">
        <v>6</v>
      </c>
      <c r="M36" s="1">
        <v>6</v>
      </c>
      <c r="N36" s="1">
        <v>15</v>
      </c>
    </row>
    <row r="37" spans="1:14" x14ac:dyDescent="0.3">
      <c r="A37" s="7" t="s">
        <v>200</v>
      </c>
      <c r="B37" s="7" t="s">
        <v>108</v>
      </c>
      <c r="C37" s="1">
        <v>333</v>
      </c>
      <c r="D37" s="1">
        <v>326</v>
      </c>
      <c r="E37" s="1">
        <v>350</v>
      </c>
      <c r="F37" s="1">
        <v>375</v>
      </c>
      <c r="G37" s="1">
        <v>389</v>
      </c>
      <c r="H37" s="1">
        <v>415</v>
      </c>
      <c r="I37" s="1">
        <v>440</v>
      </c>
      <c r="J37" s="1">
        <v>462</v>
      </c>
      <c r="K37" s="1">
        <v>501</v>
      </c>
      <c r="L37" s="1">
        <v>531</v>
      </c>
      <c r="M37" s="1">
        <v>620</v>
      </c>
      <c r="N37" s="1">
        <v>765</v>
      </c>
    </row>
    <row r="38" spans="1:14" x14ac:dyDescent="0.3">
      <c r="A38" s="7" t="s">
        <v>200</v>
      </c>
      <c r="B38" s="7" t="s">
        <v>109</v>
      </c>
      <c r="C38" s="1">
        <v>3565</v>
      </c>
      <c r="D38" s="1">
        <v>3331</v>
      </c>
      <c r="E38" s="1">
        <v>3298</v>
      </c>
      <c r="F38" s="1">
        <v>3290</v>
      </c>
      <c r="G38" s="1">
        <v>3249</v>
      </c>
      <c r="H38" s="1">
        <v>3200</v>
      </c>
      <c r="I38" s="1">
        <v>3115</v>
      </c>
      <c r="J38" s="1">
        <v>3047</v>
      </c>
      <c r="K38" s="1">
        <v>3009</v>
      </c>
      <c r="L38" s="1">
        <v>2993</v>
      </c>
      <c r="M38" s="1">
        <v>2265</v>
      </c>
      <c r="N38" s="1">
        <v>1817</v>
      </c>
    </row>
    <row r="39" spans="1:14" x14ac:dyDescent="0.3">
      <c r="A39" s="7" t="s">
        <v>201</v>
      </c>
      <c r="B39" s="7" t="s">
        <v>113</v>
      </c>
      <c r="C39" s="1">
        <v>29</v>
      </c>
      <c r="D39" s="1">
        <v>32</v>
      </c>
      <c r="E39" s="1">
        <v>31</v>
      </c>
      <c r="F39" s="1">
        <v>26</v>
      </c>
      <c r="G39" s="1">
        <v>26</v>
      </c>
      <c r="H39" s="1">
        <v>26</v>
      </c>
      <c r="I39" s="1">
        <v>23</v>
      </c>
      <c r="J39" s="1">
        <v>23</v>
      </c>
      <c r="K39" s="1">
        <v>24</v>
      </c>
      <c r="L39" s="1">
        <v>28</v>
      </c>
      <c r="M39" s="1">
        <v>33</v>
      </c>
      <c r="N39" s="1">
        <v>38</v>
      </c>
    </row>
    <row r="40" spans="1:14" x14ac:dyDescent="0.3">
      <c r="A40" s="7" t="s">
        <v>201</v>
      </c>
      <c r="B40" s="7" t="s">
        <v>114</v>
      </c>
      <c r="C40" s="1">
        <v>2889</v>
      </c>
      <c r="D40" s="1">
        <v>3068</v>
      </c>
      <c r="E40" s="1">
        <v>3165</v>
      </c>
      <c r="F40" s="1">
        <v>3156</v>
      </c>
      <c r="G40" s="1">
        <v>3333</v>
      </c>
      <c r="H40" s="1">
        <v>3487</v>
      </c>
      <c r="I40" s="1">
        <v>3558</v>
      </c>
      <c r="J40" s="1">
        <v>3689</v>
      </c>
      <c r="K40" s="1">
        <v>4203</v>
      </c>
      <c r="L40" s="1">
        <v>4220</v>
      </c>
      <c r="M40" s="1">
        <v>5116</v>
      </c>
      <c r="N40" s="1">
        <v>5615</v>
      </c>
    </row>
    <row r="41" spans="1:14" x14ac:dyDescent="0.3">
      <c r="A41" s="7" t="s">
        <v>201</v>
      </c>
      <c r="B41" s="7" t="s">
        <v>115</v>
      </c>
      <c r="C41" s="1">
        <v>44</v>
      </c>
      <c r="D41" s="1">
        <v>45</v>
      </c>
      <c r="E41" s="1">
        <v>48</v>
      </c>
      <c r="F41" s="1">
        <v>47</v>
      </c>
      <c r="G41" s="1">
        <v>51</v>
      </c>
      <c r="H41" s="1">
        <v>57</v>
      </c>
      <c r="I41" s="1">
        <v>55</v>
      </c>
      <c r="J41" s="1">
        <v>59</v>
      </c>
      <c r="K41" s="1">
        <v>76</v>
      </c>
      <c r="L41" s="1">
        <v>66</v>
      </c>
      <c r="M41" s="1">
        <v>81</v>
      </c>
      <c r="N41" s="1">
        <v>89</v>
      </c>
    </row>
    <row r="42" spans="1:14" x14ac:dyDescent="0.3">
      <c r="A42" s="7" t="s">
        <v>201</v>
      </c>
      <c r="B42" s="7" t="s">
        <v>16</v>
      </c>
      <c r="C42" s="1">
        <v>11</v>
      </c>
      <c r="D42" s="1">
        <v>11</v>
      </c>
      <c r="E42" s="1">
        <v>12</v>
      </c>
      <c r="F42" s="1">
        <v>12</v>
      </c>
      <c r="G42" s="1">
        <v>12</v>
      </c>
      <c r="H42" s="1">
        <v>13</v>
      </c>
      <c r="I42" s="1">
        <v>13</v>
      </c>
      <c r="J42" s="1">
        <v>14</v>
      </c>
      <c r="K42" s="1">
        <v>17</v>
      </c>
      <c r="L42" s="1">
        <v>16</v>
      </c>
      <c r="M42" s="1">
        <v>18</v>
      </c>
      <c r="N42" s="1">
        <v>18</v>
      </c>
    </row>
    <row r="43" spans="1:14" x14ac:dyDescent="0.3">
      <c r="A43" s="7" t="s">
        <v>201</v>
      </c>
      <c r="B43" s="7" t="s">
        <v>108</v>
      </c>
      <c r="C43" s="1">
        <v>500</v>
      </c>
      <c r="D43" s="1">
        <v>545</v>
      </c>
      <c r="E43" s="1">
        <v>567</v>
      </c>
      <c r="F43" s="1">
        <v>551</v>
      </c>
      <c r="G43" s="1">
        <v>578</v>
      </c>
      <c r="H43" s="1">
        <v>591</v>
      </c>
      <c r="I43" s="1">
        <v>614</v>
      </c>
      <c r="J43" s="1">
        <v>633</v>
      </c>
      <c r="K43" s="1">
        <v>725</v>
      </c>
      <c r="L43" s="1">
        <v>716</v>
      </c>
      <c r="M43" s="1">
        <v>873</v>
      </c>
      <c r="N43" s="1">
        <v>957</v>
      </c>
    </row>
    <row r="44" spans="1:14" x14ac:dyDescent="0.3">
      <c r="A44" s="7" t="s">
        <v>201</v>
      </c>
      <c r="B44" s="7" t="s">
        <v>109</v>
      </c>
      <c r="C44" s="1">
        <v>4441</v>
      </c>
      <c r="D44" s="1">
        <v>4423</v>
      </c>
      <c r="E44" s="1">
        <v>4237</v>
      </c>
      <c r="F44" s="1">
        <v>3917</v>
      </c>
      <c r="G44" s="1">
        <v>3835</v>
      </c>
      <c r="H44" s="1">
        <v>3766</v>
      </c>
      <c r="I44" s="1">
        <v>3619</v>
      </c>
      <c r="J44" s="1">
        <v>3538</v>
      </c>
      <c r="K44" s="1">
        <v>3728</v>
      </c>
      <c r="L44" s="1">
        <v>3639</v>
      </c>
      <c r="M44" s="1">
        <v>2768</v>
      </c>
      <c r="N44" s="1">
        <v>2268</v>
      </c>
    </row>
    <row r="45" spans="1:14" x14ac:dyDescent="0.3">
      <c r="A45" s="7" t="s">
        <v>202</v>
      </c>
      <c r="B45" s="7" t="s">
        <v>113</v>
      </c>
      <c r="C45" s="1">
        <v>11</v>
      </c>
      <c r="D45" s="1">
        <v>12</v>
      </c>
      <c r="E45" s="1">
        <v>12</v>
      </c>
      <c r="F45" s="1">
        <v>16</v>
      </c>
      <c r="G45" s="1">
        <v>19</v>
      </c>
      <c r="H45" s="1">
        <v>19</v>
      </c>
      <c r="I45" s="1">
        <v>19</v>
      </c>
      <c r="J45" s="1">
        <v>17</v>
      </c>
      <c r="K45" s="1">
        <v>18</v>
      </c>
      <c r="L45" s="1">
        <v>19</v>
      </c>
      <c r="M45" s="1">
        <v>26</v>
      </c>
      <c r="N45" s="1">
        <v>29</v>
      </c>
    </row>
    <row r="46" spans="1:14" x14ac:dyDescent="0.3">
      <c r="A46" s="7" t="s">
        <v>202</v>
      </c>
      <c r="B46" s="7" t="s">
        <v>114</v>
      </c>
      <c r="C46" s="1">
        <v>1999</v>
      </c>
      <c r="D46" s="1">
        <v>2051</v>
      </c>
      <c r="E46" s="1">
        <v>2133</v>
      </c>
      <c r="F46" s="1">
        <v>2384</v>
      </c>
      <c r="G46" s="1">
        <v>2496</v>
      </c>
      <c r="H46" s="1">
        <v>2625</v>
      </c>
      <c r="I46" s="1">
        <v>2773</v>
      </c>
      <c r="J46" s="1">
        <v>2939</v>
      </c>
      <c r="K46" s="1">
        <v>3007</v>
      </c>
      <c r="L46" s="1">
        <v>3160</v>
      </c>
      <c r="M46" s="1">
        <v>3616</v>
      </c>
      <c r="N46" s="1">
        <v>4019</v>
      </c>
    </row>
    <row r="47" spans="1:14" x14ac:dyDescent="0.3">
      <c r="A47" s="7" t="s">
        <v>202</v>
      </c>
      <c r="B47" s="7" t="s">
        <v>115</v>
      </c>
      <c r="C47" s="1">
        <v>17</v>
      </c>
      <c r="D47" s="1">
        <v>18</v>
      </c>
      <c r="E47" s="1">
        <v>21</v>
      </c>
      <c r="F47" s="1">
        <v>22</v>
      </c>
      <c r="G47" s="1">
        <v>23</v>
      </c>
      <c r="H47" s="1">
        <v>24</v>
      </c>
      <c r="I47" s="1">
        <v>25</v>
      </c>
      <c r="J47" s="1">
        <v>27</v>
      </c>
      <c r="K47" s="1">
        <v>32</v>
      </c>
      <c r="L47" s="1">
        <v>43</v>
      </c>
      <c r="M47" s="1">
        <v>44</v>
      </c>
      <c r="N47" s="1">
        <v>50</v>
      </c>
    </row>
    <row r="48" spans="1:14" x14ac:dyDescent="0.3">
      <c r="A48" s="7" t="s">
        <v>202</v>
      </c>
      <c r="B48" s="7" t="s">
        <v>16</v>
      </c>
      <c r="C48" s="1">
        <v>7</v>
      </c>
      <c r="D48" s="1">
        <v>7</v>
      </c>
      <c r="E48" s="1">
        <v>7</v>
      </c>
      <c r="F48" s="1">
        <v>4</v>
      </c>
      <c r="G48" s="1">
        <v>4</v>
      </c>
      <c r="H48" s="1">
        <v>4</v>
      </c>
      <c r="I48" s="1">
        <v>4</v>
      </c>
      <c r="J48" s="1">
        <v>4</v>
      </c>
      <c r="K48" s="1">
        <v>5</v>
      </c>
      <c r="L48" s="1">
        <v>4</v>
      </c>
      <c r="M48" s="1">
        <v>9</v>
      </c>
      <c r="N48" s="1">
        <v>11</v>
      </c>
    </row>
    <row r="49" spans="1:14" x14ac:dyDescent="0.3">
      <c r="A49" s="7" t="s">
        <v>202</v>
      </c>
      <c r="B49" s="7" t="s">
        <v>108</v>
      </c>
      <c r="C49" s="1">
        <v>396</v>
      </c>
      <c r="D49" s="1">
        <v>392</v>
      </c>
      <c r="E49" s="1">
        <v>397</v>
      </c>
      <c r="F49" s="1">
        <v>439</v>
      </c>
      <c r="G49" s="1">
        <v>452</v>
      </c>
      <c r="H49" s="1">
        <v>484</v>
      </c>
      <c r="I49" s="1">
        <v>503</v>
      </c>
      <c r="J49" s="1">
        <v>546</v>
      </c>
      <c r="K49" s="1">
        <v>541</v>
      </c>
      <c r="L49" s="1">
        <v>553</v>
      </c>
      <c r="M49" s="1">
        <v>632</v>
      </c>
      <c r="N49" s="1">
        <v>699</v>
      </c>
    </row>
    <row r="50" spans="1:14" x14ac:dyDescent="0.3">
      <c r="A50" s="7" t="s">
        <v>202</v>
      </c>
      <c r="B50" s="7" t="s">
        <v>109</v>
      </c>
      <c r="C50" s="1">
        <v>3204</v>
      </c>
      <c r="D50" s="1">
        <v>3061</v>
      </c>
      <c r="E50" s="1">
        <v>2956</v>
      </c>
      <c r="F50" s="1">
        <v>3096</v>
      </c>
      <c r="G50" s="1">
        <v>3005</v>
      </c>
      <c r="H50" s="1">
        <v>2986</v>
      </c>
      <c r="I50" s="1">
        <v>2945</v>
      </c>
      <c r="J50" s="1">
        <v>2880</v>
      </c>
      <c r="K50" s="1">
        <v>2735</v>
      </c>
      <c r="L50" s="1">
        <v>2734</v>
      </c>
      <c r="M50" s="1">
        <v>2030</v>
      </c>
      <c r="N50" s="1">
        <v>1635</v>
      </c>
    </row>
    <row r="51" spans="1:14" x14ac:dyDescent="0.3">
      <c r="A51" s="10" t="s">
        <v>17</v>
      </c>
      <c r="B51" s="10" t="s">
        <v>17</v>
      </c>
      <c r="C51" s="5">
        <v>48586</v>
      </c>
      <c r="D51" s="5">
        <v>49101</v>
      </c>
      <c r="E51" s="5">
        <v>49290</v>
      </c>
      <c r="F51" s="5">
        <v>49574</v>
      </c>
      <c r="G51" s="5">
        <v>50323</v>
      </c>
      <c r="H51" s="5">
        <v>51041</v>
      </c>
      <c r="I51" s="5">
        <v>51660</v>
      </c>
      <c r="J51" s="5">
        <v>52526</v>
      </c>
      <c r="K51" s="5">
        <v>53993</v>
      </c>
      <c r="L51" s="5">
        <v>55166</v>
      </c>
      <c r="M51" s="5">
        <v>55550</v>
      </c>
      <c r="N51" s="5">
        <v>57064</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113</v>
      </c>
      <c r="C56" s="2">
        <v>3.47423277359583E-3</v>
      </c>
      <c r="D56" s="2">
        <v>3.79075056861259E-3</v>
      </c>
      <c r="E56" s="2">
        <v>3.9488529522376803E-3</v>
      </c>
      <c r="F56" s="2">
        <v>3.7121055887811899E-3</v>
      </c>
      <c r="G56" s="2">
        <v>4.5091207214593204E-3</v>
      </c>
      <c r="H56" s="2">
        <v>4.4870487456659201E-3</v>
      </c>
      <c r="I56" s="2">
        <v>3.9014373716632399E-3</v>
      </c>
      <c r="J56" s="2">
        <v>4.1502839667977298E-3</v>
      </c>
      <c r="K56" s="2">
        <v>3.9666798889329601E-3</v>
      </c>
      <c r="L56" s="2">
        <v>3.6398467432950201E-3</v>
      </c>
      <c r="M56" s="2">
        <v>3.51432085749429E-3</v>
      </c>
      <c r="N56" s="2">
        <v>4.18029807342784E-3</v>
      </c>
    </row>
    <row r="57" spans="1:14" x14ac:dyDescent="0.3">
      <c r="A57" s="8" t="s">
        <v>196</v>
      </c>
      <c r="B57" s="8" t="s">
        <v>114</v>
      </c>
      <c r="C57" s="2">
        <v>0.35649488515730599</v>
      </c>
      <c r="D57" s="2">
        <v>0.36353297952994701</v>
      </c>
      <c r="E57" s="2">
        <v>0.37965400526513698</v>
      </c>
      <c r="F57" s="2">
        <v>0.39575170138172799</v>
      </c>
      <c r="G57" s="2">
        <v>0.40643574502971902</v>
      </c>
      <c r="H57" s="2">
        <v>0.42015092800326298</v>
      </c>
      <c r="I57" s="2">
        <v>0.43305954825462001</v>
      </c>
      <c r="J57" s="2">
        <v>0.44582787243337701</v>
      </c>
      <c r="K57" s="2">
        <v>0.46330821102737002</v>
      </c>
      <c r="L57" s="2">
        <v>0.48218390804597699</v>
      </c>
      <c r="M57" s="2">
        <v>0.56826568265682698</v>
      </c>
      <c r="N57" s="2">
        <v>0.61250454380225405</v>
      </c>
    </row>
    <row r="58" spans="1:14" x14ac:dyDescent="0.3">
      <c r="A58" s="8" t="s">
        <v>196</v>
      </c>
      <c r="B58" s="8" t="s">
        <v>115</v>
      </c>
      <c r="C58" s="2">
        <v>3.6672457054622702E-3</v>
      </c>
      <c r="D58" s="2">
        <v>3.41167551175133E-3</v>
      </c>
      <c r="E58" s="2">
        <v>3.7608123354644601E-3</v>
      </c>
      <c r="F58" s="2">
        <v>3.9183336770468096E-3</v>
      </c>
      <c r="G58" s="2">
        <v>4.7140807542529204E-3</v>
      </c>
      <c r="H58" s="2">
        <v>4.8949622679991802E-3</v>
      </c>
      <c r="I58" s="2">
        <v>5.9548254620123203E-3</v>
      </c>
      <c r="J58" s="2">
        <v>6.7715159458278697E-3</v>
      </c>
      <c r="K58" s="2">
        <v>7.1400238000793297E-3</v>
      </c>
      <c r="L58" s="2">
        <v>6.8965517241379301E-3</v>
      </c>
      <c r="M58" s="2">
        <v>6.5014935863644298E-3</v>
      </c>
      <c r="N58" s="2">
        <v>6.1795710650672502E-3</v>
      </c>
    </row>
    <row r="59" spans="1:14" x14ac:dyDescent="0.3">
      <c r="A59" s="8" t="s">
        <v>196</v>
      </c>
      <c r="B59" s="8" t="s">
        <v>16</v>
      </c>
      <c r="C59" s="2">
        <v>2.1231422505307899E-3</v>
      </c>
      <c r="D59" s="2">
        <v>1.89537528430629E-3</v>
      </c>
      <c r="E59" s="2">
        <v>2.2564874012786802E-3</v>
      </c>
      <c r="F59" s="2">
        <v>1.44359661785935E-3</v>
      </c>
      <c r="G59" s="2">
        <v>2.0496003279360498E-3</v>
      </c>
      <c r="H59" s="2">
        <v>1.4276973281664299E-3</v>
      </c>
      <c r="I59" s="2">
        <v>1.02669404517454E-3</v>
      </c>
      <c r="J59" s="2">
        <v>1.7474879860201E-3</v>
      </c>
      <c r="K59" s="2">
        <v>1.58667195557319E-3</v>
      </c>
      <c r="L59" s="2">
        <v>1.3409961685823799E-3</v>
      </c>
      <c r="M59" s="2">
        <v>1.75716042874714E-3</v>
      </c>
      <c r="N59" s="2">
        <v>2.1810250817884398E-3</v>
      </c>
    </row>
    <row r="60" spans="1:14" x14ac:dyDescent="0.3">
      <c r="A60" s="8" t="s">
        <v>196</v>
      </c>
      <c r="B60" s="8" t="s">
        <v>108</v>
      </c>
      <c r="C60" s="2">
        <v>6.2536189924724997E-2</v>
      </c>
      <c r="D60" s="2">
        <v>6.5769522365428407E-2</v>
      </c>
      <c r="E60" s="2">
        <v>6.8446784505453204E-2</v>
      </c>
      <c r="F60" s="2">
        <v>7.2798515157764504E-2</v>
      </c>
      <c r="G60" s="2">
        <v>7.6245132199221105E-2</v>
      </c>
      <c r="H60" s="2">
        <v>7.5871915153987293E-2</v>
      </c>
      <c r="I60" s="2">
        <v>7.8439425051334694E-2</v>
      </c>
      <c r="J60" s="2">
        <v>8.0821319353429399E-2</v>
      </c>
      <c r="K60" s="2">
        <v>8.0523601745339193E-2</v>
      </c>
      <c r="L60" s="2">
        <v>8.2758620689655199E-2</v>
      </c>
      <c r="M60" s="2">
        <v>9.8049551924090705E-2</v>
      </c>
      <c r="N60" s="2">
        <v>0.106324972737186</v>
      </c>
    </row>
    <row r="61" spans="1:14" x14ac:dyDescent="0.3">
      <c r="A61" s="8" t="s">
        <v>196</v>
      </c>
      <c r="B61" s="8" t="s">
        <v>109</v>
      </c>
      <c r="C61" s="2">
        <v>0.57170430418838103</v>
      </c>
      <c r="D61" s="2">
        <v>0.56159969673995402</v>
      </c>
      <c r="E61" s="2">
        <v>0.54193305754042898</v>
      </c>
      <c r="F61" s="2">
        <v>0.52237574757682004</v>
      </c>
      <c r="G61" s="2">
        <v>0.50604632096741098</v>
      </c>
      <c r="H61" s="2">
        <v>0.49316744850091798</v>
      </c>
      <c r="I61" s="2">
        <v>0.477618069815195</v>
      </c>
      <c r="J61" s="2">
        <v>0.46068152031454801</v>
      </c>
      <c r="K61" s="2">
        <v>0.44347481158270502</v>
      </c>
      <c r="L61" s="2">
        <v>0.423180076628352</v>
      </c>
      <c r="M61" s="2">
        <v>0.32191179054647701</v>
      </c>
      <c r="N61" s="2">
        <v>0.26862958924027602</v>
      </c>
    </row>
    <row r="62" spans="1:14" x14ac:dyDescent="0.3">
      <c r="A62" s="8" t="s">
        <v>197</v>
      </c>
      <c r="B62" s="8" t="s">
        <v>113</v>
      </c>
      <c r="C62" s="2">
        <v>4.0135457167941799E-3</v>
      </c>
      <c r="D62" s="2">
        <v>3.9287906691221602E-3</v>
      </c>
      <c r="E62" s="2">
        <v>4.3253634506788402E-3</v>
      </c>
      <c r="F62" s="2">
        <v>4.1676589664205801E-3</v>
      </c>
      <c r="G62" s="2">
        <v>3.7192003719200401E-3</v>
      </c>
      <c r="H62" s="2">
        <v>3.5319585279708298E-3</v>
      </c>
      <c r="I62" s="2">
        <v>3.6081347036955999E-3</v>
      </c>
      <c r="J62" s="2">
        <v>4.1278577476714703E-3</v>
      </c>
      <c r="K62" s="2">
        <v>3.88786576631881E-3</v>
      </c>
      <c r="L62" s="2">
        <v>3.63599636400364E-3</v>
      </c>
      <c r="M62" s="2">
        <v>4.4953003677973002E-3</v>
      </c>
      <c r="N62" s="2">
        <v>5.3507728894173602E-3</v>
      </c>
    </row>
    <row r="63" spans="1:14" x14ac:dyDescent="0.3">
      <c r="A63" s="8" t="s">
        <v>197</v>
      </c>
      <c r="B63" s="8" t="s">
        <v>114</v>
      </c>
      <c r="C63" s="2">
        <v>0.32986328859902198</v>
      </c>
      <c r="D63" s="2">
        <v>0.34659300184162101</v>
      </c>
      <c r="E63" s="2">
        <v>0.36248948696383498</v>
      </c>
      <c r="F63" s="2">
        <v>0.38330554894022401</v>
      </c>
      <c r="G63" s="2">
        <v>0.39574616457461598</v>
      </c>
      <c r="H63" s="2">
        <v>0.41016292582887098</v>
      </c>
      <c r="I63" s="2">
        <v>0.42193308550185898</v>
      </c>
      <c r="J63" s="2">
        <v>0.44305673158340397</v>
      </c>
      <c r="K63" s="2">
        <v>0.46030284428074503</v>
      </c>
      <c r="L63" s="2">
        <v>0.46934653065346899</v>
      </c>
      <c r="M63" s="2">
        <v>0.54229668982427504</v>
      </c>
      <c r="N63" s="2">
        <v>0.59225128814902905</v>
      </c>
    </row>
    <row r="64" spans="1:14" x14ac:dyDescent="0.3">
      <c r="A64" s="8" t="s">
        <v>197</v>
      </c>
      <c r="B64" s="8" t="s">
        <v>115</v>
      </c>
      <c r="C64" s="2">
        <v>1.21660604540324E-2</v>
      </c>
      <c r="D64" s="2">
        <v>1.3136893799877199E-2</v>
      </c>
      <c r="E64" s="2">
        <v>1.38171332452241E-2</v>
      </c>
      <c r="F64" s="2">
        <v>1.40509645153608E-2</v>
      </c>
      <c r="G64" s="2">
        <v>1.40632264063226E-2</v>
      </c>
      <c r="H64" s="2">
        <v>1.42417682579469E-2</v>
      </c>
      <c r="I64" s="2">
        <v>1.4869888475836399E-2</v>
      </c>
      <c r="J64" s="2">
        <v>1.4606265876376E-2</v>
      </c>
      <c r="K64" s="2">
        <v>1.42214037241662E-2</v>
      </c>
      <c r="L64" s="2">
        <v>1.56549843450157E-2</v>
      </c>
      <c r="M64" s="2">
        <v>1.74703718839395E-2</v>
      </c>
      <c r="N64" s="2">
        <v>1.8430439952437601E-2</v>
      </c>
    </row>
    <row r="65" spans="1:14" x14ac:dyDescent="0.3">
      <c r="A65" s="8" t="s">
        <v>197</v>
      </c>
      <c r="B65" s="8" t="s">
        <v>16</v>
      </c>
      <c r="C65" s="2">
        <v>1.379656340148E-3</v>
      </c>
      <c r="D65" s="2">
        <v>1.3505217925107399E-3</v>
      </c>
      <c r="E65" s="2">
        <v>1.68208578637511E-3</v>
      </c>
      <c r="F65" s="2">
        <v>1.54798761609907E-3</v>
      </c>
      <c r="G65" s="2">
        <v>1.62715016271502E-3</v>
      </c>
      <c r="H65" s="2">
        <v>1.93688048308078E-3</v>
      </c>
      <c r="I65" s="2">
        <v>1.9680734747430598E-3</v>
      </c>
      <c r="J65" s="2">
        <v>1.90516511430991E-3</v>
      </c>
      <c r="K65" s="2">
        <v>1.63699611213423E-3</v>
      </c>
      <c r="L65" s="2">
        <v>2.01999798000202E-3</v>
      </c>
      <c r="M65" s="2">
        <v>2.3498161013485899E-3</v>
      </c>
      <c r="N65" s="2">
        <v>3.1708283789139901E-3</v>
      </c>
    </row>
    <row r="66" spans="1:14" x14ac:dyDescent="0.3">
      <c r="A66" s="8" t="s">
        <v>197</v>
      </c>
      <c r="B66" s="8" t="s">
        <v>108</v>
      </c>
      <c r="C66" s="2">
        <v>6.6474350934403598E-2</v>
      </c>
      <c r="D66" s="2">
        <v>6.8508287292817702E-2</v>
      </c>
      <c r="E66" s="2">
        <v>6.9085666226120404E-2</v>
      </c>
      <c r="F66" s="2">
        <v>7.3350797809002097E-2</v>
      </c>
      <c r="G66" s="2">
        <v>7.5430032543003206E-2</v>
      </c>
      <c r="H66" s="2">
        <v>7.79309559074855E-2</v>
      </c>
      <c r="I66" s="2">
        <v>7.9816313142357306E-2</v>
      </c>
      <c r="J66" s="2">
        <v>7.8958509737510604E-2</v>
      </c>
      <c r="K66" s="2">
        <v>7.9087374667485194E-2</v>
      </c>
      <c r="L66" s="2">
        <v>8.0799919200080797E-2</v>
      </c>
      <c r="M66" s="2">
        <v>0.10083776052309</v>
      </c>
      <c r="N66" s="2">
        <v>0.110780816488308</v>
      </c>
    </row>
    <row r="67" spans="1:14" x14ac:dyDescent="0.3">
      <c r="A67" s="8" t="s">
        <v>197</v>
      </c>
      <c r="B67" s="8" t="s">
        <v>109</v>
      </c>
      <c r="C67" s="2">
        <v>0.58610309795560001</v>
      </c>
      <c r="D67" s="2">
        <v>0.56648250460405203</v>
      </c>
      <c r="E67" s="2">
        <v>0.54860026432776599</v>
      </c>
      <c r="F67" s="2">
        <v>0.52357704215289402</v>
      </c>
      <c r="G67" s="2">
        <v>0.50941422594142305</v>
      </c>
      <c r="H67" s="2">
        <v>0.49219551099464498</v>
      </c>
      <c r="I67" s="2">
        <v>0.47780450470150898</v>
      </c>
      <c r="J67" s="2">
        <v>0.457345469940728</v>
      </c>
      <c r="K67" s="2">
        <v>0.44086351544915098</v>
      </c>
      <c r="L67" s="2">
        <v>0.42854257145742902</v>
      </c>
      <c r="M67" s="2">
        <v>0.33255006129955</v>
      </c>
      <c r="N67" s="2">
        <v>0.270015854141895</v>
      </c>
    </row>
    <row r="68" spans="1:14" x14ac:dyDescent="0.3">
      <c r="A68" s="8" t="s">
        <v>198</v>
      </c>
      <c r="B68" s="8" t="s">
        <v>113</v>
      </c>
      <c r="C68" s="2">
        <v>2.96138355839848E-3</v>
      </c>
      <c r="D68" s="2">
        <v>3.1850890645275499E-3</v>
      </c>
      <c r="E68" s="2">
        <v>3.2817627754336601E-3</v>
      </c>
      <c r="F68" s="2">
        <v>3.2887524665643499E-3</v>
      </c>
      <c r="G68" s="2">
        <v>3.12197222521262E-3</v>
      </c>
      <c r="H68" s="2">
        <v>3.09862164761192E-3</v>
      </c>
      <c r="I68" s="2">
        <v>2.8478008648876699E-3</v>
      </c>
      <c r="J68" s="2">
        <v>2.8089887640449398E-3</v>
      </c>
      <c r="K68" s="2">
        <v>2.5879917184265001E-3</v>
      </c>
      <c r="L68" s="2">
        <v>2.7419518635117299E-3</v>
      </c>
      <c r="M68" s="2">
        <v>2.9130253849354998E-3</v>
      </c>
      <c r="N68" s="2">
        <v>3.0765966475705502E-3</v>
      </c>
    </row>
    <row r="69" spans="1:14" x14ac:dyDescent="0.3">
      <c r="A69" s="8" t="s">
        <v>198</v>
      </c>
      <c r="B69" s="8" t="s">
        <v>114</v>
      </c>
      <c r="C69" s="2">
        <v>0.35276000947642699</v>
      </c>
      <c r="D69" s="2">
        <v>0.36534151232747403</v>
      </c>
      <c r="E69" s="2">
        <v>0.38068448195030502</v>
      </c>
      <c r="F69" s="2">
        <v>0.397829423372068</v>
      </c>
      <c r="G69" s="2">
        <v>0.41576057702659103</v>
      </c>
      <c r="H69" s="2">
        <v>0.43167005021903998</v>
      </c>
      <c r="I69" s="2">
        <v>0.447315683999578</v>
      </c>
      <c r="J69" s="2">
        <v>0.46448635634028901</v>
      </c>
      <c r="K69" s="2">
        <v>0.47753623188405803</v>
      </c>
      <c r="L69" s="2">
        <v>0.49456687315933801</v>
      </c>
      <c r="M69" s="2">
        <v>0.58260507698709996</v>
      </c>
      <c r="N69" s="2">
        <v>0.63239974538510502</v>
      </c>
    </row>
    <row r="70" spans="1:14" x14ac:dyDescent="0.3">
      <c r="A70" s="8" t="s">
        <v>198</v>
      </c>
      <c r="B70" s="8" t="s">
        <v>115</v>
      </c>
      <c r="C70" s="2">
        <v>3.55366027007818E-3</v>
      </c>
      <c r="D70" s="2">
        <v>3.89288663442256E-3</v>
      </c>
      <c r="E70" s="2">
        <v>4.4538209095171099E-3</v>
      </c>
      <c r="F70" s="2">
        <v>4.7138785354088998E-3</v>
      </c>
      <c r="G70" s="2">
        <v>4.73678544515018E-3</v>
      </c>
      <c r="H70" s="2">
        <v>4.8082060049150603E-3</v>
      </c>
      <c r="I70" s="2">
        <v>4.5353865625988796E-3</v>
      </c>
      <c r="J70" s="2">
        <v>5.1163723916532898E-3</v>
      </c>
      <c r="K70" s="2">
        <v>4.6583850931677002E-3</v>
      </c>
      <c r="L70" s="2">
        <v>5.5854574997461198E-3</v>
      </c>
      <c r="M70" s="2">
        <v>6.6583437369954201E-3</v>
      </c>
      <c r="N70" s="2">
        <v>6.89582007214089E-3</v>
      </c>
    </row>
    <row r="71" spans="1:14" x14ac:dyDescent="0.3">
      <c r="A71" s="8" t="s">
        <v>198</v>
      </c>
      <c r="B71" s="8" t="s">
        <v>16</v>
      </c>
      <c r="C71" s="2">
        <v>1.3030087656953301E-3</v>
      </c>
      <c r="D71" s="2">
        <v>1.41559513979002E-3</v>
      </c>
      <c r="E71" s="2">
        <v>1.17205813408345E-3</v>
      </c>
      <c r="F71" s="2">
        <v>1.4251260688445499E-3</v>
      </c>
      <c r="G71" s="2">
        <v>1.61481321993756E-3</v>
      </c>
      <c r="H71" s="2">
        <v>1.7095843573031299E-3</v>
      </c>
      <c r="I71" s="2">
        <v>1.6875856977112099E-3</v>
      </c>
      <c r="J71" s="2">
        <v>1.6051364365971101E-3</v>
      </c>
      <c r="K71" s="2">
        <v>1.65631469979296E-3</v>
      </c>
      <c r="L71" s="2">
        <v>1.92952168173048E-3</v>
      </c>
      <c r="M71" s="2">
        <v>2.0807324178110701E-3</v>
      </c>
      <c r="N71" s="2">
        <v>2.4400594101421599E-3</v>
      </c>
    </row>
    <row r="72" spans="1:14" x14ac:dyDescent="0.3">
      <c r="A72" s="8" t="s">
        <v>198</v>
      </c>
      <c r="B72" s="8" t="s">
        <v>108</v>
      </c>
      <c r="C72" s="2">
        <v>6.12414119876806E-2</v>
      </c>
      <c r="D72" s="2">
        <v>6.28760174590067E-2</v>
      </c>
      <c r="E72" s="2">
        <v>6.6690107829348297E-2</v>
      </c>
      <c r="F72" s="2">
        <v>6.9721552291164196E-2</v>
      </c>
      <c r="G72" s="2">
        <v>7.0944127462590198E-2</v>
      </c>
      <c r="H72" s="2">
        <v>7.1909392029062894E-2</v>
      </c>
      <c r="I72" s="2">
        <v>7.2671659107689093E-2</v>
      </c>
      <c r="J72" s="2">
        <v>7.3033707865168496E-2</v>
      </c>
      <c r="K72" s="2">
        <v>7.2774327122153204E-2</v>
      </c>
      <c r="L72" s="2">
        <v>7.2306286178531506E-2</v>
      </c>
      <c r="M72" s="2">
        <v>8.7598834789845995E-2</v>
      </c>
      <c r="N72" s="2">
        <v>9.4207511139401706E-2</v>
      </c>
    </row>
    <row r="73" spans="1:14" x14ac:dyDescent="0.3">
      <c r="A73" s="8" t="s">
        <v>198</v>
      </c>
      <c r="B73" s="8" t="s">
        <v>109</v>
      </c>
      <c r="C73" s="2">
        <v>0.57818052594171998</v>
      </c>
      <c r="D73" s="2">
        <v>0.563288899374779</v>
      </c>
      <c r="E73" s="2">
        <v>0.54371776840131303</v>
      </c>
      <c r="F73" s="2">
        <v>0.52302126726595</v>
      </c>
      <c r="G73" s="2">
        <v>0.503821724620519</v>
      </c>
      <c r="H73" s="2">
        <v>0.48680414574206599</v>
      </c>
      <c r="I73" s="2">
        <v>0.47094188376753499</v>
      </c>
      <c r="J73" s="2">
        <v>0.45294943820224698</v>
      </c>
      <c r="K73" s="2">
        <v>0.44078674948240198</v>
      </c>
      <c r="L73" s="2">
        <v>0.42286990961714199</v>
      </c>
      <c r="M73" s="2">
        <v>0.31814398668331301</v>
      </c>
      <c r="N73" s="2">
        <v>0.26098026734564</v>
      </c>
    </row>
    <row r="74" spans="1:14" x14ac:dyDescent="0.3">
      <c r="A74" s="8" t="s">
        <v>199</v>
      </c>
      <c r="B74" s="8" t="s">
        <v>113</v>
      </c>
      <c r="C74" s="2">
        <v>3.3921302578019002E-3</v>
      </c>
      <c r="D74" s="2">
        <v>3.1201248049921998E-3</v>
      </c>
      <c r="E74" s="2">
        <v>3.4359719836130598E-3</v>
      </c>
      <c r="F74" s="2">
        <v>3.54609929078014E-3</v>
      </c>
      <c r="G74" s="2">
        <v>3.24236692785734E-3</v>
      </c>
      <c r="H74" s="2">
        <v>3.3417992247025798E-3</v>
      </c>
      <c r="I74" s="2">
        <v>3.0773347605030799E-3</v>
      </c>
      <c r="J74" s="2">
        <v>3.1733439111463701E-3</v>
      </c>
      <c r="K74" s="2">
        <v>3.2795487340941901E-3</v>
      </c>
      <c r="L74" s="2">
        <v>3.76789751318764E-3</v>
      </c>
      <c r="M74" s="2">
        <v>4.2724609375E-3</v>
      </c>
      <c r="N74" s="2">
        <v>4.8105127302593004E-3</v>
      </c>
    </row>
    <row r="75" spans="1:14" x14ac:dyDescent="0.3">
      <c r="A75" s="8" t="s">
        <v>199</v>
      </c>
      <c r="B75" s="8" t="s">
        <v>114</v>
      </c>
      <c r="C75" s="2">
        <v>0.34938941655359601</v>
      </c>
      <c r="D75" s="2">
        <v>0.36817472698907999</v>
      </c>
      <c r="E75" s="2">
        <v>0.38469670939606199</v>
      </c>
      <c r="F75" s="2">
        <v>0.405346426623022</v>
      </c>
      <c r="G75" s="2">
        <v>0.42245339097541201</v>
      </c>
      <c r="H75" s="2">
        <v>0.43536960299425198</v>
      </c>
      <c r="I75" s="2">
        <v>0.44995986085095002</v>
      </c>
      <c r="J75" s="2">
        <v>0.46304376570144101</v>
      </c>
      <c r="K75" s="2">
        <v>0.47238619965892698</v>
      </c>
      <c r="L75" s="2">
        <v>0.48857071087666398</v>
      </c>
      <c r="M75" s="2">
        <v>0.5743408203125</v>
      </c>
      <c r="N75" s="2">
        <v>0.63792091986389798</v>
      </c>
    </row>
    <row r="76" spans="1:14" x14ac:dyDescent="0.3">
      <c r="A76" s="8" t="s">
        <v>199</v>
      </c>
      <c r="B76" s="8" t="s">
        <v>115</v>
      </c>
      <c r="C76" s="2">
        <v>6.1058344640434201E-3</v>
      </c>
      <c r="D76" s="2">
        <v>6.2402496099843996E-3</v>
      </c>
      <c r="E76" s="2">
        <v>6.3433328928241004E-3</v>
      </c>
      <c r="F76" s="2">
        <v>7.3649754500818296E-3</v>
      </c>
      <c r="G76" s="2">
        <v>7.4304242096730599E-3</v>
      </c>
      <c r="H76" s="2">
        <v>7.7529742013099897E-3</v>
      </c>
      <c r="I76" s="2">
        <v>7.0912496655070904E-3</v>
      </c>
      <c r="J76" s="2">
        <v>7.8011371149014899E-3</v>
      </c>
      <c r="K76" s="2">
        <v>8.2644628099173608E-3</v>
      </c>
      <c r="L76" s="2">
        <v>7.9125847776940501E-3</v>
      </c>
      <c r="M76" s="2">
        <v>9.765625E-3</v>
      </c>
      <c r="N76" s="2">
        <v>1.1028980405960301E-2</v>
      </c>
    </row>
    <row r="77" spans="1:14" x14ac:dyDescent="0.3">
      <c r="A77" s="8" t="s">
        <v>199</v>
      </c>
      <c r="B77" s="8" t="s">
        <v>16</v>
      </c>
      <c r="C77" s="2">
        <v>1.89959294436906E-3</v>
      </c>
      <c r="D77" s="2">
        <v>1.6900676027041101E-3</v>
      </c>
      <c r="E77" s="2">
        <v>1.7179859918065299E-3</v>
      </c>
      <c r="F77" s="2">
        <v>1.77304964539007E-3</v>
      </c>
      <c r="G77" s="2">
        <v>1.75628208592272E-3</v>
      </c>
      <c r="H77" s="2">
        <v>1.8714075658334401E-3</v>
      </c>
      <c r="I77" s="2">
        <v>1.87316028900187E-3</v>
      </c>
      <c r="J77" s="2">
        <v>1.58667195557319E-3</v>
      </c>
      <c r="K77" s="2">
        <v>1.57418339236521E-3</v>
      </c>
      <c r="L77" s="2">
        <v>1.6327555890479799E-3</v>
      </c>
      <c r="M77" s="2">
        <v>2.0751953125E-3</v>
      </c>
      <c r="N77" s="2">
        <v>1.99460283937581E-3</v>
      </c>
    </row>
    <row r="78" spans="1:14" x14ac:dyDescent="0.3">
      <c r="A78" s="8" t="s">
        <v>199</v>
      </c>
      <c r="B78" s="8" t="s">
        <v>108</v>
      </c>
      <c r="C78" s="2">
        <v>6.1736770691994597E-2</v>
      </c>
      <c r="D78" s="2">
        <v>6.66926677067083E-2</v>
      </c>
      <c r="E78" s="2">
        <v>6.89837452094621E-2</v>
      </c>
      <c r="F78" s="2">
        <v>7.0649208947081293E-2</v>
      </c>
      <c r="G78" s="2">
        <v>7.2412861388813796E-2</v>
      </c>
      <c r="H78" s="2">
        <v>7.4989974602325898E-2</v>
      </c>
      <c r="I78" s="2">
        <v>7.6799571849076806E-2</v>
      </c>
      <c r="J78" s="2">
        <v>7.7879148486050501E-2</v>
      </c>
      <c r="K78" s="2">
        <v>7.7397350124622899E-2</v>
      </c>
      <c r="L78" s="2">
        <v>7.7116302436573705E-2</v>
      </c>
      <c r="M78" s="2">
        <v>9.24072265625E-2</v>
      </c>
      <c r="N78" s="2">
        <v>9.7031561656693605E-2</v>
      </c>
    </row>
    <row r="79" spans="1:14" x14ac:dyDescent="0.3">
      <c r="A79" s="8" t="s">
        <v>199</v>
      </c>
      <c r="B79" s="8" t="s">
        <v>109</v>
      </c>
      <c r="C79" s="2">
        <v>0.577476255088195</v>
      </c>
      <c r="D79" s="2">
        <v>0.55408216328653104</v>
      </c>
      <c r="E79" s="2">
        <v>0.534822254526232</v>
      </c>
      <c r="F79" s="2">
        <v>0.51132024004364396</v>
      </c>
      <c r="G79" s="2">
        <v>0.49270467441232102</v>
      </c>
      <c r="H79" s="2">
        <v>0.47667424141157599</v>
      </c>
      <c r="I79" s="2">
        <v>0.46119882258496098</v>
      </c>
      <c r="J79" s="2">
        <v>0.44651593283088697</v>
      </c>
      <c r="K79" s="2">
        <v>0.43709825528007301</v>
      </c>
      <c r="L79" s="2">
        <v>0.420999748806832</v>
      </c>
      <c r="M79" s="2">
        <v>0.317138671875</v>
      </c>
      <c r="N79" s="2">
        <v>0.24721342250381301</v>
      </c>
    </row>
    <row r="80" spans="1:14" x14ac:dyDescent="0.3">
      <c r="A80" s="8" t="s">
        <v>200</v>
      </c>
      <c r="B80" s="8" t="s">
        <v>113</v>
      </c>
      <c r="C80" s="2">
        <v>1.8115942028985501E-3</v>
      </c>
      <c r="D80" s="2">
        <v>1.88162846390694E-3</v>
      </c>
      <c r="E80" s="2">
        <v>2.0120724346076499E-3</v>
      </c>
      <c r="F80" s="2">
        <v>2.2569724326938598E-3</v>
      </c>
      <c r="G80" s="2">
        <v>2.37529691211401E-3</v>
      </c>
      <c r="H80" s="2">
        <v>2.0189470414660698E-3</v>
      </c>
      <c r="I80" s="2">
        <v>2.9060874885285999E-3</v>
      </c>
      <c r="J80" s="2">
        <v>2.7272727272727301E-3</v>
      </c>
      <c r="K80" s="2">
        <v>2.5062656641604E-3</v>
      </c>
      <c r="L80" s="2">
        <v>3.1258880363739701E-3</v>
      </c>
      <c r="M80" s="2">
        <v>3.56074633243128E-3</v>
      </c>
      <c r="N80" s="2">
        <v>4.4482886445076E-3</v>
      </c>
    </row>
    <row r="81" spans="1:14" x14ac:dyDescent="0.3">
      <c r="A81" s="8" t="s">
        <v>200</v>
      </c>
      <c r="B81" s="8" t="s">
        <v>114</v>
      </c>
      <c r="C81" s="2">
        <v>0.34947299077733901</v>
      </c>
      <c r="D81" s="2">
        <v>0.36435169346561802</v>
      </c>
      <c r="E81" s="2">
        <v>0.377934272300469</v>
      </c>
      <c r="F81" s="2">
        <v>0.39787199742060297</v>
      </c>
      <c r="G81" s="2">
        <v>0.41108471892319898</v>
      </c>
      <c r="H81" s="2">
        <v>0.426153129367914</v>
      </c>
      <c r="I81" s="2">
        <v>0.44218415417558898</v>
      </c>
      <c r="J81" s="2">
        <v>0.45409090909090899</v>
      </c>
      <c r="K81" s="2">
        <v>0.46808196962995702</v>
      </c>
      <c r="L81" s="2">
        <v>0.48380221653878902</v>
      </c>
      <c r="M81" s="2">
        <v>0.57100128186868004</v>
      </c>
      <c r="N81" s="2">
        <v>0.65970591869516904</v>
      </c>
    </row>
    <row r="82" spans="1:14" x14ac:dyDescent="0.3">
      <c r="A82" s="8" t="s">
        <v>200</v>
      </c>
      <c r="B82" s="8" t="s">
        <v>115</v>
      </c>
      <c r="C82" s="2">
        <v>6.5876152832674596E-3</v>
      </c>
      <c r="D82" s="2">
        <v>8.0396852548751292E-3</v>
      </c>
      <c r="E82" s="2">
        <v>8.0482897384305807E-3</v>
      </c>
      <c r="F82" s="2">
        <v>8.5442527809124601E-3</v>
      </c>
      <c r="G82" s="2">
        <v>9.9762470308788608E-3</v>
      </c>
      <c r="H82" s="2">
        <v>1.0094735207330299E-2</v>
      </c>
      <c r="I82" s="2">
        <v>1.0859590088712101E-2</v>
      </c>
      <c r="J82" s="2">
        <v>1.1060606060606101E-2</v>
      </c>
      <c r="K82" s="2">
        <v>1.13519091847265E-2</v>
      </c>
      <c r="L82" s="2">
        <v>1.1508951406649599E-2</v>
      </c>
      <c r="M82" s="2">
        <v>1.3673265916536099E-2</v>
      </c>
      <c r="N82" s="2">
        <v>1.49511923884839E-2</v>
      </c>
    </row>
    <row r="83" spans="1:14" x14ac:dyDescent="0.3">
      <c r="A83" s="8" t="s">
        <v>200</v>
      </c>
      <c r="B83" s="8" t="s">
        <v>16</v>
      </c>
      <c r="C83" s="2">
        <v>1.64690382081686E-4</v>
      </c>
      <c r="D83" s="2">
        <v>1.7105713308244999E-4</v>
      </c>
      <c r="E83" s="2">
        <v>3.3534540576794103E-4</v>
      </c>
      <c r="F83" s="2">
        <v>4.8363694986296998E-4</v>
      </c>
      <c r="G83" s="2">
        <v>4.7505938242280301E-4</v>
      </c>
      <c r="H83" s="2">
        <v>3.10607237148626E-4</v>
      </c>
      <c r="I83" s="2">
        <v>3.05903946160905E-4</v>
      </c>
      <c r="J83" s="2">
        <v>4.5454545454545498E-4</v>
      </c>
      <c r="K83" s="2">
        <v>5.8970956803774098E-4</v>
      </c>
      <c r="L83" s="2">
        <v>8.5251491901108302E-4</v>
      </c>
      <c r="M83" s="2">
        <v>8.5457911978350696E-4</v>
      </c>
      <c r="N83" s="2">
        <v>1.85345360187817E-3</v>
      </c>
    </row>
    <row r="84" spans="1:14" x14ac:dyDescent="0.3">
      <c r="A84" s="8" t="s">
        <v>200</v>
      </c>
      <c r="B84" s="8" t="s">
        <v>108</v>
      </c>
      <c r="C84" s="2">
        <v>5.4841897233201597E-2</v>
      </c>
      <c r="D84" s="2">
        <v>5.5764625384878599E-2</v>
      </c>
      <c r="E84" s="2">
        <v>5.86854460093897E-2</v>
      </c>
      <c r="F84" s="2">
        <v>6.0454618732871203E-2</v>
      </c>
      <c r="G84" s="2">
        <v>6.1599366587490101E-2</v>
      </c>
      <c r="H84" s="2">
        <v>6.4451001708339797E-2</v>
      </c>
      <c r="I84" s="2">
        <v>6.7298868155399205E-2</v>
      </c>
      <c r="J84" s="2">
        <v>7.0000000000000007E-2</v>
      </c>
      <c r="K84" s="2">
        <v>7.3861123396727096E-2</v>
      </c>
      <c r="L84" s="2">
        <v>7.5447570332480798E-2</v>
      </c>
      <c r="M84" s="2">
        <v>8.8306509044295697E-2</v>
      </c>
      <c r="N84" s="2">
        <v>9.4526133695786496E-2</v>
      </c>
    </row>
    <row r="85" spans="1:14" x14ac:dyDescent="0.3">
      <c r="A85" s="8" t="s">
        <v>200</v>
      </c>
      <c r="B85" s="8" t="s">
        <v>109</v>
      </c>
      <c r="C85" s="2">
        <v>0.58712121212121204</v>
      </c>
      <c r="D85" s="2">
        <v>0.56979131029763896</v>
      </c>
      <c r="E85" s="2">
        <v>0.55298457411133495</v>
      </c>
      <c r="F85" s="2">
        <v>0.53038852168305695</v>
      </c>
      <c r="G85" s="2">
        <v>0.51448931116389596</v>
      </c>
      <c r="H85" s="2">
        <v>0.49697157943780101</v>
      </c>
      <c r="I85" s="2">
        <v>0.47644539614560999</v>
      </c>
      <c r="J85" s="2">
        <v>0.461666666666667</v>
      </c>
      <c r="K85" s="2">
        <v>0.44360902255639101</v>
      </c>
      <c r="L85" s="2">
        <v>0.42526285876669501</v>
      </c>
      <c r="M85" s="2">
        <v>0.32260361771827401</v>
      </c>
      <c r="N85" s="2">
        <v>0.224515012974175</v>
      </c>
    </row>
    <row r="86" spans="1:14" x14ac:dyDescent="0.3">
      <c r="A86" s="8" t="s">
        <v>201</v>
      </c>
      <c r="B86" s="8" t="s">
        <v>113</v>
      </c>
      <c r="C86" s="2">
        <v>3.6643922163254999E-3</v>
      </c>
      <c r="D86" s="2">
        <v>3.9389463318562296E-3</v>
      </c>
      <c r="E86" s="2">
        <v>3.8461538461538498E-3</v>
      </c>
      <c r="F86" s="2">
        <v>3.3726812816188899E-3</v>
      </c>
      <c r="G86" s="2">
        <v>3.3184428844926601E-3</v>
      </c>
      <c r="H86" s="2">
        <v>3.2745591939546599E-3</v>
      </c>
      <c r="I86" s="2">
        <v>2.9180411063181901E-3</v>
      </c>
      <c r="J86" s="2">
        <v>2.8908999497234801E-3</v>
      </c>
      <c r="K86" s="2">
        <v>2.7356662487176601E-3</v>
      </c>
      <c r="L86" s="2">
        <v>3.22394933793898E-3</v>
      </c>
      <c r="M86" s="2">
        <v>3.7124535943300701E-3</v>
      </c>
      <c r="N86" s="2">
        <v>4.2292710072342797E-3</v>
      </c>
    </row>
    <row r="87" spans="1:14" x14ac:dyDescent="0.3">
      <c r="A87" s="8" t="s">
        <v>201</v>
      </c>
      <c r="B87" s="8" t="s">
        <v>114</v>
      </c>
      <c r="C87" s="2">
        <v>0.36504927975739199</v>
      </c>
      <c r="D87" s="2">
        <v>0.37764647956671599</v>
      </c>
      <c r="E87" s="2">
        <v>0.392679900744417</v>
      </c>
      <c r="F87" s="2">
        <v>0.4093916201842</v>
      </c>
      <c r="G87" s="2">
        <v>0.42539885130823202</v>
      </c>
      <c r="H87" s="2">
        <v>0.43916876574307301</v>
      </c>
      <c r="I87" s="2">
        <v>0.45140827201217998</v>
      </c>
      <c r="J87" s="2">
        <v>0.46367521367521403</v>
      </c>
      <c r="K87" s="2">
        <v>0.47908355180668</v>
      </c>
      <c r="L87" s="2">
        <v>0.48589522164651699</v>
      </c>
      <c r="M87" s="2">
        <v>0.575542805714929</v>
      </c>
      <c r="N87" s="2">
        <v>0.624930439621592</v>
      </c>
    </row>
    <row r="88" spans="1:14" x14ac:dyDescent="0.3">
      <c r="A88" s="8" t="s">
        <v>201</v>
      </c>
      <c r="B88" s="8" t="s">
        <v>115</v>
      </c>
      <c r="C88" s="2">
        <v>5.5597675006317897E-3</v>
      </c>
      <c r="D88" s="2">
        <v>5.5391432791728201E-3</v>
      </c>
      <c r="E88" s="2">
        <v>5.9553349875930504E-3</v>
      </c>
      <c r="F88" s="2">
        <v>6.0967700090803004E-3</v>
      </c>
      <c r="G88" s="2">
        <v>6.50925335035099E-3</v>
      </c>
      <c r="H88" s="2">
        <v>7.1788413098236798E-3</v>
      </c>
      <c r="I88" s="2">
        <v>6.9779243846739402E-3</v>
      </c>
      <c r="J88" s="2">
        <v>7.4157868275515296E-3</v>
      </c>
      <c r="K88" s="2">
        <v>8.6629431209392493E-3</v>
      </c>
      <c r="L88" s="2">
        <v>7.5993091537133002E-3</v>
      </c>
      <c r="M88" s="2">
        <v>9.1123860951738099E-3</v>
      </c>
      <c r="N88" s="2">
        <v>9.9053978853645003E-3</v>
      </c>
    </row>
    <row r="89" spans="1:14" x14ac:dyDescent="0.3">
      <c r="A89" s="8" t="s">
        <v>201</v>
      </c>
      <c r="B89" s="8" t="s">
        <v>16</v>
      </c>
      <c r="C89" s="2">
        <v>1.38994187515795E-3</v>
      </c>
      <c r="D89" s="2">
        <v>1.3540128015755799E-3</v>
      </c>
      <c r="E89" s="2">
        <v>1.48883374689826E-3</v>
      </c>
      <c r="F89" s="2">
        <v>1.55662212997795E-3</v>
      </c>
      <c r="G89" s="2">
        <v>1.531589023612E-3</v>
      </c>
      <c r="H89" s="2">
        <v>1.6372795969773299E-3</v>
      </c>
      <c r="I89" s="2">
        <v>1.64932758183202E-3</v>
      </c>
      <c r="J89" s="2">
        <v>1.7596782302664699E-3</v>
      </c>
      <c r="K89" s="2">
        <v>1.93776359284167E-3</v>
      </c>
      <c r="L89" s="2">
        <v>1.8422567645365599E-3</v>
      </c>
      <c r="M89" s="2">
        <v>2.0249746878163999E-3</v>
      </c>
      <c r="N89" s="2">
        <v>2.0033388981636098E-3</v>
      </c>
    </row>
    <row r="90" spans="1:14" x14ac:dyDescent="0.3">
      <c r="A90" s="8" t="s">
        <v>201</v>
      </c>
      <c r="B90" s="8" t="s">
        <v>108</v>
      </c>
      <c r="C90" s="2">
        <v>6.3179176143543098E-2</v>
      </c>
      <c r="D90" s="2">
        <v>6.7085179714426402E-2</v>
      </c>
      <c r="E90" s="2">
        <v>7.0347394540942895E-2</v>
      </c>
      <c r="F90" s="2">
        <v>7.1474899468154093E-2</v>
      </c>
      <c r="G90" s="2">
        <v>7.3771537970644493E-2</v>
      </c>
      <c r="H90" s="2">
        <v>7.4433249370277094E-2</v>
      </c>
      <c r="I90" s="2">
        <v>7.7899010403450902E-2</v>
      </c>
      <c r="J90" s="2">
        <v>7.9562594268476602E-2</v>
      </c>
      <c r="K90" s="2">
        <v>8.2639917930012505E-2</v>
      </c>
      <c r="L90" s="2">
        <v>8.2440990213010906E-2</v>
      </c>
      <c r="M90" s="2">
        <v>9.8211272359095506E-2</v>
      </c>
      <c r="N90" s="2">
        <v>0.10651085141903199</v>
      </c>
    </row>
    <row r="91" spans="1:14" x14ac:dyDescent="0.3">
      <c r="A91" s="8" t="s">
        <v>201</v>
      </c>
      <c r="B91" s="8" t="s">
        <v>109</v>
      </c>
      <c r="C91" s="2">
        <v>0.56115744250694999</v>
      </c>
      <c r="D91" s="2">
        <v>0.54443623830625298</v>
      </c>
      <c r="E91" s="2">
        <v>0.52568238213399499</v>
      </c>
      <c r="F91" s="2">
        <v>0.50810740692696799</v>
      </c>
      <c r="G91" s="2">
        <v>0.489470325462667</v>
      </c>
      <c r="H91" s="2">
        <v>0.474307304785894</v>
      </c>
      <c r="I91" s="2">
        <v>0.459147424511545</v>
      </c>
      <c r="J91" s="2">
        <v>0.44469582704876798</v>
      </c>
      <c r="K91" s="2">
        <v>0.42494015730080897</v>
      </c>
      <c r="L91" s="2">
        <v>0.41899827288428299</v>
      </c>
      <c r="M91" s="2">
        <v>0.31139610754865599</v>
      </c>
      <c r="N91" s="2">
        <v>0.25242070116861398</v>
      </c>
    </row>
    <row r="92" spans="1:14" x14ac:dyDescent="0.3">
      <c r="A92" s="8" t="s">
        <v>202</v>
      </c>
      <c r="B92" s="8" t="s">
        <v>113</v>
      </c>
      <c r="C92" s="2">
        <v>1.9524316648917299E-3</v>
      </c>
      <c r="D92" s="2">
        <v>2.16567406605306E-3</v>
      </c>
      <c r="E92" s="2">
        <v>2.1715526601520101E-3</v>
      </c>
      <c r="F92" s="2">
        <v>2.68411340379131E-3</v>
      </c>
      <c r="G92" s="2">
        <v>3.1671945324220699E-3</v>
      </c>
      <c r="H92" s="2">
        <v>3.0934549006838199E-3</v>
      </c>
      <c r="I92" s="2">
        <v>3.03078640931568E-3</v>
      </c>
      <c r="J92" s="2">
        <v>2.65086542959613E-3</v>
      </c>
      <c r="K92" s="2">
        <v>2.8400126222783199E-3</v>
      </c>
      <c r="L92" s="2">
        <v>2.9172424382005202E-3</v>
      </c>
      <c r="M92" s="2">
        <v>4.0899795501022499E-3</v>
      </c>
      <c r="N92" s="2">
        <v>4.5010088468104897E-3</v>
      </c>
    </row>
    <row r="93" spans="1:14" x14ac:dyDescent="0.3">
      <c r="A93" s="8" t="s">
        <v>202</v>
      </c>
      <c r="B93" s="8" t="s">
        <v>114</v>
      </c>
      <c r="C93" s="2">
        <v>0.35481008164714201</v>
      </c>
      <c r="D93" s="2">
        <v>0.37014979245623503</v>
      </c>
      <c r="E93" s="2">
        <v>0.38599348534201999</v>
      </c>
      <c r="F93" s="2">
        <v>0.39993289716490499</v>
      </c>
      <c r="G93" s="2">
        <v>0.41606934489081498</v>
      </c>
      <c r="H93" s="2">
        <v>0.42738521654184303</v>
      </c>
      <c r="I93" s="2">
        <v>0.44233530068591498</v>
      </c>
      <c r="J93" s="2">
        <v>0.45828785279900203</v>
      </c>
      <c r="K93" s="2">
        <v>0.47443988639949503</v>
      </c>
      <c r="L93" s="2">
        <v>0.48518347919545501</v>
      </c>
      <c r="M93" s="2">
        <v>0.56882177127575895</v>
      </c>
      <c r="N93" s="2">
        <v>0.62377774328728897</v>
      </c>
    </row>
    <row r="94" spans="1:14" x14ac:dyDescent="0.3">
      <c r="A94" s="8" t="s">
        <v>202</v>
      </c>
      <c r="B94" s="8" t="s">
        <v>115</v>
      </c>
      <c r="C94" s="2">
        <v>3.0173943911963098E-3</v>
      </c>
      <c r="D94" s="2">
        <v>3.24851109907959E-3</v>
      </c>
      <c r="E94" s="2">
        <v>3.8002171552660199E-3</v>
      </c>
      <c r="F94" s="2">
        <v>3.69065593021305E-3</v>
      </c>
      <c r="G94" s="2">
        <v>3.83397232872145E-3</v>
      </c>
      <c r="H94" s="2">
        <v>3.9075219798111399E-3</v>
      </c>
      <c r="I94" s="2">
        <v>3.9878768543627399E-3</v>
      </c>
      <c r="J94" s="2">
        <v>4.2101980352409196E-3</v>
      </c>
      <c r="K94" s="2">
        <v>5.0489113284947901E-3</v>
      </c>
      <c r="L94" s="2">
        <v>6.6021802548748704E-3</v>
      </c>
      <c r="M94" s="2">
        <v>6.9215038540191903E-3</v>
      </c>
      <c r="N94" s="2">
        <v>7.7603600807077504E-3</v>
      </c>
    </row>
    <row r="95" spans="1:14" x14ac:dyDescent="0.3">
      <c r="A95" s="8" t="s">
        <v>202</v>
      </c>
      <c r="B95" s="8" t="s">
        <v>16</v>
      </c>
      <c r="C95" s="2">
        <v>1.2424565140220099E-3</v>
      </c>
      <c r="D95" s="2">
        <v>1.26330987186428E-3</v>
      </c>
      <c r="E95" s="2">
        <v>1.26673905175534E-3</v>
      </c>
      <c r="F95" s="2">
        <v>6.7102835094782695E-4</v>
      </c>
      <c r="G95" s="2">
        <v>6.66777796299383E-4</v>
      </c>
      <c r="H95" s="2">
        <v>6.5125366330185601E-4</v>
      </c>
      <c r="I95" s="2">
        <v>6.3806029669803796E-4</v>
      </c>
      <c r="J95" s="2">
        <v>6.2373304225791398E-4</v>
      </c>
      <c r="K95" s="2">
        <v>7.8889239507731095E-4</v>
      </c>
      <c r="L95" s="2">
        <v>6.1415630277905696E-4</v>
      </c>
      <c r="M95" s="2">
        <v>1.41576215195847E-3</v>
      </c>
      <c r="N95" s="2">
        <v>1.7072792177557001E-3</v>
      </c>
    </row>
    <row r="96" spans="1:14" x14ac:dyDescent="0.3">
      <c r="A96" s="8" t="s">
        <v>202</v>
      </c>
      <c r="B96" s="8" t="s">
        <v>108</v>
      </c>
      <c r="C96" s="2">
        <v>7.0287539936102206E-2</v>
      </c>
      <c r="D96" s="2">
        <v>7.0745352824399907E-2</v>
      </c>
      <c r="E96" s="2">
        <v>7.1842200506695597E-2</v>
      </c>
      <c r="F96" s="2">
        <v>7.3645361516524094E-2</v>
      </c>
      <c r="G96" s="2">
        <v>7.5345890981830296E-2</v>
      </c>
      <c r="H96" s="2">
        <v>7.8801693259524602E-2</v>
      </c>
      <c r="I96" s="2">
        <v>8.02360823097783E-2</v>
      </c>
      <c r="J96" s="2">
        <v>8.5139560268205197E-2</v>
      </c>
      <c r="K96" s="2">
        <v>8.5358157147365096E-2</v>
      </c>
      <c r="L96" s="2">
        <v>8.4907108859204702E-2</v>
      </c>
      <c r="M96" s="2">
        <v>9.9417964448639304E-2</v>
      </c>
      <c r="N96" s="2">
        <v>0.108489833928294</v>
      </c>
    </row>
    <row r="97" spans="1:15" x14ac:dyDescent="0.3">
      <c r="A97" s="8" t="s">
        <v>202</v>
      </c>
      <c r="B97" s="8" t="s">
        <v>109</v>
      </c>
      <c r="C97" s="2">
        <v>0.56869009584664498</v>
      </c>
      <c r="D97" s="2">
        <v>0.552427359682368</v>
      </c>
      <c r="E97" s="2">
        <v>0.53492580528411104</v>
      </c>
      <c r="F97" s="2">
        <v>0.51937594363361805</v>
      </c>
      <c r="G97" s="2">
        <v>0.50091681946991196</v>
      </c>
      <c r="H97" s="2">
        <v>0.48616085965483602</v>
      </c>
      <c r="I97" s="2">
        <v>0.46977189344393</v>
      </c>
      <c r="J97" s="2">
        <v>0.44908779042569802</v>
      </c>
      <c r="K97" s="2">
        <v>0.43152414010728901</v>
      </c>
      <c r="L97" s="2">
        <v>0.41977583294948601</v>
      </c>
      <c r="M97" s="2">
        <v>0.31933301871952202</v>
      </c>
      <c r="N97" s="2">
        <v>0.25376377463914301</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113</v>
      </c>
      <c r="C102" s="2">
        <v>0.11111111111111099</v>
      </c>
      <c r="D102" s="2">
        <v>0.05</v>
      </c>
      <c r="E102" s="2">
        <v>-0.14285714285714299</v>
      </c>
      <c r="F102" s="2">
        <v>0.22222222222222199</v>
      </c>
      <c r="G102" s="2">
        <v>0</v>
      </c>
      <c r="H102" s="2">
        <v>-0.13636363636363599</v>
      </c>
      <c r="I102" s="2">
        <v>0</v>
      </c>
      <c r="J102" s="2">
        <v>5.2631578947368397E-2</v>
      </c>
      <c r="K102" s="2">
        <v>-0.05</v>
      </c>
      <c r="L102" s="2">
        <v>5.2631578947368397E-2</v>
      </c>
      <c r="M102" s="2">
        <v>0.15</v>
      </c>
      <c r="N102" s="3">
        <v>0.21052631578947401</v>
      </c>
      <c r="O102" s="3">
        <v>9.5238095238095205E-2</v>
      </c>
    </row>
    <row r="103" spans="1:15" x14ac:dyDescent="0.3">
      <c r="A103" s="8" t="s">
        <v>196</v>
      </c>
      <c r="B103" s="8" t="s">
        <v>114</v>
      </c>
      <c r="C103" s="2">
        <v>3.8440714672441798E-2</v>
      </c>
      <c r="D103" s="2">
        <v>5.2659019812304503E-2</v>
      </c>
      <c r="E103" s="2">
        <v>-4.9529470034670599E-2</v>
      </c>
      <c r="F103" s="2">
        <v>3.3350703491401797E-2</v>
      </c>
      <c r="G103" s="2">
        <v>3.88300554715078E-2</v>
      </c>
      <c r="H103" s="2">
        <v>2.37864077669903E-2</v>
      </c>
      <c r="I103" s="2">
        <v>-3.22427690848743E-2</v>
      </c>
      <c r="J103" s="2">
        <v>0.14453699167074999</v>
      </c>
      <c r="K103" s="2">
        <v>7.7482876712328799E-2</v>
      </c>
      <c r="L103" s="2">
        <v>0.28486293206197899</v>
      </c>
      <c r="M103" s="2">
        <v>4.20531849103278E-2</v>
      </c>
      <c r="N103" s="3">
        <v>0.65115139637432595</v>
      </c>
      <c r="O103" s="3">
        <v>0.66914314016840004</v>
      </c>
    </row>
    <row r="104" spans="1:15" x14ac:dyDescent="0.3">
      <c r="A104" s="8" t="s">
        <v>196</v>
      </c>
      <c r="B104" s="8" t="s">
        <v>115</v>
      </c>
      <c r="C104" s="2">
        <v>-5.2631578947368397E-2</v>
      </c>
      <c r="D104" s="2">
        <v>0.11111111111111099</v>
      </c>
      <c r="E104" s="2">
        <v>-0.05</v>
      </c>
      <c r="F104" s="2">
        <v>0.21052631578947401</v>
      </c>
      <c r="G104" s="2">
        <v>4.3478260869565202E-2</v>
      </c>
      <c r="H104" s="2">
        <v>0.20833333333333301</v>
      </c>
      <c r="I104" s="2">
        <v>6.8965517241379296E-2</v>
      </c>
      <c r="J104" s="2">
        <v>0.16129032258064499</v>
      </c>
      <c r="K104" s="2">
        <v>0</v>
      </c>
      <c r="L104" s="2">
        <v>2.7777777777777801E-2</v>
      </c>
      <c r="M104" s="2">
        <v>-8.1081081081081099E-2</v>
      </c>
      <c r="N104" s="3">
        <v>9.6774193548387094E-2</v>
      </c>
      <c r="O104" s="3">
        <v>0.7</v>
      </c>
    </row>
    <row r="105" spans="1:15" x14ac:dyDescent="0.3">
      <c r="A105" s="8" t="s">
        <v>196</v>
      </c>
      <c r="B105" s="8" t="s">
        <v>16</v>
      </c>
      <c r="C105" s="2">
        <v>-9.0909090909090898E-2</v>
      </c>
      <c r="D105" s="2">
        <v>0.2</v>
      </c>
      <c r="E105" s="2">
        <v>-0.41666666666666702</v>
      </c>
      <c r="F105" s="2">
        <v>0.42857142857142899</v>
      </c>
      <c r="G105" s="2">
        <v>-0.3</v>
      </c>
      <c r="H105" s="2">
        <v>-0.28571428571428598</v>
      </c>
      <c r="I105" s="2">
        <v>0.6</v>
      </c>
      <c r="J105" s="2">
        <v>0</v>
      </c>
      <c r="K105" s="2">
        <v>-0.125</v>
      </c>
      <c r="L105" s="2">
        <v>0.42857142857142899</v>
      </c>
      <c r="M105" s="2">
        <v>0.2</v>
      </c>
      <c r="N105" s="3">
        <v>0.5</v>
      </c>
      <c r="O105" s="3">
        <v>0</v>
      </c>
    </row>
    <row r="106" spans="1:15" x14ac:dyDescent="0.3">
      <c r="A106" s="8" t="s">
        <v>196</v>
      </c>
      <c r="B106" s="8" t="s">
        <v>108</v>
      </c>
      <c r="C106" s="2">
        <v>7.0987654320987706E-2</v>
      </c>
      <c r="D106" s="2">
        <v>4.8991354466858802E-2</v>
      </c>
      <c r="E106" s="2">
        <v>-3.0219780219780199E-2</v>
      </c>
      <c r="F106" s="2">
        <v>5.3824362606232301E-2</v>
      </c>
      <c r="G106" s="2">
        <v>0</v>
      </c>
      <c r="H106" s="2">
        <v>2.68817204301075E-2</v>
      </c>
      <c r="I106" s="2">
        <v>-3.1413612565444997E-2</v>
      </c>
      <c r="J106" s="2">
        <v>9.7297297297297303E-2</v>
      </c>
      <c r="K106" s="2">
        <v>6.4039408866995107E-2</v>
      </c>
      <c r="L106" s="2">
        <v>0.29166666666666702</v>
      </c>
      <c r="M106" s="2">
        <v>4.8387096774193498E-2</v>
      </c>
      <c r="N106" s="3">
        <v>0.58108108108108103</v>
      </c>
      <c r="O106" s="3">
        <v>0.60714285714285698</v>
      </c>
    </row>
    <row r="107" spans="1:15" x14ac:dyDescent="0.3">
      <c r="A107" s="8" t="s">
        <v>196</v>
      </c>
      <c r="B107" s="8" t="s">
        <v>109</v>
      </c>
      <c r="C107" s="2">
        <v>3.3760972316002698E-4</v>
      </c>
      <c r="D107" s="2">
        <v>-2.7337158285521398E-2</v>
      </c>
      <c r="E107" s="2">
        <v>-0.12109646079111699</v>
      </c>
      <c r="F107" s="2">
        <v>-2.5266482431898898E-2</v>
      </c>
      <c r="G107" s="2">
        <v>-2.0656136087484799E-2</v>
      </c>
      <c r="H107" s="2">
        <v>-3.8047973531844498E-2</v>
      </c>
      <c r="I107" s="2">
        <v>-9.3293207222699903E-2</v>
      </c>
      <c r="J107" s="2">
        <v>6.02181128496918E-2</v>
      </c>
      <c r="K107" s="2">
        <v>-1.2075134168157401E-2</v>
      </c>
      <c r="L107" s="2">
        <v>-0.170665459483929</v>
      </c>
      <c r="M107" s="2">
        <v>-0.193231441048035</v>
      </c>
      <c r="N107" s="3">
        <v>-0.29919393077287798</v>
      </c>
      <c r="O107" s="3">
        <v>-0.48716169326856401</v>
      </c>
    </row>
    <row r="108" spans="1:15" x14ac:dyDescent="0.3">
      <c r="A108" s="8" t="s">
        <v>197</v>
      </c>
      <c r="B108" s="8" t="s">
        <v>113</v>
      </c>
      <c r="C108" s="2">
        <v>0</v>
      </c>
      <c r="D108" s="2">
        <v>0.125</v>
      </c>
      <c r="E108" s="2">
        <v>-2.7777777777777801E-2</v>
      </c>
      <c r="F108" s="2">
        <v>-8.5714285714285701E-2</v>
      </c>
      <c r="G108" s="2">
        <v>-3.125E-2</v>
      </c>
      <c r="H108" s="2">
        <v>6.4516129032258104E-2</v>
      </c>
      <c r="I108" s="2">
        <v>0.18181818181818199</v>
      </c>
      <c r="J108" s="2">
        <v>-2.5641025641025599E-2</v>
      </c>
      <c r="K108" s="2">
        <v>-5.2631578947368397E-2</v>
      </c>
      <c r="L108" s="2">
        <v>0.22222222222222199</v>
      </c>
      <c r="M108" s="2">
        <v>0.22727272727272699</v>
      </c>
      <c r="N108" s="3">
        <v>0.38461538461538503</v>
      </c>
      <c r="O108" s="3">
        <v>0.5</v>
      </c>
    </row>
    <row r="109" spans="1:15" x14ac:dyDescent="0.3">
      <c r="A109" s="8" t="s">
        <v>197</v>
      </c>
      <c r="B109" s="8" t="s">
        <v>114</v>
      </c>
      <c r="C109" s="2">
        <v>7.3384030418251006E-2</v>
      </c>
      <c r="D109" s="2">
        <v>6.8721218561813693E-2</v>
      </c>
      <c r="E109" s="2">
        <v>6.6953927742790895E-2</v>
      </c>
      <c r="F109" s="2">
        <v>5.7781919850885398E-2</v>
      </c>
      <c r="G109" s="2">
        <v>5.7268722466960402E-2</v>
      </c>
      <c r="H109" s="2">
        <v>7.1944444444444394E-2</v>
      </c>
      <c r="I109" s="2">
        <v>8.4736978491837298E-2</v>
      </c>
      <c r="J109" s="2">
        <v>7.4773053033922607E-2</v>
      </c>
      <c r="K109" s="2">
        <v>3.28961991553679E-2</v>
      </c>
      <c r="L109" s="2">
        <v>0.14224230686464401</v>
      </c>
      <c r="M109" s="2">
        <v>0.126036171816127</v>
      </c>
      <c r="N109" s="3">
        <v>0.42785475394171002</v>
      </c>
      <c r="O109" s="3">
        <v>0.981107059993371</v>
      </c>
    </row>
    <row r="110" spans="1:15" x14ac:dyDescent="0.3">
      <c r="A110" s="8" t="s">
        <v>197</v>
      </c>
      <c r="B110" s="8" t="s">
        <v>115</v>
      </c>
      <c r="C110" s="2">
        <v>0.10309278350515499</v>
      </c>
      <c r="D110" s="2">
        <v>7.4766355140186896E-2</v>
      </c>
      <c r="E110" s="2">
        <v>2.6086956521739101E-2</v>
      </c>
      <c r="F110" s="2">
        <v>2.5423728813559299E-2</v>
      </c>
      <c r="G110" s="2">
        <v>3.3057851239669402E-2</v>
      </c>
      <c r="H110" s="2">
        <v>8.7999999999999995E-2</v>
      </c>
      <c r="I110" s="2">
        <v>1.4705882352941201E-2</v>
      </c>
      <c r="J110" s="2">
        <v>7.2463768115942004E-3</v>
      </c>
      <c r="K110" s="2">
        <v>0.115107913669065</v>
      </c>
      <c r="L110" s="2">
        <v>0.103225806451613</v>
      </c>
      <c r="M110" s="2">
        <v>8.7719298245614002E-2</v>
      </c>
      <c r="N110" s="3">
        <v>0.34782608695652201</v>
      </c>
      <c r="O110" s="3">
        <v>0.61739130434782596</v>
      </c>
    </row>
    <row r="111" spans="1:15" x14ac:dyDescent="0.3">
      <c r="A111" s="8" t="s">
        <v>197</v>
      </c>
      <c r="B111" s="8" t="s">
        <v>16</v>
      </c>
      <c r="C111" s="2">
        <v>0</v>
      </c>
      <c r="D111" s="2">
        <v>0.27272727272727298</v>
      </c>
      <c r="E111" s="2">
        <v>-7.1428571428571397E-2</v>
      </c>
      <c r="F111" s="2">
        <v>7.69230769230769E-2</v>
      </c>
      <c r="G111" s="2">
        <v>0.214285714285714</v>
      </c>
      <c r="H111" s="2">
        <v>5.8823529411764698E-2</v>
      </c>
      <c r="I111" s="2">
        <v>0</v>
      </c>
      <c r="J111" s="2">
        <v>-0.11111111111111099</v>
      </c>
      <c r="K111" s="2">
        <v>0.25</v>
      </c>
      <c r="L111" s="2">
        <v>0.15</v>
      </c>
      <c r="M111" s="2">
        <v>0.39130434782608697</v>
      </c>
      <c r="N111" s="3">
        <v>0.77777777777777801</v>
      </c>
      <c r="O111" s="3">
        <v>1.28571428571429</v>
      </c>
    </row>
    <row r="112" spans="1:15" x14ac:dyDescent="0.3">
      <c r="A112" s="8" t="s">
        <v>197</v>
      </c>
      <c r="B112" s="8" t="s">
        <v>108</v>
      </c>
      <c r="C112" s="2">
        <v>5.2830188679245299E-2</v>
      </c>
      <c r="D112" s="2">
        <v>3.0465949820788499E-2</v>
      </c>
      <c r="E112" s="2">
        <v>7.1304347826086995E-2</v>
      </c>
      <c r="F112" s="2">
        <v>5.3571428571428603E-2</v>
      </c>
      <c r="G112" s="2">
        <v>5.3929121725731902E-2</v>
      </c>
      <c r="H112" s="2">
        <v>6.7251461988304104E-2</v>
      </c>
      <c r="I112" s="2">
        <v>2.19178082191781E-2</v>
      </c>
      <c r="J112" s="2">
        <v>3.6193029490616598E-2</v>
      </c>
      <c r="K112" s="2">
        <v>3.49288486416559E-2</v>
      </c>
      <c r="L112" s="2">
        <v>0.23375000000000001</v>
      </c>
      <c r="M112" s="2">
        <v>0.132725430597771</v>
      </c>
      <c r="N112" s="3">
        <v>0.49865951742627301</v>
      </c>
      <c r="O112" s="3">
        <v>0.944347826086957</v>
      </c>
    </row>
    <row r="113" spans="1:15" x14ac:dyDescent="0.3">
      <c r="A113" s="8" t="s">
        <v>197</v>
      </c>
      <c r="B113" s="8" t="s">
        <v>109</v>
      </c>
      <c r="C113" s="2">
        <v>-1.2625722234110799E-2</v>
      </c>
      <c r="D113" s="2">
        <v>-1.04031209362809E-2</v>
      </c>
      <c r="E113" s="2">
        <v>-3.70127025843189E-2</v>
      </c>
      <c r="F113" s="2">
        <v>-3.1839890834660001E-3</v>
      </c>
      <c r="G113" s="2">
        <v>-1.43737166324435E-2</v>
      </c>
      <c r="H113" s="2">
        <v>1.1574074074074099E-2</v>
      </c>
      <c r="I113" s="2">
        <v>-1.12128146453089E-2</v>
      </c>
      <c r="J113" s="2">
        <v>-2.77713492247165E-3</v>
      </c>
      <c r="K113" s="2">
        <v>-1.53167788349965E-2</v>
      </c>
      <c r="L113" s="2">
        <v>-0.23285411265614001</v>
      </c>
      <c r="M113" s="2">
        <v>-0.16282642089093699</v>
      </c>
      <c r="N113" s="3">
        <v>-0.36935894468872899</v>
      </c>
      <c r="O113" s="3">
        <v>-0.40319754708716599</v>
      </c>
    </row>
    <row r="114" spans="1:15" x14ac:dyDescent="0.3">
      <c r="A114" s="8" t="s">
        <v>198</v>
      </c>
      <c r="B114" s="8" t="s">
        <v>113</v>
      </c>
      <c r="C114" s="2">
        <v>0.08</v>
      </c>
      <c r="D114" s="2">
        <v>3.7037037037037E-2</v>
      </c>
      <c r="E114" s="2">
        <v>7.1428571428571397E-2</v>
      </c>
      <c r="F114" s="2">
        <v>-3.3333333333333298E-2</v>
      </c>
      <c r="G114" s="2">
        <v>0</v>
      </c>
      <c r="H114" s="2">
        <v>-6.8965517241379296E-2</v>
      </c>
      <c r="I114" s="2">
        <v>3.7037037037037E-2</v>
      </c>
      <c r="J114" s="2">
        <v>-0.107142857142857</v>
      </c>
      <c r="K114" s="2">
        <v>0.08</v>
      </c>
      <c r="L114" s="2">
        <v>3.7037037037037E-2</v>
      </c>
      <c r="M114" s="2">
        <v>3.5714285714285698E-2</v>
      </c>
      <c r="N114" s="3">
        <v>3.5714285714285698E-2</v>
      </c>
      <c r="O114" s="3">
        <v>3.5714285714285698E-2</v>
      </c>
    </row>
    <row r="115" spans="1:15" x14ac:dyDescent="0.3">
      <c r="A115" s="8" t="s">
        <v>198</v>
      </c>
      <c r="B115" s="8" t="s">
        <v>114</v>
      </c>
      <c r="C115" s="2">
        <v>3.9959704499664198E-2</v>
      </c>
      <c r="D115" s="2">
        <v>4.8756861478850499E-2</v>
      </c>
      <c r="E115" s="2">
        <v>0.11730295566502499</v>
      </c>
      <c r="F115" s="2">
        <v>6.4205015155690298E-2</v>
      </c>
      <c r="G115" s="2">
        <v>4.6090108751941999E-2</v>
      </c>
      <c r="H115" s="2">
        <v>4.9752475247524797E-2</v>
      </c>
      <c r="I115" s="2">
        <v>9.1723650082527697E-2</v>
      </c>
      <c r="J115" s="2">
        <v>-3.67170626349892E-3</v>
      </c>
      <c r="K115" s="2">
        <v>5.5712117927595901E-2</v>
      </c>
      <c r="L115" s="2">
        <v>0.14989733059548299</v>
      </c>
      <c r="M115" s="2">
        <v>6.4464285714285696E-2</v>
      </c>
      <c r="N115" s="3">
        <v>0.28747300215982702</v>
      </c>
      <c r="O115" s="3">
        <v>0.83528325123152702</v>
      </c>
    </row>
    <row r="116" spans="1:15" x14ac:dyDescent="0.3">
      <c r="A116" s="8" t="s">
        <v>198</v>
      </c>
      <c r="B116" s="8" t="s">
        <v>115</v>
      </c>
      <c r="C116" s="2">
        <v>0.1</v>
      </c>
      <c r="D116" s="2">
        <v>0.15151515151515199</v>
      </c>
      <c r="E116" s="2">
        <v>0.13157894736842099</v>
      </c>
      <c r="F116" s="2">
        <v>2.32558139534884E-2</v>
      </c>
      <c r="G116" s="2">
        <v>2.27272727272727E-2</v>
      </c>
      <c r="H116" s="2">
        <v>-4.4444444444444398E-2</v>
      </c>
      <c r="I116" s="2">
        <v>0.186046511627907</v>
      </c>
      <c r="J116" s="2">
        <v>-0.11764705882352899</v>
      </c>
      <c r="K116" s="2">
        <v>0.22222222222222199</v>
      </c>
      <c r="L116" s="2">
        <v>0.163636363636364</v>
      </c>
      <c r="M116" s="2">
        <v>1.5625E-2</v>
      </c>
      <c r="N116" s="3">
        <v>0.27450980392156898</v>
      </c>
      <c r="O116" s="3">
        <v>0.71052631578947401</v>
      </c>
    </row>
    <row r="117" spans="1:15" x14ac:dyDescent="0.3">
      <c r="A117" s="8" t="s">
        <v>198</v>
      </c>
      <c r="B117" s="8" t="s">
        <v>16</v>
      </c>
      <c r="C117" s="2">
        <v>9.0909090909090898E-2</v>
      </c>
      <c r="D117" s="2">
        <v>-0.16666666666666699</v>
      </c>
      <c r="E117" s="2">
        <v>0.3</v>
      </c>
      <c r="F117" s="2">
        <v>0.15384615384615399</v>
      </c>
      <c r="G117" s="2">
        <v>6.6666666666666693E-2</v>
      </c>
      <c r="H117" s="2">
        <v>0</v>
      </c>
      <c r="I117" s="2">
        <v>0</v>
      </c>
      <c r="J117" s="2">
        <v>0</v>
      </c>
      <c r="K117" s="2">
        <v>0.1875</v>
      </c>
      <c r="L117" s="2">
        <v>5.2631578947368397E-2</v>
      </c>
      <c r="M117" s="2">
        <v>0.15</v>
      </c>
      <c r="N117" s="3">
        <v>0.4375</v>
      </c>
      <c r="O117" s="3">
        <v>1.3</v>
      </c>
    </row>
    <row r="118" spans="1:15" x14ac:dyDescent="0.3">
      <c r="A118" s="8" t="s">
        <v>198</v>
      </c>
      <c r="B118" s="8" t="s">
        <v>108</v>
      </c>
      <c r="C118" s="2">
        <v>3.09477756286267E-2</v>
      </c>
      <c r="D118" s="2">
        <v>6.7542213883677302E-2</v>
      </c>
      <c r="E118" s="2">
        <v>0.117750439367311</v>
      </c>
      <c r="F118" s="2">
        <v>3.6163522012578601E-2</v>
      </c>
      <c r="G118" s="2">
        <v>2.1244309559939299E-2</v>
      </c>
      <c r="H118" s="2">
        <v>2.3774145616641901E-2</v>
      </c>
      <c r="I118" s="2">
        <v>5.6603773584905703E-2</v>
      </c>
      <c r="J118" s="2">
        <v>-3.4340659340659302E-2</v>
      </c>
      <c r="K118" s="2">
        <v>1.28022759601707E-2</v>
      </c>
      <c r="L118" s="2">
        <v>0.18258426966292099</v>
      </c>
      <c r="M118" s="2">
        <v>5.4631828978622302E-2</v>
      </c>
      <c r="N118" s="3">
        <v>0.21978021978022</v>
      </c>
      <c r="O118" s="3">
        <v>0.56063268892794405</v>
      </c>
    </row>
    <row r="119" spans="1:15" x14ac:dyDescent="0.3">
      <c r="A119" s="8" t="s">
        <v>198</v>
      </c>
      <c r="B119" s="8" t="s">
        <v>109</v>
      </c>
      <c r="C119" s="2">
        <v>-2.1716861298914199E-2</v>
      </c>
      <c r="D119" s="2">
        <v>-2.84816753926702E-2</v>
      </c>
      <c r="E119" s="2">
        <v>2.8454408277646E-2</v>
      </c>
      <c r="F119" s="2">
        <v>-1.9073569482288801E-2</v>
      </c>
      <c r="G119" s="2">
        <v>-2.6495726495726499E-2</v>
      </c>
      <c r="H119" s="2">
        <v>-1.9973661106233501E-2</v>
      </c>
      <c r="I119" s="2">
        <v>1.1198208286674101E-2</v>
      </c>
      <c r="J119" s="2">
        <v>-5.6921373200443E-2</v>
      </c>
      <c r="K119" s="2">
        <v>-2.2076092062000899E-2</v>
      </c>
      <c r="L119" s="2">
        <v>-0.26560999039385202</v>
      </c>
      <c r="M119" s="2">
        <v>-0.19555264879005901</v>
      </c>
      <c r="N119" s="3">
        <v>-0.45514950166113</v>
      </c>
      <c r="O119" s="3">
        <v>-0.469713300280233</v>
      </c>
    </row>
    <row r="120" spans="1:15" x14ac:dyDescent="0.3">
      <c r="A120" s="8" t="s">
        <v>199</v>
      </c>
      <c r="B120" s="8" t="s">
        <v>113</v>
      </c>
      <c r="C120" s="2">
        <v>-0.04</v>
      </c>
      <c r="D120" s="2">
        <v>8.3333333333333301E-2</v>
      </c>
      <c r="E120" s="2">
        <v>0</v>
      </c>
      <c r="F120" s="2">
        <v>-7.69230769230769E-2</v>
      </c>
      <c r="G120" s="2">
        <v>4.1666666666666699E-2</v>
      </c>
      <c r="H120" s="2">
        <v>-0.08</v>
      </c>
      <c r="I120" s="2">
        <v>4.3478260869565202E-2</v>
      </c>
      <c r="J120" s="2">
        <v>4.1666666666666699E-2</v>
      </c>
      <c r="K120" s="2">
        <v>0.2</v>
      </c>
      <c r="L120" s="2">
        <v>0.16666666666666699</v>
      </c>
      <c r="M120" s="2">
        <v>0.17142857142857101</v>
      </c>
      <c r="N120" s="3">
        <v>0.70833333333333304</v>
      </c>
      <c r="O120" s="3">
        <v>0.57692307692307698</v>
      </c>
    </row>
    <row r="121" spans="1:15" x14ac:dyDescent="0.3">
      <c r="A121" s="8" t="s">
        <v>199</v>
      </c>
      <c r="B121" s="8" t="s">
        <v>114</v>
      </c>
      <c r="C121" s="2">
        <v>9.9805825242718402E-2</v>
      </c>
      <c r="D121" s="2">
        <v>2.78954802259887E-2</v>
      </c>
      <c r="E121" s="2">
        <v>2.09549982823772E-2</v>
      </c>
      <c r="F121" s="2">
        <v>5.2153432032301501E-2</v>
      </c>
      <c r="G121" s="2">
        <v>4.1573393028461803E-2</v>
      </c>
      <c r="H121" s="2">
        <v>3.2545287073994497E-2</v>
      </c>
      <c r="I121" s="2">
        <v>4.1332143919119803E-2</v>
      </c>
      <c r="J121" s="2">
        <v>2.8269560251284999E-2</v>
      </c>
      <c r="K121" s="2">
        <v>8.0255484587614598E-2</v>
      </c>
      <c r="L121" s="2">
        <v>0.209511568123393</v>
      </c>
      <c r="M121" s="2">
        <v>0.15557917109458</v>
      </c>
      <c r="N121" s="3">
        <v>0.55254140491147896</v>
      </c>
      <c r="O121" s="3">
        <v>0.867743043627619</v>
      </c>
    </row>
    <row r="122" spans="1:15" x14ac:dyDescent="0.3">
      <c r="A122" s="8" t="s">
        <v>199</v>
      </c>
      <c r="B122" s="8" t="s">
        <v>115</v>
      </c>
      <c r="C122" s="2">
        <v>6.6666666666666693E-2</v>
      </c>
      <c r="D122" s="2">
        <v>0</v>
      </c>
      <c r="E122" s="2">
        <v>0.125</v>
      </c>
      <c r="F122" s="2">
        <v>1.85185185185185E-2</v>
      </c>
      <c r="G122" s="2">
        <v>5.4545454545454501E-2</v>
      </c>
      <c r="H122" s="2">
        <v>-8.6206896551724102E-2</v>
      </c>
      <c r="I122" s="2">
        <v>0.113207547169811</v>
      </c>
      <c r="J122" s="2">
        <v>6.7796610169491497E-2</v>
      </c>
      <c r="K122" s="2">
        <v>0</v>
      </c>
      <c r="L122" s="2">
        <v>0.26984126984126999</v>
      </c>
      <c r="M122" s="2">
        <v>0.17499999999999999</v>
      </c>
      <c r="N122" s="3">
        <v>0.59322033898305104</v>
      </c>
      <c r="O122" s="3">
        <v>0.95833333333333304</v>
      </c>
    </row>
    <row r="123" spans="1:15" x14ac:dyDescent="0.3">
      <c r="A123" s="8" t="s">
        <v>199</v>
      </c>
      <c r="B123" s="8" t="s">
        <v>16</v>
      </c>
      <c r="C123" s="2">
        <v>-7.1428571428571397E-2</v>
      </c>
      <c r="D123" s="2">
        <v>0</v>
      </c>
      <c r="E123" s="2">
        <v>0</v>
      </c>
      <c r="F123" s="2">
        <v>0</v>
      </c>
      <c r="G123" s="2">
        <v>7.69230769230769E-2</v>
      </c>
      <c r="H123" s="2">
        <v>0</v>
      </c>
      <c r="I123" s="2">
        <v>-0.14285714285714299</v>
      </c>
      <c r="J123" s="2">
        <v>0</v>
      </c>
      <c r="K123" s="2">
        <v>8.3333333333333301E-2</v>
      </c>
      <c r="L123" s="2">
        <v>0.30769230769230799</v>
      </c>
      <c r="M123" s="2">
        <v>0</v>
      </c>
      <c r="N123" s="3">
        <v>0.41666666666666702</v>
      </c>
      <c r="O123" s="3">
        <v>0.30769230769230799</v>
      </c>
    </row>
    <row r="124" spans="1:15" x14ac:dyDescent="0.3">
      <c r="A124" s="8" t="s">
        <v>199</v>
      </c>
      <c r="B124" s="8" t="s">
        <v>108</v>
      </c>
      <c r="C124" s="2">
        <v>0.12747252747252699</v>
      </c>
      <c r="D124" s="2">
        <v>1.7543859649122799E-2</v>
      </c>
      <c r="E124" s="2">
        <v>-7.6628352490421504E-3</v>
      </c>
      <c r="F124" s="2">
        <v>3.47490347490347E-2</v>
      </c>
      <c r="G124" s="2">
        <v>4.6641791044776101E-2</v>
      </c>
      <c r="H124" s="2">
        <v>2.31729055258467E-2</v>
      </c>
      <c r="I124" s="2">
        <v>2.6132404181184701E-2</v>
      </c>
      <c r="J124" s="2">
        <v>1.6977928692699499E-3</v>
      </c>
      <c r="K124" s="2">
        <v>4.0677966101694898E-2</v>
      </c>
      <c r="L124" s="2">
        <v>0.23289902280130301</v>
      </c>
      <c r="M124" s="2">
        <v>9.2470277410832205E-2</v>
      </c>
      <c r="N124" s="3">
        <v>0.40407470288624803</v>
      </c>
      <c r="O124" s="3">
        <v>0.58429118773946398</v>
      </c>
    </row>
    <row r="125" spans="1:15" x14ac:dyDescent="0.3">
      <c r="A125" s="8" t="s">
        <v>199</v>
      </c>
      <c r="B125" s="8" t="s">
        <v>109</v>
      </c>
      <c r="C125" s="2">
        <v>1.40977443609023E-3</v>
      </c>
      <c r="D125" s="2">
        <v>-5.0445800093852702E-2</v>
      </c>
      <c r="E125" s="2">
        <v>-7.36347912033605E-2</v>
      </c>
      <c r="F125" s="2">
        <v>-2.7207255268071499E-2</v>
      </c>
      <c r="G125" s="2">
        <v>-2.22100356457362E-2</v>
      </c>
      <c r="H125" s="2">
        <v>-3.3370723499719597E-2</v>
      </c>
      <c r="I125" s="2">
        <v>-2.03075137800986E-2</v>
      </c>
      <c r="J125" s="2">
        <v>-1.33254367782055E-2</v>
      </c>
      <c r="K125" s="2">
        <v>6.0024009603841504E-3</v>
      </c>
      <c r="L125" s="2">
        <v>-0.22494033412887801</v>
      </c>
      <c r="M125" s="2">
        <v>-0.188991531947652</v>
      </c>
      <c r="N125" s="3">
        <v>-0.37607343796268899</v>
      </c>
      <c r="O125" s="3">
        <v>-0.47936743266617199</v>
      </c>
    </row>
    <row r="126" spans="1:15" x14ac:dyDescent="0.3">
      <c r="A126" s="8" t="s">
        <v>200</v>
      </c>
      <c r="B126" s="8" t="s">
        <v>113</v>
      </c>
      <c r="C126" s="2">
        <v>0</v>
      </c>
      <c r="D126" s="2">
        <v>9.0909090909090898E-2</v>
      </c>
      <c r="E126" s="2">
        <v>0.16666666666666699</v>
      </c>
      <c r="F126" s="2">
        <v>7.1428571428571397E-2</v>
      </c>
      <c r="G126" s="2">
        <v>-0.133333333333333</v>
      </c>
      <c r="H126" s="2">
        <v>0.46153846153846201</v>
      </c>
      <c r="I126" s="2">
        <v>-5.2631578947368397E-2</v>
      </c>
      <c r="J126" s="2">
        <v>-5.5555555555555601E-2</v>
      </c>
      <c r="K126" s="2">
        <v>0.29411764705882398</v>
      </c>
      <c r="L126" s="2">
        <v>0.13636363636363599</v>
      </c>
      <c r="M126" s="2">
        <v>0.44</v>
      </c>
      <c r="N126" s="3">
        <v>1</v>
      </c>
      <c r="O126" s="3">
        <v>2</v>
      </c>
    </row>
    <row r="127" spans="1:15" x14ac:dyDescent="0.3">
      <c r="A127" s="8" t="s">
        <v>200</v>
      </c>
      <c r="B127" s="8" t="s">
        <v>114</v>
      </c>
      <c r="C127" s="2">
        <v>3.7700282752120601E-3</v>
      </c>
      <c r="D127" s="2">
        <v>5.8215962441314599E-2</v>
      </c>
      <c r="E127" s="2">
        <v>9.4942324755989294E-2</v>
      </c>
      <c r="F127" s="2">
        <v>5.1863857374392197E-2</v>
      </c>
      <c r="G127" s="2">
        <v>5.70107858243451E-2</v>
      </c>
      <c r="H127" s="2">
        <v>5.3571428571428603E-2</v>
      </c>
      <c r="I127" s="2">
        <v>3.6665513663092397E-2</v>
      </c>
      <c r="J127" s="2">
        <v>5.9392726059392699E-2</v>
      </c>
      <c r="K127" s="2">
        <v>7.2440944881889804E-2</v>
      </c>
      <c r="L127" s="2">
        <v>0.17738619676945699</v>
      </c>
      <c r="M127" s="2">
        <v>0.33175355450236999</v>
      </c>
      <c r="N127" s="3">
        <v>0.78144811478144804</v>
      </c>
      <c r="O127" s="3">
        <v>1.3686779059449901</v>
      </c>
    </row>
    <row r="128" spans="1:15" x14ac:dyDescent="0.3">
      <c r="A128" s="8" t="s">
        <v>200</v>
      </c>
      <c r="B128" s="8" t="s">
        <v>115</v>
      </c>
      <c r="C128" s="2">
        <v>0.17499999999999999</v>
      </c>
      <c r="D128" s="2">
        <v>2.1276595744680899E-2</v>
      </c>
      <c r="E128" s="2">
        <v>0.104166666666667</v>
      </c>
      <c r="F128" s="2">
        <v>0.18867924528301899</v>
      </c>
      <c r="G128" s="2">
        <v>3.1746031746031703E-2</v>
      </c>
      <c r="H128" s="2">
        <v>9.2307692307692299E-2</v>
      </c>
      <c r="I128" s="2">
        <v>2.8169014084507001E-2</v>
      </c>
      <c r="J128" s="2">
        <v>5.4794520547945202E-2</v>
      </c>
      <c r="K128" s="2">
        <v>5.1948051948052E-2</v>
      </c>
      <c r="L128" s="2">
        <v>0.18518518518518501</v>
      </c>
      <c r="M128" s="2">
        <v>0.26041666666666702</v>
      </c>
      <c r="N128" s="3">
        <v>0.65753424657534199</v>
      </c>
      <c r="O128" s="3">
        <v>1.5208333333333299</v>
      </c>
    </row>
    <row r="129" spans="1:15" x14ac:dyDescent="0.3">
      <c r="A129" s="8" t="s">
        <v>200</v>
      </c>
      <c r="B129" s="8" t="s">
        <v>16</v>
      </c>
      <c r="C129" s="2">
        <v>0</v>
      </c>
      <c r="D129" s="2">
        <v>1</v>
      </c>
      <c r="E129" s="2">
        <v>0.5</v>
      </c>
      <c r="F129" s="2">
        <v>0</v>
      </c>
      <c r="G129" s="2">
        <v>-0.33333333333333298</v>
      </c>
      <c r="H129" s="2">
        <v>0</v>
      </c>
      <c r="I129" s="2">
        <v>0.5</v>
      </c>
      <c r="J129" s="2">
        <v>0.33333333333333298</v>
      </c>
      <c r="K129" s="2">
        <v>0.5</v>
      </c>
      <c r="L129" s="2">
        <v>0</v>
      </c>
      <c r="M129" s="2">
        <v>1.5</v>
      </c>
      <c r="N129" s="3">
        <v>4</v>
      </c>
      <c r="O129" s="3">
        <v>6.5</v>
      </c>
    </row>
    <row r="130" spans="1:15" x14ac:dyDescent="0.3">
      <c r="A130" s="8" t="s">
        <v>200</v>
      </c>
      <c r="B130" s="8" t="s">
        <v>108</v>
      </c>
      <c r="C130" s="2">
        <v>-2.1021021021020998E-2</v>
      </c>
      <c r="D130" s="2">
        <v>7.3619631901840496E-2</v>
      </c>
      <c r="E130" s="2">
        <v>7.1428571428571397E-2</v>
      </c>
      <c r="F130" s="2">
        <v>3.7333333333333302E-2</v>
      </c>
      <c r="G130" s="2">
        <v>6.6838046272493595E-2</v>
      </c>
      <c r="H130" s="2">
        <v>6.02409638554217E-2</v>
      </c>
      <c r="I130" s="2">
        <v>0.05</v>
      </c>
      <c r="J130" s="2">
        <v>8.4415584415584402E-2</v>
      </c>
      <c r="K130" s="2">
        <v>5.9880239520958098E-2</v>
      </c>
      <c r="L130" s="2">
        <v>0.16760828625235399</v>
      </c>
      <c r="M130" s="2">
        <v>0.233870967741935</v>
      </c>
      <c r="N130" s="3">
        <v>0.65584415584415601</v>
      </c>
      <c r="O130" s="3">
        <v>1.1857142857142899</v>
      </c>
    </row>
    <row r="131" spans="1:15" x14ac:dyDescent="0.3">
      <c r="A131" s="8" t="s">
        <v>200</v>
      </c>
      <c r="B131" s="8" t="s">
        <v>109</v>
      </c>
      <c r="C131" s="2">
        <v>-6.5638148667601703E-2</v>
      </c>
      <c r="D131" s="2">
        <v>-9.9069348543980792E-3</v>
      </c>
      <c r="E131" s="2">
        <v>-2.42571255306246E-3</v>
      </c>
      <c r="F131" s="2">
        <v>-1.24620060790274E-2</v>
      </c>
      <c r="G131" s="2">
        <v>-1.50815635580179E-2</v>
      </c>
      <c r="H131" s="2">
        <v>-2.6562499999999999E-2</v>
      </c>
      <c r="I131" s="2">
        <v>-2.18298555377207E-2</v>
      </c>
      <c r="J131" s="2">
        <v>-1.2471283229406001E-2</v>
      </c>
      <c r="K131" s="2">
        <v>-5.3173811897640399E-3</v>
      </c>
      <c r="L131" s="2">
        <v>-0.243234213164049</v>
      </c>
      <c r="M131" s="2">
        <v>-0.19779249448123601</v>
      </c>
      <c r="N131" s="3">
        <v>-0.403675746636035</v>
      </c>
      <c r="O131" s="3">
        <v>-0.44906003638568798</v>
      </c>
    </row>
    <row r="132" spans="1:15" x14ac:dyDescent="0.3">
      <c r="A132" s="8" t="s">
        <v>201</v>
      </c>
      <c r="B132" s="8" t="s">
        <v>113</v>
      </c>
      <c r="C132" s="2">
        <v>0.10344827586206901</v>
      </c>
      <c r="D132" s="2">
        <v>-3.125E-2</v>
      </c>
      <c r="E132" s="2">
        <v>-0.16129032258064499</v>
      </c>
      <c r="F132" s="2">
        <v>0</v>
      </c>
      <c r="G132" s="2">
        <v>0</v>
      </c>
      <c r="H132" s="2">
        <v>-0.115384615384615</v>
      </c>
      <c r="I132" s="2">
        <v>0</v>
      </c>
      <c r="J132" s="2">
        <v>4.3478260869565202E-2</v>
      </c>
      <c r="K132" s="2">
        <v>0.16666666666666699</v>
      </c>
      <c r="L132" s="2">
        <v>0.17857142857142899</v>
      </c>
      <c r="M132" s="2">
        <v>0.15151515151515199</v>
      </c>
      <c r="N132" s="3">
        <v>0.65217391304347805</v>
      </c>
      <c r="O132" s="3">
        <v>0.225806451612903</v>
      </c>
    </row>
    <row r="133" spans="1:15" x14ac:dyDescent="0.3">
      <c r="A133" s="8" t="s">
        <v>201</v>
      </c>
      <c r="B133" s="8" t="s">
        <v>114</v>
      </c>
      <c r="C133" s="2">
        <v>6.1959155417099301E-2</v>
      </c>
      <c r="D133" s="2">
        <v>3.1616688396349402E-2</v>
      </c>
      <c r="E133" s="2">
        <v>-2.8436018957346001E-3</v>
      </c>
      <c r="F133" s="2">
        <v>5.6083650190114097E-2</v>
      </c>
      <c r="G133" s="2">
        <v>4.6204620462046202E-2</v>
      </c>
      <c r="H133" s="2">
        <v>2.0361342127903598E-2</v>
      </c>
      <c r="I133" s="2">
        <v>3.6818437324339502E-2</v>
      </c>
      <c r="J133" s="2">
        <v>0.139333152615885</v>
      </c>
      <c r="K133" s="2">
        <v>4.0447299547941903E-3</v>
      </c>
      <c r="L133" s="2">
        <v>0.212322274881517</v>
      </c>
      <c r="M133" s="2">
        <v>9.7537138389366701E-2</v>
      </c>
      <c r="N133" s="3">
        <v>0.52209270805096197</v>
      </c>
      <c r="O133" s="3">
        <v>0.77409162717219604</v>
      </c>
    </row>
    <row r="134" spans="1:15" x14ac:dyDescent="0.3">
      <c r="A134" s="8" t="s">
        <v>201</v>
      </c>
      <c r="B134" s="8" t="s">
        <v>115</v>
      </c>
      <c r="C134" s="2">
        <v>2.27272727272727E-2</v>
      </c>
      <c r="D134" s="2">
        <v>6.6666666666666693E-2</v>
      </c>
      <c r="E134" s="2">
        <v>-2.0833333333333301E-2</v>
      </c>
      <c r="F134" s="2">
        <v>8.5106382978723402E-2</v>
      </c>
      <c r="G134" s="2">
        <v>0.11764705882352899</v>
      </c>
      <c r="H134" s="2">
        <v>-3.5087719298245598E-2</v>
      </c>
      <c r="I134" s="2">
        <v>7.2727272727272696E-2</v>
      </c>
      <c r="J134" s="2">
        <v>0.28813559322033899</v>
      </c>
      <c r="K134" s="2">
        <v>-0.13157894736842099</v>
      </c>
      <c r="L134" s="2">
        <v>0.22727272727272699</v>
      </c>
      <c r="M134" s="2">
        <v>9.8765432098765399E-2</v>
      </c>
      <c r="N134" s="3">
        <v>0.50847457627118597</v>
      </c>
      <c r="O134" s="3">
        <v>0.85416666666666696</v>
      </c>
    </row>
    <row r="135" spans="1:15" x14ac:dyDescent="0.3">
      <c r="A135" s="8" t="s">
        <v>201</v>
      </c>
      <c r="B135" s="8" t="s">
        <v>16</v>
      </c>
      <c r="C135" s="2">
        <v>0</v>
      </c>
      <c r="D135" s="2">
        <v>9.0909090909090898E-2</v>
      </c>
      <c r="E135" s="2">
        <v>0</v>
      </c>
      <c r="F135" s="2">
        <v>0</v>
      </c>
      <c r="G135" s="2">
        <v>8.3333333333333301E-2</v>
      </c>
      <c r="H135" s="2">
        <v>0</v>
      </c>
      <c r="I135" s="2">
        <v>7.69230769230769E-2</v>
      </c>
      <c r="J135" s="2">
        <v>0.214285714285714</v>
      </c>
      <c r="K135" s="2">
        <v>-5.8823529411764698E-2</v>
      </c>
      <c r="L135" s="2">
        <v>0.125</v>
      </c>
      <c r="M135" s="2">
        <v>0</v>
      </c>
      <c r="N135" s="3">
        <v>0.28571428571428598</v>
      </c>
      <c r="O135" s="3">
        <v>0.5</v>
      </c>
    </row>
    <row r="136" spans="1:15" x14ac:dyDescent="0.3">
      <c r="A136" s="8" t="s">
        <v>201</v>
      </c>
      <c r="B136" s="8" t="s">
        <v>108</v>
      </c>
      <c r="C136" s="2">
        <v>0.09</v>
      </c>
      <c r="D136" s="2">
        <v>4.0366972477064202E-2</v>
      </c>
      <c r="E136" s="2">
        <v>-2.8218694885361599E-2</v>
      </c>
      <c r="F136" s="2">
        <v>4.9001814882032702E-2</v>
      </c>
      <c r="G136" s="2">
        <v>2.2491349480968901E-2</v>
      </c>
      <c r="H136" s="2">
        <v>3.8917089678510999E-2</v>
      </c>
      <c r="I136" s="2">
        <v>3.0944625407166099E-2</v>
      </c>
      <c r="J136" s="2">
        <v>0.14533965244865699</v>
      </c>
      <c r="K136" s="2">
        <v>-1.24137931034483E-2</v>
      </c>
      <c r="L136" s="2">
        <v>0.21927374301676</v>
      </c>
      <c r="M136" s="2">
        <v>9.6219931271477696E-2</v>
      </c>
      <c r="N136" s="3">
        <v>0.511848341232227</v>
      </c>
      <c r="O136" s="3">
        <v>0.68783068783068801</v>
      </c>
    </row>
    <row r="137" spans="1:15" x14ac:dyDescent="0.3">
      <c r="A137" s="8" t="s">
        <v>201</v>
      </c>
      <c r="B137" s="8" t="s">
        <v>109</v>
      </c>
      <c r="C137" s="2">
        <v>-4.0531411844179199E-3</v>
      </c>
      <c r="D137" s="2">
        <v>-4.2052905267917703E-2</v>
      </c>
      <c r="E137" s="2">
        <v>-7.5525135709228197E-2</v>
      </c>
      <c r="F137" s="2">
        <v>-2.0934388562675502E-2</v>
      </c>
      <c r="G137" s="2">
        <v>-1.79921773142112E-2</v>
      </c>
      <c r="H137" s="2">
        <v>-3.9033457249070598E-2</v>
      </c>
      <c r="I137" s="2">
        <v>-2.23818734457032E-2</v>
      </c>
      <c r="J137" s="2">
        <v>5.37026568682872E-2</v>
      </c>
      <c r="K137" s="2">
        <v>-2.38733905579399E-2</v>
      </c>
      <c r="L137" s="2">
        <v>-0.23935147018411701</v>
      </c>
      <c r="M137" s="2">
        <v>-0.180635838150289</v>
      </c>
      <c r="N137" s="3">
        <v>-0.35895986433013</v>
      </c>
      <c r="O137" s="3">
        <v>-0.464715600660845</v>
      </c>
    </row>
    <row r="138" spans="1:15" x14ac:dyDescent="0.3">
      <c r="A138" s="8" t="s">
        <v>202</v>
      </c>
      <c r="B138" s="8" t="s">
        <v>113</v>
      </c>
      <c r="C138" s="2">
        <v>9.0909090909090898E-2</v>
      </c>
      <c r="D138" s="2">
        <v>0</v>
      </c>
      <c r="E138" s="2">
        <v>0.33333333333333298</v>
      </c>
      <c r="F138" s="2">
        <v>0.1875</v>
      </c>
      <c r="G138" s="2">
        <v>0</v>
      </c>
      <c r="H138" s="2">
        <v>0</v>
      </c>
      <c r="I138" s="2">
        <v>-0.105263157894737</v>
      </c>
      <c r="J138" s="2">
        <v>5.8823529411764698E-2</v>
      </c>
      <c r="K138" s="2">
        <v>5.5555555555555601E-2</v>
      </c>
      <c r="L138" s="2">
        <v>0.36842105263157898</v>
      </c>
      <c r="M138" s="2">
        <v>0.115384615384615</v>
      </c>
      <c r="N138" s="3">
        <v>0.70588235294117696</v>
      </c>
      <c r="O138" s="3">
        <v>1.4166666666666701</v>
      </c>
    </row>
    <row r="139" spans="1:15" x14ac:dyDescent="0.3">
      <c r="A139" s="8" t="s">
        <v>202</v>
      </c>
      <c r="B139" s="8" t="s">
        <v>114</v>
      </c>
      <c r="C139" s="2">
        <v>2.6013006503251598E-2</v>
      </c>
      <c r="D139" s="2">
        <v>3.9980497318381297E-2</v>
      </c>
      <c r="E139" s="2">
        <v>0.117674636661978</v>
      </c>
      <c r="F139" s="2">
        <v>4.6979865771812103E-2</v>
      </c>
      <c r="G139" s="2">
        <v>5.1682692307692298E-2</v>
      </c>
      <c r="H139" s="2">
        <v>5.63809523809524E-2</v>
      </c>
      <c r="I139" s="2">
        <v>5.9862964298593599E-2</v>
      </c>
      <c r="J139" s="2">
        <v>2.3137121469887698E-2</v>
      </c>
      <c r="K139" s="2">
        <v>5.0881277020285998E-2</v>
      </c>
      <c r="L139" s="2">
        <v>0.14430379746835401</v>
      </c>
      <c r="M139" s="2">
        <v>0.111449115044248</v>
      </c>
      <c r="N139" s="3">
        <v>0.367471929227628</v>
      </c>
      <c r="O139" s="3">
        <v>0.88420065635255496</v>
      </c>
    </row>
    <row r="140" spans="1:15" x14ac:dyDescent="0.3">
      <c r="A140" s="8" t="s">
        <v>202</v>
      </c>
      <c r="B140" s="8" t="s">
        <v>115</v>
      </c>
      <c r="C140" s="2">
        <v>5.8823529411764698E-2</v>
      </c>
      <c r="D140" s="2">
        <v>0.16666666666666699</v>
      </c>
      <c r="E140" s="2">
        <v>4.7619047619047603E-2</v>
      </c>
      <c r="F140" s="2">
        <v>4.5454545454545497E-2</v>
      </c>
      <c r="G140" s="2">
        <v>4.3478260869565202E-2</v>
      </c>
      <c r="H140" s="2">
        <v>4.1666666666666699E-2</v>
      </c>
      <c r="I140" s="2">
        <v>0.08</v>
      </c>
      <c r="J140" s="2">
        <v>0.18518518518518501</v>
      </c>
      <c r="K140" s="2">
        <v>0.34375</v>
      </c>
      <c r="L140" s="2">
        <v>2.32558139534884E-2</v>
      </c>
      <c r="M140" s="2">
        <v>0.13636363636363599</v>
      </c>
      <c r="N140" s="3">
        <v>0.85185185185185197</v>
      </c>
      <c r="O140" s="3">
        <v>1.38095238095238</v>
      </c>
    </row>
    <row r="141" spans="1:15" x14ac:dyDescent="0.3">
      <c r="A141" s="8" t="s">
        <v>202</v>
      </c>
      <c r="B141" s="8" t="s">
        <v>16</v>
      </c>
      <c r="C141" s="2">
        <v>0</v>
      </c>
      <c r="D141" s="2">
        <v>0</v>
      </c>
      <c r="E141" s="2">
        <v>-0.42857142857142899</v>
      </c>
      <c r="F141" s="2">
        <v>0</v>
      </c>
      <c r="G141" s="2">
        <v>0</v>
      </c>
      <c r="H141" s="2">
        <v>0</v>
      </c>
      <c r="I141" s="2">
        <v>0</v>
      </c>
      <c r="J141" s="2">
        <v>0.25</v>
      </c>
      <c r="K141" s="2">
        <v>-0.2</v>
      </c>
      <c r="L141" s="2">
        <v>1.25</v>
      </c>
      <c r="M141" s="2">
        <v>0.22222222222222199</v>
      </c>
      <c r="N141" s="3">
        <v>1.75</v>
      </c>
      <c r="O141" s="3">
        <v>0.57142857142857095</v>
      </c>
    </row>
    <row r="142" spans="1:15" x14ac:dyDescent="0.3">
      <c r="A142" s="8" t="s">
        <v>202</v>
      </c>
      <c r="B142" s="8" t="s">
        <v>108</v>
      </c>
      <c r="C142" s="2">
        <v>-1.01010101010101E-2</v>
      </c>
      <c r="D142" s="2">
        <v>1.2755102040816301E-2</v>
      </c>
      <c r="E142" s="2">
        <v>0.105793450881612</v>
      </c>
      <c r="F142" s="2">
        <v>2.96127562642369E-2</v>
      </c>
      <c r="G142" s="2">
        <v>7.0796460176991094E-2</v>
      </c>
      <c r="H142" s="2">
        <v>3.9256198347107397E-2</v>
      </c>
      <c r="I142" s="2">
        <v>8.5487077534791206E-2</v>
      </c>
      <c r="J142" s="2">
        <v>-9.1575091575091597E-3</v>
      </c>
      <c r="K142" s="2">
        <v>2.2181146025878E-2</v>
      </c>
      <c r="L142" s="2">
        <v>0.14285714285714299</v>
      </c>
      <c r="M142" s="2">
        <v>0.106012658227848</v>
      </c>
      <c r="N142" s="3">
        <v>0.28021978021978</v>
      </c>
      <c r="O142" s="3">
        <v>0.76070528967254403</v>
      </c>
    </row>
    <row r="143" spans="1:15" x14ac:dyDescent="0.3">
      <c r="A143" s="8" t="s">
        <v>202</v>
      </c>
      <c r="B143" s="8" t="s">
        <v>109</v>
      </c>
      <c r="C143" s="2">
        <v>-4.4631710362047397E-2</v>
      </c>
      <c r="D143" s="2">
        <v>-3.4302515517804603E-2</v>
      </c>
      <c r="E143" s="2">
        <v>4.7361299052774003E-2</v>
      </c>
      <c r="F143" s="2">
        <v>-2.9392764857881101E-2</v>
      </c>
      <c r="G143" s="2">
        <v>-6.3227953410981697E-3</v>
      </c>
      <c r="H143" s="2">
        <v>-1.37307434695244E-2</v>
      </c>
      <c r="I143" s="2">
        <v>-2.20713073005093E-2</v>
      </c>
      <c r="J143" s="2">
        <v>-5.0347222222222203E-2</v>
      </c>
      <c r="K143" s="2">
        <v>-3.6563071297989001E-4</v>
      </c>
      <c r="L143" s="2">
        <v>-0.25749817117776203</v>
      </c>
      <c r="M143" s="2">
        <v>-0.19458128078817699</v>
      </c>
      <c r="N143" s="3">
        <v>-0.43229166666666702</v>
      </c>
      <c r="O143" s="3">
        <v>-0.44688768606224599</v>
      </c>
    </row>
    <row r="144" spans="1:15" x14ac:dyDescent="0.3">
      <c r="A144" s="11" t="s">
        <v>17</v>
      </c>
      <c r="B144" s="11" t="s">
        <v>17</v>
      </c>
      <c r="C144" s="3">
        <v>1.0599761248096201E-2</v>
      </c>
      <c r="D144" s="3">
        <v>3.84920877375206E-3</v>
      </c>
      <c r="E144" s="3">
        <v>5.7618178129437998E-3</v>
      </c>
      <c r="F144" s="3">
        <v>1.51087263484891E-2</v>
      </c>
      <c r="G144" s="3">
        <v>1.42678298193669E-2</v>
      </c>
      <c r="H144" s="3">
        <v>1.21275053388452E-2</v>
      </c>
      <c r="I144" s="3">
        <v>1.67634533488192E-2</v>
      </c>
      <c r="J144" s="3">
        <v>2.7929025625404599E-2</v>
      </c>
      <c r="K144" s="3">
        <v>2.17250384309077E-2</v>
      </c>
      <c r="L144" s="3">
        <v>6.9608091940688097E-3</v>
      </c>
      <c r="M144" s="3">
        <v>2.72547254725473E-2</v>
      </c>
      <c r="N144" s="3">
        <v>8.6395308989833594E-2</v>
      </c>
      <c r="O144" s="3">
        <v>0.157719618583891</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118</v>
      </c>
      <c r="B149" s="15"/>
    </row>
    <row r="150" spans="1:2" x14ac:dyDescent="0.3">
      <c r="A150" s="14" t="s">
        <v>45</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E400"/>
  <sheetViews>
    <sheetView showGridLines="0" workbookViewId="0"/>
  </sheetViews>
  <sheetFormatPr defaultColWidth="10.88671875" defaultRowHeight="14.4" x14ac:dyDescent="0.3"/>
  <cols>
    <col min="1" max="1" width="21.77734375" customWidth="1"/>
    <col min="2" max="2" width="5" customWidth="1"/>
    <col min="3" max="13" width="10.5546875" customWidth="1"/>
  </cols>
  <sheetData>
    <row r="1" spans="1:5" ht="15.6" x14ac:dyDescent="0.3">
      <c r="A1" s="12" t="s">
        <v>233</v>
      </c>
      <c r="B1" s="15"/>
    </row>
    <row r="2" spans="1:5" ht="15.6" x14ac:dyDescent="0.3">
      <c r="A2" s="12" t="s">
        <v>152</v>
      </c>
      <c r="B2" s="15"/>
    </row>
    <row r="3" spans="1:5" ht="15.6" x14ac:dyDescent="0.3">
      <c r="A3" s="12" t="s">
        <v>204</v>
      </c>
      <c r="B3" s="15"/>
    </row>
    <row r="4" spans="1:5" ht="15.6" x14ac:dyDescent="0.3">
      <c r="A4" s="12" t="s">
        <v>122</v>
      </c>
      <c r="B4" s="15"/>
    </row>
    <row r="5" spans="1:5" ht="15.6" x14ac:dyDescent="0.3">
      <c r="A5" s="12"/>
      <c r="B5" s="15"/>
    </row>
    <row r="6" spans="1:5" x14ac:dyDescent="0.3">
      <c r="A6" s="16" t="str">
        <f>HYPERLINK("#'Table of contents'!A94", "Back to contents")</f>
        <v>Back to contents</v>
      </c>
      <c r="B6" s="15"/>
    </row>
    <row r="7" spans="1:5" x14ac:dyDescent="0.3">
      <c r="A7" s="15"/>
      <c r="B7" s="15"/>
      <c r="C7" s="20" t="s">
        <v>34</v>
      </c>
      <c r="D7" s="21"/>
      <c r="E7" s="21"/>
    </row>
    <row r="8" spans="1:5" x14ac:dyDescent="0.3">
      <c r="A8" s="9" t="s">
        <v>39</v>
      </c>
      <c r="B8" s="9" t="s">
        <v>39</v>
      </c>
      <c r="C8" s="4" t="s">
        <v>9</v>
      </c>
      <c r="D8" s="4" t="s">
        <v>10</v>
      </c>
      <c r="E8" s="4" t="s">
        <v>11</v>
      </c>
    </row>
    <row r="9" spans="1:5" x14ac:dyDescent="0.3">
      <c r="A9" s="7" t="s">
        <v>196</v>
      </c>
      <c r="B9" s="7" t="s">
        <v>119</v>
      </c>
      <c r="C9" s="1">
        <v>198</v>
      </c>
      <c r="D9" s="1">
        <v>256</v>
      </c>
      <c r="E9" s="1">
        <v>266</v>
      </c>
    </row>
    <row r="10" spans="1:5" x14ac:dyDescent="0.3">
      <c r="A10" s="7" t="s">
        <v>196</v>
      </c>
      <c r="B10" s="7" t="s">
        <v>120</v>
      </c>
      <c r="C10" s="1">
        <v>5923</v>
      </c>
      <c r="D10" s="1">
        <v>6335</v>
      </c>
      <c r="E10" s="1">
        <v>6166</v>
      </c>
    </row>
    <row r="11" spans="1:5" x14ac:dyDescent="0.3">
      <c r="A11" s="7" t="s">
        <v>197</v>
      </c>
      <c r="B11" s="7" t="s">
        <v>119</v>
      </c>
      <c r="C11" s="1">
        <v>285</v>
      </c>
      <c r="D11" s="1">
        <v>370</v>
      </c>
      <c r="E11" s="1">
        <v>414</v>
      </c>
    </row>
    <row r="12" spans="1:5" x14ac:dyDescent="0.3">
      <c r="A12" s="7" t="s">
        <v>197</v>
      </c>
      <c r="B12" s="7" t="s">
        <v>120</v>
      </c>
      <c r="C12" s="1">
        <v>10764</v>
      </c>
      <c r="D12" s="1">
        <v>10462</v>
      </c>
      <c r="E12" s="1">
        <v>10756</v>
      </c>
    </row>
    <row r="13" spans="1:5" x14ac:dyDescent="0.3">
      <c r="A13" s="7" t="s">
        <v>198</v>
      </c>
      <c r="B13" s="7" t="s">
        <v>119</v>
      </c>
      <c r="C13" s="1">
        <v>334</v>
      </c>
      <c r="D13" s="1">
        <v>433</v>
      </c>
      <c r="E13" s="1">
        <v>471</v>
      </c>
    </row>
    <row r="14" spans="1:5" x14ac:dyDescent="0.3">
      <c r="A14" s="7" t="s">
        <v>198</v>
      </c>
      <c r="B14" s="7" t="s">
        <v>120</v>
      </c>
      <c r="C14" s="1">
        <v>10951</v>
      </c>
      <c r="D14" s="1">
        <v>10436</v>
      </c>
      <c r="E14" s="1">
        <v>10290</v>
      </c>
    </row>
    <row r="15" spans="1:5" x14ac:dyDescent="0.3">
      <c r="A15" s="7" t="s">
        <v>199</v>
      </c>
      <c r="B15" s="7" t="s">
        <v>119</v>
      </c>
      <c r="C15" s="1">
        <v>284</v>
      </c>
      <c r="D15" s="1">
        <v>381</v>
      </c>
      <c r="E15" s="1">
        <v>437</v>
      </c>
    </row>
    <row r="16" spans="1:5" x14ac:dyDescent="0.3">
      <c r="A16" s="7" t="s">
        <v>199</v>
      </c>
      <c r="B16" s="7" t="s">
        <v>120</v>
      </c>
      <c r="C16" s="1">
        <v>8934</v>
      </c>
      <c r="D16" s="1">
        <v>8982</v>
      </c>
      <c r="E16" s="1">
        <v>9290</v>
      </c>
    </row>
    <row r="17" spans="1:5" x14ac:dyDescent="0.3">
      <c r="A17" s="7" t="s">
        <v>200</v>
      </c>
      <c r="B17" s="7" t="s">
        <v>119</v>
      </c>
      <c r="C17" s="1">
        <v>229</v>
      </c>
      <c r="D17" s="1">
        <v>287</v>
      </c>
      <c r="E17" s="1">
        <v>380</v>
      </c>
    </row>
    <row r="18" spans="1:5" x14ac:dyDescent="0.3">
      <c r="A18" s="7" t="s">
        <v>200</v>
      </c>
      <c r="B18" s="7" t="s">
        <v>120</v>
      </c>
      <c r="C18" s="1">
        <v>7723</v>
      </c>
      <c r="D18" s="1">
        <v>7644</v>
      </c>
      <c r="E18" s="1">
        <v>8665</v>
      </c>
    </row>
    <row r="19" spans="1:5" x14ac:dyDescent="0.3">
      <c r="A19" s="7" t="s">
        <v>201</v>
      </c>
      <c r="B19" s="7" t="s">
        <v>119</v>
      </c>
      <c r="C19" s="1">
        <v>272</v>
      </c>
      <c r="D19" s="1">
        <v>403</v>
      </c>
      <c r="E19" s="1">
        <v>455</v>
      </c>
    </row>
    <row r="20" spans="1:5" x14ac:dyDescent="0.3">
      <c r="A20" s="7" t="s">
        <v>201</v>
      </c>
      <c r="B20" s="7" t="s">
        <v>120</v>
      </c>
      <c r="C20" s="1">
        <v>9837</v>
      </c>
      <c r="D20" s="1">
        <v>9883</v>
      </c>
      <c r="E20" s="1">
        <v>9964</v>
      </c>
    </row>
    <row r="21" spans="1:5" x14ac:dyDescent="0.3">
      <c r="A21" s="7" t="s">
        <v>202</v>
      </c>
      <c r="B21" s="7" t="s">
        <v>119</v>
      </c>
      <c r="C21" s="1">
        <v>300</v>
      </c>
      <c r="D21" s="1">
        <v>320</v>
      </c>
      <c r="E21" s="1">
        <v>363</v>
      </c>
    </row>
    <row r="22" spans="1:5" x14ac:dyDescent="0.3">
      <c r="A22" s="7" t="s">
        <v>202</v>
      </c>
      <c r="B22" s="7" t="s">
        <v>120</v>
      </c>
      <c r="C22" s="1">
        <v>8399</v>
      </c>
      <c r="D22" s="1">
        <v>7065</v>
      </c>
      <c r="E22" s="1">
        <v>7144</v>
      </c>
    </row>
    <row r="23" spans="1:5" x14ac:dyDescent="0.3">
      <c r="A23" s="10" t="s">
        <v>17</v>
      </c>
      <c r="B23" s="10" t="s">
        <v>17</v>
      </c>
      <c r="C23" s="5">
        <v>64433</v>
      </c>
      <c r="D23" s="5">
        <v>63257</v>
      </c>
      <c r="E23" s="5">
        <v>65061</v>
      </c>
    </row>
    <row r="24" spans="1:5" x14ac:dyDescent="0.3">
      <c r="A24" s="15"/>
      <c r="B24" s="15"/>
    </row>
    <row r="25" spans="1:5" x14ac:dyDescent="0.3">
      <c r="A25" s="15"/>
      <c r="B25" s="15"/>
    </row>
    <row r="26" spans="1:5" x14ac:dyDescent="0.3">
      <c r="A26" s="15"/>
      <c r="B26" s="15"/>
      <c r="C26" s="20" t="s">
        <v>35</v>
      </c>
      <c r="D26" s="21"/>
      <c r="E26" s="21"/>
    </row>
    <row r="27" spans="1:5" x14ac:dyDescent="0.3">
      <c r="A27" s="9" t="s">
        <v>39</v>
      </c>
      <c r="B27" s="9" t="s">
        <v>39</v>
      </c>
      <c r="C27" s="4" t="s">
        <v>9</v>
      </c>
      <c r="D27" s="4" t="s">
        <v>10</v>
      </c>
      <c r="E27" s="4" t="s">
        <v>11</v>
      </c>
    </row>
    <row r="28" spans="1:5" x14ac:dyDescent="0.3">
      <c r="A28" s="8" t="s">
        <v>196</v>
      </c>
      <c r="B28" s="8" t="s">
        <v>119</v>
      </c>
      <c r="C28" s="2">
        <v>3.2347655611828098E-2</v>
      </c>
      <c r="D28" s="2">
        <v>3.8840843574571397E-2</v>
      </c>
      <c r="E28" s="2">
        <v>4.1355721393034797E-2</v>
      </c>
    </row>
    <row r="29" spans="1:5" x14ac:dyDescent="0.3">
      <c r="A29" s="8" t="s">
        <v>196</v>
      </c>
      <c r="B29" s="8" t="s">
        <v>120</v>
      </c>
      <c r="C29" s="2">
        <v>0.96765234438817205</v>
      </c>
      <c r="D29" s="2">
        <v>0.96115915642542904</v>
      </c>
      <c r="E29" s="2">
        <v>0.95864427860696499</v>
      </c>
    </row>
    <row r="30" spans="1:5" x14ac:dyDescent="0.3">
      <c r="A30" s="8" t="s">
        <v>197</v>
      </c>
      <c r="B30" s="8" t="s">
        <v>119</v>
      </c>
      <c r="C30" s="2">
        <v>2.57941895194135E-2</v>
      </c>
      <c r="D30" s="2">
        <v>3.4158050221565699E-2</v>
      </c>
      <c r="E30" s="2">
        <v>3.7063563115487898E-2</v>
      </c>
    </row>
    <row r="31" spans="1:5" x14ac:dyDescent="0.3">
      <c r="A31" s="8" t="s">
        <v>197</v>
      </c>
      <c r="B31" s="8" t="s">
        <v>120</v>
      </c>
      <c r="C31" s="2">
        <v>0.97420581048058696</v>
      </c>
      <c r="D31" s="2">
        <v>0.96584194977843396</v>
      </c>
      <c r="E31" s="2">
        <v>0.96293643688451203</v>
      </c>
    </row>
    <row r="32" spans="1:5" x14ac:dyDescent="0.3">
      <c r="A32" s="8" t="s">
        <v>198</v>
      </c>
      <c r="B32" s="8" t="s">
        <v>119</v>
      </c>
      <c r="C32" s="2">
        <v>2.9596809924678801E-2</v>
      </c>
      <c r="D32" s="2">
        <v>3.9838071579722099E-2</v>
      </c>
      <c r="E32" s="2">
        <v>4.37691664343463E-2</v>
      </c>
    </row>
    <row r="33" spans="1:5" x14ac:dyDescent="0.3">
      <c r="A33" s="8" t="s">
        <v>198</v>
      </c>
      <c r="B33" s="8" t="s">
        <v>120</v>
      </c>
      <c r="C33" s="2">
        <v>0.97040319007532105</v>
      </c>
      <c r="D33" s="2">
        <v>0.96016192842027803</v>
      </c>
      <c r="E33" s="2">
        <v>0.95623083356565397</v>
      </c>
    </row>
    <row r="34" spans="1:5" x14ac:dyDescent="0.3">
      <c r="A34" s="8" t="s">
        <v>199</v>
      </c>
      <c r="B34" s="8" t="s">
        <v>119</v>
      </c>
      <c r="C34" s="2">
        <v>3.08092861792146E-2</v>
      </c>
      <c r="D34" s="2">
        <v>4.0692085869913498E-2</v>
      </c>
      <c r="E34" s="2">
        <v>4.4926493266166302E-2</v>
      </c>
    </row>
    <row r="35" spans="1:5" x14ac:dyDescent="0.3">
      <c r="A35" s="8" t="s">
        <v>199</v>
      </c>
      <c r="B35" s="8" t="s">
        <v>120</v>
      </c>
      <c r="C35" s="2">
        <v>0.96919071382078503</v>
      </c>
      <c r="D35" s="2">
        <v>0.95930791413008698</v>
      </c>
      <c r="E35" s="2">
        <v>0.95507350673383395</v>
      </c>
    </row>
    <row r="36" spans="1:5" x14ac:dyDescent="0.3">
      <c r="A36" s="8" t="s">
        <v>200</v>
      </c>
      <c r="B36" s="8" t="s">
        <v>119</v>
      </c>
      <c r="C36" s="2">
        <v>2.8797786720321902E-2</v>
      </c>
      <c r="D36" s="2">
        <v>3.6187113857016798E-2</v>
      </c>
      <c r="E36" s="2">
        <v>4.20121614151465E-2</v>
      </c>
    </row>
    <row r="37" spans="1:5" x14ac:dyDescent="0.3">
      <c r="A37" s="8" t="s">
        <v>200</v>
      </c>
      <c r="B37" s="8" t="s">
        <v>120</v>
      </c>
      <c r="C37" s="2">
        <v>0.97120221327967804</v>
      </c>
      <c r="D37" s="2">
        <v>0.96381288614298299</v>
      </c>
      <c r="E37" s="2">
        <v>0.95798783858485304</v>
      </c>
    </row>
    <row r="38" spans="1:5" x14ac:dyDescent="0.3">
      <c r="A38" s="8" t="s">
        <v>201</v>
      </c>
      <c r="B38" s="8" t="s">
        <v>119</v>
      </c>
      <c r="C38" s="2">
        <v>2.6906716787021501E-2</v>
      </c>
      <c r="D38" s="2">
        <v>3.9179467237021197E-2</v>
      </c>
      <c r="E38" s="2">
        <v>4.3670217871196897E-2</v>
      </c>
    </row>
    <row r="39" spans="1:5" x14ac:dyDescent="0.3">
      <c r="A39" s="8" t="s">
        <v>201</v>
      </c>
      <c r="B39" s="8" t="s">
        <v>120</v>
      </c>
      <c r="C39" s="2">
        <v>0.97309328321297806</v>
      </c>
      <c r="D39" s="2">
        <v>0.96082053276297896</v>
      </c>
      <c r="E39" s="2">
        <v>0.95632978212880304</v>
      </c>
    </row>
    <row r="40" spans="1:5" x14ac:dyDescent="0.3">
      <c r="A40" s="8" t="s">
        <v>202</v>
      </c>
      <c r="B40" s="8" t="s">
        <v>119</v>
      </c>
      <c r="C40" s="2">
        <v>3.4486722611794501E-2</v>
      </c>
      <c r="D40" s="2">
        <v>4.3331076506431997E-2</v>
      </c>
      <c r="E40" s="2">
        <v>4.8354868789130097E-2</v>
      </c>
    </row>
    <row r="41" spans="1:5" x14ac:dyDescent="0.3">
      <c r="A41" s="8" t="s">
        <v>202</v>
      </c>
      <c r="B41" s="8" t="s">
        <v>120</v>
      </c>
      <c r="C41" s="2">
        <v>0.96551327738820603</v>
      </c>
      <c r="D41" s="2">
        <v>0.95666892349356802</v>
      </c>
      <c r="E41" s="2">
        <v>0.95164513121087002</v>
      </c>
    </row>
    <row r="42" spans="1:5" x14ac:dyDescent="0.3">
      <c r="A42" s="15"/>
      <c r="B42" s="15"/>
    </row>
    <row r="43" spans="1:5" x14ac:dyDescent="0.3">
      <c r="A43" s="13" t="s">
        <v>40</v>
      </c>
      <c r="B43" s="15"/>
    </row>
    <row r="44" spans="1:5" x14ac:dyDescent="0.3">
      <c r="A44" s="14" t="s">
        <v>41</v>
      </c>
      <c r="B44" s="15"/>
    </row>
    <row r="45" spans="1:5" x14ac:dyDescent="0.3">
      <c r="A45" s="14" t="s">
        <v>42</v>
      </c>
      <c r="B45" s="15"/>
    </row>
    <row r="46" spans="1:5" x14ac:dyDescent="0.3">
      <c r="A46" s="14" t="s">
        <v>123</v>
      </c>
      <c r="B46" s="15"/>
    </row>
    <row r="47" spans="1:5" x14ac:dyDescent="0.3">
      <c r="A47" s="14" t="s">
        <v>45</v>
      </c>
      <c r="B47" s="15"/>
    </row>
    <row r="48" spans="1:5" x14ac:dyDescent="0.3">
      <c r="A48" s="15"/>
      <c r="B48" s="15"/>
    </row>
    <row r="49" spans="1:2" x14ac:dyDescent="0.3">
      <c r="A49" s="15"/>
      <c r="B49" s="15"/>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row r="58" spans="1:2" x14ac:dyDescent="0.3">
      <c r="A58" s="15"/>
      <c r="B58" s="15"/>
    </row>
    <row r="59" spans="1:2" x14ac:dyDescent="0.3">
      <c r="A59" s="15"/>
      <c r="B59" s="15"/>
    </row>
    <row r="60" spans="1:2" x14ac:dyDescent="0.3">
      <c r="A60" s="15"/>
      <c r="B60" s="15"/>
    </row>
    <row r="61" spans="1:2" x14ac:dyDescent="0.3">
      <c r="A61" s="15"/>
      <c r="B61" s="15"/>
    </row>
    <row r="62" spans="1:2" x14ac:dyDescent="0.3">
      <c r="A62" s="15"/>
      <c r="B62" s="15"/>
    </row>
    <row r="63" spans="1:2" x14ac:dyDescent="0.3">
      <c r="A63" s="15"/>
      <c r="B63" s="15"/>
    </row>
    <row r="64" spans="1:2" x14ac:dyDescent="0.3">
      <c r="A64" s="15"/>
      <c r="B64" s="15"/>
    </row>
    <row r="65" spans="1:2" x14ac:dyDescent="0.3">
      <c r="A65" s="15"/>
      <c r="B65" s="15"/>
    </row>
    <row r="66" spans="1:2" x14ac:dyDescent="0.3">
      <c r="A66" s="15"/>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2">
    <mergeCell ref="C7:E7"/>
    <mergeCell ref="C26:E2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N400"/>
  <sheetViews>
    <sheetView showGridLines="0" workbookViewId="0"/>
  </sheetViews>
  <sheetFormatPr defaultColWidth="10.88671875" defaultRowHeight="14.4" x14ac:dyDescent="0.3"/>
  <cols>
    <col min="1" max="1" width="21.77734375" customWidth="1"/>
    <col min="2" max="2" width="10.44140625" customWidth="1"/>
    <col min="3" max="12" width="10.5546875" customWidth="1"/>
  </cols>
  <sheetData>
    <row r="1" spans="1:13" ht="15.6" x14ac:dyDescent="0.3">
      <c r="A1" s="12" t="s">
        <v>234</v>
      </c>
    </row>
    <row r="2" spans="1:13" ht="15.6" x14ac:dyDescent="0.3">
      <c r="A2" s="12" t="s">
        <v>163</v>
      </c>
    </row>
    <row r="3" spans="1:13" ht="15.6" x14ac:dyDescent="0.3">
      <c r="A3" s="12" t="s">
        <v>204</v>
      </c>
    </row>
    <row r="4" spans="1:13" x14ac:dyDescent="0.3">
      <c r="A4" s="15"/>
    </row>
    <row r="5" spans="1:13" x14ac:dyDescent="0.3">
      <c r="A5" s="15"/>
    </row>
    <row r="6" spans="1:13" x14ac:dyDescent="0.3">
      <c r="A6" s="16" t="str">
        <f>HYPERLINK("#'Table of contents'!A95", "Back to contents")</f>
        <v>Back to contents</v>
      </c>
    </row>
    <row r="7" spans="1:13" x14ac:dyDescent="0.3">
      <c r="A7" s="15"/>
      <c r="B7" s="20" t="s">
        <v>34</v>
      </c>
      <c r="C7" s="21"/>
      <c r="D7" s="21"/>
      <c r="E7" s="21"/>
      <c r="F7" s="21"/>
      <c r="G7" s="21"/>
      <c r="H7" s="21"/>
      <c r="I7" s="21"/>
      <c r="J7" s="21"/>
      <c r="K7" s="21"/>
      <c r="L7" s="21"/>
      <c r="M7" s="21"/>
    </row>
    <row r="8" spans="1:13" x14ac:dyDescent="0.3">
      <c r="A8" s="9" t="s">
        <v>39</v>
      </c>
      <c r="B8" s="4" t="s">
        <v>0</v>
      </c>
      <c r="C8" s="4" t="s">
        <v>1</v>
      </c>
      <c r="D8" s="4" t="s">
        <v>2</v>
      </c>
      <c r="E8" s="4" t="s">
        <v>3</v>
      </c>
      <c r="F8" s="4" t="s">
        <v>4</v>
      </c>
      <c r="G8" s="4" t="s">
        <v>5</v>
      </c>
      <c r="H8" s="4" t="s">
        <v>6</v>
      </c>
      <c r="I8" s="4" t="s">
        <v>7</v>
      </c>
      <c r="J8" s="4" t="s">
        <v>8</v>
      </c>
      <c r="K8" s="4" t="s">
        <v>9</v>
      </c>
      <c r="L8" s="4" t="s">
        <v>10</v>
      </c>
      <c r="M8" s="4" t="s">
        <v>11</v>
      </c>
    </row>
    <row r="9" spans="1:13" x14ac:dyDescent="0.3">
      <c r="A9" s="7" t="s">
        <v>196</v>
      </c>
      <c r="B9" s="1">
        <v>5311</v>
      </c>
      <c r="C9" s="1">
        <v>5491</v>
      </c>
      <c r="D9" s="1">
        <v>5539</v>
      </c>
      <c r="E9" s="1">
        <v>5674</v>
      </c>
      <c r="F9" s="1">
        <v>5856</v>
      </c>
      <c r="G9" s="1">
        <v>6068</v>
      </c>
      <c r="H9" s="1">
        <v>6244</v>
      </c>
      <c r="I9" s="1">
        <v>6400</v>
      </c>
      <c r="J9" s="1">
        <v>6565</v>
      </c>
      <c r="K9" s="1">
        <v>6789</v>
      </c>
      <c r="L9" s="1">
        <v>6970</v>
      </c>
      <c r="M9" s="1">
        <v>7232</v>
      </c>
    </row>
    <row r="10" spans="1:13" x14ac:dyDescent="0.3">
      <c r="A10" s="7" t="s">
        <v>197</v>
      </c>
      <c r="B10" s="1">
        <v>12328</v>
      </c>
      <c r="C10" s="1">
        <v>13170</v>
      </c>
      <c r="D10" s="1">
        <v>13615</v>
      </c>
      <c r="E10" s="1">
        <v>13910</v>
      </c>
      <c r="F10" s="1">
        <v>14482</v>
      </c>
      <c r="G10" s="1">
        <v>15010</v>
      </c>
      <c r="H10" s="1">
        <v>15537</v>
      </c>
      <c r="I10" s="1">
        <v>15893</v>
      </c>
      <c r="J10" s="1">
        <v>16493</v>
      </c>
      <c r="K10" s="1">
        <v>16659</v>
      </c>
      <c r="L10" s="1">
        <v>17208</v>
      </c>
      <c r="M10" s="1">
        <v>17815</v>
      </c>
    </row>
    <row r="11" spans="1:13" x14ac:dyDescent="0.3">
      <c r="A11" s="7" t="s">
        <v>198</v>
      </c>
      <c r="B11" s="1">
        <v>8836</v>
      </c>
      <c r="C11" s="1">
        <v>9130</v>
      </c>
      <c r="D11" s="1">
        <v>9288</v>
      </c>
      <c r="E11" s="1">
        <v>9509</v>
      </c>
      <c r="F11" s="1">
        <v>9837</v>
      </c>
      <c r="G11" s="1">
        <v>10100</v>
      </c>
      <c r="H11" s="1">
        <v>10340</v>
      </c>
      <c r="I11" s="1">
        <v>10610</v>
      </c>
      <c r="J11" s="1">
        <v>10957</v>
      </c>
      <c r="K11" s="1">
        <v>11169</v>
      </c>
      <c r="L11" s="1">
        <v>11476</v>
      </c>
      <c r="M11" s="1">
        <v>11906</v>
      </c>
    </row>
    <row r="12" spans="1:13" x14ac:dyDescent="0.3">
      <c r="A12" s="7" t="s">
        <v>199</v>
      </c>
      <c r="B12" s="1">
        <v>8062</v>
      </c>
      <c r="C12" s="1">
        <v>8328</v>
      </c>
      <c r="D12" s="1">
        <v>8464</v>
      </c>
      <c r="E12" s="1">
        <v>8595</v>
      </c>
      <c r="F12" s="1">
        <v>8821</v>
      </c>
      <c r="G12" s="1">
        <v>9091</v>
      </c>
      <c r="H12" s="1">
        <v>9264</v>
      </c>
      <c r="I12" s="1">
        <v>9423</v>
      </c>
      <c r="J12" s="1">
        <v>9709</v>
      </c>
      <c r="K12" s="1">
        <v>9941</v>
      </c>
      <c r="L12" s="1">
        <v>10229</v>
      </c>
      <c r="M12" s="1">
        <v>10550</v>
      </c>
    </row>
    <row r="13" spans="1:13" x14ac:dyDescent="0.3">
      <c r="A13" s="7" t="s">
        <v>200</v>
      </c>
      <c r="B13" s="1">
        <v>6909</v>
      </c>
      <c r="C13" s="1">
        <v>7138</v>
      </c>
      <c r="D13" s="1">
        <v>7390</v>
      </c>
      <c r="E13" s="1">
        <v>7566</v>
      </c>
      <c r="F13" s="1">
        <v>7761</v>
      </c>
      <c r="G13" s="1">
        <v>7982</v>
      </c>
      <c r="H13" s="1">
        <v>8169</v>
      </c>
      <c r="I13" s="1">
        <v>8437</v>
      </c>
      <c r="J13" s="1">
        <v>8713</v>
      </c>
      <c r="K13" s="1">
        <v>8921</v>
      </c>
      <c r="L13" s="1">
        <v>9184</v>
      </c>
      <c r="M13" s="1">
        <v>9537</v>
      </c>
    </row>
    <row r="14" spans="1:13" x14ac:dyDescent="0.3">
      <c r="A14" s="7" t="s">
        <v>201</v>
      </c>
      <c r="B14" s="1">
        <v>8024</v>
      </c>
      <c r="C14" s="1">
        <v>8187</v>
      </c>
      <c r="D14" s="1">
        <v>8400</v>
      </c>
      <c r="E14" s="1">
        <v>8589</v>
      </c>
      <c r="F14" s="1">
        <v>8809</v>
      </c>
      <c r="G14" s="1">
        <v>9046</v>
      </c>
      <c r="H14" s="1">
        <v>9342</v>
      </c>
      <c r="I14" s="1">
        <v>9527</v>
      </c>
      <c r="J14" s="1">
        <v>9839</v>
      </c>
      <c r="K14" s="1">
        <v>10082</v>
      </c>
      <c r="L14" s="1">
        <v>10342</v>
      </c>
      <c r="M14" s="1">
        <v>10723</v>
      </c>
    </row>
    <row r="15" spans="1:13" x14ac:dyDescent="0.3">
      <c r="A15" s="7" t="s">
        <v>202</v>
      </c>
      <c r="B15" s="1">
        <v>4870</v>
      </c>
      <c r="C15" s="1">
        <v>5034</v>
      </c>
      <c r="D15" s="1">
        <v>5156</v>
      </c>
      <c r="E15" s="1">
        <v>5329</v>
      </c>
      <c r="F15" s="1">
        <v>5489</v>
      </c>
      <c r="G15" s="1">
        <v>5686</v>
      </c>
      <c r="H15" s="1">
        <v>5852</v>
      </c>
      <c r="I15" s="1">
        <v>6038</v>
      </c>
      <c r="J15" s="1">
        <v>6257</v>
      </c>
      <c r="K15" s="1">
        <v>6434</v>
      </c>
      <c r="L15" s="1">
        <v>6637</v>
      </c>
      <c r="M15" s="1">
        <v>6861</v>
      </c>
    </row>
    <row r="16" spans="1:13" x14ac:dyDescent="0.3">
      <c r="A16" s="10" t="s">
        <v>17</v>
      </c>
      <c r="B16" s="5">
        <v>54340</v>
      </c>
      <c r="C16" s="5">
        <v>56478</v>
      </c>
      <c r="D16" s="5">
        <v>57852</v>
      </c>
      <c r="E16" s="5">
        <v>59172</v>
      </c>
      <c r="F16" s="5">
        <v>61055</v>
      </c>
      <c r="G16" s="5">
        <v>62983</v>
      </c>
      <c r="H16" s="5">
        <v>64748</v>
      </c>
      <c r="I16" s="5">
        <v>66328</v>
      </c>
      <c r="J16" s="5">
        <v>68533</v>
      </c>
      <c r="K16" s="5">
        <v>69995</v>
      </c>
      <c r="L16" s="5">
        <v>72046</v>
      </c>
      <c r="M16" s="5">
        <v>74624</v>
      </c>
    </row>
    <row r="17" spans="1:14" x14ac:dyDescent="0.3">
      <c r="A17" s="15"/>
    </row>
    <row r="18" spans="1:14" x14ac:dyDescent="0.3">
      <c r="A18" s="15"/>
    </row>
    <row r="19" spans="1:14" x14ac:dyDescent="0.3">
      <c r="A19" s="15"/>
      <c r="B19" s="20" t="s">
        <v>35</v>
      </c>
      <c r="C19" s="21"/>
      <c r="D19" s="21"/>
      <c r="E19" s="21"/>
      <c r="F19" s="21"/>
      <c r="G19" s="21"/>
      <c r="H19" s="21"/>
      <c r="I19" s="21"/>
      <c r="J19" s="21"/>
      <c r="K19" s="21"/>
      <c r="L19" s="21"/>
      <c r="M19" s="21"/>
    </row>
    <row r="20" spans="1:14" x14ac:dyDescent="0.3">
      <c r="A20" s="9" t="s">
        <v>39</v>
      </c>
      <c r="B20" s="4" t="s">
        <v>0</v>
      </c>
      <c r="C20" s="4" t="s">
        <v>1</v>
      </c>
      <c r="D20" s="4" t="s">
        <v>2</v>
      </c>
      <c r="E20" s="4" t="s">
        <v>3</v>
      </c>
      <c r="F20" s="4" t="s">
        <v>4</v>
      </c>
      <c r="G20" s="4" t="s">
        <v>5</v>
      </c>
      <c r="H20" s="4" t="s">
        <v>6</v>
      </c>
      <c r="I20" s="4" t="s">
        <v>7</v>
      </c>
      <c r="J20" s="4" t="s">
        <v>8</v>
      </c>
      <c r="K20" s="4" t="s">
        <v>9</v>
      </c>
      <c r="L20" s="4" t="s">
        <v>10</v>
      </c>
      <c r="M20" s="4" t="s">
        <v>11</v>
      </c>
    </row>
    <row r="21" spans="1:14" x14ac:dyDescent="0.3">
      <c r="A21" s="8" t="s">
        <v>196</v>
      </c>
      <c r="B21" s="2">
        <v>9.7736474052263503E-2</v>
      </c>
      <c r="C21" s="2">
        <v>9.7223697723007194E-2</v>
      </c>
      <c r="D21" s="2">
        <v>9.5744313074742404E-2</v>
      </c>
      <c r="E21" s="2">
        <v>9.5889947948353996E-2</v>
      </c>
      <c r="F21" s="2">
        <v>9.5913520596183799E-2</v>
      </c>
      <c r="G21" s="2">
        <v>9.6343457758442802E-2</v>
      </c>
      <c r="H21" s="2">
        <v>9.6435411132390195E-2</v>
      </c>
      <c r="I21" s="2">
        <v>9.6490170063924699E-2</v>
      </c>
      <c r="J21" s="2">
        <v>9.57932674769819E-2</v>
      </c>
      <c r="K21" s="2">
        <v>9.6992642331595103E-2</v>
      </c>
      <c r="L21" s="2">
        <v>9.6743747050495502E-2</v>
      </c>
      <c r="M21" s="2">
        <v>9.6912521440823296E-2</v>
      </c>
    </row>
    <row r="22" spans="1:14" x14ac:dyDescent="0.3">
      <c r="A22" s="8" t="s">
        <v>197</v>
      </c>
      <c r="B22" s="2">
        <v>0.22686786897313199</v>
      </c>
      <c r="C22" s="2">
        <v>0.23318814405609301</v>
      </c>
      <c r="D22" s="2">
        <v>0.23534190693493701</v>
      </c>
      <c r="E22" s="2">
        <v>0.23507740147367001</v>
      </c>
      <c r="F22" s="2">
        <v>0.237195970845959</v>
      </c>
      <c r="G22" s="2">
        <v>0.23831827636028799</v>
      </c>
      <c r="H22" s="2">
        <v>0.23996107987891499</v>
      </c>
      <c r="I22" s="2">
        <v>0.239612230129056</v>
      </c>
      <c r="J22" s="2">
        <v>0.24065778530051199</v>
      </c>
      <c r="K22" s="2">
        <v>0.238002714479606</v>
      </c>
      <c r="L22" s="2">
        <v>0.23884740304805299</v>
      </c>
      <c r="M22" s="2">
        <v>0.238730167238422</v>
      </c>
    </row>
    <row r="23" spans="1:14" x14ac:dyDescent="0.3">
      <c r="A23" s="8" t="s">
        <v>198</v>
      </c>
      <c r="B23" s="2">
        <v>0.16260581523739401</v>
      </c>
      <c r="C23" s="2">
        <v>0.16165586600092099</v>
      </c>
      <c r="D23" s="2">
        <v>0.16054760423148701</v>
      </c>
      <c r="E23" s="2">
        <v>0.16070100723315101</v>
      </c>
      <c r="F23" s="2">
        <v>0.161117025632626</v>
      </c>
      <c r="G23" s="2">
        <v>0.16036073226108599</v>
      </c>
      <c r="H23" s="2">
        <v>0.159696052387719</v>
      </c>
      <c r="I23" s="2">
        <v>0.15996261005910001</v>
      </c>
      <c r="J23" s="2">
        <v>0.159879182291743</v>
      </c>
      <c r="K23" s="2">
        <v>0.159568540610044</v>
      </c>
      <c r="L23" s="2">
        <v>0.15928712211642601</v>
      </c>
      <c r="M23" s="2">
        <v>0.159546526586621</v>
      </c>
    </row>
    <row r="24" spans="1:14" x14ac:dyDescent="0.3">
      <c r="A24" s="8" t="s">
        <v>199</v>
      </c>
      <c r="B24" s="2">
        <v>0.148362164151638</v>
      </c>
      <c r="C24" s="2">
        <v>0.14745564644640399</v>
      </c>
      <c r="D24" s="2">
        <v>0.14630436285694501</v>
      </c>
      <c r="E24" s="2">
        <v>0.14525451226931699</v>
      </c>
      <c r="F24" s="2">
        <v>0.14447629186798799</v>
      </c>
      <c r="G24" s="2">
        <v>0.144340536335202</v>
      </c>
      <c r="H24" s="2">
        <v>0.1430777784642</v>
      </c>
      <c r="I24" s="2">
        <v>0.14206669883005699</v>
      </c>
      <c r="J24" s="2">
        <v>0.14166897698918801</v>
      </c>
      <c r="K24" s="2">
        <v>0.14202443031645101</v>
      </c>
      <c r="L24" s="2">
        <v>0.141978735807678</v>
      </c>
      <c r="M24" s="2">
        <v>0.141375428816467</v>
      </c>
    </row>
    <row r="25" spans="1:14" x14ac:dyDescent="0.3">
      <c r="A25" s="8" t="s">
        <v>200</v>
      </c>
      <c r="B25" s="2">
        <v>0.127143908722856</v>
      </c>
      <c r="C25" s="2">
        <v>0.12638549523708301</v>
      </c>
      <c r="D25" s="2">
        <v>0.12773974970614699</v>
      </c>
      <c r="E25" s="2">
        <v>0.12786453052119201</v>
      </c>
      <c r="F25" s="2">
        <v>0.12711489640488099</v>
      </c>
      <c r="G25" s="2">
        <v>0.12673261038693001</v>
      </c>
      <c r="H25" s="2">
        <v>0.12616605918329499</v>
      </c>
      <c r="I25" s="2">
        <v>0.127201182004583</v>
      </c>
      <c r="J25" s="2">
        <v>0.12713583237272599</v>
      </c>
      <c r="K25" s="2">
        <v>0.12745196085434701</v>
      </c>
      <c r="L25" s="2">
        <v>0.12747411376065301</v>
      </c>
      <c r="M25" s="2">
        <v>0.12780070754716999</v>
      </c>
    </row>
    <row r="26" spans="1:14" x14ac:dyDescent="0.3">
      <c r="A26" s="8" t="s">
        <v>201</v>
      </c>
      <c r="B26" s="2">
        <v>0.14766286345233701</v>
      </c>
      <c r="C26" s="2">
        <v>0.14495909911824101</v>
      </c>
      <c r="D26" s="2">
        <v>0.145198091682224</v>
      </c>
      <c r="E26" s="2">
        <v>0.14515311295883199</v>
      </c>
      <c r="F26" s="2">
        <v>0.14427974776840599</v>
      </c>
      <c r="G26" s="2">
        <v>0.143626057825127</v>
      </c>
      <c r="H26" s="2">
        <v>0.14428244887873001</v>
      </c>
      <c r="I26" s="2">
        <v>0.14363466409359499</v>
      </c>
      <c r="J26" s="2">
        <v>0.14356587337487101</v>
      </c>
      <c r="K26" s="2">
        <v>0.14403885991856599</v>
      </c>
      <c r="L26" s="2">
        <v>0.14354717819171101</v>
      </c>
      <c r="M26" s="2">
        <v>0.143693717838765</v>
      </c>
    </row>
    <row r="27" spans="1:14" x14ac:dyDescent="0.3">
      <c r="A27" s="8" t="s">
        <v>202</v>
      </c>
      <c r="B27" s="2">
        <v>8.9620905410379106E-2</v>
      </c>
      <c r="C27" s="2">
        <v>8.9132051418251396E-2</v>
      </c>
      <c r="D27" s="2">
        <v>8.9123971513517294E-2</v>
      </c>
      <c r="E27" s="2">
        <v>9.0059487595484294E-2</v>
      </c>
      <c r="F27" s="2">
        <v>8.9902546883957102E-2</v>
      </c>
      <c r="G27" s="2">
        <v>9.0278329072924393E-2</v>
      </c>
      <c r="H27" s="2">
        <v>9.0381170074751299E-2</v>
      </c>
      <c r="I27" s="2">
        <v>9.1032444819684005E-2</v>
      </c>
      <c r="J27" s="2">
        <v>9.1299082193979503E-2</v>
      </c>
      <c r="K27" s="2">
        <v>9.1920851489392094E-2</v>
      </c>
      <c r="L27" s="2">
        <v>9.2121700024984002E-2</v>
      </c>
      <c r="M27" s="2">
        <v>9.1940930531732398E-2</v>
      </c>
    </row>
    <row r="28" spans="1:14" x14ac:dyDescent="0.3">
      <c r="A28" s="15"/>
    </row>
    <row r="29" spans="1:14" x14ac:dyDescent="0.3">
      <c r="A29" s="15"/>
    </row>
    <row r="30" spans="1:14" x14ac:dyDescent="0.3">
      <c r="A30" s="15"/>
      <c r="B30" s="20" t="s">
        <v>36</v>
      </c>
      <c r="C30" s="20"/>
      <c r="D30" s="20"/>
      <c r="E30" s="20"/>
      <c r="F30" s="20"/>
      <c r="G30" s="20"/>
      <c r="H30" s="20"/>
      <c r="I30" s="20"/>
      <c r="J30" s="20"/>
      <c r="K30" s="20"/>
      <c r="L30" s="20"/>
      <c r="M30" s="6" t="s">
        <v>37</v>
      </c>
      <c r="N30" s="6" t="s">
        <v>38</v>
      </c>
    </row>
    <row r="31" spans="1:14" x14ac:dyDescent="0.3">
      <c r="A31" s="9" t="s">
        <v>39</v>
      </c>
      <c r="B31" s="4" t="s">
        <v>18</v>
      </c>
      <c r="C31" s="4" t="s">
        <v>19</v>
      </c>
      <c r="D31" s="4" t="s">
        <v>20</v>
      </c>
      <c r="E31" s="4" t="s">
        <v>21</v>
      </c>
      <c r="F31" s="4" t="s">
        <v>22</v>
      </c>
      <c r="G31" s="4" t="s">
        <v>23</v>
      </c>
      <c r="H31" s="4" t="s">
        <v>24</v>
      </c>
      <c r="I31" s="4" t="s">
        <v>25</v>
      </c>
      <c r="J31" s="4" t="s">
        <v>26</v>
      </c>
      <c r="K31" s="4" t="s">
        <v>27</v>
      </c>
      <c r="L31" s="4" t="s">
        <v>28</v>
      </c>
      <c r="M31" s="4" t="s">
        <v>29</v>
      </c>
      <c r="N31" s="4" t="s">
        <v>30</v>
      </c>
    </row>
    <row r="32" spans="1:14" x14ac:dyDescent="0.3">
      <c r="A32" s="8" t="s">
        <v>196</v>
      </c>
      <c r="B32" s="2">
        <v>3.3891922425155298E-2</v>
      </c>
      <c r="C32" s="2">
        <v>8.7415771262065196E-3</v>
      </c>
      <c r="D32" s="2">
        <v>2.4372630438707299E-2</v>
      </c>
      <c r="E32" s="2">
        <v>3.2076136764187503E-2</v>
      </c>
      <c r="F32" s="2">
        <v>3.6202185792349698E-2</v>
      </c>
      <c r="G32" s="2">
        <v>2.9004614370468002E-2</v>
      </c>
      <c r="H32" s="2">
        <v>2.4983984625240201E-2</v>
      </c>
      <c r="I32" s="2">
        <v>2.5781249999999999E-2</v>
      </c>
      <c r="J32" s="2">
        <v>3.4120335110434101E-2</v>
      </c>
      <c r="K32" s="2">
        <v>2.6660774782736801E-2</v>
      </c>
      <c r="L32" s="2">
        <v>3.7589670014347203E-2</v>
      </c>
      <c r="M32" s="3">
        <v>0.13</v>
      </c>
      <c r="N32" s="3">
        <v>0.30565083950171501</v>
      </c>
    </row>
    <row r="33" spans="1:14" x14ac:dyDescent="0.3">
      <c r="A33" s="8" t="s">
        <v>197</v>
      </c>
      <c r="B33" s="2">
        <v>6.829980532122E-2</v>
      </c>
      <c r="C33" s="2">
        <v>3.3788914198937002E-2</v>
      </c>
      <c r="D33" s="2">
        <v>2.1667278736687501E-2</v>
      </c>
      <c r="E33" s="2">
        <v>4.1121495327102797E-2</v>
      </c>
      <c r="F33" s="2">
        <v>3.6459052617041798E-2</v>
      </c>
      <c r="G33" s="2">
        <v>3.5109926715523002E-2</v>
      </c>
      <c r="H33" s="2">
        <v>2.291304627663E-2</v>
      </c>
      <c r="I33" s="2">
        <v>3.7752469640722298E-2</v>
      </c>
      <c r="J33" s="2">
        <v>1.00648760080034E-2</v>
      </c>
      <c r="K33" s="2">
        <v>3.2955159373311699E-2</v>
      </c>
      <c r="L33" s="2">
        <v>3.52742910274291E-2</v>
      </c>
      <c r="M33" s="3">
        <v>0.120933744415781</v>
      </c>
      <c r="N33" s="3">
        <v>0.30848329048843198</v>
      </c>
    </row>
    <row r="34" spans="1:14" x14ac:dyDescent="0.3">
      <c r="A34" s="8" t="s">
        <v>198</v>
      </c>
      <c r="B34" s="2">
        <v>3.3272974196468998E-2</v>
      </c>
      <c r="C34" s="2">
        <v>1.73055859802848E-2</v>
      </c>
      <c r="D34" s="2">
        <v>2.37941429801895E-2</v>
      </c>
      <c r="E34" s="2">
        <v>3.4493637606478098E-2</v>
      </c>
      <c r="F34" s="2">
        <v>2.6735793432957199E-2</v>
      </c>
      <c r="G34" s="2">
        <v>2.3762376237623801E-2</v>
      </c>
      <c r="H34" s="2">
        <v>2.6112185686653799E-2</v>
      </c>
      <c r="I34" s="2">
        <v>3.2704995287464698E-2</v>
      </c>
      <c r="J34" s="2">
        <v>1.93483617778589E-2</v>
      </c>
      <c r="K34" s="2">
        <v>2.7486793804279701E-2</v>
      </c>
      <c r="L34" s="2">
        <v>3.7469501568490798E-2</v>
      </c>
      <c r="M34" s="3">
        <v>0.122148916116871</v>
      </c>
      <c r="N34" s="3">
        <v>0.28186907838070602</v>
      </c>
    </row>
    <row r="35" spans="1:14" x14ac:dyDescent="0.3">
      <c r="A35" s="8" t="s">
        <v>199</v>
      </c>
      <c r="B35" s="2">
        <v>3.2994294219796598E-2</v>
      </c>
      <c r="C35" s="2">
        <v>1.6330451488952898E-2</v>
      </c>
      <c r="D35" s="2">
        <v>1.54773156899811E-2</v>
      </c>
      <c r="E35" s="2">
        <v>2.6294357184409499E-2</v>
      </c>
      <c r="F35" s="2">
        <v>3.0608774515361099E-2</v>
      </c>
      <c r="G35" s="2">
        <v>1.9029809701902999E-2</v>
      </c>
      <c r="H35" s="2">
        <v>1.7163212435233201E-2</v>
      </c>
      <c r="I35" s="2">
        <v>3.0351268173617701E-2</v>
      </c>
      <c r="J35" s="2">
        <v>2.3895354825419698E-2</v>
      </c>
      <c r="K35" s="2">
        <v>2.89709284780203E-2</v>
      </c>
      <c r="L35" s="2">
        <v>3.13813667025125E-2</v>
      </c>
      <c r="M35" s="3">
        <v>0.11960097633450099</v>
      </c>
      <c r="N35" s="3">
        <v>0.246455576559546</v>
      </c>
    </row>
    <row r="36" spans="1:14" x14ac:dyDescent="0.3">
      <c r="A36" s="8" t="s">
        <v>200</v>
      </c>
      <c r="B36" s="2">
        <v>3.3145172962802102E-2</v>
      </c>
      <c r="C36" s="2">
        <v>3.5304006724572699E-2</v>
      </c>
      <c r="D36" s="2">
        <v>2.3815967523680599E-2</v>
      </c>
      <c r="E36" s="2">
        <v>2.57731958762887E-2</v>
      </c>
      <c r="F36" s="2">
        <v>2.8475711892797299E-2</v>
      </c>
      <c r="G36" s="2">
        <v>2.3427712352793801E-2</v>
      </c>
      <c r="H36" s="2">
        <v>3.2806953115436403E-2</v>
      </c>
      <c r="I36" s="2">
        <v>3.2713049662202197E-2</v>
      </c>
      <c r="J36" s="2">
        <v>2.3872374612647799E-2</v>
      </c>
      <c r="K36" s="2">
        <v>2.94809998879049E-2</v>
      </c>
      <c r="L36" s="2">
        <v>3.8436411149825801E-2</v>
      </c>
      <c r="M36" s="3">
        <v>0.13037809647979101</v>
      </c>
      <c r="N36" s="3">
        <v>0.29052774018944499</v>
      </c>
    </row>
    <row r="37" spans="1:14" x14ac:dyDescent="0.3">
      <c r="A37" s="8" t="s">
        <v>201</v>
      </c>
      <c r="B37" s="2">
        <v>2.0314057826520401E-2</v>
      </c>
      <c r="C37" s="2">
        <v>2.6016855991205599E-2</v>
      </c>
      <c r="D37" s="2">
        <v>2.2499999999999999E-2</v>
      </c>
      <c r="E37" s="2">
        <v>2.56141576434975E-2</v>
      </c>
      <c r="F37" s="2">
        <v>2.6904302417981599E-2</v>
      </c>
      <c r="G37" s="2">
        <v>3.2721644925934101E-2</v>
      </c>
      <c r="H37" s="2">
        <v>1.9803040034253899E-2</v>
      </c>
      <c r="I37" s="2">
        <v>3.2749029075259797E-2</v>
      </c>
      <c r="J37" s="2">
        <v>2.4697631873157801E-2</v>
      </c>
      <c r="K37" s="2">
        <v>2.5788534021027602E-2</v>
      </c>
      <c r="L37" s="2">
        <v>3.6840069619029199E-2</v>
      </c>
      <c r="M37" s="3">
        <v>0.125537944788496</v>
      </c>
      <c r="N37" s="3">
        <v>0.27654761904761899</v>
      </c>
    </row>
    <row r="38" spans="1:14" x14ac:dyDescent="0.3">
      <c r="A38" s="8" t="s">
        <v>202</v>
      </c>
      <c r="B38" s="2">
        <v>3.36755646817248E-2</v>
      </c>
      <c r="C38" s="2">
        <v>2.4235200635677401E-2</v>
      </c>
      <c r="D38" s="2">
        <v>3.3553141970519798E-2</v>
      </c>
      <c r="E38" s="2">
        <v>3.0024394820791899E-2</v>
      </c>
      <c r="F38" s="2">
        <v>3.5889961741665199E-2</v>
      </c>
      <c r="G38" s="2">
        <v>2.9194512838550801E-2</v>
      </c>
      <c r="H38" s="2">
        <v>3.1784005468215998E-2</v>
      </c>
      <c r="I38" s="2">
        <v>3.62702881748923E-2</v>
      </c>
      <c r="J38" s="2">
        <v>2.8288317084865001E-2</v>
      </c>
      <c r="K38" s="2">
        <v>3.1551134597451E-2</v>
      </c>
      <c r="L38" s="2">
        <v>3.37501883381046E-2</v>
      </c>
      <c r="M38" s="3">
        <v>0.13630341172573701</v>
      </c>
      <c r="N38" s="3">
        <v>0.330682699767261</v>
      </c>
    </row>
    <row r="39" spans="1:14" x14ac:dyDescent="0.3">
      <c r="A39" s="11" t="s">
        <v>17</v>
      </c>
      <c r="B39" s="3">
        <v>3.93448656606551E-2</v>
      </c>
      <c r="C39" s="3">
        <v>2.4328056942526301E-2</v>
      </c>
      <c r="D39" s="3">
        <v>2.28168429786351E-2</v>
      </c>
      <c r="E39" s="3">
        <v>3.1822483607111499E-2</v>
      </c>
      <c r="F39" s="3">
        <v>3.1578085332896598E-2</v>
      </c>
      <c r="G39" s="3">
        <v>2.80234348951304E-2</v>
      </c>
      <c r="H39" s="3">
        <v>2.44022981404831E-2</v>
      </c>
      <c r="I39" s="3">
        <v>3.3243878904836599E-2</v>
      </c>
      <c r="J39" s="3">
        <v>2.1332788583602099E-2</v>
      </c>
      <c r="K39" s="3">
        <v>2.9302093006643298E-2</v>
      </c>
      <c r="L39" s="3">
        <v>3.5782694389695502E-2</v>
      </c>
      <c r="M39" s="3">
        <v>0.125075382945362</v>
      </c>
      <c r="N39" s="3">
        <v>0.28991218972550598</v>
      </c>
    </row>
    <row r="40" spans="1:14" x14ac:dyDescent="0.3">
      <c r="A40" s="15"/>
    </row>
    <row r="41" spans="1:14" x14ac:dyDescent="0.3">
      <c r="A41" s="13" t="s">
        <v>40</v>
      </c>
    </row>
    <row r="42" spans="1:14" x14ac:dyDescent="0.3">
      <c r="A42" s="14" t="s">
        <v>41</v>
      </c>
    </row>
    <row r="43" spans="1:14" x14ac:dyDescent="0.3">
      <c r="A43" s="14" t="s">
        <v>42</v>
      </c>
    </row>
    <row r="44" spans="1:14" x14ac:dyDescent="0.3">
      <c r="A44" s="14" t="s">
        <v>45</v>
      </c>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sheetData>
  <mergeCells count="3">
    <mergeCell ref="B7:M7"/>
    <mergeCell ref="B19:M19"/>
    <mergeCell ref="B30:L3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 - by country
and region&amp;CNA&amp;RNA</oddHeader>
    <oddFooter>&amp;LGeneral Medical Council&amp;CNA&amp;R&amp;A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9.21875" customWidth="1"/>
    <col min="3" max="14" width="10.5546875" customWidth="1"/>
  </cols>
  <sheetData>
    <row r="1" spans="1:14" ht="15.6" x14ac:dyDescent="0.3">
      <c r="A1" s="12" t="s">
        <v>235</v>
      </c>
      <c r="B1" s="15"/>
    </row>
    <row r="2" spans="1:14" ht="15.6" x14ac:dyDescent="0.3">
      <c r="A2" s="12" t="s">
        <v>163</v>
      </c>
      <c r="B2" s="15"/>
    </row>
    <row r="3" spans="1:14" ht="15.6" x14ac:dyDescent="0.3">
      <c r="A3" s="12" t="s">
        <v>204</v>
      </c>
      <c r="B3" s="15"/>
    </row>
    <row r="4" spans="1:14" ht="15.6" x14ac:dyDescent="0.3">
      <c r="A4" s="12" t="s">
        <v>53</v>
      </c>
      <c r="B4" s="15"/>
    </row>
    <row r="5" spans="1:14" x14ac:dyDescent="0.3">
      <c r="A5" s="15"/>
      <c r="B5" s="15"/>
    </row>
    <row r="6" spans="1:14" x14ac:dyDescent="0.3">
      <c r="A6" s="16" t="str">
        <f>HYPERLINK("#'Table of contents'!A96",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46</v>
      </c>
      <c r="C9" s="1">
        <v>0</v>
      </c>
      <c r="D9" s="1">
        <v>0</v>
      </c>
      <c r="E9" s="1">
        <v>1</v>
      </c>
      <c r="F9" s="1">
        <v>1</v>
      </c>
      <c r="G9" s="1">
        <v>1</v>
      </c>
      <c r="H9" s="1">
        <v>0</v>
      </c>
      <c r="I9" s="1">
        <v>1</v>
      </c>
      <c r="J9" s="1">
        <v>0</v>
      </c>
      <c r="K9" s="1">
        <v>0</v>
      </c>
      <c r="L9" s="1">
        <v>0</v>
      </c>
      <c r="M9" s="1">
        <v>0</v>
      </c>
      <c r="N9" s="1">
        <v>0</v>
      </c>
    </row>
    <row r="10" spans="1:14" x14ac:dyDescent="0.3">
      <c r="A10" s="7" t="s">
        <v>196</v>
      </c>
      <c r="B10" s="7" t="s">
        <v>47</v>
      </c>
      <c r="C10" s="1">
        <v>868</v>
      </c>
      <c r="D10" s="1">
        <v>912</v>
      </c>
      <c r="E10" s="1">
        <v>876</v>
      </c>
      <c r="F10" s="1">
        <v>872</v>
      </c>
      <c r="G10" s="1">
        <v>838</v>
      </c>
      <c r="H10" s="1">
        <v>838</v>
      </c>
      <c r="I10" s="1">
        <v>834</v>
      </c>
      <c r="J10" s="1">
        <v>807</v>
      </c>
      <c r="K10" s="1">
        <v>770</v>
      </c>
      <c r="L10" s="1">
        <v>772</v>
      </c>
      <c r="M10" s="1">
        <v>771</v>
      </c>
      <c r="N10" s="1">
        <v>806</v>
      </c>
    </row>
    <row r="11" spans="1:14" x14ac:dyDescent="0.3">
      <c r="A11" s="7" t="s">
        <v>196</v>
      </c>
      <c r="B11" s="7" t="s">
        <v>48</v>
      </c>
      <c r="C11" s="1">
        <v>2131</v>
      </c>
      <c r="D11" s="1">
        <v>2192</v>
      </c>
      <c r="E11" s="1">
        <v>2267</v>
      </c>
      <c r="F11" s="1">
        <v>2355</v>
      </c>
      <c r="G11" s="1">
        <v>2482</v>
      </c>
      <c r="H11" s="1">
        <v>2536</v>
      </c>
      <c r="I11" s="1">
        <v>2619</v>
      </c>
      <c r="J11" s="1">
        <v>2639</v>
      </c>
      <c r="K11" s="1">
        <v>2633</v>
      </c>
      <c r="L11" s="1">
        <v>2707</v>
      </c>
      <c r="M11" s="1">
        <v>2722</v>
      </c>
      <c r="N11" s="1">
        <v>2736</v>
      </c>
    </row>
    <row r="12" spans="1:14" x14ac:dyDescent="0.3">
      <c r="A12" s="7" t="s">
        <v>196</v>
      </c>
      <c r="B12" s="7" t="s">
        <v>49</v>
      </c>
      <c r="C12" s="1">
        <v>1514</v>
      </c>
      <c r="D12" s="1">
        <v>1558</v>
      </c>
      <c r="E12" s="1">
        <v>1613</v>
      </c>
      <c r="F12" s="1">
        <v>1689</v>
      </c>
      <c r="G12" s="1">
        <v>1738</v>
      </c>
      <c r="H12" s="1">
        <v>1855</v>
      </c>
      <c r="I12" s="1">
        <v>1920</v>
      </c>
      <c r="J12" s="1">
        <v>1996</v>
      </c>
      <c r="K12" s="1">
        <v>2109</v>
      </c>
      <c r="L12" s="1">
        <v>2202</v>
      </c>
      <c r="M12" s="1">
        <v>2288</v>
      </c>
      <c r="N12" s="1">
        <v>2410</v>
      </c>
    </row>
    <row r="13" spans="1:14" x14ac:dyDescent="0.3">
      <c r="A13" s="7" t="s">
        <v>196</v>
      </c>
      <c r="B13" s="7" t="s">
        <v>50</v>
      </c>
      <c r="C13" s="1">
        <v>679</v>
      </c>
      <c r="D13" s="1">
        <v>701</v>
      </c>
      <c r="E13" s="1">
        <v>669</v>
      </c>
      <c r="F13" s="1">
        <v>656</v>
      </c>
      <c r="G13" s="1">
        <v>708</v>
      </c>
      <c r="H13" s="1">
        <v>726</v>
      </c>
      <c r="I13" s="1">
        <v>734</v>
      </c>
      <c r="J13" s="1">
        <v>812</v>
      </c>
      <c r="K13" s="1">
        <v>892</v>
      </c>
      <c r="L13" s="1">
        <v>938</v>
      </c>
      <c r="M13" s="1">
        <v>1002</v>
      </c>
      <c r="N13" s="1">
        <v>1078</v>
      </c>
    </row>
    <row r="14" spans="1:14" x14ac:dyDescent="0.3">
      <c r="A14" s="7" t="s">
        <v>196</v>
      </c>
      <c r="B14" s="7" t="s">
        <v>51</v>
      </c>
      <c r="C14" s="1">
        <v>119</v>
      </c>
      <c r="D14" s="1">
        <v>128</v>
      </c>
      <c r="E14" s="1">
        <v>113</v>
      </c>
      <c r="F14" s="1">
        <v>101</v>
      </c>
      <c r="G14" s="1">
        <v>89</v>
      </c>
      <c r="H14" s="1">
        <v>113</v>
      </c>
      <c r="I14" s="1">
        <v>136</v>
      </c>
      <c r="J14" s="1">
        <v>146</v>
      </c>
      <c r="K14" s="1">
        <v>161</v>
      </c>
      <c r="L14" s="1">
        <v>170</v>
      </c>
      <c r="M14" s="1">
        <v>187</v>
      </c>
      <c r="N14" s="1">
        <v>202</v>
      </c>
    </row>
    <row r="15" spans="1:14" x14ac:dyDescent="0.3">
      <c r="A15" s="7" t="s">
        <v>197</v>
      </c>
      <c r="B15" s="7" t="s">
        <v>46</v>
      </c>
      <c r="C15" s="1">
        <v>0</v>
      </c>
      <c r="D15" s="1">
        <v>3</v>
      </c>
      <c r="E15" s="1">
        <v>3</v>
      </c>
      <c r="F15" s="1">
        <v>0</v>
      </c>
      <c r="G15" s="1">
        <v>2</v>
      </c>
      <c r="H15" s="1">
        <v>1</v>
      </c>
      <c r="I15" s="1">
        <v>1</v>
      </c>
      <c r="J15" s="1">
        <v>3</v>
      </c>
      <c r="K15" s="1">
        <v>2</v>
      </c>
      <c r="L15" s="1">
        <v>1</v>
      </c>
      <c r="M15" s="1">
        <v>0</v>
      </c>
      <c r="N15" s="1">
        <v>4</v>
      </c>
    </row>
    <row r="16" spans="1:14" x14ac:dyDescent="0.3">
      <c r="A16" s="7" t="s">
        <v>197</v>
      </c>
      <c r="B16" s="7" t="s">
        <v>47</v>
      </c>
      <c r="C16" s="1">
        <v>2361</v>
      </c>
      <c r="D16" s="1">
        <v>2640</v>
      </c>
      <c r="E16" s="1">
        <v>2744</v>
      </c>
      <c r="F16" s="1">
        <v>2725</v>
      </c>
      <c r="G16" s="1">
        <v>2858</v>
      </c>
      <c r="H16" s="1">
        <v>2859</v>
      </c>
      <c r="I16" s="1">
        <v>2842</v>
      </c>
      <c r="J16" s="1">
        <v>2716</v>
      </c>
      <c r="K16" s="1">
        <v>2768</v>
      </c>
      <c r="L16" s="1">
        <v>2653</v>
      </c>
      <c r="M16" s="1">
        <v>2727</v>
      </c>
      <c r="N16" s="1">
        <v>2791</v>
      </c>
    </row>
    <row r="17" spans="1:14" x14ac:dyDescent="0.3">
      <c r="A17" s="7" t="s">
        <v>197</v>
      </c>
      <c r="B17" s="7" t="s">
        <v>48</v>
      </c>
      <c r="C17" s="1">
        <v>4893</v>
      </c>
      <c r="D17" s="1">
        <v>5116</v>
      </c>
      <c r="E17" s="1">
        <v>5324</v>
      </c>
      <c r="F17" s="1">
        <v>5518</v>
      </c>
      <c r="G17" s="1">
        <v>5684</v>
      </c>
      <c r="H17" s="1">
        <v>5903</v>
      </c>
      <c r="I17" s="1">
        <v>6146</v>
      </c>
      <c r="J17" s="1">
        <v>6358</v>
      </c>
      <c r="K17" s="1">
        <v>6518</v>
      </c>
      <c r="L17" s="1">
        <v>6600</v>
      </c>
      <c r="M17" s="1">
        <v>6674</v>
      </c>
      <c r="N17" s="1">
        <v>6848</v>
      </c>
    </row>
    <row r="18" spans="1:14" x14ac:dyDescent="0.3">
      <c r="A18" s="7" t="s">
        <v>197</v>
      </c>
      <c r="B18" s="7" t="s">
        <v>49</v>
      </c>
      <c r="C18" s="1">
        <v>3088</v>
      </c>
      <c r="D18" s="1">
        <v>3339</v>
      </c>
      <c r="E18" s="1">
        <v>3542</v>
      </c>
      <c r="F18" s="1">
        <v>3701</v>
      </c>
      <c r="G18" s="1">
        <v>3915</v>
      </c>
      <c r="H18" s="1">
        <v>4121</v>
      </c>
      <c r="I18" s="1">
        <v>4268</v>
      </c>
      <c r="J18" s="1">
        <v>4442</v>
      </c>
      <c r="K18" s="1">
        <v>4617</v>
      </c>
      <c r="L18" s="1">
        <v>4745</v>
      </c>
      <c r="M18" s="1">
        <v>4955</v>
      </c>
      <c r="N18" s="1">
        <v>5126</v>
      </c>
    </row>
    <row r="19" spans="1:14" x14ac:dyDescent="0.3">
      <c r="A19" s="7" t="s">
        <v>197</v>
      </c>
      <c r="B19" s="7" t="s">
        <v>50</v>
      </c>
      <c r="C19" s="1">
        <v>1568</v>
      </c>
      <c r="D19" s="1">
        <v>1653</v>
      </c>
      <c r="E19" s="1">
        <v>1613</v>
      </c>
      <c r="F19" s="1">
        <v>1623</v>
      </c>
      <c r="G19" s="1">
        <v>1644</v>
      </c>
      <c r="H19" s="1">
        <v>1713</v>
      </c>
      <c r="I19" s="1">
        <v>1787</v>
      </c>
      <c r="J19" s="1">
        <v>1863</v>
      </c>
      <c r="K19" s="1">
        <v>2013</v>
      </c>
      <c r="L19" s="1">
        <v>2071</v>
      </c>
      <c r="M19" s="1">
        <v>2237</v>
      </c>
      <c r="N19" s="1">
        <v>2386</v>
      </c>
    </row>
    <row r="20" spans="1:14" x14ac:dyDescent="0.3">
      <c r="A20" s="7" t="s">
        <v>197</v>
      </c>
      <c r="B20" s="7" t="s">
        <v>51</v>
      </c>
      <c r="C20" s="1">
        <v>418</v>
      </c>
      <c r="D20" s="1">
        <v>419</v>
      </c>
      <c r="E20" s="1">
        <v>389</v>
      </c>
      <c r="F20" s="1">
        <v>343</v>
      </c>
      <c r="G20" s="1">
        <v>379</v>
      </c>
      <c r="H20" s="1">
        <v>413</v>
      </c>
      <c r="I20" s="1">
        <v>493</v>
      </c>
      <c r="J20" s="1">
        <v>511</v>
      </c>
      <c r="K20" s="1">
        <v>575</v>
      </c>
      <c r="L20" s="1">
        <v>589</v>
      </c>
      <c r="M20" s="1">
        <v>615</v>
      </c>
      <c r="N20" s="1">
        <v>660</v>
      </c>
    </row>
    <row r="21" spans="1:14" x14ac:dyDescent="0.3">
      <c r="A21" s="7" t="s">
        <v>198</v>
      </c>
      <c r="B21" s="7" t="s">
        <v>46</v>
      </c>
      <c r="C21" s="1">
        <v>2</v>
      </c>
      <c r="D21" s="1">
        <v>2</v>
      </c>
      <c r="E21" s="1">
        <v>0</v>
      </c>
      <c r="F21" s="1">
        <v>0</v>
      </c>
      <c r="G21" s="1">
        <v>2</v>
      </c>
      <c r="H21" s="1">
        <v>0</v>
      </c>
      <c r="I21" s="1">
        <v>0</v>
      </c>
      <c r="J21" s="1">
        <v>1</v>
      </c>
      <c r="K21" s="1">
        <v>1</v>
      </c>
      <c r="L21" s="1">
        <v>0</v>
      </c>
      <c r="M21" s="1">
        <v>0</v>
      </c>
      <c r="N21" s="1">
        <v>0</v>
      </c>
    </row>
    <row r="22" spans="1:14" x14ac:dyDescent="0.3">
      <c r="A22" s="7" t="s">
        <v>198</v>
      </c>
      <c r="B22" s="7" t="s">
        <v>47</v>
      </c>
      <c r="C22" s="1">
        <v>1524</v>
      </c>
      <c r="D22" s="1">
        <v>1588</v>
      </c>
      <c r="E22" s="1">
        <v>1608</v>
      </c>
      <c r="F22" s="1">
        <v>1587</v>
      </c>
      <c r="G22" s="1">
        <v>1560</v>
      </c>
      <c r="H22" s="1">
        <v>1526</v>
      </c>
      <c r="I22" s="1">
        <v>1403</v>
      </c>
      <c r="J22" s="1">
        <v>1356</v>
      </c>
      <c r="K22" s="1">
        <v>1377</v>
      </c>
      <c r="L22" s="1">
        <v>1348</v>
      </c>
      <c r="M22" s="1">
        <v>1371</v>
      </c>
      <c r="N22" s="1">
        <v>1473</v>
      </c>
    </row>
    <row r="23" spans="1:14" x14ac:dyDescent="0.3">
      <c r="A23" s="7" t="s">
        <v>198</v>
      </c>
      <c r="B23" s="7" t="s">
        <v>48</v>
      </c>
      <c r="C23" s="1">
        <v>3624</v>
      </c>
      <c r="D23" s="1">
        <v>3735</v>
      </c>
      <c r="E23" s="1">
        <v>3813</v>
      </c>
      <c r="F23" s="1">
        <v>3917</v>
      </c>
      <c r="G23" s="1">
        <v>4101</v>
      </c>
      <c r="H23" s="1">
        <v>4220</v>
      </c>
      <c r="I23" s="1">
        <v>4355</v>
      </c>
      <c r="J23" s="1">
        <v>4458</v>
      </c>
      <c r="K23" s="1">
        <v>4509</v>
      </c>
      <c r="L23" s="1">
        <v>4543</v>
      </c>
      <c r="M23" s="1">
        <v>4572</v>
      </c>
      <c r="N23" s="1">
        <v>4571</v>
      </c>
    </row>
    <row r="24" spans="1:14" x14ac:dyDescent="0.3">
      <c r="A24" s="7" t="s">
        <v>198</v>
      </c>
      <c r="B24" s="7" t="s">
        <v>49</v>
      </c>
      <c r="C24" s="1">
        <v>2628</v>
      </c>
      <c r="D24" s="1">
        <v>2703</v>
      </c>
      <c r="E24" s="1">
        <v>2808</v>
      </c>
      <c r="F24" s="1">
        <v>2935</v>
      </c>
      <c r="G24" s="1">
        <v>3025</v>
      </c>
      <c r="H24" s="1">
        <v>3132</v>
      </c>
      <c r="I24" s="1">
        <v>3273</v>
      </c>
      <c r="J24" s="1">
        <v>3373</v>
      </c>
      <c r="K24" s="1">
        <v>3505</v>
      </c>
      <c r="L24" s="1">
        <v>3601</v>
      </c>
      <c r="M24" s="1">
        <v>3669</v>
      </c>
      <c r="N24" s="1">
        <v>3849</v>
      </c>
    </row>
    <row r="25" spans="1:14" x14ac:dyDescent="0.3">
      <c r="A25" s="7" t="s">
        <v>198</v>
      </c>
      <c r="B25" s="7" t="s">
        <v>50</v>
      </c>
      <c r="C25" s="1">
        <v>914</v>
      </c>
      <c r="D25" s="1">
        <v>957</v>
      </c>
      <c r="E25" s="1">
        <v>938</v>
      </c>
      <c r="F25" s="1">
        <v>962</v>
      </c>
      <c r="G25" s="1">
        <v>1026</v>
      </c>
      <c r="H25" s="1">
        <v>1085</v>
      </c>
      <c r="I25" s="1">
        <v>1158</v>
      </c>
      <c r="J25" s="1">
        <v>1246</v>
      </c>
      <c r="K25" s="1">
        <v>1360</v>
      </c>
      <c r="L25" s="1">
        <v>1453</v>
      </c>
      <c r="M25" s="1">
        <v>1617</v>
      </c>
      <c r="N25" s="1">
        <v>1728</v>
      </c>
    </row>
    <row r="26" spans="1:14" x14ac:dyDescent="0.3">
      <c r="A26" s="7" t="s">
        <v>198</v>
      </c>
      <c r="B26" s="7" t="s">
        <v>51</v>
      </c>
      <c r="C26" s="1">
        <v>144</v>
      </c>
      <c r="D26" s="1">
        <v>145</v>
      </c>
      <c r="E26" s="1">
        <v>121</v>
      </c>
      <c r="F26" s="1">
        <v>108</v>
      </c>
      <c r="G26" s="1">
        <v>123</v>
      </c>
      <c r="H26" s="1">
        <v>137</v>
      </c>
      <c r="I26" s="1">
        <v>151</v>
      </c>
      <c r="J26" s="1">
        <v>176</v>
      </c>
      <c r="K26" s="1">
        <v>205</v>
      </c>
      <c r="L26" s="1">
        <v>224</v>
      </c>
      <c r="M26" s="1">
        <v>247</v>
      </c>
      <c r="N26" s="1">
        <v>285</v>
      </c>
    </row>
    <row r="27" spans="1:14" x14ac:dyDescent="0.3">
      <c r="A27" s="7" t="s">
        <v>199</v>
      </c>
      <c r="B27" s="7" t="s">
        <v>46</v>
      </c>
      <c r="C27" s="1">
        <v>0</v>
      </c>
      <c r="D27" s="1">
        <v>0</v>
      </c>
      <c r="E27" s="1">
        <v>0</v>
      </c>
      <c r="F27" s="1">
        <v>0</v>
      </c>
      <c r="G27" s="1">
        <v>0</v>
      </c>
      <c r="H27" s="1">
        <v>0</v>
      </c>
      <c r="I27" s="1">
        <v>0</v>
      </c>
      <c r="J27" s="1">
        <v>0</v>
      </c>
      <c r="K27" s="1">
        <v>0</v>
      </c>
      <c r="L27" s="1">
        <v>1</v>
      </c>
      <c r="M27" s="1">
        <v>0</v>
      </c>
      <c r="N27" s="1">
        <v>1</v>
      </c>
    </row>
    <row r="28" spans="1:14" x14ac:dyDescent="0.3">
      <c r="A28" s="7" t="s">
        <v>199</v>
      </c>
      <c r="B28" s="7" t="s">
        <v>47</v>
      </c>
      <c r="C28" s="1">
        <v>1443</v>
      </c>
      <c r="D28" s="1">
        <v>1511</v>
      </c>
      <c r="E28" s="1">
        <v>1608</v>
      </c>
      <c r="F28" s="1">
        <v>1541</v>
      </c>
      <c r="G28" s="1">
        <v>1501</v>
      </c>
      <c r="H28" s="1">
        <v>1523</v>
      </c>
      <c r="I28" s="1">
        <v>1410</v>
      </c>
      <c r="J28" s="1">
        <v>1342</v>
      </c>
      <c r="K28" s="1">
        <v>1349</v>
      </c>
      <c r="L28" s="1">
        <v>1341</v>
      </c>
      <c r="M28" s="1">
        <v>1430</v>
      </c>
      <c r="N28" s="1">
        <v>1501</v>
      </c>
    </row>
    <row r="29" spans="1:14" x14ac:dyDescent="0.3">
      <c r="A29" s="7" t="s">
        <v>199</v>
      </c>
      <c r="B29" s="7" t="s">
        <v>48</v>
      </c>
      <c r="C29" s="1">
        <v>3355</v>
      </c>
      <c r="D29" s="1">
        <v>3441</v>
      </c>
      <c r="E29" s="1">
        <v>3482</v>
      </c>
      <c r="F29" s="1">
        <v>3587</v>
      </c>
      <c r="G29" s="1">
        <v>3685</v>
      </c>
      <c r="H29" s="1">
        <v>3710</v>
      </c>
      <c r="I29" s="1">
        <v>3810</v>
      </c>
      <c r="J29" s="1">
        <v>3892</v>
      </c>
      <c r="K29" s="1">
        <v>3961</v>
      </c>
      <c r="L29" s="1">
        <v>3985</v>
      </c>
      <c r="M29" s="1">
        <v>3986</v>
      </c>
      <c r="N29" s="1">
        <v>4026</v>
      </c>
    </row>
    <row r="30" spans="1:14" x14ac:dyDescent="0.3">
      <c r="A30" s="7" t="s">
        <v>199</v>
      </c>
      <c r="B30" s="7" t="s">
        <v>49</v>
      </c>
      <c r="C30" s="1">
        <v>2370</v>
      </c>
      <c r="D30" s="1">
        <v>2418</v>
      </c>
      <c r="E30" s="1">
        <v>2458</v>
      </c>
      <c r="F30" s="1">
        <v>2560</v>
      </c>
      <c r="G30" s="1">
        <v>2676</v>
      </c>
      <c r="H30" s="1">
        <v>2794</v>
      </c>
      <c r="I30" s="1">
        <v>2869</v>
      </c>
      <c r="J30" s="1">
        <v>2967</v>
      </c>
      <c r="K30" s="1">
        <v>3068</v>
      </c>
      <c r="L30" s="1">
        <v>3242</v>
      </c>
      <c r="M30" s="1">
        <v>3335</v>
      </c>
      <c r="N30" s="1">
        <v>3466</v>
      </c>
    </row>
    <row r="31" spans="1:14" x14ac:dyDescent="0.3">
      <c r="A31" s="7" t="s">
        <v>199</v>
      </c>
      <c r="B31" s="7" t="s">
        <v>50</v>
      </c>
      <c r="C31" s="1">
        <v>793</v>
      </c>
      <c r="D31" s="1">
        <v>845</v>
      </c>
      <c r="E31" s="1">
        <v>817</v>
      </c>
      <c r="F31" s="1">
        <v>823</v>
      </c>
      <c r="G31" s="1">
        <v>868</v>
      </c>
      <c r="H31" s="1">
        <v>952</v>
      </c>
      <c r="I31" s="1">
        <v>1059</v>
      </c>
      <c r="J31" s="1">
        <v>1092</v>
      </c>
      <c r="K31" s="1">
        <v>1178</v>
      </c>
      <c r="L31" s="1">
        <v>1209</v>
      </c>
      <c r="M31" s="1">
        <v>1292</v>
      </c>
      <c r="N31" s="1">
        <v>1353</v>
      </c>
    </row>
    <row r="32" spans="1:14" x14ac:dyDescent="0.3">
      <c r="A32" s="7" t="s">
        <v>199</v>
      </c>
      <c r="B32" s="7" t="s">
        <v>51</v>
      </c>
      <c r="C32" s="1">
        <v>101</v>
      </c>
      <c r="D32" s="1">
        <v>113</v>
      </c>
      <c r="E32" s="1">
        <v>99</v>
      </c>
      <c r="F32" s="1">
        <v>84</v>
      </c>
      <c r="G32" s="1">
        <v>91</v>
      </c>
      <c r="H32" s="1">
        <v>112</v>
      </c>
      <c r="I32" s="1">
        <v>116</v>
      </c>
      <c r="J32" s="1">
        <v>130</v>
      </c>
      <c r="K32" s="1">
        <v>153</v>
      </c>
      <c r="L32" s="1">
        <v>163</v>
      </c>
      <c r="M32" s="1">
        <v>186</v>
      </c>
      <c r="N32" s="1">
        <v>203</v>
      </c>
    </row>
    <row r="33" spans="1:14" x14ac:dyDescent="0.3">
      <c r="A33" s="7" t="s">
        <v>200</v>
      </c>
      <c r="B33" s="7" t="s">
        <v>46</v>
      </c>
      <c r="C33" s="1">
        <v>0</v>
      </c>
      <c r="D33" s="1">
        <v>0</v>
      </c>
      <c r="E33" s="1">
        <v>0</v>
      </c>
      <c r="F33" s="1">
        <v>0</v>
      </c>
      <c r="G33" s="1">
        <v>1</v>
      </c>
      <c r="H33" s="1">
        <v>0</v>
      </c>
      <c r="I33" s="1">
        <v>0</v>
      </c>
      <c r="J33" s="1">
        <v>3</v>
      </c>
      <c r="K33" s="1">
        <v>0</v>
      </c>
      <c r="L33" s="1">
        <v>0</v>
      </c>
      <c r="M33" s="1">
        <v>0</v>
      </c>
      <c r="N33" s="1">
        <v>2</v>
      </c>
    </row>
    <row r="34" spans="1:14" x14ac:dyDescent="0.3">
      <c r="A34" s="7" t="s">
        <v>200</v>
      </c>
      <c r="B34" s="7" t="s">
        <v>47</v>
      </c>
      <c r="C34" s="1">
        <v>1285</v>
      </c>
      <c r="D34" s="1">
        <v>1386</v>
      </c>
      <c r="E34" s="1">
        <v>1441</v>
      </c>
      <c r="F34" s="1">
        <v>1431</v>
      </c>
      <c r="G34" s="1">
        <v>1402</v>
      </c>
      <c r="H34" s="1">
        <v>1367</v>
      </c>
      <c r="I34" s="1">
        <v>1360</v>
      </c>
      <c r="J34" s="1">
        <v>1337</v>
      </c>
      <c r="K34" s="1">
        <v>1331</v>
      </c>
      <c r="L34" s="1">
        <v>1353</v>
      </c>
      <c r="M34" s="1">
        <v>1359</v>
      </c>
      <c r="N34" s="1">
        <v>1446</v>
      </c>
    </row>
    <row r="35" spans="1:14" x14ac:dyDescent="0.3">
      <c r="A35" s="7" t="s">
        <v>200</v>
      </c>
      <c r="B35" s="7" t="s">
        <v>48</v>
      </c>
      <c r="C35" s="1">
        <v>2812</v>
      </c>
      <c r="D35" s="1">
        <v>2875</v>
      </c>
      <c r="E35" s="1">
        <v>2987</v>
      </c>
      <c r="F35" s="1">
        <v>3114</v>
      </c>
      <c r="G35" s="1">
        <v>3215</v>
      </c>
      <c r="H35" s="1">
        <v>3293</v>
      </c>
      <c r="I35" s="1">
        <v>3380</v>
      </c>
      <c r="J35" s="1">
        <v>3499</v>
      </c>
      <c r="K35" s="1">
        <v>3582</v>
      </c>
      <c r="L35" s="1">
        <v>3609</v>
      </c>
      <c r="M35" s="1">
        <v>3629</v>
      </c>
      <c r="N35" s="1">
        <v>3695</v>
      </c>
    </row>
    <row r="36" spans="1:14" x14ac:dyDescent="0.3">
      <c r="A36" s="7" t="s">
        <v>200</v>
      </c>
      <c r="B36" s="7" t="s">
        <v>49</v>
      </c>
      <c r="C36" s="1">
        <v>1905</v>
      </c>
      <c r="D36" s="1">
        <v>1974</v>
      </c>
      <c r="E36" s="1">
        <v>2069</v>
      </c>
      <c r="F36" s="1">
        <v>2142</v>
      </c>
      <c r="G36" s="1">
        <v>2201</v>
      </c>
      <c r="H36" s="1">
        <v>2314</v>
      </c>
      <c r="I36" s="1">
        <v>2371</v>
      </c>
      <c r="J36" s="1">
        <v>2499</v>
      </c>
      <c r="K36" s="1">
        <v>2601</v>
      </c>
      <c r="L36" s="1">
        <v>2736</v>
      </c>
      <c r="M36" s="1">
        <v>2877</v>
      </c>
      <c r="N36" s="1">
        <v>2965</v>
      </c>
    </row>
    <row r="37" spans="1:14" x14ac:dyDescent="0.3">
      <c r="A37" s="7" t="s">
        <v>200</v>
      </c>
      <c r="B37" s="7" t="s">
        <v>50</v>
      </c>
      <c r="C37" s="1">
        <v>773</v>
      </c>
      <c r="D37" s="1">
        <v>780</v>
      </c>
      <c r="E37" s="1">
        <v>789</v>
      </c>
      <c r="F37" s="1">
        <v>787</v>
      </c>
      <c r="G37" s="1">
        <v>833</v>
      </c>
      <c r="H37" s="1">
        <v>870</v>
      </c>
      <c r="I37" s="1">
        <v>912</v>
      </c>
      <c r="J37" s="1">
        <v>938</v>
      </c>
      <c r="K37" s="1">
        <v>1025</v>
      </c>
      <c r="L37" s="1">
        <v>1048</v>
      </c>
      <c r="M37" s="1">
        <v>1127</v>
      </c>
      <c r="N37" s="1">
        <v>1224</v>
      </c>
    </row>
    <row r="38" spans="1:14" x14ac:dyDescent="0.3">
      <c r="A38" s="7" t="s">
        <v>200</v>
      </c>
      <c r="B38" s="7" t="s">
        <v>51</v>
      </c>
      <c r="C38" s="1">
        <v>134</v>
      </c>
      <c r="D38" s="1">
        <v>123</v>
      </c>
      <c r="E38" s="1">
        <v>104</v>
      </c>
      <c r="F38" s="1">
        <v>92</v>
      </c>
      <c r="G38" s="1">
        <v>109</v>
      </c>
      <c r="H38" s="1">
        <v>138</v>
      </c>
      <c r="I38" s="1">
        <v>146</v>
      </c>
      <c r="J38" s="1">
        <v>161</v>
      </c>
      <c r="K38" s="1">
        <v>174</v>
      </c>
      <c r="L38" s="1">
        <v>175</v>
      </c>
      <c r="M38" s="1">
        <v>192</v>
      </c>
      <c r="N38" s="1">
        <v>205</v>
      </c>
    </row>
    <row r="39" spans="1:14" x14ac:dyDescent="0.3">
      <c r="A39" s="7" t="s">
        <v>201</v>
      </c>
      <c r="B39" s="7" t="s">
        <v>46</v>
      </c>
      <c r="C39" s="1">
        <v>1</v>
      </c>
      <c r="D39" s="1">
        <v>1</v>
      </c>
      <c r="E39" s="1">
        <v>0</v>
      </c>
      <c r="F39" s="1">
        <v>0</v>
      </c>
      <c r="G39" s="1">
        <v>0</v>
      </c>
      <c r="H39" s="1">
        <v>0</v>
      </c>
      <c r="I39" s="1">
        <v>0</v>
      </c>
      <c r="J39" s="1">
        <v>0</v>
      </c>
      <c r="K39" s="1">
        <v>0</v>
      </c>
      <c r="L39" s="1">
        <v>0</v>
      </c>
      <c r="M39" s="1">
        <v>0</v>
      </c>
      <c r="N39" s="1">
        <v>0</v>
      </c>
    </row>
    <row r="40" spans="1:14" x14ac:dyDescent="0.3">
      <c r="A40" s="7" t="s">
        <v>201</v>
      </c>
      <c r="B40" s="7" t="s">
        <v>47</v>
      </c>
      <c r="C40" s="1">
        <v>1347</v>
      </c>
      <c r="D40" s="1">
        <v>1388</v>
      </c>
      <c r="E40" s="1">
        <v>1436</v>
      </c>
      <c r="F40" s="1">
        <v>1466</v>
      </c>
      <c r="G40" s="1">
        <v>1384</v>
      </c>
      <c r="H40" s="1">
        <v>1320</v>
      </c>
      <c r="I40" s="1">
        <v>1306</v>
      </c>
      <c r="J40" s="1">
        <v>1229</v>
      </c>
      <c r="K40" s="1">
        <v>1196</v>
      </c>
      <c r="L40" s="1">
        <v>1198</v>
      </c>
      <c r="M40" s="1">
        <v>1245</v>
      </c>
      <c r="N40" s="1">
        <v>1303</v>
      </c>
    </row>
    <row r="41" spans="1:14" x14ac:dyDescent="0.3">
      <c r="A41" s="7" t="s">
        <v>201</v>
      </c>
      <c r="B41" s="7" t="s">
        <v>48</v>
      </c>
      <c r="C41" s="1">
        <v>3183</v>
      </c>
      <c r="D41" s="1">
        <v>3237</v>
      </c>
      <c r="E41" s="1">
        <v>3403</v>
      </c>
      <c r="F41" s="1">
        <v>3490</v>
      </c>
      <c r="G41" s="1">
        <v>3643</v>
      </c>
      <c r="H41" s="1">
        <v>3753</v>
      </c>
      <c r="I41" s="1">
        <v>3816</v>
      </c>
      <c r="J41" s="1">
        <v>3919</v>
      </c>
      <c r="K41" s="1">
        <v>4017</v>
      </c>
      <c r="L41" s="1">
        <v>4063</v>
      </c>
      <c r="M41" s="1">
        <v>4033</v>
      </c>
      <c r="N41" s="1">
        <v>4114</v>
      </c>
    </row>
    <row r="42" spans="1:14" x14ac:dyDescent="0.3">
      <c r="A42" s="7" t="s">
        <v>201</v>
      </c>
      <c r="B42" s="7" t="s">
        <v>49</v>
      </c>
      <c r="C42" s="1">
        <v>2279</v>
      </c>
      <c r="D42" s="1">
        <v>2344</v>
      </c>
      <c r="E42" s="1">
        <v>2400</v>
      </c>
      <c r="F42" s="1">
        <v>2522</v>
      </c>
      <c r="G42" s="1">
        <v>2611</v>
      </c>
      <c r="H42" s="1">
        <v>2729</v>
      </c>
      <c r="I42" s="1">
        <v>2878</v>
      </c>
      <c r="J42" s="1">
        <v>2959</v>
      </c>
      <c r="K42" s="1">
        <v>3096</v>
      </c>
      <c r="L42" s="1">
        <v>3217</v>
      </c>
      <c r="M42" s="1">
        <v>3356</v>
      </c>
      <c r="N42" s="1">
        <v>3472</v>
      </c>
    </row>
    <row r="43" spans="1:14" x14ac:dyDescent="0.3">
      <c r="A43" s="7" t="s">
        <v>201</v>
      </c>
      <c r="B43" s="7" t="s">
        <v>50</v>
      </c>
      <c r="C43" s="1">
        <v>1001</v>
      </c>
      <c r="D43" s="1">
        <v>1017</v>
      </c>
      <c r="E43" s="1">
        <v>979</v>
      </c>
      <c r="F43" s="1">
        <v>976</v>
      </c>
      <c r="G43" s="1">
        <v>1021</v>
      </c>
      <c r="H43" s="1">
        <v>1073</v>
      </c>
      <c r="I43" s="1">
        <v>1145</v>
      </c>
      <c r="J43" s="1">
        <v>1213</v>
      </c>
      <c r="K43" s="1">
        <v>1303</v>
      </c>
      <c r="L43" s="1">
        <v>1369</v>
      </c>
      <c r="M43" s="1">
        <v>1440</v>
      </c>
      <c r="N43" s="1">
        <v>1522</v>
      </c>
    </row>
    <row r="44" spans="1:14" x14ac:dyDescent="0.3">
      <c r="A44" s="7" t="s">
        <v>201</v>
      </c>
      <c r="B44" s="7" t="s">
        <v>51</v>
      </c>
      <c r="C44" s="1">
        <v>213</v>
      </c>
      <c r="D44" s="1">
        <v>200</v>
      </c>
      <c r="E44" s="1">
        <v>182</v>
      </c>
      <c r="F44" s="1">
        <v>135</v>
      </c>
      <c r="G44" s="1">
        <v>150</v>
      </c>
      <c r="H44" s="1">
        <v>171</v>
      </c>
      <c r="I44" s="1">
        <v>197</v>
      </c>
      <c r="J44" s="1">
        <v>207</v>
      </c>
      <c r="K44" s="1">
        <v>227</v>
      </c>
      <c r="L44" s="1">
        <v>235</v>
      </c>
      <c r="M44" s="1">
        <v>268</v>
      </c>
      <c r="N44" s="1">
        <v>312</v>
      </c>
    </row>
    <row r="45" spans="1:14" x14ac:dyDescent="0.3">
      <c r="A45" s="7" t="s">
        <v>202</v>
      </c>
      <c r="B45" s="7" t="s">
        <v>46</v>
      </c>
      <c r="C45" s="1">
        <v>1</v>
      </c>
      <c r="D45" s="1">
        <v>2</v>
      </c>
      <c r="E45" s="1">
        <v>0</v>
      </c>
      <c r="F45" s="1">
        <v>0</v>
      </c>
      <c r="G45" s="1">
        <v>0</v>
      </c>
      <c r="H45" s="1">
        <v>0</v>
      </c>
      <c r="I45" s="1">
        <v>0</v>
      </c>
      <c r="J45" s="1">
        <v>0</v>
      </c>
      <c r="K45" s="1">
        <v>1</v>
      </c>
      <c r="L45" s="1">
        <v>0</v>
      </c>
      <c r="M45" s="1">
        <v>0</v>
      </c>
      <c r="N45" s="1">
        <v>0</v>
      </c>
    </row>
    <row r="46" spans="1:14" x14ac:dyDescent="0.3">
      <c r="A46" s="7" t="s">
        <v>202</v>
      </c>
      <c r="B46" s="7" t="s">
        <v>47</v>
      </c>
      <c r="C46" s="1">
        <v>789</v>
      </c>
      <c r="D46" s="1">
        <v>814</v>
      </c>
      <c r="E46" s="1">
        <v>839</v>
      </c>
      <c r="F46" s="1">
        <v>875</v>
      </c>
      <c r="G46" s="1">
        <v>865</v>
      </c>
      <c r="H46" s="1">
        <v>850</v>
      </c>
      <c r="I46" s="1">
        <v>870</v>
      </c>
      <c r="J46" s="1">
        <v>871</v>
      </c>
      <c r="K46" s="1">
        <v>870</v>
      </c>
      <c r="L46" s="1">
        <v>884</v>
      </c>
      <c r="M46" s="1">
        <v>951</v>
      </c>
      <c r="N46" s="1">
        <v>962</v>
      </c>
    </row>
    <row r="47" spans="1:14" x14ac:dyDescent="0.3">
      <c r="A47" s="7" t="s">
        <v>202</v>
      </c>
      <c r="B47" s="7" t="s">
        <v>48</v>
      </c>
      <c r="C47" s="1">
        <v>2131</v>
      </c>
      <c r="D47" s="1">
        <v>2198</v>
      </c>
      <c r="E47" s="1">
        <v>2262</v>
      </c>
      <c r="F47" s="1">
        <v>2300</v>
      </c>
      <c r="G47" s="1">
        <v>2349</v>
      </c>
      <c r="H47" s="1">
        <v>2375</v>
      </c>
      <c r="I47" s="1">
        <v>2440</v>
      </c>
      <c r="J47" s="1">
        <v>2515</v>
      </c>
      <c r="K47" s="1">
        <v>2559</v>
      </c>
      <c r="L47" s="1">
        <v>2587</v>
      </c>
      <c r="M47" s="1">
        <v>2587</v>
      </c>
      <c r="N47" s="1">
        <v>2632</v>
      </c>
    </row>
    <row r="48" spans="1:14" x14ac:dyDescent="0.3">
      <c r="A48" s="7" t="s">
        <v>202</v>
      </c>
      <c r="B48" s="7" t="s">
        <v>49</v>
      </c>
      <c r="C48" s="1">
        <v>1412</v>
      </c>
      <c r="D48" s="1">
        <v>1458</v>
      </c>
      <c r="E48" s="1">
        <v>1522</v>
      </c>
      <c r="F48" s="1">
        <v>1600</v>
      </c>
      <c r="G48" s="1">
        <v>1686</v>
      </c>
      <c r="H48" s="1">
        <v>1801</v>
      </c>
      <c r="I48" s="1">
        <v>1861</v>
      </c>
      <c r="J48" s="1">
        <v>1927</v>
      </c>
      <c r="K48" s="1">
        <v>2014</v>
      </c>
      <c r="L48" s="1">
        <v>2097</v>
      </c>
      <c r="M48" s="1">
        <v>2176</v>
      </c>
      <c r="N48" s="1">
        <v>2293</v>
      </c>
    </row>
    <row r="49" spans="1:14" x14ac:dyDescent="0.3">
      <c r="A49" s="7" t="s">
        <v>202</v>
      </c>
      <c r="B49" s="7" t="s">
        <v>50</v>
      </c>
      <c r="C49" s="1">
        <v>458</v>
      </c>
      <c r="D49" s="1">
        <v>479</v>
      </c>
      <c r="E49" s="1">
        <v>468</v>
      </c>
      <c r="F49" s="1">
        <v>505</v>
      </c>
      <c r="G49" s="1">
        <v>535</v>
      </c>
      <c r="H49" s="1">
        <v>595</v>
      </c>
      <c r="I49" s="1">
        <v>607</v>
      </c>
      <c r="J49" s="1">
        <v>641</v>
      </c>
      <c r="K49" s="1">
        <v>723</v>
      </c>
      <c r="L49" s="1">
        <v>767</v>
      </c>
      <c r="M49" s="1">
        <v>806</v>
      </c>
      <c r="N49" s="1">
        <v>839</v>
      </c>
    </row>
    <row r="50" spans="1:14" x14ac:dyDescent="0.3">
      <c r="A50" s="7" t="s">
        <v>202</v>
      </c>
      <c r="B50" s="7" t="s">
        <v>51</v>
      </c>
      <c r="C50" s="1">
        <v>79</v>
      </c>
      <c r="D50" s="1">
        <v>83</v>
      </c>
      <c r="E50" s="1">
        <v>65</v>
      </c>
      <c r="F50" s="1">
        <v>49</v>
      </c>
      <c r="G50" s="1">
        <v>54</v>
      </c>
      <c r="H50" s="1">
        <v>65</v>
      </c>
      <c r="I50" s="1">
        <v>74</v>
      </c>
      <c r="J50" s="1">
        <v>84</v>
      </c>
      <c r="K50" s="1">
        <v>90</v>
      </c>
      <c r="L50" s="1">
        <v>99</v>
      </c>
      <c r="M50" s="1">
        <v>117</v>
      </c>
      <c r="N50" s="1">
        <v>135</v>
      </c>
    </row>
    <row r="51" spans="1:14" x14ac:dyDescent="0.3">
      <c r="A51" s="10" t="s">
        <v>17</v>
      </c>
      <c r="B51" s="10" t="s">
        <v>17</v>
      </c>
      <c r="C51" s="5">
        <v>54340</v>
      </c>
      <c r="D51" s="5">
        <v>56478</v>
      </c>
      <c r="E51" s="5">
        <v>57852</v>
      </c>
      <c r="F51" s="5">
        <v>59172</v>
      </c>
      <c r="G51" s="5">
        <v>61055</v>
      </c>
      <c r="H51" s="5">
        <v>62983</v>
      </c>
      <c r="I51" s="5">
        <v>64748</v>
      </c>
      <c r="J51" s="5">
        <v>66328</v>
      </c>
      <c r="K51" s="5">
        <v>68533</v>
      </c>
      <c r="L51" s="5">
        <v>69995</v>
      </c>
      <c r="M51" s="5">
        <v>72046</v>
      </c>
      <c r="N51" s="5">
        <v>74624</v>
      </c>
    </row>
    <row r="52" spans="1:14" x14ac:dyDescent="0.3">
      <c r="A52" s="15"/>
      <c r="B52" s="15"/>
    </row>
    <row r="53" spans="1:14" x14ac:dyDescent="0.3">
      <c r="A53" s="15"/>
      <c r="B53" s="15"/>
    </row>
    <row r="54" spans="1:14" x14ac:dyDescent="0.3">
      <c r="A54" s="15"/>
      <c r="B54" s="15"/>
      <c r="C54" s="20" t="s">
        <v>35</v>
      </c>
      <c r="D54" s="21"/>
      <c r="E54" s="21"/>
      <c r="F54" s="21"/>
      <c r="G54" s="21"/>
      <c r="H54" s="21"/>
      <c r="I54" s="21"/>
      <c r="J54" s="21"/>
      <c r="K54" s="21"/>
      <c r="L54" s="21"/>
      <c r="M54" s="21"/>
      <c r="N54" s="21"/>
    </row>
    <row r="55" spans="1:14" x14ac:dyDescent="0.3">
      <c r="A55" s="9" t="s">
        <v>39</v>
      </c>
      <c r="B55" s="9" t="s">
        <v>39</v>
      </c>
      <c r="C55" s="4" t="s">
        <v>0</v>
      </c>
      <c r="D55" s="4" t="s">
        <v>1</v>
      </c>
      <c r="E55" s="4" t="s">
        <v>2</v>
      </c>
      <c r="F55" s="4" t="s">
        <v>3</v>
      </c>
      <c r="G55" s="4" t="s">
        <v>4</v>
      </c>
      <c r="H55" s="4" t="s">
        <v>5</v>
      </c>
      <c r="I55" s="4" t="s">
        <v>6</v>
      </c>
      <c r="J55" s="4" t="s">
        <v>7</v>
      </c>
      <c r="K55" s="4" t="s">
        <v>8</v>
      </c>
      <c r="L55" s="4" t="s">
        <v>9</v>
      </c>
      <c r="M55" s="4" t="s">
        <v>10</v>
      </c>
      <c r="N55" s="4" t="s">
        <v>11</v>
      </c>
    </row>
    <row r="56" spans="1:14" x14ac:dyDescent="0.3">
      <c r="A56" s="8" t="s">
        <v>196</v>
      </c>
      <c r="B56" s="8" t="s">
        <v>46</v>
      </c>
      <c r="C56" s="2">
        <v>0</v>
      </c>
      <c r="D56" s="2">
        <v>0</v>
      </c>
      <c r="E56" s="2">
        <v>1.8053800324968399E-4</v>
      </c>
      <c r="F56" s="2">
        <v>1.76242509693338E-4</v>
      </c>
      <c r="G56" s="2">
        <v>1.7076502732240399E-4</v>
      </c>
      <c r="H56" s="2">
        <v>0</v>
      </c>
      <c r="I56" s="2">
        <v>1.6015374759769399E-4</v>
      </c>
      <c r="J56" s="2">
        <v>0</v>
      </c>
      <c r="K56" s="2">
        <v>0</v>
      </c>
      <c r="L56" s="2">
        <v>0</v>
      </c>
      <c r="M56" s="2">
        <v>0</v>
      </c>
      <c r="N56" s="2">
        <v>0</v>
      </c>
    </row>
    <row r="57" spans="1:14" x14ac:dyDescent="0.3">
      <c r="A57" s="8" t="s">
        <v>196</v>
      </c>
      <c r="B57" s="8" t="s">
        <v>47</v>
      </c>
      <c r="C57" s="2">
        <v>0.16343438147241601</v>
      </c>
      <c r="D57" s="2">
        <v>0.16608996539792401</v>
      </c>
      <c r="E57" s="2">
        <v>0.158151290846723</v>
      </c>
      <c r="F57" s="2">
        <v>0.15368346845259101</v>
      </c>
      <c r="G57" s="2">
        <v>0.14310109289617501</v>
      </c>
      <c r="H57" s="2">
        <v>0.138101516150297</v>
      </c>
      <c r="I57" s="2">
        <v>0.13356822549647701</v>
      </c>
      <c r="J57" s="2">
        <v>0.12609375</v>
      </c>
      <c r="K57" s="2">
        <v>0.117288651942117</v>
      </c>
      <c r="L57" s="2">
        <v>0.113713359846811</v>
      </c>
      <c r="M57" s="2">
        <v>0.110616929698709</v>
      </c>
      <c r="N57" s="2">
        <v>0.111449115044248</v>
      </c>
    </row>
    <row r="58" spans="1:14" x14ac:dyDescent="0.3">
      <c r="A58" s="8" t="s">
        <v>196</v>
      </c>
      <c r="B58" s="8" t="s">
        <v>48</v>
      </c>
      <c r="C58" s="2">
        <v>0.40124270382225602</v>
      </c>
      <c r="D58" s="2">
        <v>0.39919868876343101</v>
      </c>
      <c r="E58" s="2">
        <v>0.40927965336703398</v>
      </c>
      <c r="F58" s="2">
        <v>0.415051110327811</v>
      </c>
      <c r="G58" s="2">
        <v>0.42383879781420802</v>
      </c>
      <c r="H58" s="2">
        <v>0.41793012524719803</v>
      </c>
      <c r="I58" s="2">
        <v>0.41944266495836002</v>
      </c>
      <c r="J58" s="2">
        <v>0.41234375000000001</v>
      </c>
      <c r="K58" s="2">
        <v>0.40106626047220101</v>
      </c>
      <c r="L58" s="2">
        <v>0.39873324495507401</v>
      </c>
      <c r="M58" s="2">
        <v>0.39053084648493502</v>
      </c>
      <c r="N58" s="2">
        <v>0.37831858407079599</v>
      </c>
    </row>
    <row r="59" spans="1:14" x14ac:dyDescent="0.3">
      <c r="A59" s="8" t="s">
        <v>196</v>
      </c>
      <c r="B59" s="8" t="s">
        <v>49</v>
      </c>
      <c r="C59" s="2">
        <v>0.28506872528714</v>
      </c>
      <c r="D59" s="2">
        <v>0.28373702422145303</v>
      </c>
      <c r="E59" s="2">
        <v>0.29120779924174001</v>
      </c>
      <c r="F59" s="2">
        <v>0.29767359887204797</v>
      </c>
      <c r="G59" s="2">
        <v>0.29678961748633897</v>
      </c>
      <c r="H59" s="2">
        <v>0.30570204350692198</v>
      </c>
      <c r="I59" s="2">
        <v>0.30749519538757197</v>
      </c>
      <c r="J59" s="2">
        <v>0.31187500000000001</v>
      </c>
      <c r="K59" s="2">
        <v>0.32124904798172099</v>
      </c>
      <c r="L59" s="2">
        <v>0.32434821034025602</v>
      </c>
      <c r="M59" s="2">
        <v>0.32826398852223798</v>
      </c>
      <c r="N59" s="2">
        <v>0.33324115044247798</v>
      </c>
    </row>
    <row r="60" spans="1:14" x14ac:dyDescent="0.3">
      <c r="A60" s="8" t="s">
        <v>196</v>
      </c>
      <c r="B60" s="8" t="s">
        <v>50</v>
      </c>
      <c r="C60" s="2">
        <v>0.127847862926003</v>
      </c>
      <c r="D60" s="2">
        <v>0.12766344928064099</v>
      </c>
      <c r="E60" s="2">
        <v>0.120779924174039</v>
      </c>
      <c r="F60" s="2">
        <v>0.11561508635883</v>
      </c>
      <c r="G60" s="2">
        <v>0.120901639344262</v>
      </c>
      <c r="H60" s="2">
        <v>0.119644034278181</v>
      </c>
      <c r="I60" s="2">
        <v>0.117552850736707</v>
      </c>
      <c r="J60" s="2">
        <v>0.12687499999999999</v>
      </c>
      <c r="K60" s="2">
        <v>0.135872048743336</v>
      </c>
      <c r="L60" s="2">
        <v>0.13816467815583999</v>
      </c>
      <c r="M60" s="2">
        <v>0.14375896700143501</v>
      </c>
      <c r="N60" s="2">
        <v>0.14905973451327401</v>
      </c>
    </row>
    <row r="61" spans="1:14" x14ac:dyDescent="0.3">
      <c r="A61" s="8" t="s">
        <v>196</v>
      </c>
      <c r="B61" s="8" t="s">
        <v>51</v>
      </c>
      <c r="C61" s="2">
        <v>2.2406326492186001E-2</v>
      </c>
      <c r="D61" s="2">
        <v>2.33108723365507E-2</v>
      </c>
      <c r="E61" s="2">
        <v>2.0400794367214301E-2</v>
      </c>
      <c r="F61" s="2">
        <v>1.78004934790271E-2</v>
      </c>
      <c r="G61" s="2">
        <v>1.5198087431694001E-2</v>
      </c>
      <c r="H61" s="2">
        <v>1.86222808174028E-2</v>
      </c>
      <c r="I61" s="2">
        <v>2.17809096732864E-2</v>
      </c>
      <c r="J61" s="2">
        <v>2.2812499999999999E-2</v>
      </c>
      <c r="K61" s="2">
        <v>2.4523990860624501E-2</v>
      </c>
      <c r="L61" s="2">
        <v>2.5040506702018E-2</v>
      </c>
      <c r="M61" s="2">
        <v>2.6829268292682899E-2</v>
      </c>
      <c r="N61" s="2">
        <v>2.79314159292035E-2</v>
      </c>
    </row>
    <row r="62" spans="1:14" x14ac:dyDescent="0.3">
      <c r="A62" s="8" t="s">
        <v>197</v>
      </c>
      <c r="B62" s="8" t="s">
        <v>46</v>
      </c>
      <c r="C62" s="2">
        <v>0</v>
      </c>
      <c r="D62" s="2">
        <v>2.2779043280182201E-4</v>
      </c>
      <c r="E62" s="2">
        <v>2.20345207491737E-4</v>
      </c>
      <c r="F62" s="2">
        <v>0</v>
      </c>
      <c r="G62" s="2">
        <v>1.3810247203424901E-4</v>
      </c>
      <c r="H62" s="2">
        <v>6.66222518321119E-5</v>
      </c>
      <c r="I62" s="2">
        <v>6.4362489541095505E-5</v>
      </c>
      <c r="J62" s="2">
        <v>1.88762348203612E-4</v>
      </c>
      <c r="K62" s="2">
        <v>1.21263566361487E-4</v>
      </c>
      <c r="L62" s="2">
        <v>6.00276127018428E-5</v>
      </c>
      <c r="M62" s="2">
        <v>0</v>
      </c>
      <c r="N62" s="2">
        <v>2.24529890541678E-4</v>
      </c>
    </row>
    <row r="63" spans="1:14" x14ac:dyDescent="0.3">
      <c r="A63" s="8" t="s">
        <v>197</v>
      </c>
      <c r="B63" s="8" t="s">
        <v>47</v>
      </c>
      <c r="C63" s="2">
        <v>0.19151524983776799</v>
      </c>
      <c r="D63" s="2">
        <v>0.200455580865604</v>
      </c>
      <c r="E63" s="2">
        <v>0.201542416452442</v>
      </c>
      <c r="F63" s="2">
        <v>0.195902228612509</v>
      </c>
      <c r="G63" s="2">
        <v>0.19734843253694201</v>
      </c>
      <c r="H63" s="2">
        <v>0.190473017988008</v>
      </c>
      <c r="I63" s="2">
        <v>0.18291819527579301</v>
      </c>
      <c r="J63" s="2">
        <v>0.17089284590700299</v>
      </c>
      <c r="K63" s="2">
        <v>0.16782877584429801</v>
      </c>
      <c r="L63" s="2">
        <v>0.15925325649798899</v>
      </c>
      <c r="M63" s="2">
        <v>0.15847280334728001</v>
      </c>
      <c r="N63" s="2">
        <v>0.15666573112545601</v>
      </c>
    </row>
    <row r="64" spans="1:14" x14ac:dyDescent="0.3">
      <c r="A64" s="8" t="s">
        <v>197</v>
      </c>
      <c r="B64" s="8" t="s">
        <v>48</v>
      </c>
      <c r="C64" s="2">
        <v>0.39690136275145999</v>
      </c>
      <c r="D64" s="2">
        <v>0.388458618071374</v>
      </c>
      <c r="E64" s="2">
        <v>0.39103929489533601</v>
      </c>
      <c r="F64" s="2">
        <v>0.39669302659956901</v>
      </c>
      <c r="G64" s="2">
        <v>0.39248722552133702</v>
      </c>
      <c r="H64" s="2">
        <v>0.39327115256495698</v>
      </c>
      <c r="I64" s="2">
        <v>0.39557186071957301</v>
      </c>
      <c r="J64" s="2">
        <v>0.400050336626188</v>
      </c>
      <c r="K64" s="2">
        <v>0.39519796277208502</v>
      </c>
      <c r="L64" s="2">
        <v>0.39618224383216299</v>
      </c>
      <c r="M64" s="2">
        <v>0.38784286378428601</v>
      </c>
      <c r="N64" s="2">
        <v>0.38439517260735301</v>
      </c>
    </row>
    <row r="65" spans="1:14" x14ac:dyDescent="0.3">
      <c r="A65" s="8" t="s">
        <v>197</v>
      </c>
      <c r="B65" s="8" t="s">
        <v>49</v>
      </c>
      <c r="C65" s="2">
        <v>0.25048669695003201</v>
      </c>
      <c r="D65" s="2">
        <v>0.25353075170842798</v>
      </c>
      <c r="E65" s="2">
        <v>0.26015424164524398</v>
      </c>
      <c r="F65" s="2">
        <v>0.266067577282531</v>
      </c>
      <c r="G65" s="2">
        <v>0.27033558900704302</v>
      </c>
      <c r="H65" s="2">
        <v>0.27455029980013301</v>
      </c>
      <c r="I65" s="2">
        <v>0.27469910536139502</v>
      </c>
      <c r="J65" s="2">
        <v>0.27949411690681403</v>
      </c>
      <c r="K65" s="2">
        <v>0.27993694294549198</v>
      </c>
      <c r="L65" s="2">
        <v>0.28483102227024398</v>
      </c>
      <c r="M65" s="2">
        <v>0.28794746629474699</v>
      </c>
      <c r="N65" s="2">
        <v>0.287735054729161</v>
      </c>
    </row>
    <row r="66" spans="1:14" x14ac:dyDescent="0.3">
      <c r="A66" s="8" t="s">
        <v>197</v>
      </c>
      <c r="B66" s="8" t="s">
        <v>50</v>
      </c>
      <c r="C66" s="2">
        <v>0.127190136275146</v>
      </c>
      <c r="D66" s="2">
        <v>0.12551252847380401</v>
      </c>
      <c r="E66" s="2">
        <v>0.11847227322805701</v>
      </c>
      <c r="F66" s="2">
        <v>0.116678648454349</v>
      </c>
      <c r="G66" s="2">
        <v>0.113520232012153</v>
      </c>
      <c r="H66" s="2">
        <v>0.11412391738840801</v>
      </c>
      <c r="I66" s="2">
        <v>0.115015768809938</v>
      </c>
      <c r="J66" s="2">
        <v>0.117221418234443</v>
      </c>
      <c r="K66" s="2">
        <v>0.122051779542836</v>
      </c>
      <c r="L66" s="2">
        <v>0.12431718590551701</v>
      </c>
      <c r="M66" s="2">
        <v>0.12999767549976801</v>
      </c>
      <c r="N66" s="2">
        <v>0.133932079708111</v>
      </c>
    </row>
    <row r="67" spans="1:14" x14ac:dyDescent="0.3">
      <c r="A67" s="8" t="s">
        <v>197</v>
      </c>
      <c r="B67" s="8" t="s">
        <v>51</v>
      </c>
      <c r="C67" s="2">
        <v>3.3906554185593803E-2</v>
      </c>
      <c r="D67" s="2">
        <v>3.1814730447987903E-2</v>
      </c>
      <c r="E67" s="2">
        <v>2.8571428571428598E-2</v>
      </c>
      <c r="F67" s="2">
        <v>2.46585190510424E-2</v>
      </c>
      <c r="G67" s="2">
        <v>2.6170418450490299E-2</v>
      </c>
      <c r="H67" s="2">
        <v>2.7514990006662202E-2</v>
      </c>
      <c r="I67" s="2">
        <v>3.1730707343760101E-2</v>
      </c>
      <c r="J67" s="2">
        <v>3.2152519977348498E-2</v>
      </c>
      <c r="K67" s="2">
        <v>3.4863275328927398E-2</v>
      </c>
      <c r="L67" s="2">
        <v>3.5356263881385401E-2</v>
      </c>
      <c r="M67" s="2">
        <v>3.5739191073919097E-2</v>
      </c>
      <c r="N67" s="2">
        <v>3.7047431939376901E-2</v>
      </c>
    </row>
    <row r="68" spans="1:14" x14ac:dyDescent="0.3">
      <c r="A68" s="8" t="s">
        <v>198</v>
      </c>
      <c r="B68" s="8" t="s">
        <v>46</v>
      </c>
      <c r="C68" s="2">
        <v>2.26346763241286E-4</v>
      </c>
      <c r="D68" s="2">
        <v>2.1905805038335201E-4</v>
      </c>
      <c r="E68" s="2">
        <v>0</v>
      </c>
      <c r="F68" s="2">
        <v>0</v>
      </c>
      <c r="G68" s="2">
        <v>2.0331401850157599E-4</v>
      </c>
      <c r="H68" s="2">
        <v>0</v>
      </c>
      <c r="I68" s="2">
        <v>0</v>
      </c>
      <c r="J68" s="2">
        <v>9.4250706880301594E-5</v>
      </c>
      <c r="K68" s="2">
        <v>9.1265857442730697E-5</v>
      </c>
      <c r="L68" s="2">
        <v>0</v>
      </c>
      <c r="M68" s="2">
        <v>0</v>
      </c>
      <c r="N68" s="2">
        <v>0</v>
      </c>
    </row>
    <row r="69" spans="1:14" x14ac:dyDescent="0.3">
      <c r="A69" s="8" t="s">
        <v>198</v>
      </c>
      <c r="B69" s="8" t="s">
        <v>47</v>
      </c>
      <c r="C69" s="2">
        <v>0.17247623358986</v>
      </c>
      <c r="D69" s="2">
        <v>0.17393209200438101</v>
      </c>
      <c r="E69" s="2">
        <v>0.17312661498708001</v>
      </c>
      <c r="F69" s="2">
        <v>0.166894520980124</v>
      </c>
      <c r="G69" s="2">
        <v>0.15858493443122901</v>
      </c>
      <c r="H69" s="2">
        <v>0.151089108910891</v>
      </c>
      <c r="I69" s="2">
        <v>0.13568665377176001</v>
      </c>
      <c r="J69" s="2">
        <v>0.12780395852968901</v>
      </c>
      <c r="K69" s="2">
        <v>0.12567308569864</v>
      </c>
      <c r="L69" s="2">
        <v>0.120691198853971</v>
      </c>
      <c r="M69" s="2">
        <v>0.119466713140467</v>
      </c>
      <c r="N69" s="2">
        <v>0.12371913321014601</v>
      </c>
    </row>
    <row r="70" spans="1:14" x14ac:dyDescent="0.3">
      <c r="A70" s="8" t="s">
        <v>198</v>
      </c>
      <c r="B70" s="8" t="s">
        <v>48</v>
      </c>
      <c r="C70" s="2">
        <v>0.41014033499321001</v>
      </c>
      <c r="D70" s="2">
        <v>0.40909090909090901</v>
      </c>
      <c r="E70" s="2">
        <v>0.41052971576227398</v>
      </c>
      <c r="F70" s="2">
        <v>0.41192554422126398</v>
      </c>
      <c r="G70" s="2">
        <v>0.41689539493748101</v>
      </c>
      <c r="H70" s="2">
        <v>0.41782178217821803</v>
      </c>
      <c r="I70" s="2">
        <v>0.42117988394584099</v>
      </c>
      <c r="J70" s="2">
        <v>0.42016965127238498</v>
      </c>
      <c r="K70" s="2">
        <v>0.41151775120927298</v>
      </c>
      <c r="L70" s="2">
        <v>0.40675082818515501</v>
      </c>
      <c r="M70" s="2">
        <v>0.39839665388637202</v>
      </c>
      <c r="N70" s="2">
        <v>0.383924071896523</v>
      </c>
    </row>
    <row r="71" spans="1:14" x14ac:dyDescent="0.3">
      <c r="A71" s="8" t="s">
        <v>198</v>
      </c>
      <c r="B71" s="8" t="s">
        <v>49</v>
      </c>
      <c r="C71" s="2">
        <v>0.29741964689904898</v>
      </c>
      <c r="D71" s="2">
        <v>0.29605695509309998</v>
      </c>
      <c r="E71" s="2">
        <v>0.30232558139534899</v>
      </c>
      <c r="F71" s="2">
        <v>0.30865495846040603</v>
      </c>
      <c r="G71" s="2">
        <v>0.307512452983633</v>
      </c>
      <c r="H71" s="2">
        <v>0.31009900990098999</v>
      </c>
      <c r="I71" s="2">
        <v>0.31653771760154698</v>
      </c>
      <c r="J71" s="2">
        <v>0.31790763430725699</v>
      </c>
      <c r="K71" s="2">
        <v>0.31988683033677101</v>
      </c>
      <c r="L71" s="2">
        <v>0.32241024263586698</v>
      </c>
      <c r="M71" s="2">
        <v>0.31971070059254098</v>
      </c>
      <c r="N71" s="2">
        <v>0.32328237863262199</v>
      </c>
    </row>
    <row r="72" spans="1:14" x14ac:dyDescent="0.3">
      <c r="A72" s="8" t="s">
        <v>198</v>
      </c>
      <c r="B72" s="8" t="s">
        <v>50</v>
      </c>
      <c r="C72" s="2">
        <v>0.103440470801268</v>
      </c>
      <c r="D72" s="2">
        <v>0.104819277108434</v>
      </c>
      <c r="E72" s="2">
        <v>0.10099052540913001</v>
      </c>
      <c r="F72" s="2">
        <v>0.101167315175097</v>
      </c>
      <c r="G72" s="2">
        <v>0.10430009149130801</v>
      </c>
      <c r="H72" s="2">
        <v>0.10742574257425699</v>
      </c>
      <c r="I72" s="2">
        <v>0.111992263056093</v>
      </c>
      <c r="J72" s="2">
        <v>0.11743638077285599</v>
      </c>
      <c r="K72" s="2">
        <v>0.124121566122114</v>
      </c>
      <c r="L72" s="2">
        <v>0.130092219536216</v>
      </c>
      <c r="M72" s="2">
        <v>0.14090275357267301</v>
      </c>
      <c r="N72" s="2">
        <v>0.14513690576180099</v>
      </c>
    </row>
    <row r="73" spans="1:14" x14ac:dyDescent="0.3">
      <c r="A73" s="8" t="s">
        <v>198</v>
      </c>
      <c r="B73" s="8" t="s">
        <v>51</v>
      </c>
      <c r="C73" s="2">
        <v>1.6296966953372599E-2</v>
      </c>
      <c r="D73" s="2">
        <v>1.5881708652793002E-2</v>
      </c>
      <c r="E73" s="2">
        <v>1.3027562446167099E-2</v>
      </c>
      <c r="F73" s="2">
        <v>1.1357661163108599E-2</v>
      </c>
      <c r="G73" s="2">
        <v>1.25038121378469E-2</v>
      </c>
      <c r="H73" s="2">
        <v>1.3564356435643601E-2</v>
      </c>
      <c r="I73" s="2">
        <v>1.46034816247582E-2</v>
      </c>
      <c r="J73" s="2">
        <v>1.6588124410933099E-2</v>
      </c>
      <c r="K73" s="2">
        <v>1.8709500775759801E-2</v>
      </c>
      <c r="L73" s="2">
        <v>2.00555107887904E-2</v>
      </c>
      <c r="M73" s="2">
        <v>2.1523178807947001E-2</v>
      </c>
      <c r="N73" s="2">
        <v>2.3937510498908101E-2</v>
      </c>
    </row>
    <row r="74" spans="1:14" x14ac:dyDescent="0.3">
      <c r="A74" s="8" t="s">
        <v>199</v>
      </c>
      <c r="B74" s="8" t="s">
        <v>46</v>
      </c>
      <c r="C74" s="2">
        <v>0</v>
      </c>
      <c r="D74" s="2">
        <v>0</v>
      </c>
      <c r="E74" s="2">
        <v>0</v>
      </c>
      <c r="F74" s="2">
        <v>0</v>
      </c>
      <c r="G74" s="2">
        <v>0</v>
      </c>
      <c r="H74" s="2">
        <v>0</v>
      </c>
      <c r="I74" s="2">
        <v>0</v>
      </c>
      <c r="J74" s="2">
        <v>0</v>
      </c>
      <c r="K74" s="2">
        <v>0</v>
      </c>
      <c r="L74" s="2">
        <v>1.00593501659793E-4</v>
      </c>
      <c r="M74" s="2">
        <v>0</v>
      </c>
      <c r="N74" s="2">
        <v>9.4786729857819903E-5</v>
      </c>
    </row>
    <row r="75" spans="1:14" x14ac:dyDescent="0.3">
      <c r="A75" s="8" t="s">
        <v>199</v>
      </c>
      <c r="B75" s="8" t="s">
        <v>47</v>
      </c>
      <c r="C75" s="2">
        <v>0.178987844207393</v>
      </c>
      <c r="D75" s="2">
        <v>0.181436119116234</v>
      </c>
      <c r="E75" s="2">
        <v>0.18998109640831801</v>
      </c>
      <c r="F75" s="2">
        <v>0.179290285049447</v>
      </c>
      <c r="G75" s="2">
        <v>0.17016211313910001</v>
      </c>
      <c r="H75" s="2">
        <v>0.167528324716753</v>
      </c>
      <c r="I75" s="2">
        <v>0.15220207253886001</v>
      </c>
      <c r="J75" s="2">
        <v>0.14241748912235999</v>
      </c>
      <c r="K75" s="2">
        <v>0.13894324853229001</v>
      </c>
      <c r="L75" s="2">
        <v>0.13489588572578201</v>
      </c>
      <c r="M75" s="2">
        <v>0.13979861179000899</v>
      </c>
      <c r="N75" s="2">
        <v>0.14227488151658799</v>
      </c>
    </row>
    <row r="76" spans="1:14" x14ac:dyDescent="0.3">
      <c r="A76" s="8" t="s">
        <v>199</v>
      </c>
      <c r="B76" s="8" t="s">
        <v>48</v>
      </c>
      <c r="C76" s="2">
        <v>0.41614983874969003</v>
      </c>
      <c r="D76" s="2">
        <v>0.41318443804034599</v>
      </c>
      <c r="E76" s="2">
        <v>0.41138941398865803</v>
      </c>
      <c r="F76" s="2">
        <v>0.417335660267597</v>
      </c>
      <c r="G76" s="2">
        <v>0.41775308921890902</v>
      </c>
      <c r="H76" s="2">
        <v>0.40809591904081</v>
      </c>
      <c r="I76" s="2">
        <v>0.41126943005181299</v>
      </c>
      <c r="J76" s="2">
        <v>0.41303194311790298</v>
      </c>
      <c r="K76" s="2">
        <v>0.407971984756412</v>
      </c>
      <c r="L76" s="2">
        <v>0.40086510411427401</v>
      </c>
      <c r="M76" s="2">
        <v>0.38967641020627602</v>
      </c>
      <c r="N76" s="2">
        <v>0.38161137440758303</v>
      </c>
    </row>
    <row r="77" spans="1:14" x14ac:dyDescent="0.3">
      <c r="A77" s="8" t="s">
        <v>199</v>
      </c>
      <c r="B77" s="8" t="s">
        <v>49</v>
      </c>
      <c r="C77" s="2">
        <v>0.29397171917638298</v>
      </c>
      <c r="D77" s="2">
        <v>0.29034582132564801</v>
      </c>
      <c r="E77" s="2">
        <v>0.29040642722117199</v>
      </c>
      <c r="F77" s="2">
        <v>0.29784758580570098</v>
      </c>
      <c r="G77" s="2">
        <v>0.30336696519668999</v>
      </c>
      <c r="H77" s="2">
        <v>0.30733692663073398</v>
      </c>
      <c r="I77" s="2">
        <v>0.30969343696027601</v>
      </c>
      <c r="J77" s="2">
        <v>0.31486787647246101</v>
      </c>
      <c r="K77" s="2">
        <v>0.31599546812236101</v>
      </c>
      <c r="L77" s="2">
        <v>0.32612413238104798</v>
      </c>
      <c r="M77" s="2">
        <v>0.326033825398377</v>
      </c>
      <c r="N77" s="2">
        <v>0.328530805687204</v>
      </c>
    </row>
    <row r="78" spans="1:14" x14ac:dyDescent="0.3">
      <c r="A78" s="8" t="s">
        <v>199</v>
      </c>
      <c r="B78" s="8" t="s">
        <v>50</v>
      </c>
      <c r="C78" s="2">
        <v>9.8362689159017594E-2</v>
      </c>
      <c r="D78" s="2">
        <v>0.10146493756003799</v>
      </c>
      <c r="E78" s="2">
        <v>9.6526465028355393E-2</v>
      </c>
      <c r="F78" s="2">
        <v>9.5753344968004694E-2</v>
      </c>
      <c r="G78" s="2">
        <v>9.8401541775308896E-2</v>
      </c>
      <c r="H78" s="2">
        <v>0.104718952810472</v>
      </c>
      <c r="I78" s="2">
        <v>0.114313471502591</v>
      </c>
      <c r="J78" s="2">
        <v>0.115886660299268</v>
      </c>
      <c r="K78" s="2">
        <v>0.12133072407044999</v>
      </c>
      <c r="L78" s="2">
        <v>0.121617543506689</v>
      </c>
      <c r="M78" s="2">
        <v>0.12630755694593801</v>
      </c>
      <c r="N78" s="2">
        <v>0.12824644549763001</v>
      </c>
    </row>
    <row r="79" spans="1:14" x14ac:dyDescent="0.3">
      <c r="A79" s="8" t="s">
        <v>199</v>
      </c>
      <c r="B79" s="8" t="s">
        <v>51</v>
      </c>
      <c r="C79" s="2">
        <v>1.2527908707516701E-2</v>
      </c>
      <c r="D79" s="2">
        <v>1.35686839577329E-2</v>
      </c>
      <c r="E79" s="2">
        <v>1.16965973534972E-2</v>
      </c>
      <c r="F79" s="2">
        <v>9.7731239092495592E-3</v>
      </c>
      <c r="G79" s="2">
        <v>1.0316290669992101E-2</v>
      </c>
      <c r="H79" s="2">
        <v>1.2319876801232E-2</v>
      </c>
      <c r="I79" s="2">
        <v>1.2521588946459401E-2</v>
      </c>
      <c r="J79" s="2">
        <v>1.37960309880081E-2</v>
      </c>
      <c r="K79" s="2">
        <v>1.5758574518488E-2</v>
      </c>
      <c r="L79" s="2">
        <v>1.63967407705462E-2</v>
      </c>
      <c r="M79" s="2">
        <v>1.8183595659399698E-2</v>
      </c>
      <c r="N79" s="2">
        <v>1.9241706161137399E-2</v>
      </c>
    </row>
    <row r="80" spans="1:14" x14ac:dyDescent="0.3">
      <c r="A80" s="8" t="s">
        <v>200</v>
      </c>
      <c r="B80" s="8" t="s">
        <v>46</v>
      </c>
      <c r="C80" s="2">
        <v>0</v>
      </c>
      <c r="D80" s="2">
        <v>0</v>
      </c>
      <c r="E80" s="2">
        <v>0</v>
      </c>
      <c r="F80" s="2">
        <v>0</v>
      </c>
      <c r="G80" s="2">
        <v>1.2884937508053101E-4</v>
      </c>
      <c r="H80" s="2">
        <v>0</v>
      </c>
      <c r="I80" s="2">
        <v>0</v>
      </c>
      <c r="J80" s="2">
        <v>3.5557662676306698E-4</v>
      </c>
      <c r="K80" s="2">
        <v>0</v>
      </c>
      <c r="L80" s="2">
        <v>0</v>
      </c>
      <c r="M80" s="2">
        <v>0</v>
      </c>
      <c r="N80" s="2">
        <v>2.0970955227010601E-4</v>
      </c>
    </row>
    <row r="81" spans="1:14" x14ac:dyDescent="0.3">
      <c r="A81" s="8" t="s">
        <v>200</v>
      </c>
      <c r="B81" s="8" t="s">
        <v>47</v>
      </c>
      <c r="C81" s="2">
        <v>0.18598928933275399</v>
      </c>
      <c r="D81" s="2">
        <v>0.19417203698515001</v>
      </c>
      <c r="E81" s="2">
        <v>0.194993234100135</v>
      </c>
      <c r="F81" s="2">
        <v>0.18913560666137999</v>
      </c>
      <c r="G81" s="2">
        <v>0.18064682386290401</v>
      </c>
      <c r="H81" s="2">
        <v>0.17126033575544999</v>
      </c>
      <c r="I81" s="2">
        <v>0.16648304566042399</v>
      </c>
      <c r="J81" s="2">
        <v>0.15846864999407401</v>
      </c>
      <c r="K81" s="2">
        <v>0.15276024331458701</v>
      </c>
      <c r="L81" s="2">
        <v>0.15166461159062899</v>
      </c>
      <c r="M81" s="2">
        <v>0.14797473867595801</v>
      </c>
      <c r="N81" s="2">
        <v>0.151620006291287</v>
      </c>
    </row>
    <row r="82" spans="1:14" x14ac:dyDescent="0.3">
      <c r="A82" s="8" t="s">
        <v>200</v>
      </c>
      <c r="B82" s="8" t="s">
        <v>48</v>
      </c>
      <c r="C82" s="2">
        <v>0.40700535533362298</v>
      </c>
      <c r="D82" s="2">
        <v>0.40277388624264499</v>
      </c>
      <c r="E82" s="2">
        <v>0.40419485791610299</v>
      </c>
      <c r="F82" s="2">
        <v>0.41157811260903998</v>
      </c>
      <c r="G82" s="2">
        <v>0.41425074088390701</v>
      </c>
      <c r="H82" s="2">
        <v>0.41255324480080202</v>
      </c>
      <c r="I82" s="2">
        <v>0.41375933406781701</v>
      </c>
      <c r="J82" s="2">
        <v>0.41472087234799099</v>
      </c>
      <c r="K82" s="2">
        <v>0.411109835877425</v>
      </c>
      <c r="L82" s="2">
        <v>0.404551059298285</v>
      </c>
      <c r="M82" s="2">
        <v>0.39514372822299698</v>
      </c>
      <c r="N82" s="2">
        <v>0.38743839781902101</v>
      </c>
    </row>
    <row r="83" spans="1:14" x14ac:dyDescent="0.3">
      <c r="A83" s="8" t="s">
        <v>200</v>
      </c>
      <c r="B83" s="8" t="s">
        <v>49</v>
      </c>
      <c r="C83" s="2">
        <v>0.275727312201476</v>
      </c>
      <c r="D83" s="2">
        <v>0.27654805267582</v>
      </c>
      <c r="E83" s="2">
        <v>0.27997293640054099</v>
      </c>
      <c r="F83" s="2">
        <v>0.28310864393338597</v>
      </c>
      <c r="G83" s="2">
        <v>0.28359747455224799</v>
      </c>
      <c r="H83" s="2">
        <v>0.28990228013029301</v>
      </c>
      <c r="I83" s="2">
        <v>0.29024360386828302</v>
      </c>
      <c r="J83" s="2">
        <v>0.29619533009363502</v>
      </c>
      <c r="K83" s="2">
        <v>0.29851945368988902</v>
      </c>
      <c r="L83" s="2">
        <v>0.30669207487949801</v>
      </c>
      <c r="M83" s="2">
        <v>0.31326219512195103</v>
      </c>
      <c r="N83" s="2">
        <v>0.31089441124043199</v>
      </c>
    </row>
    <row r="84" spans="1:14" x14ac:dyDescent="0.3">
      <c r="A84" s="8" t="s">
        <v>200</v>
      </c>
      <c r="B84" s="8" t="s">
        <v>50</v>
      </c>
      <c r="C84" s="2">
        <v>0.111883051092778</v>
      </c>
      <c r="D84" s="2">
        <v>0.109274306528439</v>
      </c>
      <c r="E84" s="2">
        <v>0.106765899864682</v>
      </c>
      <c r="F84" s="2">
        <v>0.104017975151996</v>
      </c>
      <c r="G84" s="2">
        <v>0.107331529442082</v>
      </c>
      <c r="H84" s="2">
        <v>0.10899523928839901</v>
      </c>
      <c r="I84" s="2">
        <v>0.11164157179581299</v>
      </c>
      <c r="J84" s="2">
        <v>0.111176958634586</v>
      </c>
      <c r="K84" s="2">
        <v>0.117640307586365</v>
      </c>
      <c r="L84" s="2">
        <v>0.117475619325188</v>
      </c>
      <c r="M84" s="2">
        <v>0.12271341463414601</v>
      </c>
      <c r="N84" s="2">
        <v>0.12834224598930499</v>
      </c>
    </row>
    <row r="85" spans="1:14" x14ac:dyDescent="0.3">
      <c r="A85" s="8" t="s">
        <v>200</v>
      </c>
      <c r="B85" s="8" t="s">
        <v>51</v>
      </c>
      <c r="C85" s="2">
        <v>1.93949920393689E-2</v>
      </c>
      <c r="D85" s="2">
        <v>1.7231717567946201E-2</v>
      </c>
      <c r="E85" s="2">
        <v>1.40730717185386E-2</v>
      </c>
      <c r="F85" s="2">
        <v>1.2159661644197701E-2</v>
      </c>
      <c r="G85" s="2">
        <v>1.40445818837779E-2</v>
      </c>
      <c r="H85" s="2">
        <v>1.7288900025056401E-2</v>
      </c>
      <c r="I85" s="2">
        <v>1.7872444607663102E-2</v>
      </c>
      <c r="J85" s="2">
        <v>1.9082612302951302E-2</v>
      </c>
      <c r="K85" s="2">
        <v>1.99701595317342E-2</v>
      </c>
      <c r="L85" s="2">
        <v>1.9616634906400601E-2</v>
      </c>
      <c r="M85" s="2">
        <v>2.0905923344947699E-2</v>
      </c>
      <c r="N85" s="2">
        <v>2.14952291076859E-2</v>
      </c>
    </row>
    <row r="86" spans="1:14" x14ac:dyDescent="0.3">
      <c r="A86" s="8" t="s">
        <v>201</v>
      </c>
      <c r="B86" s="8" t="s">
        <v>46</v>
      </c>
      <c r="C86" s="2">
        <v>1.24626121635095E-4</v>
      </c>
      <c r="D86" s="2">
        <v>1.2214486380847701E-4</v>
      </c>
      <c r="E86" s="2">
        <v>0</v>
      </c>
      <c r="F86" s="2">
        <v>0</v>
      </c>
      <c r="G86" s="2">
        <v>0</v>
      </c>
      <c r="H86" s="2">
        <v>0</v>
      </c>
      <c r="I86" s="2">
        <v>0</v>
      </c>
      <c r="J86" s="2">
        <v>0</v>
      </c>
      <c r="K86" s="2">
        <v>0</v>
      </c>
      <c r="L86" s="2">
        <v>0</v>
      </c>
      <c r="M86" s="2">
        <v>0</v>
      </c>
      <c r="N86" s="2">
        <v>0</v>
      </c>
    </row>
    <row r="87" spans="1:14" x14ac:dyDescent="0.3">
      <c r="A87" s="8" t="s">
        <v>201</v>
      </c>
      <c r="B87" s="8" t="s">
        <v>47</v>
      </c>
      <c r="C87" s="2">
        <v>0.16787138584247299</v>
      </c>
      <c r="D87" s="2">
        <v>0.16953707096616599</v>
      </c>
      <c r="E87" s="2">
        <v>0.17095238095238099</v>
      </c>
      <c r="F87" s="2">
        <v>0.17068343229712399</v>
      </c>
      <c r="G87" s="2">
        <v>0.15711204449994301</v>
      </c>
      <c r="H87" s="2">
        <v>0.14592084899403099</v>
      </c>
      <c r="I87" s="2">
        <v>0.13979875829586799</v>
      </c>
      <c r="J87" s="2">
        <v>0.12900178440222501</v>
      </c>
      <c r="K87" s="2">
        <v>0.12155706880780601</v>
      </c>
      <c r="L87" s="2">
        <v>0.11882562983535</v>
      </c>
      <c r="M87" s="2">
        <v>0.120382904660607</v>
      </c>
      <c r="N87" s="2">
        <v>0.121514501538748</v>
      </c>
    </row>
    <row r="88" spans="1:14" x14ac:dyDescent="0.3">
      <c r="A88" s="8" t="s">
        <v>201</v>
      </c>
      <c r="B88" s="8" t="s">
        <v>48</v>
      </c>
      <c r="C88" s="2">
        <v>0.39668494516450598</v>
      </c>
      <c r="D88" s="2">
        <v>0.39538292414803999</v>
      </c>
      <c r="E88" s="2">
        <v>0.40511904761904799</v>
      </c>
      <c r="F88" s="2">
        <v>0.40633368261730102</v>
      </c>
      <c r="G88" s="2">
        <v>0.413554319446021</v>
      </c>
      <c r="H88" s="2">
        <v>0.41487950475348201</v>
      </c>
      <c r="I88" s="2">
        <v>0.40847784200385401</v>
      </c>
      <c r="J88" s="2">
        <v>0.411357195339561</v>
      </c>
      <c r="K88" s="2">
        <v>0.40827319849578197</v>
      </c>
      <c r="L88" s="2">
        <v>0.40299543741321198</v>
      </c>
      <c r="M88" s="2">
        <v>0.38996325662347697</v>
      </c>
      <c r="N88" s="2">
        <v>0.38366128881842798</v>
      </c>
    </row>
    <row r="89" spans="1:14" x14ac:dyDescent="0.3">
      <c r="A89" s="8" t="s">
        <v>201</v>
      </c>
      <c r="B89" s="8" t="s">
        <v>49</v>
      </c>
      <c r="C89" s="2">
        <v>0.284022931206381</v>
      </c>
      <c r="D89" s="2">
        <v>0.28630756076706998</v>
      </c>
      <c r="E89" s="2">
        <v>0.28571428571428598</v>
      </c>
      <c r="F89" s="2">
        <v>0.29363138898591201</v>
      </c>
      <c r="G89" s="2">
        <v>0.29640140765126599</v>
      </c>
      <c r="H89" s="2">
        <v>0.30168030068538598</v>
      </c>
      <c r="I89" s="2">
        <v>0.30807107685720397</v>
      </c>
      <c r="J89" s="2">
        <v>0.31059095203107001</v>
      </c>
      <c r="K89" s="2">
        <v>0.314666124606159</v>
      </c>
      <c r="L89" s="2">
        <v>0.31908351517556</v>
      </c>
      <c r="M89" s="2">
        <v>0.32450203055501797</v>
      </c>
      <c r="N89" s="2">
        <v>0.323789984146228</v>
      </c>
    </row>
    <row r="90" spans="1:14" x14ac:dyDescent="0.3">
      <c r="A90" s="8" t="s">
        <v>201</v>
      </c>
      <c r="B90" s="8" t="s">
        <v>50</v>
      </c>
      <c r="C90" s="2">
        <v>0.12475074775672999</v>
      </c>
      <c r="D90" s="2">
        <v>0.124221326493221</v>
      </c>
      <c r="E90" s="2">
        <v>0.116547619047619</v>
      </c>
      <c r="F90" s="2">
        <v>0.113633717545698</v>
      </c>
      <c r="G90" s="2">
        <v>0.115904188897718</v>
      </c>
      <c r="H90" s="2">
        <v>0.11861596285651101</v>
      </c>
      <c r="I90" s="2">
        <v>0.122564761293085</v>
      </c>
      <c r="J90" s="2">
        <v>0.12732234701375</v>
      </c>
      <c r="K90" s="2">
        <v>0.13243215773960801</v>
      </c>
      <c r="L90" s="2">
        <v>0.135786550287641</v>
      </c>
      <c r="M90" s="2">
        <v>0.13923805840263001</v>
      </c>
      <c r="N90" s="2">
        <v>0.14193789051571401</v>
      </c>
    </row>
    <row r="91" spans="1:14" x14ac:dyDescent="0.3">
      <c r="A91" s="8" t="s">
        <v>201</v>
      </c>
      <c r="B91" s="8" t="s">
        <v>51</v>
      </c>
      <c r="C91" s="2">
        <v>2.65453639082752E-2</v>
      </c>
      <c r="D91" s="2">
        <v>2.4428972761695401E-2</v>
      </c>
      <c r="E91" s="2">
        <v>2.1666666666666699E-2</v>
      </c>
      <c r="F91" s="2">
        <v>1.57177785539644E-2</v>
      </c>
      <c r="G91" s="2">
        <v>1.70280395050517E-2</v>
      </c>
      <c r="H91" s="2">
        <v>1.8903382710590302E-2</v>
      </c>
      <c r="I91" s="2">
        <v>2.1087561549989298E-2</v>
      </c>
      <c r="J91" s="2">
        <v>2.1727721213393499E-2</v>
      </c>
      <c r="K91" s="2">
        <v>2.3071450350645398E-2</v>
      </c>
      <c r="L91" s="2">
        <v>2.3308867288236501E-2</v>
      </c>
      <c r="M91" s="2">
        <v>2.5913749758267299E-2</v>
      </c>
      <c r="N91" s="2">
        <v>2.90963349808822E-2</v>
      </c>
    </row>
    <row r="92" spans="1:14" x14ac:dyDescent="0.3">
      <c r="A92" s="8" t="s">
        <v>202</v>
      </c>
      <c r="B92" s="8" t="s">
        <v>46</v>
      </c>
      <c r="C92" s="2">
        <v>2.05338809034908E-4</v>
      </c>
      <c r="D92" s="2">
        <v>3.9729837107667902E-4</v>
      </c>
      <c r="E92" s="2">
        <v>0</v>
      </c>
      <c r="F92" s="2">
        <v>0</v>
      </c>
      <c r="G92" s="2">
        <v>0</v>
      </c>
      <c r="H92" s="2">
        <v>0</v>
      </c>
      <c r="I92" s="2">
        <v>0</v>
      </c>
      <c r="J92" s="2">
        <v>0</v>
      </c>
      <c r="K92" s="2">
        <v>1.59821000479463E-4</v>
      </c>
      <c r="L92" s="2">
        <v>0</v>
      </c>
      <c r="M92" s="2">
        <v>0</v>
      </c>
      <c r="N92" s="2">
        <v>0</v>
      </c>
    </row>
    <row r="93" spans="1:14" x14ac:dyDescent="0.3">
      <c r="A93" s="8" t="s">
        <v>202</v>
      </c>
      <c r="B93" s="8" t="s">
        <v>47</v>
      </c>
      <c r="C93" s="2">
        <v>0.16201232032854199</v>
      </c>
      <c r="D93" s="2">
        <v>0.16170043702820799</v>
      </c>
      <c r="E93" s="2">
        <v>0.162723041117145</v>
      </c>
      <c r="F93" s="2">
        <v>0.164195909176206</v>
      </c>
      <c r="G93" s="2">
        <v>0.15758790307888501</v>
      </c>
      <c r="H93" s="2">
        <v>0.149489975378122</v>
      </c>
      <c r="I93" s="2">
        <v>0.148667122351333</v>
      </c>
      <c r="J93" s="2">
        <v>0.144253063928453</v>
      </c>
      <c r="K93" s="2">
        <v>0.13904427041713299</v>
      </c>
      <c r="L93" s="2">
        <v>0.13739508859185601</v>
      </c>
      <c r="M93" s="2">
        <v>0.143287629953292</v>
      </c>
      <c r="N93" s="2">
        <v>0.14021279696837199</v>
      </c>
    </row>
    <row r="94" spans="1:14" x14ac:dyDescent="0.3">
      <c r="A94" s="8" t="s">
        <v>202</v>
      </c>
      <c r="B94" s="8" t="s">
        <v>48</v>
      </c>
      <c r="C94" s="2">
        <v>0.43757700205338801</v>
      </c>
      <c r="D94" s="2">
        <v>0.43663090981327002</v>
      </c>
      <c r="E94" s="2">
        <v>0.43871217998448397</v>
      </c>
      <c r="F94" s="2">
        <v>0.43160067554888298</v>
      </c>
      <c r="G94" s="2">
        <v>0.42794680269630198</v>
      </c>
      <c r="H94" s="2">
        <v>0.41769257826239897</v>
      </c>
      <c r="I94" s="2">
        <v>0.41695146958304902</v>
      </c>
      <c r="J94" s="2">
        <v>0.41652865187148103</v>
      </c>
      <c r="K94" s="2">
        <v>0.40898194022694601</v>
      </c>
      <c r="L94" s="2">
        <v>0.40208268573204797</v>
      </c>
      <c r="M94" s="2">
        <v>0.38978454120837702</v>
      </c>
      <c r="N94" s="2">
        <v>0.38361754846232299</v>
      </c>
    </row>
    <row r="95" spans="1:14" x14ac:dyDescent="0.3">
      <c r="A95" s="8" t="s">
        <v>202</v>
      </c>
      <c r="B95" s="8" t="s">
        <v>49</v>
      </c>
      <c r="C95" s="2">
        <v>0.28993839835729002</v>
      </c>
      <c r="D95" s="2">
        <v>0.28963051251489902</v>
      </c>
      <c r="E95" s="2">
        <v>0.29519006982156698</v>
      </c>
      <c r="F95" s="2">
        <v>0.300243948207919</v>
      </c>
      <c r="G95" s="2">
        <v>0.30715977409364198</v>
      </c>
      <c r="H95" s="2">
        <v>0.31674287724235001</v>
      </c>
      <c r="I95" s="2">
        <v>0.31801093643198902</v>
      </c>
      <c r="J95" s="2">
        <v>0.31914541238820798</v>
      </c>
      <c r="K95" s="2">
        <v>0.321879494965639</v>
      </c>
      <c r="L95" s="2">
        <v>0.325924774634753</v>
      </c>
      <c r="M95" s="2">
        <v>0.327858972427301</v>
      </c>
      <c r="N95" s="2">
        <v>0.33420784142253301</v>
      </c>
    </row>
    <row r="96" spans="1:14" x14ac:dyDescent="0.3">
      <c r="A96" s="8" t="s">
        <v>202</v>
      </c>
      <c r="B96" s="8" t="s">
        <v>50</v>
      </c>
      <c r="C96" s="2">
        <v>9.4045174537987705E-2</v>
      </c>
      <c r="D96" s="2">
        <v>9.5152959872864498E-2</v>
      </c>
      <c r="E96" s="2">
        <v>9.0768037238169105E-2</v>
      </c>
      <c r="F96" s="2">
        <v>9.4764496153124406E-2</v>
      </c>
      <c r="G96" s="2">
        <v>9.7467662597923097E-2</v>
      </c>
      <c r="H96" s="2">
        <v>0.10464298276468501</v>
      </c>
      <c r="I96" s="2">
        <v>0.103725222146275</v>
      </c>
      <c r="J96" s="2">
        <v>0.10616098045710499</v>
      </c>
      <c r="K96" s="2">
        <v>0.115550583346652</v>
      </c>
      <c r="L96" s="2">
        <v>0.119210444513522</v>
      </c>
      <c r="M96" s="2">
        <v>0.121440409823716</v>
      </c>
      <c r="N96" s="2">
        <v>0.12228538113977599</v>
      </c>
    </row>
    <row r="97" spans="1:15" x14ac:dyDescent="0.3">
      <c r="A97" s="8" t="s">
        <v>202</v>
      </c>
      <c r="B97" s="8" t="s">
        <v>51</v>
      </c>
      <c r="C97" s="2">
        <v>1.6221765913757701E-2</v>
      </c>
      <c r="D97" s="2">
        <v>1.6487882399682199E-2</v>
      </c>
      <c r="E97" s="2">
        <v>1.2606671838634601E-2</v>
      </c>
      <c r="F97" s="2">
        <v>9.1949709138675201E-3</v>
      </c>
      <c r="G97" s="2">
        <v>9.8378575332483207E-3</v>
      </c>
      <c r="H97" s="2">
        <v>1.14315863524446E-2</v>
      </c>
      <c r="I97" s="2">
        <v>1.26452494873548E-2</v>
      </c>
      <c r="J97" s="2">
        <v>1.39118913547532E-2</v>
      </c>
      <c r="K97" s="2">
        <v>1.4383890043151701E-2</v>
      </c>
      <c r="L97" s="2">
        <v>1.5387006527821E-2</v>
      </c>
      <c r="M97" s="2">
        <v>1.7628446587313499E-2</v>
      </c>
      <c r="N97" s="2">
        <v>1.9676432006996099E-2</v>
      </c>
    </row>
    <row r="98" spans="1:15" x14ac:dyDescent="0.3">
      <c r="A98" s="15"/>
      <c r="B98" s="15"/>
    </row>
    <row r="99" spans="1:15" x14ac:dyDescent="0.3">
      <c r="A99" s="15"/>
      <c r="B99" s="15"/>
    </row>
    <row r="100" spans="1:15" x14ac:dyDescent="0.3">
      <c r="A100" s="15"/>
      <c r="B100" s="13"/>
      <c r="C100" s="20" t="s">
        <v>36</v>
      </c>
      <c r="D100" s="20"/>
      <c r="E100" s="20"/>
      <c r="F100" s="20"/>
      <c r="G100" s="20"/>
      <c r="H100" s="20"/>
      <c r="I100" s="20"/>
      <c r="J100" s="20"/>
      <c r="K100" s="20"/>
      <c r="L100" s="20"/>
      <c r="M100" s="20"/>
      <c r="N100" s="6" t="s">
        <v>37</v>
      </c>
      <c r="O100" s="6" t="s">
        <v>38</v>
      </c>
    </row>
    <row r="101" spans="1:15" x14ac:dyDescent="0.3">
      <c r="A101" s="9" t="s">
        <v>39</v>
      </c>
      <c r="B101" s="9" t="s">
        <v>39</v>
      </c>
      <c r="C101" s="4" t="s">
        <v>18</v>
      </c>
      <c r="D101" s="4" t="s">
        <v>19</v>
      </c>
      <c r="E101" s="4" t="s">
        <v>20</v>
      </c>
      <c r="F101" s="4" t="s">
        <v>21</v>
      </c>
      <c r="G101" s="4" t="s">
        <v>22</v>
      </c>
      <c r="H101" s="4" t="s">
        <v>23</v>
      </c>
      <c r="I101" s="4" t="s">
        <v>24</v>
      </c>
      <c r="J101" s="4" t="s">
        <v>25</v>
      </c>
      <c r="K101" s="4" t="s">
        <v>26</v>
      </c>
      <c r="L101" s="4" t="s">
        <v>27</v>
      </c>
      <c r="M101" s="4" t="s">
        <v>28</v>
      </c>
      <c r="N101" s="4" t="s">
        <v>29</v>
      </c>
      <c r="O101" s="4" t="s">
        <v>30</v>
      </c>
    </row>
    <row r="102" spans="1:15" x14ac:dyDescent="0.3">
      <c r="A102" s="8" t="s">
        <v>196</v>
      </c>
      <c r="B102" s="8" t="s">
        <v>46</v>
      </c>
      <c r="C102" s="2">
        <v>0</v>
      </c>
      <c r="D102" s="2">
        <v>0</v>
      </c>
      <c r="E102" s="2">
        <v>0</v>
      </c>
      <c r="F102" s="2">
        <v>0</v>
      </c>
      <c r="G102" s="2">
        <v>-1</v>
      </c>
      <c r="H102" s="2">
        <v>0</v>
      </c>
      <c r="I102" s="2">
        <v>-1</v>
      </c>
      <c r="J102" s="2">
        <v>0</v>
      </c>
      <c r="K102" s="2">
        <v>0</v>
      </c>
      <c r="L102" s="2">
        <v>0</v>
      </c>
      <c r="M102" s="2">
        <v>0</v>
      </c>
      <c r="N102" s="3">
        <v>0</v>
      </c>
      <c r="O102" s="3">
        <v>-1</v>
      </c>
    </row>
    <row r="103" spans="1:15" x14ac:dyDescent="0.3">
      <c r="A103" s="8" t="s">
        <v>196</v>
      </c>
      <c r="B103" s="8" t="s">
        <v>47</v>
      </c>
      <c r="C103" s="2">
        <v>5.0691244239631297E-2</v>
      </c>
      <c r="D103" s="2">
        <v>-3.94736842105263E-2</v>
      </c>
      <c r="E103" s="2">
        <v>-4.5662100456621002E-3</v>
      </c>
      <c r="F103" s="2">
        <v>-3.8990825688073397E-2</v>
      </c>
      <c r="G103" s="2">
        <v>0</v>
      </c>
      <c r="H103" s="2">
        <v>-4.7732696897374704E-3</v>
      </c>
      <c r="I103" s="2">
        <v>-3.2374100719424502E-2</v>
      </c>
      <c r="J103" s="2">
        <v>-4.5848822800495702E-2</v>
      </c>
      <c r="K103" s="2">
        <v>2.5974025974026E-3</v>
      </c>
      <c r="L103" s="2">
        <v>-1.2953367875647699E-3</v>
      </c>
      <c r="M103" s="2">
        <v>4.5395590142671902E-2</v>
      </c>
      <c r="N103" s="3">
        <v>-1.2391573729863699E-3</v>
      </c>
      <c r="O103" s="3">
        <v>-7.9908675799086795E-2</v>
      </c>
    </row>
    <row r="104" spans="1:15" x14ac:dyDescent="0.3">
      <c r="A104" s="8" t="s">
        <v>196</v>
      </c>
      <c r="B104" s="8" t="s">
        <v>48</v>
      </c>
      <c r="C104" s="2">
        <v>2.8625058657907099E-2</v>
      </c>
      <c r="D104" s="2">
        <v>3.4215328467153298E-2</v>
      </c>
      <c r="E104" s="2">
        <v>3.8817820908689897E-2</v>
      </c>
      <c r="F104" s="2">
        <v>5.3927813163481997E-2</v>
      </c>
      <c r="G104" s="2">
        <v>2.1756647864625299E-2</v>
      </c>
      <c r="H104" s="2">
        <v>3.2728706624605697E-2</v>
      </c>
      <c r="I104" s="2">
        <v>7.6365024818633104E-3</v>
      </c>
      <c r="J104" s="2">
        <v>-2.2735884804850298E-3</v>
      </c>
      <c r="K104" s="2">
        <v>2.8104823395366501E-2</v>
      </c>
      <c r="L104" s="2">
        <v>5.5411895086811998E-3</v>
      </c>
      <c r="M104" s="2">
        <v>5.1432770022042601E-3</v>
      </c>
      <c r="N104" s="3">
        <v>3.6756347101174702E-2</v>
      </c>
      <c r="O104" s="3">
        <v>0.206881340979268</v>
      </c>
    </row>
    <row r="105" spans="1:15" x14ac:dyDescent="0.3">
      <c r="A105" s="8" t="s">
        <v>196</v>
      </c>
      <c r="B105" s="8" t="s">
        <v>49</v>
      </c>
      <c r="C105" s="2">
        <v>2.90620871862616E-2</v>
      </c>
      <c r="D105" s="2">
        <v>3.5301668806161701E-2</v>
      </c>
      <c r="E105" s="2">
        <v>4.7117172969621798E-2</v>
      </c>
      <c r="F105" s="2">
        <v>2.9011249259917101E-2</v>
      </c>
      <c r="G105" s="2">
        <v>6.7318757192174894E-2</v>
      </c>
      <c r="H105" s="2">
        <v>3.5040431266846403E-2</v>
      </c>
      <c r="I105" s="2">
        <v>3.9583333333333297E-2</v>
      </c>
      <c r="J105" s="2">
        <v>5.6613226452905799E-2</v>
      </c>
      <c r="K105" s="2">
        <v>4.4096728307254598E-2</v>
      </c>
      <c r="L105" s="2">
        <v>3.9055404178020003E-2</v>
      </c>
      <c r="M105" s="2">
        <v>5.3321678321678299E-2</v>
      </c>
      <c r="N105" s="3">
        <v>0.20741482965931901</v>
      </c>
      <c r="O105" s="3">
        <v>0.494110353378797</v>
      </c>
    </row>
    <row r="106" spans="1:15" x14ac:dyDescent="0.3">
      <c r="A106" s="8" t="s">
        <v>196</v>
      </c>
      <c r="B106" s="8" t="s">
        <v>50</v>
      </c>
      <c r="C106" s="2">
        <v>3.2400589101619998E-2</v>
      </c>
      <c r="D106" s="2">
        <v>-4.5649072753209702E-2</v>
      </c>
      <c r="E106" s="2">
        <v>-1.9431988041853501E-2</v>
      </c>
      <c r="F106" s="2">
        <v>7.9268292682926803E-2</v>
      </c>
      <c r="G106" s="2">
        <v>2.5423728813559299E-2</v>
      </c>
      <c r="H106" s="2">
        <v>1.10192837465565E-2</v>
      </c>
      <c r="I106" s="2">
        <v>0.106267029972752</v>
      </c>
      <c r="J106" s="2">
        <v>9.8522167487684706E-2</v>
      </c>
      <c r="K106" s="2">
        <v>5.1569506726457402E-2</v>
      </c>
      <c r="L106" s="2">
        <v>6.8230277185501106E-2</v>
      </c>
      <c r="M106" s="2">
        <v>7.5848303393213606E-2</v>
      </c>
      <c r="N106" s="3">
        <v>0.32758620689655199</v>
      </c>
      <c r="O106" s="3">
        <v>0.61136023916293003</v>
      </c>
    </row>
    <row r="107" spans="1:15" x14ac:dyDescent="0.3">
      <c r="A107" s="8" t="s">
        <v>196</v>
      </c>
      <c r="B107" s="8" t="s">
        <v>51</v>
      </c>
      <c r="C107" s="2">
        <v>7.5630252100840303E-2</v>
      </c>
      <c r="D107" s="2">
        <v>-0.1171875</v>
      </c>
      <c r="E107" s="2">
        <v>-0.106194690265487</v>
      </c>
      <c r="F107" s="2">
        <v>-0.118811881188119</v>
      </c>
      <c r="G107" s="2">
        <v>0.26966292134831499</v>
      </c>
      <c r="H107" s="2">
        <v>0.20353982300885001</v>
      </c>
      <c r="I107" s="2">
        <v>7.3529411764705899E-2</v>
      </c>
      <c r="J107" s="2">
        <v>0.102739726027397</v>
      </c>
      <c r="K107" s="2">
        <v>5.5900621118012403E-2</v>
      </c>
      <c r="L107" s="2">
        <v>0.1</v>
      </c>
      <c r="M107" s="2">
        <v>8.0213903743315496E-2</v>
      </c>
      <c r="N107" s="3">
        <v>0.38356164383561597</v>
      </c>
      <c r="O107" s="3">
        <v>0.787610619469027</v>
      </c>
    </row>
    <row r="108" spans="1:15" x14ac:dyDescent="0.3">
      <c r="A108" s="8" t="s">
        <v>197</v>
      </c>
      <c r="B108" s="8" t="s">
        <v>46</v>
      </c>
      <c r="C108" s="2">
        <v>0</v>
      </c>
      <c r="D108" s="2">
        <v>0</v>
      </c>
      <c r="E108" s="2">
        <v>-1</v>
      </c>
      <c r="F108" s="2">
        <v>0</v>
      </c>
      <c r="G108" s="2">
        <v>-0.5</v>
      </c>
      <c r="H108" s="2">
        <v>0</v>
      </c>
      <c r="I108" s="2">
        <v>2</v>
      </c>
      <c r="J108" s="2">
        <v>-0.33333333333333298</v>
      </c>
      <c r="K108" s="2">
        <v>-0.5</v>
      </c>
      <c r="L108" s="2">
        <v>-1</v>
      </c>
      <c r="M108" s="2">
        <v>0</v>
      </c>
      <c r="N108" s="3">
        <v>0.33333333333333298</v>
      </c>
      <c r="O108" s="3">
        <v>0.33333333333333298</v>
      </c>
    </row>
    <row r="109" spans="1:15" x14ac:dyDescent="0.3">
      <c r="A109" s="8" t="s">
        <v>197</v>
      </c>
      <c r="B109" s="8" t="s">
        <v>47</v>
      </c>
      <c r="C109" s="2">
        <v>0.118170266836086</v>
      </c>
      <c r="D109" s="2">
        <v>3.9393939393939398E-2</v>
      </c>
      <c r="E109" s="2">
        <v>-6.9241982507288599E-3</v>
      </c>
      <c r="F109" s="2">
        <v>4.8807339449541298E-2</v>
      </c>
      <c r="G109" s="2">
        <v>3.4989503149055297E-4</v>
      </c>
      <c r="H109" s="2">
        <v>-5.9461350122420398E-3</v>
      </c>
      <c r="I109" s="2">
        <v>-4.4334975369458102E-2</v>
      </c>
      <c r="J109" s="2">
        <v>1.9145802650957298E-2</v>
      </c>
      <c r="K109" s="2">
        <v>-4.1546242774566498E-2</v>
      </c>
      <c r="L109" s="2">
        <v>2.7892951375801001E-2</v>
      </c>
      <c r="M109" s="2">
        <v>2.34690135680235E-2</v>
      </c>
      <c r="N109" s="3">
        <v>2.7614138438880699E-2</v>
      </c>
      <c r="O109" s="3">
        <v>1.7128279883381899E-2</v>
      </c>
    </row>
    <row r="110" spans="1:15" x14ac:dyDescent="0.3">
      <c r="A110" s="8" t="s">
        <v>197</v>
      </c>
      <c r="B110" s="8" t="s">
        <v>48</v>
      </c>
      <c r="C110" s="2">
        <v>4.5575311669732298E-2</v>
      </c>
      <c r="D110" s="2">
        <v>4.0656763096168898E-2</v>
      </c>
      <c r="E110" s="2">
        <v>3.6438767843726502E-2</v>
      </c>
      <c r="F110" s="2">
        <v>3.0083363537513601E-2</v>
      </c>
      <c r="G110" s="2">
        <v>3.8529204785362398E-2</v>
      </c>
      <c r="H110" s="2">
        <v>4.1165509063188201E-2</v>
      </c>
      <c r="I110" s="2">
        <v>3.4493979824276003E-2</v>
      </c>
      <c r="J110" s="2">
        <v>2.5165146272412699E-2</v>
      </c>
      <c r="K110" s="2">
        <v>1.25805461798098E-2</v>
      </c>
      <c r="L110" s="2">
        <v>1.1212121212121199E-2</v>
      </c>
      <c r="M110" s="2">
        <v>2.6071321546299101E-2</v>
      </c>
      <c r="N110" s="3">
        <v>7.7068260459263904E-2</v>
      </c>
      <c r="O110" s="3">
        <v>0.28625093914350103</v>
      </c>
    </row>
    <row r="111" spans="1:15" x14ac:dyDescent="0.3">
      <c r="A111" s="8" t="s">
        <v>197</v>
      </c>
      <c r="B111" s="8" t="s">
        <v>49</v>
      </c>
      <c r="C111" s="2">
        <v>8.1282383419689103E-2</v>
      </c>
      <c r="D111" s="2">
        <v>6.0796645702306099E-2</v>
      </c>
      <c r="E111" s="2">
        <v>4.48898927159797E-2</v>
      </c>
      <c r="F111" s="2">
        <v>5.7822210213455801E-2</v>
      </c>
      <c r="G111" s="2">
        <v>5.2618135376756102E-2</v>
      </c>
      <c r="H111" s="2">
        <v>3.5670953652026202E-2</v>
      </c>
      <c r="I111" s="2">
        <v>4.0768509840674802E-2</v>
      </c>
      <c r="J111" s="2">
        <v>3.9396668167492099E-2</v>
      </c>
      <c r="K111" s="2">
        <v>2.77236300628113E-2</v>
      </c>
      <c r="L111" s="2">
        <v>4.4257112750263401E-2</v>
      </c>
      <c r="M111" s="2">
        <v>3.4510595358223997E-2</v>
      </c>
      <c r="N111" s="3">
        <v>0.15398469158036901</v>
      </c>
      <c r="O111" s="3">
        <v>0.447204968944099</v>
      </c>
    </row>
    <row r="112" spans="1:15" x14ac:dyDescent="0.3">
      <c r="A112" s="8" t="s">
        <v>197</v>
      </c>
      <c r="B112" s="8" t="s">
        <v>50</v>
      </c>
      <c r="C112" s="2">
        <v>5.4209183673469399E-2</v>
      </c>
      <c r="D112" s="2">
        <v>-2.41984271022384E-2</v>
      </c>
      <c r="E112" s="2">
        <v>6.1996280223186604E-3</v>
      </c>
      <c r="F112" s="2">
        <v>1.29390018484288E-2</v>
      </c>
      <c r="G112" s="2">
        <v>4.1970802919707999E-2</v>
      </c>
      <c r="H112" s="2">
        <v>4.3199065966141301E-2</v>
      </c>
      <c r="I112" s="2">
        <v>4.2529378847230001E-2</v>
      </c>
      <c r="J112" s="2">
        <v>8.0515297906602307E-2</v>
      </c>
      <c r="K112" s="2">
        <v>2.8812717337307499E-2</v>
      </c>
      <c r="L112" s="2">
        <v>8.0154514727184906E-2</v>
      </c>
      <c r="M112" s="2">
        <v>6.6607063030844904E-2</v>
      </c>
      <c r="N112" s="3">
        <v>0.280730005367687</v>
      </c>
      <c r="O112" s="3">
        <v>0.47923124612523199</v>
      </c>
    </row>
    <row r="113" spans="1:15" x14ac:dyDescent="0.3">
      <c r="A113" s="8" t="s">
        <v>197</v>
      </c>
      <c r="B113" s="8" t="s">
        <v>51</v>
      </c>
      <c r="C113" s="2">
        <v>2.3923444976076602E-3</v>
      </c>
      <c r="D113" s="2">
        <v>-7.1599045346062096E-2</v>
      </c>
      <c r="E113" s="2">
        <v>-0.118251928020566</v>
      </c>
      <c r="F113" s="2">
        <v>0.104956268221574</v>
      </c>
      <c r="G113" s="2">
        <v>8.9709762532981505E-2</v>
      </c>
      <c r="H113" s="2">
        <v>0.193704600484261</v>
      </c>
      <c r="I113" s="2">
        <v>3.6511156186612603E-2</v>
      </c>
      <c r="J113" s="2">
        <v>0.12524461839530299</v>
      </c>
      <c r="K113" s="2">
        <v>2.4347826086956501E-2</v>
      </c>
      <c r="L113" s="2">
        <v>4.4142614601018697E-2</v>
      </c>
      <c r="M113" s="2">
        <v>7.3170731707317097E-2</v>
      </c>
      <c r="N113" s="3">
        <v>0.29158512720156599</v>
      </c>
      <c r="O113" s="3">
        <v>0.69665809768637499</v>
      </c>
    </row>
    <row r="114" spans="1:15" x14ac:dyDescent="0.3">
      <c r="A114" s="8" t="s">
        <v>198</v>
      </c>
      <c r="B114" s="8" t="s">
        <v>46</v>
      </c>
      <c r="C114" s="2">
        <v>0</v>
      </c>
      <c r="D114" s="2">
        <v>-1</v>
      </c>
      <c r="E114" s="2">
        <v>0</v>
      </c>
      <c r="F114" s="2">
        <v>0</v>
      </c>
      <c r="G114" s="2">
        <v>-1</v>
      </c>
      <c r="H114" s="2">
        <v>0</v>
      </c>
      <c r="I114" s="2">
        <v>0</v>
      </c>
      <c r="J114" s="2">
        <v>0</v>
      </c>
      <c r="K114" s="2">
        <v>-1</v>
      </c>
      <c r="L114" s="2">
        <v>0</v>
      </c>
      <c r="M114" s="2">
        <v>0</v>
      </c>
      <c r="N114" s="3">
        <v>-1</v>
      </c>
      <c r="O114" s="3">
        <v>0</v>
      </c>
    </row>
    <row r="115" spans="1:15" x14ac:dyDescent="0.3">
      <c r="A115" s="8" t="s">
        <v>198</v>
      </c>
      <c r="B115" s="8" t="s">
        <v>47</v>
      </c>
      <c r="C115" s="2">
        <v>4.1994750656167999E-2</v>
      </c>
      <c r="D115" s="2">
        <v>1.2594458438287199E-2</v>
      </c>
      <c r="E115" s="2">
        <v>-1.3059701492537301E-2</v>
      </c>
      <c r="F115" s="2">
        <v>-1.70132325141777E-2</v>
      </c>
      <c r="G115" s="2">
        <v>-2.1794871794871801E-2</v>
      </c>
      <c r="H115" s="2">
        <v>-8.0602883355176902E-2</v>
      </c>
      <c r="I115" s="2">
        <v>-3.3499643620812501E-2</v>
      </c>
      <c r="J115" s="2">
        <v>1.54867256637168E-2</v>
      </c>
      <c r="K115" s="2">
        <v>-2.10602759622367E-2</v>
      </c>
      <c r="L115" s="2">
        <v>1.7062314540059301E-2</v>
      </c>
      <c r="M115" s="2">
        <v>7.4398249452953993E-2</v>
      </c>
      <c r="N115" s="3">
        <v>8.6283185840708002E-2</v>
      </c>
      <c r="O115" s="3">
        <v>-8.3955223880596994E-2</v>
      </c>
    </row>
    <row r="116" spans="1:15" x14ac:dyDescent="0.3">
      <c r="A116" s="8" t="s">
        <v>198</v>
      </c>
      <c r="B116" s="8" t="s">
        <v>48</v>
      </c>
      <c r="C116" s="2">
        <v>3.06291390728477E-2</v>
      </c>
      <c r="D116" s="2">
        <v>2.08835341365462E-2</v>
      </c>
      <c r="E116" s="2">
        <v>2.7275111460791999E-2</v>
      </c>
      <c r="F116" s="2">
        <v>4.69747255552719E-2</v>
      </c>
      <c r="G116" s="2">
        <v>2.90173128505243E-2</v>
      </c>
      <c r="H116" s="2">
        <v>3.1990521327014201E-2</v>
      </c>
      <c r="I116" s="2">
        <v>2.3650975889781899E-2</v>
      </c>
      <c r="J116" s="2">
        <v>1.14401076716016E-2</v>
      </c>
      <c r="K116" s="2">
        <v>7.5404746063428701E-3</v>
      </c>
      <c r="L116" s="2">
        <v>6.3834470614131597E-3</v>
      </c>
      <c r="M116" s="2">
        <v>-2.18722659667542E-4</v>
      </c>
      <c r="N116" s="3">
        <v>2.5347689546882001E-2</v>
      </c>
      <c r="O116" s="3">
        <v>0.198793600839234</v>
      </c>
    </row>
    <row r="117" spans="1:15" x14ac:dyDescent="0.3">
      <c r="A117" s="8" t="s">
        <v>198</v>
      </c>
      <c r="B117" s="8" t="s">
        <v>49</v>
      </c>
      <c r="C117" s="2">
        <v>2.8538812785388099E-2</v>
      </c>
      <c r="D117" s="2">
        <v>3.8845726970033301E-2</v>
      </c>
      <c r="E117" s="2">
        <v>4.5227920227920201E-2</v>
      </c>
      <c r="F117" s="2">
        <v>3.0664395229982998E-2</v>
      </c>
      <c r="G117" s="2">
        <v>3.5371900826446298E-2</v>
      </c>
      <c r="H117" s="2">
        <v>4.5019157088122597E-2</v>
      </c>
      <c r="I117" s="2">
        <v>3.0553009471432899E-2</v>
      </c>
      <c r="J117" s="2">
        <v>3.9134301808479099E-2</v>
      </c>
      <c r="K117" s="2">
        <v>2.7389443651925801E-2</v>
      </c>
      <c r="L117" s="2">
        <v>1.8883643432379901E-2</v>
      </c>
      <c r="M117" s="2">
        <v>4.9059689288634502E-2</v>
      </c>
      <c r="N117" s="3">
        <v>0.141120664097243</v>
      </c>
      <c r="O117" s="3">
        <v>0.37072649572649602</v>
      </c>
    </row>
    <row r="118" spans="1:15" x14ac:dyDescent="0.3">
      <c r="A118" s="8" t="s">
        <v>198</v>
      </c>
      <c r="B118" s="8" t="s">
        <v>50</v>
      </c>
      <c r="C118" s="2">
        <v>4.7045951859956199E-2</v>
      </c>
      <c r="D118" s="2">
        <v>-1.9853709508881899E-2</v>
      </c>
      <c r="E118" s="2">
        <v>2.5586353944562899E-2</v>
      </c>
      <c r="F118" s="2">
        <v>6.6528066528066504E-2</v>
      </c>
      <c r="G118" s="2">
        <v>5.7504873294347003E-2</v>
      </c>
      <c r="H118" s="2">
        <v>6.7281105990783394E-2</v>
      </c>
      <c r="I118" s="2">
        <v>7.5993091537133003E-2</v>
      </c>
      <c r="J118" s="2">
        <v>9.1492776886035299E-2</v>
      </c>
      <c r="K118" s="2">
        <v>6.8382352941176505E-2</v>
      </c>
      <c r="L118" s="2">
        <v>0.112869924294563</v>
      </c>
      <c r="M118" s="2">
        <v>6.8645640074211506E-2</v>
      </c>
      <c r="N118" s="3">
        <v>0.38683788121990398</v>
      </c>
      <c r="O118" s="3">
        <v>0.84221748400852903</v>
      </c>
    </row>
    <row r="119" spans="1:15" x14ac:dyDescent="0.3">
      <c r="A119" s="8" t="s">
        <v>198</v>
      </c>
      <c r="B119" s="8" t="s">
        <v>51</v>
      </c>
      <c r="C119" s="2">
        <v>6.9444444444444397E-3</v>
      </c>
      <c r="D119" s="2">
        <v>-0.16551724137931001</v>
      </c>
      <c r="E119" s="2">
        <v>-0.107438016528926</v>
      </c>
      <c r="F119" s="2">
        <v>0.13888888888888901</v>
      </c>
      <c r="G119" s="2">
        <v>0.113821138211382</v>
      </c>
      <c r="H119" s="2">
        <v>0.102189781021898</v>
      </c>
      <c r="I119" s="2">
        <v>0.165562913907285</v>
      </c>
      <c r="J119" s="2">
        <v>0.16477272727272699</v>
      </c>
      <c r="K119" s="2">
        <v>9.2682926829268306E-2</v>
      </c>
      <c r="L119" s="2">
        <v>0.10267857142857099</v>
      </c>
      <c r="M119" s="2">
        <v>0.15384615384615399</v>
      </c>
      <c r="N119" s="3">
        <v>0.61931818181818199</v>
      </c>
      <c r="O119" s="3">
        <v>1.35537190082645</v>
      </c>
    </row>
    <row r="120" spans="1:15" x14ac:dyDescent="0.3">
      <c r="A120" s="8" t="s">
        <v>199</v>
      </c>
      <c r="B120" s="8" t="s">
        <v>46</v>
      </c>
      <c r="C120" s="2">
        <v>0</v>
      </c>
      <c r="D120" s="2">
        <v>0</v>
      </c>
      <c r="E120" s="2">
        <v>0</v>
      </c>
      <c r="F120" s="2">
        <v>0</v>
      </c>
      <c r="G120" s="2">
        <v>0</v>
      </c>
      <c r="H120" s="2">
        <v>0</v>
      </c>
      <c r="I120" s="2">
        <v>0</v>
      </c>
      <c r="J120" s="2">
        <v>0</v>
      </c>
      <c r="K120" s="2">
        <v>0</v>
      </c>
      <c r="L120" s="2">
        <v>-1</v>
      </c>
      <c r="M120" s="2">
        <v>0</v>
      </c>
      <c r="N120" s="3">
        <v>0</v>
      </c>
      <c r="O120" s="3">
        <v>0</v>
      </c>
    </row>
    <row r="121" spans="1:15" x14ac:dyDescent="0.3">
      <c r="A121" s="8" t="s">
        <v>199</v>
      </c>
      <c r="B121" s="8" t="s">
        <v>47</v>
      </c>
      <c r="C121" s="2">
        <v>4.7124047124047101E-2</v>
      </c>
      <c r="D121" s="2">
        <v>6.4195896757114498E-2</v>
      </c>
      <c r="E121" s="2">
        <v>-4.1666666666666699E-2</v>
      </c>
      <c r="F121" s="2">
        <v>-2.59571706683971E-2</v>
      </c>
      <c r="G121" s="2">
        <v>1.46568954030646E-2</v>
      </c>
      <c r="H121" s="2">
        <v>-7.4195666447800401E-2</v>
      </c>
      <c r="I121" s="2">
        <v>-4.8226950354609902E-2</v>
      </c>
      <c r="J121" s="2">
        <v>5.2160953800298102E-3</v>
      </c>
      <c r="K121" s="2">
        <v>-5.9303187546330604E-3</v>
      </c>
      <c r="L121" s="2">
        <v>6.63683818046234E-2</v>
      </c>
      <c r="M121" s="2">
        <v>4.9650349650349701E-2</v>
      </c>
      <c r="N121" s="3">
        <v>0.11847988077496301</v>
      </c>
      <c r="O121" s="3">
        <v>-6.6542288557213905E-2</v>
      </c>
    </row>
    <row r="122" spans="1:15" x14ac:dyDescent="0.3">
      <c r="A122" s="8" t="s">
        <v>199</v>
      </c>
      <c r="B122" s="8" t="s">
        <v>48</v>
      </c>
      <c r="C122" s="2">
        <v>2.5633383010432199E-2</v>
      </c>
      <c r="D122" s="2">
        <v>1.1915140947399001E-2</v>
      </c>
      <c r="E122" s="2">
        <v>3.01550832854681E-2</v>
      </c>
      <c r="F122" s="2">
        <v>2.73208809590187E-2</v>
      </c>
      <c r="G122" s="2">
        <v>6.7842605156038004E-3</v>
      </c>
      <c r="H122" s="2">
        <v>2.6954177897574101E-2</v>
      </c>
      <c r="I122" s="2">
        <v>2.1522309711286099E-2</v>
      </c>
      <c r="J122" s="2">
        <v>1.7728674203494301E-2</v>
      </c>
      <c r="K122" s="2">
        <v>6.05907599091139E-3</v>
      </c>
      <c r="L122" s="2">
        <v>2.5094102885821797E-4</v>
      </c>
      <c r="M122" s="2">
        <v>1.0035122930255901E-2</v>
      </c>
      <c r="N122" s="3">
        <v>3.4429599177800599E-2</v>
      </c>
      <c r="O122" s="3">
        <v>0.156232050545663</v>
      </c>
    </row>
    <row r="123" spans="1:15" x14ac:dyDescent="0.3">
      <c r="A123" s="8" t="s">
        <v>199</v>
      </c>
      <c r="B123" s="8" t="s">
        <v>49</v>
      </c>
      <c r="C123" s="2">
        <v>2.0253164556962001E-2</v>
      </c>
      <c r="D123" s="2">
        <v>1.6542597187758499E-2</v>
      </c>
      <c r="E123" s="2">
        <v>4.1497152156224598E-2</v>
      </c>
      <c r="F123" s="2">
        <v>4.5312499999999999E-2</v>
      </c>
      <c r="G123" s="2">
        <v>4.4095665171898397E-2</v>
      </c>
      <c r="H123" s="2">
        <v>2.6843235504652799E-2</v>
      </c>
      <c r="I123" s="2">
        <v>3.41582432903451E-2</v>
      </c>
      <c r="J123" s="2">
        <v>3.4041118975396002E-2</v>
      </c>
      <c r="K123" s="2">
        <v>5.6714471968709303E-2</v>
      </c>
      <c r="L123" s="2">
        <v>2.8685996298581099E-2</v>
      </c>
      <c r="M123" s="2">
        <v>3.9280359820089997E-2</v>
      </c>
      <c r="N123" s="3">
        <v>0.168183350185372</v>
      </c>
      <c r="O123" s="3">
        <v>0.41008950366151298</v>
      </c>
    </row>
    <row r="124" spans="1:15" x14ac:dyDescent="0.3">
      <c r="A124" s="8" t="s">
        <v>199</v>
      </c>
      <c r="B124" s="8" t="s">
        <v>50</v>
      </c>
      <c r="C124" s="2">
        <v>6.5573770491803296E-2</v>
      </c>
      <c r="D124" s="2">
        <v>-3.31360946745562E-2</v>
      </c>
      <c r="E124" s="2">
        <v>7.3439412484700099E-3</v>
      </c>
      <c r="F124" s="2">
        <v>5.4678007290401003E-2</v>
      </c>
      <c r="G124" s="2">
        <v>9.6774193548387094E-2</v>
      </c>
      <c r="H124" s="2">
        <v>0.112394957983193</v>
      </c>
      <c r="I124" s="2">
        <v>3.1161473087818699E-2</v>
      </c>
      <c r="J124" s="2">
        <v>7.8754578754578794E-2</v>
      </c>
      <c r="K124" s="2">
        <v>2.6315789473684199E-2</v>
      </c>
      <c r="L124" s="2">
        <v>6.8651778329197694E-2</v>
      </c>
      <c r="M124" s="2">
        <v>4.7213622291021697E-2</v>
      </c>
      <c r="N124" s="3">
        <v>0.23901098901098899</v>
      </c>
      <c r="O124" s="3">
        <v>0.65605875152998805</v>
      </c>
    </row>
    <row r="125" spans="1:15" x14ac:dyDescent="0.3">
      <c r="A125" s="8" t="s">
        <v>199</v>
      </c>
      <c r="B125" s="8" t="s">
        <v>51</v>
      </c>
      <c r="C125" s="2">
        <v>0.118811881188119</v>
      </c>
      <c r="D125" s="2">
        <v>-0.123893805309735</v>
      </c>
      <c r="E125" s="2">
        <v>-0.15151515151515199</v>
      </c>
      <c r="F125" s="2">
        <v>8.3333333333333301E-2</v>
      </c>
      <c r="G125" s="2">
        <v>0.230769230769231</v>
      </c>
      <c r="H125" s="2">
        <v>3.5714285714285698E-2</v>
      </c>
      <c r="I125" s="2">
        <v>0.12068965517241401</v>
      </c>
      <c r="J125" s="2">
        <v>0.17692307692307699</v>
      </c>
      <c r="K125" s="2">
        <v>6.5359477124182996E-2</v>
      </c>
      <c r="L125" s="2">
        <v>0.14110429447852799</v>
      </c>
      <c r="M125" s="2">
        <v>9.1397849462365593E-2</v>
      </c>
      <c r="N125" s="3">
        <v>0.56153846153846199</v>
      </c>
      <c r="O125" s="3">
        <v>1.0505050505050499</v>
      </c>
    </row>
    <row r="126" spans="1:15" x14ac:dyDescent="0.3">
      <c r="A126" s="8" t="s">
        <v>200</v>
      </c>
      <c r="B126" s="8" t="s">
        <v>46</v>
      </c>
      <c r="C126" s="2">
        <v>0</v>
      </c>
      <c r="D126" s="2">
        <v>0</v>
      </c>
      <c r="E126" s="2">
        <v>0</v>
      </c>
      <c r="F126" s="2">
        <v>0</v>
      </c>
      <c r="G126" s="2">
        <v>-1</v>
      </c>
      <c r="H126" s="2">
        <v>0</v>
      </c>
      <c r="I126" s="2">
        <v>0</v>
      </c>
      <c r="J126" s="2">
        <v>-1</v>
      </c>
      <c r="K126" s="2">
        <v>0</v>
      </c>
      <c r="L126" s="2">
        <v>0</v>
      </c>
      <c r="M126" s="2">
        <v>0</v>
      </c>
      <c r="N126" s="3">
        <v>-0.33333333333333298</v>
      </c>
      <c r="O126" s="3">
        <v>0</v>
      </c>
    </row>
    <row r="127" spans="1:15" x14ac:dyDescent="0.3">
      <c r="A127" s="8" t="s">
        <v>200</v>
      </c>
      <c r="B127" s="8" t="s">
        <v>47</v>
      </c>
      <c r="C127" s="2">
        <v>7.8599221789883295E-2</v>
      </c>
      <c r="D127" s="2">
        <v>3.9682539682539701E-2</v>
      </c>
      <c r="E127" s="2">
        <v>-6.9396252602359496E-3</v>
      </c>
      <c r="F127" s="2">
        <v>-2.0265548567435399E-2</v>
      </c>
      <c r="G127" s="2">
        <v>-2.4964336661911599E-2</v>
      </c>
      <c r="H127" s="2">
        <v>-5.1207022677395801E-3</v>
      </c>
      <c r="I127" s="2">
        <v>-1.69117647058824E-2</v>
      </c>
      <c r="J127" s="2">
        <v>-4.4876589379207197E-3</v>
      </c>
      <c r="K127" s="2">
        <v>1.6528925619834701E-2</v>
      </c>
      <c r="L127" s="2">
        <v>4.4345898004434598E-3</v>
      </c>
      <c r="M127" s="2">
        <v>6.4017660044150104E-2</v>
      </c>
      <c r="N127" s="3">
        <v>8.1525804038892993E-2</v>
      </c>
      <c r="O127" s="3">
        <v>3.46981263011797E-3</v>
      </c>
    </row>
    <row r="128" spans="1:15" x14ac:dyDescent="0.3">
      <c r="A128" s="8" t="s">
        <v>200</v>
      </c>
      <c r="B128" s="8" t="s">
        <v>48</v>
      </c>
      <c r="C128" s="2">
        <v>2.2403982930298699E-2</v>
      </c>
      <c r="D128" s="2">
        <v>3.8956521739130397E-2</v>
      </c>
      <c r="E128" s="2">
        <v>4.25175761633746E-2</v>
      </c>
      <c r="F128" s="2">
        <v>3.2434168272318598E-2</v>
      </c>
      <c r="G128" s="2">
        <v>2.4261275272161702E-2</v>
      </c>
      <c r="H128" s="2">
        <v>2.6419678105071401E-2</v>
      </c>
      <c r="I128" s="2">
        <v>3.5207100591716001E-2</v>
      </c>
      <c r="J128" s="2">
        <v>2.37210631609031E-2</v>
      </c>
      <c r="K128" s="2">
        <v>7.5376884422110497E-3</v>
      </c>
      <c r="L128" s="2">
        <v>5.5417013022998098E-3</v>
      </c>
      <c r="M128" s="2">
        <v>1.8186828327362899E-2</v>
      </c>
      <c r="N128" s="3">
        <v>5.6016004572735097E-2</v>
      </c>
      <c r="O128" s="3">
        <v>0.23702711750920699</v>
      </c>
    </row>
    <row r="129" spans="1:15" x14ac:dyDescent="0.3">
      <c r="A129" s="8" t="s">
        <v>200</v>
      </c>
      <c r="B129" s="8" t="s">
        <v>49</v>
      </c>
      <c r="C129" s="2">
        <v>3.6220472440944902E-2</v>
      </c>
      <c r="D129" s="2">
        <v>4.8125633232016199E-2</v>
      </c>
      <c r="E129" s="2">
        <v>3.52827452875785E-2</v>
      </c>
      <c r="F129" s="2">
        <v>2.75443510737628E-2</v>
      </c>
      <c r="G129" s="2">
        <v>5.1340299863698299E-2</v>
      </c>
      <c r="H129" s="2">
        <v>2.4632670700086401E-2</v>
      </c>
      <c r="I129" s="2">
        <v>5.39856600590468E-2</v>
      </c>
      <c r="J129" s="2">
        <v>4.08163265306122E-2</v>
      </c>
      <c r="K129" s="2">
        <v>5.1903114186851201E-2</v>
      </c>
      <c r="L129" s="2">
        <v>5.1535087719298198E-2</v>
      </c>
      <c r="M129" s="2">
        <v>3.0587417448731301E-2</v>
      </c>
      <c r="N129" s="3">
        <v>0.18647458983593401</v>
      </c>
      <c r="O129" s="3">
        <v>0.43305944900918297</v>
      </c>
    </row>
    <row r="130" spans="1:15" x14ac:dyDescent="0.3">
      <c r="A130" s="8" t="s">
        <v>200</v>
      </c>
      <c r="B130" s="8" t="s">
        <v>50</v>
      </c>
      <c r="C130" s="2">
        <v>9.05562742561449E-3</v>
      </c>
      <c r="D130" s="2">
        <v>1.1538461538461499E-2</v>
      </c>
      <c r="E130" s="2">
        <v>-2.53485424588086E-3</v>
      </c>
      <c r="F130" s="2">
        <v>5.84498094027954E-2</v>
      </c>
      <c r="G130" s="2">
        <v>4.4417767106842698E-2</v>
      </c>
      <c r="H130" s="2">
        <v>4.8275862068965503E-2</v>
      </c>
      <c r="I130" s="2">
        <v>2.8508771929824601E-2</v>
      </c>
      <c r="J130" s="2">
        <v>9.2750533049040504E-2</v>
      </c>
      <c r="K130" s="2">
        <v>2.2439024390243902E-2</v>
      </c>
      <c r="L130" s="2">
        <v>7.5381679389313005E-2</v>
      </c>
      <c r="M130" s="2">
        <v>8.6069210292812795E-2</v>
      </c>
      <c r="N130" s="3">
        <v>0.30490405117270802</v>
      </c>
      <c r="O130" s="3">
        <v>0.55133079847908795</v>
      </c>
    </row>
    <row r="131" spans="1:15" x14ac:dyDescent="0.3">
      <c r="A131" s="8" t="s">
        <v>200</v>
      </c>
      <c r="B131" s="8" t="s">
        <v>51</v>
      </c>
      <c r="C131" s="2">
        <v>-8.2089552238805999E-2</v>
      </c>
      <c r="D131" s="2">
        <v>-0.154471544715447</v>
      </c>
      <c r="E131" s="2">
        <v>-0.115384615384615</v>
      </c>
      <c r="F131" s="2">
        <v>0.184782608695652</v>
      </c>
      <c r="G131" s="2">
        <v>0.26605504587155998</v>
      </c>
      <c r="H131" s="2">
        <v>5.7971014492753603E-2</v>
      </c>
      <c r="I131" s="2">
        <v>0.102739726027397</v>
      </c>
      <c r="J131" s="2">
        <v>8.0745341614906804E-2</v>
      </c>
      <c r="K131" s="2">
        <v>5.74712643678161E-3</v>
      </c>
      <c r="L131" s="2">
        <v>9.71428571428571E-2</v>
      </c>
      <c r="M131" s="2">
        <v>6.7708333333333301E-2</v>
      </c>
      <c r="N131" s="3">
        <v>0.27329192546583903</v>
      </c>
      <c r="O131" s="3">
        <v>0.97115384615384603</v>
      </c>
    </row>
    <row r="132" spans="1:15" x14ac:dyDescent="0.3">
      <c r="A132" s="8" t="s">
        <v>201</v>
      </c>
      <c r="B132" s="8" t="s">
        <v>46</v>
      </c>
      <c r="C132" s="2">
        <v>0</v>
      </c>
      <c r="D132" s="2">
        <v>-1</v>
      </c>
      <c r="E132" s="2">
        <v>0</v>
      </c>
      <c r="F132" s="2">
        <v>0</v>
      </c>
      <c r="G132" s="2">
        <v>0</v>
      </c>
      <c r="H132" s="2">
        <v>0</v>
      </c>
      <c r="I132" s="2">
        <v>0</v>
      </c>
      <c r="J132" s="2">
        <v>0</v>
      </c>
      <c r="K132" s="2">
        <v>0</v>
      </c>
      <c r="L132" s="2">
        <v>0</v>
      </c>
      <c r="M132" s="2">
        <v>0</v>
      </c>
      <c r="N132" s="3">
        <v>0</v>
      </c>
      <c r="O132" s="3">
        <v>0</v>
      </c>
    </row>
    <row r="133" spans="1:15" x14ac:dyDescent="0.3">
      <c r="A133" s="8" t="s">
        <v>201</v>
      </c>
      <c r="B133" s="8" t="s">
        <v>47</v>
      </c>
      <c r="C133" s="2">
        <v>3.0438010393467E-2</v>
      </c>
      <c r="D133" s="2">
        <v>3.4582132564841501E-2</v>
      </c>
      <c r="E133" s="2">
        <v>2.0891364902506999E-2</v>
      </c>
      <c r="F133" s="2">
        <v>-5.5934515688949499E-2</v>
      </c>
      <c r="G133" s="2">
        <v>-4.6242774566474E-2</v>
      </c>
      <c r="H133" s="2">
        <v>-1.06060606060606E-2</v>
      </c>
      <c r="I133" s="2">
        <v>-5.8958652373659999E-2</v>
      </c>
      <c r="J133" s="2">
        <v>-2.6851098454027701E-2</v>
      </c>
      <c r="K133" s="2">
        <v>1.67224080267559E-3</v>
      </c>
      <c r="L133" s="2">
        <v>3.92320534223706E-2</v>
      </c>
      <c r="M133" s="2">
        <v>4.6586345381526097E-2</v>
      </c>
      <c r="N133" s="3">
        <v>6.0211554109031701E-2</v>
      </c>
      <c r="O133" s="3">
        <v>-9.2618384401114195E-2</v>
      </c>
    </row>
    <row r="134" spans="1:15" x14ac:dyDescent="0.3">
      <c r="A134" s="8" t="s">
        <v>201</v>
      </c>
      <c r="B134" s="8" t="s">
        <v>48</v>
      </c>
      <c r="C134" s="2">
        <v>1.6965127238454301E-2</v>
      </c>
      <c r="D134" s="2">
        <v>5.1282051282051301E-2</v>
      </c>
      <c r="E134" s="2">
        <v>2.5565677343520402E-2</v>
      </c>
      <c r="F134" s="2">
        <v>4.3839541547277899E-2</v>
      </c>
      <c r="G134" s="2">
        <v>3.01948943178699E-2</v>
      </c>
      <c r="H134" s="2">
        <v>1.67865707434053E-2</v>
      </c>
      <c r="I134" s="2">
        <v>2.6991614255765201E-2</v>
      </c>
      <c r="J134" s="2">
        <v>2.50063791783618E-2</v>
      </c>
      <c r="K134" s="2">
        <v>1.1451331839681399E-2</v>
      </c>
      <c r="L134" s="2">
        <v>-7.3837066207236004E-3</v>
      </c>
      <c r="M134" s="2">
        <v>2.00843044879742E-2</v>
      </c>
      <c r="N134" s="3">
        <v>4.9757591222250597E-2</v>
      </c>
      <c r="O134" s="3">
        <v>0.20893329415221901</v>
      </c>
    </row>
    <row r="135" spans="1:15" x14ac:dyDescent="0.3">
      <c r="A135" s="8" t="s">
        <v>201</v>
      </c>
      <c r="B135" s="8" t="s">
        <v>49</v>
      </c>
      <c r="C135" s="2">
        <v>2.85212812637122E-2</v>
      </c>
      <c r="D135" s="2">
        <v>2.38907849829352E-2</v>
      </c>
      <c r="E135" s="2">
        <v>5.08333333333333E-2</v>
      </c>
      <c r="F135" s="2">
        <v>3.5289452815225997E-2</v>
      </c>
      <c r="G135" s="2">
        <v>4.5193412485637699E-2</v>
      </c>
      <c r="H135" s="2">
        <v>5.4598754122389202E-2</v>
      </c>
      <c r="I135" s="2">
        <v>2.8144544822793601E-2</v>
      </c>
      <c r="J135" s="2">
        <v>4.6299425481581599E-2</v>
      </c>
      <c r="K135" s="2">
        <v>3.9082687338501301E-2</v>
      </c>
      <c r="L135" s="2">
        <v>4.3207957724588103E-2</v>
      </c>
      <c r="M135" s="2">
        <v>3.4564958283671003E-2</v>
      </c>
      <c r="N135" s="3">
        <v>0.17336938154782</v>
      </c>
      <c r="O135" s="3">
        <v>0.44666666666666699</v>
      </c>
    </row>
    <row r="136" spans="1:15" x14ac:dyDescent="0.3">
      <c r="A136" s="8" t="s">
        <v>201</v>
      </c>
      <c r="B136" s="8" t="s">
        <v>50</v>
      </c>
      <c r="C136" s="2">
        <v>1.5984015984016001E-2</v>
      </c>
      <c r="D136" s="2">
        <v>-3.7364798426745303E-2</v>
      </c>
      <c r="E136" s="2">
        <v>-3.06435137895812E-3</v>
      </c>
      <c r="F136" s="2">
        <v>4.6106557377049197E-2</v>
      </c>
      <c r="G136" s="2">
        <v>5.0930460333006897E-2</v>
      </c>
      <c r="H136" s="2">
        <v>6.7101584342963594E-2</v>
      </c>
      <c r="I136" s="2">
        <v>5.9388646288209598E-2</v>
      </c>
      <c r="J136" s="2">
        <v>7.4196207749381696E-2</v>
      </c>
      <c r="K136" s="2">
        <v>5.0652340752110503E-2</v>
      </c>
      <c r="L136" s="2">
        <v>5.1862673484295102E-2</v>
      </c>
      <c r="M136" s="2">
        <v>5.6944444444444402E-2</v>
      </c>
      <c r="N136" s="3">
        <v>0.25474031327287699</v>
      </c>
      <c r="O136" s="3">
        <v>0.55464759959141996</v>
      </c>
    </row>
    <row r="137" spans="1:15" x14ac:dyDescent="0.3">
      <c r="A137" s="8" t="s">
        <v>201</v>
      </c>
      <c r="B137" s="8" t="s">
        <v>51</v>
      </c>
      <c r="C137" s="2">
        <v>-6.1032863849765299E-2</v>
      </c>
      <c r="D137" s="2">
        <v>-0.09</v>
      </c>
      <c r="E137" s="2">
        <v>-0.25824175824175799</v>
      </c>
      <c r="F137" s="2">
        <v>0.11111111111111099</v>
      </c>
      <c r="G137" s="2">
        <v>0.14000000000000001</v>
      </c>
      <c r="H137" s="2">
        <v>0.15204678362573101</v>
      </c>
      <c r="I137" s="2">
        <v>5.0761421319797002E-2</v>
      </c>
      <c r="J137" s="2">
        <v>9.6618357487922704E-2</v>
      </c>
      <c r="K137" s="2">
        <v>3.5242290748898703E-2</v>
      </c>
      <c r="L137" s="2">
        <v>0.14042553191489399</v>
      </c>
      <c r="M137" s="2">
        <v>0.164179104477612</v>
      </c>
      <c r="N137" s="3">
        <v>0.50724637681159401</v>
      </c>
      <c r="O137" s="3">
        <v>0.71428571428571397</v>
      </c>
    </row>
    <row r="138" spans="1:15" x14ac:dyDescent="0.3">
      <c r="A138" s="8" t="s">
        <v>202</v>
      </c>
      <c r="B138" s="8" t="s">
        <v>46</v>
      </c>
      <c r="C138" s="2">
        <v>1</v>
      </c>
      <c r="D138" s="2">
        <v>-1</v>
      </c>
      <c r="E138" s="2">
        <v>0</v>
      </c>
      <c r="F138" s="2">
        <v>0</v>
      </c>
      <c r="G138" s="2">
        <v>0</v>
      </c>
      <c r="H138" s="2">
        <v>0</v>
      </c>
      <c r="I138" s="2">
        <v>0</v>
      </c>
      <c r="J138" s="2">
        <v>0</v>
      </c>
      <c r="K138" s="2">
        <v>-1</v>
      </c>
      <c r="L138" s="2">
        <v>0</v>
      </c>
      <c r="M138" s="2">
        <v>0</v>
      </c>
      <c r="N138" s="3">
        <v>0</v>
      </c>
      <c r="O138" s="3">
        <v>0</v>
      </c>
    </row>
    <row r="139" spans="1:15" x14ac:dyDescent="0.3">
      <c r="A139" s="8" t="s">
        <v>202</v>
      </c>
      <c r="B139" s="8" t="s">
        <v>47</v>
      </c>
      <c r="C139" s="2">
        <v>3.1685678073510803E-2</v>
      </c>
      <c r="D139" s="2">
        <v>3.0712530712530699E-2</v>
      </c>
      <c r="E139" s="2">
        <v>4.2908224076281302E-2</v>
      </c>
      <c r="F139" s="2">
        <v>-1.1428571428571401E-2</v>
      </c>
      <c r="G139" s="2">
        <v>-1.7341040462427699E-2</v>
      </c>
      <c r="H139" s="2">
        <v>2.3529411764705899E-2</v>
      </c>
      <c r="I139" s="2">
        <v>1.1494252873563201E-3</v>
      </c>
      <c r="J139" s="2">
        <v>-1.1481056257175699E-3</v>
      </c>
      <c r="K139" s="2">
        <v>1.6091954022988499E-2</v>
      </c>
      <c r="L139" s="2">
        <v>7.5791855203619904E-2</v>
      </c>
      <c r="M139" s="2">
        <v>1.15667718191377E-2</v>
      </c>
      <c r="N139" s="3">
        <v>0.104477611940299</v>
      </c>
      <c r="O139" s="3">
        <v>0.14660309892729401</v>
      </c>
    </row>
    <row r="140" spans="1:15" x14ac:dyDescent="0.3">
      <c r="A140" s="8" t="s">
        <v>202</v>
      </c>
      <c r="B140" s="8" t="s">
        <v>48</v>
      </c>
      <c r="C140" s="2">
        <v>3.14406381980291E-2</v>
      </c>
      <c r="D140" s="2">
        <v>2.9117379435850799E-2</v>
      </c>
      <c r="E140" s="2">
        <v>1.6799292661361601E-2</v>
      </c>
      <c r="F140" s="2">
        <v>2.1304347826086999E-2</v>
      </c>
      <c r="G140" s="2">
        <v>1.1068539804172E-2</v>
      </c>
      <c r="H140" s="2">
        <v>2.7368421052631601E-2</v>
      </c>
      <c r="I140" s="2">
        <v>3.07377049180328E-2</v>
      </c>
      <c r="J140" s="2">
        <v>1.74950298210736E-2</v>
      </c>
      <c r="K140" s="2">
        <v>1.0941774130519701E-2</v>
      </c>
      <c r="L140" s="2">
        <v>0</v>
      </c>
      <c r="M140" s="2">
        <v>1.7394665635871699E-2</v>
      </c>
      <c r="N140" s="3">
        <v>4.6520874751491102E-2</v>
      </c>
      <c r="O140" s="3">
        <v>0.163572060123784</v>
      </c>
    </row>
    <row r="141" spans="1:15" x14ac:dyDescent="0.3">
      <c r="A141" s="8" t="s">
        <v>202</v>
      </c>
      <c r="B141" s="8" t="s">
        <v>49</v>
      </c>
      <c r="C141" s="2">
        <v>3.2577903682719497E-2</v>
      </c>
      <c r="D141" s="2">
        <v>4.38957475994513E-2</v>
      </c>
      <c r="E141" s="2">
        <v>5.1248357424441497E-2</v>
      </c>
      <c r="F141" s="2">
        <v>5.3749999999999999E-2</v>
      </c>
      <c r="G141" s="2">
        <v>6.8208778173191001E-2</v>
      </c>
      <c r="H141" s="2">
        <v>3.3314825097168203E-2</v>
      </c>
      <c r="I141" s="2">
        <v>3.5464803868887701E-2</v>
      </c>
      <c r="J141" s="2">
        <v>4.51478982874935E-2</v>
      </c>
      <c r="K141" s="2">
        <v>4.1211519364448897E-2</v>
      </c>
      <c r="L141" s="2">
        <v>3.7672865999046297E-2</v>
      </c>
      <c r="M141" s="2">
        <v>5.3768382352941201E-2</v>
      </c>
      <c r="N141" s="3">
        <v>0.18993253762324899</v>
      </c>
      <c r="O141" s="3">
        <v>0.50657030223390298</v>
      </c>
    </row>
    <row r="142" spans="1:15" x14ac:dyDescent="0.3">
      <c r="A142" s="8" t="s">
        <v>202</v>
      </c>
      <c r="B142" s="8" t="s">
        <v>50</v>
      </c>
      <c r="C142" s="2">
        <v>4.58515283842795E-2</v>
      </c>
      <c r="D142" s="2">
        <v>-2.2964509394572001E-2</v>
      </c>
      <c r="E142" s="2">
        <v>7.9059829059829098E-2</v>
      </c>
      <c r="F142" s="2">
        <v>5.9405940594059403E-2</v>
      </c>
      <c r="G142" s="2">
        <v>0.11214953271028</v>
      </c>
      <c r="H142" s="2">
        <v>2.0168067226890799E-2</v>
      </c>
      <c r="I142" s="2">
        <v>5.60131795716639E-2</v>
      </c>
      <c r="J142" s="2">
        <v>0.12792511700468001</v>
      </c>
      <c r="K142" s="2">
        <v>6.0857538035961299E-2</v>
      </c>
      <c r="L142" s="2">
        <v>5.0847457627118599E-2</v>
      </c>
      <c r="M142" s="2">
        <v>4.0942928039702203E-2</v>
      </c>
      <c r="N142" s="3">
        <v>0.30889235569422802</v>
      </c>
      <c r="O142" s="3">
        <v>0.79273504273504303</v>
      </c>
    </row>
    <row r="143" spans="1:15" x14ac:dyDescent="0.3">
      <c r="A143" s="8" t="s">
        <v>202</v>
      </c>
      <c r="B143" s="8" t="s">
        <v>51</v>
      </c>
      <c r="C143" s="2">
        <v>5.0632911392405097E-2</v>
      </c>
      <c r="D143" s="2">
        <v>-0.21686746987951799</v>
      </c>
      <c r="E143" s="2">
        <v>-0.246153846153846</v>
      </c>
      <c r="F143" s="2">
        <v>0.102040816326531</v>
      </c>
      <c r="G143" s="2">
        <v>0.203703703703704</v>
      </c>
      <c r="H143" s="2">
        <v>0.138461538461538</v>
      </c>
      <c r="I143" s="2">
        <v>0.135135135135135</v>
      </c>
      <c r="J143" s="2">
        <v>7.1428571428571397E-2</v>
      </c>
      <c r="K143" s="2">
        <v>0.1</v>
      </c>
      <c r="L143" s="2">
        <v>0.18181818181818199</v>
      </c>
      <c r="M143" s="2">
        <v>0.15384615384615399</v>
      </c>
      <c r="N143" s="3">
        <v>0.60714285714285698</v>
      </c>
      <c r="O143" s="3">
        <v>1.07692307692308</v>
      </c>
    </row>
    <row r="144" spans="1:15" x14ac:dyDescent="0.3">
      <c r="A144" s="11" t="s">
        <v>17</v>
      </c>
      <c r="B144" s="11" t="s">
        <v>17</v>
      </c>
      <c r="C144" s="3">
        <v>3.93448656606551E-2</v>
      </c>
      <c r="D144" s="3">
        <v>2.4328056942526301E-2</v>
      </c>
      <c r="E144" s="3">
        <v>2.28168429786351E-2</v>
      </c>
      <c r="F144" s="3">
        <v>3.1822483607111499E-2</v>
      </c>
      <c r="G144" s="3">
        <v>3.1578085332896598E-2</v>
      </c>
      <c r="H144" s="3">
        <v>2.80234348951304E-2</v>
      </c>
      <c r="I144" s="3">
        <v>2.44022981404831E-2</v>
      </c>
      <c r="J144" s="3">
        <v>3.3243878904836599E-2</v>
      </c>
      <c r="K144" s="3">
        <v>2.1332788583602099E-2</v>
      </c>
      <c r="L144" s="3">
        <v>2.9302093006643298E-2</v>
      </c>
      <c r="M144" s="3">
        <v>3.5782694389695502E-2</v>
      </c>
      <c r="N144" s="3">
        <v>0.125075382945362</v>
      </c>
      <c r="O144" s="3">
        <v>0.28991218972550598</v>
      </c>
    </row>
    <row r="145" spans="1:2" x14ac:dyDescent="0.3">
      <c r="A145" s="15"/>
      <c r="B145" s="15"/>
    </row>
    <row r="146" spans="1:2" x14ac:dyDescent="0.3">
      <c r="A146" s="13" t="s">
        <v>40</v>
      </c>
      <c r="B146" s="15"/>
    </row>
    <row r="147" spans="1:2" x14ac:dyDescent="0.3">
      <c r="A147" s="14" t="s">
        <v>41</v>
      </c>
      <c r="B147" s="15"/>
    </row>
    <row r="148" spans="1:2" x14ac:dyDescent="0.3">
      <c r="A148" s="14" t="s">
        <v>42</v>
      </c>
      <c r="B148" s="15"/>
    </row>
    <row r="149" spans="1:2" x14ac:dyDescent="0.3">
      <c r="A149" s="14" t="s">
        <v>45</v>
      </c>
      <c r="B149" s="15"/>
    </row>
    <row r="150" spans="1:2" x14ac:dyDescent="0.3">
      <c r="A150" s="14" t="s">
        <v>54</v>
      </c>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54:N54"/>
    <mergeCell ref="C100:M100"/>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236</v>
      </c>
      <c r="B1" s="15"/>
    </row>
    <row r="2" spans="1:14" ht="15.6" x14ac:dyDescent="0.3">
      <c r="A2" s="12" t="s">
        <v>163</v>
      </c>
      <c r="B2" s="15"/>
    </row>
    <row r="3" spans="1:14" ht="15.6" x14ac:dyDescent="0.3">
      <c r="A3" s="12" t="s">
        <v>204</v>
      </c>
      <c r="B3" s="15"/>
    </row>
    <row r="4" spans="1:14" ht="15.6" x14ac:dyDescent="0.3">
      <c r="A4" s="12" t="s">
        <v>58</v>
      </c>
      <c r="B4" s="15"/>
    </row>
    <row r="5" spans="1:14" x14ac:dyDescent="0.3">
      <c r="A5" s="15"/>
      <c r="B5" s="15"/>
    </row>
    <row r="6" spans="1:14" x14ac:dyDescent="0.3">
      <c r="A6" s="16" t="str">
        <f>HYPERLINK("#'Table of contents'!A97",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55</v>
      </c>
      <c r="C9" s="1">
        <v>1592</v>
      </c>
      <c r="D9" s="1">
        <v>1662</v>
      </c>
      <c r="E9" s="1">
        <v>1751</v>
      </c>
      <c r="F9" s="1">
        <v>1858</v>
      </c>
      <c r="G9" s="1">
        <v>1925</v>
      </c>
      <c r="H9" s="1">
        <v>2042</v>
      </c>
      <c r="I9" s="1">
        <v>2140</v>
      </c>
      <c r="J9" s="1">
        <v>2260</v>
      </c>
      <c r="K9" s="1">
        <v>2357</v>
      </c>
      <c r="L9" s="1">
        <v>2505</v>
      </c>
      <c r="M9" s="1">
        <v>2601</v>
      </c>
      <c r="N9" s="1">
        <v>2723</v>
      </c>
    </row>
    <row r="10" spans="1:14" x14ac:dyDescent="0.3">
      <c r="A10" s="7" t="s">
        <v>196</v>
      </c>
      <c r="B10" s="7" t="s">
        <v>56</v>
      </c>
      <c r="C10" s="1">
        <v>3719</v>
      </c>
      <c r="D10" s="1">
        <v>3829</v>
      </c>
      <c r="E10" s="1">
        <v>3788</v>
      </c>
      <c r="F10" s="1">
        <v>3816</v>
      </c>
      <c r="G10" s="1">
        <v>3931</v>
      </c>
      <c r="H10" s="1">
        <v>4026</v>
      </c>
      <c r="I10" s="1">
        <v>4104</v>
      </c>
      <c r="J10" s="1">
        <v>4140</v>
      </c>
      <c r="K10" s="1">
        <v>4208</v>
      </c>
      <c r="L10" s="1">
        <v>4284</v>
      </c>
      <c r="M10" s="1">
        <v>4369</v>
      </c>
      <c r="N10" s="1">
        <v>4509</v>
      </c>
    </row>
    <row r="11" spans="1:14" x14ac:dyDescent="0.3">
      <c r="A11" s="7" t="s">
        <v>197</v>
      </c>
      <c r="B11" s="7" t="s">
        <v>55</v>
      </c>
      <c r="C11" s="1">
        <v>4679</v>
      </c>
      <c r="D11" s="1">
        <v>5103</v>
      </c>
      <c r="E11" s="1">
        <v>5376</v>
      </c>
      <c r="F11" s="1">
        <v>5595</v>
      </c>
      <c r="G11" s="1">
        <v>5955</v>
      </c>
      <c r="H11" s="1">
        <v>6273</v>
      </c>
      <c r="I11" s="1">
        <v>6567</v>
      </c>
      <c r="J11" s="1">
        <v>6826</v>
      </c>
      <c r="K11" s="1">
        <v>7184</v>
      </c>
      <c r="L11" s="1">
        <v>7384</v>
      </c>
      <c r="M11" s="1">
        <v>7701</v>
      </c>
      <c r="N11" s="1">
        <v>8027</v>
      </c>
    </row>
    <row r="12" spans="1:14" x14ac:dyDescent="0.3">
      <c r="A12" s="7" t="s">
        <v>197</v>
      </c>
      <c r="B12" s="7" t="s">
        <v>56</v>
      </c>
      <c r="C12" s="1">
        <v>7649</v>
      </c>
      <c r="D12" s="1">
        <v>8067</v>
      </c>
      <c r="E12" s="1">
        <v>8239</v>
      </c>
      <c r="F12" s="1">
        <v>8315</v>
      </c>
      <c r="G12" s="1">
        <v>8527</v>
      </c>
      <c r="H12" s="1">
        <v>8737</v>
      </c>
      <c r="I12" s="1">
        <v>8970</v>
      </c>
      <c r="J12" s="1">
        <v>9067</v>
      </c>
      <c r="K12" s="1">
        <v>9309</v>
      </c>
      <c r="L12" s="1">
        <v>9275</v>
      </c>
      <c r="M12" s="1">
        <v>9507</v>
      </c>
      <c r="N12" s="1">
        <v>9788</v>
      </c>
    </row>
    <row r="13" spans="1:14" x14ac:dyDescent="0.3">
      <c r="A13" s="7" t="s">
        <v>198</v>
      </c>
      <c r="B13" s="7" t="s">
        <v>55</v>
      </c>
      <c r="C13" s="1">
        <v>2501</v>
      </c>
      <c r="D13" s="1">
        <v>2634</v>
      </c>
      <c r="E13" s="1">
        <v>2702</v>
      </c>
      <c r="F13" s="1">
        <v>2832</v>
      </c>
      <c r="G13" s="1">
        <v>3001</v>
      </c>
      <c r="H13" s="1">
        <v>3152</v>
      </c>
      <c r="I13" s="1">
        <v>3275</v>
      </c>
      <c r="J13" s="1">
        <v>3422</v>
      </c>
      <c r="K13" s="1">
        <v>3615</v>
      </c>
      <c r="L13" s="1">
        <v>3741</v>
      </c>
      <c r="M13" s="1">
        <v>3871</v>
      </c>
      <c r="N13" s="1">
        <v>4053</v>
      </c>
    </row>
    <row r="14" spans="1:14" x14ac:dyDescent="0.3">
      <c r="A14" s="7" t="s">
        <v>198</v>
      </c>
      <c r="B14" s="7" t="s">
        <v>56</v>
      </c>
      <c r="C14" s="1">
        <v>6335</v>
      </c>
      <c r="D14" s="1">
        <v>6496</v>
      </c>
      <c r="E14" s="1">
        <v>6586</v>
      </c>
      <c r="F14" s="1">
        <v>6677</v>
      </c>
      <c r="G14" s="1">
        <v>6836</v>
      </c>
      <c r="H14" s="1">
        <v>6948</v>
      </c>
      <c r="I14" s="1">
        <v>7065</v>
      </c>
      <c r="J14" s="1">
        <v>7188</v>
      </c>
      <c r="K14" s="1">
        <v>7342</v>
      </c>
      <c r="L14" s="1">
        <v>7428</v>
      </c>
      <c r="M14" s="1">
        <v>7605</v>
      </c>
      <c r="N14" s="1">
        <v>7853</v>
      </c>
    </row>
    <row r="15" spans="1:14" x14ac:dyDescent="0.3">
      <c r="A15" s="7" t="s">
        <v>199</v>
      </c>
      <c r="B15" s="7" t="s">
        <v>55</v>
      </c>
      <c r="C15" s="1">
        <v>2332</v>
      </c>
      <c r="D15" s="1">
        <v>2493</v>
      </c>
      <c r="E15" s="1">
        <v>2632</v>
      </c>
      <c r="F15" s="1">
        <v>2725</v>
      </c>
      <c r="G15" s="1">
        <v>2877</v>
      </c>
      <c r="H15" s="1">
        <v>3006</v>
      </c>
      <c r="I15" s="1">
        <v>3126</v>
      </c>
      <c r="J15" s="1">
        <v>3244</v>
      </c>
      <c r="K15" s="1">
        <v>3415</v>
      </c>
      <c r="L15" s="1">
        <v>3568</v>
      </c>
      <c r="M15" s="1">
        <v>3758</v>
      </c>
      <c r="N15" s="1">
        <v>3974</v>
      </c>
    </row>
    <row r="16" spans="1:14" x14ac:dyDescent="0.3">
      <c r="A16" s="7" t="s">
        <v>199</v>
      </c>
      <c r="B16" s="7" t="s">
        <v>56</v>
      </c>
      <c r="C16" s="1">
        <v>5730</v>
      </c>
      <c r="D16" s="1">
        <v>5835</v>
      </c>
      <c r="E16" s="1">
        <v>5832</v>
      </c>
      <c r="F16" s="1">
        <v>5870</v>
      </c>
      <c r="G16" s="1">
        <v>5944</v>
      </c>
      <c r="H16" s="1">
        <v>6085</v>
      </c>
      <c r="I16" s="1">
        <v>6138</v>
      </c>
      <c r="J16" s="1">
        <v>6179</v>
      </c>
      <c r="K16" s="1">
        <v>6294</v>
      </c>
      <c r="L16" s="1">
        <v>6373</v>
      </c>
      <c r="M16" s="1">
        <v>6471</v>
      </c>
      <c r="N16" s="1">
        <v>6576</v>
      </c>
    </row>
    <row r="17" spans="1:14" x14ac:dyDescent="0.3">
      <c r="A17" s="7" t="s">
        <v>200</v>
      </c>
      <c r="B17" s="7" t="s">
        <v>55</v>
      </c>
      <c r="C17" s="1">
        <v>1968</v>
      </c>
      <c r="D17" s="1">
        <v>2100</v>
      </c>
      <c r="E17" s="1">
        <v>2210</v>
      </c>
      <c r="F17" s="1">
        <v>2318</v>
      </c>
      <c r="G17" s="1">
        <v>2442</v>
      </c>
      <c r="H17" s="1">
        <v>2586</v>
      </c>
      <c r="I17" s="1">
        <v>2743</v>
      </c>
      <c r="J17" s="1">
        <v>2935</v>
      </c>
      <c r="K17" s="1">
        <v>3096</v>
      </c>
      <c r="L17" s="1">
        <v>3222</v>
      </c>
      <c r="M17" s="1">
        <v>3362</v>
      </c>
      <c r="N17" s="1">
        <v>3522</v>
      </c>
    </row>
    <row r="18" spans="1:14" x14ac:dyDescent="0.3">
      <c r="A18" s="7" t="s">
        <v>200</v>
      </c>
      <c r="B18" s="7" t="s">
        <v>56</v>
      </c>
      <c r="C18" s="1">
        <v>4941</v>
      </c>
      <c r="D18" s="1">
        <v>5038</v>
      </c>
      <c r="E18" s="1">
        <v>5180</v>
      </c>
      <c r="F18" s="1">
        <v>5248</v>
      </c>
      <c r="G18" s="1">
        <v>5319</v>
      </c>
      <c r="H18" s="1">
        <v>5396</v>
      </c>
      <c r="I18" s="1">
        <v>5426</v>
      </c>
      <c r="J18" s="1">
        <v>5502</v>
      </c>
      <c r="K18" s="1">
        <v>5617</v>
      </c>
      <c r="L18" s="1">
        <v>5699</v>
      </c>
      <c r="M18" s="1">
        <v>5822</v>
      </c>
      <c r="N18" s="1">
        <v>6015</v>
      </c>
    </row>
    <row r="19" spans="1:14" x14ac:dyDescent="0.3">
      <c r="A19" s="7" t="s">
        <v>201</v>
      </c>
      <c r="B19" s="7" t="s">
        <v>55</v>
      </c>
      <c r="C19" s="1">
        <v>2560</v>
      </c>
      <c r="D19" s="1">
        <v>2657</v>
      </c>
      <c r="E19" s="1">
        <v>2813</v>
      </c>
      <c r="F19" s="1">
        <v>2964</v>
      </c>
      <c r="G19" s="1">
        <v>3118</v>
      </c>
      <c r="H19" s="1">
        <v>3262</v>
      </c>
      <c r="I19" s="1">
        <v>3428</v>
      </c>
      <c r="J19" s="1">
        <v>3552</v>
      </c>
      <c r="K19" s="1">
        <v>3729</v>
      </c>
      <c r="L19" s="1">
        <v>3860</v>
      </c>
      <c r="M19" s="1">
        <v>4023</v>
      </c>
      <c r="N19" s="1">
        <v>4240</v>
      </c>
    </row>
    <row r="20" spans="1:14" x14ac:dyDescent="0.3">
      <c r="A20" s="7" t="s">
        <v>201</v>
      </c>
      <c r="B20" s="7" t="s">
        <v>56</v>
      </c>
      <c r="C20" s="1">
        <v>5464</v>
      </c>
      <c r="D20" s="1">
        <v>5530</v>
      </c>
      <c r="E20" s="1">
        <v>5587</v>
      </c>
      <c r="F20" s="1">
        <v>5625</v>
      </c>
      <c r="G20" s="1">
        <v>5691</v>
      </c>
      <c r="H20" s="1">
        <v>5784</v>
      </c>
      <c r="I20" s="1">
        <v>5914</v>
      </c>
      <c r="J20" s="1">
        <v>5975</v>
      </c>
      <c r="K20" s="1">
        <v>6110</v>
      </c>
      <c r="L20" s="1">
        <v>6222</v>
      </c>
      <c r="M20" s="1">
        <v>6319</v>
      </c>
      <c r="N20" s="1">
        <v>6483</v>
      </c>
    </row>
    <row r="21" spans="1:14" x14ac:dyDescent="0.3">
      <c r="A21" s="7" t="s">
        <v>202</v>
      </c>
      <c r="B21" s="7" t="s">
        <v>55</v>
      </c>
      <c r="C21" s="1">
        <v>1475</v>
      </c>
      <c r="D21" s="1">
        <v>1577</v>
      </c>
      <c r="E21" s="1">
        <v>1655</v>
      </c>
      <c r="F21" s="1">
        <v>1785</v>
      </c>
      <c r="G21" s="1">
        <v>1883</v>
      </c>
      <c r="H21" s="1">
        <v>1995</v>
      </c>
      <c r="I21" s="1">
        <v>2122</v>
      </c>
      <c r="J21" s="1">
        <v>2239</v>
      </c>
      <c r="K21" s="1">
        <v>2363</v>
      </c>
      <c r="L21" s="1">
        <v>2482</v>
      </c>
      <c r="M21" s="1">
        <v>2640</v>
      </c>
      <c r="N21" s="1">
        <v>2785</v>
      </c>
    </row>
    <row r="22" spans="1:14" x14ac:dyDescent="0.3">
      <c r="A22" s="7" t="s">
        <v>202</v>
      </c>
      <c r="B22" s="7" t="s">
        <v>56</v>
      </c>
      <c r="C22" s="1">
        <v>3395</v>
      </c>
      <c r="D22" s="1">
        <v>3457</v>
      </c>
      <c r="E22" s="1">
        <v>3501</v>
      </c>
      <c r="F22" s="1">
        <v>3544</v>
      </c>
      <c r="G22" s="1">
        <v>3606</v>
      </c>
      <c r="H22" s="1">
        <v>3691</v>
      </c>
      <c r="I22" s="1">
        <v>3730</v>
      </c>
      <c r="J22" s="1">
        <v>3799</v>
      </c>
      <c r="K22" s="1">
        <v>3894</v>
      </c>
      <c r="L22" s="1">
        <v>3952</v>
      </c>
      <c r="M22" s="1">
        <v>3997</v>
      </c>
      <c r="N22" s="1">
        <v>4076</v>
      </c>
    </row>
    <row r="23" spans="1:14" x14ac:dyDescent="0.3">
      <c r="A23" s="10" t="s">
        <v>17</v>
      </c>
      <c r="B23" s="10" t="s">
        <v>17</v>
      </c>
      <c r="C23" s="5">
        <v>54340</v>
      </c>
      <c r="D23" s="5">
        <v>56478</v>
      </c>
      <c r="E23" s="5">
        <v>57852</v>
      </c>
      <c r="F23" s="5">
        <v>59172</v>
      </c>
      <c r="G23" s="5">
        <v>61055</v>
      </c>
      <c r="H23" s="5">
        <v>62983</v>
      </c>
      <c r="I23" s="5">
        <v>64748</v>
      </c>
      <c r="J23" s="5">
        <v>66328</v>
      </c>
      <c r="K23" s="5">
        <v>68533</v>
      </c>
      <c r="L23" s="5">
        <v>69995</v>
      </c>
      <c r="M23" s="5">
        <v>72046</v>
      </c>
      <c r="N23" s="5">
        <v>74624</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55</v>
      </c>
      <c r="C28" s="2">
        <v>0.29975522500470703</v>
      </c>
      <c r="D28" s="2">
        <v>0.302677107994901</v>
      </c>
      <c r="E28" s="2">
        <v>0.31612204369019697</v>
      </c>
      <c r="F28" s="2">
        <v>0.32745858301022202</v>
      </c>
      <c r="G28" s="2">
        <v>0.32872267759562801</v>
      </c>
      <c r="H28" s="2">
        <v>0.33651944627554398</v>
      </c>
      <c r="I28" s="2">
        <v>0.34272901985906501</v>
      </c>
      <c r="J28" s="2">
        <v>0.35312500000000002</v>
      </c>
      <c r="K28" s="2">
        <v>0.35902513328255897</v>
      </c>
      <c r="L28" s="2">
        <v>0.36897923110914699</v>
      </c>
      <c r="M28" s="2">
        <v>0.37317073170731702</v>
      </c>
      <c r="N28" s="2">
        <v>0.376521017699115</v>
      </c>
    </row>
    <row r="29" spans="1:14" x14ac:dyDescent="0.3">
      <c r="A29" s="8" t="s">
        <v>196</v>
      </c>
      <c r="B29" s="8" t="s">
        <v>56</v>
      </c>
      <c r="C29" s="2">
        <v>0.70024477499529303</v>
      </c>
      <c r="D29" s="2">
        <v>0.697322892005099</v>
      </c>
      <c r="E29" s="2">
        <v>0.68387795630980297</v>
      </c>
      <c r="F29" s="2">
        <v>0.67254141698977798</v>
      </c>
      <c r="G29" s="2">
        <v>0.67127732240437199</v>
      </c>
      <c r="H29" s="2">
        <v>0.66348055372445602</v>
      </c>
      <c r="I29" s="2">
        <v>0.65727098014093499</v>
      </c>
      <c r="J29" s="2">
        <v>0.64687499999999998</v>
      </c>
      <c r="K29" s="2">
        <v>0.64097486671744097</v>
      </c>
      <c r="L29" s="2">
        <v>0.63102076889085301</v>
      </c>
      <c r="M29" s="2">
        <v>0.62682926829268304</v>
      </c>
      <c r="N29" s="2">
        <v>0.62347898230088505</v>
      </c>
    </row>
    <row r="30" spans="1:14" x14ac:dyDescent="0.3">
      <c r="A30" s="8" t="s">
        <v>197</v>
      </c>
      <c r="B30" s="8" t="s">
        <v>55</v>
      </c>
      <c r="C30" s="2">
        <v>0.379542504866969</v>
      </c>
      <c r="D30" s="2">
        <v>0.38747152619589997</v>
      </c>
      <c r="E30" s="2">
        <v>0.394858611825193</v>
      </c>
      <c r="F30" s="2">
        <v>0.40222861250898601</v>
      </c>
      <c r="G30" s="2">
        <v>0.41120011048197802</v>
      </c>
      <c r="H30" s="2">
        <v>0.41792138574283799</v>
      </c>
      <c r="I30" s="2">
        <v>0.42266846881637399</v>
      </c>
      <c r="J30" s="2">
        <v>0.42949726294595097</v>
      </c>
      <c r="K30" s="2">
        <v>0.43557873037046002</v>
      </c>
      <c r="L30" s="2">
        <v>0.443243892190408</v>
      </c>
      <c r="M30" s="2">
        <v>0.44752440725244103</v>
      </c>
      <c r="N30" s="2">
        <v>0.45057535784451302</v>
      </c>
    </row>
    <row r="31" spans="1:14" x14ac:dyDescent="0.3">
      <c r="A31" s="8" t="s">
        <v>197</v>
      </c>
      <c r="B31" s="8" t="s">
        <v>56</v>
      </c>
      <c r="C31" s="2">
        <v>0.62045749513303095</v>
      </c>
      <c r="D31" s="2">
        <v>0.61252847380410003</v>
      </c>
      <c r="E31" s="2">
        <v>0.605141388174807</v>
      </c>
      <c r="F31" s="2">
        <v>0.59777138749101399</v>
      </c>
      <c r="G31" s="2">
        <v>0.58879988951802198</v>
      </c>
      <c r="H31" s="2">
        <v>0.58207861425716201</v>
      </c>
      <c r="I31" s="2">
        <v>0.57733153118362601</v>
      </c>
      <c r="J31" s="2">
        <v>0.57050273705404897</v>
      </c>
      <c r="K31" s="2">
        <v>0.56442126962953998</v>
      </c>
      <c r="L31" s="2">
        <v>0.55675610780959195</v>
      </c>
      <c r="M31" s="2">
        <v>0.55247559274755897</v>
      </c>
      <c r="N31" s="2">
        <v>0.54942464215548703</v>
      </c>
    </row>
    <row r="32" spans="1:14" x14ac:dyDescent="0.3">
      <c r="A32" s="8" t="s">
        <v>198</v>
      </c>
      <c r="B32" s="8" t="s">
        <v>55</v>
      </c>
      <c r="C32" s="2">
        <v>0.283046627433228</v>
      </c>
      <c r="D32" s="2">
        <v>0.28849945235487401</v>
      </c>
      <c r="E32" s="2">
        <v>0.29091300602928499</v>
      </c>
      <c r="F32" s="2">
        <v>0.29782311494373798</v>
      </c>
      <c r="G32" s="2">
        <v>0.30507268476161398</v>
      </c>
      <c r="H32" s="2">
        <v>0.31207920792079202</v>
      </c>
      <c r="I32" s="2">
        <v>0.31673114119922602</v>
      </c>
      <c r="J32" s="2">
        <v>0.32252591894439198</v>
      </c>
      <c r="K32" s="2">
        <v>0.32992607465547102</v>
      </c>
      <c r="L32" s="2">
        <v>0.33494493687886101</v>
      </c>
      <c r="M32" s="2">
        <v>0.33731265249215803</v>
      </c>
      <c r="N32" s="2">
        <v>0.34041659667394603</v>
      </c>
    </row>
    <row r="33" spans="1:15" x14ac:dyDescent="0.3">
      <c r="A33" s="8" t="s">
        <v>198</v>
      </c>
      <c r="B33" s="8" t="s">
        <v>56</v>
      </c>
      <c r="C33" s="2">
        <v>0.71695337256677205</v>
      </c>
      <c r="D33" s="2">
        <v>0.71150054764512605</v>
      </c>
      <c r="E33" s="2">
        <v>0.70908699397071495</v>
      </c>
      <c r="F33" s="2">
        <v>0.70217688505626297</v>
      </c>
      <c r="G33" s="2">
        <v>0.69492731523838602</v>
      </c>
      <c r="H33" s="2">
        <v>0.68792079207920798</v>
      </c>
      <c r="I33" s="2">
        <v>0.68326885880077404</v>
      </c>
      <c r="J33" s="2">
        <v>0.67747408105560802</v>
      </c>
      <c r="K33" s="2">
        <v>0.67007392534452903</v>
      </c>
      <c r="L33" s="2">
        <v>0.66505506312113905</v>
      </c>
      <c r="M33" s="2">
        <v>0.66268734750784197</v>
      </c>
      <c r="N33" s="2">
        <v>0.65958340332605403</v>
      </c>
    </row>
    <row r="34" spans="1:15" x14ac:dyDescent="0.3">
      <c r="A34" s="8" t="s">
        <v>199</v>
      </c>
      <c r="B34" s="8" t="s">
        <v>55</v>
      </c>
      <c r="C34" s="2">
        <v>0.28925824857355498</v>
      </c>
      <c r="D34" s="2">
        <v>0.29935158501440901</v>
      </c>
      <c r="E34" s="2">
        <v>0.31096408317580299</v>
      </c>
      <c r="F34" s="2">
        <v>0.31704479348458398</v>
      </c>
      <c r="G34" s="2">
        <v>0.32615349733590299</v>
      </c>
      <c r="H34" s="2">
        <v>0.33065669343306597</v>
      </c>
      <c r="I34" s="2">
        <v>0.33743523316062202</v>
      </c>
      <c r="J34" s="2">
        <v>0.34426403480844697</v>
      </c>
      <c r="K34" s="2">
        <v>0.351735503141415</v>
      </c>
      <c r="L34" s="2">
        <v>0.358917613922141</v>
      </c>
      <c r="M34" s="2">
        <v>0.367386841333464</v>
      </c>
      <c r="N34" s="2">
        <v>0.376682464454976</v>
      </c>
    </row>
    <row r="35" spans="1:15" x14ac:dyDescent="0.3">
      <c r="A35" s="8" t="s">
        <v>199</v>
      </c>
      <c r="B35" s="8" t="s">
        <v>56</v>
      </c>
      <c r="C35" s="2">
        <v>0.71074175142644502</v>
      </c>
      <c r="D35" s="2">
        <v>0.70064841498559105</v>
      </c>
      <c r="E35" s="2">
        <v>0.68903591682419696</v>
      </c>
      <c r="F35" s="2">
        <v>0.68295520651541597</v>
      </c>
      <c r="G35" s="2">
        <v>0.67384650266409696</v>
      </c>
      <c r="H35" s="2">
        <v>0.66934330656693397</v>
      </c>
      <c r="I35" s="2">
        <v>0.66256476683937804</v>
      </c>
      <c r="J35" s="2">
        <v>0.65573596519155297</v>
      </c>
      <c r="K35" s="2">
        <v>0.648264496858585</v>
      </c>
      <c r="L35" s="2">
        <v>0.64108238607785895</v>
      </c>
      <c r="M35" s="2">
        <v>0.632613158666536</v>
      </c>
      <c r="N35" s="2">
        <v>0.623317535545024</v>
      </c>
    </row>
    <row r="36" spans="1:15" x14ac:dyDescent="0.3">
      <c r="A36" s="8" t="s">
        <v>200</v>
      </c>
      <c r="B36" s="8" t="s">
        <v>55</v>
      </c>
      <c r="C36" s="2">
        <v>0.28484585323491102</v>
      </c>
      <c r="D36" s="2">
        <v>0.29420005603810601</v>
      </c>
      <c r="E36" s="2">
        <v>0.29905277401894498</v>
      </c>
      <c r="F36" s="2">
        <v>0.30637060533967803</v>
      </c>
      <c r="G36" s="2">
        <v>0.31465017394665601</v>
      </c>
      <c r="H36" s="2">
        <v>0.323978952643448</v>
      </c>
      <c r="I36" s="2">
        <v>0.33578161341657498</v>
      </c>
      <c r="J36" s="2">
        <v>0.34787246651653397</v>
      </c>
      <c r="K36" s="2">
        <v>0.355331114426719</v>
      </c>
      <c r="L36" s="2">
        <v>0.36117027239098798</v>
      </c>
      <c r="M36" s="2">
        <v>0.36607142857142899</v>
      </c>
      <c r="N36" s="2">
        <v>0.36929852154765702</v>
      </c>
    </row>
    <row r="37" spans="1:15" x14ac:dyDescent="0.3">
      <c r="A37" s="8" t="s">
        <v>200</v>
      </c>
      <c r="B37" s="8" t="s">
        <v>56</v>
      </c>
      <c r="C37" s="2">
        <v>0.71515414676508904</v>
      </c>
      <c r="D37" s="2">
        <v>0.70579994396189405</v>
      </c>
      <c r="E37" s="2">
        <v>0.70094722598105597</v>
      </c>
      <c r="F37" s="2">
        <v>0.69362939466032203</v>
      </c>
      <c r="G37" s="2">
        <v>0.68534982605334405</v>
      </c>
      <c r="H37" s="2">
        <v>0.676021047356552</v>
      </c>
      <c r="I37" s="2">
        <v>0.66421838658342502</v>
      </c>
      <c r="J37" s="2">
        <v>0.65212753348346597</v>
      </c>
      <c r="K37" s="2">
        <v>0.64466888557328095</v>
      </c>
      <c r="L37" s="2">
        <v>0.63882972760901202</v>
      </c>
      <c r="M37" s="2">
        <v>0.63392857142857095</v>
      </c>
      <c r="N37" s="2">
        <v>0.63070147845234303</v>
      </c>
    </row>
    <row r="38" spans="1:15" x14ac:dyDescent="0.3">
      <c r="A38" s="8" t="s">
        <v>201</v>
      </c>
      <c r="B38" s="8" t="s">
        <v>55</v>
      </c>
      <c r="C38" s="2">
        <v>0.31904287138584198</v>
      </c>
      <c r="D38" s="2">
        <v>0.32453890313912298</v>
      </c>
      <c r="E38" s="2">
        <v>0.334880952380952</v>
      </c>
      <c r="F38" s="2">
        <v>0.34509256025148399</v>
      </c>
      <c r="G38" s="2">
        <v>0.35395618117833999</v>
      </c>
      <c r="H38" s="2">
        <v>0.36060137077161197</v>
      </c>
      <c r="I38" s="2">
        <v>0.366944979661743</v>
      </c>
      <c r="J38" s="2">
        <v>0.37283510024141903</v>
      </c>
      <c r="K38" s="2">
        <v>0.37900193109055802</v>
      </c>
      <c r="L38" s="2">
        <v>0.38286054354294802</v>
      </c>
      <c r="M38" s="2">
        <v>0.38899632566234799</v>
      </c>
      <c r="N38" s="2">
        <v>0.39541173179147598</v>
      </c>
    </row>
    <row r="39" spans="1:15" x14ac:dyDescent="0.3">
      <c r="A39" s="8" t="s">
        <v>201</v>
      </c>
      <c r="B39" s="8" t="s">
        <v>56</v>
      </c>
      <c r="C39" s="2">
        <v>0.68095712861415802</v>
      </c>
      <c r="D39" s="2">
        <v>0.67546109686087696</v>
      </c>
      <c r="E39" s="2">
        <v>0.66511904761904805</v>
      </c>
      <c r="F39" s="2">
        <v>0.65490743974851595</v>
      </c>
      <c r="G39" s="2">
        <v>0.64604381882165995</v>
      </c>
      <c r="H39" s="2">
        <v>0.63939862922838797</v>
      </c>
      <c r="I39" s="2">
        <v>0.633055020338257</v>
      </c>
      <c r="J39" s="2">
        <v>0.62716489975858103</v>
      </c>
      <c r="K39" s="2">
        <v>0.62099806890944198</v>
      </c>
      <c r="L39" s="2">
        <v>0.61713945645705204</v>
      </c>
      <c r="M39" s="2">
        <v>0.61100367433765201</v>
      </c>
      <c r="N39" s="2">
        <v>0.60458826820852396</v>
      </c>
    </row>
    <row r="40" spans="1:15" x14ac:dyDescent="0.3">
      <c r="A40" s="8" t="s">
        <v>202</v>
      </c>
      <c r="B40" s="8" t="s">
        <v>55</v>
      </c>
      <c r="C40" s="2">
        <v>0.302874743326489</v>
      </c>
      <c r="D40" s="2">
        <v>0.31326976559396102</v>
      </c>
      <c r="E40" s="2">
        <v>0.32098525989138899</v>
      </c>
      <c r="F40" s="2">
        <v>0.33495965471945999</v>
      </c>
      <c r="G40" s="2">
        <v>0.34304973583530701</v>
      </c>
      <c r="H40" s="2">
        <v>0.350861765740415</v>
      </c>
      <c r="I40" s="2">
        <v>0.362611073137389</v>
      </c>
      <c r="J40" s="2">
        <v>0.37081815170586302</v>
      </c>
      <c r="K40" s="2">
        <v>0.37765702413297098</v>
      </c>
      <c r="L40" s="2">
        <v>0.38576313335405699</v>
      </c>
      <c r="M40" s="2">
        <v>0.39777007684194698</v>
      </c>
      <c r="N40" s="2">
        <v>0.40591750473691901</v>
      </c>
    </row>
    <row r="41" spans="1:15" x14ac:dyDescent="0.3">
      <c r="A41" s="8" t="s">
        <v>202</v>
      </c>
      <c r="B41" s="8" t="s">
        <v>56</v>
      </c>
      <c r="C41" s="2">
        <v>0.697125256673511</v>
      </c>
      <c r="D41" s="2">
        <v>0.68673023440603898</v>
      </c>
      <c r="E41" s="2">
        <v>0.67901474010861096</v>
      </c>
      <c r="F41" s="2">
        <v>0.66504034528054001</v>
      </c>
      <c r="G41" s="2">
        <v>0.65695026416469304</v>
      </c>
      <c r="H41" s="2">
        <v>0.64913823425958495</v>
      </c>
      <c r="I41" s="2">
        <v>0.63738892686261095</v>
      </c>
      <c r="J41" s="2">
        <v>0.62918184829413704</v>
      </c>
      <c r="K41" s="2">
        <v>0.62234297586702902</v>
      </c>
      <c r="L41" s="2">
        <v>0.61423686664594301</v>
      </c>
      <c r="M41" s="2">
        <v>0.60222992315805302</v>
      </c>
      <c r="N41" s="2">
        <v>0.59408249526308099</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55</v>
      </c>
      <c r="C46" s="2">
        <v>4.39698492462312E-2</v>
      </c>
      <c r="D46" s="2">
        <v>5.3549939831528302E-2</v>
      </c>
      <c r="E46" s="2">
        <v>6.1107938320959503E-2</v>
      </c>
      <c r="F46" s="2">
        <v>3.6060279870828799E-2</v>
      </c>
      <c r="G46" s="2">
        <v>6.0779220779220801E-2</v>
      </c>
      <c r="H46" s="2">
        <v>4.7992164544564203E-2</v>
      </c>
      <c r="I46" s="2">
        <v>5.60747663551402E-2</v>
      </c>
      <c r="J46" s="2">
        <v>4.2920353982300902E-2</v>
      </c>
      <c r="K46" s="2">
        <v>6.2791684344505702E-2</v>
      </c>
      <c r="L46" s="2">
        <v>3.8323353293413201E-2</v>
      </c>
      <c r="M46" s="2">
        <v>4.6905036524413697E-2</v>
      </c>
      <c r="N46" s="3">
        <v>0.20486725663716801</v>
      </c>
      <c r="O46" s="3">
        <v>0.555111364934323</v>
      </c>
    </row>
    <row r="47" spans="1:15" x14ac:dyDescent="0.3">
      <c r="A47" s="8" t="s">
        <v>196</v>
      </c>
      <c r="B47" s="8" t="s">
        <v>56</v>
      </c>
      <c r="C47" s="2">
        <v>2.9577843506318899E-2</v>
      </c>
      <c r="D47" s="2">
        <v>-1.0707756594411101E-2</v>
      </c>
      <c r="E47" s="2">
        <v>7.39176346356917E-3</v>
      </c>
      <c r="F47" s="2">
        <v>3.0136268343815501E-2</v>
      </c>
      <c r="G47" s="2">
        <v>2.4166878656830301E-2</v>
      </c>
      <c r="H47" s="2">
        <v>1.9374068554396402E-2</v>
      </c>
      <c r="I47" s="2">
        <v>8.7719298245613996E-3</v>
      </c>
      <c r="J47" s="2">
        <v>1.6425120772946899E-2</v>
      </c>
      <c r="K47" s="2">
        <v>1.8060836501901101E-2</v>
      </c>
      <c r="L47" s="2">
        <v>1.9841269841269799E-2</v>
      </c>
      <c r="M47" s="2">
        <v>3.2043945983062497E-2</v>
      </c>
      <c r="N47" s="3">
        <v>8.9130434782608695E-2</v>
      </c>
      <c r="O47" s="3">
        <v>0.19033790918690599</v>
      </c>
    </row>
    <row r="48" spans="1:15" x14ac:dyDescent="0.3">
      <c r="A48" s="8" t="s">
        <v>197</v>
      </c>
      <c r="B48" s="8" t="s">
        <v>55</v>
      </c>
      <c r="C48" s="2">
        <v>9.0617653344731805E-2</v>
      </c>
      <c r="D48" s="2">
        <v>5.3497942386831303E-2</v>
      </c>
      <c r="E48" s="2">
        <v>4.0736607142857102E-2</v>
      </c>
      <c r="F48" s="2">
        <v>6.4343163538873996E-2</v>
      </c>
      <c r="G48" s="2">
        <v>5.3400503778337501E-2</v>
      </c>
      <c r="H48" s="2">
        <v>4.68675274988044E-2</v>
      </c>
      <c r="I48" s="2">
        <v>3.9439622354195202E-2</v>
      </c>
      <c r="J48" s="2">
        <v>5.24465279812482E-2</v>
      </c>
      <c r="K48" s="2">
        <v>2.78396436525612E-2</v>
      </c>
      <c r="L48" s="2">
        <v>4.2930660888407399E-2</v>
      </c>
      <c r="M48" s="2">
        <v>4.2332164653940997E-2</v>
      </c>
      <c r="N48" s="3">
        <v>0.175944916495752</v>
      </c>
      <c r="O48" s="3">
        <v>0.49311755952380998</v>
      </c>
    </row>
    <row r="49" spans="1:15" x14ac:dyDescent="0.3">
      <c r="A49" s="8" t="s">
        <v>197</v>
      </c>
      <c r="B49" s="8" t="s">
        <v>56</v>
      </c>
      <c r="C49" s="2">
        <v>5.4647666361615901E-2</v>
      </c>
      <c r="D49" s="2">
        <v>2.1321432998636401E-2</v>
      </c>
      <c r="E49" s="2">
        <v>9.2244204393737098E-3</v>
      </c>
      <c r="F49" s="2">
        <v>2.5496091401082398E-2</v>
      </c>
      <c r="G49" s="2">
        <v>2.4627653336460699E-2</v>
      </c>
      <c r="H49" s="2">
        <v>2.6668192743504598E-2</v>
      </c>
      <c r="I49" s="2">
        <v>1.0813823857302099E-2</v>
      </c>
      <c r="J49" s="2">
        <v>2.6690195213411299E-2</v>
      </c>
      <c r="K49" s="2">
        <v>-3.65237941776775E-3</v>
      </c>
      <c r="L49" s="2">
        <v>2.5013477088948799E-2</v>
      </c>
      <c r="M49" s="2">
        <v>2.95571684022299E-2</v>
      </c>
      <c r="N49" s="3">
        <v>7.9519135325907098E-2</v>
      </c>
      <c r="O49" s="3">
        <v>0.188008253428814</v>
      </c>
    </row>
    <row r="50" spans="1:15" x14ac:dyDescent="0.3">
      <c r="A50" s="8" t="s">
        <v>198</v>
      </c>
      <c r="B50" s="8" t="s">
        <v>55</v>
      </c>
      <c r="C50" s="2">
        <v>5.3178728508596597E-2</v>
      </c>
      <c r="D50" s="2">
        <v>2.5816249050873201E-2</v>
      </c>
      <c r="E50" s="2">
        <v>4.8112509252405601E-2</v>
      </c>
      <c r="F50" s="2">
        <v>5.96751412429379E-2</v>
      </c>
      <c r="G50" s="2">
        <v>5.0316561146284598E-2</v>
      </c>
      <c r="H50" s="2">
        <v>3.9022842639593901E-2</v>
      </c>
      <c r="I50" s="2">
        <v>4.48854961832061E-2</v>
      </c>
      <c r="J50" s="2">
        <v>5.6399766218585598E-2</v>
      </c>
      <c r="K50" s="2">
        <v>3.4854771784232401E-2</v>
      </c>
      <c r="L50" s="2">
        <v>3.4750066827051597E-2</v>
      </c>
      <c r="M50" s="2">
        <v>4.7016274864376102E-2</v>
      </c>
      <c r="N50" s="3">
        <v>0.18439509059029799</v>
      </c>
      <c r="O50" s="3">
        <v>0.5</v>
      </c>
    </row>
    <row r="51" spans="1:15" x14ac:dyDescent="0.3">
      <c r="A51" s="8" t="s">
        <v>198</v>
      </c>
      <c r="B51" s="8" t="s">
        <v>56</v>
      </c>
      <c r="C51" s="2">
        <v>2.5414364640884E-2</v>
      </c>
      <c r="D51" s="2">
        <v>1.38546798029557E-2</v>
      </c>
      <c r="E51" s="2">
        <v>1.38171879744913E-2</v>
      </c>
      <c r="F51" s="2">
        <v>2.3813089710948001E-2</v>
      </c>
      <c r="G51" s="2">
        <v>1.6383850204798101E-2</v>
      </c>
      <c r="H51" s="2">
        <v>1.6839378238342001E-2</v>
      </c>
      <c r="I51" s="2">
        <v>1.74097664543524E-2</v>
      </c>
      <c r="J51" s="2">
        <v>2.1424596549805199E-2</v>
      </c>
      <c r="K51" s="2">
        <v>1.17134295832198E-2</v>
      </c>
      <c r="L51" s="2">
        <v>2.3828756058158301E-2</v>
      </c>
      <c r="M51" s="2">
        <v>3.2610124917817201E-2</v>
      </c>
      <c r="N51" s="3">
        <v>9.2515303283249903E-2</v>
      </c>
      <c r="O51" s="3">
        <v>0.192377771029456</v>
      </c>
    </row>
    <row r="52" spans="1:15" x14ac:dyDescent="0.3">
      <c r="A52" s="8" t="s">
        <v>199</v>
      </c>
      <c r="B52" s="8" t="s">
        <v>55</v>
      </c>
      <c r="C52" s="2">
        <v>6.9039451114922795E-2</v>
      </c>
      <c r="D52" s="2">
        <v>5.5756117127958298E-2</v>
      </c>
      <c r="E52" s="2">
        <v>3.53343465045593E-2</v>
      </c>
      <c r="F52" s="2">
        <v>5.5779816513761502E-2</v>
      </c>
      <c r="G52" s="2">
        <v>4.4838373305526598E-2</v>
      </c>
      <c r="H52" s="2">
        <v>3.9920159680638702E-2</v>
      </c>
      <c r="I52" s="2">
        <v>3.7747920665387097E-2</v>
      </c>
      <c r="J52" s="2">
        <v>5.2712700369913698E-2</v>
      </c>
      <c r="K52" s="2">
        <v>4.4802342606149299E-2</v>
      </c>
      <c r="L52" s="2">
        <v>5.3251121076233199E-2</v>
      </c>
      <c r="M52" s="2">
        <v>5.7477381585949998E-2</v>
      </c>
      <c r="N52" s="3">
        <v>0.22503082614056699</v>
      </c>
      <c r="O52" s="3">
        <v>0.50987841945288803</v>
      </c>
    </row>
    <row r="53" spans="1:15" x14ac:dyDescent="0.3">
      <c r="A53" s="8" t="s">
        <v>199</v>
      </c>
      <c r="B53" s="8" t="s">
        <v>56</v>
      </c>
      <c r="C53" s="2">
        <v>1.8324607329842899E-2</v>
      </c>
      <c r="D53" s="2">
        <v>-5.1413881748071997E-4</v>
      </c>
      <c r="E53" s="2">
        <v>6.5157750342935503E-3</v>
      </c>
      <c r="F53" s="2">
        <v>1.26064735945486E-2</v>
      </c>
      <c r="G53" s="2">
        <v>2.3721399730821002E-2</v>
      </c>
      <c r="H53" s="2">
        <v>8.7099424815119102E-3</v>
      </c>
      <c r="I53" s="2">
        <v>6.6797002280873296E-3</v>
      </c>
      <c r="J53" s="2">
        <v>1.86114257970545E-2</v>
      </c>
      <c r="K53" s="2">
        <v>1.2551636479186499E-2</v>
      </c>
      <c r="L53" s="2">
        <v>1.5377373293582301E-2</v>
      </c>
      <c r="M53" s="2">
        <v>1.62262401483542E-2</v>
      </c>
      <c r="N53" s="3">
        <v>6.4249878621136097E-2</v>
      </c>
      <c r="O53" s="3">
        <v>0.12757201646090499</v>
      </c>
    </row>
    <row r="54" spans="1:15" x14ac:dyDescent="0.3">
      <c r="A54" s="8" t="s">
        <v>200</v>
      </c>
      <c r="B54" s="8" t="s">
        <v>55</v>
      </c>
      <c r="C54" s="2">
        <v>6.7073170731707293E-2</v>
      </c>
      <c r="D54" s="2">
        <v>5.2380952380952403E-2</v>
      </c>
      <c r="E54" s="2">
        <v>4.8868778280543E-2</v>
      </c>
      <c r="F54" s="2">
        <v>5.3494391716997401E-2</v>
      </c>
      <c r="G54" s="2">
        <v>5.8968058968058998E-2</v>
      </c>
      <c r="H54" s="2">
        <v>6.0711523588553799E-2</v>
      </c>
      <c r="I54" s="2">
        <v>6.9996354356543902E-2</v>
      </c>
      <c r="J54" s="2">
        <v>5.4855195911414002E-2</v>
      </c>
      <c r="K54" s="2">
        <v>4.0697674418604703E-2</v>
      </c>
      <c r="L54" s="2">
        <v>4.3451272501551799E-2</v>
      </c>
      <c r="M54" s="2">
        <v>4.7590719809637097E-2</v>
      </c>
      <c r="N54" s="3">
        <v>0.2</v>
      </c>
      <c r="O54" s="3">
        <v>0.59366515837104095</v>
      </c>
    </row>
    <row r="55" spans="1:15" x14ac:dyDescent="0.3">
      <c r="A55" s="8" t="s">
        <v>200</v>
      </c>
      <c r="B55" s="8" t="s">
        <v>56</v>
      </c>
      <c r="C55" s="2">
        <v>1.96316535114349E-2</v>
      </c>
      <c r="D55" s="2">
        <v>2.8185788011115501E-2</v>
      </c>
      <c r="E55" s="2">
        <v>1.31274131274131E-2</v>
      </c>
      <c r="F55" s="2">
        <v>1.3528963414634099E-2</v>
      </c>
      <c r="G55" s="2">
        <v>1.4476405339349499E-2</v>
      </c>
      <c r="H55" s="2">
        <v>5.5596738324684997E-3</v>
      </c>
      <c r="I55" s="2">
        <v>1.40066347217103E-2</v>
      </c>
      <c r="J55" s="2">
        <v>2.0901490367139199E-2</v>
      </c>
      <c r="K55" s="2">
        <v>1.4598540145985399E-2</v>
      </c>
      <c r="L55" s="2">
        <v>2.15827338129496E-2</v>
      </c>
      <c r="M55" s="2">
        <v>3.3150120233596703E-2</v>
      </c>
      <c r="N55" s="3">
        <v>9.3238822246455799E-2</v>
      </c>
      <c r="O55" s="3">
        <v>0.16119691119691101</v>
      </c>
    </row>
    <row r="56" spans="1:15" x14ac:dyDescent="0.3">
      <c r="A56" s="8" t="s">
        <v>201</v>
      </c>
      <c r="B56" s="8" t="s">
        <v>55</v>
      </c>
      <c r="C56" s="2">
        <v>3.7890624999999997E-2</v>
      </c>
      <c r="D56" s="2">
        <v>5.8712834023334597E-2</v>
      </c>
      <c r="E56" s="2">
        <v>5.3679345894063299E-2</v>
      </c>
      <c r="F56" s="2">
        <v>5.1956815114709801E-2</v>
      </c>
      <c r="G56" s="2">
        <v>4.61834509300834E-2</v>
      </c>
      <c r="H56" s="2">
        <v>5.0889025137952203E-2</v>
      </c>
      <c r="I56" s="2">
        <v>3.6172695449241503E-2</v>
      </c>
      <c r="J56" s="2">
        <v>4.9831081081081099E-2</v>
      </c>
      <c r="K56" s="2">
        <v>3.5130061678734198E-2</v>
      </c>
      <c r="L56" s="2">
        <v>4.2227979274611402E-2</v>
      </c>
      <c r="M56" s="2">
        <v>5.3939845886154601E-2</v>
      </c>
      <c r="N56" s="3">
        <v>0.19369369369369399</v>
      </c>
      <c r="O56" s="3">
        <v>0.507287593316744</v>
      </c>
    </row>
    <row r="57" spans="1:15" x14ac:dyDescent="0.3">
      <c r="A57" s="8" t="s">
        <v>201</v>
      </c>
      <c r="B57" s="8" t="s">
        <v>56</v>
      </c>
      <c r="C57" s="2">
        <v>1.20790629575403E-2</v>
      </c>
      <c r="D57" s="2">
        <v>1.0307414104882499E-2</v>
      </c>
      <c r="E57" s="2">
        <v>6.8015034902452103E-3</v>
      </c>
      <c r="F57" s="2">
        <v>1.1733333333333301E-2</v>
      </c>
      <c r="G57" s="2">
        <v>1.63415919873484E-2</v>
      </c>
      <c r="H57" s="2">
        <v>2.2475795297372099E-2</v>
      </c>
      <c r="I57" s="2">
        <v>1.03145079472438E-2</v>
      </c>
      <c r="J57" s="2">
        <v>2.25941422594142E-2</v>
      </c>
      <c r="K57" s="2">
        <v>1.8330605564648099E-2</v>
      </c>
      <c r="L57" s="2">
        <v>1.5589842494374799E-2</v>
      </c>
      <c r="M57" s="2">
        <v>2.59534736508941E-2</v>
      </c>
      <c r="N57" s="3">
        <v>8.5020920502092007E-2</v>
      </c>
      <c r="O57" s="3">
        <v>0.160372292822624</v>
      </c>
    </row>
    <row r="58" spans="1:15" x14ac:dyDescent="0.3">
      <c r="A58" s="8" t="s">
        <v>202</v>
      </c>
      <c r="B58" s="8" t="s">
        <v>55</v>
      </c>
      <c r="C58" s="2">
        <v>6.9152542372881404E-2</v>
      </c>
      <c r="D58" s="2">
        <v>4.9461001902346202E-2</v>
      </c>
      <c r="E58" s="2">
        <v>7.8549848942598199E-2</v>
      </c>
      <c r="F58" s="2">
        <v>5.4901960784313697E-2</v>
      </c>
      <c r="G58" s="2">
        <v>5.9479553903345701E-2</v>
      </c>
      <c r="H58" s="2">
        <v>6.3659147869674207E-2</v>
      </c>
      <c r="I58" s="2">
        <v>5.5136663524976398E-2</v>
      </c>
      <c r="J58" s="2">
        <v>5.5381866904868203E-2</v>
      </c>
      <c r="K58" s="2">
        <v>5.0359712230215799E-2</v>
      </c>
      <c r="L58" s="2">
        <v>6.3658340048348097E-2</v>
      </c>
      <c r="M58" s="2">
        <v>5.4924242424242403E-2</v>
      </c>
      <c r="N58" s="3">
        <v>0.24385886556498401</v>
      </c>
      <c r="O58" s="3">
        <v>0.68277945619335301</v>
      </c>
    </row>
    <row r="59" spans="1:15" x14ac:dyDescent="0.3">
      <c r="A59" s="8" t="s">
        <v>202</v>
      </c>
      <c r="B59" s="8" t="s">
        <v>56</v>
      </c>
      <c r="C59" s="2">
        <v>1.8262150220913102E-2</v>
      </c>
      <c r="D59" s="2">
        <v>1.27277986693665E-2</v>
      </c>
      <c r="E59" s="2">
        <v>1.22822050842616E-2</v>
      </c>
      <c r="F59" s="2">
        <v>1.7494356659142202E-2</v>
      </c>
      <c r="G59" s="2">
        <v>2.3571824736550201E-2</v>
      </c>
      <c r="H59" s="2">
        <v>1.0566242210783E-2</v>
      </c>
      <c r="I59" s="2">
        <v>1.84986595174263E-2</v>
      </c>
      <c r="J59" s="2">
        <v>2.50065806791261E-2</v>
      </c>
      <c r="K59" s="2">
        <v>1.4894709809963999E-2</v>
      </c>
      <c r="L59" s="2">
        <v>1.13866396761134E-2</v>
      </c>
      <c r="M59" s="2">
        <v>1.9764823617713301E-2</v>
      </c>
      <c r="N59" s="3">
        <v>7.2913924717030801E-2</v>
      </c>
      <c r="O59" s="3">
        <v>0.164238788917452</v>
      </c>
    </row>
    <row r="60" spans="1:15" x14ac:dyDescent="0.3">
      <c r="A60" s="11" t="s">
        <v>17</v>
      </c>
      <c r="B60" s="11" t="s">
        <v>17</v>
      </c>
      <c r="C60" s="3">
        <v>3.93448656606551E-2</v>
      </c>
      <c r="D60" s="3">
        <v>2.4328056942526301E-2</v>
      </c>
      <c r="E60" s="3">
        <v>2.28168429786351E-2</v>
      </c>
      <c r="F60" s="3">
        <v>3.1822483607111499E-2</v>
      </c>
      <c r="G60" s="3">
        <v>3.1578085332896598E-2</v>
      </c>
      <c r="H60" s="3">
        <v>2.80234348951304E-2</v>
      </c>
      <c r="I60" s="3">
        <v>2.44022981404831E-2</v>
      </c>
      <c r="J60" s="3">
        <v>3.3243878904836599E-2</v>
      </c>
      <c r="K60" s="3">
        <v>2.1332788583602099E-2</v>
      </c>
      <c r="L60" s="3">
        <v>2.9302093006643298E-2</v>
      </c>
      <c r="M60" s="3">
        <v>3.5782694389695502E-2</v>
      </c>
      <c r="N60" s="3">
        <v>0.125075382945362</v>
      </c>
      <c r="O60" s="3">
        <v>0.28991218972550598</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45</v>
      </c>
      <c r="B65" s="15"/>
    </row>
    <row r="66" spans="1:2" x14ac:dyDescent="0.3">
      <c r="A66" s="14" t="s">
        <v>59</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16.21875" customWidth="1"/>
    <col min="3" max="14" width="10.5546875" customWidth="1"/>
  </cols>
  <sheetData>
    <row r="1" spans="1:14" ht="15.6" x14ac:dyDescent="0.3">
      <c r="A1" s="12" t="s">
        <v>237</v>
      </c>
      <c r="B1" s="15"/>
    </row>
    <row r="2" spans="1:14" ht="15.6" x14ac:dyDescent="0.3">
      <c r="A2" s="12" t="s">
        <v>163</v>
      </c>
      <c r="B2" s="15"/>
    </row>
    <row r="3" spans="1:14" ht="15.6" x14ac:dyDescent="0.3">
      <c r="A3" s="12" t="s">
        <v>204</v>
      </c>
      <c r="B3" s="15"/>
    </row>
    <row r="4" spans="1:14" ht="15.6" x14ac:dyDescent="0.3">
      <c r="A4" s="12" t="s">
        <v>58</v>
      </c>
      <c r="B4" s="15"/>
    </row>
    <row r="5" spans="1:14" ht="15.6" x14ac:dyDescent="0.3">
      <c r="A5" s="12" t="s">
        <v>53</v>
      </c>
      <c r="B5" s="15"/>
    </row>
    <row r="6" spans="1:14" x14ac:dyDescent="0.3">
      <c r="A6" s="16" t="str">
        <f>HYPERLINK("#'Table of contents'!A98",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60</v>
      </c>
      <c r="C9" s="1">
        <v>0</v>
      </c>
      <c r="D9" s="1">
        <v>0</v>
      </c>
      <c r="E9" s="1">
        <v>0</v>
      </c>
      <c r="F9" s="1">
        <v>1</v>
      </c>
      <c r="G9" s="1">
        <v>1</v>
      </c>
      <c r="H9" s="1">
        <v>0</v>
      </c>
      <c r="I9" s="1">
        <v>1</v>
      </c>
      <c r="J9" s="1">
        <v>0</v>
      </c>
      <c r="K9" s="1">
        <v>0</v>
      </c>
      <c r="L9" s="1">
        <v>0</v>
      </c>
      <c r="M9" s="1">
        <v>0</v>
      </c>
      <c r="N9" s="1">
        <v>0</v>
      </c>
    </row>
    <row r="10" spans="1:14" x14ac:dyDescent="0.3">
      <c r="A10" s="7" t="s">
        <v>196</v>
      </c>
      <c r="B10" s="7" t="s">
        <v>61</v>
      </c>
      <c r="C10" s="1">
        <v>333</v>
      </c>
      <c r="D10" s="1">
        <v>343</v>
      </c>
      <c r="E10" s="1">
        <v>350</v>
      </c>
      <c r="F10" s="1">
        <v>375</v>
      </c>
      <c r="G10" s="1">
        <v>373</v>
      </c>
      <c r="H10" s="1">
        <v>384</v>
      </c>
      <c r="I10" s="1">
        <v>378</v>
      </c>
      <c r="J10" s="1">
        <v>381</v>
      </c>
      <c r="K10" s="1">
        <v>362</v>
      </c>
      <c r="L10" s="1">
        <v>369</v>
      </c>
      <c r="M10" s="1">
        <v>364</v>
      </c>
      <c r="N10" s="1">
        <v>368</v>
      </c>
    </row>
    <row r="11" spans="1:14" x14ac:dyDescent="0.3">
      <c r="A11" s="7" t="s">
        <v>196</v>
      </c>
      <c r="B11" s="7" t="s">
        <v>62</v>
      </c>
      <c r="C11" s="1">
        <v>733</v>
      </c>
      <c r="D11" s="1">
        <v>764</v>
      </c>
      <c r="E11" s="1">
        <v>829</v>
      </c>
      <c r="F11" s="1">
        <v>877</v>
      </c>
      <c r="G11" s="1">
        <v>897</v>
      </c>
      <c r="H11" s="1">
        <v>935</v>
      </c>
      <c r="I11" s="1">
        <v>995</v>
      </c>
      <c r="J11" s="1">
        <v>1053</v>
      </c>
      <c r="K11" s="1">
        <v>1077</v>
      </c>
      <c r="L11" s="1">
        <v>1152</v>
      </c>
      <c r="M11" s="1">
        <v>1186</v>
      </c>
      <c r="N11" s="1">
        <v>1228</v>
      </c>
    </row>
    <row r="12" spans="1:14" x14ac:dyDescent="0.3">
      <c r="A12" s="7" t="s">
        <v>196</v>
      </c>
      <c r="B12" s="7" t="s">
        <v>63</v>
      </c>
      <c r="C12" s="1">
        <v>391</v>
      </c>
      <c r="D12" s="1">
        <v>410</v>
      </c>
      <c r="E12" s="1">
        <v>428</v>
      </c>
      <c r="F12" s="1">
        <v>463</v>
      </c>
      <c r="G12" s="1">
        <v>510</v>
      </c>
      <c r="H12" s="1">
        <v>573</v>
      </c>
      <c r="I12" s="1">
        <v>606</v>
      </c>
      <c r="J12" s="1">
        <v>645</v>
      </c>
      <c r="K12" s="1">
        <v>713</v>
      </c>
      <c r="L12" s="1">
        <v>760</v>
      </c>
      <c r="M12" s="1">
        <v>814</v>
      </c>
      <c r="N12" s="1">
        <v>862</v>
      </c>
    </row>
    <row r="13" spans="1:14" x14ac:dyDescent="0.3">
      <c r="A13" s="7" t="s">
        <v>196</v>
      </c>
      <c r="B13" s="7" t="s">
        <v>64</v>
      </c>
      <c r="C13" s="1">
        <v>122</v>
      </c>
      <c r="D13" s="1">
        <v>125</v>
      </c>
      <c r="E13" s="1">
        <v>128</v>
      </c>
      <c r="F13" s="1">
        <v>120</v>
      </c>
      <c r="G13" s="1">
        <v>126</v>
      </c>
      <c r="H13" s="1">
        <v>127</v>
      </c>
      <c r="I13" s="1">
        <v>141</v>
      </c>
      <c r="J13" s="1">
        <v>162</v>
      </c>
      <c r="K13" s="1">
        <v>183</v>
      </c>
      <c r="L13" s="1">
        <v>203</v>
      </c>
      <c r="M13" s="1">
        <v>216</v>
      </c>
      <c r="N13" s="1">
        <v>236</v>
      </c>
    </row>
    <row r="14" spans="1:14" x14ac:dyDescent="0.3">
      <c r="A14" s="7" t="s">
        <v>196</v>
      </c>
      <c r="B14" s="7" t="s">
        <v>65</v>
      </c>
      <c r="C14" s="1">
        <v>13</v>
      </c>
      <c r="D14" s="1">
        <v>20</v>
      </c>
      <c r="E14" s="1">
        <v>16</v>
      </c>
      <c r="F14" s="1">
        <v>22</v>
      </c>
      <c r="G14" s="1">
        <v>18</v>
      </c>
      <c r="H14" s="1">
        <v>23</v>
      </c>
      <c r="I14" s="1">
        <v>19</v>
      </c>
      <c r="J14" s="1">
        <v>19</v>
      </c>
      <c r="K14" s="1">
        <v>22</v>
      </c>
      <c r="L14" s="1">
        <v>21</v>
      </c>
      <c r="M14" s="1">
        <v>21</v>
      </c>
      <c r="N14" s="1">
        <v>29</v>
      </c>
    </row>
    <row r="15" spans="1:14" x14ac:dyDescent="0.3">
      <c r="A15" s="7" t="s">
        <v>196</v>
      </c>
      <c r="B15" s="7" t="s">
        <v>66</v>
      </c>
      <c r="C15" s="1">
        <v>0</v>
      </c>
      <c r="D15" s="1">
        <v>0</v>
      </c>
      <c r="E15" s="1">
        <v>1</v>
      </c>
      <c r="F15" s="1">
        <v>0</v>
      </c>
      <c r="G15" s="1">
        <v>0</v>
      </c>
      <c r="H15" s="1">
        <v>0</v>
      </c>
      <c r="I15" s="1">
        <v>0</v>
      </c>
      <c r="J15" s="1">
        <v>0</v>
      </c>
      <c r="K15" s="1">
        <v>0</v>
      </c>
      <c r="L15" s="1">
        <v>0</v>
      </c>
      <c r="M15" s="1">
        <v>0</v>
      </c>
      <c r="N15" s="1">
        <v>0</v>
      </c>
    </row>
    <row r="16" spans="1:14" x14ac:dyDescent="0.3">
      <c r="A16" s="7" t="s">
        <v>196</v>
      </c>
      <c r="B16" s="7" t="s">
        <v>67</v>
      </c>
      <c r="C16" s="1">
        <v>535</v>
      </c>
      <c r="D16" s="1">
        <v>569</v>
      </c>
      <c r="E16" s="1">
        <v>526</v>
      </c>
      <c r="F16" s="1">
        <v>497</v>
      </c>
      <c r="G16" s="1">
        <v>465</v>
      </c>
      <c r="H16" s="1">
        <v>454</v>
      </c>
      <c r="I16" s="1">
        <v>456</v>
      </c>
      <c r="J16" s="1">
        <v>426</v>
      </c>
      <c r="K16" s="1">
        <v>408</v>
      </c>
      <c r="L16" s="1">
        <v>403</v>
      </c>
      <c r="M16" s="1">
        <v>407</v>
      </c>
      <c r="N16" s="1">
        <v>438</v>
      </c>
    </row>
    <row r="17" spans="1:14" x14ac:dyDescent="0.3">
      <c r="A17" s="7" t="s">
        <v>196</v>
      </c>
      <c r="B17" s="7" t="s">
        <v>68</v>
      </c>
      <c r="C17" s="1">
        <v>1398</v>
      </c>
      <c r="D17" s="1">
        <v>1428</v>
      </c>
      <c r="E17" s="1">
        <v>1438</v>
      </c>
      <c r="F17" s="1">
        <v>1478</v>
      </c>
      <c r="G17" s="1">
        <v>1585</v>
      </c>
      <c r="H17" s="1">
        <v>1601</v>
      </c>
      <c r="I17" s="1">
        <v>1624</v>
      </c>
      <c r="J17" s="1">
        <v>1586</v>
      </c>
      <c r="K17" s="1">
        <v>1556</v>
      </c>
      <c r="L17" s="1">
        <v>1555</v>
      </c>
      <c r="M17" s="1">
        <v>1536</v>
      </c>
      <c r="N17" s="1">
        <v>1508</v>
      </c>
    </row>
    <row r="18" spans="1:14" x14ac:dyDescent="0.3">
      <c r="A18" s="7" t="s">
        <v>196</v>
      </c>
      <c r="B18" s="7" t="s">
        <v>69</v>
      </c>
      <c r="C18" s="1">
        <v>1123</v>
      </c>
      <c r="D18" s="1">
        <v>1148</v>
      </c>
      <c r="E18" s="1">
        <v>1185</v>
      </c>
      <c r="F18" s="1">
        <v>1226</v>
      </c>
      <c r="G18" s="1">
        <v>1228</v>
      </c>
      <c r="H18" s="1">
        <v>1282</v>
      </c>
      <c r="I18" s="1">
        <v>1314</v>
      </c>
      <c r="J18" s="1">
        <v>1351</v>
      </c>
      <c r="K18" s="1">
        <v>1396</v>
      </c>
      <c r="L18" s="1">
        <v>1442</v>
      </c>
      <c r="M18" s="1">
        <v>1474</v>
      </c>
      <c r="N18" s="1">
        <v>1548</v>
      </c>
    </row>
    <row r="19" spans="1:14" x14ac:dyDescent="0.3">
      <c r="A19" s="7" t="s">
        <v>196</v>
      </c>
      <c r="B19" s="7" t="s">
        <v>70</v>
      </c>
      <c r="C19" s="1">
        <v>557</v>
      </c>
      <c r="D19" s="1">
        <v>576</v>
      </c>
      <c r="E19" s="1">
        <v>541</v>
      </c>
      <c r="F19" s="1">
        <v>536</v>
      </c>
      <c r="G19" s="1">
        <v>582</v>
      </c>
      <c r="H19" s="1">
        <v>599</v>
      </c>
      <c r="I19" s="1">
        <v>593</v>
      </c>
      <c r="J19" s="1">
        <v>650</v>
      </c>
      <c r="K19" s="1">
        <v>709</v>
      </c>
      <c r="L19" s="1">
        <v>735</v>
      </c>
      <c r="M19" s="1">
        <v>786</v>
      </c>
      <c r="N19" s="1">
        <v>842</v>
      </c>
    </row>
    <row r="20" spans="1:14" x14ac:dyDescent="0.3">
      <c r="A20" s="7" t="s">
        <v>196</v>
      </c>
      <c r="B20" s="7" t="s">
        <v>71</v>
      </c>
      <c r="C20" s="1">
        <v>106</v>
      </c>
      <c r="D20" s="1">
        <v>108</v>
      </c>
      <c r="E20" s="1">
        <v>97</v>
      </c>
      <c r="F20" s="1">
        <v>79</v>
      </c>
      <c r="G20" s="1">
        <v>71</v>
      </c>
      <c r="H20" s="1">
        <v>90</v>
      </c>
      <c r="I20" s="1">
        <v>117</v>
      </c>
      <c r="J20" s="1">
        <v>127</v>
      </c>
      <c r="K20" s="1">
        <v>139</v>
      </c>
      <c r="L20" s="1">
        <v>149</v>
      </c>
      <c r="M20" s="1">
        <v>166</v>
      </c>
      <c r="N20" s="1">
        <v>173</v>
      </c>
    </row>
    <row r="21" spans="1:14" x14ac:dyDescent="0.3">
      <c r="A21" s="7" t="s">
        <v>197</v>
      </c>
      <c r="B21" s="7" t="s">
        <v>60</v>
      </c>
      <c r="C21" s="1">
        <v>0</v>
      </c>
      <c r="D21" s="1">
        <v>1</v>
      </c>
      <c r="E21" s="1">
        <v>2</v>
      </c>
      <c r="F21" s="1">
        <v>0</v>
      </c>
      <c r="G21" s="1">
        <v>2</v>
      </c>
      <c r="H21" s="1">
        <v>0</v>
      </c>
      <c r="I21" s="1">
        <v>1</v>
      </c>
      <c r="J21" s="1">
        <v>3</v>
      </c>
      <c r="K21" s="1">
        <v>2</v>
      </c>
      <c r="L21" s="1">
        <v>1</v>
      </c>
      <c r="M21" s="1">
        <v>0</v>
      </c>
      <c r="N21" s="1">
        <v>2</v>
      </c>
    </row>
    <row r="22" spans="1:14" x14ac:dyDescent="0.3">
      <c r="A22" s="7" t="s">
        <v>197</v>
      </c>
      <c r="B22" s="7" t="s">
        <v>61</v>
      </c>
      <c r="C22" s="1">
        <v>1110</v>
      </c>
      <c r="D22" s="1">
        <v>1239</v>
      </c>
      <c r="E22" s="1">
        <v>1339</v>
      </c>
      <c r="F22" s="1">
        <v>1356</v>
      </c>
      <c r="G22" s="1">
        <v>1487</v>
      </c>
      <c r="H22" s="1">
        <v>1523</v>
      </c>
      <c r="I22" s="1">
        <v>1524</v>
      </c>
      <c r="J22" s="1">
        <v>1476</v>
      </c>
      <c r="K22" s="1">
        <v>1529</v>
      </c>
      <c r="L22" s="1">
        <v>1469</v>
      </c>
      <c r="M22" s="1">
        <v>1473</v>
      </c>
      <c r="N22" s="1">
        <v>1458</v>
      </c>
    </row>
    <row r="23" spans="1:14" x14ac:dyDescent="0.3">
      <c r="A23" s="7" t="s">
        <v>197</v>
      </c>
      <c r="B23" s="7" t="s">
        <v>62</v>
      </c>
      <c r="C23" s="1">
        <v>2060</v>
      </c>
      <c r="D23" s="1">
        <v>2192</v>
      </c>
      <c r="E23" s="1">
        <v>2290</v>
      </c>
      <c r="F23" s="1">
        <v>2407</v>
      </c>
      <c r="G23" s="1">
        <v>2514</v>
      </c>
      <c r="H23" s="1">
        <v>2663</v>
      </c>
      <c r="I23" s="1">
        <v>2799</v>
      </c>
      <c r="J23" s="1">
        <v>2939</v>
      </c>
      <c r="K23" s="1">
        <v>3068</v>
      </c>
      <c r="L23" s="1">
        <v>3203</v>
      </c>
      <c r="M23" s="1">
        <v>3294</v>
      </c>
      <c r="N23" s="1">
        <v>3446</v>
      </c>
    </row>
    <row r="24" spans="1:14" x14ac:dyDescent="0.3">
      <c r="A24" s="7" t="s">
        <v>197</v>
      </c>
      <c r="B24" s="7" t="s">
        <v>63</v>
      </c>
      <c r="C24" s="1">
        <v>1036</v>
      </c>
      <c r="D24" s="1">
        <v>1174</v>
      </c>
      <c r="E24" s="1">
        <v>1266</v>
      </c>
      <c r="F24" s="1">
        <v>1341</v>
      </c>
      <c r="G24" s="1">
        <v>1456</v>
      </c>
      <c r="H24" s="1">
        <v>1554</v>
      </c>
      <c r="I24" s="1">
        <v>1668</v>
      </c>
      <c r="J24" s="1">
        <v>1784</v>
      </c>
      <c r="K24" s="1">
        <v>1872</v>
      </c>
      <c r="L24" s="1">
        <v>1961</v>
      </c>
      <c r="M24" s="1">
        <v>2116</v>
      </c>
      <c r="N24" s="1">
        <v>2218</v>
      </c>
    </row>
    <row r="25" spans="1:14" x14ac:dyDescent="0.3">
      <c r="A25" s="7" t="s">
        <v>197</v>
      </c>
      <c r="B25" s="7" t="s">
        <v>64</v>
      </c>
      <c r="C25" s="1">
        <v>400</v>
      </c>
      <c r="D25" s="1">
        <v>424</v>
      </c>
      <c r="E25" s="1">
        <v>413</v>
      </c>
      <c r="F25" s="1">
        <v>445</v>
      </c>
      <c r="G25" s="1">
        <v>439</v>
      </c>
      <c r="H25" s="1">
        <v>466</v>
      </c>
      <c r="I25" s="1">
        <v>494</v>
      </c>
      <c r="J25" s="1">
        <v>539</v>
      </c>
      <c r="K25" s="1">
        <v>614</v>
      </c>
      <c r="L25" s="1">
        <v>642</v>
      </c>
      <c r="M25" s="1">
        <v>707</v>
      </c>
      <c r="N25" s="1">
        <v>773</v>
      </c>
    </row>
    <row r="26" spans="1:14" x14ac:dyDescent="0.3">
      <c r="A26" s="7" t="s">
        <v>197</v>
      </c>
      <c r="B26" s="7" t="s">
        <v>65</v>
      </c>
      <c r="C26" s="1">
        <v>73</v>
      </c>
      <c r="D26" s="1">
        <v>73</v>
      </c>
      <c r="E26" s="1">
        <v>66</v>
      </c>
      <c r="F26" s="1">
        <v>46</v>
      </c>
      <c r="G26" s="1">
        <v>57</v>
      </c>
      <c r="H26" s="1">
        <v>67</v>
      </c>
      <c r="I26" s="1">
        <v>81</v>
      </c>
      <c r="J26" s="1">
        <v>85</v>
      </c>
      <c r="K26" s="1">
        <v>99</v>
      </c>
      <c r="L26" s="1">
        <v>108</v>
      </c>
      <c r="M26" s="1">
        <v>111</v>
      </c>
      <c r="N26" s="1">
        <v>130</v>
      </c>
    </row>
    <row r="27" spans="1:14" x14ac:dyDescent="0.3">
      <c r="A27" s="7" t="s">
        <v>197</v>
      </c>
      <c r="B27" s="7" t="s">
        <v>66</v>
      </c>
      <c r="C27" s="1">
        <v>0</v>
      </c>
      <c r="D27" s="1">
        <v>2</v>
      </c>
      <c r="E27" s="1">
        <v>1</v>
      </c>
      <c r="F27" s="1">
        <v>0</v>
      </c>
      <c r="G27" s="1">
        <v>0</v>
      </c>
      <c r="H27" s="1">
        <v>1</v>
      </c>
      <c r="I27" s="1">
        <v>0</v>
      </c>
      <c r="J27" s="1">
        <v>0</v>
      </c>
      <c r="K27" s="1">
        <v>0</v>
      </c>
      <c r="L27" s="1">
        <v>0</v>
      </c>
      <c r="M27" s="1">
        <v>0</v>
      </c>
      <c r="N27" s="1">
        <v>2</v>
      </c>
    </row>
    <row r="28" spans="1:14" x14ac:dyDescent="0.3">
      <c r="A28" s="7" t="s">
        <v>197</v>
      </c>
      <c r="B28" s="7" t="s">
        <v>67</v>
      </c>
      <c r="C28" s="1">
        <v>1251</v>
      </c>
      <c r="D28" s="1">
        <v>1401</v>
      </c>
      <c r="E28" s="1">
        <v>1405</v>
      </c>
      <c r="F28" s="1">
        <v>1369</v>
      </c>
      <c r="G28" s="1">
        <v>1371</v>
      </c>
      <c r="H28" s="1">
        <v>1336</v>
      </c>
      <c r="I28" s="1">
        <v>1318</v>
      </c>
      <c r="J28" s="1">
        <v>1240</v>
      </c>
      <c r="K28" s="1">
        <v>1239</v>
      </c>
      <c r="L28" s="1">
        <v>1184</v>
      </c>
      <c r="M28" s="1">
        <v>1254</v>
      </c>
      <c r="N28" s="1">
        <v>1333</v>
      </c>
    </row>
    <row r="29" spans="1:14" x14ac:dyDescent="0.3">
      <c r="A29" s="7" t="s">
        <v>197</v>
      </c>
      <c r="B29" s="7" t="s">
        <v>68</v>
      </c>
      <c r="C29" s="1">
        <v>2833</v>
      </c>
      <c r="D29" s="1">
        <v>2924</v>
      </c>
      <c r="E29" s="1">
        <v>3034</v>
      </c>
      <c r="F29" s="1">
        <v>3111</v>
      </c>
      <c r="G29" s="1">
        <v>3170</v>
      </c>
      <c r="H29" s="1">
        <v>3240</v>
      </c>
      <c r="I29" s="1">
        <v>3347</v>
      </c>
      <c r="J29" s="1">
        <v>3419</v>
      </c>
      <c r="K29" s="1">
        <v>3450</v>
      </c>
      <c r="L29" s="1">
        <v>3397</v>
      </c>
      <c r="M29" s="1">
        <v>3380</v>
      </c>
      <c r="N29" s="1">
        <v>3402</v>
      </c>
    </row>
    <row r="30" spans="1:14" x14ac:dyDescent="0.3">
      <c r="A30" s="7" t="s">
        <v>197</v>
      </c>
      <c r="B30" s="7" t="s">
        <v>69</v>
      </c>
      <c r="C30" s="1">
        <v>2052</v>
      </c>
      <c r="D30" s="1">
        <v>2165</v>
      </c>
      <c r="E30" s="1">
        <v>2276</v>
      </c>
      <c r="F30" s="1">
        <v>2360</v>
      </c>
      <c r="G30" s="1">
        <v>2459</v>
      </c>
      <c r="H30" s="1">
        <v>2567</v>
      </c>
      <c r="I30" s="1">
        <v>2600</v>
      </c>
      <c r="J30" s="1">
        <v>2658</v>
      </c>
      <c r="K30" s="1">
        <v>2745</v>
      </c>
      <c r="L30" s="1">
        <v>2784</v>
      </c>
      <c r="M30" s="1">
        <v>2839</v>
      </c>
      <c r="N30" s="1">
        <v>2908</v>
      </c>
    </row>
    <row r="31" spans="1:14" x14ac:dyDescent="0.3">
      <c r="A31" s="7" t="s">
        <v>197</v>
      </c>
      <c r="B31" s="7" t="s">
        <v>70</v>
      </c>
      <c r="C31" s="1">
        <v>1168</v>
      </c>
      <c r="D31" s="1">
        <v>1229</v>
      </c>
      <c r="E31" s="1">
        <v>1200</v>
      </c>
      <c r="F31" s="1">
        <v>1178</v>
      </c>
      <c r="G31" s="1">
        <v>1205</v>
      </c>
      <c r="H31" s="1">
        <v>1247</v>
      </c>
      <c r="I31" s="1">
        <v>1293</v>
      </c>
      <c r="J31" s="1">
        <v>1324</v>
      </c>
      <c r="K31" s="1">
        <v>1399</v>
      </c>
      <c r="L31" s="1">
        <v>1429</v>
      </c>
      <c r="M31" s="1">
        <v>1530</v>
      </c>
      <c r="N31" s="1">
        <v>1613</v>
      </c>
    </row>
    <row r="32" spans="1:14" x14ac:dyDescent="0.3">
      <c r="A32" s="7" t="s">
        <v>197</v>
      </c>
      <c r="B32" s="7" t="s">
        <v>71</v>
      </c>
      <c r="C32" s="1">
        <v>345</v>
      </c>
      <c r="D32" s="1">
        <v>346</v>
      </c>
      <c r="E32" s="1">
        <v>323</v>
      </c>
      <c r="F32" s="1">
        <v>297</v>
      </c>
      <c r="G32" s="1">
        <v>322</v>
      </c>
      <c r="H32" s="1">
        <v>346</v>
      </c>
      <c r="I32" s="1">
        <v>412</v>
      </c>
      <c r="J32" s="1">
        <v>426</v>
      </c>
      <c r="K32" s="1">
        <v>476</v>
      </c>
      <c r="L32" s="1">
        <v>481</v>
      </c>
      <c r="M32" s="1">
        <v>504</v>
      </c>
      <c r="N32" s="1">
        <v>530</v>
      </c>
    </row>
    <row r="33" spans="1:14" x14ac:dyDescent="0.3">
      <c r="A33" s="7" t="s">
        <v>198</v>
      </c>
      <c r="B33" s="7" t="s">
        <v>60</v>
      </c>
      <c r="C33" s="1">
        <v>2</v>
      </c>
      <c r="D33" s="1">
        <v>2</v>
      </c>
      <c r="E33" s="1">
        <v>0</v>
      </c>
      <c r="F33" s="1">
        <v>0</v>
      </c>
      <c r="G33" s="1">
        <v>2</v>
      </c>
      <c r="H33" s="1">
        <v>0</v>
      </c>
      <c r="I33" s="1">
        <v>0</v>
      </c>
      <c r="J33" s="1">
        <v>0</v>
      </c>
      <c r="K33" s="1">
        <v>0</v>
      </c>
      <c r="L33" s="1">
        <v>0</v>
      </c>
      <c r="M33" s="1">
        <v>0</v>
      </c>
      <c r="N33" s="1">
        <v>0</v>
      </c>
    </row>
    <row r="34" spans="1:14" x14ac:dyDescent="0.3">
      <c r="A34" s="7" t="s">
        <v>198</v>
      </c>
      <c r="B34" s="7" t="s">
        <v>61</v>
      </c>
      <c r="C34" s="1">
        <v>565</v>
      </c>
      <c r="D34" s="1">
        <v>576</v>
      </c>
      <c r="E34" s="1">
        <v>580</v>
      </c>
      <c r="F34" s="1">
        <v>612</v>
      </c>
      <c r="G34" s="1">
        <v>634</v>
      </c>
      <c r="H34" s="1">
        <v>645</v>
      </c>
      <c r="I34" s="1">
        <v>614</v>
      </c>
      <c r="J34" s="1">
        <v>611</v>
      </c>
      <c r="K34" s="1">
        <v>618</v>
      </c>
      <c r="L34" s="1">
        <v>601</v>
      </c>
      <c r="M34" s="1">
        <v>584</v>
      </c>
      <c r="N34" s="1">
        <v>608</v>
      </c>
    </row>
    <row r="35" spans="1:14" x14ac:dyDescent="0.3">
      <c r="A35" s="7" t="s">
        <v>198</v>
      </c>
      <c r="B35" s="7" t="s">
        <v>62</v>
      </c>
      <c r="C35" s="1">
        <v>1188</v>
      </c>
      <c r="D35" s="1">
        <v>1263</v>
      </c>
      <c r="E35" s="1">
        <v>1279</v>
      </c>
      <c r="F35" s="1">
        <v>1327</v>
      </c>
      <c r="G35" s="1">
        <v>1388</v>
      </c>
      <c r="H35" s="1">
        <v>1445</v>
      </c>
      <c r="I35" s="1">
        <v>1533</v>
      </c>
      <c r="J35" s="1">
        <v>1614</v>
      </c>
      <c r="K35" s="1">
        <v>1682</v>
      </c>
      <c r="L35" s="1">
        <v>1724</v>
      </c>
      <c r="M35" s="1">
        <v>1786</v>
      </c>
      <c r="N35" s="1">
        <v>1796</v>
      </c>
    </row>
    <row r="36" spans="1:14" x14ac:dyDescent="0.3">
      <c r="A36" s="7" t="s">
        <v>198</v>
      </c>
      <c r="B36" s="7" t="s">
        <v>63</v>
      </c>
      <c r="C36" s="1">
        <v>612</v>
      </c>
      <c r="D36" s="1">
        <v>652</v>
      </c>
      <c r="E36" s="1">
        <v>708</v>
      </c>
      <c r="F36" s="1">
        <v>738</v>
      </c>
      <c r="G36" s="1">
        <v>802</v>
      </c>
      <c r="H36" s="1">
        <v>875</v>
      </c>
      <c r="I36" s="1">
        <v>925</v>
      </c>
      <c r="J36" s="1">
        <v>973</v>
      </c>
      <c r="K36" s="1">
        <v>1059</v>
      </c>
      <c r="L36" s="1">
        <v>1126</v>
      </c>
      <c r="M36" s="1">
        <v>1180</v>
      </c>
      <c r="N36" s="1">
        <v>1287</v>
      </c>
    </row>
    <row r="37" spans="1:14" x14ac:dyDescent="0.3">
      <c r="A37" s="7" t="s">
        <v>198</v>
      </c>
      <c r="B37" s="7" t="s">
        <v>64</v>
      </c>
      <c r="C37" s="1">
        <v>121</v>
      </c>
      <c r="D37" s="1">
        <v>130</v>
      </c>
      <c r="E37" s="1">
        <v>123</v>
      </c>
      <c r="F37" s="1">
        <v>142</v>
      </c>
      <c r="G37" s="1">
        <v>159</v>
      </c>
      <c r="H37" s="1">
        <v>168</v>
      </c>
      <c r="I37" s="1">
        <v>187</v>
      </c>
      <c r="J37" s="1">
        <v>203</v>
      </c>
      <c r="K37" s="1">
        <v>231</v>
      </c>
      <c r="L37" s="1">
        <v>262</v>
      </c>
      <c r="M37" s="1">
        <v>293</v>
      </c>
      <c r="N37" s="1">
        <v>332</v>
      </c>
    </row>
    <row r="38" spans="1:14" x14ac:dyDescent="0.3">
      <c r="A38" s="7" t="s">
        <v>198</v>
      </c>
      <c r="B38" s="7" t="s">
        <v>65</v>
      </c>
      <c r="C38" s="1">
        <v>13</v>
      </c>
      <c r="D38" s="1">
        <v>11</v>
      </c>
      <c r="E38" s="1">
        <v>12</v>
      </c>
      <c r="F38" s="1">
        <v>13</v>
      </c>
      <c r="G38" s="1">
        <v>16</v>
      </c>
      <c r="H38" s="1">
        <v>19</v>
      </c>
      <c r="I38" s="1">
        <v>16</v>
      </c>
      <c r="J38" s="1">
        <v>21</v>
      </c>
      <c r="K38" s="1">
        <v>25</v>
      </c>
      <c r="L38" s="1">
        <v>28</v>
      </c>
      <c r="M38" s="1">
        <v>28</v>
      </c>
      <c r="N38" s="1">
        <v>30</v>
      </c>
    </row>
    <row r="39" spans="1:14" x14ac:dyDescent="0.3">
      <c r="A39" s="7" t="s">
        <v>198</v>
      </c>
      <c r="B39" s="7" t="s">
        <v>66</v>
      </c>
      <c r="C39" s="1">
        <v>0</v>
      </c>
      <c r="D39" s="1">
        <v>0</v>
      </c>
      <c r="E39" s="1">
        <v>0</v>
      </c>
      <c r="F39" s="1">
        <v>0</v>
      </c>
      <c r="G39" s="1">
        <v>0</v>
      </c>
      <c r="H39" s="1">
        <v>0</v>
      </c>
      <c r="I39" s="1">
        <v>0</v>
      </c>
      <c r="J39" s="1">
        <v>1</v>
      </c>
      <c r="K39" s="1">
        <v>1</v>
      </c>
      <c r="L39" s="1">
        <v>0</v>
      </c>
      <c r="M39" s="1">
        <v>0</v>
      </c>
      <c r="N39" s="1">
        <v>0</v>
      </c>
    </row>
    <row r="40" spans="1:14" x14ac:dyDescent="0.3">
      <c r="A40" s="7" t="s">
        <v>198</v>
      </c>
      <c r="B40" s="7" t="s">
        <v>67</v>
      </c>
      <c r="C40" s="1">
        <v>959</v>
      </c>
      <c r="D40" s="1">
        <v>1012</v>
      </c>
      <c r="E40" s="1">
        <v>1028</v>
      </c>
      <c r="F40" s="1">
        <v>975</v>
      </c>
      <c r="G40" s="1">
        <v>926</v>
      </c>
      <c r="H40" s="1">
        <v>881</v>
      </c>
      <c r="I40" s="1">
        <v>789</v>
      </c>
      <c r="J40" s="1">
        <v>745</v>
      </c>
      <c r="K40" s="1">
        <v>759</v>
      </c>
      <c r="L40" s="1">
        <v>747</v>
      </c>
      <c r="M40" s="1">
        <v>787</v>
      </c>
      <c r="N40" s="1">
        <v>865</v>
      </c>
    </row>
    <row r="41" spans="1:14" x14ac:dyDescent="0.3">
      <c r="A41" s="7" t="s">
        <v>198</v>
      </c>
      <c r="B41" s="7" t="s">
        <v>68</v>
      </c>
      <c r="C41" s="1">
        <v>2436</v>
      </c>
      <c r="D41" s="1">
        <v>2472</v>
      </c>
      <c r="E41" s="1">
        <v>2534</v>
      </c>
      <c r="F41" s="1">
        <v>2590</v>
      </c>
      <c r="G41" s="1">
        <v>2713</v>
      </c>
      <c r="H41" s="1">
        <v>2775</v>
      </c>
      <c r="I41" s="1">
        <v>2822</v>
      </c>
      <c r="J41" s="1">
        <v>2844</v>
      </c>
      <c r="K41" s="1">
        <v>2827</v>
      </c>
      <c r="L41" s="1">
        <v>2819</v>
      </c>
      <c r="M41" s="1">
        <v>2786</v>
      </c>
      <c r="N41" s="1">
        <v>2775</v>
      </c>
    </row>
    <row r="42" spans="1:14" x14ac:dyDescent="0.3">
      <c r="A42" s="7" t="s">
        <v>198</v>
      </c>
      <c r="B42" s="7" t="s">
        <v>69</v>
      </c>
      <c r="C42" s="1">
        <v>2016</v>
      </c>
      <c r="D42" s="1">
        <v>2051</v>
      </c>
      <c r="E42" s="1">
        <v>2100</v>
      </c>
      <c r="F42" s="1">
        <v>2197</v>
      </c>
      <c r="G42" s="1">
        <v>2223</v>
      </c>
      <c r="H42" s="1">
        <v>2257</v>
      </c>
      <c r="I42" s="1">
        <v>2348</v>
      </c>
      <c r="J42" s="1">
        <v>2400</v>
      </c>
      <c r="K42" s="1">
        <v>2446</v>
      </c>
      <c r="L42" s="1">
        <v>2475</v>
      </c>
      <c r="M42" s="1">
        <v>2489</v>
      </c>
      <c r="N42" s="1">
        <v>2562</v>
      </c>
    </row>
    <row r="43" spans="1:14" x14ac:dyDescent="0.3">
      <c r="A43" s="7" t="s">
        <v>198</v>
      </c>
      <c r="B43" s="7" t="s">
        <v>70</v>
      </c>
      <c r="C43" s="1">
        <v>793</v>
      </c>
      <c r="D43" s="1">
        <v>827</v>
      </c>
      <c r="E43" s="1">
        <v>815</v>
      </c>
      <c r="F43" s="1">
        <v>820</v>
      </c>
      <c r="G43" s="1">
        <v>867</v>
      </c>
      <c r="H43" s="1">
        <v>917</v>
      </c>
      <c r="I43" s="1">
        <v>971</v>
      </c>
      <c r="J43" s="1">
        <v>1043</v>
      </c>
      <c r="K43" s="1">
        <v>1129</v>
      </c>
      <c r="L43" s="1">
        <v>1191</v>
      </c>
      <c r="M43" s="1">
        <v>1324</v>
      </c>
      <c r="N43" s="1">
        <v>1396</v>
      </c>
    </row>
    <row r="44" spans="1:14" x14ac:dyDescent="0.3">
      <c r="A44" s="7" t="s">
        <v>198</v>
      </c>
      <c r="B44" s="7" t="s">
        <v>71</v>
      </c>
      <c r="C44" s="1">
        <v>131</v>
      </c>
      <c r="D44" s="1">
        <v>134</v>
      </c>
      <c r="E44" s="1">
        <v>109</v>
      </c>
      <c r="F44" s="1">
        <v>95</v>
      </c>
      <c r="G44" s="1">
        <v>107</v>
      </c>
      <c r="H44" s="1">
        <v>118</v>
      </c>
      <c r="I44" s="1">
        <v>135</v>
      </c>
      <c r="J44" s="1">
        <v>155</v>
      </c>
      <c r="K44" s="1">
        <v>180</v>
      </c>
      <c r="L44" s="1">
        <v>196</v>
      </c>
      <c r="M44" s="1">
        <v>219</v>
      </c>
      <c r="N44" s="1">
        <v>255</v>
      </c>
    </row>
    <row r="45" spans="1:14" x14ac:dyDescent="0.3">
      <c r="A45" s="7" t="s">
        <v>199</v>
      </c>
      <c r="B45" s="7" t="s">
        <v>60</v>
      </c>
      <c r="C45" s="1">
        <v>0</v>
      </c>
      <c r="D45" s="1">
        <v>0</v>
      </c>
      <c r="E45" s="1">
        <v>0</v>
      </c>
      <c r="F45" s="1">
        <v>0</v>
      </c>
      <c r="G45" s="1">
        <v>0</v>
      </c>
      <c r="H45" s="1">
        <v>0</v>
      </c>
      <c r="I45" s="1">
        <v>0</v>
      </c>
      <c r="J45" s="1">
        <v>0</v>
      </c>
      <c r="K45" s="1">
        <v>0</v>
      </c>
      <c r="L45" s="1">
        <v>1</v>
      </c>
      <c r="M45" s="1">
        <v>0</v>
      </c>
      <c r="N45" s="1">
        <v>0</v>
      </c>
    </row>
    <row r="46" spans="1:14" x14ac:dyDescent="0.3">
      <c r="A46" s="7" t="s">
        <v>199</v>
      </c>
      <c r="B46" s="7" t="s">
        <v>61</v>
      </c>
      <c r="C46" s="1">
        <v>543</v>
      </c>
      <c r="D46" s="1">
        <v>600</v>
      </c>
      <c r="E46" s="1">
        <v>655</v>
      </c>
      <c r="F46" s="1">
        <v>651</v>
      </c>
      <c r="G46" s="1">
        <v>656</v>
      </c>
      <c r="H46" s="1">
        <v>688</v>
      </c>
      <c r="I46" s="1">
        <v>651</v>
      </c>
      <c r="J46" s="1">
        <v>639</v>
      </c>
      <c r="K46" s="1">
        <v>633</v>
      </c>
      <c r="L46" s="1">
        <v>626</v>
      </c>
      <c r="M46" s="1">
        <v>667</v>
      </c>
      <c r="N46" s="1">
        <v>686</v>
      </c>
    </row>
    <row r="47" spans="1:14" x14ac:dyDescent="0.3">
      <c r="A47" s="7" t="s">
        <v>199</v>
      </c>
      <c r="B47" s="7" t="s">
        <v>62</v>
      </c>
      <c r="C47" s="1">
        <v>1112</v>
      </c>
      <c r="D47" s="1">
        <v>1173</v>
      </c>
      <c r="E47" s="1">
        <v>1220</v>
      </c>
      <c r="F47" s="1">
        <v>1283</v>
      </c>
      <c r="G47" s="1">
        <v>1346</v>
      </c>
      <c r="H47" s="1">
        <v>1365</v>
      </c>
      <c r="I47" s="1">
        <v>1448</v>
      </c>
      <c r="J47" s="1">
        <v>1511</v>
      </c>
      <c r="K47" s="1">
        <v>1590</v>
      </c>
      <c r="L47" s="1">
        <v>1624</v>
      </c>
      <c r="M47" s="1">
        <v>1683</v>
      </c>
      <c r="N47" s="1">
        <v>1784</v>
      </c>
    </row>
    <row r="48" spans="1:14" x14ac:dyDescent="0.3">
      <c r="A48" s="7" t="s">
        <v>199</v>
      </c>
      <c r="B48" s="7" t="s">
        <v>63</v>
      </c>
      <c r="C48" s="1">
        <v>557</v>
      </c>
      <c r="D48" s="1">
        <v>589</v>
      </c>
      <c r="E48" s="1">
        <v>626</v>
      </c>
      <c r="F48" s="1">
        <v>650</v>
      </c>
      <c r="G48" s="1">
        <v>717</v>
      </c>
      <c r="H48" s="1">
        <v>783</v>
      </c>
      <c r="I48" s="1">
        <v>832</v>
      </c>
      <c r="J48" s="1">
        <v>895</v>
      </c>
      <c r="K48" s="1">
        <v>971</v>
      </c>
      <c r="L48" s="1">
        <v>1085</v>
      </c>
      <c r="M48" s="1">
        <v>1142</v>
      </c>
      <c r="N48" s="1">
        <v>1211</v>
      </c>
    </row>
    <row r="49" spans="1:14" x14ac:dyDescent="0.3">
      <c r="A49" s="7" t="s">
        <v>199</v>
      </c>
      <c r="B49" s="7" t="s">
        <v>64</v>
      </c>
      <c r="C49" s="1">
        <v>112</v>
      </c>
      <c r="D49" s="1">
        <v>121</v>
      </c>
      <c r="E49" s="1">
        <v>123</v>
      </c>
      <c r="F49" s="1">
        <v>136</v>
      </c>
      <c r="G49" s="1">
        <v>153</v>
      </c>
      <c r="H49" s="1">
        <v>160</v>
      </c>
      <c r="I49" s="1">
        <v>184</v>
      </c>
      <c r="J49" s="1">
        <v>188</v>
      </c>
      <c r="K49" s="1">
        <v>207</v>
      </c>
      <c r="L49" s="1">
        <v>218</v>
      </c>
      <c r="M49" s="1">
        <v>245</v>
      </c>
      <c r="N49" s="1">
        <v>269</v>
      </c>
    </row>
    <row r="50" spans="1:14" x14ac:dyDescent="0.3">
      <c r="A50" s="7" t="s">
        <v>199</v>
      </c>
      <c r="B50" s="7" t="s">
        <v>65</v>
      </c>
      <c r="C50" s="1">
        <v>8</v>
      </c>
      <c r="D50" s="1">
        <v>10</v>
      </c>
      <c r="E50" s="1">
        <v>8</v>
      </c>
      <c r="F50" s="1">
        <v>5</v>
      </c>
      <c r="G50" s="1">
        <v>5</v>
      </c>
      <c r="H50" s="1">
        <v>10</v>
      </c>
      <c r="I50" s="1">
        <v>11</v>
      </c>
      <c r="J50" s="1">
        <v>11</v>
      </c>
      <c r="K50" s="1">
        <v>14</v>
      </c>
      <c r="L50" s="1">
        <v>14</v>
      </c>
      <c r="M50" s="1">
        <v>21</v>
      </c>
      <c r="N50" s="1">
        <v>24</v>
      </c>
    </row>
    <row r="51" spans="1:14" x14ac:dyDescent="0.3">
      <c r="A51" s="7" t="s">
        <v>199</v>
      </c>
      <c r="B51" s="7" t="s">
        <v>66</v>
      </c>
      <c r="C51" s="1">
        <v>0</v>
      </c>
      <c r="D51" s="1">
        <v>0</v>
      </c>
      <c r="E51" s="1">
        <v>0</v>
      </c>
      <c r="F51" s="1">
        <v>0</v>
      </c>
      <c r="G51" s="1">
        <v>0</v>
      </c>
      <c r="H51" s="1">
        <v>0</v>
      </c>
      <c r="I51" s="1">
        <v>0</v>
      </c>
      <c r="J51" s="1">
        <v>0</v>
      </c>
      <c r="K51" s="1">
        <v>0</v>
      </c>
      <c r="L51" s="1">
        <v>0</v>
      </c>
      <c r="M51" s="1">
        <v>0</v>
      </c>
      <c r="N51" s="1">
        <v>1</v>
      </c>
    </row>
    <row r="52" spans="1:14" x14ac:dyDescent="0.3">
      <c r="A52" s="7" t="s">
        <v>199</v>
      </c>
      <c r="B52" s="7" t="s">
        <v>67</v>
      </c>
      <c r="C52" s="1">
        <v>900</v>
      </c>
      <c r="D52" s="1">
        <v>911</v>
      </c>
      <c r="E52" s="1">
        <v>953</v>
      </c>
      <c r="F52" s="1">
        <v>890</v>
      </c>
      <c r="G52" s="1">
        <v>845</v>
      </c>
      <c r="H52" s="1">
        <v>835</v>
      </c>
      <c r="I52" s="1">
        <v>759</v>
      </c>
      <c r="J52" s="1">
        <v>703</v>
      </c>
      <c r="K52" s="1">
        <v>716</v>
      </c>
      <c r="L52" s="1">
        <v>715</v>
      </c>
      <c r="M52" s="1">
        <v>763</v>
      </c>
      <c r="N52" s="1">
        <v>815</v>
      </c>
    </row>
    <row r="53" spans="1:14" x14ac:dyDescent="0.3">
      <c r="A53" s="7" t="s">
        <v>199</v>
      </c>
      <c r="B53" s="7" t="s">
        <v>68</v>
      </c>
      <c r="C53" s="1">
        <v>2243</v>
      </c>
      <c r="D53" s="1">
        <v>2268</v>
      </c>
      <c r="E53" s="1">
        <v>2262</v>
      </c>
      <c r="F53" s="1">
        <v>2304</v>
      </c>
      <c r="G53" s="1">
        <v>2339</v>
      </c>
      <c r="H53" s="1">
        <v>2345</v>
      </c>
      <c r="I53" s="1">
        <v>2362</v>
      </c>
      <c r="J53" s="1">
        <v>2381</v>
      </c>
      <c r="K53" s="1">
        <v>2371</v>
      </c>
      <c r="L53" s="1">
        <v>2361</v>
      </c>
      <c r="M53" s="1">
        <v>2303</v>
      </c>
      <c r="N53" s="1">
        <v>2242</v>
      </c>
    </row>
    <row r="54" spans="1:14" x14ac:dyDescent="0.3">
      <c r="A54" s="7" t="s">
        <v>199</v>
      </c>
      <c r="B54" s="7" t="s">
        <v>69</v>
      </c>
      <c r="C54" s="1">
        <v>1813</v>
      </c>
      <c r="D54" s="1">
        <v>1829</v>
      </c>
      <c r="E54" s="1">
        <v>1832</v>
      </c>
      <c r="F54" s="1">
        <v>1910</v>
      </c>
      <c r="G54" s="1">
        <v>1959</v>
      </c>
      <c r="H54" s="1">
        <v>2011</v>
      </c>
      <c r="I54" s="1">
        <v>2037</v>
      </c>
      <c r="J54" s="1">
        <v>2072</v>
      </c>
      <c r="K54" s="1">
        <v>2097</v>
      </c>
      <c r="L54" s="1">
        <v>2157</v>
      </c>
      <c r="M54" s="1">
        <v>2193</v>
      </c>
      <c r="N54" s="1">
        <v>2255</v>
      </c>
    </row>
    <row r="55" spans="1:14" x14ac:dyDescent="0.3">
      <c r="A55" s="7" t="s">
        <v>199</v>
      </c>
      <c r="B55" s="7" t="s">
        <v>70</v>
      </c>
      <c r="C55" s="1">
        <v>681</v>
      </c>
      <c r="D55" s="1">
        <v>724</v>
      </c>
      <c r="E55" s="1">
        <v>694</v>
      </c>
      <c r="F55" s="1">
        <v>687</v>
      </c>
      <c r="G55" s="1">
        <v>715</v>
      </c>
      <c r="H55" s="1">
        <v>792</v>
      </c>
      <c r="I55" s="1">
        <v>875</v>
      </c>
      <c r="J55" s="1">
        <v>904</v>
      </c>
      <c r="K55" s="1">
        <v>971</v>
      </c>
      <c r="L55" s="1">
        <v>991</v>
      </c>
      <c r="M55" s="1">
        <v>1047</v>
      </c>
      <c r="N55" s="1">
        <v>1084</v>
      </c>
    </row>
    <row r="56" spans="1:14" x14ac:dyDescent="0.3">
      <c r="A56" s="7" t="s">
        <v>199</v>
      </c>
      <c r="B56" s="7" t="s">
        <v>71</v>
      </c>
      <c r="C56" s="1">
        <v>93</v>
      </c>
      <c r="D56" s="1">
        <v>103</v>
      </c>
      <c r="E56" s="1">
        <v>91</v>
      </c>
      <c r="F56" s="1">
        <v>79</v>
      </c>
      <c r="G56" s="1">
        <v>86</v>
      </c>
      <c r="H56" s="1">
        <v>102</v>
      </c>
      <c r="I56" s="1">
        <v>105</v>
      </c>
      <c r="J56" s="1">
        <v>119</v>
      </c>
      <c r="K56" s="1">
        <v>139</v>
      </c>
      <c r="L56" s="1">
        <v>149</v>
      </c>
      <c r="M56" s="1">
        <v>165</v>
      </c>
      <c r="N56" s="1">
        <v>179</v>
      </c>
    </row>
    <row r="57" spans="1:14" x14ac:dyDescent="0.3">
      <c r="A57" s="7" t="s">
        <v>200</v>
      </c>
      <c r="B57" s="7" t="s">
        <v>60</v>
      </c>
      <c r="C57" s="1">
        <v>0</v>
      </c>
      <c r="D57" s="1">
        <v>0</v>
      </c>
      <c r="E57" s="1">
        <v>0</v>
      </c>
      <c r="F57" s="1">
        <v>0</v>
      </c>
      <c r="G57" s="1">
        <v>1</v>
      </c>
      <c r="H57" s="1">
        <v>0</v>
      </c>
      <c r="I57" s="1">
        <v>0</v>
      </c>
      <c r="J57" s="1">
        <v>2</v>
      </c>
      <c r="K57" s="1">
        <v>0</v>
      </c>
      <c r="L57" s="1">
        <v>0</v>
      </c>
      <c r="M57" s="1">
        <v>0</v>
      </c>
      <c r="N57" s="1">
        <v>1</v>
      </c>
    </row>
    <row r="58" spans="1:14" x14ac:dyDescent="0.3">
      <c r="A58" s="7" t="s">
        <v>200</v>
      </c>
      <c r="B58" s="7" t="s">
        <v>61</v>
      </c>
      <c r="C58" s="1">
        <v>490</v>
      </c>
      <c r="D58" s="1">
        <v>528</v>
      </c>
      <c r="E58" s="1">
        <v>546</v>
      </c>
      <c r="F58" s="1">
        <v>562</v>
      </c>
      <c r="G58" s="1">
        <v>600</v>
      </c>
      <c r="H58" s="1">
        <v>629</v>
      </c>
      <c r="I58" s="1">
        <v>669</v>
      </c>
      <c r="J58" s="1">
        <v>675</v>
      </c>
      <c r="K58" s="1">
        <v>667</v>
      </c>
      <c r="L58" s="1">
        <v>680</v>
      </c>
      <c r="M58" s="1">
        <v>672</v>
      </c>
      <c r="N58" s="1">
        <v>688</v>
      </c>
    </row>
    <row r="59" spans="1:14" x14ac:dyDescent="0.3">
      <c r="A59" s="7" t="s">
        <v>200</v>
      </c>
      <c r="B59" s="7" t="s">
        <v>62</v>
      </c>
      <c r="C59" s="1">
        <v>918</v>
      </c>
      <c r="D59" s="1">
        <v>969</v>
      </c>
      <c r="E59" s="1">
        <v>1012</v>
      </c>
      <c r="F59" s="1">
        <v>1061</v>
      </c>
      <c r="G59" s="1">
        <v>1081</v>
      </c>
      <c r="H59" s="1">
        <v>1144</v>
      </c>
      <c r="I59" s="1">
        <v>1216</v>
      </c>
      <c r="J59" s="1">
        <v>1319</v>
      </c>
      <c r="K59" s="1">
        <v>1407</v>
      </c>
      <c r="L59" s="1">
        <v>1462</v>
      </c>
      <c r="M59" s="1">
        <v>1523</v>
      </c>
      <c r="N59" s="1">
        <v>1577</v>
      </c>
    </row>
    <row r="60" spans="1:14" x14ac:dyDescent="0.3">
      <c r="A60" s="7" t="s">
        <v>200</v>
      </c>
      <c r="B60" s="7" t="s">
        <v>63</v>
      </c>
      <c r="C60" s="1">
        <v>449</v>
      </c>
      <c r="D60" s="1">
        <v>481</v>
      </c>
      <c r="E60" s="1">
        <v>526</v>
      </c>
      <c r="F60" s="1">
        <v>575</v>
      </c>
      <c r="G60" s="1">
        <v>616</v>
      </c>
      <c r="H60" s="1">
        <v>663</v>
      </c>
      <c r="I60" s="1">
        <v>697</v>
      </c>
      <c r="J60" s="1">
        <v>760</v>
      </c>
      <c r="K60" s="1">
        <v>816</v>
      </c>
      <c r="L60" s="1">
        <v>871</v>
      </c>
      <c r="M60" s="1">
        <v>942</v>
      </c>
      <c r="N60" s="1">
        <v>1004</v>
      </c>
    </row>
    <row r="61" spans="1:14" x14ac:dyDescent="0.3">
      <c r="A61" s="7" t="s">
        <v>200</v>
      </c>
      <c r="B61" s="7" t="s">
        <v>64</v>
      </c>
      <c r="C61" s="1">
        <v>102</v>
      </c>
      <c r="D61" s="1">
        <v>118</v>
      </c>
      <c r="E61" s="1">
        <v>121</v>
      </c>
      <c r="F61" s="1">
        <v>115</v>
      </c>
      <c r="G61" s="1">
        <v>136</v>
      </c>
      <c r="H61" s="1">
        <v>141</v>
      </c>
      <c r="I61" s="1">
        <v>149</v>
      </c>
      <c r="J61" s="1">
        <v>165</v>
      </c>
      <c r="K61" s="1">
        <v>190</v>
      </c>
      <c r="L61" s="1">
        <v>192</v>
      </c>
      <c r="M61" s="1">
        <v>211</v>
      </c>
      <c r="N61" s="1">
        <v>237</v>
      </c>
    </row>
    <row r="62" spans="1:14" x14ac:dyDescent="0.3">
      <c r="A62" s="7" t="s">
        <v>200</v>
      </c>
      <c r="B62" s="7" t="s">
        <v>65</v>
      </c>
      <c r="C62" s="1">
        <v>9</v>
      </c>
      <c r="D62" s="1">
        <v>4</v>
      </c>
      <c r="E62" s="1">
        <v>5</v>
      </c>
      <c r="F62" s="1">
        <v>5</v>
      </c>
      <c r="G62" s="1">
        <v>8</v>
      </c>
      <c r="H62" s="1">
        <v>9</v>
      </c>
      <c r="I62" s="1">
        <v>12</v>
      </c>
      <c r="J62" s="1">
        <v>14</v>
      </c>
      <c r="K62" s="1">
        <v>16</v>
      </c>
      <c r="L62" s="1">
        <v>17</v>
      </c>
      <c r="M62" s="1">
        <v>14</v>
      </c>
      <c r="N62" s="1">
        <v>15</v>
      </c>
    </row>
    <row r="63" spans="1:14" x14ac:dyDescent="0.3">
      <c r="A63" s="7" t="s">
        <v>200</v>
      </c>
      <c r="B63" s="7" t="s">
        <v>66</v>
      </c>
      <c r="C63" s="1">
        <v>0</v>
      </c>
      <c r="D63" s="1">
        <v>0</v>
      </c>
      <c r="E63" s="1">
        <v>0</v>
      </c>
      <c r="F63" s="1">
        <v>0</v>
      </c>
      <c r="G63" s="1">
        <v>0</v>
      </c>
      <c r="H63" s="1">
        <v>0</v>
      </c>
      <c r="I63" s="1">
        <v>0</v>
      </c>
      <c r="J63" s="1">
        <v>1</v>
      </c>
      <c r="K63" s="1">
        <v>0</v>
      </c>
      <c r="L63" s="1">
        <v>0</v>
      </c>
      <c r="M63" s="1">
        <v>0</v>
      </c>
      <c r="N63" s="1">
        <v>1</v>
      </c>
    </row>
    <row r="64" spans="1:14" x14ac:dyDescent="0.3">
      <c r="A64" s="7" t="s">
        <v>200</v>
      </c>
      <c r="B64" s="7" t="s">
        <v>67</v>
      </c>
      <c r="C64" s="1">
        <v>795</v>
      </c>
      <c r="D64" s="1">
        <v>858</v>
      </c>
      <c r="E64" s="1">
        <v>895</v>
      </c>
      <c r="F64" s="1">
        <v>869</v>
      </c>
      <c r="G64" s="1">
        <v>802</v>
      </c>
      <c r="H64" s="1">
        <v>738</v>
      </c>
      <c r="I64" s="1">
        <v>691</v>
      </c>
      <c r="J64" s="1">
        <v>662</v>
      </c>
      <c r="K64" s="1">
        <v>664</v>
      </c>
      <c r="L64" s="1">
        <v>673</v>
      </c>
      <c r="M64" s="1">
        <v>687</v>
      </c>
      <c r="N64" s="1">
        <v>758</v>
      </c>
    </row>
    <row r="65" spans="1:14" x14ac:dyDescent="0.3">
      <c r="A65" s="7" t="s">
        <v>200</v>
      </c>
      <c r="B65" s="7" t="s">
        <v>68</v>
      </c>
      <c r="C65" s="1">
        <v>1894</v>
      </c>
      <c r="D65" s="1">
        <v>1906</v>
      </c>
      <c r="E65" s="1">
        <v>1975</v>
      </c>
      <c r="F65" s="1">
        <v>2053</v>
      </c>
      <c r="G65" s="1">
        <v>2134</v>
      </c>
      <c r="H65" s="1">
        <v>2149</v>
      </c>
      <c r="I65" s="1">
        <v>2164</v>
      </c>
      <c r="J65" s="1">
        <v>2180</v>
      </c>
      <c r="K65" s="1">
        <v>2175</v>
      </c>
      <c r="L65" s="1">
        <v>2147</v>
      </c>
      <c r="M65" s="1">
        <v>2106</v>
      </c>
      <c r="N65" s="1">
        <v>2118</v>
      </c>
    </row>
    <row r="66" spans="1:14" x14ac:dyDescent="0.3">
      <c r="A66" s="7" t="s">
        <v>200</v>
      </c>
      <c r="B66" s="7" t="s">
        <v>69</v>
      </c>
      <c r="C66" s="1">
        <v>1456</v>
      </c>
      <c r="D66" s="1">
        <v>1493</v>
      </c>
      <c r="E66" s="1">
        <v>1543</v>
      </c>
      <c r="F66" s="1">
        <v>1567</v>
      </c>
      <c r="G66" s="1">
        <v>1585</v>
      </c>
      <c r="H66" s="1">
        <v>1651</v>
      </c>
      <c r="I66" s="1">
        <v>1674</v>
      </c>
      <c r="J66" s="1">
        <v>1739</v>
      </c>
      <c r="K66" s="1">
        <v>1785</v>
      </c>
      <c r="L66" s="1">
        <v>1865</v>
      </c>
      <c r="M66" s="1">
        <v>1935</v>
      </c>
      <c r="N66" s="1">
        <v>1961</v>
      </c>
    </row>
    <row r="67" spans="1:14" x14ac:dyDescent="0.3">
      <c r="A67" s="7" t="s">
        <v>200</v>
      </c>
      <c r="B67" s="7" t="s">
        <v>70</v>
      </c>
      <c r="C67" s="1">
        <v>671</v>
      </c>
      <c r="D67" s="1">
        <v>662</v>
      </c>
      <c r="E67" s="1">
        <v>668</v>
      </c>
      <c r="F67" s="1">
        <v>672</v>
      </c>
      <c r="G67" s="1">
        <v>697</v>
      </c>
      <c r="H67" s="1">
        <v>729</v>
      </c>
      <c r="I67" s="1">
        <v>763</v>
      </c>
      <c r="J67" s="1">
        <v>773</v>
      </c>
      <c r="K67" s="1">
        <v>835</v>
      </c>
      <c r="L67" s="1">
        <v>856</v>
      </c>
      <c r="M67" s="1">
        <v>916</v>
      </c>
      <c r="N67" s="1">
        <v>987</v>
      </c>
    </row>
    <row r="68" spans="1:14" x14ac:dyDescent="0.3">
      <c r="A68" s="7" t="s">
        <v>200</v>
      </c>
      <c r="B68" s="7" t="s">
        <v>71</v>
      </c>
      <c r="C68" s="1">
        <v>125</v>
      </c>
      <c r="D68" s="1">
        <v>119</v>
      </c>
      <c r="E68" s="1">
        <v>99</v>
      </c>
      <c r="F68" s="1">
        <v>87</v>
      </c>
      <c r="G68" s="1">
        <v>101</v>
      </c>
      <c r="H68" s="1">
        <v>129</v>
      </c>
      <c r="I68" s="1">
        <v>134</v>
      </c>
      <c r="J68" s="1">
        <v>147</v>
      </c>
      <c r="K68" s="1">
        <v>158</v>
      </c>
      <c r="L68" s="1">
        <v>158</v>
      </c>
      <c r="M68" s="1">
        <v>178</v>
      </c>
      <c r="N68" s="1">
        <v>190</v>
      </c>
    </row>
    <row r="69" spans="1:14" x14ac:dyDescent="0.3">
      <c r="A69" s="7" t="s">
        <v>201</v>
      </c>
      <c r="B69" s="7" t="s">
        <v>60</v>
      </c>
      <c r="C69" s="1">
        <v>0</v>
      </c>
      <c r="D69" s="1">
        <v>1</v>
      </c>
      <c r="E69" s="1">
        <v>0</v>
      </c>
      <c r="F69" s="1">
        <v>0</v>
      </c>
      <c r="G69" s="1">
        <v>0</v>
      </c>
      <c r="H69" s="1">
        <v>0</v>
      </c>
      <c r="I69" s="1">
        <v>0</v>
      </c>
      <c r="J69" s="1">
        <v>0</v>
      </c>
      <c r="K69" s="1">
        <v>0</v>
      </c>
      <c r="L69" s="1">
        <v>0</v>
      </c>
      <c r="M69" s="1">
        <v>0</v>
      </c>
      <c r="N69" s="1">
        <v>0</v>
      </c>
    </row>
    <row r="70" spans="1:14" x14ac:dyDescent="0.3">
      <c r="A70" s="7" t="s">
        <v>201</v>
      </c>
      <c r="B70" s="7" t="s">
        <v>61</v>
      </c>
      <c r="C70" s="1">
        <v>559</v>
      </c>
      <c r="D70" s="1">
        <v>576</v>
      </c>
      <c r="E70" s="1">
        <v>608</v>
      </c>
      <c r="F70" s="1">
        <v>649</v>
      </c>
      <c r="G70" s="1">
        <v>612</v>
      </c>
      <c r="H70" s="1">
        <v>605</v>
      </c>
      <c r="I70" s="1">
        <v>617</v>
      </c>
      <c r="J70" s="1">
        <v>597</v>
      </c>
      <c r="K70" s="1">
        <v>596</v>
      </c>
      <c r="L70" s="1">
        <v>588</v>
      </c>
      <c r="M70" s="1">
        <v>604</v>
      </c>
      <c r="N70" s="1">
        <v>594</v>
      </c>
    </row>
    <row r="71" spans="1:14" x14ac:dyDescent="0.3">
      <c r="A71" s="7" t="s">
        <v>201</v>
      </c>
      <c r="B71" s="7" t="s">
        <v>62</v>
      </c>
      <c r="C71" s="1">
        <v>1152</v>
      </c>
      <c r="D71" s="1">
        <v>1196</v>
      </c>
      <c r="E71" s="1">
        <v>1301</v>
      </c>
      <c r="F71" s="1">
        <v>1343</v>
      </c>
      <c r="G71" s="1">
        <v>1470</v>
      </c>
      <c r="H71" s="1">
        <v>1540</v>
      </c>
      <c r="I71" s="1">
        <v>1608</v>
      </c>
      <c r="J71" s="1">
        <v>1669</v>
      </c>
      <c r="K71" s="1">
        <v>1746</v>
      </c>
      <c r="L71" s="1">
        <v>1788</v>
      </c>
      <c r="M71" s="1">
        <v>1804</v>
      </c>
      <c r="N71" s="1">
        <v>1907</v>
      </c>
    </row>
    <row r="72" spans="1:14" x14ac:dyDescent="0.3">
      <c r="A72" s="7" t="s">
        <v>201</v>
      </c>
      <c r="B72" s="7" t="s">
        <v>63</v>
      </c>
      <c r="C72" s="1">
        <v>636</v>
      </c>
      <c r="D72" s="1">
        <v>670</v>
      </c>
      <c r="E72" s="1">
        <v>693</v>
      </c>
      <c r="F72" s="1">
        <v>770</v>
      </c>
      <c r="G72" s="1">
        <v>818</v>
      </c>
      <c r="H72" s="1">
        <v>880</v>
      </c>
      <c r="I72" s="1">
        <v>951</v>
      </c>
      <c r="J72" s="1">
        <v>1006</v>
      </c>
      <c r="K72" s="1">
        <v>1074</v>
      </c>
      <c r="L72" s="1">
        <v>1139</v>
      </c>
      <c r="M72" s="1">
        <v>1238</v>
      </c>
      <c r="N72" s="1">
        <v>1315</v>
      </c>
    </row>
    <row r="73" spans="1:14" x14ac:dyDescent="0.3">
      <c r="A73" s="7" t="s">
        <v>201</v>
      </c>
      <c r="B73" s="7" t="s">
        <v>64</v>
      </c>
      <c r="C73" s="1">
        <v>185</v>
      </c>
      <c r="D73" s="1">
        <v>189</v>
      </c>
      <c r="E73" s="1">
        <v>190</v>
      </c>
      <c r="F73" s="1">
        <v>189</v>
      </c>
      <c r="G73" s="1">
        <v>201</v>
      </c>
      <c r="H73" s="1">
        <v>217</v>
      </c>
      <c r="I73" s="1">
        <v>226</v>
      </c>
      <c r="J73" s="1">
        <v>251</v>
      </c>
      <c r="K73" s="1">
        <v>277</v>
      </c>
      <c r="L73" s="1">
        <v>313</v>
      </c>
      <c r="M73" s="1">
        <v>339</v>
      </c>
      <c r="N73" s="1">
        <v>378</v>
      </c>
    </row>
    <row r="74" spans="1:14" x14ac:dyDescent="0.3">
      <c r="A74" s="7" t="s">
        <v>201</v>
      </c>
      <c r="B74" s="7" t="s">
        <v>65</v>
      </c>
      <c r="C74" s="1">
        <v>28</v>
      </c>
      <c r="D74" s="1">
        <v>25</v>
      </c>
      <c r="E74" s="1">
        <v>21</v>
      </c>
      <c r="F74" s="1">
        <v>13</v>
      </c>
      <c r="G74" s="1">
        <v>17</v>
      </c>
      <c r="H74" s="1">
        <v>20</v>
      </c>
      <c r="I74" s="1">
        <v>26</v>
      </c>
      <c r="J74" s="1">
        <v>29</v>
      </c>
      <c r="K74" s="1">
        <v>36</v>
      </c>
      <c r="L74" s="1">
        <v>32</v>
      </c>
      <c r="M74" s="1">
        <v>38</v>
      </c>
      <c r="N74" s="1">
        <v>46</v>
      </c>
    </row>
    <row r="75" spans="1:14" x14ac:dyDescent="0.3">
      <c r="A75" s="7" t="s">
        <v>201</v>
      </c>
      <c r="B75" s="7" t="s">
        <v>66</v>
      </c>
      <c r="C75" s="1">
        <v>1</v>
      </c>
      <c r="D75" s="1">
        <v>0</v>
      </c>
      <c r="E75" s="1">
        <v>0</v>
      </c>
      <c r="F75" s="1">
        <v>0</v>
      </c>
      <c r="G75" s="1">
        <v>0</v>
      </c>
      <c r="H75" s="1">
        <v>0</v>
      </c>
      <c r="I75" s="1">
        <v>0</v>
      </c>
      <c r="J75" s="1">
        <v>0</v>
      </c>
      <c r="K75" s="1">
        <v>0</v>
      </c>
      <c r="L75" s="1">
        <v>0</v>
      </c>
      <c r="M75" s="1">
        <v>0</v>
      </c>
      <c r="N75" s="1">
        <v>0</v>
      </c>
    </row>
    <row r="76" spans="1:14" x14ac:dyDescent="0.3">
      <c r="A76" s="7" t="s">
        <v>201</v>
      </c>
      <c r="B76" s="7" t="s">
        <v>67</v>
      </c>
      <c r="C76" s="1">
        <v>788</v>
      </c>
      <c r="D76" s="1">
        <v>812</v>
      </c>
      <c r="E76" s="1">
        <v>828</v>
      </c>
      <c r="F76" s="1">
        <v>817</v>
      </c>
      <c r="G76" s="1">
        <v>772</v>
      </c>
      <c r="H76" s="1">
        <v>715</v>
      </c>
      <c r="I76" s="1">
        <v>689</v>
      </c>
      <c r="J76" s="1">
        <v>632</v>
      </c>
      <c r="K76" s="1">
        <v>600</v>
      </c>
      <c r="L76" s="1">
        <v>610</v>
      </c>
      <c r="M76" s="1">
        <v>641</v>
      </c>
      <c r="N76" s="1">
        <v>709</v>
      </c>
    </row>
    <row r="77" spans="1:14" x14ac:dyDescent="0.3">
      <c r="A77" s="7" t="s">
        <v>201</v>
      </c>
      <c r="B77" s="7" t="s">
        <v>68</v>
      </c>
      <c r="C77" s="1">
        <v>2031</v>
      </c>
      <c r="D77" s="1">
        <v>2041</v>
      </c>
      <c r="E77" s="1">
        <v>2102</v>
      </c>
      <c r="F77" s="1">
        <v>2147</v>
      </c>
      <c r="G77" s="1">
        <v>2173</v>
      </c>
      <c r="H77" s="1">
        <v>2213</v>
      </c>
      <c r="I77" s="1">
        <v>2208</v>
      </c>
      <c r="J77" s="1">
        <v>2250</v>
      </c>
      <c r="K77" s="1">
        <v>2271</v>
      </c>
      <c r="L77" s="1">
        <v>2275</v>
      </c>
      <c r="M77" s="1">
        <v>2229</v>
      </c>
      <c r="N77" s="1">
        <v>2207</v>
      </c>
    </row>
    <row r="78" spans="1:14" x14ac:dyDescent="0.3">
      <c r="A78" s="7" t="s">
        <v>201</v>
      </c>
      <c r="B78" s="7" t="s">
        <v>69</v>
      </c>
      <c r="C78" s="1">
        <v>1643</v>
      </c>
      <c r="D78" s="1">
        <v>1674</v>
      </c>
      <c r="E78" s="1">
        <v>1707</v>
      </c>
      <c r="F78" s="1">
        <v>1752</v>
      </c>
      <c r="G78" s="1">
        <v>1793</v>
      </c>
      <c r="H78" s="1">
        <v>1849</v>
      </c>
      <c r="I78" s="1">
        <v>1927</v>
      </c>
      <c r="J78" s="1">
        <v>1953</v>
      </c>
      <c r="K78" s="1">
        <v>2022</v>
      </c>
      <c r="L78" s="1">
        <v>2078</v>
      </c>
      <c r="M78" s="1">
        <v>2118</v>
      </c>
      <c r="N78" s="1">
        <v>2157</v>
      </c>
    </row>
    <row r="79" spans="1:14" x14ac:dyDescent="0.3">
      <c r="A79" s="7" t="s">
        <v>201</v>
      </c>
      <c r="B79" s="7" t="s">
        <v>70</v>
      </c>
      <c r="C79" s="1">
        <v>816</v>
      </c>
      <c r="D79" s="1">
        <v>828</v>
      </c>
      <c r="E79" s="1">
        <v>789</v>
      </c>
      <c r="F79" s="1">
        <v>787</v>
      </c>
      <c r="G79" s="1">
        <v>820</v>
      </c>
      <c r="H79" s="1">
        <v>856</v>
      </c>
      <c r="I79" s="1">
        <v>919</v>
      </c>
      <c r="J79" s="1">
        <v>962</v>
      </c>
      <c r="K79" s="1">
        <v>1026</v>
      </c>
      <c r="L79" s="1">
        <v>1056</v>
      </c>
      <c r="M79" s="1">
        <v>1101</v>
      </c>
      <c r="N79" s="1">
        <v>1144</v>
      </c>
    </row>
    <row r="80" spans="1:14" x14ac:dyDescent="0.3">
      <c r="A80" s="7" t="s">
        <v>201</v>
      </c>
      <c r="B80" s="7" t="s">
        <v>71</v>
      </c>
      <c r="C80" s="1">
        <v>185</v>
      </c>
      <c r="D80" s="1">
        <v>175</v>
      </c>
      <c r="E80" s="1">
        <v>161</v>
      </c>
      <c r="F80" s="1">
        <v>122</v>
      </c>
      <c r="G80" s="1">
        <v>133</v>
      </c>
      <c r="H80" s="1">
        <v>151</v>
      </c>
      <c r="I80" s="1">
        <v>171</v>
      </c>
      <c r="J80" s="1">
        <v>178</v>
      </c>
      <c r="K80" s="1">
        <v>191</v>
      </c>
      <c r="L80" s="1">
        <v>203</v>
      </c>
      <c r="M80" s="1">
        <v>230</v>
      </c>
      <c r="N80" s="1">
        <v>266</v>
      </c>
    </row>
    <row r="81" spans="1:14" x14ac:dyDescent="0.3">
      <c r="A81" s="7" t="s">
        <v>202</v>
      </c>
      <c r="B81" s="7" t="s">
        <v>60</v>
      </c>
      <c r="C81" s="1">
        <v>0</v>
      </c>
      <c r="D81" s="1">
        <v>2</v>
      </c>
      <c r="E81" s="1">
        <v>0</v>
      </c>
      <c r="F81" s="1">
        <v>0</v>
      </c>
      <c r="G81" s="1">
        <v>0</v>
      </c>
      <c r="H81" s="1">
        <v>0</v>
      </c>
      <c r="I81" s="1">
        <v>0</v>
      </c>
      <c r="J81" s="1">
        <v>0</v>
      </c>
      <c r="K81" s="1">
        <v>0</v>
      </c>
      <c r="L81" s="1">
        <v>0</v>
      </c>
      <c r="M81" s="1">
        <v>0</v>
      </c>
      <c r="N81" s="1">
        <v>0</v>
      </c>
    </row>
    <row r="82" spans="1:14" x14ac:dyDescent="0.3">
      <c r="A82" s="7" t="s">
        <v>202</v>
      </c>
      <c r="B82" s="7" t="s">
        <v>61</v>
      </c>
      <c r="C82" s="1">
        <v>292</v>
      </c>
      <c r="D82" s="1">
        <v>332</v>
      </c>
      <c r="E82" s="1">
        <v>347</v>
      </c>
      <c r="F82" s="1">
        <v>390</v>
      </c>
      <c r="G82" s="1">
        <v>390</v>
      </c>
      <c r="H82" s="1">
        <v>369</v>
      </c>
      <c r="I82" s="1">
        <v>385</v>
      </c>
      <c r="J82" s="1">
        <v>415</v>
      </c>
      <c r="K82" s="1">
        <v>415</v>
      </c>
      <c r="L82" s="1">
        <v>424</v>
      </c>
      <c r="M82" s="1">
        <v>457</v>
      </c>
      <c r="N82" s="1">
        <v>472</v>
      </c>
    </row>
    <row r="83" spans="1:14" x14ac:dyDescent="0.3">
      <c r="A83" s="7" t="s">
        <v>202</v>
      </c>
      <c r="B83" s="7" t="s">
        <v>62</v>
      </c>
      <c r="C83" s="1">
        <v>734</v>
      </c>
      <c r="D83" s="1">
        <v>771</v>
      </c>
      <c r="E83" s="1">
        <v>811</v>
      </c>
      <c r="F83" s="1">
        <v>848</v>
      </c>
      <c r="G83" s="1">
        <v>897</v>
      </c>
      <c r="H83" s="1">
        <v>960</v>
      </c>
      <c r="I83" s="1">
        <v>1017</v>
      </c>
      <c r="J83" s="1">
        <v>1048</v>
      </c>
      <c r="K83" s="1">
        <v>1096</v>
      </c>
      <c r="L83" s="1">
        <v>1139</v>
      </c>
      <c r="M83" s="1">
        <v>1186</v>
      </c>
      <c r="N83" s="1">
        <v>1239</v>
      </c>
    </row>
    <row r="84" spans="1:14" x14ac:dyDescent="0.3">
      <c r="A84" s="7" t="s">
        <v>202</v>
      </c>
      <c r="B84" s="7" t="s">
        <v>63</v>
      </c>
      <c r="C84" s="1">
        <v>373</v>
      </c>
      <c r="D84" s="1">
        <v>390</v>
      </c>
      <c r="E84" s="1">
        <v>414</v>
      </c>
      <c r="F84" s="1">
        <v>453</v>
      </c>
      <c r="G84" s="1">
        <v>497</v>
      </c>
      <c r="H84" s="1">
        <v>542</v>
      </c>
      <c r="I84" s="1">
        <v>589</v>
      </c>
      <c r="J84" s="1">
        <v>624</v>
      </c>
      <c r="K84" s="1">
        <v>684</v>
      </c>
      <c r="L84" s="1">
        <v>729</v>
      </c>
      <c r="M84" s="1">
        <v>792</v>
      </c>
      <c r="N84" s="1">
        <v>847</v>
      </c>
    </row>
    <row r="85" spans="1:14" x14ac:dyDescent="0.3">
      <c r="A85" s="7" t="s">
        <v>202</v>
      </c>
      <c r="B85" s="7" t="s">
        <v>64</v>
      </c>
      <c r="C85" s="1">
        <v>64</v>
      </c>
      <c r="D85" s="1">
        <v>67</v>
      </c>
      <c r="E85" s="1">
        <v>71</v>
      </c>
      <c r="F85" s="1">
        <v>86</v>
      </c>
      <c r="G85" s="1">
        <v>95</v>
      </c>
      <c r="H85" s="1">
        <v>118</v>
      </c>
      <c r="I85" s="1">
        <v>124</v>
      </c>
      <c r="J85" s="1">
        <v>142</v>
      </c>
      <c r="K85" s="1">
        <v>159</v>
      </c>
      <c r="L85" s="1">
        <v>178</v>
      </c>
      <c r="M85" s="1">
        <v>186</v>
      </c>
      <c r="N85" s="1">
        <v>206</v>
      </c>
    </row>
    <row r="86" spans="1:14" x14ac:dyDescent="0.3">
      <c r="A86" s="7" t="s">
        <v>202</v>
      </c>
      <c r="B86" s="7" t="s">
        <v>65</v>
      </c>
      <c r="C86" s="1">
        <v>12</v>
      </c>
      <c r="D86" s="1">
        <v>15</v>
      </c>
      <c r="E86" s="1">
        <v>12</v>
      </c>
      <c r="F86" s="1">
        <v>8</v>
      </c>
      <c r="G86" s="1">
        <v>4</v>
      </c>
      <c r="H86" s="1">
        <v>6</v>
      </c>
      <c r="I86" s="1">
        <v>7</v>
      </c>
      <c r="J86" s="1">
        <v>10</v>
      </c>
      <c r="K86" s="1">
        <v>9</v>
      </c>
      <c r="L86" s="1">
        <v>12</v>
      </c>
      <c r="M86" s="1">
        <v>19</v>
      </c>
      <c r="N86" s="1">
        <v>21</v>
      </c>
    </row>
    <row r="87" spans="1:14" x14ac:dyDescent="0.3">
      <c r="A87" s="7" t="s">
        <v>202</v>
      </c>
      <c r="B87" s="7" t="s">
        <v>66</v>
      </c>
      <c r="C87" s="1">
        <v>1</v>
      </c>
      <c r="D87" s="1">
        <v>0</v>
      </c>
      <c r="E87" s="1">
        <v>0</v>
      </c>
      <c r="F87" s="1">
        <v>0</v>
      </c>
      <c r="G87" s="1">
        <v>0</v>
      </c>
      <c r="H87" s="1">
        <v>0</v>
      </c>
      <c r="I87" s="1">
        <v>0</v>
      </c>
      <c r="J87" s="1">
        <v>0</v>
      </c>
      <c r="K87" s="1">
        <v>1</v>
      </c>
      <c r="L87" s="1">
        <v>0</v>
      </c>
      <c r="M87" s="1">
        <v>0</v>
      </c>
      <c r="N87" s="1">
        <v>0</v>
      </c>
    </row>
    <row r="88" spans="1:14" x14ac:dyDescent="0.3">
      <c r="A88" s="7" t="s">
        <v>202</v>
      </c>
      <c r="B88" s="7" t="s">
        <v>67</v>
      </c>
      <c r="C88" s="1">
        <v>497</v>
      </c>
      <c r="D88" s="1">
        <v>482</v>
      </c>
      <c r="E88" s="1">
        <v>492</v>
      </c>
      <c r="F88" s="1">
        <v>485</v>
      </c>
      <c r="G88" s="1">
        <v>475</v>
      </c>
      <c r="H88" s="1">
        <v>481</v>
      </c>
      <c r="I88" s="1">
        <v>485</v>
      </c>
      <c r="J88" s="1">
        <v>456</v>
      </c>
      <c r="K88" s="1">
        <v>455</v>
      </c>
      <c r="L88" s="1">
        <v>460</v>
      </c>
      <c r="M88" s="1">
        <v>494</v>
      </c>
      <c r="N88" s="1">
        <v>490</v>
      </c>
    </row>
    <row r="89" spans="1:14" x14ac:dyDescent="0.3">
      <c r="A89" s="7" t="s">
        <v>202</v>
      </c>
      <c r="B89" s="7" t="s">
        <v>68</v>
      </c>
      <c r="C89" s="1">
        <v>1397</v>
      </c>
      <c r="D89" s="1">
        <v>1427</v>
      </c>
      <c r="E89" s="1">
        <v>1451</v>
      </c>
      <c r="F89" s="1">
        <v>1452</v>
      </c>
      <c r="G89" s="1">
        <v>1452</v>
      </c>
      <c r="H89" s="1">
        <v>1415</v>
      </c>
      <c r="I89" s="1">
        <v>1423</v>
      </c>
      <c r="J89" s="1">
        <v>1467</v>
      </c>
      <c r="K89" s="1">
        <v>1463</v>
      </c>
      <c r="L89" s="1">
        <v>1448</v>
      </c>
      <c r="M89" s="1">
        <v>1401</v>
      </c>
      <c r="N89" s="1">
        <v>1393</v>
      </c>
    </row>
    <row r="90" spans="1:14" x14ac:dyDescent="0.3">
      <c r="A90" s="7" t="s">
        <v>202</v>
      </c>
      <c r="B90" s="7" t="s">
        <v>69</v>
      </c>
      <c r="C90" s="1">
        <v>1039</v>
      </c>
      <c r="D90" s="1">
        <v>1068</v>
      </c>
      <c r="E90" s="1">
        <v>1108</v>
      </c>
      <c r="F90" s="1">
        <v>1147</v>
      </c>
      <c r="G90" s="1">
        <v>1189</v>
      </c>
      <c r="H90" s="1">
        <v>1259</v>
      </c>
      <c r="I90" s="1">
        <v>1272</v>
      </c>
      <c r="J90" s="1">
        <v>1303</v>
      </c>
      <c r="K90" s="1">
        <v>1330</v>
      </c>
      <c r="L90" s="1">
        <v>1368</v>
      </c>
      <c r="M90" s="1">
        <v>1384</v>
      </c>
      <c r="N90" s="1">
        <v>1446</v>
      </c>
    </row>
    <row r="91" spans="1:14" x14ac:dyDescent="0.3">
      <c r="A91" s="7" t="s">
        <v>202</v>
      </c>
      <c r="B91" s="7" t="s">
        <v>70</v>
      </c>
      <c r="C91" s="1">
        <v>394</v>
      </c>
      <c r="D91" s="1">
        <v>412</v>
      </c>
      <c r="E91" s="1">
        <v>397</v>
      </c>
      <c r="F91" s="1">
        <v>419</v>
      </c>
      <c r="G91" s="1">
        <v>440</v>
      </c>
      <c r="H91" s="1">
        <v>477</v>
      </c>
      <c r="I91" s="1">
        <v>483</v>
      </c>
      <c r="J91" s="1">
        <v>499</v>
      </c>
      <c r="K91" s="1">
        <v>564</v>
      </c>
      <c r="L91" s="1">
        <v>589</v>
      </c>
      <c r="M91" s="1">
        <v>620</v>
      </c>
      <c r="N91" s="1">
        <v>633</v>
      </c>
    </row>
    <row r="92" spans="1:14" x14ac:dyDescent="0.3">
      <c r="A92" s="7" t="s">
        <v>202</v>
      </c>
      <c r="B92" s="7" t="s">
        <v>71</v>
      </c>
      <c r="C92" s="1">
        <v>67</v>
      </c>
      <c r="D92" s="1">
        <v>68</v>
      </c>
      <c r="E92" s="1">
        <v>53</v>
      </c>
      <c r="F92" s="1">
        <v>41</v>
      </c>
      <c r="G92" s="1">
        <v>50</v>
      </c>
      <c r="H92" s="1">
        <v>59</v>
      </c>
      <c r="I92" s="1">
        <v>67</v>
      </c>
      <c r="J92" s="1">
        <v>74</v>
      </c>
      <c r="K92" s="1">
        <v>81</v>
      </c>
      <c r="L92" s="1">
        <v>87</v>
      </c>
      <c r="M92" s="1">
        <v>98</v>
      </c>
      <c r="N92" s="1">
        <v>114</v>
      </c>
    </row>
    <row r="93" spans="1:14" x14ac:dyDescent="0.3">
      <c r="A93" s="10" t="s">
        <v>17</v>
      </c>
      <c r="B93" s="10" t="s">
        <v>17</v>
      </c>
      <c r="C93" s="5">
        <v>54340</v>
      </c>
      <c r="D93" s="5">
        <v>56478</v>
      </c>
      <c r="E93" s="5">
        <v>57852</v>
      </c>
      <c r="F93" s="5">
        <v>59172</v>
      </c>
      <c r="G93" s="5">
        <v>61055</v>
      </c>
      <c r="H93" s="5">
        <v>62983</v>
      </c>
      <c r="I93" s="5">
        <v>64748</v>
      </c>
      <c r="J93" s="5">
        <v>66328</v>
      </c>
      <c r="K93" s="5">
        <v>68533</v>
      </c>
      <c r="L93" s="5">
        <v>69995</v>
      </c>
      <c r="M93" s="5">
        <v>72046</v>
      </c>
      <c r="N93" s="5">
        <v>74624</v>
      </c>
    </row>
    <row r="94" spans="1:14" x14ac:dyDescent="0.3">
      <c r="A94" s="15"/>
      <c r="B94" s="15"/>
    </row>
    <row r="95" spans="1:14" x14ac:dyDescent="0.3">
      <c r="A95" s="15"/>
      <c r="B95" s="15"/>
    </row>
    <row r="96" spans="1:14" x14ac:dyDescent="0.3">
      <c r="A96" s="15"/>
      <c r="B96" s="15"/>
      <c r="C96" s="20" t="s">
        <v>35</v>
      </c>
      <c r="D96" s="21"/>
      <c r="E96" s="21"/>
      <c r="F96" s="21"/>
      <c r="G96" s="21"/>
      <c r="H96" s="21"/>
      <c r="I96" s="21"/>
      <c r="J96" s="21"/>
      <c r="K96" s="21"/>
      <c r="L96" s="21"/>
      <c r="M96" s="21"/>
      <c r="N96" s="21"/>
    </row>
    <row r="97" spans="1:14" x14ac:dyDescent="0.3">
      <c r="A97" s="9" t="s">
        <v>39</v>
      </c>
      <c r="B97" s="9" t="s">
        <v>39</v>
      </c>
      <c r="C97" s="4" t="s">
        <v>0</v>
      </c>
      <c r="D97" s="4" t="s">
        <v>1</v>
      </c>
      <c r="E97" s="4" t="s">
        <v>2</v>
      </c>
      <c r="F97" s="4" t="s">
        <v>3</v>
      </c>
      <c r="G97" s="4" t="s">
        <v>4</v>
      </c>
      <c r="H97" s="4" t="s">
        <v>5</v>
      </c>
      <c r="I97" s="4" t="s">
        <v>6</v>
      </c>
      <c r="J97" s="4" t="s">
        <v>7</v>
      </c>
      <c r="K97" s="4" t="s">
        <v>8</v>
      </c>
      <c r="L97" s="4" t="s">
        <v>9</v>
      </c>
      <c r="M97" s="4" t="s">
        <v>10</v>
      </c>
      <c r="N97" s="4" t="s">
        <v>11</v>
      </c>
    </row>
    <row r="98" spans="1:14" x14ac:dyDescent="0.3">
      <c r="A98" s="8" t="s">
        <v>196</v>
      </c>
      <c r="B98" s="8" t="s">
        <v>60</v>
      </c>
      <c r="C98" s="2">
        <v>0</v>
      </c>
      <c r="D98" s="2">
        <v>0</v>
      </c>
      <c r="E98" s="2">
        <v>0</v>
      </c>
      <c r="F98" s="2">
        <v>1</v>
      </c>
      <c r="G98" s="2">
        <v>1</v>
      </c>
      <c r="H98" s="2">
        <v>0</v>
      </c>
      <c r="I98" s="2">
        <v>1</v>
      </c>
      <c r="J98" s="2">
        <v>0</v>
      </c>
      <c r="K98" s="2">
        <v>0</v>
      </c>
      <c r="L98" s="2">
        <v>0</v>
      </c>
      <c r="M98" s="2">
        <v>0</v>
      </c>
      <c r="N98" s="2">
        <v>0</v>
      </c>
    </row>
    <row r="99" spans="1:14" x14ac:dyDescent="0.3">
      <c r="A99" s="8" t="s">
        <v>196</v>
      </c>
      <c r="B99" s="8" t="s">
        <v>61</v>
      </c>
      <c r="C99" s="2">
        <v>0.38364055299539201</v>
      </c>
      <c r="D99" s="2">
        <v>0.37609649122806998</v>
      </c>
      <c r="E99" s="2">
        <v>0.39954337899543402</v>
      </c>
      <c r="F99" s="2">
        <v>0.43004587155963298</v>
      </c>
      <c r="G99" s="2">
        <v>0.44510739856801901</v>
      </c>
      <c r="H99" s="2">
        <v>0.45823389021479699</v>
      </c>
      <c r="I99" s="2">
        <v>0.45323741007194202</v>
      </c>
      <c r="J99" s="2">
        <v>0.47211895910780699</v>
      </c>
      <c r="K99" s="2">
        <v>0.47012987012987001</v>
      </c>
      <c r="L99" s="2">
        <v>0.477979274611399</v>
      </c>
      <c r="M99" s="2">
        <v>0.472114137483787</v>
      </c>
      <c r="N99" s="2">
        <v>0.45657568238213397</v>
      </c>
    </row>
    <row r="100" spans="1:14" x14ac:dyDescent="0.3">
      <c r="A100" s="8" t="s">
        <v>196</v>
      </c>
      <c r="B100" s="8" t="s">
        <v>62</v>
      </c>
      <c r="C100" s="2">
        <v>0.34396996715157202</v>
      </c>
      <c r="D100" s="2">
        <v>0.34854014598540101</v>
      </c>
      <c r="E100" s="2">
        <v>0.36568151742390798</v>
      </c>
      <c r="F100" s="2">
        <v>0.37239915074309998</v>
      </c>
      <c r="G100" s="2">
        <v>0.36140209508460902</v>
      </c>
      <c r="H100" s="2">
        <v>0.36869085173501598</v>
      </c>
      <c r="I100" s="2">
        <v>0.37991599847270002</v>
      </c>
      <c r="J100" s="2">
        <v>0.399014778325123</v>
      </c>
      <c r="K100" s="2">
        <v>0.40903911887580702</v>
      </c>
      <c r="L100" s="2">
        <v>0.42556335426671599</v>
      </c>
      <c r="M100" s="2">
        <v>0.43570903747244699</v>
      </c>
      <c r="N100" s="2">
        <v>0.44883040935672502</v>
      </c>
    </row>
    <row r="101" spans="1:14" x14ac:dyDescent="0.3">
      <c r="A101" s="8" t="s">
        <v>196</v>
      </c>
      <c r="B101" s="8" t="s">
        <v>63</v>
      </c>
      <c r="C101" s="2">
        <v>0.25825627476882401</v>
      </c>
      <c r="D101" s="2">
        <v>0.26315789473684198</v>
      </c>
      <c r="E101" s="2">
        <v>0.26534407935523902</v>
      </c>
      <c r="F101" s="2">
        <v>0.274126702190645</v>
      </c>
      <c r="G101" s="2">
        <v>0.293440736478711</v>
      </c>
      <c r="H101" s="2">
        <v>0.30889487870619903</v>
      </c>
      <c r="I101" s="2">
        <v>0.31562499999999999</v>
      </c>
      <c r="J101" s="2">
        <v>0.32314629258517003</v>
      </c>
      <c r="K101" s="2">
        <v>0.33807491702228498</v>
      </c>
      <c r="L101" s="2">
        <v>0.34514078110808399</v>
      </c>
      <c r="M101" s="2">
        <v>0.355769230769231</v>
      </c>
      <c r="N101" s="2">
        <v>0.35767634854771801</v>
      </c>
    </row>
    <row r="102" spans="1:14" x14ac:dyDescent="0.3">
      <c r="A102" s="8" t="s">
        <v>196</v>
      </c>
      <c r="B102" s="8" t="s">
        <v>64</v>
      </c>
      <c r="C102" s="2">
        <v>0.17967599410898399</v>
      </c>
      <c r="D102" s="2">
        <v>0.17831669044222501</v>
      </c>
      <c r="E102" s="2">
        <v>0.19133034379671199</v>
      </c>
      <c r="F102" s="2">
        <v>0.18292682926829301</v>
      </c>
      <c r="G102" s="2">
        <v>0.177966101694915</v>
      </c>
      <c r="H102" s="2">
        <v>0.17493112947658401</v>
      </c>
      <c r="I102" s="2">
        <v>0.192098092643052</v>
      </c>
      <c r="J102" s="2">
        <v>0.199507389162562</v>
      </c>
      <c r="K102" s="2">
        <v>0.205156950672646</v>
      </c>
      <c r="L102" s="2">
        <v>0.21641791044776101</v>
      </c>
      <c r="M102" s="2">
        <v>0.215568862275449</v>
      </c>
      <c r="N102" s="2">
        <v>0.21892393320964801</v>
      </c>
    </row>
    <row r="103" spans="1:14" x14ac:dyDescent="0.3">
      <c r="A103" s="8" t="s">
        <v>196</v>
      </c>
      <c r="B103" s="8" t="s">
        <v>65</v>
      </c>
      <c r="C103" s="2">
        <v>0.109243697478992</v>
      </c>
      <c r="D103" s="2">
        <v>0.15625</v>
      </c>
      <c r="E103" s="2">
        <v>0.14159292035398199</v>
      </c>
      <c r="F103" s="2">
        <v>0.21782178217821799</v>
      </c>
      <c r="G103" s="2">
        <v>0.202247191011236</v>
      </c>
      <c r="H103" s="2">
        <v>0.20353982300885001</v>
      </c>
      <c r="I103" s="2">
        <v>0.13970588235294101</v>
      </c>
      <c r="J103" s="2">
        <v>0.13013698630136999</v>
      </c>
      <c r="K103" s="2">
        <v>0.13664596273291901</v>
      </c>
      <c r="L103" s="2">
        <v>0.123529411764706</v>
      </c>
      <c r="M103" s="2">
        <v>0.11229946524064199</v>
      </c>
      <c r="N103" s="2">
        <v>0.143564356435644</v>
      </c>
    </row>
    <row r="104" spans="1:14" x14ac:dyDescent="0.3">
      <c r="A104" s="8" t="s">
        <v>196</v>
      </c>
      <c r="B104" s="8" t="s">
        <v>66</v>
      </c>
      <c r="C104" s="2">
        <v>0</v>
      </c>
      <c r="D104" s="2">
        <v>0</v>
      </c>
      <c r="E104" s="2">
        <v>1</v>
      </c>
      <c r="F104" s="2">
        <v>0</v>
      </c>
      <c r="G104" s="2">
        <v>0</v>
      </c>
      <c r="H104" s="2">
        <v>0</v>
      </c>
      <c r="I104" s="2">
        <v>0</v>
      </c>
      <c r="J104" s="2">
        <v>0</v>
      </c>
      <c r="K104" s="2">
        <v>0</v>
      </c>
      <c r="L104" s="2">
        <v>0</v>
      </c>
      <c r="M104" s="2">
        <v>0</v>
      </c>
      <c r="N104" s="2">
        <v>0</v>
      </c>
    </row>
    <row r="105" spans="1:14" x14ac:dyDescent="0.3">
      <c r="A105" s="8" t="s">
        <v>196</v>
      </c>
      <c r="B105" s="8" t="s">
        <v>67</v>
      </c>
      <c r="C105" s="2">
        <v>0.61635944700460799</v>
      </c>
      <c r="D105" s="2">
        <v>0.62390350877193002</v>
      </c>
      <c r="E105" s="2">
        <v>0.60045662100456598</v>
      </c>
      <c r="F105" s="2">
        <v>0.56995412844036697</v>
      </c>
      <c r="G105" s="2">
        <v>0.55489260143198105</v>
      </c>
      <c r="H105" s="2">
        <v>0.54176610978520301</v>
      </c>
      <c r="I105" s="2">
        <v>0.54676258992805804</v>
      </c>
      <c r="J105" s="2">
        <v>0.52788104089219301</v>
      </c>
      <c r="K105" s="2">
        <v>0.52987012987013005</v>
      </c>
      <c r="L105" s="2">
        <v>0.522020725388601</v>
      </c>
      <c r="M105" s="2">
        <v>0.52788586251621294</v>
      </c>
      <c r="N105" s="2">
        <v>0.54342431761786603</v>
      </c>
    </row>
    <row r="106" spans="1:14" x14ac:dyDescent="0.3">
      <c r="A106" s="8" t="s">
        <v>196</v>
      </c>
      <c r="B106" s="8" t="s">
        <v>68</v>
      </c>
      <c r="C106" s="2">
        <v>0.65603003284842798</v>
      </c>
      <c r="D106" s="2">
        <v>0.65145985401459805</v>
      </c>
      <c r="E106" s="2">
        <v>0.63431848257609202</v>
      </c>
      <c r="F106" s="2">
        <v>0.62760084925689996</v>
      </c>
      <c r="G106" s="2">
        <v>0.63859790491539103</v>
      </c>
      <c r="H106" s="2">
        <v>0.63130914826498397</v>
      </c>
      <c r="I106" s="2">
        <v>0.62008400152730003</v>
      </c>
      <c r="J106" s="2">
        <v>0.600985221674877</v>
      </c>
      <c r="K106" s="2">
        <v>0.59096088112419298</v>
      </c>
      <c r="L106" s="2">
        <v>0.57443664573328401</v>
      </c>
      <c r="M106" s="2">
        <v>0.56429096252755295</v>
      </c>
      <c r="N106" s="2">
        <v>0.55116959064327498</v>
      </c>
    </row>
    <row r="107" spans="1:14" x14ac:dyDescent="0.3">
      <c r="A107" s="8" t="s">
        <v>196</v>
      </c>
      <c r="B107" s="8" t="s">
        <v>69</v>
      </c>
      <c r="C107" s="2">
        <v>0.74174372523117604</v>
      </c>
      <c r="D107" s="2">
        <v>0.73684210526315796</v>
      </c>
      <c r="E107" s="2">
        <v>0.73465592064476104</v>
      </c>
      <c r="F107" s="2">
        <v>0.72587329780935494</v>
      </c>
      <c r="G107" s="2">
        <v>0.70655926352128895</v>
      </c>
      <c r="H107" s="2">
        <v>0.69110512129380097</v>
      </c>
      <c r="I107" s="2">
        <v>0.68437499999999996</v>
      </c>
      <c r="J107" s="2">
        <v>0.67685370741482997</v>
      </c>
      <c r="K107" s="2">
        <v>0.66192508297771502</v>
      </c>
      <c r="L107" s="2">
        <v>0.65485921889191601</v>
      </c>
      <c r="M107" s="2">
        <v>0.64423076923076905</v>
      </c>
      <c r="N107" s="2">
        <v>0.64232365145228199</v>
      </c>
    </row>
    <row r="108" spans="1:14" x14ac:dyDescent="0.3">
      <c r="A108" s="8" t="s">
        <v>196</v>
      </c>
      <c r="B108" s="8" t="s">
        <v>70</v>
      </c>
      <c r="C108" s="2">
        <v>0.82032400589101595</v>
      </c>
      <c r="D108" s="2">
        <v>0.82168330955777502</v>
      </c>
      <c r="E108" s="2">
        <v>0.80866965620328801</v>
      </c>
      <c r="F108" s="2">
        <v>0.81707317073170704</v>
      </c>
      <c r="G108" s="2">
        <v>0.822033898305085</v>
      </c>
      <c r="H108" s="2">
        <v>0.82506887052341604</v>
      </c>
      <c r="I108" s="2">
        <v>0.807901907356948</v>
      </c>
      <c r="J108" s="2">
        <v>0.80049261083743795</v>
      </c>
      <c r="K108" s="2">
        <v>0.79484304932735395</v>
      </c>
      <c r="L108" s="2">
        <v>0.78358208955223896</v>
      </c>
      <c r="M108" s="2">
        <v>0.78443113772455098</v>
      </c>
      <c r="N108" s="2">
        <v>0.78107606679035202</v>
      </c>
    </row>
    <row r="109" spans="1:14" x14ac:dyDescent="0.3">
      <c r="A109" s="8" t="s">
        <v>196</v>
      </c>
      <c r="B109" s="8" t="s">
        <v>71</v>
      </c>
      <c r="C109" s="2">
        <v>0.89075630252100801</v>
      </c>
      <c r="D109" s="2">
        <v>0.84375</v>
      </c>
      <c r="E109" s="2">
        <v>0.85840707964601803</v>
      </c>
      <c r="F109" s="2">
        <v>0.78217821782178198</v>
      </c>
      <c r="G109" s="2">
        <v>0.797752808988764</v>
      </c>
      <c r="H109" s="2">
        <v>0.79646017699115002</v>
      </c>
      <c r="I109" s="2">
        <v>0.86029411764705899</v>
      </c>
      <c r="J109" s="2">
        <v>0.86986301369862995</v>
      </c>
      <c r="K109" s="2">
        <v>0.86335403726708104</v>
      </c>
      <c r="L109" s="2">
        <v>0.876470588235294</v>
      </c>
      <c r="M109" s="2">
        <v>0.88770053475935795</v>
      </c>
      <c r="N109" s="2">
        <v>0.85643564356435598</v>
      </c>
    </row>
    <row r="110" spans="1:14" x14ac:dyDescent="0.3">
      <c r="A110" s="8" t="s">
        <v>197</v>
      </c>
      <c r="B110" s="8" t="s">
        <v>60</v>
      </c>
      <c r="C110" s="2">
        <v>0</v>
      </c>
      <c r="D110" s="2">
        <v>0.33333333333333298</v>
      </c>
      <c r="E110" s="2">
        <v>0.66666666666666696</v>
      </c>
      <c r="F110" s="2">
        <v>0</v>
      </c>
      <c r="G110" s="2">
        <v>1</v>
      </c>
      <c r="H110" s="2">
        <v>0</v>
      </c>
      <c r="I110" s="2">
        <v>1</v>
      </c>
      <c r="J110" s="2">
        <v>1</v>
      </c>
      <c r="K110" s="2">
        <v>1</v>
      </c>
      <c r="L110" s="2">
        <v>1</v>
      </c>
      <c r="M110" s="2">
        <v>0</v>
      </c>
      <c r="N110" s="2">
        <v>0.5</v>
      </c>
    </row>
    <row r="111" spans="1:14" x14ac:dyDescent="0.3">
      <c r="A111" s="8" t="s">
        <v>197</v>
      </c>
      <c r="B111" s="8" t="s">
        <v>61</v>
      </c>
      <c r="C111" s="2">
        <v>0.47013977128335399</v>
      </c>
      <c r="D111" s="2">
        <v>0.46931818181818202</v>
      </c>
      <c r="E111" s="2">
        <v>0.48797376093294498</v>
      </c>
      <c r="F111" s="2">
        <v>0.49761467889908301</v>
      </c>
      <c r="G111" s="2">
        <v>0.52029391182645202</v>
      </c>
      <c r="H111" s="2">
        <v>0.532703742567331</v>
      </c>
      <c r="I111" s="2">
        <v>0.536242083040113</v>
      </c>
      <c r="J111" s="2">
        <v>0.54344624447717205</v>
      </c>
      <c r="K111" s="2">
        <v>0.552384393063584</v>
      </c>
      <c r="L111" s="2">
        <v>0.55371277798718399</v>
      </c>
      <c r="M111" s="2">
        <v>0.54015401540153996</v>
      </c>
      <c r="N111" s="2">
        <v>0.52239340738086704</v>
      </c>
    </row>
    <row r="112" spans="1:14" x14ac:dyDescent="0.3">
      <c r="A112" s="8" t="s">
        <v>197</v>
      </c>
      <c r="B112" s="8" t="s">
        <v>62</v>
      </c>
      <c r="C112" s="2">
        <v>0.421009605558962</v>
      </c>
      <c r="D112" s="2">
        <v>0.42845973416731797</v>
      </c>
      <c r="E112" s="2">
        <v>0.43012772351615303</v>
      </c>
      <c r="F112" s="2">
        <v>0.43620877129394697</v>
      </c>
      <c r="G112" s="2">
        <v>0.44229415904292801</v>
      </c>
      <c r="H112" s="2">
        <v>0.45112654582415701</v>
      </c>
      <c r="I112" s="2">
        <v>0.45541815815164299</v>
      </c>
      <c r="J112" s="2">
        <v>0.46225228059138102</v>
      </c>
      <c r="K112" s="2">
        <v>0.47069653267873601</v>
      </c>
      <c r="L112" s="2">
        <v>0.48530303030303001</v>
      </c>
      <c r="M112" s="2">
        <v>0.49355708720407598</v>
      </c>
      <c r="N112" s="2">
        <v>0.50321261682243001</v>
      </c>
    </row>
    <row r="113" spans="1:14" x14ac:dyDescent="0.3">
      <c r="A113" s="8" t="s">
        <v>197</v>
      </c>
      <c r="B113" s="8" t="s">
        <v>63</v>
      </c>
      <c r="C113" s="2">
        <v>0.33549222797927503</v>
      </c>
      <c r="D113" s="2">
        <v>0.35160227613057798</v>
      </c>
      <c r="E113" s="2">
        <v>0.35742518351213998</v>
      </c>
      <c r="F113" s="2">
        <v>0.36233450418805702</v>
      </c>
      <c r="G113" s="2">
        <v>0.37190293742017899</v>
      </c>
      <c r="H113" s="2">
        <v>0.377092938607134</v>
      </c>
      <c r="I113" s="2">
        <v>0.390815370196814</v>
      </c>
      <c r="J113" s="2">
        <v>0.40162089149031999</v>
      </c>
      <c r="K113" s="2">
        <v>0.40545808966861602</v>
      </c>
      <c r="L113" s="2">
        <v>0.41327713382507902</v>
      </c>
      <c r="M113" s="2">
        <v>0.42704339051463203</v>
      </c>
      <c r="N113" s="2">
        <v>0.43269605930550098</v>
      </c>
    </row>
    <row r="114" spans="1:14" x14ac:dyDescent="0.3">
      <c r="A114" s="8" t="s">
        <v>197</v>
      </c>
      <c r="B114" s="8" t="s">
        <v>64</v>
      </c>
      <c r="C114" s="2">
        <v>0.25510204081632698</v>
      </c>
      <c r="D114" s="2">
        <v>0.25650332728372699</v>
      </c>
      <c r="E114" s="2">
        <v>0.25604463732176103</v>
      </c>
      <c r="F114" s="2">
        <v>0.274183610597659</v>
      </c>
      <c r="G114" s="2">
        <v>0.267031630170316</v>
      </c>
      <c r="H114" s="2">
        <v>0.27203736135434903</v>
      </c>
      <c r="I114" s="2">
        <v>0.27644096250699501</v>
      </c>
      <c r="J114" s="2">
        <v>0.289318303811057</v>
      </c>
      <c r="K114" s="2">
        <v>0.30501738698460001</v>
      </c>
      <c r="L114" s="2">
        <v>0.30999517141477501</v>
      </c>
      <c r="M114" s="2">
        <v>0.31604827894501603</v>
      </c>
      <c r="N114" s="2">
        <v>0.32397317686504601</v>
      </c>
    </row>
    <row r="115" spans="1:14" x14ac:dyDescent="0.3">
      <c r="A115" s="8" t="s">
        <v>197</v>
      </c>
      <c r="B115" s="8" t="s">
        <v>65</v>
      </c>
      <c r="C115" s="2">
        <v>0.17464114832535901</v>
      </c>
      <c r="D115" s="2">
        <v>0.174224343675418</v>
      </c>
      <c r="E115" s="2">
        <v>0.16966580976863799</v>
      </c>
      <c r="F115" s="2">
        <v>0.134110787172012</v>
      </c>
      <c r="G115" s="2">
        <v>0.150395778364116</v>
      </c>
      <c r="H115" s="2">
        <v>0.16222760290556901</v>
      </c>
      <c r="I115" s="2">
        <v>0.16430020283975699</v>
      </c>
      <c r="J115" s="2">
        <v>0.166340508806262</v>
      </c>
      <c r="K115" s="2">
        <v>0.17217391304347801</v>
      </c>
      <c r="L115" s="2">
        <v>0.18336162988115501</v>
      </c>
      <c r="M115" s="2">
        <v>0.180487804878049</v>
      </c>
      <c r="N115" s="2">
        <v>0.19696969696969699</v>
      </c>
    </row>
    <row r="116" spans="1:14" x14ac:dyDescent="0.3">
      <c r="A116" s="8" t="s">
        <v>197</v>
      </c>
      <c r="B116" s="8" t="s">
        <v>66</v>
      </c>
      <c r="C116" s="2">
        <v>0</v>
      </c>
      <c r="D116" s="2">
        <v>0.66666666666666696</v>
      </c>
      <c r="E116" s="2">
        <v>0.33333333333333298</v>
      </c>
      <c r="F116" s="2">
        <v>0</v>
      </c>
      <c r="G116" s="2">
        <v>0</v>
      </c>
      <c r="H116" s="2">
        <v>1</v>
      </c>
      <c r="I116" s="2">
        <v>0</v>
      </c>
      <c r="J116" s="2">
        <v>0</v>
      </c>
      <c r="K116" s="2">
        <v>0</v>
      </c>
      <c r="L116" s="2">
        <v>0</v>
      </c>
      <c r="M116" s="2">
        <v>0</v>
      </c>
      <c r="N116" s="2">
        <v>0.5</v>
      </c>
    </row>
    <row r="117" spans="1:14" x14ac:dyDescent="0.3">
      <c r="A117" s="8" t="s">
        <v>197</v>
      </c>
      <c r="B117" s="8" t="s">
        <v>67</v>
      </c>
      <c r="C117" s="2">
        <v>0.52986022871664595</v>
      </c>
      <c r="D117" s="2">
        <v>0.53068181818181803</v>
      </c>
      <c r="E117" s="2">
        <v>0.51202623906705502</v>
      </c>
      <c r="F117" s="2">
        <v>0.50238532110091705</v>
      </c>
      <c r="G117" s="2">
        <v>0.47970608817354798</v>
      </c>
      <c r="H117" s="2">
        <v>0.467296257432669</v>
      </c>
      <c r="I117" s="2">
        <v>0.463757916959887</v>
      </c>
      <c r="J117" s="2">
        <v>0.45655375552282801</v>
      </c>
      <c r="K117" s="2">
        <v>0.447615606936416</v>
      </c>
      <c r="L117" s="2">
        <v>0.44628722201281601</v>
      </c>
      <c r="M117" s="2">
        <v>0.45984598459845999</v>
      </c>
      <c r="N117" s="2">
        <v>0.47760659261913302</v>
      </c>
    </row>
    <row r="118" spans="1:14" x14ac:dyDescent="0.3">
      <c r="A118" s="8" t="s">
        <v>197</v>
      </c>
      <c r="B118" s="8" t="s">
        <v>68</v>
      </c>
      <c r="C118" s="2">
        <v>0.57899039444103795</v>
      </c>
      <c r="D118" s="2">
        <v>0.57154026583268203</v>
      </c>
      <c r="E118" s="2">
        <v>0.56987227648384697</v>
      </c>
      <c r="F118" s="2">
        <v>0.56379122870605303</v>
      </c>
      <c r="G118" s="2">
        <v>0.55770584095707199</v>
      </c>
      <c r="H118" s="2">
        <v>0.54887345417584299</v>
      </c>
      <c r="I118" s="2">
        <v>0.54458184184835701</v>
      </c>
      <c r="J118" s="2">
        <v>0.53774771940861898</v>
      </c>
      <c r="K118" s="2">
        <v>0.52930346732126399</v>
      </c>
      <c r="L118" s="2">
        <v>0.51469696969696999</v>
      </c>
      <c r="M118" s="2">
        <v>0.50644291279592402</v>
      </c>
      <c r="N118" s="2">
        <v>0.49678738317756999</v>
      </c>
    </row>
    <row r="119" spans="1:14" x14ac:dyDescent="0.3">
      <c r="A119" s="8" t="s">
        <v>197</v>
      </c>
      <c r="B119" s="8" t="s">
        <v>69</v>
      </c>
      <c r="C119" s="2">
        <v>0.66450777202072497</v>
      </c>
      <c r="D119" s="2">
        <v>0.64839772386942196</v>
      </c>
      <c r="E119" s="2">
        <v>0.64257481648785997</v>
      </c>
      <c r="F119" s="2">
        <v>0.63766549581194298</v>
      </c>
      <c r="G119" s="2">
        <v>0.62809706257982101</v>
      </c>
      <c r="H119" s="2">
        <v>0.622907061392866</v>
      </c>
      <c r="I119" s="2">
        <v>0.60918462980318699</v>
      </c>
      <c r="J119" s="2">
        <v>0.59837910850968001</v>
      </c>
      <c r="K119" s="2">
        <v>0.59454191033138404</v>
      </c>
      <c r="L119" s="2">
        <v>0.58672286617492098</v>
      </c>
      <c r="M119" s="2">
        <v>0.57295660948536797</v>
      </c>
      <c r="N119" s="2">
        <v>0.56730394069449896</v>
      </c>
    </row>
    <row r="120" spans="1:14" x14ac:dyDescent="0.3">
      <c r="A120" s="8" t="s">
        <v>197</v>
      </c>
      <c r="B120" s="8" t="s">
        <v>70</v>
      </c>
      <c r="C120" s="2">
        <v>0.74489795918367396</v>
      </c>
      <c r="D120" s="2">
        <v>0.74349667271627295</v>
      </c>
      <c r="E120" s="2">
        <v>0.74395536267823903</v>
      </c>
      <c r="F120" s="2">
        <v>0.72581638940234094</v>
      </c>
      <c r="G120" s="2">
        <v>0.73296836982968405</v>
      </c>
      <c r="H120" s="2">
        <v>0.72796263864565103</v>
      </c>
      <c r="I120" s="2">
        <v>0.72355903749300499</v>
      </c>
      <c r="J120" s="2">
        <v>0.71068169618894295</v>
      </c>
      <c r="K120" s="2">
        <v>0.69498261301539999</v>
      </c>
      <c r="L120" s="2">
        <v>0.69000482858522405</v>
      </c>
      <c r="M120" s="2">
        <v>0.68395172105498403</v>
      </c>
      <c r="N120" s="2">
        <v>0.67602682313495399</v>
      </c>
    </row>
    <row r="121" spans="1:14" x14ac:dyDescent="0.3">
      <c r="A121" s="8" t="s">
        <v>197</v>
      </c>
      <c r="B121" s="8" t="s">
        <v>71</v>
      </c>
      <c r="C121" s="2">
        <v>0.82535885167464096</v>
      </c>
      <c r="D121" s="2">
        <v>0.82577565632458205</v>
      </c>
      <c r="E121" s="2">
        <v>0.83033419023136201</v>
      </c>
      <c r="F121" s="2">
        <v>0.86588921282798803</v>
      </c>
      <c r="G121" s="2">
        <v>0.849604221635884</v>
      </c>
      <c r="H121" s="2">
        <v>0.83777239709443097</v>
      </c>
      <c r="I121" s="2">
        <v>0.83569979716024301</v>
      </c>
      <c r="J121" s="2">
        <v>0.83365949119373794</v>
      </c>
      <c r="K121" s="2">
        <v>0.82782608695652204</v>
      </c>
      <c r="L121" s="2">
        <v>0.81663837011884599</v>
      </c>
      <c r="M121" s="2">
        <v>0.81951219512195095</v>
      </c>
      <c r="N121" s="2">
        <v>0.80303030303030298</v>
      </c>
    </row>
    <row r="122" spans="1:14" x14ac:dyDescent="0.3">
      <c r="A122" s="8" t="s">
        <v>198</v>
      </c>
      <c r="B122" s="8" t="s">
        <v>60</v>
      </c>
      <c r="C122" s="2">
        <v>1</v>
      </c>
      <c r="D122" s="2">
        <v>1</v>
      </c>
      <c r="E122" s="2">
        <v>0</v>
      </c>
      <c r="F122" s="2">
        <v>0</v>
      </c>
      <c r="G122" s="2">
        <v>1</v>
      </c>
      <c r="H122" s="2">
        <v>0</v>
      </c>
      <c r="I122" s="2">
        <v>0</v>
      </c>
      <c r="J122" s="2">
        <v>0</v>
      </c>
      <c r="K122" s="2">
        <v>0</v>
      </c>
      <c r="L122" s="2">
        <v>0</v>
      </c>
      <c r="M122" s="2">
        <v>0</v>
      </c>
      <c r="N122" s="2">
        <v>0</v>
      </c>
    </row>
    <row r="123" spans="1:14" x14ac:dyDescent="0.3">
      <c r="A123" s="8" t="s">
        <v>198</v>
      </c>
      <c r="B123" s="8" t="s">
        <v>61</v>
      </c>
      <c r="C123" s="2">
        <v>0.37073490813648302</v>
      </c>
      <c r="D123" s="2">
        <v>0.36272040302267</v>
      </c>
      <c r="E123" s="2">
        <v>0.36069651741293501</v>
      </c>
      <c r="F123" s="2">
        <v>0.38563327032136102</v>
      </c>
      <c r="G123" s="2">
        <v>0.40641025641025602</v>
      </c>
      <c r="H123" s="2">
        <v>0.422673656618611</v>
      </c>
      <c r="I123" s="2">
        <v>0.43763364219529599</v>
      </c>
      <c r="J123" s="2">
        <v>0.45058997050147498</v>
      </c>
      <c r="K123" s="2">
        <v>0.44880174291939001</v>
      </c>
      <c r="L123" s="2">
        <v>0.44584569732937701</v>
      </c>
      <c r="M123" s="2">
        <v>0.42596644784828602</v>
      </c>
      <c r="N123" s="2">
        <v>0.41276306856754902</v>
      </c>
    </row>
    <row r="124" spans="1:14" x14ac:dyDescent="0.3">
      <c r="A124" s="8" t="s">
        <v>198</v>
      </c>
      <c r="B124" s="8" t="s">
        <v>62</v>
      </c>
      <c r="C124" s="2">
        <v>0.32781456953642402</v>
      </c>
      <c r="D124" s="2">
        <v>0.33815261044176698</v>
      </c>
      <c r="E124" s="2">
        <v>0.33543141883031702</v>
      </c>
      <c r="F124" s="2">
        <v>0.33877967832524902</v>
      </c>
      <c r="G124" s="2">
        <v>0.33845403560107301</v>
      </c>
      <c r="H124" s="2">
        <v>0.34241706161137397</v>
      </c>
      <c r="I124" s="2">
        <v>0.35200918484500598</v>
      </c>
      <c r="J124" s="2">
        <v>0.36204576043068598</v>
      </c>
      <c r="K124" s="2">
        <v>0.37303171434908</v>
      </c>
      <c r="L124" s="2">
        <v>0.37948492185780303</v>
      </c>
      <c r="M124" s="2">
        <v>0.390638670166229</v>
      </c>
      <c r="N124" s="2">
        <v>0.39291183548457698</v>
      </c>
    </row>
    <row r="125" spans="1:14" x14ac:dyDescent="0.3">
      <c r="A125" s="8" t="s">
        <v>198</v>
      </c>
      <c r="B125" s="8" t="s">
        <v>63</v>
      </c>
      <c r="C125" s="2">
        <v>0.232876712328767</v>
      </c>
      <c r="D125" s="2">
        <v>0.241213466518683</v>
      </c>
      <c r="E125" s="2">
        <v>0.25213675213675202</v>
      </c>
      <c r="F125" s="2">
        <v>0.25144804088585998</v>
      </c>
      <c r="G125" s="2">
        <v>0.26512396694214901</v>
      </c>
      <c r="H125" s="2">
        <v>0.27937420178799499</v>
      </c>
      <c r="I125" s="2">
        <v>0.28261533761075502</v>
      </c>
      <c r="J125" s="2">
        <v>0.288467239845835</v>
      </c>
      <c r="K125" s="2">
        <v>0.30213980028530701</v>
      </c>
      <c r="L125" s="2">
        <v>0.31269091918911401</v>
      </c>
      <c r="M125" s="2">
        <v>0.32161351866993698</v>
      </c>
      <c r="N125" s="2">
        <v>0.33437256430241602</v>
      </c>
    </row>
    <row r="126" spans="1:14" x14ac:dyDescent="0.3">
      <c r="A126" s="8" t="s">
        <v>198</v>
      </c>
      <c r="B126" s="8" t="s">
        <v>64</v>
      </c>
      <c r="C126" s="2">
        <v>0.13238512035010899</v>
      </c>
      <c r="D126" s="2">
        <v>0.13584117032392901</v>
      </c>
      <c r="E126" s="2">
        <v>0.131130063965885</v>
      </c>
      <c r="F126" s="2">
        <v>0.14760914760914801</v>
      </c>
      <c r="G126" s="2">
        <v>0.15497076023391801</v>
      </c>
      <c r="H126" s="2">
        <v>0.154838709677419</v>
      </c>
      <c r="I126" s="2">
        <v>0.16148531951640799</v>
      </c>
      <c r="J126" s="2">
        <v>0.162921348314607</v>
      </c>
      <c r="K126" s="2">
        <v>0.16985294117647101</v>
      </c>
      <c r="L126" s="2">
        <v>0.180316586373021</v>
      </c>
      <c r="M126" s="2">
        <v>0.181199752628324</v>
      </c>
      <c r="N126" s="2">
        <v>0.19212962962963001</v>
      </c>
    </row>
    <row r="127" spans="1:14" x14ac:dyDescent="0.3">
      <c r="A127" s="8" t="s">
        <v>198</v>
      </c>
      <c r="B127" s="8" t="s">
        <v>65</v>
      </c>
      <c r="C127" s="2">
        <v>9.0277777777777804E-2</v>
      </c>
      <c r="D127" s="2">
        <v>7.5862068965517199E-2</v>
      </c>
      <c r="E127" s="2">
        <v>9.9173553719008295E-2</v>
      </c>
      <c r="F127" s="2">
        <v>0.12037037037037</v>
      </c>
      <c r="G127" s="2">
        <v>0.13008130081300801</v>
      </c>
      <c r="H127" s="2">
        <v>0.13868613138686101</v>
      </c>
      <c r="I127" s="2">
        <v>0.105960264900662</v>
      </c>
      <c r="J127" s="2">
        <v>0.119318181818182</v>
      </c>
      <c r="K127" s="2">
        <v>0.12195121951219499</v>
      </c>
      <c r="L127" s="2">
        <v>0.125</v>
      </c>
      <c r="M127" s="2">
        <v>0.11336032388664</v>
      </c>
      <c r="N127" s="2">
        <v>0.105263157894737</v>
      </c>
    </row>
    <row r="128" spans="1:14" x14ac:dyDescent="0.3">
      <c r="A128" s="8" t="s">
        <v>198</v>
      </c>
      <c r="B128" s="8" t="s">
        <v>66</v>
      </c>
      <c r="C128" s="2">
        <v>0</v>
      </c>
      <c r="D128" s="2">
        <v>0</v>
      </c>
      <c r="E128" s="2">
        <v>0</v>
      </c>
      <c r="F128" s="2">
        <v>0</v>
      </c>
      <c r="G128" s="2">
        <v>0</v>
      </c>
      <c r="H128" s="2">
        <v>0</v>
      </c>
      <c r="I128" s="2">
        <v>0</v>
      </c>
      <c r="J128" s="2">
        <v>1</v>
      </c>
      <c r="K128" s="2">
        <v>1</v>
      </c>
      <c r="L128" s="2">
        <v>0</v>
      </c>
      <c r="M128" s="2">
        <v>0</v>
      </c>
      <c r="N128" s="2">
        <v>0</v>
      </c>
    </row>
    <row r="129" spans="1:14" x14ac:dyDescent="0.3">
      <c r="A129" s="8" t="s">
        <v>198</v>
      </c>
      <c r="B129" s="8" t="s">
        <v>67</v>
      </c>
      <c r="C129" s="2">
        <v>0.62926509186351698</v>
      </c>
      <c r="D129" s="2">
        <v>0.63727959697733005</v>
      </c>
      <c r="E129" s="2">
        <v>0.63930348258706504</v>
      </c>
      <c r="F129" s="2">
        <v>0.61436672967863903</v>
      </c>
      <c r="G129" s="2">
        <v>0.59358974358974403</v>
      </c>
      <c r="H129" s="2">
        <v>0.577326343381389</v>
      </c>
      <c r="I129" s="2">
        <v>0.56236635780470401</v>
      </c>
      <c r="J129" s="2">
        <v>0.54941002949852502</v>
      </c>
      <c r="K129" s="2">
        <v>0.55119825708060999</v>
      </c>
      <c r="L129" s="2">
        <v>0.55415430267062304</v>
      </c>
      <c r="M129" s="2">
        <v>0.57403355215171403</v>
      </c>
      <c r="N129" s="2">
        <v>0.58723693143245104</v>
      </c>
    </row>
    <row r="130" spans="1:14" x14ac:dyDescent="0.3">
      <c r="A130" s="8" t="s">
        <v>198</v>
      </c>
      <c r="B130" s="8" t="s">
        <v>68</v>
      </c>
      <c r="C130" s="2">
        <v>0.67218543046357604</v>
      </c>
      <c r="D130" s="2">
        <v>0.66184738955823297</v>
      </c>
      <c r="E130" s="2">
        <v>0.66456858116968298</v>
      </c>
      <c r="F130" s="2">
        <v>0.66122032167475098</v>
      </c>
      <c r="G130" s="2">
        <v>0.66154596439892699</v>
      </c>
      <c r="H130" s="2">
        <v>0.65758293838862603</v>
      </c>
      <c r="I130" s="2">
        <v>0.64799081515499402</v>
      </c>
      <c r="J130" s="2">
        <v>0.63795423956931396</v>
      </c>
      <c r="K130" s="2">
        <v>0.62696828565092</v>
      </c>
      <c r="L130" s="2">
        <v>0.62051507814219697</v>
      </c>
      <c r="M130" s="2">
        <v>0.609361329833771</v>
      </c>
      <c r="N130" s="2">
        <v>0.60708816451542302</v>
      </c>
    </row>
    <row r="131" spans="1:14" x14ac:dyDescent="0.3">
      <c r="A131" s="8" t="s">
        <v>198</v>
      </c>
      <c r="B131" s="8" t="s">
        <v>69</v>
      </c>
      <c r="C131" s="2">
        <v>0.76712328767123295</v>
      </c>
      <c r="D131" s="2">
        <v>0.75878653348131697</v>
      </c>
      <c r="E131" s="2">
        <v>0.74786324786324798</v>
      </c>
      <c r="F131" s="2">
        <v>0.74855195911413996</v>
      </c>
      <c r="G131" s="2">
        <v>0.73487603305785099</v>
      </c>
      <c r="H131" s="2">
        <v>0.72062579821200501</v>
      </c>
      <c r="I131" s="2">
        <v>0.71738466238924503</v>
      </c>
      <c r="J131" s="2">
        <v>0.711532760154165</v>
      </c>
      <c r="K131" s="2">
        <v>0.69786019971469304</v>
      </c>
      <c r="L131" s="2">
        <v>0.68730908081088604</v>
      </c>
      <c r="M131" s="2">
        <v>0.67838648133006296</v>
      </c>
      <c r="N131" s="2">
        <v>0.66562743569758398</v>
      </c>
    </row>
    <row r="132" spans="1:14" x14ac:dyDescent="0.3">
      <c r="A132" s="8" t="s">
        <v>198</v>
      </c>
      <c r="B132" s="8" t="s">
        <v>70</v>
      </c>
      <c r="C132" s="2">
        <v>0.86761487964989104</v>
      </c>
      <c r="D132" s="2">
        <v>0.86415882967607105</v>
      </c>
      <c r="E132" s="2">
        <v>0.868869936034115</v>
      </c>
      <c r="F132" s="2">
        <v>0.85239085239085199</v>
      </c>
      <c r="G132" s="2">
        <v>0.84502923976608202</v>
      </c>
      <c r="H132" s="2">
        <v>0.84516129032258103</v>
      </c>
      <c r="I132" s="2">
        <v>0.83851468048359201</v>
      </c>
      <c r="J132" s="2">
        <v>0.83707865168539297</v>
      </c>
      <c r="K132" s="2">
        <v>0.83014705882352902</v>
      </c>
      <c r="L132" s="2">
        <v>0.81968341362697905</v>
      </c>
      <c r="M132" s="2">
        <v>0.818800247371676</v>
      </c>
      <c r="N132" s="2">
        <v>0.80787037037037002</v>
      </c>
    </row>
    <row r="133" spans="1:14" x14ac:dyDescent="0.3">
      <c r="A133" s="8" t="s">
        <v>198</v>
      </c>
      <c r="B133" s="8" t="s">
        <v>71</v>
      </c>
      <c r="C133" s="2">
        <v>0.90972222222222199</v>
      </c>
      <c r="D133" s="2">
        <v>0.92413793103448305</v>
      </c>
      <c r="E133" s="2">
        <v>0.90082644628099195</v>
      </c>
      <c r="F133" s="2">
        <v>0.87962962962962998</v>
      </c>
      <c r="G133" s="2">
        <v>0.86991869918699205</v>
      </c>
      <c r="H133" s="2">
        <v>0.86131386861313897</v>
      </c>
      <c r="I133" s="2">
        <v>0.89403973509933798</v>
      </c>
      <c r="J133" s="2">
        <v>0.88068181818181801</v>
      </c>
      <c r="K133" s="2">
        <v>0.87804878048780499</v>
      </c>
      <c r="L133" s="2">
        <v>0.875</v>
      </c>
      <c r="M133" s="2">
        <v>0.88663967611336003</v>
      </c>
      <c r="N133" s="2">
        <v>0.89473684210526305</v>
      </c>
    </row>
    <row r="134" spans="1:14" x14ac:dyDescent="0.3">
      <c r="A134" s="8" t="s">
        <v>199</v>
      </c>
      <c r="B134" s="8" t="s">
        <v>60</v>
      </c>
      <c r="C134" s="2">
        <v>0</v>
      </c>
      <c r="D134" s="2">
        <v>0</v>
      </c>
      <c r="E134" s="2">
        <v>0</v>
      </c>
      <c r="F134" s="2">
        <v>0</v>
      </c>
      <c r="G134" s="2">
        <v>0</v>
      </c>
      <c r="H134" s="2">
        <v>0</v>
      </c>
      <c r="I134" s="2">
        <v>0</v>
      </c>
      <c r="J134" s="2">
        <v>0</v>
      </c>
      <c r="K134" s="2">
        <v>0</v>
      </c>
      <c r="L134" s="2">
        <v>1</v>
      </c>
      <c r="M134" s="2">
        <v>0</v>
      </c>
      <c r="N134" s="2">
        <v>0</v>
      </c>
    </row>
    <row r="135" spans="1:14" x14ac:dyDescent="0.3">
      <c r="A135" s="8" t="s">
        <v>199</v>
      </c>
      <c r="B135" s="8" t="s">
        <v>61</v>
      </c>
      <c r="C135" s="2">
        <v>0.37629937629937599</v>
      </c>
      <c r="D135" s="2">
        <v>0.39708802117802799</v>
      </c>
      <c r="E135" s="2">
        <v>0.40733830845771102</v>
      </c>
      <c r="F135" s="2">
        <v>0.42245295262816401</v>
      </c>
      <c r="G135" s="2">
        <v>0.43704197201865402</v>
      </c>
      <c r="H135" s="2">
        <v>0.45173998686802402</v>
      </c>
      <c r="I135" s="2">
        <v>0.46170212765957402</v>
      </c>
      <c r="J135" s="2">
        <v>0.47615499254843502</v>
      </c>
      <c r="K135" s="2">
        <v>0.46923647146034098</v>
      </c>
      <c r="L135" s="2">
        <v>0.46681580909768799</v>
      </c>
      <c r="M135" s="2">
        <v>0.46643356643356598</v>
      </c>
      <c r="N135" s="2">
        <v>0.45702864756828798</v>
      </c>
    </row>
    <row r="136" spans="1:14" x14ac:dyDescent="0.3">
      <c r="A136" s="8" t="s">
        <v>199</v>
      </c>
      <c r="B136" s="8" t="s">
        <v>62</v>
      </c>
      <c r="C136" s="2">
        <v>0.33144560357675101</v>
      </c>
      <c r="D136" s="2">
        <v>0.34088927637314698</v>
      </c>
      <c r="E136" s="2">
        <v>0.35037334865020098</v>
      </c>
      <c r="F136" s="2">
        <v>0.35768051296347902</v>
      </c>
      <c r="G136" s="2">
        <v>0.36526458616010898</v>
      </c>
      <c r="H136" s="2">
        <v>0.36792452830188699</v>
      </c>
      <c r="I136" s="2">
        <v>0.38005249343831998</v>
      </c>
      <c r="J136" s="2">
        <v>0.38823227132579702</v>
      </c>
      <c r="K136" s="2">
        <v>0.401413784397879</v>
      </c>
      <c r="L136" s="2">
        <v>0.40752823086574702</v>
      </c>
      <c r="M136" s="2">
        <v>0.42222779729051702</v>
      </c>
      <c r="N136" s="2">
        <v>0.44311972180824599</v>
      </c>
    </row>
    <row r="137" spans="1:14" x14ac:dyDescent="0.3">
      <c r="A137" s="8" t="s">
        <v>199</v>
      </c>
      <c r="B137" s="8" t="s">
        <v>63</v>
      </c>
      <c r="C137" s="2">
        <v>0.235021097046413</v>
      </c>
      <c r="D137" s="2">
        <v>0.243589743589744</v>
      </c>
      <c r="E137" s="2">
        <v>0.25467860048820201</v>
      </c>
      <c r="F137" s="2">
        <v>0.25390625</v>
      </c>
      <c r="G137" s="2">
        <v>0.26793721973094198</v>
      </c>
      <c r="H137" s="2">
        <v>0.28024337866857602</v>
      </c>
      <c r="I137" s="2">
        <v>0.28999651446496999</v>
      </c>
      <c r="J137" s="2">
        <v>0.30165149983147999</v>
      </c>
      <c r="K137" s="2">
        <v>0.31649282920469402</v>
      </c>
      <c r="L137" s="2">
        <v>0.33466995681678002</v>
      </c>
      <c r="M137" s="2">
        <v>0.34242878560719597</v>
      </c>
      <c r="N137" s="2">
        <v>0.34939411425274097</v>
      </c>
    </row>
    <row r="138" spans="1:14" x14ac:dyDescent="0.3">
      <c r="A138" s="8" t="s">
        <v>199</v>
      </c>
      <c r="B138" s="8" t="s">
        <v>64</v>
      </c>
      <c r="C138" s="2">
        <v>0.141235813366961</v>
      </c>
      <c r="D138" s="2">
        <v>0.14319526627218901</v>
      </c>
      <c r="E138" s="2">
        <v>0.15055079559363499</v>
      </c>
      <c r="F138" s="2">
        <v>0.165249088699879</v>
      </c>
      <c r="G138" s="2">
        <v>0.17626728110599099</v>
      </c>
      <c r="H138" s="2">
        <v>0.16806722689075601</v>
      </c>
      <c r="I138" s="2">
        <v>0.173748819641171</v>
      </c>
      <c r="J138" s="2">
        <v>0.17216117216117199</v>
      </c>
      <c r="K138" s="2">
        <v>0.17572156196944</v>
      </c>
      <c r="L138" s="2">
        <v>0.180314309346567</v>
      </c>
      <c r="M138" s="2">
        <v>0.189628482972136</v>
      </c>
      <c r="N138" s="2">
        <v>0.198817442719882</v>
      </c>
    </row>
    <row r="139" spans="1:14" x14ac:dyDescent="0.3">
      <c r="A139" s="8" t="s">
        <v>199</v>
      </c>
      <c r="B139" s="8" t="s">
        <v>65</v>
      </c>
      <c r="C139" s="2">
        <v>7.9207920792079195E-2</v>
      </c>
      <c r="D139" s="2">
        <v>8.8495575221238895E-2</v>
      </c>
      <c r="E139" s="2">
        <v>8.0808080808080801E-2</v>
      </c>
      <c r="F139" s="2">
        <v>5.95238095238095E-2</v>
      </c>
      <c r="G139" s="2">
        <v>5.4945054945054903E-2</v>
      </c>
      <c r="H139" s="2">
        <v>8.9285714285714302E-2</v>
      </c>
      <c r="I139" s="2">
        <v>9.4827586206896505E-2</v>
      </c>
      <c r="J139" s="2">
        <v>8.4615384615384606E-2</v>
      </c>
      <c r="K139" s="2">
        <v>9.1503267973856203E-2</v>
      </c>
      <c r="L139" s="2">
        <v>8.5889570552147201E-2</v>
      </c>
      <c r="M139" s="2">
        <v>0.112903225806452</v>
      </c>
      <c r="N139" s="2">
        <v>0.118226600985222</v>
      </c>
    </row>
    <row r="140" spans="1:14" x14ac:dyDescent="0.3">
      <c r="A140" s="8" t="s">
        <v>199</v>
      </c>
      <c r="B140" s="8" t="s">
        <v>66</v>
      </c>
      <c r="C140" s="2">
        <v>0</v>
      </c>
      <c r="D140" s="2">
        <v>0</v>
      </c>
      <c r="E140" s="2">
        <v>0</v>
      </c>
      <c r="F140" s="2">
        <v>0</v>
      </c>
      <c r="G140" s="2">
        <v>0</v>
      </c>
      <c r="H140" s="2">
        <v>0</v>
      </c>
      <c r="I140" s="2">
        <v>0</v>
      </c>
      <c r="J140" s="2">
        <v>0</v>
      </c>
      <c r="K140" s="2">
        <v>0</v>
      </c>
      <c r="L140" s="2">
        <v>0</v>
      </c>
      <c r="M140" s="2">
        <v>0</v>
      </c>
      <c r="N140" s="2">
        <v>1</v>
      </c>
    </row>
    <row r="141" spans="1:14" x14ac:dyDescent="0.3">
      <c r="A141" s="8" t="s">
        <v>199</v>
      </c>
      <c r="B141" s="8" t="s">
        <v>67</v>
      </c>
      <c r="C141" s="2">
        <v>0.62370062370062396</v>
      </c>
      <c r="D141" s="2">
        <v>0.60291197882197201</v>
      </c>
      <c r="E141" s="2">
        <v>0.59266169154228898</v>
      </c>
      <c r="F141" s="2">
        <v>0.57754704737183604</v>
      </c>
      <c r="G141" s="2">
        <v>0.56295802798134598</v>
      </c>
      <c r="H141" s="2">
        <v>0.54826001313197603</v>
      </c>
      <c r="I141" s="2">
        <v>0.53829787234042603</v>
      </c>
      <c r="J141" s="2">
        <v>0.52384500745156504</v>
      </c>
      <c r="K141" s="2">
        <v>0.53076352853965902</v>
      </c>
      <c r="L141" s="2">
        <v>0.53318419090231195</v>
      </c>
      <c r="M141" s="2">
        <v>0.53356643356643396</v>
      </c>
      <c r="N141" s="2">
        <v>0.54297135243171202</v>
      </c>
    </row>
    <row r="142" spans="1:14" x14ac:dyDescent="0.3">
      <c r="A142" s="8" t="s">
        <v>199</v>
      </c>
      <c r="B142" s="8" t="s">
        <v>68</v>
      </c>
      <c r="C142" s="2">
        <v>0.66855439642324899</v>
      </c>
      <c r="D142" s="2">
        <v>0.65911072362685297</v>
      </c>
      <c r="E142" s="2">
        <v>0.64962665134979902</v>
      </c>
      <c r="F142" s="2">
        <v>0.64231948703652098</v>
      </c>
      <c r="G142" s="2">
        <v>0.63473541383989096</v>
      </c>
      <c r="H142" s="2">
        <v>0.63207547169811296</v>
      </c>
      <c r="I142" s="2">
        <v>0.61994750656167996</v>
      </c>
      <c r="J142" s="2">
        <v>0.61176772867420304</v>
      </c>
      <c r="K142" s="2">
        <v>0.598586215602121</v>
      </c>
      <c r="L142" s="2">
        <v>0.59247176913425303</v>
      </c>
      <c r="M142" s="2">
        <v>0.57777220270948304</v>
      </c>
      <c r="N142" s="2">
        <v>0.55688027819175401</v>
      </c>
    </row>
    <row r="143" spans="1:14" x14ac:dyDescent="0.3">
      <c r="A143" s="8" t="s">
        <v>199</v>
      </c>
      <c r="B143" s="8" t="s">
        <v>69</v>
      </c>
      <c r="C143" s="2">
        <v>0.76497890295358695</v>
      </c>
      <c r="D143" s="2">
        <v>0.75641025641025605</v>
      </c>
      <c r="E143" s="2">
        <v>0.74532139951179799</v>
      </c>
      <c r="F143" s="2">
        <v>0.74609375</v>
      </c>
      <c r="G143" s="2">
        <v>0.73206278026905802</v>
      </c>
      <c r="H143" s="2">
        <v>0.71975662133142404</v>
      </c>
      <c r="I143" s="2">
        <v>0.71000348553503001</v>
      </c>
      <c r="J143" s="2">
        <v>0.69834850016852001</v>
      </c>
      <c r="K143" s="2">
        <v>0.68350717079530598</v>
      </c>
      <c r="L143" s="2">
        <v>0.66533004318321998</v>
      </c>
      <c r="M143" s="2">
        <v>0.65757121439280397</v>
      </c>
      <c r="N143" s="2">
        <v>0.65060588574725897</v>
      </c>
    </row>
    <row r="144" spans="1:14" x14ac:dyDescent="0.3">
      <c r="A144" s="8" t="s">
        <v>199</v>
      </c>
      <c r="B144" s="8" t="s">
        <v>70</v>
      </c>
      <c r="C144" s="2">
        <v>0.858764186633039</v>
      </c>
      <c r="D144" s="2">
        <v>0.85680473372781096</v>
      </c>
      <c r="E144" s="2">
        <v>0.84944920440636495</v>
      </c>
      <c r="F144" s="2">
        <v>0.83475091130012102</v>
      </c>
      <c r="G144" s="2">
        <v>0.82373271889400901</v>
      </c>
      <c r="H144" s="2">
        <v>0.83193277310924396</v>
      </c>
      <c r="I144" s="2">
        <v>0.82625118035882905</v>
      </c>
      <c r="J144" s="2">
        <v>0.82783882783882801</v>
      </c>
      <c r="K144" s="2">
        <v>0.82427843803056</v>
      </c>
      <c r="L144" s="2">
        <v>0.819685690653433</v>
      </c>
      <c r="M144" s="2">
        <v>0.81037151702786403</v>
      </c>
      <c r="N144" s="2">
        <v>0.801182557280118</v>
      </c>
    </row>
    <row r="145" spans="1:14" x14ac:dyDescent="0.3">
      <c r="A145" s="8" t="s">
        <v>199</v>
      </c>
      <c r="B145" s="8" t="s">
        <v>71</v>
      </c>
      <c r="C145" s="2">
        <v>0.92079207920792105</v>
      </c>
      <c r="D145" s="2">
        <v>0.91150442477876104</v>
      </c>
      <c r="E145" s="2">
        <v>0.919191919191919</v>
      </c>
      <c r="F145" s="2">
        <v>0.94047619047619002</v>
      </c>
      <c r="G145" s="2">
        <v>0.94505494505494503</v>
      </c>
      <c r="H145" s="2">
        <v>0.91071428571428603</v>
      </c>
      <c r="I145" s="2">
        <v>0.90517241379310298</v>
      </c>
      <c r="J145" s="2">
        <v>0.91538461538461502</v>
      </c>
      <c r="K145" s="2">
        <v>0.908496732026144</v>
      </c>
      <c r="L145" s="2">
        <v>0.91411042944785303</v>
      </c>
      <c r="M145" s="2">
        <v>0.88709677419354804</v>
      </c>
      <c r="N145" s="2">
        <v>0.88177339901477803</v>
      </c>
    </row>
    <row r="146" spans="1:14" x14ac:dyDescent="0.3">
      <c r="A146" s="8" t="s">
        <v>200</v>
      </c>
      <c r="B146" s="8" t="s">
        <v>60</v>
      </c>
      <c r="C146" s="2">
        <v>0</v>
      </c>
      <c r="D146" s="2">
        <v>0</v>
      </c>
      <c r="E146" s="2">
        <v>0</v>
      </c>
      <c r="F146" s="2">
        <v>0</v>
      </c>
      <c r="G146" s="2">
        <v>1</v>
      </c>
      <c r="H146" s="2">
        <v>0</v>
      </c>
      <c r="I146" s="2">
        <v>0</v>
      </c>
      <c r="J146" s="2">
        <v>0.66666666666666696</v>
      </c>
      <c r="K146" s="2">
        <v>0</v>
      </c>
      <c r="L146" s="2">
        <v>0</v>
      </c>
      <c r="M146" s="2">
        <v>0</v>
      </c>
      <c r="N146" s="2">
        <v>0.5</v>
      </c>
    </row>
    <row r="147" spans="1:14" x14ac:dyDescent="0.3">
      <c r="A147" s="8" t="s">
        <v>200</v>
      </c>
      <c r="B147" s="8" t="s">
        <v>61</v>
      </c>
      <c r="C147" s="2">
        <v>0.381322957198444</v>
      </c>
      <c r="D147" s="2">
        <v>0.38095238095238099</v>
      </c>
      <c r="E147" s="2">
        <v>0.37890353920888298</v>
      </c>
      <c r="F147" s="2">
        <v>0.39273235499650599</v>
      </c>
      <c r="G147" s="2">
        <v>0.42796005706134099</v>
      </c>
      <c r="H147" s="2">
        <v>0.46013167520116999</v>
      </c>
      <c r="I147" s="2">
        <v>0.49191176470588199</v>
      </c>
      <c r="J147" s="2">
        <v>0.50486163051608102</v>
      </c>
      <c r="K147" s="2">
        <v>0.50112697220135205</v>
      </c>
      <c r="L147" s="2">
        <v>0.502586844050259</v>
      </c>
      <c r="M147" s="2">
        <v>0.49448123620309098</v>
      </c>
      <c r="N147" s="2">
        <v>0.475795297372061</v>
      </c>
    </row>
    <row r="148" spans="1:14" x14ac:dyDescent="0.3">
      <c r="A148" s="8" t="s">
        <v>200</v>
      </c>
      <c r="B148" s="8" t="s">
        <v>62</v>
      </c>
      <c r="C148" s="2">
        <v>0.326458036984353</v>
      </c>
      <c r="D148" s="2">
        <v>0.33704347826087</v>
      </c>
      <c r="E148" s="2">
        <v>0.33880147304988301</v>
      </c>
      <c r="F148" s="2">
        <v>0.340719332048812</v>
      </c>
      <c r="G148" s="2">
        <v>0.33623639191290799</v>
      </c>
      <c r="H148" s="2">
        <v>0.34740358335864002</v>
      </c>
      <c r="I148" s="2">
        <v>0.35976331360946701</v>
      </c>
      <c r="J148" s="2">
        <v>0.376964847099171</v>
      </c>
      <c r="K148" s="2">
        <v>0.39279731993299799</v>
      </c>
      <c r="L148" s="2">
        <v>0.40509836519811598</v>
      </c>
      <c r="M148" s="2">
        <v>0.41967484155414703</v>
      </c>
      <c r="N148" s="2">
        <v>0.42679296346414097</v>
      </c>
    </row>
    <row r="149" spans="1:14" x14ac:dyDescent="0.3">
      <c r="A149" s="8" t="s">
        <v>200</v>
      </c>
      <c r="B149" s="8" t="s">
        <v>63</v>
      </c>
      <c r="C149" s="2">
        <v>0.23569553805774299</v>
      </c>
      <c r="D149" s="2">
        <v>0.243667679837893</v>
      </c>
      <c r="E149" s="2">
        <v>0.25422909618173001</v>
      </c>
      <c r="F149" s="2">
        <v>0.26844070961717997</v>
      </c>
      <c r="G149" s="2">
        <v>0.27987278509768299</v>
      </c>
      <c r="H149" s="2">
        <v>0.28651685393258403</v>
      </c>
      <c r="I149" s="2">
        <v>0.293968789540278</v>
      </c>
      <c r="J149" s="2">
        <v>0.30412164865946401</v>
      </c>
      <c r="K149" s="2">
        <v>0.31372549019607798</v>
      </c>
      <c r="L149" s="2">
        <v>0.31834795321637399</v>
      </c>
      <c r="M149" s="2">
        <v>0.32742440041710102</v>
      </c>
      <c r="N149" s="2">
        <v>0.33861720067453599</v>
      </c>
    </row>
    <row r="150" spans="1:14" x14ac:dyDescent="0.3">
      <c r="A150" s="8" t="s">
        <v>200</v>
      </c>
      <c r="B150" s="8" t="s">
        <v>64</v>
      </c>
      <c r="C150" s="2">
        <v>0.131953428201811</v>
      </c>
      <c r="D150" s="2">
        <v>0.15128205128205099</v>
      </c>
      <c r="E150" s="2">
        <v>0.15335868187579199</v>
      </c>
      <c r="F150" s="2">
        <v>0.14612452350698901</v>
      </c>
      <c r="G150" s="2">
        <v>0.16326530612244899</v>
      </c>
      <c r="H150" s="2">
        <v>0.16206896551724101</v>
      </c>
      <c r="I150" s="2">
        <v>0.16337719298245601</v>
      </c>
      <c r="J150" s="2">
        <v>0.17590618336887001</v>
      </c>
      <c r="K150" s="2">
        <v>0.185365853658537</v>
      </c>
      <c r="L150" s="2">
        <v>0.18320610687022901</v>
      </c>
      <c r="M150" s="2">
        <v>0.18722271517302599</v>
      </c>
      <c r="N150" s="2">
        <v>0.193627450980392</v>
      </c>
    </row>
    <row r="151" spans="1:14" x14ac:dyDescent="0.3">
      <c r="A151" s="8" t="s">
        <v>200</v>
      </c>
      <c r="B151" s="8" t="s">
        <v>65</v>
      </c>
      <c r="C151" s="2">
        <v>6.7164179104477598E-2</v>
      </c>
      <c r="D151" s="2">
        <v>3.2520325203252001E-2</v>
      </c>
      <c r="E151" s="2">
        <v>4.80769230769231E-2</v>
      </c>
      <c r="F151" s="2">
        <v>5.4347826086956499E-2</v>
      </c>
      <c r="G151" s="2">
        <v>7.3394495412843999E-2</v>
      </c>
      <c r="H151" s="2">
        <v>6.5217391304347797E-2</v>
      </c>
      <c r="I151" s="2">
        <v>8.2191780821917804E-2</v>
      </c>
      <c r="J151" s="2">
        <v>8.6956521739130405E-2</v>
      </c>
      <c r="K151" s="2">
        <v>9.1954022988505704E-2</v>
      </c>
      <c r="L151" s="2">
        <v>9.71428571428571E-2</v>
      </c>
      <c r="M151" s="2">
        <v>7.2916666666666699E-2</v>
      </c>
      <c r="N151" s="2">
        <v>7.3170731707317097E-2</v>
      </c>
    </row>
    <row r="152" spans="1:14" x14ac:dyDescent="0.3">
      <c r="A152" s="8" t="s">
        <v>200</v>
      </c>
      <c r="B152" s="8" t="s">
        <v>66</v>
      </c>
      <c r="C152" s="2">
        <v>0</v>
      </c>
      <c r="D152" s="2">
        <v>0</v>
      </c>
      <c r="E152" s="2">
        <v>0</v>
      </c>
      <c r="F152" s="2">
        <v>0</v>
      </c>
      <c r="G152" s="2">
        <v>0</v>
      </c>
      <c r="H152" s="2">
        <v>0</v>
      </c>
      <c r="I152" s="2">
        <v>0</v>
      </c>
      <c r="J152" s="2">
        <v>0.33333333333333298</v>
      </c>
      <c r="K152" s="2">
        <v>0</v>
      </c>
      <c r="L152" s="2">
        <v>0</v>
      </c>
      <c r="M152" s="2">
        <v>0</v>
      </c>
      <c r="N152" s="2">
        <v>0.5</v>
      </c>
    </row>
    <row r="153" spans="1:14" x14ac:dyDescent="0.3">
      <c r="A153" s="8" t="s">
        <v>200</v>
      </c>
      <c r="B153" s="8" t="s">
        <v>67</v>
      </c>
      <c r="C153" s="2">
        <v>0.618677042801556</v>
      </c>
      <c r="D153" s="2">
        <v>0.61904761904761896</v>
      </c>
      <c r="E153" s="2">
        <v>0.62109646079111702</v>
      </c>
      <c r="F153" s="2">
        <v>0.60726764500349395</v>
      </c>
      <c r="G153" s="2">
        <v>0.57203994293865901</v>
      </c>
      <c r="H153" s="2">
        <v>0.53986832479882996</v>
      </c>
      <c r="I153" s="2">
        <v>0.50808823529411795</v>
      </c>
      <c r="J153" s="2">
        <v>0.49513836948391898</v>
      </c>
      <c r="K153" s="2">
        <v>0.49887302779864801</v>
      </c>
      <c r="L153" s="2">
        <v>0.497413155949741</v>
      </c>
      <c r="M153" s="2">
        <v>0.50551876379690996</v>
      </c>
      <c r="N153" s="2">
        <v>0.52420470262793895</v>
      </c>
    </row>
    <row r="154" spans="1:14" x14ac:dyDescent="0.3">
      <c r="A154" s="8" t="s">
        <v>200</v>
      </c>
      <c r="B154" s="8" t="s">
        <v>68</v>
      </c>
      <c r="C154" s="2">
        <v>0.67354196301564695</v>
      </c>
      <c r="D154" s="2">
        <v>0.66295652173913</v>
      </c>
      <c r="E154" s="2">
        <v>0.66119852695011705</v>
      </c>
      <c r="F154" s="2">
        <v>0.659280667951188</v>
      </c>
      <c r="G154" s="2">
        <v>0.66376360808709201</v>
      </c>
      <c r="H154" s="2">
        <v>0.65259641664136003</v>
      </c>
      <c r="I154" s="2">
        <v>0.64023668639053299</v>
      </c>
      <c r="J154" s="2">
        <v>0.623035152900829</v>
      </c>
      <c r="K154" s="2">
        <v>0.60720268006700195</v>
      </c>
      <c r="L154" s="2">
        <v>0.59490163480188396</v>
      </c>
      <c r="M154" s="2">
        <v>0.58032515844585297</v>
      </c>
      <c r="N154" s="2">
        <v>0.57320703653585903</v>
      </c>
    </row>
    <row r="155" spans="1:14" x14ac:dyDescent="0.3">
      <c r="A155" s="8" t="s">
        <v>200</v>
      </c>
      <c r="B155" s="8" t="s">
        <v>69</v>
      </c>
      <c r="C155" s="2">
        <v>0.76430446194225699</v>
      </c>
      <c r="D155" s="2">
        <v>0.75633232016210705</v>
      </c>
      <c r="E155" s="2">
        <v>0.74577090381827005</v>
      </c>
      <c r="F155" s="2">
        <v>0.73155929038281997</v>
      </c>
      <c r="G155" s="2">
        <v>0.72012721490231701</v>
      </c>
      <c r="H155" s="2">
        <v>0.71348314606741603</v>
      </c>
      <c r="I155" s="2">
        <v>0.70603121045972195</v>
      </c>
      <c r="J155" s="2">
        <v>0.69587835134053599</v>
      </c>
      <c r="K155" s="2">
        <v>0.68627450980392202</v>
      </c>
      <c r="L155" s="2">
        <v>0.68165204678362601</v>
      </c>
      <c r="M155" s="2">
        <v>0.67257559958289903</v>
      </c>
      <c r="N155" s="2">
        <v>0.66138279932546395</v>
      </c>
    </row>
    <row r="156" spans="1:14" x14ac:dyDescent="0.3">
      <c r="A156" s="8" t="s">
        <v>200</v>
      </c>
      <c r="B156" s="8" t="s">
        <v>70</v>
      </c>
      <c r="C156" s="2">
        <v>0.868046571798189</v>
      </c>
      <c r="D156" s="2">
        <v>0.84871794871794903</v>
      </c>
      <c r="E156" s="2">
        <v>0.84664131812420795</v>
      </c>
      <c r="F156" s="2">
        <v>0.85387547649301099</v>
      </c>
      <c r="G156" s="2">
        <v>0.83673469387755095</v>
      </c>
      <c r="H156" s="2">
        <v>0.83793103448275896</v>
      </c>
      <c r="I156" s="2">
        <v>0.83662280701754399</v>
      </c>
      <c r="J156" s="2">
        <v>0.82409381663113002</v>
      </c>
      <c r="K156" s="2">
        <v>0.81463414634146303</v>
      </c>
      <c r="L156" s="2">
        <v>0.81679389312977102</v>
      </c>
      <c r="M156" s="2">
        <v>0.81277728482697398</v>
      </c>
      <c r="N156" s="2">
        <v>0.80637254901960798</v>
      </c>
    </row>
    <row r="157" spans="1:14" x14ac:dyDescent="0.3">
      <c r="A157" s="8" t="s">
        <v>200</v>
      </c>
      <c r="B157" s="8" t="s">
        <v>71</v>
      </c>
      <c r="C157" s="2">
        <v>0.93283582089552197</v>
      </c>
      <c r="D157" s="2">
        <v>0.96747967479674801</v>
      </c>
      <c r="E157" s="2">
        <v>0.95192307692307698</v>
      </c>
      <c r="F157" s="2">
        <v>0.94565217391304301</v>
      </c>
      <c r="G157" s="2">
        <v>0.92660550458715596</v>
      </c>
      <c r="H157" s="2">
        <v>0.934782608695652</v>
      </c>
      <c r="I157" s="2">
        <v>0.91780821917808197</v>
      </c>
      <c r="J157" s="2">
        <v>0.91304347826086996</v>
      </c>
      <c r="K157" s="2">
        <v>0.90804597701149403</v>
      </c>
      <c r="L157" s="2">
        <v>0.90285714285714302</v>
      </c>
      <c r="M157" s="2">
        <v>0.92708333333333304</v>
      </c>
      <c r="N157" s="2">
        <v>0.92682926829268297</v>
      </c>
    </row>
    <row r="158" spans="1:14" x14ac:dyDescent="0.3">
      <c r="A158" s="8" t="s">
        <v>201</v>
      </c>
      <c r="B158" s="8" t="s">
        <v>60</v>
      </c>
      <c r="C158" s="2">
        <v>0</v>
      </c>
      <c r="D158" s="2">
        <v>1</v>
      </c>
      <c r="E158" s="2">
        <v>0</v>
      </c>
      <c r="F158" s="2">
        <v>0</v>
      </c>
      <c r="G158" s="2">
        <v>0</v>
      </c>
      <c r="H158" s="2">
        <v>0</v>
      </c>
      <c r="I158" s="2">
        <v>0</v>
      </c>
      <c r="J158" s="2">
        <v>0</v>
      </c>
      <c r="K158" s="2">
        <v>0</v>
      </c>
      <c r="L158" s="2">
        <v>0</v>
      </c>
      <c r="M158" s="2">
        <v>0</v>
      </c>
      <c r="N158" s="2">
        <v>0</v>
      </c>
    </row>
    <row r="159" spans="1:14" x14ac:dyDescent="0.3">
      <c r="A159" s="8" t="s">
        <v>201</v>
      </c>
      <c r="B159" s="8" t="s">
        <v>61</v>
      </c>
      <c r="C159" s="2">
        <v>0.41499628804751298</v>
      </c>
      <c r="D159" s="2">
        <v>0.41498559077809799</v>
      </c>
      <c r="E159" s="2">
        <v>0.42339832869080801</v>
      </c>
      <c r="F159" s="2">
        <v>0.44270122783083199</v>
      </c>
      <c r="G159" s="2">
        <v>0.44219653179190699</v>
      </c>
      <c r="H159" s="2">
        <v>0.45833333333333298</v>
      </c>
      <c r="I159" s="2">
        <v>0.472434915773354</v>
      </c>
      <c r="J159" s="2">
        <v>0.48576078112286403</v>
      </c>
      <c r="K159" s="2">
        <v>0.49832775919732403</v>
      </c>
      <c r="L159" s="2">
        <v>0.49081803005008301</v>
      </c>
      <c r="M159" s="2">
        <v>0.48514056224899599</v>
      </c>
      <c r="N159" s="2">
        <v>0.45587106676899503</v>
      </c>
    </row>
    <row r="160" spans="1:14" x14ac:dyDescent="0.3">
      <c r="A160" s="8" t="s">
        <v>201</v>
      </c>
      <c r="B160" s="8" t="s">
        <v>62</v>
      </c>
      <c r="C160" s="2">
        <v>0.361922714420358</v>
      </c>
      <c r="D160" s="2">
        <v>0.369477911646586</v>
      </c>
      <c r="E160" s="2">
        <v>0.38230972671172497</v>
      </c>
      <c r="F160" s="2">
        <v>0.38481375358166198</v>
      </c>
      <c r="G160" s="2">
        <v>0.403513587702443</v>
      </c>
      <c r="H160" s="2">
        <v>0.41033839594990701</v>
      </c>
      <c r="I160" s="2">
        <v>0.42138364779874199</v>
      </c>
      <c r="J160" s="2">
        <v>0.42587394743557</v>
      </c>
      <c r="K160" s="2">
        <v>0.43465272591486198</v>
      </c>
      <c r="L160" s="2">
        <v>0.44006891459512698</v>
      </c>
      <c r="M160" s="2">
        <v>0.447309695016117</v>
      </c>
      <c r="N160" s="2">
        <v>0.46353913466212898</v>
      </c>
    </row>
    <row r="161" spans="1:14" x14ac:dyDescent="0.3">
      <c r="A161" s="8" t="s">
        <v>201</v>
      </c>
      <c r="B161" s="8" t="s">
        <v>63</v>
      </c>
      <c r="C161" s="2">
        <v>0.27906976744186002</v>
      </c>
      <c r="D161" s="2">
        <v>0.28583617747440299</v>
      </c>
      <c r="E161" s="2">
        <v>0.28875000000000001</v>
      </c>
      <c r="F161" s="2">
        <v>0.30531324345757299</v>
      </c>
      <c r="G161" s="2">
        <v>0.31328992723094601</v>
      </c>
      <c r="H161" s="2">
        <v>0.322462440454379</v>
      </c>
      <c r="I161" s="2">
        <v>0.33043780403057699</v>
      </c>
      <c r="J161" s="2">
        <v>0.33997972287935102</v>
      </c>
      <c r="K161" s="2">
        <v>0.346899224806202</v>
      </c>
      <c r="L161" s="2">
        <v>0.35405657444824401</v>
      </c>
      <c r="M161" s="2">
        <v>0.368891537544696</v>
      </c>
      <c r="N161" s="2">
        <v>0.37874423963133602</v>
      </c>
    </row>
    <row r="162" spans="1:14" x14ac:dyDescent="0.3">
      <c r="A162" s="8" t="s">
        <v>201</v>
      </c>
      <c r="B162" s="8" t="s">
        <v>64</v>
      </c>
      <c r="C162" s="2">
        <v>0.184815184815185</v>
      </c>
      <c r="D162" s="2">
        <v>0.185840707964602</v>
      </c>
      <c r="E162" s="2">
        <v>0.194075587334014</v>
      </c>
      <c r="F162" s="2">
        <v>0.19364754098360701</v>
      </c>
      <c r="G162" s="2">
        <v>0.19686581782566101</v>
      </c>
      <c r="H162" s="2">
        <v>0.20223671947809899</v>
      </c>
      <c r="I162" s="2">
        <v>0.19737991266375501</v>
      </c>
      <c r="J162" s="2">
        <v>0.206924979389942</v>
      </c>
      <c r="K162" s="2">
        <v>0.212586339217191</v>
      </c>
      <c r="L162" s="2">
        <v>0.22863403944485</v>
      </c>
      <c r="M162" s="2">
        <v>0.235416666666667</v>
      </c>
      <c r="N162" s="2">
        <v>0.24835742444152401</v>
      </c>
    </row>
    <row r="163" spans="1:14" x14ac:dyDescent="0.3">
      <c r="A163" s="8" t="s">
        <v>201</v>
      </c>
      <c r="B163" s="8" t="s">
        <v>65</v>
      </c>
      <c r="C163" s="2">
        <v>0.13145539906103301</v>
      </c>
      <c r="D163" s="2">
        <v>0.125</v>
      </c>
      <c r="E163" s="2">
        <v>0.115384615384615</v>
      </c>
      <c r="F163" s="2">
        <v>9.6296296296296297E-2</v>
      </c>
      <c r="G163" s="2">
        <v>0.11333333333333299</v>
      </c>
      <c r="H163" s="2">
        <v>0.116959064327485</v>
      </c>
      <c r="I163" s="2">
        <v>0.131979695431472</v>
      </c>
      <c r="J163" s="2">
        <v>0.14009661835748799</v>
      </c>
      <c r="K163" s="2">
        <v>0.15859030837004401</v>
      </c>
      <c r="L163" s="2">
        <v>0.136170212765957</v>
      </c>
      <c r="M163" s="2">
        <v>0.14179104477611901</v>
      </c>
      <c r="N163" s="2">
        <v>0.147435897435897</v>
      </c>
    </row>
    <row r="164" spans="1:14" x14ac:dyDescent="0.3">
      <c r="A164" s="8" t="s">
        <v>201</v>
      </c>
      <c r="B164" s="8" t="s">
        <v>66</v>
      </c>
      <c r="C164" s="2">
        <v>1</v>
      </c>
      <c r="D164" s="2">
        <v>0</v>
      </c>
      <c r="E164" s="2">
        <v>0</v>
      </c>
      <c r="F164" s="2">
        <v>0</v>
      </c>
      <c r="G164" s="2">
        <v>0</v>
      </c>
      <c r="H164" s="2">
        <v>0</v>
      </c>
      <c r="I164" s="2">
        <v>0</v>
      </c>
      <c r="J164" s="2">
        <v>0</v>
      </c>
      <c r="K164" s="2">
        <v>0</v>
      </c>
      <c r="L164" s="2">
        <v>0</v>
      </c>
      <c r="M164" s="2">
        <v>0</v>
      </c>
      <c r="N164" s="2">
        <v>0</v>
      </c>
    </row>
    <row r="165" spans="1:14" x14ac:dyDescent="0.3">
      <c r="A165" s="8" t="s">
        <v>201</v>
      </c>
      <c r="B165" s="8" t="s">
        <v>67</v>
      </c>
      <c r="C165" s="2">
        <v>0.58500371195248702</v>
      </c>
      <c r="D165" s="2">
        <v>0.58501440922190195</v>
      </c>
      <c r="E165" s="2">
        <v>0.57660167130919204</v>
      </c>
      <c r="F165" s="2">
        <v>0.55729877216916801</v>
      </c>
      <c r="G165" s="2">
        <v>0.55780346820809201</v>
      </c>
      <c r="H165" s="2">
        <v>0.54166666666666696</v>
      </c>
      <c r="I165" s="2">
        <v>0.52756508422664605</v>
      </c>
      <c r="J165" s="2">
        <v>0.51423921887713597</v>
      </c>
      <c r="K165" s="2">
        <v>0.50167224080267603</v>
      </c>
      <c r="L165" s="2">
        <v>0.50918196994991605</v>
      </c>
      <c r="M165" s="2">
        <v>0.51485943775100396</v>
      </c>
      <c r="N165" s="2">
        <v>0.54412893323100497</v>
      </c>
    </row>
    <row r="166" spans="1:14" x14ac:dyDescent="0.3">
      <c r="A166" s="8" t="s">
        <v>201</v>
      </c>
      <c r="B166" s="8" t="s">
        <v>68</v>
      </c>
      <c r="C166" s="2">
        <v>0.63807728557964205</v>
      </c>
      <c r="D166" s="2">
        <v>0.63052208835341395</v>
      </c>
      <c r="E166" s="2">
        <v>0.61769027328827497</v>
      </c>
      <c r="F166" s="2">
        <v>0.61518624641833797</v>
      </c>
      <c r="G166" s="2">
        <v>0.59648641229755694</v>
      </c>
      <c r="H166" s="2">
        <v>0.58966160405009305</v>
      </c>
      <c r="I166" s="2">
        <v>0.57861635220125796</v>
      </c>
      <c r="J166" s="2">
        <v>0.57412605256442995</v>
      </c>
      <c r="K166" s="2">
        <v>0.56534727408513796</v>
      </c>
      <c r="L166" s="2">
        <v>0.55993108540487302</v>
      </c>
      <c r="M166" s="2">
        <v>0.55269030498388305</v>
      </c>
      <c r="N166" s="2">
        <v>0.53646086533787096</v>
      </c>
    </row>
    <row r="167" spans="1:14" x14ac:dyDescent="0.3">
      <c r="A167" s="8" t="s">
        <v>201</v>
      </c>
      <c r="B167" s="8" t="s">
        <v>69</v>
      </c>
      <c r="C167" s="2">
        <v>0.72093023255813904</v>
      </c>
      <c r="D167" s="2">
        <v>0.71416382252559696</v>
      </c>
      <c r="E167" s="2">
        <v>0.71125000000000005</v>
      </c>
      <c r="F167" s="2">
        <v>0.69468675654242695</v>
      </c>
      <c r="G167" s="2">
        <v>0.68671007276905405</v>
      </c>
      <c r="H167" s="2">
        <v>0.677537559545621</v>
      </c>
      <c r="I167" s="2">
        <v>0.66956219596942301</v>
      </c>
      <c r="J167" s="2">
        <v>0.66002027712064903</v>
      </c>
      <c r="K167" s="2">
        <v>0.65310077519379806</v>
      </c>
      <c r="L167" s="2">
        <v>0.64594342555175599</v>
      </c>
      <c r="M167" s="2">
        <v>0.63110846245530405</v>
      </c>
      <c r="N167" s="2">
        <v>0.62125576036866403</v>
      </c>
    </row>
    <row r="168" spans="1:14" x14ac:dyDescent="0.3">
      <c r="A168" s="8" t="s">
        <v>201</v>
      </c>
      <c r="B168" s="8" t="s">
        <v>70</v>
      </c>
      <c r="C168" s="2">
        <v>0.815184815184815</v>
      </c>
      <c r="D168" s="2">
        <v>0.81415929203539805</v>
      </c>
      <c r="E168" s="2">
        <v>0.80592441266598602</v>
      </c>
      <c r="F168" s="2">
        <v>0.80635245901639296</v>
      </c>
      <c r="G168" s="2">
        <v>0.80313418217433896</v>
      </c>
      <c r="H168" s="2">
        <v>0.79776328052190104</v>
      </c>
      <c r="I168" s="2">
        <v>0.80262008733624501</v>
      </c>
      <c r="J168" s="2">
        <v>0.79307502061005797</v>
      </c>
      <c r="K168" s="2">
        <v>0.78741366078280906</v>
      </c>
      <c r="L168" s="2">
        <v>0.77136596055515005</v>
      </c>
      <c r="M168" s="2">
        <v>0.76458333333333295</v>
      </c>
      <c r="N168" s="2">
        <v>0.75164257555847602</v>
      </c>
    </row>
    <row r="169" spans="1:14" x14ac:dyDescent="0.3">
      <c r="A169" s="8" t="s">
        <v>201</v>
      </c>
      <c r="B169" s="8" t="s">
        <v>71</v>
      </c>
      <c r="C169" s="2">
        <v>0.86854460093896702</v>
      </c>
      <c r="D169" s="2">
        <v>0.875</v>
      </c>
      <c r="E169" s="2">
        <v>0.88461538461538503</v>
      </c>
      <c r="F169" s="2">
        <v>0.90370370370370401</v>
      </c>
      <c r="G169" s="2">
        <v>0.88666666666666705</v>
      </c>
      <c r="H169" s="2">
        <v>0.88304093567251496</v>
      </c>
      <c r="I169" s="2">
        <v>0.86802030456852797</v>
      </c>
      <c r="J169" s="2">
        <v>0.85990338164251201</v>
      </c>
      <c r="K169" s="2">
        <v>0.84140969162995605</v>
      </c>
      <c r="L169" s="2">
        <v>0.86382978723404302</v>
      </c>
      <c r="M169" s="2">
        <v>0.85820895522388096</v>
      </c>
      <c r="N169" s="2">
        <v>0.85256410256410298</v>
      </c>
    </row>
    <row r="170" spans="1:14" x14ac:dyDescent="0.3">
      <c r="A170" s="8" t="s">
        <v>202</v>
      </c>
      <c r="B170" s="8" t="s">
        <v>60</v>
      </c>
      <c r="C170" s="2">
        <v>0</v>
      </c>
      <c r="D170" s="2">
        <v>1</v>
      </c>
      <c r="E170" s="2">
        <v>0</v>
      </c>
      <c r="F170" s="2">
        <v>0</v>
      </c>
      <c r="G170" s="2">
        <v>0</v>
      </c>
      <c r="H170" s="2">
        <v>0</v>
      </c>
      <c r="I170" s="2">
        <v>0</v>
      </c>
      <c r="J170" s="2">
        <v>0</v>
      </c>
      <c r="K170" s="2">
        <v>0</v>
      </c>
      <c r="L170" s="2">
        <v>0</v>
      </c>
      <c r="M170" s="2">
        <v>0</v>
      </c>
      <c r="N170" s="2">
        <v>0</v>
      </c>
    </row>
    <row r="171" spans="1:14" x14ac:dyDescent="0.3">
      <c r="A171" s="8" t="s">
        <v>202</v>
      </c>
      <c r="B171" s="8" t="s">
        <v>61</v>
      </c>
      <c r="C171" s="2">
        <v>0.37008871989860598</v>
      </c>
      <c r="D171" s="2">
        <v>0.40786240786240802</v>
      </c>
      <c r="E171" s="2">
        <v>0.41358760429082198</v>
      </c>
      <c r="F171" s="2">
        <v>0.44571428571428601</v>
      </c>
      <c r="G171" s="2">
        <v>0.450867052023121</v>
      </c>
      <c r="H171" s="2">
        <v>0.434117647058824</v>
      </c>
      <c r="I171" s="2">
        <v>0.44252873563218398</v>
      </c>
      <c r="J171" s="2">
        <v>0.47646383467279002</v>
      </c>
      <c r="K171" s="2">
        <v>0.47701149425287398</v>
      </c>
      <c r="L171" s="2">
        <v>0.47963800904977399</v>
      </c>
      <c r="M171" s="2">
        <v>0.48054679284963198</v>
      </c>
      <c r="N171" s="2">
        <v>0.490644490644491</v>
      </c>
    </row>
    <row r="172" spans="1:14" x14ac:dyDescent="0.3">
      <c r="A172" s="8" t="s">
        <v>202</v>
      </c>
      <c r="B172" s="8" t="s">
        <v>62</v>
      </c>
      <c r="C172" s="2">
        <v>0.34443923040825902</v>
      </c>
      <c r="D172" s="2">
        <v>0.35077343039126502</v>
      </c>
      <c r="E172" s="2">
        <v>0.35853227232537599</v>
      </c>
      <c r="F172" s="2">
        <v>0.36869565217391298</v>
      </c>
      <c r="G172" s="2">
        <v>0.381864623243934</v>
      </c>
      <c r="H172" s="2">
        <v>0.40421052631578902</v>
      </c>
      <c r="I172" s="2">
        <v>0.41680327868852501</v>
      </c>
      <c r="J172" s="2">
        <v>0.416699801192843</v>
      </c>
      <c r="K172" s="2">
        <v>0.42829230168034399</v>
      </c>
      <c r="L172" s="2">
        <v>0.44027831465017397</v>
      </c>
      <c r="M172" s="2">
        <v>0.45844607653652902</v>
      </c>
      <c r="N172" s="2">
        <v>0.47074468085106402</v>
      </c>
    </row>
    <row r="173" spans="1:14" x14ac:dyDescent="0.3">
      <c r="A173" s="8" t="s">
        <v>202</v>
      </c>
      <c r="B173" s="8" t="s">
        <v>63</v>
      </c>
      <c r="C173" s="2">
        <v>0.26416430594900803</v>
      </c>
      <c r="D173" s="2">
        <v>0.26748971193415599</v>
      </c>
      <c r="E173" s="2">
        <v>0.272010512483574</v>
      </c>
      <c r="F173" s="2">
        <v>0.28312500000000002</v>
      </c>
      <c r="G173" s="2">
        <v>0.29478054567022499</v>
      </c>
      <c r="H173" s="2">
        <v>0.30094392004442</v>
      </c>
      <c r="I173" s="2">
        <v>0.31649650725416401</v>
      </c>
      <c r="J173" s="2">
        <v>0.32381940840684997</v>
      </c>
      <c r="K173" s="2">
        <v>0.339622641509434</v>
      </c>
      <c r="L173" s="2">
        <v>0.34763948497854102</v>
      </c>
      <c r="M173" s="2">
        <v>0.36397058823529399</v>
      </c>
      <c r="N173" s="2">
        <v>0.36938508504142997</v>
      </c>
    </row>
    <row r="174" spans="1:14" x14ac:dyDescent="0.3">
      <c r="A174" s="8" t="s">
        <v>202</v>
      </c>
      <c r="B174" s="8" t="s">
        <v>64</v>
      </c>
      <c r="C174" s="2">
        <v>0.13973799126637601</v>
      </c>
      <c r="D174" s="2">
        <v>0.13987473903966599</v>
      </c>
      <c r="E174" s="2">
        <v>0.151709401709402</v>
      </c>
      <c r="F174" s="2">
        <v>0.17029702970297</v>
      </c>
      <c r="G174" s="2">
        <v>0.177570093457944</v>
      </c>
      <c r="H174" s="2">
        <v>0.19831932773109201</v>
      </c>
      <c r="I174" s="2">
        <v>0.204283360790774</v>
      </c>
      <c r="J174" s="2">
        <v>0.22152886115444601</v>
      </c>
      <c r="K174" s="2">
        <v>0.219917012448133</v>
      </c>
      <c r="L174" s="2">
        <v>0.232073011734029</v>
      </c>
      <c r="M174" s="2">
        <v>0.230769230769231</v>
      </c>
      <c r="N174" s="2">
        <v>0.24553039332538701</v>
      </c>
    </row>
    <row r="175" spans="1:14" x14ac:dyDescent="0.3">
      <c r="A175" s="8" t="s">
        <v>202</v>
      </c>
      <c r="B175" s="8" t="s">
        <v>65</v>
      </c>
      <c r="C175" s="2">
        <v>0.151898734177215</v>
      </c>
      <c r="D175" s="2">
        <v>0.180722891566265</v>
      </c>
      <c r="E175" s="2">
        <v>0.18461538461538499</v>
      </c>
      <c r="F175" s="2">
        <v>0.16326530612244899</v>
      </c>
      <c r="G175" s="2">
        <v>7.4074074074074098E-2</v>
      </c>
      <c r="H175" s="2">
        <v>9.2307692307692299E-2</v>
      </c>
      <c r="I175" s="2">
        <v>9.45945945945946E-2</v>
      </c>
      <c r="J175" s="2">
        <v>0.119047619047619</v>
      </c>
      <c r="K175" s="2">
        <v>0.1</v>
      </c>
      <c r="L175" s="2">
        <v>0.12121212121212099</v>
      </c>
      <c r="M175" s="2">
        <v>0.16239316239316201</v>
      </c>
      <c r="N175" s="2">
        <v>0.155555555555556</v>
      </c>
    </row>
    <row r="176" spans="1:14" x14ac:dyDescent="0.3">
      <c r="A176" s="8" t="s">
        <v>202</v>
      </c>
      <c r="B176" s="8" t="s">
        <v>66</v>
      </c>
      <c r="C176" s="2">
        <v>1</v>
      </c>
      <c r="D176" s="2">
        <v>0</v>
      </c>
      <c r="E176" s="2">
        <v>0</v>
      </c>
      <c r="F176" s="2">
        <v>0</v>
      </c>
      <c r="G176" s="2">
        <v>0</v>
      </c>
      <c r="H176" s="2">
        <v>0</v>
      </c>
      <c r="I176" s="2">
        <v>0</v>
      </c>
      <c r="J176" s="2">
        <v>0</v>
      </c>
      <c r="K176" s="2">
        <v>1</v>
      </c>
      <c r="L176" s="2">
        <v>0</v>
      </c>
      <c r="M176" s="2">
        <v>0</v>
      </c>
      <c r="N176" s="2">
        <v>0</v>
      </c>
    </row>
    <row r="177" spans="1:15" x14ac:dyDescent="0.3">
      <c r="A177" s="8" t="s">
        <v>202</v>
      </c>
      <c r="B177" s="8" t="s">
        <v>67</v>
      </c>
      <c r="C177" s="2">
        <v>0.62991128010139397</v>
      </c>
      <c r="D177" s="2">
        <v>0.59213759213759198</v>
      </c>
      <c r="E177" s="2">
        <v>0.58641239570917802</v>
      </c>
      <c r="F177" s="2">
        <v>0.55428571428571405</v>
      </c>
      <c r="G177" s="2">
        <v>0.54913294797687895</v>
      </c>
      <c r="H177" s="2">
        <v>0.56588235294117695</v>
      </c>
      <c r="I177" s="2">
        <v>0.55747126436781602</v>
      </c>
      <c r="J177" s="2">
        <v>0.52353616532721003</v>
      </c>
      <c r="K177" s="2">
        <v>0.52298850574712596</v>
      </c>
      <c r="L177" s="2">
        <v>0.52036199095022595</v>
      </c>
      <c r="M177" s="2">
        <v>0.51945320715036802</v>
      </c>
      <c r="N177" s="2">
        <v>0.509355509355509</v>
      </c>
    </row>
    <row r="178" spans="1:15" x14ac:dyDescent="0.3">
      <c r="A178" s="8" t="s">
        <v>202</v>
      </c>
      <c r="B178" s="8" t="s">
        <v>68</v>
      </c>
      <c r="C178" s="2">
        <v>0.65556076959174103</v>
      </c>
      <c r="D178" s="2">
        <v>0.64922656960873504</v>
      </c>
      <c r="E178" s="2">
        <v>0.64146772767462401</v>
      </c>
      <c r="F178" s="2">
        <v>0.63130434782608702</v>
      </c>
      <c r="G178" s="2">
        <v>0.618135376756066</v>
      </c>
      <c r="H178" s="2">
        <v>0.59578947368421098</v>
      </c>
      <c r="I178" s="2">
        <v>0.58319672131147504</v>
      </c>
      <c r="J178" s="2">
        <v>0.583300198807157</v>
      </c>
      <c r="K178" s="2">
        <v>0.57170769831965595</v>
      </c>
      <c r="L178" s="2">
        <v>0.55972168534982603</v>
      </c>
      <c r="M178" s="2">
        <v>0.54155392346347098</v>
      </c>
      <c r="N178" s="2">
        <v>0.52925531914893598</v>
      </c>
    </row>
    <row r="179" spans="1:15" x14ac:dyDescent="0.3">
      <c r="A179" s="8" t="s">
        <v>202</v>
      </c>
      <c r="B179" s="8" t="s">
        <v>69</v>
      </c>
      <c r="C179" s="2">
        <v>0.73583569405099103</v>
      </c>
      <c r="D179" s="2">
        <v>0.73251028806584395</v>
      </c>
      <c r="E179" s="2">
        <v>0.727989487516426</v>
      </c>
      <c r="F179" s="2">
        <v>0.71687500000000004</v>
      </c>
      <c r="G179" s="2">
        <v>0.70521945432977495</v>
      </c>
      <c r="H179" s="2">
        <v>0.69905607995557995</v>
      </c>
      <c r="I179" s="2">
        <v>0.68350349274583599</v>
      </c>
      <c r="J179" s="2">
        <v>0.67618059159315003</v>
      </c>
      <c r="K179" s="2">
        <v>0.660377358490566</v>
      </c>
      <c r="L179" s="2">
        <v>0.65236051502145898</v>
      </c>
      <c r="M179" s="2">
        <v>0.63602941176470595</v>
      </c>
      <c r="N179" s="2">
        <v>0.63061491495857003</v>
      </c>
    </row>
    <row r="180" spans="1:15" x14ac:dyDescent="0.3">
      <c r="A180" s="8" t="s">
        <v>202</v>
      </c>
      <c r="B180" s="8" t="s">
        <v>70</v>
      </c>
      <c r="C180" s="2">
        <v>0.86026200873362402</v>
      </c>
      <c r="D180" s="2">
        <v>0.86012526096033404</v>
      </c>
      <c r="E180" s="2">
        <v>0.84829059829059805</v>
      </c>
      <c r="F180" s="2">
        <v>0.82970297029703</v>
      </c>
      <c r="G180" s="2">
        <v>0.82242990654205606</v>
      </c>
      <c r="H180" s="2">
        <v>0.80168067226890805</v>
      </c>
      <c r="I180" s="2">
        <v>0.79571663920922597</v>
      </c>
      <c r="J180" s="2">
        <v>0.77847113884555397</v>
      </c>
      <c r="K180" s="2">
        <v>0.780082987551867</v>
      </c>
      <c r="L180" s="2">
        <v>0.76792698826597094</v>
      </c>
      <c r="M180" s="2">
        <v>0.76923076923076905</v>
      </c>
      <c r="N180" s="2">
        <v>0.75446960667461305</v>
      </c>
    </row>
    <row r="181" spans="1:15" x14ac:dyDescent="0.3">
      <c r="A181" s="8" t="s">
        <v>202</v>
      </c>
      <c r="B181" s="8" t="s">
        <v>71</v>
      </c>
      <c r="C181" s="2">
        <v>0.848101265822785</v>
      </c>
      <c r="D181" s="2">
        <v>0.81927710843373502</v>
      </c>
      <c r="E181" s="2">
        <v>0.81538461538461504</v>
      </c>
      <c r="F181" s="2">
        <v>0.83673469387755095</v>
      </c>
      <c r="G181" s="2">
        <v>0.92592592592592604</v>
      </c>
      <c r="H181" s="2">
        <v>0.90769230769230802</v>
      </c>
      <c r="I181" s="2">
        <v>0.90540540540540504</v>
      </c>
      <c r="J181" s="2">
        <v>0.88095238095238104</v>
      </c>
      <c r="K181" s="2">
        <v>0.9</v>
      </c>
      <c r="L181" s="2">
        <v>0.87878787878787901</v>
      </c>
      <c r="M181" s="2">
        <v>0.83760683760683796</v>
      </c>
      <c r="N181" s="2">
        <v>0.844444444444444</v>
      </c>
    </row>
    <row r="182" spans="1:15" x14ac:dyDescent="0.3">
      <c r="A182" s="15"/>
      <c r="B182" s="15"/>
    </row>
    <row r="183" spans="1:15" x14ac:dyDescent="0.3">
      <c r="A183" s="15"/>
      <c r="B183" s="15"/>
    </row>
    <row r="184" spans="1:15" x14ac:dyDescent="0.3">
      <c r="A184" s="15"/>
      <c r="B184" s="13"/>
      <c r="C184" s="20" t="s">
        <v>36</v>
      </c>
      <c r="D184" s="20"/>
      <c r="E184" s="20"/>
      <c r="F184" s="20"/>
      <c r="G184" s="20"/>
      <c r="H184" s="20"/>
      <c r="I184" s="20"/>
      <c r="J184" s="20"/>
      <c r="K184" s="20"/>
      <c r="L184" s="20"/>
      <c r="M184" s="20"/>
      <c r="N184" s="6" t="s">
        <v>37</v>
      </c>
      <c r="O184" s="6" t="s">
        <v>38</v>
      </c>
    </row>
    <row r="185" spans="1:15" x14ac:dyDescent="0.3">
      <c r="A185" s="9" t="s">
        <v>39</v>
      </c>
      <c r="B185" s="9" t="s">
        <v>39</v>
      </c>
      <c r="C185" s="4" t="s">
        <v>18</v>
      </c>
      <c r="D185" s="4" t="s">
        <v>19</v>
      </c>
      <c r="E185" s="4" t="s">
        <v>20</v>
      </c>
      <c r="F185" s="4" t="s">
        <v>21</v>
      </c>
      <c r="G185" s="4" t="s">
        <v>22</v>
      </c>
      <c r="H185" s="4" t="s">
        <v>23</v>
      </c>
      <c r="I185" s="4" t="s">
        <v>24</v>
      </c>
      <c r="J185" s="4" t="s">
        <v>25</v>
      </c>
      <c r="K185" s="4" t="s">
        <v>26</v>
      </c>
      <c r="L185" s="4" t="s">
        <v>27</v>
      </c>
      <c r="M185" s="4" t="s">
        <v>28</v>
      </c>
      <c r="N185" s="4" t="s">
        <v>29</v>
      </c>
      <c r="O185" s="4" t="s">
        <v>30</v>
      </c>
    </row>
    <row r="186" spans="1:15" x14ac:dyDescent="0.3">
      <c r="A186" s="8" t="s">
        <v>196</v>
      </c>
      <c r="B186" s="8" t="s">
        <v>60</v>
      </c>
      <c r="C186" s="2">
        <v>0</v>
      </c>
      <c r="D186" s="2">
        <v>0</v>
      </c>
      <c r="E186" s="2">
        <v>0</v>
      </c>
      <c r="F186" s="2">
        <v>0</v>
      </c>
      <c r="G186" s="2">
        <v>-1</v>
      </c>
      <c r="H186" s="2">
        <v>0</v>
      </c>
      <c r="I186" s="2">
        <v>-1</v>
      </c>
      <c r="J186" s="2">
        <v>0</v>
      </c>
      <c r="K186" s="2">
        <v>0</v>
      </c>
      <c r="L186" s="2">
        <v>0</v>
      </c>
      <c r="M186" s="2">
        <v>0</v>
      </c>
      <c r="N186" s="3">
        <v>0</v>
      </c>
      <c r="O186" s="3">
        <v>0</v>
      </c>
    </row>
    <row r="187" spans="1:15" x14ac:dyDescent="0.3">
      <c r="A187" s="8" t="s">
        <v>196</v>
      </c>
      <c r="B187" s="8" t="s">
        <v>61</v>
      </c>
      <c r="C187" s="2">
        <v>3.0030030030029999E-2</v>
      </c>
      <c r="D187" s="2">
        <v>2.04081632653061E-2</v>
      </c>
      <c r="E187" s="2">
        <v>7.1428571428571397E-2</v>
      </c>
      <c r="F187" s="2">
        <v>-5.3333333333333297E-3</v>
      </c>
      <c r="G187" s="2">
        <v>2.9490616621983899E-2</v>
      </c>
      <c r="H187" s="2">
        <v>-1.5625E-2</v>
      </c>
      <c r="I187" s="2">
        <v>7.9365079365079395E-3</v>
      </c>
      <c r="J187" s="2">
        <v>-4.9868766404199502E-2</v>
      </c>
      <c r="K187" s="2">
        <v>1.93370165745856E-2</v>
      </c>
      <c r="L187" s="2">
        <v>-1.3550135501355001E-2</v>
      </c>
      <c r="M187" s="2">
        <v>1.0989010989011E-2</v>
      </c>
      <c r="N187" s="3">
        <v>-3.4120734908136503E-2</v>
      </c>
      <c r="O187" s="3">
        <v>5.14285714285714E-2</v>
      </c>
    </row>
    <row r="188" spans="1:15" x14ac:dyDescent="0.3">
      <c r="A188" s="8" t="s">
        <v>196</v>
      </c>
      <c r="B188" s="8" t="s">
        <v>62</v>
      </c>
      <c r="C188" s="2">
        <v>4.2291950886766697E-2</v>
      </c>
      <c r="D188" s="2">
        <v>8.5078534031413605E-2</v>
      </c>
      <c r="E188" s="2">
        <v>5.7901085645355899E-2</v>
      </c>
      <c r="F188" s="2">
        <v>2.2805017103762801E-2</v>
      </c>
      <c r="G188" s="2">
        <v>4.2363433667781503E-2</v>
      </c>
      <c r="H188" s="2">
        <v>6.4171122994652399E-2</v>
      </c>
      <c r="I188" s="2">
        <v>5.8291457286432202E-2</v>
      </c>
      <c r="J188" s="2">
        <v>2.27920227920228E-2</v>
      </c>
      <c r="K188" s="2">
        <v>6.9637883008356494E-2</v>
      </c>
      <c r="L188" s="2">
        <v>2.9513888888888899E-2</v>
      </c>
      <c r="M188" s="2">
        <v>3.5413153456998303E-2</v>
      </c>
      <c r="N188" s="3">
        <v>0.1661918328585</v>
      </c>
      <c r="O188" s="3">
        <v>0.48130277442702102</v>
      </c>
    </row>
    <row r="189" spans="1:15" x14ac:dyDescent="0.3">
      <c r="A189" s="8" t="s">
        <v>196</v>
      </c>
      <c r="B189" s="8" t="s">
        <v>63</v>
      </c>
      <c r="C189" s="2">
        <v>4.8593350383631703E-2</v>
      </c>
      <c r="D189" s="2">
        <v>4.39024390243902E-2</v>
      </c>
      <c r="E189" s="2">
        <v>8.1775700934579407E-2</v>
      </c>
      <c r="F189" s="2">
        <v>0.101511879049676</v>
      </c>
      <c r="G189" s="2">
        <v>0.123529411764706</v>
      </c>
      <c r="H189" s="2">
        <v>5.7591623036649199E-2</v>
      </c>
      <c r="I189" s="2">
        <v>6.43564356435644E-2</v>
      </c>
      <c r="J189" s="2">
        <v>0.10542635658914699</v>
      </c>
      <c r="K189" s="2">
        <v>6.59186535764376E-2</v>
      </c>
      <c r="L189" s="2">
        <v>7.1052631578947395E-2</v>
      </c>
      <c r="M189" s="2">
        <v>5.8968058968058998E-2</v>
      </c>
      <c r="N189" s="3">
        <v>0.33643410852713201</v>
      </c>
      <c r="O189" s="3">
        <v>1.0140186915887801</v>
      </c>
    </row>
    <row r="190" spans="1:15" x14ac:dyDescent="0.3">
      <c r="A190" s="8" t="s">
        <v>196</v>
      </c>
      <c r="B190" s="8" t="s">
        <v>64</v>
      </c>
      <c r="C190" s="2">
        <v>2.4590163934426201E-2</v>
      </c>
      <c r="D190" s="2">
        <v>2.4E-2</v>
      </c>
      <c r="E190" s="2">
        <v>-6.25E-2</v>
      </c>
      <c r="F190" s="2">
        <v>0.05</v>
      </c>
      <c r="G190" s="2">
        <v>7.9365079365079395E-3</v>
      </c>
      <c r="H190" s="2">
        <v>0.110236220472441</v>
      </c>
      <c r="I190" s="2">
        <v>0.14893617021276601</v>
      </c>
      <c r="J190" s="2">
        <v>0.12962962962963001</v>
      </c>
      <c r="K190" s="2">
        <v>0.109289617486339</v>
      </c>
      <c r="L190" s="2">
        <v>6.4039408866995107E-2</v>
      </c>
      <c r="M190" s="2">
        <v>9.2592592592592601E-2</v>
      </c>
      <c r="N190" s="3">
        <v>0.45679012345678999</v>
      </c>
      <c r="O190" s="3">
        <v>0.84375</v>
      </c>
    </row>
    <row r="191" spans="1:15" x14ac:dyDescent="0.3">
      <c r="A191" s="8" t="s">
        <v>196</v>
      </c>
      <c r="B191" s="8" t="s">
        <v>65</v>
      </c>
      <c r="C191" s="2">
        <v>0.53846153846153799</v>
      </c>
      <c r="D191" s="2">
        <v>-0.2</v>
      </c>
      <c r="E191" s="2">
        <v>0.375</v>
      </c>
      <c r="F191" s="2">
        <v>-0.18181818181818199</v>
      </c>
      <c r="G191" s="2">
        <v>0.27777777777777801</v>
      </c>
      <c r="H191" s="2">
        <v>-0.173913043478261</v>
      </c>
      <c r="I191" s="2">
        <v>0</v>
      </c>
      <c r="J191" s="2">
        <v>0.157894736842105</v>
      </c>
      <c r="K191" s="2">
        <v>-4.5454545454545497E-2</v>
      </c>
      <c r="L191" s="2">
        <v>0</v>
      </c>
      <c r="M191" s="2">
        <v>0.38095238095238099</v>
      </c>
      <c r="N191" s="3">
        <v>0.52631578947368396</v>
      </c>
      <c r="O191" s="3">
        <v>0.8125</v>
      </c>
    </row>
    <row r="192" spans="1:15" x14ac:dyDescent="0.3">
      <c r="A192" s="8" t="s">
        <v>196</v>
      </c>
      <c r="B192" s="8" t="s">
        <v>66</v>
      </c>
      <c r="C192" s="2">
        <v>0</v>
      </c>
      <c r="D192" s="2">
        <v>0</v>
      </c>
      <c r="E192" s="2">
        <v>-1</v>
      </c>
      <c r="F192" s="2">
        <v>0</v>
      </c>
      <c r="G192" s="2">
        <v>0</v>
      </c>
      <c r="H192" s="2">
        <v>0</v>
      </c>
      <c r="I192" s="2">
        <v>0</v>
      </c>
      <c r="J192" s="2">
        <v>0</v>
      </c>
      <c r="K192" s="2">
        <v>0</v>
      </c>
      <c r="L192" s="2">
        <v>0</v>
      </c>
      <c r="M192" s="2">
        <v>0</v>
      </c>
      <c r="N192" s="3">
        <v>0</v>
      </c>
      <c r="O192" s="3">
        <v>-1</v>
      </c>
    </row>
    <row r="193" spans="1:15" x14ac:dyDescent="0.3">
      <c r="A193" s="8" t="s">
        <v>196</v>
      </c>
      <c r="B193" s="8" t="s">
        <v>67</v>
      </c>
      <c r="C193" s="2">
        <v>6.3551401869158905E-2</v>
      </c>
      <c r="D193" s="2">
        <v>-7.5571177504393697E-2</v>
      </c>
      <c r="E193" s="2">
        <v>-5.5133079847908703E-2</v>
      </c>
      <c r="F193" s="2">
        <v>-6.4386317907444701E-2</v>
      </c>
      <c r="G193" s="2">
        <v>-2.3655913978494598E-2</v>
      </c>
      <c r="H193" s="2">
        <v>4.4052863436123404E-3</v>
      </c>
      <c r="I193" s="2">
        <v>-6.5789473684210495E-2</v>
      </c>
      <c r="J193" s="2">
        <v>-4.2253521126760597E-2</v>
      </c>
      <c r="K193" s="2">
        <v>-1.22549019607843E-2</v>
      </c>
      <c r="L193" s="2">
        <v>9.9255583126550903E-3</v>
      </c>
      <c r="M193" s="2">
        <v>7.61670761670762E-2</v>
      </c>
      <c r="N193" s="3">
        <v>2.8169014084507001E-2</v>
      </c>
      <c r="O193" s="3">
        <v>-0.16730038022813701</v>
      </c>
    </row>
    <row r="194" spans="1:15" x14ac:dyDescent="0.3">
      <c r="A194" s="8" t="s">
        <v>196</v>
      </c>
      <c r="B194" s="8" t="s">
        <v>68</v>
      </c>
      <c r="C194" s="2">
        <v>2.14592274678112E-2</v>
      </c>
      <c r="D194" s="2">
        <v>7.0028011204481804E-3</v>
      </c>
      <c r="E194" s="2">
        <v>2.7816411682892901E-2</v>
      </c>
      <c r="F194" s="2">
        <v>7.2395128552097399E-2</v>
      </c>
      <c r="G194" s="2">
        <v>1.0094637223974801E-2</v>
      </c>
      <c r="H194" s="2">
        <v>1.4366021236727001E-2</v>
      </c>
      <c r="I194" s="2">
        <v>-2.3399014778325102E-2</v>
      </c>
      <c r="J194" s="2">
        <v>-1.8915510718789399E-2</v>
      </c>
      <c r="K194" s="2">
        <v>-6.4267352185090002E-4</v>
      </c>
      <c r="L194" s="2">
        <v>-1.22186495176849E-2</v>
      </c>
      <c r="M194" s="2">
        <v>-1.8229166666666699E-2</v>
      </c>
      <c r="N194" s="3">
        <v>-4.91803278688525E-2</v>
      </c>
      <c r="O194" s="3">
        <v>4.86787204450626E-2</v>
      </c>
    </row>
    <row r="195" spans="1:15" x14ac:dyDescent="0.3">
      <c r="A195" s="8" t="s">
        <v>196</v>
      </c>
      <c r="B195" s="8" t="s">
        <v>69</v>
      </c>
      <c r="C195" s="2">
        <v>2.22617987533393E-2</v>
      </c>
      <c r="D195" s="2">
        <v>3.2229965156794403E-2</v>
      </c>
      <c r="E195" s="2">
        <v>3.4599156118143501E-2</v>
      </c>
      <c r="F195" s="2">
        <v>1.6313213703099501E-3</v>
      </c>
      <c r="G195" s="2">
        <v>4.3973941368078202E-2</v>
      </c>
      <c r="H195" s="2">
        <v>2.4960998439937598E-2</v>
      </c>
      <c r="I195" s="2">
        <v>2.8158295281583E-2</v>
      </c>
      <c r="J195" s="2">
        <v>3.3308660251665401E-2</v>
      </c>
      <c r="K195" s="2">
        <v>3.2951289398280799E-2</v>
      </c>
      <c r="L195" s="2">
        <v>2.2191400832177501E-2</v>
      </c>
      <c r="M195" s="2">
        <v>5.0203527815468101E-2</v>
      </c>
      <c r="N195" s="3">
        <v>0.14581791265729099</v>
      </c>
      <c r="O195" s="3">
        <v>0.30632911392405099</v>
      </c>
    </row>
    <row r="196" spans="1:15" x14ac:dyDescent="0.3">
      <c r="A196" s="8" t="s">
        <v>196</v>
      </c>
      <c r="B196" s="8" t="s">
        <v>70</v>
      </c>
      <c r="C196" s="2">
        <v>3.4111310592459601E-2</v>
      </c>
      <c r="D196" s="2">
        <v>-6.0763888888888902E-2</v>
      </c>
      <c r="E196" s="2">
        <v>-9.2421441774491707E-3</v>
      </c>
      <c r="F196" s="2">
        <v>8.5820895522388099E-2</v>
      </c>
      <c r="G196" s="2">
        <v>2.92096219931271E-2</v>
      </c>
      <c r="H196" s="2">
        <v>-1.0016694490818E-2</v>
      </c>
      <c r="I196" s="2">
        <v>9.6121416526138301E-2</v>
      </c>
      <c r="J196" s="2">
        <v>9.0769230769230796E-2</v>
      </c>
      <c r="K196" s="2">
        <v>3.6671368124118503E-2</v>
      </c>
      <c r="L196" s="2">
        <v>6.9387755102040802E-2</v>
      </c>
      <c r="M196" s="2">
        <v>7.1246819338422404E-2</v>
      </c>
      <c r="N196" s="3">
        <v>0.29538461538461502</v>
      </c>
      <c r="O196" s="3">
        <v>0.55637707948243997</v>
      </c>
    </row>
    <row r="197" spans="1:15" x14ac:dyDescent="0.3">
      <c r="A197" s="8" t="s">
        <v>196</v>
      </c>
      <c r="B197" s="8" t="s">
        <v>71</v>
      </c>
      <c r="C197" s="2">
        <v>1.88679245283019E-2</v>
      </c>
      <c r="D197" s="2">
        <v>-0.101851851851852</v>
      </c>
      <c r="E197" s="2">
        <v>-0.185567010309278</v>
      </c>
      <c r="F197" s="2">
        <v>-0.10126582278481</v>
      </c>
      <c r="G197" s="2">
        <v>0.26760563380281699</v>
      </c>
      <c r="H197" s="2">
        <v>0.3</v>
      </c>
      <c r="I197" s="2">
        <v>8.54700854700855E-2</v>
      </c>
      <c r="J197" s="2">
        <v>9.4488188976377993E-2</v>
      </c>
      <c r="K197" s="2">
        <v>7.1942446043165506E-2</v>
      </c>
      <c r="L197" s="2">
        <v>0.114093959731544</v>
      </c>
      <c r="M197" s="2">
        <v>4.2168674698795199E-2</v>
      </c>
      <c r="N197" s="3">
        <v>0.36220472440944901</v>
      </c>
      <c r="O197" s="3">
        <v>0.78350515463917503</v>
      </c>
    </row>
    <row r="198" spans="1:15" x14ac:dyDescent="0.3">
      <c r="A198" s="8" t="s">
        <v>197</v>
      </c>
      <c r="B198" s="8" t="s">
        <v>60</v>
      </c>
      <c r="C198" s="2">
        <v>0</v>
      </c>
      <c r="D198" s="2">
        <v>1</v>
      </c>
      <c r="E198" s="2">
        <v>-1</v>
      </c>
      <c r="F198" s="2">
        <v>0</v>
      </c>
      <c r="G198" s="2">
        <v>-1</v>
      </c>
      <c r="H198" s="2">
        <v>0</v>
      </c>
      <c r="I198" s="2">
        <v>2</v>
      </c>
      <c r="J198" s="2">
        <v>-0.33333333333333298</v>
      </c>
      <c r="K198" s="2">
        <v>-0.5</v>
      </c>
      <c r="L198" s="2">
        <v>-1</v>
      </c>
      <c r="M198" s="2">
        <v>0</v>
      </c>
      <c r="N198" s="3">
        <v>-0.33333333333333298</v>
      </c>
      <c r="O198" s="3">
        <v>0</v>
      </c>
    </row>
    <row r="199" spans="1:15" x14ac:dyDescent="0.3">
      <c r="A199" s="8" t="s">
        <v>197</v>
      </c>
      <c r="B199" s="8" t="s">
        <v>61</v>
      </c>
      <c r="C199" s="2">
        <v>0.116216216216216</v>
      </c>
      <c r="D199" s="2">
        <v>8.0710250201775594E-2</v>
      </c>
      <c r="E199" s="2">
        <v>1.2696041822255401E-2</v>
      </c>
      <c r="F199" s="2">
        <v>9.6607669616519204E-2</v>
      </c>
      <c r="G199" s="2">
        <v>2.4209818426361801E-2</v>
      </c>
      <c r="H199" s="2">
        <v>6.56598818122127E-4</v>
      </c>
      <c r="I199" s="2">
        <v>-3.1496062992125998E-2</v>
      </c>
      <c r="J199" s="2">
        <v>3.5907859078590801E-2</v>
      </c>
      <c r="K199" s="2">
        <v>-3.9241334205363E-2</v>
      </c>
      <c r="L199" s="2">
        <v>2.7229407760381201E-3</v>
      </c>
      <c r="M199" s="2">
        <v>-1.0183299389002001E-2</v>
      </c>
      <c r="N199" s="3">
        <v>-1.21951219512195E-2</v>
      </c>
      <c r="O199" s="3">
        <v>8.8872292755787896E-2</v>
      </c>
    </row>
    <row r="200" spans="1:15" x14ac:dyDescent="0.3">
      <c r="A200" s="8" t="s">
        <v>197</v>
      </c>
      <c r="B200" s="8" t="s">
        <v>62</v>
      </c>
      <c r="C200" s="2">
        <v>6.4077669902912596E-2</v>
      </c>
      <c r="D200" s="2">
        <v>4.47080291970803E-2</v>
      </c>
      <c r="E200" s="2">
        <v>5.1091703056768599E-2</v>
      </c>
      <c r="F200" s="2">
        <v>4.4453676776069803E-2</v>
      </c>
      <c r="G200" s="2">
        <v>5.9268098647573597E-2</v>
      </c>
      <c r="H200" s="2">
        <v>5.1070221554637599E-2</v>
      </c>
      <c r="I200" s="2">
        <v>5.0017863522686702E-2</v>
      </c>
      <c r="J200" s="2">
        <v>4.3892480435522303E-2</v>
      </c>
      <c r="K200" s="2">
        <v>4.4002607561929599E-2</v>
      </c>
      <c r="L200" s="2">
        <v>2.84108648142367E-2</v>
      </c>
      <c r="M200" s="2">
        <v>4.6144505160898602E-2</v>
      </c>
      <c r="N200" s="3">
        <v>0.17250765566519199</v>
      </c>
      <c r="O200" s="3">
        <v>0.50480349344978204</v>
      </c>
    </row>
    <row r="201" spans="1:15" x14ac:dyDescent="0.3">
      <c r="A201" s="8" t="s">
        <v>197</v>
      </c>
      <c r="B201" s="8" t="s">
        <v>63</v>
      </c>
      <c r="C201" s="2">
        <v>0.13320463320463299</v>
      </c>
      <c r="D201" s="2">
        <v>7.8364565587734206E-2</v>
      </c>
      <c r="E201" s="2">
        <v>5.92417061611374E-2</v>
      </c>
      <c r="F201" s="2">
        <v>8.5756897837434704E-2</v>
      </c>
      <c r="G201" s="2">
        <v>6.7307692307692304E-2</v>
      </c>
      <c r="H201" s="2">
        <v>7.3359073359073407E-2</v>
      </c>
      <c r="I201" s="2">
        <v>6.9544364508393297E-2</v>
      </c>
      <c r="J201" s="2">
        <v>4.9327354260089697E-2</v>
      </c>
      <c r="K201" s="2">
        <v>4.7542735042734999E-2</v>
      </c>
      <c r="L201" s="2">
        <v>7.9041305456399799E-2</v>
      </c>
      <c r="M201" s="2">
        <v>4.82041587901701E-2</v>
      </c>
      <c r="N201" s="3">
        <v>0.24327354260089701</v>
      </c>
      <c r="O201" s="3">
        <v>0.75197472353870498</v>
      </c>
    </row>
    <row r="202" spans="1:15" x14ac:dyDescent="0.3">
      <c r="A202" s="8" t="s">
        <v>197</v>
      </c>
      <c r="B202" s="8" t="s">
        <v>64</v>
      </c>
      <c r="C202" s="2">
        <v>0.06</v>
      </c>
      <c r="D202" s="2">
        <v>-2.5943396226415099E-2</v>
      </c>
      <c r="E202" s="2">
        <v>7.7481840193704604E-2</v>
      </c>
      <c r="F202" s="2">
        <v>-1.3483146067415699E-2</v>
      </c>
      <c r="G202" s="2">
        <v>6.1503416856492001E-2</v>
      </c>
      <c r="H202" s="2">
        <v>6.0085836909871203E-2</v>
      </c>
      <c r="I202" s="2">
        <v>9.1093117408906896E-2</v>
      </c>
      <c r="J202" s="2">
        <v>0.13914656771799599</v>
      </c>
      <c r="K202" s="2">
        <v>4.5602605863192203E-2</v>
      </c>
      <c r="L202" s="2">
        <v>0.101246105919003</v>
      </c>
      <c r="M202" s="2">
        <v>9.3352192362093397E-2</v>
      </c>
      <c r="N202" s="3">
        <v>0.434137291280148</v>
      </c>
      <c r="O202" s="3">
        <v>0.87167070217917697</v>
      </c>
    </row>
    <row r="203" spans="1:15" x14ac:dyDescent="0.3">
      <c r="A203" s="8" t="s">
        <v>197</v>
      </c>
      <c r="B203" s="8" t="s">
        <v>65</v>
      </c>
      <c r="C203" s="2">
        <v>0</v>
      </c>
      <c r="D203" s="2">
        <v>-9.5890410958904104E-2</v>
      </c>
      <c r="E203" s="2">
        <v>-0.30303030303030298</v>
      </c>
      <c r="F203" s="2">
        <v>0.23913043478260901</v>
      </c>
      <c r="G203" s="2">
        <v>0.175438596491228</v>
      </c>
      <c r="H203" s="2">
        <v>0.20895522388059701</v>
      </c>
      <c r="I203" s="2">
        <v>4.9382716049382699E-2</v>
      </c>
      <c r="J203" s="2">
        <v>0.16470588235294101</v>
      </c>
      <c r="K203" s="2">
        <v>9.0909090909090898E-2</v>
      </c>
      <c r="L203" s="2">
        <v>2.7777777777777801E-2</v>
      </c>
      <c r="M203" s="2">
        <v>0.171171171171171</v>
      </c>
      <c r="N203" s="3">
        <v>0.52941176470588203</v>
      </c>
      <c r="O203" s="3">
        <v>0.96969696969696995</v>
      </c>
    </row>
    <row r="204" spans="1:15" x14ac:dyDescent="0.3">
      <c r="A204" s="8" t="s">
        <v>197</v>
      </c>
      <c r="B204" s="8" t="s">
        <v>66</v>
      </c>
      <c r="C204" s="2">
        <v>0</v>
      </c>
      <c r="D204" s="2">
        <v>-0.5</v>
      </c>
      <c r="E204" s="2">
        <v>-1</v>
      </c>
      <c r="F204" s="2">
        <v>0</v>
      </c>
      <c r="G204" s="2">
        <v>0</v>
      </c>
      <c r="H204" s="2">
        <v>-1</v>
      </c>
      <c r="I204" s="2">
        <v>0</v>
      </c>
      <c r="J204" s="2">
        <v>0</v>
      </c>
      <c r="K204" s="2">
        <v>0</v>
      </c>
      <c r="L204" s="2">
        <v>0</v>
      </c>
      <c r="M204" s="2">
        <v>0</v>
      </c>
      <c r="N204" s="3">
        <v>0</v>
      </c>
      <c r="O204" s="3">
        <v>1</v>
      </c>
    </row>
    <row r="205" spans="1:15" x14ac:dyDescent="0.3">
      <c r="A205" s="8" t="s">
        <v>197</v>
      </c>
      <c r="B205" s="8" t="s">
        <v>67</v>
      </c>
      <c r="C205" s="2">
        <v>0.11990407673860901</v>
      </c>
      <c r="D205" s="2">
        <v>2.8551034975017801E-3</v>
      </c>
      <c r="E205" s="2">
        <v>-2.5622775800711699E-2</v>
      </c>
      <c r="F205" s="2">
        <v>1.4609203798393001E-3</v>
      </c>
      <c r="G205" s="2">
        <v>-2.5528811086798001E-2</v>
      </c>
      <c r="H205" s="2">
        <v>-1.34730538922156E-2</v>
      </c>
      <c r="I205" s="2">
        <v>-5.9180576631259502E-2</v>
      </c>
      <c r="J205" s="2">
        <v>-8.0645161290322602E-4</v>
      </c>
      <c r="K205" s="2">
        <v>-4.4390637610976599E-2</v>
      </c>
      <c r="L205" s="2">
        <v>5.9121621621621601E-2</v>
      </c>
      <c r="M205" s="2">
        <v>6.2998405103668303E-2</v>
      </c>
      <c r="N205" s="3">
        <v>7.4999999999999997E-2</v>
      </c>
      <c r="O205" s="3">
        <v>-5.1245551601423502E-2</v>
      </c>
    </row>
    <row r="206" spans="1:15" x14ac:dyDescent="0.3">
      <c r="A206" s="8" t="s">
        <v>197</v>
      </c>
      <c r="B206" s="8" t="s">
        <v>68</v>
      </c>
      <c r="C206" s="2">
        <v>3.2121426050123497E-2</v>
      </c>
      <c r="D206" s="2">
        <v>3.7619699042407702E-2</v>
      </c>
      <c r="E206" s="2">
        <v>2.5379037574159501E-2</v>
      </c>
      <c r="F206" s="2">
        <v>1.89649630343941E-2</v>
      </c>
      <c r="G206" s="2">
        <v>2.20820189274448E-2</v>
      </c>
      <c r="H206" s="2">
        <v>3.3024691358024702E-2</v>
      </c>
      <c r="I206" s="2">
        <v>2.15118016133851E-2</v>
      </c>
      <c r="J206" s="2">
        <v>9.0669786487276999E-3</v>
      </c>
      <c r="K206" s="2">
        <v>-1.5362318840579699E-2</v>
      </c>
      <c r="L206" s="2">
        <v>-5.00441566087724E-3</v>
      </c>
      <c r="M206" s="2">
        <v>6.5088757396449702E-3</v>
      </c>
      <c r="N206" s="3">
        <v>-4.97221409768938E-3</v>
      </c>
      <c r="O206" s="3">
        <v>0.121292023731048</v>
      </c>
    </row>
    <row r="207" spans="1:15" x14ac:dyDescent="0.3">
      <c r="A207" s="8" t="s">
        <v>197</v>
      </c>
      <c r="B207" s="8" t="s">
        <v>69</v>
      </c>
      <c r="C207" s="2">
        <v>5.5068226120857697E-2</v>
      </c>
      <c r="D207" s="2">
        <v>5.1270207852194001E-2</v>
      </c>
      <c r="E207" s="2">
        <v>3.6906854130052701E-2</v>
      </c>
      <c r="F207" s="2">
        <v>4.19491525423729E-2</v>
      </c>
      <c r="G207" s="2">
        <v>4.3920292801951998E-2</v>
      </c>
      <c r="H207" s="2">
        <v>1.28554733151539E-2</v>
      </c>
      <c r="I207" s="2">
        <v>2.2307692307692299E-2</v>
      </c>
      <c r="J207" s="2">
        <v>3.2731376975169299E-2</v>
      </c>
      <c r="K207" s="2">
        <v>1.4207650273223999E-2</v>
      </c>
      <c r="L207" s="2">
        <v>1.9755747126436799E-2</v>
      </c>
      <c r="M207" s="2">
        <v>2.4304332511447702E-2</v>
      </c>
      <c r="N207" s="3">
        <v>9.4055680963130203E-2</v>
      </c>
      <c r="O207" s="3">
        <v>0.27768014059753998</v>
      </c>
    </row>
    <row r="208" spans="1:15" x14ac:dyDescent="0.3">
      <c r="A208" s="8" t="s">
        <v>197</v>
      </c>
      <c r="B208" s="8" t="s">
        <v>70</v>
      </c>
      <c r="C208" s="2">
        <v>5.2226027397260302E-2</v>
      </c>
      <c r="D208" s="2">
        <v>-2.35964198535395E-2</v>
      </c>
      <c r="E208" s="2">
        <v>-1.8333333333333299E-2</v>
      </c>
      <c r="F208" s="2">
        <v>2.29202037351443E-2</v>
      </c>
      <c r="G208" s="2">
        <v>3.4854771784232401E-2</v>
      </c>
      <c r="H208" s="2">
        <v>3.68885324779471E-2</v>
      </c>
      <c r="I208" s="2">
        <v>2.3975251353441598E-2</v>
      </c>
      <c r="J208" s="2">
        <v>5.6646525679758301E-2</v>
      </c>
      <c r="K208" s="2">
        <v>2.1443888491779799E-2</v>
      </c>
      <c r="L208" s="2">
        <v>7.06787963610917E-2</v>
      </c>
      <c r="M208" s="2">
        <v>5.4248366013071897E-2</v>
      </c>
      <c r="N208" s="3">
        <v>0.218277945619335</v>
      </c>
      <c r="O208" s="3">
        <v>0.34416666666666701</v>
      </c>
    </row>
    <row r="209" spans="1:15" x14ac:dyDescent="0.3">
      <c r="A209" s="8" t="s">
        <v>197</v>
      </c>
      <c r="B209" s="8" t="s">
        <v>71</v>
      </c>
      <c r="C209" s="2">
        <v>2.8985507246376799E-3</v>
      </c>
      <c r="D209" s="2">
        <v>-6.6473988439306395E-2</v>
      </c>
      <c r="E209" s="2">
        <v>-8.0495356037151702E-2</v>
      </c>
      <c r="F209" s="2">
        <v>8.4175084175084194E-2</v>
      </c>
      <c r="G209" s="2">
        <v>7.4534161490683204E-2</v>
      </c>
      <c r="H209" s="2">
        <v>0.190751445086705</v>
      </c>
      <c r="I209" s="2">
        <v>3.3980582524271802E-2</v>
      </c>
      <c r="J209" s="2">
        <v>0.117370892018779</v>
      </c>
      <c r="K209" s="2">
        <v>1.0504201680672299E-2</v>
      </c>
      <c r="L209" s="2">
        <v>4.7817047817047799E-2</v>
      </c>
      <c r="M209" s="2">
        <v>5.1587301587301598E-2</v>
      </c>
      <c r="N209" s="3">
        <v>0.244131455399061</v>
      </c>
      <c r="O209" s="3">
        <v>0.640866873065015</v>
      </c>
    </row>
    <row r="210" spans="1:15" x14ac:dyDescent="0.3">
      <c r="A210" s="8" t="s">
        <v>198</v>
      </c>
      <c r="B210" s="8" t="s">
        <v>60</v>
      </c>
      <c r="C210" s="2">
        <v>0</v>
      </c>
      <c r="D210" s="2">
        <v>-1</v>
      </c>
      <c r="E210" s="2">
        <v>0</v>
      </c>
      <c r="F210" s="2">
        <v>0</v>
      </c>
      <c r="G210" s="2">
        <v>-1</v>
      </c>
      <c r="H210" s="2">
        <v>0</v>
      </c>
      <c r="I210" s="2">
        <v>0</v>
      </c>
      <c r="J210" s="2">
        <v>0</v>
      </c>
      <c r="K210" s="2">
        <v>0</v>
      </c>
      <c r="L210" s="2">
        <v>0</v>
      </c>
      <c r="M210" s="2">
        <v>0</v>
      </c>
      <c r="N210" s="3">
        <v>0</v>
      </c>
      <c r="O210" s="3">
        <v>0</v>
      </c>
    </row>
    <row r="211" spans="1:15" x14ac:dyDescent="0.3">
      <c r="A211" s="8" t="s">
        <v>198</v>
      </c>
      <c r="B211" s="8" t="s">
        <v>61</v>
      </c>
      <c r="C211" s="2">
        <v>1.9469026548672601E-2</v>
      </c>
      <c r="D211" s="2">
        <v>6.9444444444444397E-3</v>
      </c>
      <c r="E211" s="2">
        <v>5.5172413793103399E-2</v>
      </c>
      <c r="F211" s="2">
        <v>3.5947712418300699E-2</v>
      </c>
      <c r="G211" s="2">
        <v>1.73501577287066E-2</v>
      </c>
      <c r="H211" s="2">
        <v>-4.8062015503876003E-2</v>
      </c>
      <c r="I211" s="2">
        <v>-4.88599348534202E-3</v>
      </c>
      <c r="J211" s="2">
        <v>1.1456628477905101E-2</v>
      </c>
      <c r="K211" s="2">
        <v>-2.75080906148867E-2</v>
      </c>
      <c r="L211" s="2">
        <v>-2.8286189683860201E-2</v>
      </c>
      <c r="M211" s="2">
        <v>4.1095890410958902E-2</v>
      </c>
      <c r="N211" s="3">
        <v>-4.9099836333878896E-3</v>
      </c>
      <c r="O211" s="3">
        <v>4.8275862068965503E-2</v>
      </c>
    </row>
    <row r="212" spans="1:15" x14ac:dyDescent="0.3">
      <c r="A212" s="8" t="s">
        <v>198</v>
      </c>
      <c r="B212" s="8" t="s">
        <v>62</v>
      </c>
      <c r="C212" s="2">
        <v>6.3131313131313094E-2</v>
      </c>
      <c r="D212" s="2">
        <v>1.26682501979414E-2</v>
      </c>
      <c r="E212" s="2">
        <v>3.7529319781078999E-2</v>
      </c>
      <c r="F212" s="2">
        <v>4.5968349660889203E-2</v>
      </c>
      <c r="G212" s="2">
        <v>4.1066282420749299E-2</v>
      </c>
      <c r="H212" s="2">
        <v>6.0899653979238799E-2</v>
      </c>
      <c r="I212" s="2">
        <v>5.2837573385518602E-2</v>
      </c>
      <c r="J212" s="2">
        <v>4.2131350681536603E-2</v>
      </c>
      <c r="K212" s="2">
        <v>2.4970273483947699E-2</v>
      </c>
      <c r="L212" s="2">
        <v>3.5962877030162398E-2</v>
      </c>
      <c r="M212" s="2">
        <v>5.5991041433370702E-3</v>
      </c>
      <c r="N212" s="3">
        <v>0.11276332094176</v>
      </c>
      <c r="O212" s="3">
        <v>0.40422204847537102</v>
      </c>
    </row>
    <row r="213" spans="1:15" x14ac:dyDescent="0.3">
      <c r="A213" s="8" t="s">
        <v>198</v>
      </c>
      <c r="B213" s="8" t="s">
        <v>63</v>
      </c>
      <c r="C213" s="2">
        <v>6.5359477124182996E-2</v>
      </c>
      <c r="D213" s="2">
        <v>8.5889570552147201E-2</v>
      </c>
      <c r="E213" s="2">
        <v>4.2372881355932202E-2</v>
      </c>
      <c r="F213" s="2">
        <v>8.6720867208672101E-2</v>
      </c>
      <c r="G213" s="2">
        <v>9.1022443890274293E-2</v>
      </c>
      <c r="H213" s="2">
        <v>5.7142857142857099E-2</v>
      </c>
      <c r="I213" s="2">
        <v>5.1891891891891903E-2</v>
      </c>
      <c r="J213" s="2">
        <v>8.8386433710174697E-2</v>
      </c>
      <c r="K213" s="2">
        <v>6.3267233238904597E-2</v>
      </c>
      <c r="L213" s="2">
        <v>4.7957371225577299E-2</v>
      </c>
      <c r="M213" s="2">
        <v>9.0677966101694901E-2</v>
      </c>
      <c r="N213" s="3">
        <v>0.32271325796505701</v>
      </c>
      <c r="O213" s="3">
        <v>0.81779661016949201</v>
      </c>
    </row>
    <row r="214" spans="1:15" x14ac:dyDescent="0.3">
      <c r="A214" s="8" t="s">
        <v>198</v>
      </c>
      <c r="B214" s="8" t="s">
        <v>64</v>
      </c>
      <c r="C214" s="2">
        <v>7.43801652892562E-2</v>
      </c>
      <c r="D214" s="2">
        <v>-5.3846153846153801E-2</v>
      </c>
      <c r="E214" s="2">
        <v>0.154471544715447</v>
      </c>
      <c r="F214" s="2">
        <v>0.11971830985915501</v>
      </c>
      <c r="G214" s="2">
        <v>5.6603773584905703E-2</v>
      </c>
      <c r="H214" s="2">
        <v>0.113095238095238</v>
      </c>
      <c r="I214" s="2">
        <v>8.5561497326203204E-2</v>
      </c>
      <c r="J214" s="2">
        <v>0.13793103448275901</v>
      </c>
      <c r="K214" s="2">
        <v>0.13419913419913401</v>
      </c>
      <c r="L214" s="2">
        <v>0.118320610687023</v>
      </c>
      <c r="M214" s="2">
        <v>0.133105802047782</v>
      </c>
      <c r="N214" s="3">
        <v>0.63546798029556695</v>
      </c>
      <c r="O214" s="3">
        <v>1.6991869918699201</v>
      </c>
    </row>
    <row r="215" spans="1:15" x14ac:dyDescent="0.3">
      <c r="A215" s="8" t="s">
        <v>198</v>
      </c>
      <c r="B215" s="8" t="s">
        <v>65</v>
      </c>
      <c r="C215" s="2">
        <v>-0.15384615384615399</v>
      </c>
      <c r="D215" s="2">
        <v>9.0909090909090898E-2</v>
      </c>
      <c r="E215" s="2">
        <v>8.3333333333333301E-2</v>
      </c>
      <c r="F215" s="2">
        <v>0.230769230769231</v>
      </c>
      <c r="G215" s="2">
        <v>0.1875</v>
      </c>
      <c r="H215" s="2">
        <v>-0.157894736842105</v>
      </c>
      <c r="I215" s="2">
        <v>0.3125</v>
      </c>
      <c r="J215" s="2">
        <v>0.19047619047618999</v>
      </c>
      <c r="K215" s="2">
        <v>0.12</v>
      </c>
      <c r="L215" s="2">
        <v>0</v>
      </c>
      <c r="M215" s="2">
        <v>7.1428571428571397E-2</v>
      </c>
      <c r="N215" s="3">
        <v>0.42857142857142899</v>
      </c>
      <c r="O215" s="3">
        <v>1.5</v>
      </c>
    </row>
    <row r="216" spans="1:15" x14ac:dyDescent="0.3">
      <c r="A216" s="8" t="s">
        <v>198</v>
      </c>
      <c r="B216" s="8" t="s">
        <v>66</v>
      </c>
      <c r="C216" s="2">
        <v>0</v>
      </c>
      <c r="D216" s="2">
        <v>0</v>
      </c>
      <c r="E216" s="2">
        <v>0</v>
      </c>
      <c r="F216" s="2">
        <v>0</v>
      </c>
      <c r="G216" s="2">
        <v>0</v>
      </c>
      <c r="H216" s="2">
        <v>0</v>
      </c>
      <c r="I216" s="2">
        <v>0</v>
      </c>
      <c r="J216" s="2">
        <v>0</v>
      </c>
      <c r="K216" s="2">
        <v>-1</v>
      </c>
      <c r="L216" s="2">
        <v>0</v>
      </c>
      <c r="M216" s="2">
        <v>0</v>
      </c>
      <c r="N216" s="3">
        <v>-1</v>
      </c>
      <c r="O216" s="3">
        <v>0</v>
      </c>
    </row>
    <row r="217" spans="1:15" x14ac:dyDescent="0.3">
      <c r="A217" s="8" t="s">
        <v>198</v>
      </c>
      <c r="B217" s="8" t="s">
        <v>67</v>
      </c>
      <c r="C217" s="2">
        <v>5.5265901981230499E-2</v>
      </c>
      <c r="D217" s="2">
        <v>1.58102766798419E-2</v>
      </c>
      <c r="E217" s="2">
        <v>-5.1556420233462998E-2</v>
      </c>
      <c r="F217" s="2">
        <v>-5.0256410256410297E-2</v>
      </c>
      <c r="G217" s="2">
        <v>-4.8596112311015099E-2</v>
      </c>
      <c r="H217" s="2">
        <v>-0.10442678774120299</v>
      </c>
      <c r="I217" s="2">
        <v>-5.5766793409378998E-2</v>
      </c>
      <c r="J217" s="2">
        <v>1.87919463087248E-2</v>
      </c>
      <c r="K217" s="2">
        <v>-1.58102766798419E-2</v>
      </c>
      <c r="L217" s="2">
        <v>5.3547523427041499E-2</v>
      </c>
      <c r="M217" s="2">
        <v>9.9110546378653103E-2</v>
      </c>
      <c r="N217" s="3">
        <v>0.161073825503356</v>
      </c>
      <c r="O217" s="3">
        <v>-0.15856031128404699</v>
      </c>
    </row>
    <row r="218" spans="1:15" x14ac:dyDescent="0.3">
      <c r="A218" s="8" t="s">
        <v>198</v>
      </c>
      <c r="B218" s="8" t="s">
        <v>68</v>
      </c>
      <c r="C218" s="2">
        <v>1.47783251231527E-2</v>
      </c>
      <c r="D218" s="2">
        <v>2.50809061488673E-2</v>
      </c>
      <c r="E218" s="2">
        <v>2.2099447513812199E-2</v>
      </c>
      <c r="F218" s="2">
        <v>4.7490347490347501E-2</v>
      </c>
      <c r="G218" s="2">
        <v>2.2852930335422E-2</v>
      </c>
      <c r="H218" s="2">
        <v>1.6936936936936899E-2</v>
      </c>
      <c r="I218" s="2">
        <v>7.7958894401133896E-3</v>
      </c>
      <c r="J218" s="2">
        <v>-5.9774964838255999E-3</v>
      </c>
      <c r="K218" s="2">
        <v>-2.82985496993279E-3</v>
      </c>
      <c r="L218" s="2">
        <v>-1.1706278822277399E-2</v>
      </c>
      <c r="M218" s="2">
        <v>-3.9483129935391197E-3</v>
      </c>
      <c r="N218" s="3">
        <v>-2.42616033755274E-2</v>
      </c>
      <c r="O218" s="3">
        <v>9.5106550907655907E-2</v>
      </c>
    </row>
    <row r="219" spans="1:15" x14ac:dyDescent="0.3">
      <c r="A219" s="8" t="s">
        <v>198</v>
      </c>
      <c r="B219" s="8" t="s">
        <v>69</v>
      </c>
      <c r="C219" s="2">
        <v>1.7361111111111101E-2</v>
      </c>
      <c r="D219" s="2">
        <v>2.38907849829352E-2</v>
      </c>
      <c r="E219" s="2">
        <v>4.6190476190476198E-2</v>
      </c>
      <c r="F219" s="2">
        <v>1.18343195266272E-2</v>
      </c>
      <c r="G219" s="2">
        <v>1.5294646873594201E-2</v>
      </c>
      <c r="H219" s="2">
        <v>4.0319007532122302E-2</v>
      </c>
      <c r="I219" s="2">
        <v>2.21465076660988E-2</v>
      </c>
      <c r="J219" s="2">
        <v>1.91666666666667E-2</v>
      </c>
      <c r="K219" s="2">
        <v>1.1856091578086699E-2</v>
      </c>
      <c r="L219" s="2">
        <v>5.65656565656566E-3</v>
      </c>
      <c r="M219" s="2">
        <v>2.9329047810365601E-2</v>
      </c>
      <c r="N219" s="3">
        <v>6.7500000000000004E-2</v>
      </c>
      <c r="O219" s="3">
        <v>0.22</v>
      </c>
    </row>
    <row r="220" spans="1:15" x14ac:dyDescent="0.3">
      <c r="A220" s="8" t="s">
        <v>198</v>
      </c>
      <c r="B220" s="8" t="s">
        <v>70</v>
      </c>
      <c r="C220" s="2">
        <v>4.2875157629255999E-2</v>
      </c>
      <c r="D220" s="2">
        <v>-1.45102781136638E-2</v>
      </c>
      <c r="E220" s="2">
        <v>6.13496932515337E-3</v>
      </c>
      <c r="F220" s="2">
        <v>5.7317073170731703E-2</v>
      </c>
      <c r="G220" s="2">
        <v>5.7670126874279103E-2</v>
      </c>
      <c r="H220" s="2">
        <v>5.88876772082879E-2</v>
      </c>
      <c r="I220" s="2">
        <v>7.4150360453141106E-2</v>
      </c>
      <c r="J220" s="2">
        <v>8.2454458293384505E-2</v>
      </c>
      <c r="K220" s="2">
        <v>5.4915854738706797E-2</v>
      </c>
      <c r="L220" s="2">
        <v>0.11167086481947899</v>
      </c>
      <c r="M220" s="2">
        <v>5.4380664652568002E-2</v>
      </c>
      <c r="N220" s="3">
        <v>0.33844678811121798</v>
      </c>
      <c r="O220" s="3">
        <v>0.71288343558282197</v>
      </c>
    </row>
    <row r="221" spans="1:15" x14ac:dyDescent="0.3">
      <c r="A221" s="8" t="s">
        <v>198</v>
      </c>
      <c r="B221" s="8" t="s">
        <v>71</v>
      </c>
      <c r="C221" s="2">
        <v>2.2900763358778602E-2</v>
      </c>
      <c r="D221" s="2">
        <v>-0.18656716417910399</v>
      </c>
      <c r="E221" s="2">
        <v>-0.12844036697247699</v>
      </c>
      <c r="F221" s="2">
        <v>0.12631578947368399</v>
      </c>
      <c r="G221" s="2">
        <v>0.10280373831775701</v>
      </c>
      <c r="H221" s="2">
        <v>0.144067796610169</v>
      </c>
      <c r="I221" s="2">
        <v>0.148148148148148</v>
      </c>
      <c r="J221" s="2">
        <v>0.16129032258064499</v>
      </c>
      <c r="K221" s="2">
        <v>8.8888888888888906E-2</v>
      </c>
      <c r="L221" s="2">
        <v>0.11734693877551</v>
      </c>
      <c r="M221" s="2">
        <v>0.164383561643836</v>
      </c>
      <c r="N221" s="3">
        <v>0.64516129032258096</v>
      </c>
      <c r="O221" s="3">
        <v>1.3394495412844001</v>
      </c>
    </row>
    <row r="222" spans="1:15" x14ac:dyDescent="0.3">
      <c r="A222" s="8" t="s">
        <v>199</v>
      </c>
      <c r="B222" s="8" t="s">
        <v>60</v>
      </c>
      <c r="C222" s="2">
        <v>0</v>
      </c>
      <c r="D222" s="2">
        <v>0</v>
      </c>
      <c r="E222" s="2">
        <v>0</v>
      </c>
      <c r="F222" s="2">
        <v>0</v>
      </c>
      <c r="G222" s="2">
        <v>0</v>
      </c>
      <c r="H222" s="2">
        <v>0</v>
      </c>
      <c r="I222" s="2">
        <v>0</v>
      </c>
      <c r="J222" s="2">
        <v>0</v>
      </c>
      <c r="K222" s="2">
        <v>0</v>
      </c>
      <c r="L222" s="2">
        <v>-1</v>
      </c>
      <c r="M222" s="2">
        <v>0</v>
      </c>
      <c r="N222" s="3">
        <v>0</v>
      </c>
      <c r="O222" s="3">
        <v>0</v>
      </c>
    </row>
    <row r="223" spans="1:15" x14ac:dyDescent="0.3">
      <c r="A223" s="8" t="s">
        <v>199</v>
      </c>
      <c r="B223" s="8" t="s">
        <v>61</v>
      </c>
      <c r="C223" s="2">
        <v>0.10497237569060799</v>
      </c>
      <c r="D223" s="2">
        <v>9.1666666666666702E-2</v>
      </c>
      <c r="E223" s="2">
        <v>-6.1068702290076301E-3</v>
      </c>
      <c r="F223" s="2">
        <v>7.6804915514592899E-3</v>
      </c>
      <c r="G223" s="2">
        <v>4.8780487804878099E-2</v>
      </c>
      <c r="H223" s="2">
        <v>-5.37790697674419E-2</v>
      </c>
      <c r="I223" s="2">
        <v>-1.8433179723502301E-2</v>
      </c>
      <c r="J223" s="2">
        <v>-9.3896713615023494E-3</v>
      </c>
      <c r="K223" s="2">
        <v>-1.1058451816745699E-2</v>
      </c>
      <c r="L223" s="2">
        <v>6.5495207667731606E-2</v>
      </c>
      <c r="M223" s="2">
        <v>2.84857571214393E-2</v>
      </c>
      <c r="N223" s="3">
        <v>7.3552425665101701E-2</v>
      </c>
      <c r="O223" s="3">
        <v>4.7328244274809202E-2</v>
      </c>
    </row>
    <row r="224" spans="1:15" x14ac:dyDescent="0.3">
      <c r="A224" s="8" t="s">
        <v>199</v>
      </c>
      <c r="B224" s="8" t="s">
        <v>62</v>
      </c>
      <c r="C224" s="2">
        <v>5.4856115107913703E-2</v>
      </c>
      <c r="D224" s="2">
        <v>4.0068201193520898E-2</v>
      </c>
      <c r="E224" s="2">
        <v>5.1639344262295099E-2</v>
      </c>
      <c r="F224" s="2">
        <v>4.9103663289166002E-2</v>
      </c>
      <c r="G224" s="2">
        <v>1.41158989598811E-2</v>
      </c>
      <c r="H224" s="2">
        <v>6.0805860805860798E-2</v>
      </c>
      <c r="I224" s="2">
        <v>4.35082872928177E-2</v>
      </c>
      <c r="J224" s="2">
        <v>5.2283256121773702E-2</v>
      </c>
      <c r="K224" s="2">
        <v>2.1383647798742099E-2</v>
      </c>
      <c r="L224" s="2">
        <v>3.6330049261083699E-2</v>
      </c>
      <c r="M224" s="2">
        <v>6.0011883541295302E-2</v>
      </c>
      <c r="N224" s="3">
        <v>0.180675049636003</v>
      </c>
      <c r="O224" s="3">
        <v>0.46229508196721297</v>
      </c>
    </row>
    <row r="225" spans="1:15" x14ac:dyDescent="0.3">
      <c r="A225" s="8" t="s">
        <v>199</v>
      </c>
      <c r="B225" s="8" t="s">
        <v>63</v>
      </c>
      <c r="C225" s="2">
        <v>5.74506283662478E-2</v>
      </c>
      <c r="D225" s="2">
        <v>6.2818336162988098E-2</v>
      </c>
      <c r="E225" s="2">
        <v>3.8338658146964903E-2</v>
      </c>
      <c r="F225" s="2">
        <v>0.103076923076923</v>
      </c>
      <c r="G225" s="2">
        <v>9.2050209205020897E-2</v>
      </c>
      <c r="H225" s="2">
        <v>6.2579821200510893E-2</v>
      </c>
      <c r="I225" s="2">
        <v>7.5721153846153799E-2</v>
      </c>
      <c r="J225" s="2">
        <v>8.4916201117318402E-2</v>
      </c>
      <c r="K225" s="2">
        <v>0.11740473738414001</v>
      </c>
      <c r="L225" s="2">
        <v>5.2534562211981599E-2</v>
      </c>
      <c r="M225" s="2">
        <v>6.0420315236427297E-2</v>
      </c>
      <c r="N225" s="3">
        <v>0.35307262569832398</v>
      </c>
      <c r="O225" s="3">
        <v>0.93450479233226802</v>
      </c>
    </row>
    <row r="226" spans="1:15" x14ac:dyDescent="0.3">
      <c r="A226" s="8" t="s">
        <v>199</v>
      </c>
      <c r="B226" s="8" t="s">
        <v>64</v>
      </c>
      <c r="C226" s="2">
        <v>8.0357142857142905E-2</v>
      </c>
      <c r="D226" s="2">
        <v>1.6528925619834701E-2</v>
      </c>
      <c r="E226" s="2">
        <v>0.105691056910569</v>
      </c>
      <c r="F226" s="2">
        <v>0.125</v>
      </c>
      <c r="G226" s="2">
        <v>4.5751633986928102E-2</v>
      </c>
      <c r="H226" s="2">
        <v>0.15</v>
      </c>
      <c r="I226" s="2">
        <v>2.1739130434782601E-2</v>
      </c>
      <c r="J226" s="2">
        <v>0.10106382978723399</v>
      </c>
      <c r="K226" s="2">
        <v>5.3140096618357502E-2</v>
      </c>
      <c r="L226" s="2">
        <v>0.123853211009174</v>
      </c>
      <c r="M226" s="2">
        <v>9.7959183673469397E-2</v>
      </c>
      <c r="N226" s="3">
        <v>0.430851063829787</v>
      </c>
      <c r="O226" s="3">
        <v>1.1869918699187001</v>
      </c>
    </row>
    <row r="227" spans="1:15" x14ac:dyDescent="0.3">
      <c r="A227" s="8" t="s">
        <v>199</v>
      </c>
      <c r="B227" s="8" t="s">
        <v>65</v>
      </c>
      <c r="C227" s="2">
        <v>0.25</v>
      </c>
      <c r="D227" s="2">
        <v>-0.2</v>
      </c>
      <c r="E227" s="2">
        <v>-0.375</v>
      </c>
      <c r="F227" s="2">
        <v>0</v>
      </c>
      <c r="G227" s="2">
        <v>1</v>
      </c>
      <c r="H227" s="2">
        <v>0.1</v>
      </c>
      <c r="I227" s="2">
        <v>0</v>
      </c>
      <c r="J227" s="2">
        <v>0.27272727272727298</v>
      </c>
      <c r="K227" s="2">
        <v>0</v>
      </c>
      <c r="L227" s="2">
        <v>0.5</v>
      </c>
      <c r="M227" s="2">
        <v>0.14285714285714299</v>
      </c>
      <c r="N227" s="3">
        <v>1.1818181818181801</v>
      </c>
      <c r="O227" s="3">
        <v>2</v>
      </c>
    </row>
    <row r="228" spans="1:15" x14ac:dyDescent="0.3">
      <c r="A228" s="8" t="s">
        <v>199</v>
      </c>
      <c r="B228" s="8" t="s">
        <v>66</v>
      </c>
      <c r="C228" s="2">
        <v>0</v>
      </c>
      <c r="D228" s="2">
        <v>0</v>
      </c>
      <c r="E228" s="2">
        <v>0</v>
      </c>
      <c r="F228" s="2">
        <v>0</v>
      </c>
      <c r="G228" s="2">
        <v>0</v>
      </c>
      <c r="H228" s="2">
        <v>0</v>
      </c>
      <c r="I228" s="2">
        <v>0</v>
      </c>
      <c r="J228" s="2">
        <v>0</v>
      </c>
      <c r="K228" s="2">
        <v>0</v>
      </c>
      <c r="L228" s="2">
        <v>0</v>
      </c>
      <c r="M228" s="2">
        <v>0</v>
      </c>
      <c r="N228" s="3">
        <v>0</v>
      </c>
      <c r="O228" s="3">
        <v>0</v>
      </c>
    </row>
    <row r="229" spans="1:15" x14ac:dyDescent="0.3">
      <c r="A229" s="8" t="s">
        <v>199</v>
      </c>
      <c r="B229" s="8" t="s">
        <v>67</v>
      </c>
      <c r="C229" s="2">
        <v>1.22222222222222E-2</v>
      </c>
      <c r="D229" s="2">
        <v>4.6103183315038397E-2</v>
      </c>
      <c r="E229" s="2">
        <v>-6.6107030430220398E-2</v>
      </c>
      <c r="F229" s="2">
        <v>-5.0561797752809001E-2</v>
      </c>
      <c r="G229" s="2">
        <v>-1.18343195266272E-2</v>
      </c>
      <c r="H229" s="2">
        <v>-9.1017964071856305E-2</v>
      </c>
      <c r="I229" s="2">
        <v>-7.3781291172595506E-2</v>
      </c>
      <c r="J229" s="2">
        <v>1.8492176386913198E-2</v>
      </c>
      <c r="K229" s="2">
        <v>-1.3966480446927401E-3</v>
      </c>
      <c r="L229" s="2">
        <v>6.7132867132867105E-2</v>
      </c>
      <c r="M229" s="2">
        <v>6.8152031454783796E-2</v>
      </c>
      <c r="N229" s="3">
        <v>0.159317211948791</v>
      </c>
      <c r="O229" s="3">
        <v>-0.14480587618048299</v>
      </c>
    </row>
    <row r="230" spans="1:15" x14ac:dyDescent="0.3">
      <c r="A230" s="8" t="s">
        <v>199</v>
      </c>
      <c r="B230" s="8" t="s">
        <v>68</v>
      </c>
      <c r="C230" s="2">
        <v>1.1145786892554599E-2</v>
      </c>
      <c r="D230" s="2">
        <v>-2.6455026455026501E-3</v>
      </c>
      <c r="E230" s="2">
        <v>1.8567639257294401E-2</v>
      </c>
      <c r="F230" s="2">
        <v>1.5190972222222199E-2</v>
      </c>
      <c r="G230" s="2">
        <v>2.5651988029072302E-3</v>
      </c>
      <c r="H230" s="2">
        <v>7.2494669509594904E-3</v>
      </c>
      <c r="I230" s="2">
        <v>8.0440304826418299E-3</v>
      </c>
      <c r="J230" s="2">
        <v>-4.1999160016799701E-3</v>
      </c>
      <c r="K230" s="2">
        <v>-4.2176296921130297E-3</v>
      </c>
      <c r="L230" s="2">
        <v>-2.4565861922914E-2</v>
      </c>
      <c r="M230" s="2">
        <v>-2.6487190620929201E-2</v>
      </c>
      <c r="N230" s="3">
        <v>-5.8378832423351498E-2</v>
      </c>
      <c r="O230" s="3">
        <v>-8.8417329796640094E-3</v>
      </c>
    </row>
    <row r="231" spans="1:15" x14ac:dyDescent="0.3">
      <c r="A231" s="8" t="s">
        <v>199</v>
      </c>
      <c r="B231" s="8" t="s">
        <v>69</v>
      </c>
      <c r="C231" s="2">
        <v>8.8251516822945401E-3</v>
      </c>
      <c r="D231" s="2">
        <v>1.6402405686167299E-3</v>
      </c>
      <c r="E231" s="2">
        <v>4.2576419213973801E-2</v>
      </c>
      <c r="F231" s="2">
        <v>2.56544502617801E-2</v>
      </c>
      <c r="G231" s="2">
        <v>2.6544155181214901E-2</v>
      </c>
      <c r="H231" s="2">
        <v>1.2928891098955699E-2</v>
      </c>
      <c r="I231" s="2">
        <v>1.71821305841924E-2</v>
      </c>
      <c r="J231" s="2">
        <v>1.2065637065637101E-2</v>
      </c>
      <c r="K231" s="2">
        <v>2.8612303290414899E-2</v>
      </c>
      <c r="L231" s="2">
        <v>1.6689847009735699E-2</v>
      </c>
      <c r="M231" s="2">
        <v>2.82717738258094E-2</v>
      </c>
      <c r="N231" s="3">
        <v>8.8320463320463297E-2</v>
      </c>
      <c r="O231" s="3">
        <v>0.23089519650654999</v>
      </c>
    </row>
    <row r="232" spans="1:15" x14ac:dyDescent="0.3">
      <c r="A232" s="8" t="s">
        <v>199</v>
      </c>
      <c r="B232" s="8" t="s">
        <v>70</v>
      </c>
      <c r="C232" s="2">
        <v>6.3142437591776804E-2</v>
      </c>
      <c r="D232" s="2">
        <v>-4.1436464088397802E-2</v>
      </c>
      <c r="E232" s="2">
        <v>-1.00864553314121E-2</v>
      </c>
      <c r="F232" s="2">
        <v>4.07569141193595E-2</v>
      </c>
      <c r="G232" s="2">
        <v>0.107692307692308</v>
      </c>
      <c r="H232" s="2">
        <v>0.10479797979798</v>
      </c>
      <c r="I232" s="2">
        <v>3.3142857142857099E-2</v>
      </c>
      <c r="J232" s="2">
        <v>7.4115044247787601E-2</v>
      </c>
      <c r="K232" s="2">
        <v>2.05973223480947E-2</v>
      </c>
      <c r="L232" s="2">
        <v>5.6508577194752801E-2</v>
      </c>
      <c r="M232" s="2">
        <v>3.5339063992359102E-2</v>
      </c>
      <c r="N232" s="3">
        <v>0.199115044247788</v>
      </c>
      <c r="O232" s="3">
        <v>0.561959654178674</v>
      </c>
    </row>
    <row r="233" spans="1:15" x14ac:dyDescent="0.3">
      <c r="A233" s="8" t="s">
        <v>199</v>
      </c>
      <c r="B233" s="8" t="s">
        <v>71</v>
      </c>
      <c r="C233" s="2">
        <v>0.10752688172043</v>
      </c>
      <c r="D233" s="2">
        <v>-0.116504854368932</v>
      </c>
      <c r="E233" s="2">
        <v>-0.13186813186813201</v>
      </c>
      <c r="F233" s="2">
        <v>8.8607594936708903E-2</v>
      </c>
      <c r="G233" s="2">
        <v>0.186046511627907</v>
      </c>
      <c r="H233" s="2">
        <v>2.9411764705882401E-2</v>
      </c>
      <c r="I233" s="2">
        <v>0.133333333333333</v>
      </c>
      <c r="J233" s="2">
        <v>0.16806722689075601</v>
      </c>
      <c r="K233" s="2">
        <v>7.1942446043165506E-2</v>
      </c>
      <c r="L233" s="2">
        <v>0.10738255033557</v>
      </c>
      <c r="M233" s="2">
        <v>8.4848484848484895E-2</v>
      </c>
      <c r="N233" s="3">
        <v>0.504201680672269</v>
      </c>
      <c r="O233" s="3">
        <v>0.96703296703296704</v>
      </c>
    </row>
    <row r="234" spans="1:15" x14ac:dyDescent="0.3">
      <c r="A234" s="8" t="s">
        <v>200</v>
      </c>
      <c r="B234" s="8" t="s">
        <v>60</v>
      </c>
      <c r="C234" s="2">
        <v>0</v>
      </c>
      <c r="D234" s="2">
        <v>0</v>
      </c>
      <c r="E234" s="2">
        <v>0</v>
      </c>
      <c r="F234" s="2">
        <v>0</v>
      </c>
      <c r="G234" s="2">
        <v>-1</v>
      </c>
      <c r="H234" s="2">
        <v>0</v>
      </c>
      <c r="I234" s="2">
        <v>0</v>
      </c>
      <c r="J234" s="2">
        <v>-1</v>
      </c>
      <c r="K234" s="2">
        <v>0</v>
      </c>
      <c r="L234" s="2">
        <v>0</v>
      </c>
      <c r="M234" s="2">
        <v>0</v>
      </c>
      <c r="N234" s="3">
        <v>-0.5</v>
      </c>
      <c r="O234" s="3">
        <v>0</v>
      </c>
    </row>
    <row r="235" spans="1:15" x14ac:dyDescent="0.3">
      <c r="A235" s="8" t="s">
        <v>200</v>
      </c>
      <c r="B235" s="8" t="s">
        <v>61</v>
      </c>
      <c r="C235" s="2">
        <v>7.7551020408163293E-2</v>
      </c>
      <c r="D235" s="2">
        <v>3.4090909090909102E-2</v>
      </c>
      <c r="E235" s="2">
        <v>2.9304029304029301E-2</v>
      </c>
      <c r="F235" s="2">
        <v>6.76156583629893E-2</v>
      </c>
      <c r="G235" s="2">
        <v>4.8333333333333298E-2</v>
      </c>
      <c r="H235" s="2">
        <v>6.3593004769475395E-2</v>
      </c>
      <c r="I235" s="2">
        <v>8.9686098654708502E-3</v>
      </c>
      <c r="J235" s="2">
        <v>-1.18518518518519E-2</v>
      </c>
      <c r="K235" s="2">
        <v>1.94902548725637E-2</v>
      </c>
      <c r="L235" s="2">
        <v>-1.1764705882352899E-2</v>
      </c>
      <c r="M235" s="2">
        <v>2.3809523809523801E-2</v>
      </c>
      <c r="N235" s="3">
        <v>1.9259259259259299E-2</v>
      </c>
      <c r="O235" s="3">
        <v>0.26007326007325998</v>
      </c>
    </row>
    <row r="236" spans="1:15" x14ac:dyDescent="0.3">
      <c r="A236" s="8" t="s">
        <v>200</v>
      </c>
      <c r="B236" s="8" t="s">
        <v>62</v>
      </c>
      <c r="C236" s="2">
        <v>5.5555555555555601E-2</v>
      </c>
      <c r="D236" s="2">
        <v>4.4375644994840001E-2</v>
      </c>
      <c r="E236" s="2">
        <v>4.8418972332015801E-2</v>
      </c>
      <c r="F236" s="2">
        <v>1.8850141376060298E-2</v>
      </c>
      <c r="G236" s="2">
        <v>5.8279370952821499E-2</v>
      </c>
      <c r="H236" s="2">
        <v>6.2937062937062901E-2</v>
      </c>
      <c r="I236" s="2">
        <v>8.4703947368421101E-2</v>
      </c>
      <c r="J236" s="2">
        <v>6.6717210007581504E-2</v>
      </c>
      <c r="K236" s="2">
        <v>3.9090262970859997E-2</v>
      </c>
      <c r="L236" s="2">
        <v>4.17236662106703E-2</v>
      </c>
      <c r="M236" s="2">
        <v>3.5456336178594901E-2</v>
      </c>
      <c r="N236" s="3">
        <v>0.19560272934040901</v>
      </c>
      <c r="O236" s="3">
        <v>0.55830039525691699</v>
      </c>
    </row>
    <row r="237" spans="1:15" x14ac:dyDescent="0.3">
      <c r="A237" s="8" t="s">
        <v>200</v>
      </c>
      <c r="B237" s="8" t="s">
        <v>63</v>
      </c>
      <c r="C237" s="2">
        <v>7.1269487750556804E-2</v>
      </c>
      <c r="D237" s="2">
        <v>9.3555093555093602E-2</v>
      </c>
      <c r="E237" s="2">
        <v>9.3155893536121706E-2</v>
      </c>
      <c r="F237" s="2">
        <v>7.1304347826086995E-2</v>
      </c>
      <c r="G237" s="2">
        <v>7.6298701298701296E-2</v>
      </c>
      <c r="H237" s="2">
        <v>5.1282051282051301E-2</v>
      </c>
      <c r="I237" s="2">
        <v>9.0387374461979905E-2</v>
      </c>
      <c r="J237" s="2">
        <v>7.3684210526315796E-2</v>
      </c>
      <c r="K237" s="2">
        <v>6.7401960784313694E-2</v>
      </c>
      <c r="L237" s="2">
        <v>8.1515499425947199E-2</v>
      </c>
      <c r="M237" s="2">
        <v>6.5817409766454393E-2</v>
      </c>
      <c r="N237" s="3">
        <v>0.32105263157894698</v>
      </c>
      <c r="O237" s="3">
        <v>0.90874524714828897</v>
      </c>
    </row>
    <row r="238" spans="1:15" x14ac:dyDescent="0.3">
      <c r="A238" s="8" t="s">
        <v>200</v>
      </c>
      <c r="B238" s="8" t="s">
        <v>64</v>
      </c>
      <c r="C238" s="2">
        <v>0.15686274509803899</v>
      </c>
      <c r="D238" s="2">
        <v>2.5423728813559299E-2</v>
      </c>
      <c r="E238" s="2">
        <v>-4.9586776859504099E-2</v>
      </c>
      <c r="F238" s="2">
        <v>0.182608695652174</v>
      </c>
      <c r="G238" s="2">
        <v>3.6764705882352901E-2</v>
      </c>
      <c r="H238" s="2">
        <v>5.6737588652482303E-2</v>
      </c>
      <c r="I238" s="2">
        <v>0.10738255033557</v>
      </c>
      <c r="J238" s="2">
        <v>0.15151515151515199</v>
      </c>
      <c r="K238" s="2">
        <v>1.05263157894737E-2</v>
      </c>
      <c r="L238" s="2">
        <v>9.8958333333333301E-2</v>
      </c>
      <c r="M238" s="2">
        <v>0.123222748815166</v>
      </c>
      <c r="N238" s="3">
        <v>0.43636363636363601</v>
      </c>
      <c r="O238" s="3">
        <v>0.95867768595041303</v>
      </c>
    </row>
    <row r="239" spans="1:15" x14ac:dyDescent="0.3">
      <c r="A239" s="8" t="s">
        <v>200</v>
      </c>
      <c r="B239" s="8" t="s">
        <v>65</v>
      </c>
      <c r="C239" s="2">
        <v>-0.55555555555555602</v>
      </c>
      <c r="D239" s="2">
        <v>0.25</v>
      </c>
      <c r="E239" s="2">
        <v>0</v>
      </c>
      <c r="F239" s="2">
        <v>0.6</v>
      </c>
      <c r="G239" s="2">
        <v>0.125</v>
      </c>
      <c r="H239" s="2">
        <v>0.33333333333333298</v>
      </c>
      <c r="I239" s="2">
        <v>0.16666666666666699</v>
      </c>
      <c r="J239" s="2">
        <v>0.14285714285714299</v>
      </c>
      <c r="K239" s="2">
        <v>6.25E-2</v>
      </c>
      <c r="L239" s="2">
        <v>-0.17647058823529399</v>
      </c>
      <c r="M239" s="2">
        <v>7.1428571428571397E-2</v>
      </c>
      <c r="N239" s="3">
        <v>7.1428571428571397E-2</v>
      </c>
      <c r="O239" s="3">
        <v>2</v>
      </c>
    </row>
    <row r="240" spans="1:15" x14ac:dyDescent="0.3">
      <c r="A240" s="8" t="s">
        <v>200</v>
      </c>
      <c r="B240" s="8" t="s">
        <v>66</v>
      </c>
      <c r="C240" s="2">
        <v>0</v>
      </c>
      <c r="D240" s="2">
        <v>0</v>
      </c>
      <c r="E240" s="2">
        <v>0</v>
      </c>
      <c r="F240" s="2">
        <v>0</v>
      </c>
      <c r="G240" s="2">
        <v>0</v>
      </c>
      <c r="H240" s="2">
        <v>0</v>
      </c>
      <c r="I240" s="2">
        <v>0</v>
      </c>
      <c r="J240" s="2">
        <v>-1</v>
      </c>
      <c r="K240" s="2">
        <v>0</v>
      </c>
      <c r="L240" s="2">
        <v>0</v>
      </c>
      <c r="M240" s="2">
        <v>0</v>
      </c>
      <c r="N240" s="3">
        <v>0</v>
      </c>
      <c r="O240" s="3">
        <v>0</v>
      </c>
    </row>
    <row r="241" spans="1:15" x14ac:dyDescent="0.3">
      <c r="A241" s="8" t="s">
        <v>200</v>
      </c>
      <c r="B241" s="8" t="s">
        <v>67</v>
      </c>
      <c r="C241" s="2">
        <v>7.9245283018867907E-2</v>
      </c>
      <c r="D241" s="2">
        <v>4.31235431235431E-2</v>
      </c>
      <c r="E241" s="2">
        <v>-2.9050279329608901E-2</v>
      </c>
      <c r="F241" s="2">
        <v>-7.7100115074798595E-2</v>
      </c>
      <c r="G241" s="2">
        <v>-7.9800498753117205E-2</v>
      </c>
      <c r="H241" s="2">
        <v>-6.3685636856368605E-2</v>
      </c>
      <c r="I241" s="2">
        <v>-4.1968162083936299E-2</v>
      </c>
      <c r="J241" s="2">
        <v>3.0211480362537799E-3</v>
      </c>
      <c r="K241" s="2">
        <v>1.3554216867469901E-2</v>
      </c>
      <c r="L241" s="2">
        <v>2.0802377414561701E-2</v>
      </c>
      <c r="M241" s="2">
        <v>0.10334788937408999</v>
      </c>
      <c r="N241" s="3">
        <v>0.14501510574018101</v>
      </c>
      <c r="O241" s="3">
        <v>-0.153072625698324</v>
      </c>
    </row>
    <row r="242" spans="1:15" x14ac:dyDescent="0.3">
      <c r="A242" s="8" t="s">
        <v>200</v>
      </c>
      <c r="B242" s="8" t="s">
        <v>68</v>
      </c>
      <c r="C242" s="2">
        <v>6.3357972544878603E-3</v>
      </c>
      <c r="D242" s="2">
        <v>3.6201469045120699E-2</v>
      </c>
      <c r="E242" s="2">
        <v>3.9493670886075999E-2</v>
      </c>
      <c r="F242" s="2">
        <v>3.9454456892352698E-2</v>
      </c>
      <c r="G242" s="2">
        <v>7.0290534208059998E-3</v>
      </c>
      <c r="H242" s="2">
        <v>6.9799906933457403E-3</v>
      </c>
      <c r="I242" s="2">
        <v>7.3937153419593301E-3</v>
      </c>
      <c r="J242" s="2">
        <v>-2.2935779816513802E-3</v>
      </c>
      <c r="K242" s="2">
        <v>-1.28735632183908E-2</v>
      </c>
      <c r="L242" s="2">
        <v>-1.9096413600372598E-2</v>
      </c>
      <c r="M242" s="2">
        <v>5.6980056980057E-3</v>
      </c>
      <c r="N242" s="3">
        <v>-2.84403669724771E-2</v>
      </c>
      <c r="O242" s="3">
        <v>7.2405063291139202E-2</v>
      </c>
    </row>
    <row r="243" spans="1:15" x14ac:dyDescent="0.3">
      <c r="A243" s="8" t="s">
        <v>200</v>
      </c>
      <c r="B243" s="8" t="s">
        <v>69</v>
      </c>
      <c r="C243" s="2">
        <v>2.5412087912087902E-2</v>
      </c>
      <c r="D243" s="2">
        <v>3.34896182183523E-2</v>
      </c>
      <c r="E243" s="2">
        <v>1.55541153596889E-2</v>
      </c>
      <c r="F243" s="2">
        <v>1.148691767709E-2</v>
      </c>
      <c r="G243" s="2">
        <v>4.16403785488959E-2</v>
      </c>
      <c r="H243" s="2">
        <v>1.3930950938825E-2</v>
      </c>
      <c r="I243" s="2">
        <v>3.8829151732377498E-2</v>
      </c>
      <c r="J243" s="2">
        <v>2.64519838987924E-2</v>
      </c>
      <c r="K243" s="2">
        <v>4.4817927170868299E-2</v>
      </c>
      <c r="L243" s="2">
        <v>3.7533512064343202E-2</v>
      </c>
      <c r="M243" s="2">
        <v>1.34366925064599E-2</v>
      </c>
      <c r="N243" s="3">
        <v>0.12765957446808501</v>
      </c>
      <c r="O243" s="3">
        <v>0.27090084251458202</v>
      </c>
    </row>
    <row r="244" spans="1:15" x14ac:dyDescent="0.3">
      <c r="A244" s="8" t="s">
        <v>200</v>
      </c>
      <c r="B244" s="8" t="s">
        <v>70</v>
      </c>
      <c r="C244" s="2">
        <v>-1.34128166915052E-2</v>
      </c>
      <c r="D244" s="2">
        <v>9.0634441087613302E-3</v>
      </c>
      <c r="E244" s="2">
        <v>5.9880239520958096E-3</v>
      </c>
      <c r="F244" s="2">
        <v>3.7202380952381001E-2</v>
      </c>
      <c r="G244" s="2">
        <v>4.5911047345767599E-2</v>
      </c>
      <c r="H244" s="2">
        <v>4.6639231824417003E-2</v>
      </c>
      <c r="I244" s="2">
        <v>1.3106159895150699E-2</v>
      </c>
      <c r="J244" s="2">
        <v>8.0206985769728303E-2</v>
      </c>
      <c r="K244" s="2">
        <v>2.5149700598802401E-2</v>
      </c>
      <c r="L244" s="2">
        <v>7.00934579439252E-2</v>
      </c>
      <c r="M244" s="2">
        <v>7.75109170305677E-2</v>
      </c>
      <c r="N244" s="3">
        <v>0.27684346701164297</v>
      </c>
      <c r="O244" s="3">
        <v>0.47754491017964101</v>
      </c>
    </row>
    <row r="245" spans="1:15" x14ac:dyDescent="0.3">
      <c r="A245" s="8" t="s">
        <v>200</v>
      </c>
      <c r="B245" s="8" t="s">
        <v>71</v>
      </c>
      <c r="C245" s="2">
        <v>-4.8000000000000001E-2</v>
      </c>
      <c r="D245" s="2">
        <v>-0.16806722689075601</v>
      </c>
      <c r="E245" s="2">
        <v>-0.12121212121212099</v>
      </c>
      <c r="F245" s="2">
        <v>0.160919540229885</v>
      </c>
      <c r="G245" s="2">
        <v>0.27722772277227697</v>
      </c>
      <c r="H245" s="2">
        <v>3.8759689922480599E-2</v>
      </c>
      <c r="I245" s="2">
        <v>9.7014925373134303E-2</v>
      </c>
      <c r="J245" s="2">
        <v>7.4829931972789102E-2</v>
      </c>
      <c r="K245" s="2">
        <v>0</v>
      </c>
      <c r="L245" s="2">
        <v>0.126582278481013</v>
      </c>
      <c r="M245" s="2">
        <v>6.7415730337078594E-2</v>
      </c>
      <c r="N245" s="3">
        <v>0.29251700680272102</v>
      </c>
      <c r="O245" s="3">
        <v>0.919191919191919</v>
      </c>
    </row>
    <row r="246" spans="1:15" x14ac:dyDescent="0.3">
      <c r="A246" s="8" t="s">
        <v>201</v>
      </c>
      <c r="B246" s="8" t="s">
        <v>60</v>
      </c>
      <c r="C246" s="2">
        <v>0</v>
      </c>
      <c r="D246" s="2">
        <v>-1</v>
      </c>
      <c r="E246" s="2">
        <v>0</v>
      </c>
      <c r="F246" s="2">
        <v>0</v>
      </c>
      <c r="G246" s="2">
        <v>0</v>
      </c>
      <c r="H246" s="2">
        <v>0</v>
      </c>
      <c r="I246" s="2">
        <v>0</v>
      </c>
      <c r="J246" s="2">
        <v>0</v>
      </c>
      <c r="K246" s="2">
        <v>0</v>
      </c>
      <c r="L246" s="2">
        <v>0</v>
      </c>
      <c r="M246" s="2">
        <v>0</v>
      </c>
      <c r="N246" s="3">
        <v>0</v>
      </c>
      <c r="O246" s="3">
        <v>0</v>
      </c>
    </row>
    <row r="247" spans="1:15" x14ac:dyDescent="0.3">
      <c r="A247" s="8" t="s">
        <v>201</v>
      </c>
      <c r="B247" s="8" t="s">
        <v>61</v>
      </c>
      <c r="C247" s="2">
        <v>3.0411449016100201E-2</v>
      </c>
      <c r="D247" s="2">
        <v>5.5555555555555601E-2</v>
      </c>
      <c r="E247" s="2">
        <v>6.7434210526315805E-2</v>
      </c>
      <c r="F247" s="2">
        <v>-5.70107858243451E-2</v>
      </c>
      <c r="G247" s="2">
        <v>-1.1437908496731999E-2</v>
      </c>
      <c r="H247" s="2">
        <v>1.9834710743801699E-2</v>
      </c>
      <c r="I247" s="2">
        <v>-3.2414910858995102E-2</v>
      </c>
      <c r="J247" s="2">
        <v>-1.6750418760468999E-3</v>
      </c>
      <c r="K247" s="2">
        <v>-1.34228187919463E-2</v>
      </c>
      <c r="L247" s="2">
        <v>2.7210884353741499E-2</v>
      </c>
      <c r="M247" s="2">
        <v>-1.6556291390728499E-2</v>
      </c>
      <c r="N247" s="3">
        <v>-5.0251256281407001E-3</v>
      </c>
      <c r="O247" s="3">
        <v>-2.30263157894737E-2</v>
      </c>
    </row>
    <row r="248" spans="1:15" x14ac:dyDescent="0.3">
      <c r="A248" s="8" t="s">
        <v>201</v>
      </c>
      <c r="B248" s="8" t="s">
        <v>62</v>
      </c>
      <c r="C248" s="2">
        <v>3.8194444444444399E-2</v>
      </c>
      <c r="D248" s="2">
        <v>8.7792642140468197E-2</v>
      </c>
      <c r="E248" s="2">
        <v>3.2282859338970002E-2</v>
      </c>
      <c r="F248" s="2">
        <v>9.4564408041697703E-2</v>
      </c>
      <c r="G248" s="2">
        <v>4.7619047619047603E-2</v>
      </c>
      <c r="H248" s="2">
        <v>4.4155844155844198E-2</v>
      </c>
      <c r="I248" s="2">
        <v>3.7935323383084599E-2</v>
      </c>
      <c r="J248" s="2">
        <v>4.6135410425404401E-2</v>
      </c>
      <c r="K248" s="2">
        <v>2.40549828178694E-2</v>
      </c>
      <c r="L248" s="2">
        <v>8.9485458612975407E-3</v>
      </c>
      <c r="M248" s="2">
        <v>5.7095343680709502E-2</v>
      </c>
      <c r="N248" s="3">
        <v>0.14260035949670499</v>
      </c>
      <c r="O248" s="3">
        <v>0.46579554189085298</v>
      </c>
    </row>
    <row r="249" spans="1:15" x14ac:dyDescent="0.3">
      <c r="A249" s="8" t="s">
        <v>201</v>
      </c>
      <c r="B249" s="8" t="s">
        <v>63</v>
      </c>
      <c r="C249" s="2">
        <v>5.3459119496855299E-2</v>
      </c>
      <c r="D249" s="2">
        <v>3.4328358208955197E-2</v>
      </c>
      <c r="E249" s="2">
        <v>0.11111111111111099</v>
      </c>
      <c r="F249" s="2">
        <v>6.2337662337662303E-2</v>
      </c>
      <c r="G249" s="2">
        <v>7.5794621026894896E-2</v>
      </c>
      <c r="H249" s="2">
        <v>8.0681818181818202E-2</v>
      </c>
      <c r="I249" s="2">
        <v>5.7833859095688701E-2</v>
      </c>
      <c r="J249" s="2">
        <v>6.7594433399602402E-2</v>
      </c>
      <c r="K249" s="2">
        <v>6.05214152700186E-2</v>
      </c>
      <c r="L249" s="2">
        <v>8.6918349429323999E-2</v>
      </c>
      <c r="M249" s="2">
        <v>6.2197092084006499E-2</v>
      </c>
      <c r="N249" s="3">
        <v>0.30715705765407603</v>
      </c>
      <c r="O249" s="3">
        <v>0.89754689754689798</v>
      </c>
    </row>
    <row r="250" spans="1:15" x14ac:dyDescent="0.3">
      <c r="A250" s="8" t="s">
        <v>201</v>
      </c>
      <c r="B250" s="8" t="s">
        <v>64</v>
      </c>
      <c r="C250" s="2">
        <v>2.1621621621621599E-2</v>
      </c>
      <c r="D250" s="2">
        <v>5.2910052910052898E-3</v>
      </c>
      <c r="E250" s="2">
        <v>-5.2631578947368403E-3</v>
      </c>
      <c r="F250" s="2">
        <v>6.3492063492063502E-2</v>
      </c>
      <c r="G250" s="2">
        <v>7.9601990049751201E-2</v>
      </c>
      <c r="H250" s="2">
        <v>4.1474654377880199E-2</v>
      </c>
      <c r="I250" s="2">
        <v>0.110619469026549</v>
      </c>
      <c r="J250" s="2">
        <v>0.103585657370518</v>
      </c>
      <c r="K250" s="2">
        <v>0.129963898916967</v>
      </c>
      <c r="L250" s="2">
        <v>8.3067092651757199E-2</v>
      </c>
      <c r="M250" s="2">
        <v>0.11504424778761101</v>
      </c>
      <c r="N250" s="3">
        <v>0.50597609561752999</v>
      </c>
      <c r="O250" s="3">
        <v>0.98947368421052595</v>
      </c>
    </row>
    <row r="251" spans="1:15" x14ac:dyDescent="0.3">
      <c r="A251" s="8" t="s">
        <v>201</v>
      </c>
      <c r="B251" s="8" t="s">
        <v>65</v>
      </c>
      <c r="C251" s="2">
        <v>-0.107142857142857</v>
      </c>
      <c r="D251" s="2">
        <v>-0.16</v>
      </c>
      <c r="E251" s="2">
        <v>-0.38095238095238099</v>
      </c>
      <c r="F251" s="2">
        <v>0.30769230769230799</v>
      </c>
      <c r="G251" s="2">
        <v>0.17647058823529399</v>
      </c>
      <c r="H251" s="2">
        <v>0.3</v>
      </c>
      <c r="I251" s="2">
        <v>0.115384615384615</v>
      </c>
      <c r="J251" s="2">
        <v>0.24137931034482801</v>
      </c>
      <c r="K251" s="2">
        <v>-0.11111111111111099</v>
      </c>
      <c r="L251" s="2">
        <v>0.1875</v>
      </c>
      <c r="M251" s="2">
        <v>0.21052631578947401</v>
      </c>
      <c r="N251" s="3">
        <v>0.58620689655172398</v>
      </c>
      <c r="O251" s="3">
        <v>1.19047619047619</v>
      </c>
    </row>
    <row r="252" spans="1:15" x14ac:dyDescent="0.3">
      <c r="A252" s="8" t="s">
        <v>201</v>
      </c>
      <c r="B252" s="8" t="s">
        <v>66</v>
      </c>
      <c r="C252" s="2">
        <v>-1</v>
      </c>
      <c r="D252" s="2">
        <v>0</v>
      </c>
      <c r="E252" s="2">
        <v>0</v>
      </c>
      <c r="F252" s="2">
        <v>0</v>
      </c>
      <c r="G252" s="2">
        <v>0</v>
      </c>
      <c r="H252" s="2">
        <v>0</v>
      </c>
      <c r="I252" s="2">
        <v>0</v>
      </c>
      <c r="J252" s="2">
        <v>0</v>
      </c>
      <c r="K252" s="2">
        <v>0</v>
      </c>
      <c r="L252" s="2">
        <v>0</v>
      </c>
      <c r="M252" s="2">
        <v>0</v>
      </c>
      <c r="N252" s="3">
        <v>0</v>
      </c>
      <c r="O252" s="3">
        <v>0</v>
      </c>
    </row>
    <row r="253" spans="1:15" x14ac:dyDescent="0.3">
      <c r="A253" s="8" t="s">
        <v>201</v>
      </c>
      <c r="B253" s="8" t="s">
        <v>67</v>
      </c>
      <c r="C253" s="2">
        <v>3.0456852791878201E-2</v>
      </c>
      <c r="D253" s="2">
        <v>1.9704433497536901E-2</v>
      </c>
      <c r="E253" s="2">
        <v>-1.32850241545894E-2</v>
      </c>
      <c r="F253" s="2">
        <v>-5.5079559363525099E-2</v>
      </c>
      <c r="G253" s="2">
        <v>-7.3834196891191695E-2</v>
      </c>
      <c r="H253" s="2">
        <v>-3.6363636363636397E-2</v>
      </c>
      <c r="I253" s="2">
        <v>-8.2728592162554404E-2</v>
      </c>
      <c r="J253" s="2">
        <v>-5.0632911392405097E-2</v>
      </c>
      <c r="K253" s="2">
        <v>1.6666666666666701E-2</v>
      </c>
      <c r="L253" s="2">
        <v>5.0819672131147499E-2</v>
      </c>
      <c r="M253" s="2">
        <v>0.106084243369735</v>
      </c>
      <c r="N253" s="3">
        <v>0.121835443037975</v>
      </c>
      <c r="O253" s="3">
        <v>-0.143719806763285</v>
      </c>
    </row>
    <row r="254" spans="1:15" x14ac:dyDescent="0.3">
      <c r="A254" s="8" t="s">
        <v>201</v>
      </c>
      <c r="B254" s="8" t="s">
        <v>68</v>
      </c>
      <c r="C254" s="2">
        <v>4.9236829148202902E-3</v>
      </c>
      <c r="D254" s="2">
        <v>2.98873101420872E-2</v>
      </c>
      <c r="E254" s="2">
        <v>2.1408182683158899E-2</v>
      </c>
      <c r="F254" s="2">
        <v>1.21099208197485E-2</v>
      </c>
      <c r="G254" s="2">
        <v>1.8407731247123801E-2</v>
      </c>
      <c r="H254" s="2">
        <v>-2.25937641211026E-3</v>
      </c>
      <c r="I254" s="2">
        <v>1.9021739130434801E-2</v>
      </c>
      <c r="J254" s="2">
        <v>9.3333333333333306E-3</v>
      </c>
      <c r="K254" s="2">
        <v>1.7613386173491901E-3</v>
      </c>
      <c r="L254" s="2">
        <v>-2.0219780219780201E-2</v>
      </c>
      <c r="M254" s="2">
        <v>-9.8698968147151196E-3</v>
      </c>
      <c r="N254" s="3">
        <v>-1.91111111111111E-2</v>
      </c>
      <c r="O254" s="3">
        <v>4.9952426260704098E-2</v>
      </c>
    </row>
    <row r="255" spans="1:15" x14ac:dyDescent="0.3">
      <c r="A255" s="8" t="s">
        <v>201</v>
      </c>
      <c r="B255" s="8" t="s">
        <v>69</v>
      </c>
      <c r="C255" s="2">
        <v>1.88679245283019E-2</v>
      </c>
      <c r="D255" s="2">
        <v>1.9713261648745501E-2</v>
      </c>
      <c r="E255" s="2">
        <v>2.6362038664323399E-2</v>
      </c>
      <c r="F255" s="2">
        <v>2.3401826484018302E-2</v>
      </c>
      <c r="G255" s="2">
        <v>3.1232571109871699E-2</v>
      </c>
      <c r="H255" s="2">
        <v>4.2184964845862601E-2</v>
      </c>
      <c r="I255" s="2">
        <v>1.34924753502854E-2</v>
      </c>
      <c r="J255" s="2">
        <v>3.5330261136712698E-2</v>
      </c>
      <c r="K255" s="2">
        <v>2.7695351137487601E-2</v>
      </c>
      <c r="L255" s="2">
        <v>1.92492781520693E-2</v>
      </c>
      <c r="M255" s="2">
        <v>1.8413597733710999E-2</v>
      </c>
      <c r="N255" s="3">
        <v>0.104454685099846</v>
      </c>
      <c r="O255" s="3">
        <v>0.26362038664323401</v>
      </c>
    </row>
    <row r="256" spans="1:15" x14ac:dyDescent="0.3">
      <c r="A256" s="8" t="s">
        <v>201</v>
      </c>
      <c r="B256" s="8" t="s">
        <v>70</v>
      </c>
      <c r="C256" s="2">
        <v>1.4705882352941201E-2</v>
      </c>
      <c r="D256" s="2">
        <v>-4.7101449275362299E-2</v>
      </c>
      <c r="E256" s="2">
        <v>-2.53485424588086E-3</v>
      </c>
      <c r="F256" s="2">
        <v>4.1931385006353197E-2</v>
      </c>
      <c r="G256" s="2">
        <v>4.39024390243902E-2</v>
      </c>
      <c r="H256" s="2">
        <v>7.3598130841121503E-2</v>
      </c>
      <c r="I256" s="2">
        <v>4.6789989118607198E-2</v>
      </c>
      <c r="J256" s="2">
        <v>6.6528066528066504E-2</v>
      </c>
      <c r="K256" s="2">
        <v>2.9239766081871298E-2</v>
      </c>
      <c r="L256" s="2">
        <v>4.2613636363636402E-2</v>
      </c>
      <c r="M256" s="2">
        <v>3.9055404178020003E-2</v>
      </c>
      <c r="N256" s="3">
        <v>0.18918918918918901</v>
      </c>
      <c r="O256" s="3">
        <v>0.44993662864385298</v>
      </c>
    </row>
    <row r="257" spans="1:15" x14ac:dyDescent="0.3">
      <c r="A257" s="8" t="s">
        <v>201</v>
      </c>
      <c r="B257" s="8" t="s">
        <v>71</v>
      </c>
      <c r="C257" s="2">
        <v>-5.4054054054054099E-2</v>
      </c>
      <c r="D257" s="2">
        <v>-0.08</v>
      </c>
      <c r="E257" s="2">
        <v>-0.24223602484472101</v>
      </c>
      <c r="F257" s="2">
        <v>9.0163934426229497E-2</v>
      </c>
      <c r="G257" s="2">
        <v>0.13533834586466201</v>
      </c>
      <c r="H257" s="2">
        <v>0.13245033112582799</v>
      </c>
      <c r="I257" s="2">
        <v>4.0935672514619902E-2</v>
      </c>
      <c r="J257" s="2">
        <v>7.3033707865168496E-2</v>
      </c>
      <c r="K257" s="2">
        <v>6.2827225130889994E-2</v>
      </c>
      <c r="L257" s="2">
        <v>0.133004926108374</v>
      </c>
      <c r="M257" s="2">
        <v>0.15652173913043499</v>
      </c>
      <c r="N257" s="3">
        <v>0.49438202247190999</v>
      </c>
      <c r="O257" s="3">
        <v>0.65217391304347805</v>
      </c>
    </row>
    <row r="258" spans="1:15" x14ac:dyDescent="0.3">
      <c r="A258" s="8" t="s">
        <v>202</v>
      </c>
      <c r="B258" s="8" t="s">
        <v>60</v>
      </c>
      <c r="C258" s="2">
        <v>0</v>
      </c>
      <c r="D258" s="2">
        <v>-1</v>
      </c>
      <c r="E258" s="2">
        <v>0</v>
      </c>
      <c r="F258" s="2">
        <v>0</v>
      </c>
      <c r="G258" s="2">
        <v>0</v>
      </c>
      <c r="H258" s="2">
        <v>0</v>
      </c>
      <c r="I258" s="2">
        <v>0</v>
      </c>
      <c r="J258" s="2">
        <v>0</v>
      </c>
      <c r="K258" s="2">
        <v>0</v>
      </c>
      <c r="L258" s="2">
        <v>0</v>
      </c>
      <c r="M258" s="2">
        <v>0</v>
      </c>
      <c r="N258" s="3">
        <v>0</v>
      </c>
      <c r="O258" s="3">
        <v>0</v>
      </c>
    </row>
    <row r="259" spans="1:15" x14ac:dyDescent="0.3">
      <c r="A259" s="8" t="s">
        <v>202</v>
      </c>
      <c r="B259" s="8" t="s">
        <v>61</v>
      </c>
      <c r="C259" s="2">
        <v>0.13698630136986301</v>
      </c>
      <c r="D259" s="2">
        <v>4.51807228915663E-2</v>
      </c>
      <c r="E259" s="2">
        <v>0.123919308357349</v>
      </c>
      <c r="F259" s="2">
        <v>0</v>
      </c>
      <c r="G259" s="2">
        <v>-5.3846153846153801E-2</v>
      </c>
      <c r="H259" s="2">
        <v>4.3360433604336002E-2</v>
      </c>
      <c r="I259" s="2">
        <v>7.7922077922077906E-2</v>
      </c>
      <c r="J259" s="2">
        <v>0</v>
      </c>
      <c r="K259" s="2">
        <v>2.16867469879518E-2</v>
      </c>
      <c r="L259" s="2">
        <v>7.7830188679245293E-2</v>
      </c>
      <c r="M259" s="2">
        <v>3.2822757111597399E-2</v>
      </c>
      <c r="N259" s="3">
        <v>0.13734939759036099</v>
      </c>
      <c r="O259" s="3">
        <v>0.36023054755043199</v>
      </c>
    </row>
    <row r="260" spans="1:15" x14ac:dyDescent="0.3">
      <c r="A260" s="8" t="s">
        <v>202</v>
      </c>
      <c r="B260" s="8" t="s">
        <v>62</v>
      </c>
      <c r="C260" s="2">
        <v>5.0408719346049E-2</v>
      </c>
      <c r="D260" s="2">
        <v>5.1880674448767802E-2</v>
      </c>
      <c r="E260" s="2">
        <v>4.5622688039457501E-2</v>
      </c>
      <c r="F260" s="2">
        <v>5.7783018867924502E-2</v>
      </c>
      <c r="G260" s="2">
        <v>7.0234113712374605E-2</v>
      </c>
      <c r="H260" s="2">
        <v>5.9374999999999997E-2</v>
      </c>
      <c r="I260" s="2">
        <v>3.0481809242871201E-2</v>
      </c>
      <c r="J260" s="2">
        <v>4.58015267175573E-2</v>
      </c>
      <c r="K260" s="2">
        <v>3.9233576642335802E-2</v>
      </c>
      <c r="L260" s="2">
        <v>4.12642669007902E-2</v>
      </c>
      <c r="M260" s="2">
        <v>4.4688026981450302E-2</v>
      </c>
      <c r="N260" s="3">
        <v>0.18225190839694699</v>
      </c>
      <c r="O260" s="3">
        <v>0.52774352651048095</v>
      </c>
    </row>
    <row r="261" spans="1:15" x14ac:dyDescent="0.3">
      <c r="A261" s="8" t="s">
        <v>202</v>
      </c>
      <c r="B261" s="8" t="s">
        <v>63</v>
      </c>
      <c r="C261" s="2">
        <v>4.5576407506702402E-2</v>
      </c>
      <c r="D261" s="2">
        <v>6.15384615384615E-2</v>
      </c>
      <c r="E261" s="2">
        <v>9.4202898550724598E-2</v>
      </c>
      <c r="F261" s="2">
        <v>9.7130242825607102E-2</v>
      </c>
      <c r="G261" s="2">
        <v>9.0543259557344102E-2</v>
      </c>
      <c r="H261" s="2">
        <v>8.6715867158671606E-2</v>
      </c>
      <c r="I261" s="2">
        <v>5.9422750424448202E-2</v>
      </c>
      <c r="J261" s="2">
        <v>9.6153846153846201E-2</v>
      </c>
      <c r="K261" s="2">
        <v>6.5789473684210495E-2</v>
      </c>
      <c r="L261" s="2">
        <v>8.6419753086419707E-2</v>
      </c>
      <c r="M261" s="2">
        <v>6.9444444444444406E-2</v>
      </c>
      <c r="N261" s="3">
        <v>0.35737179487179499</v>
      </c>
      <c r="O261" s="3">
        <v>1.0458937198067599</v>
      </c>
    </row>
    <row r="262" spans="1:15" x14ac:dyDescent="0.3">
      <c r="A262" s="8" t="s">
        <v>202</v>
      </c>
      <c r="B262" s="8" t="s">
        <v>64</v>
      </c>
      <c r="C262" s="2">
        <v>4.6875E-2</v>
      </c>
      <c r="D262" s="2">
        <v>5.9701492537313397E-2</v>
      </c>
      <c r="E262" s="2">
        <v>0.21126760563380301</v>
      </c>
      <c r="F262" s="2">
        <v>0.104651162790698</v>
      </c>
      <c r="G262" s="2">
        <v>0.24210526315789499</v>
      </c>
      <c r="H262" s="2">
        <v>5.0847457627118599E-2</v>
      </c>
      <c r="I262" s="2">
        <v>0.14516129032258099</v>
      </c>
      <c r="J262" s="2">
        <v>0.11971830985915501</v>
      </c>
      <c r="K262" s="2">
        <v>0.11949685534591201</v>
      </c>
      <c r="L262" s="2">
        <v>4.49438202247191E-2</v>
      </c>
      <c r="M262" s="2">
        <v>0.10752688172043</v>
      </c>
      <c r="N262" s="3">
        <v>0.45070422535211302</v>
      </c>
      <c r="O262" s="3">
        <v>1.9014084507042299</v>
      </c>
    </row>
    <row r="263" spans="1:15" x14ac:dyDescent="0.3">
      <c r="A263" s="8" t="s">
        <v>202</v>
      </c>
      <c r="B263" s="8" t="s">
        <v>65</v>
      </c>
      <c r="C263" s="2">
        <v>0.25</v>
      </c>
      <c r="D263" s="2">
        <v>-0.2</v>
      </c>
      <c r="E263" s="2">
        <v>-0.33333333333333298</v>
      </c>
      <c r="F263" s="2">
        <v>-0.5</v>
      </c>
      <c r="G263" s="2">
        <v>0.5</v>
      </c>
      <c r="H263" s="2">
        <v>0.16666666666666699</v>
      </c>
      <c r="I263" s="2">
        <v>0.42857142857142899</v>
      </c>
      <c r="J263" s="2">
        <v>-0.1</v>
      </c>
      <c r="K263" s="2">
        <v>0.33333333333333298</v>
      </c>
      <c r="L263" s="2">
        <v>0.58333333333333304</v>
      </c>
      <c r="M263" s="2">
        <v>0.105263157894737</v>
      </c>
      <c r="N263" s="3">
        <v>1.1000000000000001</v>
      </c>
      <c r="O263" s="3">
        <v>0.75</v>
      </c>
    </row>
    <row r="264" spans="1:15" x14ac:dyDescent="0.3">
      <c r="A264" s="8" t="s">
        <v>202</v>
      </c>
      <c r="B264" s="8" t="s">
        <v>66</v>
      </c>
      <c r="C264" s="2">
        <v>-1</v>
      </c>
      <c r="D264" s="2">
        <v>0</v>
      </c>
      <c r="E264" s="2">
        <v>0</v>
      </c>
      <c r="F264" s="2">
        <v>0</v>
      </c>
      <c r="G264" s="2">
        <v>0</v>
      </c>
      <c r="H264" s="2">
        <v>0</v>
      </c>
      <c r="I264" s="2">
        <v>0</v>
      </c>
      <c r="J264" s="2">
        <v>0</v>
      </c>
      <c r="K264" s="2">
        <v>-1</v>
      </c>
      <c r="L264" s="2">
        <v>0</v>
      </c>
      <c r="M264" s="2">
        <v>0</v>
      </c>
      <c r="N264" s="3">
        <v>0</v>
      </c>
      <c r="O264" s="3">
        <v>0</v>
      </c>
    </row>
    <row r="265" spans="1:15" x14ac:dyDescent="0.3">
      <c r="A265" s="8" t="s">
        <v>202</v>
      </c>
      <c r="B265" s="8" t="s">
        <v>67</v>
      </c>
      <c r="C265" s="2">
        <v>-3.0181086519114698E-2</v>
      </c>
      <c r="D265" s="2">
        <v>2.0746887966804999E-2</v>
      </c>
      <c r="E265" s="2">
        <v>-1.42276422764228E-2</v>
      </c>
      <c r="F265" s="2">
        <v>-2.06185567010309E-2</v>
      </c>
      <c r="G265" s="2">
        <v>1.26315789473684E-2</v>
      </c>
      <c r="H265" s="2">
        <v>8.3160083160083199E-3</v>
      </c>
      <c r="I265" s="2">
        <v>-5.97938144329897E-2</v>
      </c>
      <c r="J265" s="2">
        <v>-2.1929824561403499E-3</v>
      </c>
      <c r="K265" s="2">
        <v>1.0989010989011E-2</v>
      </c>
      <c r="L265" s="2">
        <v>7.3913043478260901E-2</v>
      </c>
      <c r="M265" s="2">
        <v>-8.0971659919028306E-3</v>
      </c>
      <c r="N265" s="3">
        <v>7.4561403508771898E-2</v>
      </c>
      <c r="O265" s="3">
        <v>-4.0650406504065002E-3</v>
      </c>
    </row>
    <row r="266" spans="1:15" x14ac:dyDescent="0.3">
      <c r="A266" s="8" t="s">
        <v>202</v>
      </c>
      <c r="B266" s="8" t="s">
        <v>68</v>
      </c>
      <c r="C266" s="2">
        <v>2.1474588403722301E-2</v>
      </c>
      <c r="D266" s="2">
        <v>1.6818500350385401E-2</v>
      </c>
      <c r="E266" s="2">
        <v>6.89179875947622E-4</v>
      </c>
      <c r="F266" s="2">
        <v>0</v>
      </c>
      <c r="G266" s="2">
        <v>-2.5482093663911801E-2</v>
      </c>
      <c r="H266" s="2">
        <v>5.6537102473498196E-3</v>
      </c>
      <c r="I266" s="2">
        <v>3.0920590302178499E-2</v>
      </c>
      <c r="J266" s="2">
        <v>-2.7266530334015002E-3</v>
      </c>
      <c r="K266" s="2">
        <v>-1.02529049897471E-2</v>
      </c>
      <c r="L266" s="2">
        <v>-3.2458563535911603E-2</v>
      </c>
      <c r="M266" s="2">
        <v>-5.7102069950035698E-3</v>
      </c>
      <c r="N266" s="3">
        <v>-5.0443081117927703E-2</v>
      </c>
      <c r="O266" s="3">
        <v>-3.9972432804962099E-2</v>
      </c>
    </row>
    <row r="267" spans="1:15" x14ac:dyDescent="0.3">
      <c r="A267" s="8" t="s">
        <v>202</v>
      </c>
      <c r="B267" s="8" t="s">
        <v>69</v>
      </c>
      <c r="C267" s="2">
        <v>2.79114533205005E-2</v>
      </c>
      <c r="D267" s="2">
        <v>3.7453183520599301E-2</v>
      </c>
      <c r="E267" s="2">
        <v>3.5198555956678701E-2</v>
      </c>
      <c r="F267" s="2">
        <v>3.6617262423713999E-2</v>
      </c>
      <c r="G267" s="2">
        <v>5.8873002523128701E-2</v>
      </c>
      <c r="H267" s="2">
        <v>1.0325655281969799E-2</v>
      </c>
      <c r="I267" s="2">
        <v>2.43710691823899E-2</v>
      </c>
      <c r="J267" s="2">
        <v>2.0721412125863401E-2</v>
      </c>
      <c r="K267" s="2">
        <v>2.8571428571428598E-2</v>
      </c>
      <c r="L267" s="2">
        <v>1.1695906432748499E-2</v>
      </c>
      <c r="M267" s="2">
        <v>4.4797687861271702E-2</v>
      </c>
      <c r="N267" s="3">
        <v>0.109746738296239</v>
      </c>
      <c r="O267" s="3">
        <v>0.30505415162454902</v>
      </c>
    </row>
    <row r="268" spans="1:15" x14ac:dyDescent="0.3">
      <c r="A268" s="8" t="s">
        <v>202</v>
      </c>
      <c r="B268" s="8" t="s">
        <v>70</v>
      </c>
      <c r="C268" s="2">
        <v>4.5685279187817299E-2</v>
      </c>
      <c r="D268" s="2">
        <v>-3.6407766990291301E-2</v>
      </c>
      <c r="E268" s="2">
        <v>5.5415617128463497E-2</v>
      </c>
      <c r="F268" s="2">
        <v>5.0119331742243402E-2</v>
      </c>
      <c r="G268" s="2">
        <v>8.4090909090909105E-2</v>
      </c>
      <c r="H268" s="2">
        <v>1.25786163522013E-2</v>
      </c>
      <c r="I268" s="2">
        <v>3.3126293995859202E-2</v>
      </c>
      <c r="J268" s="2">
        <v>0.13026052104208399</v>
      </c>
      <c r="K268" s="2">
        <v>4.4326241134751802E-2</v>
      </c>
      <c r="L268" s="2">
        <v>5.2631578947368397E-2</v>
      </c>
      <c r="M268" s="2">
        <v>2.09677419354839E-2</v>
      </c>
      <c r="N268" s="3">
        <v>0.26853707414829697</v>
      </c>
      <c r="O268" s="3">
        <v>0.59445843828715395</v>
      </c>
    </row>
    <row r="269" spans="1:15" x14ac:dyDescent="0.3">
      <c r="A269" s="8" t="s">
        <v>202</v>
      </c>
      <c r="B269" s="8" t="s">
        <v>71</v>
      </c>
      <c r="C269" s="2">
        <v>1.49253731343284E-2</v>
      </c>
      <c r="D269" s="2">
        <v>-0.220588235294118</v>
      </c>
      <c r="E269" s="2">
        <v>-0.22641509433962301</v>
      </c>
      <c r="F269" s="2">
        <v>0.219512195121951</v>
      </c>
      <c r="G269" s="2">
        <v>0.18</v>
      </c>
      <c r="H269" s="2">
        <v>0.13559322033898299</v>
      </c>
      <c r="I269" s="2">
        <v>0.104477611940299</v>
      </c>
      <c r="J269" s="2">
        <v>9.45945945945946E-2</v>
      </c>
      <c r="K269" s="2">
        <v>7.4074074074074098E-2</v>
      </c>
      <c r="L269" s="2">
        <v>0.126436781609195</v>
      </c>
      <c r="M269" s="2">
        <v>0.16326530612244899</v>
      </c>
      <c r="N269" s="3">
        <v>0.54054054054054101</v>
      </c>
      <c r="O269" s="3">
        <v>1.1509433962264199</v>
      </c>
    </row>
    <row r="270" spans="1:15" x14ac:dyDescent="0.3">
      <c r="A270" s="11" t="s">
        <v>17</v>
      </c>
      <c r="B270" s="11" t="s">
        <v>17</v>
      </c>
      <c r="C270" s="3">
        <v>3.93448656606551E-2</v>
      </c>
      <c r="D270" s="3">
        <v>2.4328056942526301E-2</v>
      </c>
      <c r="E270" s="3">
        <v>2.28168429786351E-2</v>
      </c>
      <c r="F270" s="3">
        <v>3.1822483607111499E-2</v>
      </c>
      <c r="G270" s="3">
        <v>3.1578085332896598E-2</v>
      </c>
      <c r="H270" s="3">
        <v>2.80234348951304E-2</v>
      </c>
      <c r="I270" s="3">
        <v>2.44022981404831E-2</v>
      </c>
      <c r="J270" s="3">
        <v>3.3243878904836599E-2</v>
      </c>
      <c r="K270" s="3">
        <v>2.1332788583602099E-2</v>
      </c>
      <c r="L270" s="3">
        <v>2.9302093006643298E-2</v>
      </c>
      <c r="M270" s="3">
        <v>3.5782694389695502E-2</v>
      </c>
      <c r="N270" s="3">
        <v>0.125075382945362</v>
      </c>
      <c r="O270" s="3">
        <v>0.28991218972550598</v>
      </c>
    </row>
    <row r="271" spans="1:15" x14ac:dyDescent="0.3">
      <c r="A271" s="15"/>
      <c r="B271" s="15"/>
    </row>
    <row r="272" spans="1:15" x14ac:dyDescent="0.3">
      <c r="A272" s="13" t="s">
        <v>40</v>
      </c>
      <c r="B272" s="15"/>
    </row>
    <row r="273" spans="1:2" x14ac:dyDescent="0.3">
      <c r="A273" s="14" t="s">
        <v>41</v>
      </c>
      <c r="B273" s="15"/>
    </row>
    <row r="274" spans="1:2" x14ac:dyDescent="0.3">
      <c r="A274" s="14" t="s">
        <v>42</v>
      </c>
      <c r="B274" s="15"/>
    </row>
    <row r="275" spans="1:2" x14ac:dyDescent="0.3">
      <c r="A275" s="14" t="s">
        <v>73</v>
      </c>
      <c r="B275" s="15"/>
    </row>
    <row r="276" spans="1:2" x14ac:dyDescent="0.3">
      <c r="A276" s="14" t="s">
        <v>45</v>
      </c>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96:N96"/>
    <mergeCell ref="C184:M18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O400"/>
  <sheetViews>
    <sheetView showGridLines="0" workbookViewId="0"/>
  </sheetViews>
  <sheetFormatPr defaultColWidth="10.88671875" defaultRowHeight="14.4" x14ac:dyDescent="0.3"/>
  <cols>
    <col min="1" max="1" width="21.77734375" customWidth="1"/>
    <col min="2" max="2" width="5.77734375" customWidth="1"/>
    <col min="3" max="14" width="10.5546875" customWidth="1"/>
  </cols>
  <sheetData>
    <row r="1" spans="1:14" ht="15.6" x14ac:dyDescent="0.3">
      <c r="A1" s="12" t="s">
        <v>238</v>
      </c>
      <c r="B1" s="15"/>
    </row>
    <row r="2" spans="1:14" ht="15.6" x14ac:dyDescent="0.3">
      <c r="A2" s="12" t="s">
        <v>163</v>
      </c>
      <c r="B2" s="15"/>
    </row>
    <row r="3" spans="1:14" ht="15.6" x14ac:dyDescent="0.3">
      <c r="A3" s="12" t="s">
        <v>204</v>
      </c>
      <c r="B3" s="15"/>
    </row>
    <row r="4" spans="1:14" ht="15.6" x14ac:dyDescent="0.3">
      <c r="A4" s="12" t="s">
        <v>77</v>
      </c>
      <c r="B4" s="15"/>
    </row>
    <row r="5" spans="1:14" x14ac:dyDescent="0.3">
      <c r="A5" s="15"/>
      <c r="B5" s="15"/>
    </row>
    <row r="6" spans="1:14" x14ac:dyDescent="0.3">
      <c r="A6" s="16" t="str">
        <f>HYPERLINK("#'Table of contents'!A99", "Back to contents")</f>
        <v>Back to contents</v>
      </c>
      <c r="B6" s="15"/>
    </row>
    <row r="7" spans="1:14" x14ac:dyDescent="0.3">
      <c r="A7" s="15"/>
      <c r="B7" s="15"/>
      <c r="C7" s="20" t="s">
        <v>34</v>
      </c>
      <c r="D7" s="21"/>
      <c r="E7" s="21"/>
      <c r="F7" s="21"/>
      <c r="G7" s="21"/>
      <c r="H7" s="21"/>
      <c r="I7" s="21"/>
      <c r="J7" s="21"/>
      <c r="K7" s="21"/>
      <c r="L7" s="21"/>
      <c r="M7" s="21"/>
      <c r="N7" s="21"/>
    </row>
    <row r="8" spans="1:14" x14ac:dyDescent="0.3">
      <c r="A8" s="9" t="s">
        <v>39</v>
      </c>
      <c r="B8" s="9" t="s">
        <v>39</v>
      </c>
      <c r="C8" s="4" t="s">
        <v>0</v>
      </c>
      <c r="D8" s="4" t="s">
        <v>1</v>
      </c>
      <c r="E8" s="4" t="s">
        <v>2</v>
      </c>
      <c r="F8" s="4" t="s">
        <v>3</v>
      </c>
      <c r="G8" s="4" t="s">
        <v>4</v>
      </c>
      <c r="H8" s="4" t="s">
        <v>5</v>
      </c>
      <c r="I8" s="4" t="s">
        <v>6</v>
      </c>
      <c r="J8" s="4" t="s">
        <v>7</v>
      </c>
      <c r="K8" s="4" t="s">
        <v>8</v>
      </c>
      <c r="L8" s="4" t="s">
        <v>9</v>
      </c>
      <c r="M8" s="4" t="s">
        <v>10</v>
      </c>
      <c r="N8" s="4" t="s">
        <v>11</v>
      </c>
    </row>
    <row r="9" spans="1:14" x14ac:dyDescent="0.3">
      <c r="A9" s="7" t="s">
        <v>196</v>
      </c>
      <c r="B9" s="7" t="s">
        <v>74</v>
      </c>
      <c r="C9" s="1">
        <v>2964</v>
      </c>
      <c r="D9" s="1">
        <v>3024</v>
      </c>
      <c r="E9" s="1">
        <v>3014</v>
      </c>
      <c r="F9" s="1">
        <v>3040</v>
      </c>
      <c r="G9" s="1">
        <v>3077</v>
      </c>
      <c r="H9" s="1">
        <v>3147</v>
      </c>
      <c r="I9" s="1">
        <v>3213</v>
      </c>
      <c r="J9" s="1">
        <v>3294</v>
      </c>
      <c r="K9" s="1">
        <v>3363</v>
      </c>
      <c r="L9" s="1">
        <v>3500</v>
      </c>
      <c r="M9" s="1">
        <v>3602</v>
      </c>
      <c r="N9" s="1">
        <v>3747</v>
      </c>
    </row>
    <row r="10" spans="1:14" x14ac:dyDescent="0.3">
      <c r="A10" s="7" t="s">
        <v>196</v>
      </c>
      <c r="B10" s="7" t="s">
        <v>75</v>
      </c>
      <c r="C10" s="1">
        <v>2347</v>
      </c>
      <c r="D10" s="1">
        <v>2467</v>
      </c>
      <c r="E10" s="1">
        <v>2525</v>
      </c>
      <c r="F10" s="1">
        <v>2634</v>
      </c>
      <c r="G10" s="1">
        <v>2779</v>
      </c>
      <c r="H10" s="1">
        <v>2921</v>
      </c>
      <c r="I10" s="1">
        <v>3031</v>
      </c>
      <c r="J10" s="1">
        <v>3106</v>
      </c>
      <c r="K10" s="1">
        <v>3202</v>
      </c>
      <c r="L10" s="1">
        <v>3289</v>
      </c>
      <c r="M10" s="1">
        <v>3368</v>
      </c>
      <c r="N10" s="1">
        <v>3485</v>
      </c>
    </row>
    <row r="11" spans="1:14" x14ac:dyDescent="0.3">
      <c r="A11" s="7" t="s">
        <v>197</v>
      </c>
      <c r="B11" s="7" t="s">
        <v>74</v>
      </c>
      <c r="C11" s="1">
        <v>7558</v>
      </c>
      <c r="D11" s="1">
        <v>7964</v>
      </c>
      <c r="E11" s="1">
        <v>8145</v>
      </c>
      <c r="F11" s="1">
        <v>8294</v>
      </c>
      <c r="G11" s="1">
        <v>8578</v>
      </c>
      <c r="H11" s="1">
        <v>8877</v>
      </c>
      <c r="I11" s="1">
        <v>9271</v>
      </c>
      <c r="J11" s="1">
        <v>9540</v>
      </c>
      <c r="K11" s="1">
        <v>9962</v>
      </c>
      <c r="L11" s="1">
        <v>10209</v>
      </c>
      <c r="M11" s="1">
        <v>10633</v>
      </c>
      <c r="N11" s="1">
        <v>11096</v>
      </c>
    </row>
    <row r="12" spans="1:14" x14ac:dyDescent="0.3">
      <c r="A12" s="7" t="s">
        <v>197</v>
      </c>
      <c r="B12" s="7" t="s">
        <v>75</v>
      </c>
      <c r="C12" s="1">
        <v>4770</v>
      </c>
      <c r="D12" s="1">
        <v>5206</v>
      </c>
      <c r="E12" s="1">
        <v>5470</v>
      </c>
      <c r="F12" s="1">
        <v>5616</v>
      </c>
      <c r="G12" s="1">
        <v>5904</v>
      </c>
      <c r="H12" s="1">
        <v>6133</v>
      </c>
      <c r="I12" s="1">
        <v>6266</v>
      </c>
      <c r="J12" s="1">
        <v>6353</v>
      </c>
      <c r="K12" s="1">
        <v>6531</v>
      </c>
      <c r="L12" s="1">
        <v>6450</v>
      </c>
      <c r="M12" s="1">
        <v>6575</v>
      </c>
      <c r="N12" s="1">
        <v>6719</v>
      </c>
    </row>
    <row r="13" spans="1:14" x14ac:dyDescent="0.3">
      <c r="A13" s="7" t="s">
        <v>198</v>
      </c>
      <c r="B13" s="7" t="s">
        <v>74</v>
      </c>
      <c r="C13" s="1">
        <v>5174</v>
      </c>
      <c r="D13" s="1">
        <v>5218</v>
      </c>
      <c r="E13" s="1">
        <v>5207</v>
      </c>
      <c r="F13" s="1">
        <v>5256</v>
      </c>
      <c r="G13" s="1">
        <v>5391</v>
      </c>
      <c r="H13" s="1">
        <v>5527</v>
      </c>
      <c r="I13" s="1">
        <v>5615</v>
      </c>
      <c r="J13" s="1">
        <v>5757</v>
      </c>
      <c r="K13" s="1">
        <v>5951</v>
      </c>
      <c r="L13" s="1">
        <v>6099</v>
      </c>
      <c r="M13" s="1">
        <v>6258</v>
      </c>
      <c r="N13" s="1">
        <v>6463</v>
      </c>
    </row>
    <row r="14" spans="1:14" x14ac:dyDescent="0.3">
      <c r="A14" s="7" t="s">
        <v>198</v>
      </c>
      <c r="B14" s="7" t="s">
        <v>75</v>
      </c>
      <c r="C14" s="1">
        <v>3662</v>
      </c>
      <c r="D14" s="1">
        <v>3912</v>
      </c>
      <c r="E14" s="1">
        <v>4081</v>
      </c>
      <c r="F14" s="1">
        <v>4253</v>
      </c>
      <c r="G14" s="1">
        <v>4446</v>
      </c>
      <c r="H14" s="1">
        <v>4573</v>
      </c>
      <c r="I14" s="1">
        <v>4725</v>
      </c>
      <c r="J14" s="1">
        <v>4853</v>
      </c>
      <c r="K14" s="1">
        <v>5006</v>
      </c>
      <c r="L14" s="1">
        <v>5070</v>
      </c>
      <c r="M14" s="1">
        <v>5218</v>
      </c>
      <c r="N14" s="1">
        <v>5443</v>
      </c>
    </row>
    <row r="15" spans="1:14" x14ac:dyDescent="0.3">
      <c r="A15" s="7" t="s">
        <v>199</v>
      </c>
      <c r="B15" s="7" t="s">
        <v>74</v>
      </c>
      <c r="C15" s="1">
        <v>5334</v>
      </c>
      <c r="D15" s="1">
        <v>5438</v>
      </c>
      <c r="E15" s="1">
        <v>5456</v>
      </c>
      <c r="F15" s="1">
        <v>5522</v>
      </c>
      <c r="G15" s="1">
        <v>5614</v>
      </c>
      <c r="H15" s="1">
        <v>5777</v>
      </c>
      <c r="I15" s="1">
        <v>5915</v>
      </c>
      <c r="J15" s="1">
        <v>6022</v>
      </c>
      <c r="K15" s="1">
        <v>6230</v>
      </c>
      <c r="L15" s="1">
        <v>6392</v>
      </c>
      <c r="M15" s="1">
        <v>6587</v>
      </c>
      <c r="N15" s="1">
        <v>6781</v>
      </c>
    </row>
    <row r="16" spans="1:14" x14ac:dyDescent="0.3">
      <c r="A16" s="7" t="s">
        <v>199</v>
      </c>
      <c r="B16" s="7" t="s">
        <v>75</v>
      </c>
      <c r="C16" s="1">
        <v>2728</v>
      </c>
      <c r="D16" s="1">
        <v>2890</v>
      </c>
      <c r="E16" s="1">
        <v>3008</v>
      </c>
      <c r="F16" s="1">
        <v>3073</v>
      </c>
      <c r="G16" s="1">
        <v>3207</v>
      </c>
      <c r="H16" s="1">
        <v>3314</v>
      </c>
      <c r="I16" s="1">
        <v>3349</v>
      </c>
      <c r="J16" s="1">
        <v>3401</v>
      </c>
      <c r="K16" s="1">
        <v>3479</v>
      </c>
      <c r="L16" s="1">
        <v>3549</v>
      </c>
      <c r="M16" s="1">
        <v>3642</v>
      </c>
      <c r="N16" s="1">
        <v>3769</v>
      </c>
    </row>
    <row r="17" spans="1:14" x14ac:dyDescent="0.3">
      <c r="A17" s="7" t="s">
        <v>200</v>
      </c>
      <c r="B17" s="7" t="s">
        <v>74</v>
      </c>
      <c r="C17" s="1">
        <v>4215</v>
      </c>
      <c r="D17" s="1">
        <v>4304</v>
      </c>
      <c r="E17" s="1">
        <v>4385</v>
      </c>
      <c r="F17" s="1">
        <v>4420</v>
      </c>
      <c r="G17" s="1">
        <v>4504</v>
      </c>
      <c r="H17" s="1">
        <v>4637</v>
      </c>
      <c r="I17" s="1">
        <v>4765</v>
      </c>
      <c r="J17" s="1">
        <v>4956</v>
      </c>
      <c r="K17" s="1">
        <v>5144</v>
      </c>
      <c r="L17" s="1">
        <v>5332</v>
      </c>
      <c r="M17" s="1">
        <v>5478</v>
      </c>
      <c r="N17" s="1">
        <v>5686</v>
      </c>
    </row>
    <row r="18" spans="1:14" x14ac:dyDescent="0.3">
      <c r="A18" s="7" t="s">
        <v>200</v>
      </c>
      <c r="B18" s="7" t="s">
        <v>75</v>
      </c>
      <c r="C18" s="1">
        <v>2694</v>
      </c>
      <c r="D18" s="1">
        <v>2834</v>
      </c>
      <c r="E18" s="1">
        <v>3005</v>
      </c>
      <c r="F18" s="1">
        <v>3146</v>
      </c>
      <c r="G18" s="1">
        <v>3257</v>
      </c>
      <c r="H18" s="1">
        <v>3345</v>
      </c>
      <c r="I18" s="1">
        <v>3404</v>
      </c>
      <c r="J18" s="1">
        <v>3481</v>
      </c>
      <c r="K18" s="1">
        <v>3569</v>
      </c>
      <c r="L18" s="1">
        <v>3589</v>
      </c>
      <c r="M18" s="1">
        <v>3706</v>
      </c>
      <c r="N18" s="1">
        <v>3851</v>
      </c>
    </row>
    <row r="19" spans="1:14" x14ac:dyDescent="0.3">
      <c r="A19" s="7" t="s">
        <v>201</v>
      </c>
      <c r="B19" s="7" t="s">
        <v>74</v>
      </c>
      <c r="C19" s="1">
        <v>5460</v>
      </c>
      <c r="D19" s="1">
        <v>5541</v>
      </c>
      <c r="E19" s="1">
        <v>5582</v>
      </c>
      <c r="F19" s="1">
        <v>5621</v>
      </c>
      <c r="G19" s="1">
        <v>5765</v>
      </c>
      <c r="H19" s="1">
        <v>5885</v>
      </c>
      <c r="I19" s="1">
        <v>6066</v>
      </c>
      <c r="J19" s="1">
        <v>6196</v>
      </c>
      <c r="K19" s="1">
        <v>6433</v>
      </c>
      <c r="L19" s="1">
        <v>6654</v>
      </c>
      <c r="M19" s="1">
        <v>6829</v>
      </c>
      <c r="N19" s="1">
        <v>7078</v>
      </c>
    </row>
    <row r="20" spans="1:14" x14ac:dyDescent="0.3">
      <c r="A20" s="7" t="s">
        <v>201</v>
      </c>
      <c r="B20" s="7" t="s">
        <v>75</v>
      </c>
      <c r="C20" s="1">
        <v>2564</v>
      </c>
      <c r="D20" s="1">
        <v>2646</v>
      </c>
      <c r="E20" s="1">
        <v>2818</v>
      </c>
      <c r="F20" s="1">
        <v>2968</v>
      </c>
      <c r="G20" s="1">
        <v>3044</v>
      </c>
      <c r="H20" s="1">
        <v>3161</v>
      </c>
      <c r="I20" s="1">
        <v>3276</v>
      </c>
      <c r="J20" s="1">
        <v>3331</v>
      </c>
      <c r="K20" s="1">
        <v>3406</v>
      </c>
      <c r="L20" s="1">
        <v>3428</v>
      </c>
      <c r="M20" s="1">
        <v>3513</v>
      </c>
      <c r="N20" s="1">
        <v>3645</v>
      </c>
    </row>
    <row r="21" spans="1:14" x14ac:dyDescent="0.3">
      <c r="A21" s="7" t="s">
        <v>202</v>
      </c>
      <c r="B21" s="7" t="s">
        <v>74</v>
      </c>
      <c r="C21" s="1">
        <v>3803</v>
      </c>
      <c r="D21" s="1">
        <v>3905</v>
      </c>
      <c r="E21" s="1">
        <v>3952</v>
      </c>
      <c r="F21" s="1">
        <v>4068</v>
      </c>
      <c r="G21" s="1">
        <v>4163</v>
      </c>
      <c r="H21" s="1">
        <v>4329</v>
      </c>
      <c r="I21" s="1">
        <v>4476</v>
      </c>
      <c r="J21" s="1">
        <v>4644</v>
      </c>
      <c r="K21" s="1">
        <v>4830</v>
      </c>
      <c r="L21" s="1">
        <v>4987</v>
      </c>
      <c r="M21" s="1">
        <v>5180</v>
      </c>
      <c r="N21" s="1">
        <v>5335</v>
      </c>
    </row>
    <row r="22" spans="1:14" x14ac:dyDescent="0.3">
      <c r="A22" s="7" t="s">
        <v>202</v>
      </c>
      <c r="B22" s="7" t="s">
        <v>75</v>
      </c>
      <c r="C22" s="1">
        <v>1067</v>
      </c>
      <c r="D22" s="1">
        <v>1129</v>
      </c>
      <c r="E22" s="1">
        <v>1204</v>
      </c>
      <c r="F22" s="1">
        <v>1261</v>
      </c>
      <c r="G22" s="1">
        <v>1326</v>
      </c>
      <c r="H22" s="1">
        <v>1357</v>
      </c>
      <c r="I22" s="1">
        <v>1376</v>
      </c>
      <c r="J22" s="1">
        <v>1394</v>
      </c>
      <c r="K22" s="1">
        <v>1427</v>
      </c>
      <c r="L22" s="1">
        <v>1447</v>
      </c>
      <c r="M22" s="1">
        <v>1457</v>
      </c>
      <c r="N22" s="1">
        <v>1526</v>
      </c>
    </row>
    <row r="23" spans="1:14" x14ac:dyDescent="0.3">
      <c r="A23" s="10" t="s">
        <v>17</v>
      </c>
      <c r="B23" s="10" t="s">
        <v>17</v>
      </c>
      <c r="C23" s="5">
        <v>54340</v>
      </c>
      <c r="D23" s="5">
        <v>56478</v>
      </c>
      <c r="E23" s="5">
        <v>57852</v>
      </c>
      <c r="F23" s="5">
        <v>59172</v>
      </c>
      <c r="G23" s="5">
        <v>61055</v>
      </c>
      <c r="H23" s="5">
        <v>62983</v>
      </c>
      <c r="I23" s="5">
        <v>64748</v>
      </c>
      <c r="J23" s="5">
        <v>66328</v>
      </c>
      <c r="K23" s="5">
        <v>68533</v>
      </c>
      <c r="L23" s="5">
        <v>69995</v>
      </c>
      <c r="M23" s="5">
        <v>72046</v>
      </c>
      <c r="N23" s="5">
        <v>74624</v>
      </c>
    </row>
    <row r="24" spans="1:14" x14ac:dyDescent="0.3">
      <c r="A24" s="15"/>
      <c r="B24" s="15"/>
    </row>
    <row r="25" spans="1:14" x14ac:dyDescent="0.3">
      <c r="A25" s="15"/>
      <c r="B25" s="15"/>
    </row>
    <row r="26" spans="1:14" x14ac:dyDescent="0.3">
      <c r="A26" s="15"/>
      <c r="B26" s="15"/>
      <c r="C26" s="20" t="s">
        <v>35</v>
      </c>
      <c r="D26" s="21"/>
      <c r="E26" s="21"/>
      <c r="F26" s="21"/>
      <c r="G26" s="21"/>
      <c r="H26" s="21"/>
      <c r="I26" s="21"/>
      <c r="J26" s="21"/>
      <c r="K26" s="21"/>
      <c r="L26" s="21"/>
      <c r="M26" s="21"/>
      <c r="N26" s="21"/>
    </row>
    <row r="27" spans="1:14" x14ac:dyDescent="0.3">
      <c r="A27" s="9" t="s">
        <v>39</v>
      </c>
      <c r="B27" s="9" t="s">
        <v>39</v>
      </c>
      <c r="C27" s="4" t="s">
        <v>0</v>
      </c>
      <c r="D27" s="4" t="s">
        <v>1</v>
      </c>
      <c r="E27" s="4" t="s">
        <v>2</v>
      </c>
      <c r="F27" s="4" t="s">
        <v>3</v>
      </c>
      <c r="G27" s="4" t="s">
        <v>4</v>
      </c>
      <c r="H27" s="4" t="s">
        <v>5</v>
      </c>
      <c r="I27" s="4" t="s">
        <v>6</v>
      </c>
      <c r="J27" s="4" t="s">
        <v>7</v>
      </c>
      <c r="K27" s="4" t="s">
        <v>8</v>
      </c>
      <c r="L27" s="4" t="s">
        <v>9</v>
      </c>
      <c r="M27" s="4" t="s">
        <v>10</v>
      </c>
      <c r="N27" s="4" t="s">
        <v>11</v>
      </c>
    </row>
    <row r="28" spans="1:14" x14ac:dyDescent="0.3">
      <c r="A28" s="8" t="s">
        <v>196</v>
      </c>
      <c r="B28" s="8" t="s">
        <v>74</v>
      </c>
      <c r="C28" s="2">
        <v>0.55808698926755795</v>
      </c>
      <c r="D28" s="2">
        <v>0.55071935895101098</v>
      </c>
      <c r="E28" s="2">
        <v>0.54414154179454799</v>
      </c>
      <c r="F28" s="2">
        <v>0.53577722946774797</v>
      </c>
      <c r="G28" s="2">
        <v>0.52544398907103795</v>
      </c>
      <c r="H28" s="2">
        <v>0.51862228081740303</v>
      </c>
      <c r="I28" s="2">
        <v>0.51457399103139001</v>
      </c>
      <c r="J28" s="2">
        <v>0.51468749999999996</v>
      </c>
      <c r="K28" s="2">
        <v>0.51226199543031203</v>
      </c>
      <c r="L28" s="2">
        <v>0.51553984386507601</v>
      </c>
      <c r="M28" s="2">
        <v>0.51678622668579599</v>
      </c>
      <c r="N28" s="2">
        <v>0.51811393805309702</v>
      </c>
    </row>
    <row r="29" spans="1:14" x14ac:dyDescent="0.3">
      <c r="A29" s="8" t="s">
        <v>196</v>
      </c>
      <c r="B29" s="8" t="s">
        <v>75</v>
      </c>
      <c r="C29" s="2">
        <v>0.44191301073244199</v>
      </c>
      <c r="D29" s="2">
        <v>0.44928064104898902</v>
      </c>
      <c r="E29" s="2">
        <v>0.45585845820545201</v>
      </c>
      <c r="F29" s="2">
        <v>0.46422277053225203</v>
      </c>
      <c r="G29" s="2">
        <v>0.47455601092896199</v>
      </c>
      <c r="H29" s="2">
        <v>0.48137771918259697</v>
      </c>
      <c r="I29" s="2">
        <v>0.48542600896860999</v>
      </c>
      <c r="J29" s="2">
        <v>0.48531249999999998</v>
      </c>
      <c r="K29" s="2">
        <v>0.48773800456968802</v>
      </c>
      <c r="L29" s="2">
        <v>0.48446015613492399</v>
      </c>
      <c r="M29" s="2">
        <v>0.48321377331420401</v>
      </c>
      <c r="N29" s="2">
        <v>0.48188606194690298</v>
      </c>
    </row>
    <row r="30" spans="1:14" x14ac:dyDescent="0.3">
      <c r="A30" s="8" t="s">
        <v>197</v>
      </c>
      <c r="B30" s="8" t="s">
        <v>74</v>
      </c>
      <c r="C30" s="2">
        <v>0.61307592472420502</v>
      </c>
      <c r="D30" s="2">
        <v>0.60470766894457095</v>
      </c>
      <c r="E30" s="2">
        <v>0.59823723834006604</v>
      </c>
      <c r="F30" s="2">
        <v>0.59626168224299103</v>
      </c>
      <c r="G30" s="2">
        <v>0.59232150255489602</v>
      </c>
      <c r="H30" s="2">
        <v>0.591405729513658</v>
      </c>
      <c r="I30" s="2">
        <v>0.59670464053549599</v>
      </c>
      <c r="J30" s="2">
        <v>0.60026426728748505</v>
      </c>
      <c r="K30" s="2">
        <v>0.60401382404656501</v>
      </c>
      <c r="L30" s="2">
        <v>0.61282189807311405</v>
      </c>
      <c r="M30" s="2">
        <v>0.61791027429102696</v>
      </c>
      <c r="N30" s="2">
        <v>0.62284591636261599</v>
      </c>
    </row>
    <row r="31" spans="1:14" x14ac:dyDescent="0.3">
      <c r="A31" s="8" t="s">
        <v>197</v>
      </c>
      <c r="B31" s="8" t="s">
        <v>75</v>
      </c>
      <c r="C31" s="2">
        <v>0.38692407527579498</v>
      </c>
      <c r="D31" s="2">
        <v>0.39529233105542899</v>
      </c>
      <c r="E31" s="2">
        <v>0.40176276165993402</v>
      </c>
      <c r="F31" s="2">
        <v>0.40373831775700902</v>
      </c>
      <c r="G31" s="2">
        <v>0.40767849744510398</v>
      </c>
      <c r="H31" s="2">
        <v>0.408594270486342</v>
      </c>
      <c r="I31" s="2">
        <v>0.40329535946450401</v>
      </c>
      <c r="J31" s="2">
        <v>0.399735732712515</v>
      </c>
      <c r="K31" s="2">
        <v>0.39598617595343499</v>
      </c>
      <c r="L31" s="2">
        <v>0.38717810192688601</v>
      </c>
      <c r="M31" s="2">
        <v>0.38208972570897298</v>
      </c>
      <c r="N31" s="2">
        <v>0.37715408363738401</v>
      </c>
    </row>
    <row r="32" spans="1:14" x14ac:dyDescent="0.3">
      <c r="A32" s="8" t="s">
        <v>198</v>
      </c>
      <c r="B32" s="8" t="s">
        <v>74</v>
      </c>
      <c r="C32" s="2">
        <v>0.585559076505206</v>
      </c>
      <c r="D32" s="2">
        <v>0.57152245345016395</v>
      </c>
      <c r="E32" s="2">
        <v>0.56061584840654599</v>
      </c>
      <c r="F32" s="2">
        <v>0.55273950993795395</v>
      </c>
      <c r="G32" s="2">
        <v>0.54803293687099697</v>
      </c>
      <c r="H32" s="2">
        <v>0.54722772277227705</v>
      </c>
      <c r="I32" s="2">
        <v>0.54303675048355904</v>
      </c>
      <c r="J32" s="2">
        <v>0.54260131950989599</v>
      </c>
      <c r="K32" s="2">
        <v>0.54312311764168997</v>
      </c>
      <c r="L32" s="2">
        <v>0.54606500134300295</v>
      </c>
      <c r="M32" s="2">
        <v>0.54531195538515198</v>
      </c>
      <c r="N32" s="2">
        <v>0.542835545103309</v>
      </c>
    </row>
    <row r="33" spans="1:15" x14ac:dyDescent="0.3">
      <c r="A33" s="8" t="s">
        <v>198</v>
      </c>
      <c r="B33" s="8" t="s">
        <v>75</v>
      </c>
      <c r="C33" s="2">
        <v>0.414440923494794</v>
      </c>
      <c r="D33" s="2">
        <v>0.428477546549836</v>
      </c>
      <c r="E33" s="2">
        <v>0.43938415159345401</v>
      </c>
      <c r="F33" s="2">
        <v>0.44726049006204599</v>
      </c>
      <c r="G33" s="2">
        <v>0.45196706312900298</v>
      </c>
      <c r="H33" s="2">
        <v>0.45277227722772301</v>
      </c>
      <c r="I33" s="2">
        <v>0.45696324951644102</v>
      </c>
      <c r="J33" s="2">
        <v>0.45739868049010401</v>
      </c>
      <c r="K33" s="2">
        <v>0.45687688235830998</v>
      </c>
      <c r="L33" s="2">
        <v>0.45393499865699699</v>
      </c>
      <c r="M33" s="2">
        <v>0.45468804461484802</v>
      </c>
      <c r="N33" s="2">
        <v>0.457164454896691</v>
      </c>
    </row>
    <row r="34" spans="1:15" x14ac:dyDescent="0.3">
      <c r="A34" s="8" t="s">
        <v>199</v>
      </c>
      <c r="B34" s="8" t="s">
        <v>74</v>
      </c>
      <c r="C34" s="2">
        <v>0.66162242619697298</v>
      </c>
      <c r="D34" s="2">
        <v>0.65297790585975002</v>
      </c>
      <c r="E34" s="2">
        <v>0.64461247637051</v>
      </c>
      <c r="F34" s="2">
        <v>0.64246655031995303</v>
      </c>
      <c r="G34" s="2">
        <v>0.63643577825643305</v>
      </c>
      <c r="H34" s="2">
        <v>0.63546364536354605</v>
      </c>
      <c r="I34" s="2">
        <v>0.63849309153713296</v>
      </c>
      <c r="J34" s="2">
        <v>0.63907460469065103</v>
      </c>
      <c r="K34" s="2">
        <v>0.64167267483777901</v>
      </c>
      <c r="L34" s="2">
        <v>0.64299366260939494</v>
      </c>
      <c r="M34" s="2">
        <v>0.64395346563691502</v>
      </c>
      <c r="N34" s="2">
        <v>0.64274881516587701</v>
      </c>
    </row>
    <row r="35" spans="1:15" x14ac:dyDescent="0.3">
      <c r="A35" s="8" t="s">
        <v>199</v>
      </c>
      <c r="B35" s="8" t="s">
        <v>75</v>
      </c>
      <c r="C35" s="2">
        <v>0.33837757380302702</v>
      </c>
      <c r="D35" s="2">
        <v>0.34702209414024998</v>
      </c>
      <c r="E35" s="2">
        <v>0.35538752362949</v>
      </c>
      <c r="F35" s="2">
        <v>0.35753344968004702</v>
      </c>
      <c r="G35" s="2">
        <v>0.36356422174356701</v>
      </c>
      <c r="H35" s="2">
        <v>0.36453635463645401</v>
      </c>
      <c r="I35" s="2">
        <v>0.36150690846286698</v>
      </c>
      <c r="J35" s="2">
        <v>0.36092539530934897</v>
      </c>
      <c r="K35" s="2">
        <v>0.35832732516222099</v>
      </c>
      <c r="L35" s="2">
        <v>0.357006337390605</v>
      </c>
      <c r="M35" s="2">
        <v>0.35604653436308498</v>
      </c>
      <c r="N35" s="2">
        <v>0.35725118483412299</v>
      </c>
    </row>
    <row r="36" spans="1:15" x14ac:dyDescent="0.3">
      <c r="A36" s="8" t="s">
        <v>200</v>
      </c>
      <c r="B36" s="8" t="s">
        <v>74</v>
      </c>
      <c r="C36" s="2">
        <v>0.61007381676074701</v>
      </c>
      <c r="D36" s="2">
        <v>0.60297001961333696</v>
      </c>
      <c r="E36" s="2">
        <v>0.59336941813261201</v>
      </c>
      <c r="F36" s="2">
        <v>0.58419243986254299</v>
      </c>
      <c r="G36" s="2">
        <v>0.58033758536271096</v>
      </c>
      <c r="H36" s="2">
        <v>0.58093209721874195</v>
      </c>
      <c r="I36" s="2">
        <v>0.58330272983229303</v>
      </c>
      <c r="J36" s="2">
        <v>0.58741258741258695</v>
      </c>
      <c r="K36" s="2">
        <v>0.59038218753586602</v>
      </c>
      <c r="L36" s="2">
        <v>0.597690841833875</v>
      </c>
      <c r="M36" s="2">
        <v>0.59647212543553996</v>
      </c>
      <c r="N36" s="2">
        <v>0.59620425710391101</v>
      </c>
    </row>
    <row r="37" spans="1:15" x14ac:dyDescent="0.3">
      <c r="A37" s="8" t="s">
        <v>200</v>
      </c>
      <c r="B37" s="8" t="s">
        <v>75</v>
      </c>
      <c r="C37" s="2">
        <v>0.38992618323925299</v>
      </c>
      <c r="D37" s="2">
        <v>0.39702998038666298</v>
      </c>
      <c r="E37" s="2">
        <v>0.40663058186738799</v>
      </c>
      <c r="F37" s="2">
        <v>0.41580756013745701</v>
      </c>
      <c r="G37" s="2">
        <v>0.41966241463728898</v>
      </c>
      <c r="H37" s="2">
        <v>0.41906790278125799</v>
      </c>
      <c r="I37" s="2">
        <v>0.41669727016770702</v>
      </c>
      <c r="J37" s="2">
        <v>0.41258741258741299</v>
      </c>
      <c r="K37" s="2">
        <v>0.40961781246413398</v>
      </c>
      <c r="L37" s="2">
        <v>0.402309158166125</v>
      </c>
      <c r="M37" s="2">
        <v>0.40352787456445999</v>
      </c>
      <c r="N37" s="2">
        <v>0.40379574289608899</v>
      </c>
    </row>
    <row r="38" spans="1:15" x14ac:dyDescent="0.3">
      <c r="A38" s="8" t="s">
        <v>201</v>
      </c>
      <c r="B38" s="8" t="s">
        <v>74</v>
      </c>
      <c r="C38" s="2">
        <v>0.68045862412761704</v>
      </c>
      <c r="D38" s="2">
        <v>0.67680469036277002</v>
      </c>
      <c r="E38" s="2">
        <v>0.66452380952380996</v>
      </c>
      <c r="F38" s="2">
        <v>0.65444172779136101</v>
      </c>
      <c r="G38" s="2">
        <v>0.65444431831081895</v>
      </c>
      <c r="H38" s="2">
        <v>0.65056378509838597</v>
      </c>
      <c r="I38" s="2">
        <v>0.64932562620423895</v>
      </c>
      <c r="J38" s="2">
        <v>0.65036212868689003</v>
      </c>
      <c r="K38" s="2">
        <v>0.65382660839516205</v>
      </c>
      <c r="L38" s="2">
        <v>0.65998809759968302</v>
      </c>
      <c r="M38" s="2">
        <v>0.66031715335524999</v>
      </c>
      <c r="N38" s="2">
        <v>0.66007647113680901</v>
      </c>
    </row>
    <row r="39" spans="1:15" x14ac:dyDescent="0.3">
      <c r="A39" s="8" t="s">
        <v>201</v>
      </c>
      <c r="B39" s="8" t="s">
        <v>75</v>
      </c>
      <c r="C39" s="2">
        <v>0.31954137587238302</v>
      </c>
      <c r="D39" s="2">
        <v>0.32319530963722998</v>
      </c>
      <c r="E39" s="2">
        <v>0.33547619047618998</v>
      </c>
      <c r="F39" s="2">
        <v>0.34555827220863899</v>
      </c>
      <c r="G39" s="2">
        <v>0.34555568168918099</v>
      </c>
      <c r="H39" s="2">
        <v>0.34943621490161397</v>
      </c>
      <c r="I39" s="2">
        <v>0.350674373795761</v>
      </c>
      <c r="J39" s="2">
        <v>0.34963787131311003</v>
      </c>
      <c r="K39" s="2">
        <v>0.34617339160483801</v>
      </c>
      <c r="L39" s="2">
        <v>0.34001190240031698</v>
      </c>
      <c r="M39" s="2">
        <v>0.33968284664475001</v>
      </c>
      <c r="N39" s="2">
        <v>0.33992352886319099</v>
      </c>
    </row>
    <row r="40" spans="1:15" x14ac:dyDescent="0.3">
      <c r="A40" s="8" t="s">
        <v>202</v>
      </c>
      <c r="B40" s="8" t="s">
        <v>74</v>
      </c>
      <c r="C40" s="2">
        <v>0.78090349075975396</v>
      </c>
      <c r="D40" s="2">
        <v>0.77572506952721498</v>
      </c>
      <c r="E40" s="2">
        <v>0.76648564778898398</v>
      </c>
      <c r="F40" s="2">
        <v>0.76337023831863404</v>
      </c>
      <c r="G40" s="2">
        <v>0.75842594279468001</v>
      </c>
      <c r="H40" s="2">
        <v>0.76134365107280999</v>
      </c>
      <c r="I40" s="2">
        <v>0.76486671223513303</v>
      </c>
      <c r="J40" s="2">
        <v>0.76912885061278602</v>
      </c>
      <c r="K40" s="2">
        <v>0.77193543231580597</v>
      </c>
      <c r="L40" s="2">
        <v>0.77510102580043505</v>
      </c>
      <c r="M40" s="2">
        <v>0.78047310531866798</v>
      </c>
      <c r="N40" s="2">
        <v>0.77758344264684498</v>
      </c>
    </row>
    <row r="41" spans="1:15" x14ac:dyDescent="0.3">
      <c r="A41" s="8" t="s">
        <v>202</v>
      </c>
      <c r="B41" s="8" t="s">
        <v>75</v>
      </c>
      <c r="C41" s="2">
        <v>0.21909650924024601</v>
      </c>
      <c r="D41" s="2">
        <v>0.22427493047278499</v>
      </c>
      <c r="E41" s="2">
        <v>0.23351435221101599</v>
      </c>
      <c r="F41" s="2">
        <v>0.23662976168136601</v>
      </c>
      <c r="G41" s="2">
        <v>0.24157405720531999</v>
      </c>
      <c r="H41" s="2">
        <v>0.23865634892719001</v>
      </c>
      <c r="I41" s="2">
        <v>0.235133287764867</v>
      </c>
      <c r="J41" s="2">
        <v>0.23087114938721401</v>
      </c>
      <c r="K41" s="2">
        <v>0.228064567684194</v>
      </c>
      <c r="L41" s="2">
        <v>0.224898974199565</v>
      </c>
      <c r="M41" s="2">
        <v>0.21952689468133199</v>
      </c>
      <c r="N41" s="2">
        <v>0.22241655735315599</v>
      </c>
    </row>
    <row r="42" spans="1:15" x14ac:dyDescent="0.3">
      <c r="A42" s="15"/>
      <c r="B42" s="15"/>
    </row>
    <row r="43" spans="1:15" x14ac:dyDescent="0.3">
      <c r="A43" s="15"/>
      <c r="B43" s="15"/>
    </row>
    <row r="44" spans="1:15" x14ac:dyDescent="0.3">
      <c r="A44" s="15"/>
      <c r="B44" s="13"/>
      <c r="C44" s="20" t="s">
        <v>36</v>
      </c>
      <c r="D44" s="20"/>
      <c r="E44" s="20"/>
      <c r="F44" s="20"/>
      <c r="G44" s="20"/>
      <c r="H44" s="20"/>
      <c r="I44" s="20"/>
      <c r="J44" s="20"/>
      <c r="K44" s="20"/>
      <c r="L44" s="20"/>
      <c r="M44" s="20"/>
      <c r="N44" s="6" t="s">
        <v>37</v>
      </c>
      <c r="O44" s="6" t="s">
        <v>38</v>
      </c>
    </row>
    <row r="45" spans="1:15" x14ac:dyDescent="0.3">
      <c r="A45" s="9" t="s">
        <v>39</v>
      </c>
      <c r="B45" s="9" t="s">
        <v>39</v>
      </c>
      <c r="C45" s="4" t="s">
        <v>18</v>
      </c>
      <c r="D45" s="4" t="s">
        <v>19</v>
      </c>
      <c r="E45" s="4" t="s">
        <v>20</v>
      </c>
      <c r="F45" s="4" t="s">
        <v>21</v>
      </c>
      <c r="G45" s="4" t="s">
        <v>22</v>
      </c>
      <c r="H45" s="4" t="s">
        <v>23</v>
      </c>
      <c r="I45" s="4" t="s">
        <v>24</v>
      </c>
      <c r="J45" s="4" t="s">
        <v>25</v>
      </c>
      <c r="K45" s="4" t="s">
        <v>26</v>
      </c>
      <c r="L45" s="4" t="s">
        <v>27</v>
      </c>
      <c r="M45" s="4" t="s">
        <v>28</v>
      </c>
      <c r="N45" s="4" t="s">
        <v>29</v>
      </c>
      <c r="O45" s="4" t="s">
        <v>30</v>
      </c>
    </row>
    <row r="46" spans="1:15" x14ac:dyDescent="0.3">
      <c r="A46" s="8" t="s">
        <v>196</v>
      </c>
      <c r="B46" s="8" t="s">
        <v>74</v>
      </c>
      <c r="C46" s="2">
        <v>2.0242914979757099E-2</v>
      </c>
      <c r="D46" s="2">
        <v>-3.3068783068783102E-3</v>
      </c>
      <c r="E46" s="2">
        <v>8.6264100862640993E-3</v>
      </c>
      <c r="F46" s="2">
        <v>1.21710526315789E-2</v>
      </c>
      <c r="G46" s="2">
        <v>2.2749431264218401E-2</v>
      </c>
      <c r="H46" s="2">
        <v>2.0972354623450901E-2</v>
      </c>
      <c r="I46" s="2">
        <v>2.5210084033613401E-2</v>
      </c>
      <c r="J46" s="2">
        <v>2.0947176684881601E-2</v>
      </c>
      <c r="K46" s="2">
        <v>4.0737436812369902E-2</v>
      </c>
      <c r="L46" s="2">
        <v>2.9142857142857099E-2</v>
      </c>
      <c r="M46" s="2">
        <v>4.0255413659078303E-2</v>
      </c>
      <c r="N46" s="3">
        <v>0.13752276867030999</v>
      </c>
      <c r="O46" s="3">
        <v>0.24319840743198401</v>
      </c>
    </row>
    <row r="47" spans="1:15" x14ac:dyDescent="0.3">
      <c r="A47" s="8" t="s">
        <v>196</v>
      </c>
      <c r="B47" s="8" t="s">
        <v>75</v>
      </c>
      <c r="C47" s="2">
        <v>5.1129100979974397E-2</v>
      </c>
      <c r="D47" s="2">
        <v>2.35103364410215E-2</v>
      </c>
      <c r="E47" s="2">
        <v>4.31683168316832E-2</v>
      </c>
      <c r="F47" s="2">
        <v>5.5049354593773699E-2</v>
      </c>
      <c r="G47" s="2">
        <v>5.1097517092479297E-2</v>
      </c>
      <c r="H47" s="2">
        <v>3.7658336186237602E-2</v>
      </c>
      <c r="I47" s="2">
        <v>2.4744308808973901E-2</v>
      </c>
      <c r="J47" s="2">
        <v>3.0907920154539598E-2</v>
      </c>
      <c r="K47" s="2">
        <v>2.7170518425983801E-2</v>
      </c>
      <c r="L47" s="2">
        <v>2.40194588020675E-2</v>
      </c>
      <c r="M47" s="2">
        <v>3.4738717339667498E-2</v>
      </c>
      <c r="N47" s="3">
        <v>0.122021893110109</v>
      </c>
      <c r="O47" s="3">
        <v>0.38019801980197998</v>
      </c>
    </row>
    <row r="48" spans="1:15" x14ac:dyDescent="0.3">
      <c r="A48" s="8" t="s">
        <v>197</v>
      </c>
      <c r="B48" s="8" t="s">
        <v>74</v>
      </c>
      <c r="C48" s="2">
        <v>5.37179147922731E-2</v>
      </c>
      <c r="D48" s="2">
        <v>2.27272727272727E-2</v>
      </c>
      <c r="E48" s="2">
        <v>1.8293431553100099E-2</v>
      </c>
      <c r="F48" s="2">
        <v>3.4241620448517002E-2</v>
      </c>
      <c r="G48" s="2">
        <v>3.4856609932385201E-2</v>
      </c>
      <c r="H48" s="2">
        <v>4.4384364086966298E-2</v>
      </c>
      <c r="I48" s="2">
        <v>2.9015208715348899E-2</v>
      </c>
      <c r="J48" s="2">
        <v>4.4234800838574402E-2</v>
      </c>
      <c r="K48" s="2">
        <v>2.47942180285083E-2</v>
      </c>
      <c r="L48" s="2">
        <v>4.1531981584876101E-2</v>
      </c>
      <c r="M48" s="2">
        <v>4.3543684755008E-2</v>
      </c>
      <c r="N48" s="3">
        <v>0.16310272536687601</v>
      </c>
      <c r="O48" s="3">
        <v>0.36230816451810899</v>
      </c>
    </row>
    <row r="49" spans="1:15" x14ac:dyDescent="0.3">
      <c r="A49" s="8" t="s">
        <v>197</v>
      </c>
      <c r="B49" s="8" t="s">
        <v>75</v>
      </c>
      <c r="C49" s="2">
        <v>9.1404612159329102E-2</v>
      </c>
      <c r="D49" s="2">
        <v>5.0710718401843997E-2</v>
      </c>
      <c r="E49" s="2">
        <v>2.6691042047532001E-2</v>
      </c>
      <c r="F49" s="2">
        <v>5.1282051282051301E-2</v>
      </c>
      <c r="G49" s="2">
        <v>3.8787262872628701E-2</v>
      </c>
      <c r="H49" s="2">
        <v>2.1685961193543098E-2</v>
      </c>
      <c r="I49" s="2">
        <v>1.3884455793169499E-2</v>
      </c>
      <c r="J49" s="2">
        <v>2.8018259090193599E-2</v>
      </c>
      <c r="K49" s="2">
        <v>-1.24023886081764E-2</v>
      </c>
      <c r="L49" s="2">
        <v>1.9379844961240299E-2</v>
      </c>
      <c r="M49" s="2">
        <v>2.1901140684410601E-2</v>
      </c>
      <c r="N49" s="3">
        <v>5.7610577679836301E-2</v>
      </c>
      <c r="O49" s="3">
        <v>0.228336380255941</v>
      </c>
    </row>
    <row r="50" spans="1:15" x14ac:dyDescent="0.3">
      <c r="A50" s="8" t="s">
        <v>198</v>
      </c>
      <c r="B50" s="8" t="s">
        <v>74</v>
      </c>
      <c r="C50" s="2">
        <v>8.5040587553150398E-3</v>
      </c>
      <c r="D50" s="2">
        <v>-2.1080873898045201E-3</v>
      </c>
      <c r="E50" s="2">
        <v>9.4104090647205707E-3</v>
      </c>
      <c r="F50" s="2">
        <v>2.56849315068493E-2</v>
      </c>
      <c r="G50" s="2">
        <v>2.5227230569467601E-2</v>
      </c>
      <c r="H50" s="2">
        <v>1.5921838248597799E-2</v>
      </c>
      <c r="I50" s="2">
        <v>2.5289403383793398E-2</v>
      </c>
      <c r="J50" s="2">
        <v>3.3698106652770503E-2</v>
      </c>
      <c r="K50" s="2">
        <v>2.4869769786590501E-2</v>
      </c>
      <c r="L50" s="2">
        <v>2.6069847515986198E-2</v>
      </c>
      <c r="M50" s="2">
        <v>3.2758069670821399E-2</v>
      </c>
      <c r="N50" s="3">
        <v>0.122633315963175</v>
      </c>
      <c r="O50" s="3">
        <v>0.241213750720184</v>
      </c>
    </row>
    <row r="51" spans="1:15" x14ac:dyDescent="0.3">
      <c r="A51" s="8" t="s">
        <v>198</v>
      </c>
      <c r="B51" s="8" t="s">
        <v>75</v>
      </c>
      <c r="C51" s="2">
        <v>6.8268705625341305E-2</v>
      </c>
      <c r="D51" s="2">
        <v>4.3200408997954999E-2</v>
      </c>
      <c r="E51" s="2">
        <v>4.2146532712570399E-2</v>
      </c>
      <c r="F51" s="2">
        <v>4.5379731953914898E-2</v>
      </c>
      <c r="G51" s="2">
        <v>2.8565002249212799E-2</v>
      </c>
      <c r="H51" s="2">
        <v>3.3238574240104998E-2</v>
      </c>
      <c r="I51" s="2">
        <v>2.7089947089947101E-2</v>
      </c>
      <c r="J51" s="2">
        <v>3.1526890583144403E-2</v>
      </c>
      <c r="K51" s="2">
        <v>1.27846584099081E-2</v>
      </c>
      <c r="L51" s="2">
        <v>2.9191321499013798E-2</v>
      </c>
      <c r="M51" s="2">
        <v>4.3119969336910702E-2</v>
      </c>
      <c r="N51" s="3">
        <v>0.121574283948073</v>
      </c>
      <c r="O51" s="3">
        <v>0.333741729968145</v>
      </c>
    </row>
    <row r="52" spans="1:15" x14ac:dyDescent="0.3">
      <c r="A52" s="8" t="s">
        <v>199</v>
      </c>
      <c r="B52" s="8" t="s">
        <v>74</v>
      </c>
      <c r="C52" s="2">
        <v>1.9497562804649399E-2</v>
      </c>
      <c r="D52" s="2">
        <v>3.31004045605002E-3</v>
      </c>
      <c r="E52" s="2">
        <v>1.2096774193548401E-2</v>
      </c>
      <c r="F52" s="2">
        <v>1.66606302064469E-2</v>
      </c>
      <c r="G52" s="2">
        <v>2.9034556465977902E-2</v>
      </c>
      <c r="H52" s="2">
        <v>2.3887831054180401E-2</v>
      </c>
      <c r="I52" s="2">
        <v>1.8089602704987301E-2</v>
      </c>
      <c r="J52" s="2">
        <v>3.4540019926934597E-2</v>
      </c>
      <c r="K52" s="2">
        <v>2.6003210272873199E-2</v>
      </c>
      <c r="L52" s="2">
        <v>3.05068836045056E-2</v>
      </c>
      <c r="M52" s="2">
        <v>2.9451950812205901E-2</v>
      </c>
      <c r="N52" s="3">
        <v>0.12603786117568899</v>
      </c>
      <c r="O52" s="3">
        <v>0.242851906158358</v>
      </c>
    </row>
    <row r="53" spans="1:15" x14ac:dyDescent="0.3">
      <c r="A53" s="8" t="s">
        <v>199</v>
      </c>
      <c r="B53" s="8" t="s">
        <v>75</v>
      </c>
      <c r="C53" s="2">
        <v>5.9384164222873903E-2</v>
      </c>
      <c r="D53" s="2">
        <v>4.08304498269896E-2</v>
      </c>
      <c r="E53" s="2">
        <v>2.1609042553191501E-2</v>
      </c>
      <c r="F53" s="2">
        <v>4.3605597136348803E-2</v>
      </c>
      <c r="G53" s="2">
        <v>3.3364515123168098E-2</v>
      </c>
      <c r="H53" s="2">
        <v>1.05612552806276E-2</v>
      </c>
      <c r="I53" s="2">
        <v>1.55270229919379E-2</v>
      </c>
      <c r="J53" s="2">
        <v>2.2934431049691301E-2</v>
      </c>
      <c r="K53" s="2">
        <v>2.01207243460765E-2</v>
      </c>
      <c r="L53" s="2">
        <v>2.6204564666103099E-2</v>
      </c>
      <c r="M53" s="2">
        <v>3.4870950027457402E-2</v>
      </c>
      <c r="N53" s="3">
        <v>0.108203469567774</v>
      </c>
      <c r="O53" s="3">
        <v>0.25299202127659598</v>
      </c>
    </row>
    <row r="54" spans="1:15" x14ac:dyDescent="0.3">
      <c r="A54" s="8" t="s">
        <v>200</v>
      </c>
      <c r="B54" s="8" t="s">
        <v>74</v>
      </c>
      <c r="C54" s="2">
        <v>2.1115065243179101E-2</v>
      </c>
      <c r="D54" s="2">
        <v>1.8819702602230499E-2</v>
      </c>
      <c r="E54" s="2">
        <v>7.98175598631699E-3</v>
      </c>
      <c r="F54" s="2">
        <v>1.9004524886877799E-2</v>
      </c>
      <c r="G54" s="2">
        <v>2.9529307282415599E-2</v>
      </c>
      <c r="H54" s="2">
        <v>2.7604054345482E-2</v>
      </c>
      <c r="I54" s="2">
        <v>4.0083945435466901E-2</v>
      </c>
      <c r="J54" s="2">
        <v>3.7933817594834503E-2</v>
      </c>
      <c r="K54" s="2">
        <v>3.6547433903577002E-2</v>
      </c>
      <c r="L54" s="2">
        <v>2.7381845461365299E-2</v>
      </c>
      <c r="M54" s="2">
        <v>3.7970062066447603E-2</v>
      </c>
      <c r="N54" s="3">
        <v>0.147296206618241</v>
      </c>
      <c r="O54" s="3">
        <v>0.29669327251995398</v>
      </c>
    </row>
    <row r="55" spans="1:15" x14ac:dyDescent="0.3">
      <c r="A55" s="8" t="s">
        <v>200</v>
      </c>
      <c r="B55" s="8" t="s">
        <v>75</v>
      </c>
      <c r="C55" s="2">
        <v>5.1967334818114302E-2</v>
      </c>
      <c r="D55" s="2">
        <v>6.0338743824982402E-2</v>
      </c>
      <c r="E55" s="2">
        <v>4.6921797004991703E-2</v>
      </c>
      <c r="F55" s="2">
        <v>3.5282898919262597E-2</v>
      </c>
      <c r="G55" s="2">
        <v>2.7018728891618101E-2</v>
      </c>
      <c r="H55" s="2">
        <v>1.76382660687593E-2</v>
      </c>
      <c r="I55" s="2">
        <v>2.2620446533490001E-2</v>
      </c>
      <c r="J55" s="2">
        <v>2.5280091927606999E-2</v>
      </c>
      <c r="K55" s="2">
        <v>5.6038105912020204E-3</v>
      </c>
      <c r="L55" s="2">
        <v>3.2599609919197498E-2</v>
      </c>
      <c r="M55" s="2">
        <v>3.9125742039935199E-2</v>
      </c>
      <c r="N55" s="3">
        <v>0.106291295604711</v>
      </c>
      <c r="O55" s="3">
        <v>0.28153078202995002</v>
      </c>
    </row>
    <row r="56" spans="1:15" x14ac:dyDescent="0.3">
      <c r="A56" s="8" t="s">
        <v>201</v>
      </c>
      <c r="B56" s="8" t="s">
        <v>74</v>
      </c>
      <c r="C56" s="2">
        <v>1.48351648351648E-2</v>
      </c>
      <c r="D56" s="2">
        <v>7.3993863923479501E-3</v>
      </c>
      <c r="E56" s="2">
        <v>6.9867431028305298E-3</v>
      </c>
      <c r="F56" s="2">
        <v>2.56182173990393E-2</v>
      </c>
      <c r="G56" s="2">
        <v>2.081526452732E-2</v>
      </c>
      <c r="H56" s="2">
        <v>3.07561597281223E-2</v>
      </c>
      <c r="I56" s="2">
        <v>2.1430926475436901E-2</v>
      </c>
      <c r="J56" s="2">
        <v>3.8250484183344098E-2</v>
      </c>
      <c r="K56" s="2">
        <v>3.4354111612000603E-2</v>
      </c>
      <c r="L56" s="2">
        <v>2.62999699428915E-2</v>
      </c>
      <c r="M56" s="2">
        <v>3.6462146727192897E-2</v>
      </c>
      <c r="N56" s="3">
        <v>0.14234990316333099</v>
      </c>
      <c r="O56" s="3">
        <v>0.26800429953421701</v>
      </c>
    </row>
    <row r="57" spans="1:15" x14ac:dyDescent="0.3">
      <c r="A57" s="8" t="s">
        <v>201</v>
      </c>
      <c r="B57" s="8" t="s">
        <v>75</v>
      </c>
      <c r="C57" s="2">
        <v>3.1981279251170003E-2</v>
      </c>
      <c r="D57" s="2">
        <v>6.5003779289493593E-2</v>
      </c>
      <c r="E57" s="2">
        <v>5.3229240596167501E-2</v>
      </c>
      <c r="F57" s="2">
        <v>2.5606469002695399E-2</v>
      </c>
      <c r="G57" s="2">
        <v>3.84362680683311E-2</v>
      </c>
      <c r="H57" s="2">
        <v>3.6380892122745999E-2</v>
      </c>
      <c r="I57" s="2">
        <v>1.6788766788766799E-2</v>
      </c>
      <c r="J57" s="2">
        <v>2.2515761032722899E-2</v>
      </c>
      <c r="K57" s="2">
        <v>6.4591896652965398E-3</v>
      </c>
      <c r="L57" s="2">
        <v>2.4795799299883299E-2</v>
      </c>
      <c r="M57" s="2">
        <v>3.7574722459436397E-2</v>
      </c>
      <c r="N57" s="3">
        <v>9.4265986190333204E-2</v>
      </c>
      <c r="O57" s="3">
        <v>0.29347054648686999</v>
      </c>
    </row>
    <row r="58" spans="1:15" x14ac:dyDescent="0.3">
      <c r="A58" s="8" t="s">
        <v>202</v>
      </c>
      <c r="B58" s="8" t="s">
        <v>74</v>
      </c>
      <c r="C58" s="2">
        <v>2.6820930844070501E-2</v>
      </c>
      <c r="D58" s="2">
        <v>1.20358514724712E-2</v>
      </c>
      <c r="E58" s="2">
        <v>2.93522267206478E-2</v>
      </c>
      <c r="F58" s="2">
        <v>2.3352999016715802E-2</v>
      </c>
      <c r="G58" s="2">
        <v>3.9875090079269801E-2</v>
      </c>
      <c r="H58" s="2">
        <v>3.3957033957033998E-2</v>
      </c>
      <c r="I58" s="2">
        <v>3.7533512064343202E-2</v>
      </c>
      <c r="J58" s="2">
        <v>4.0051679586563298E-2</v>
      </c>
      <c r="K58" s="2">
        <v>3.2505175983436899E-2</v>
      </c>
      <c r="L58" s="2">
        <v>3.8700621616202101E-2</v>
      </c>
      <c r="M58" s="2">
        <v>2.9922779922779901E-2</v>
      </c>
      <c r="N58" s="3">
        <v>0.14879414298019</v>
      </c>
      <c r="O58" s="3">
        <v>0.34994939271255099</v>
      </c>
    </row>
    <row r="59" spans="1:15" x14ac:dyDescent="0.3">
      <c r="A59" s="8" t="s">
        <v>202</v>
      </c>
      <c r="B59" s="8" t="s">
        <v>75</v>
      </c>
      <c r="C59" s="2">
        <v>5.81068416119963E-2</v>
      </c>
      <c r="D59" s="2">
        <v>6.6430469441984094E-2</v>
      </c>
      <c r="E59" s="2">
        <v>4.7342192691029898E-2</v>
      </c>
      <c r="F59" s="2">
        <v>5.1546391752577303E-2</v>
      </c>
      <c r="G59" s="2">
        <v>2.33785822021116E-2</v>
      </c>
      <c r="H59" s="2">
        <v>1.40014738393515E-2</v>
      </c>
      <c r="I59" s="2">
        <v>1.30813953488372E-2</v>
      </c>
      <c r="J59" s="2">
        <v>2.36728837876614E-2</v>
      </c>
      <c r="K59" s="2">
        <v>1.4015416958654501E-2</v>
      </c>
      <c r="L59" s="2">
        <v>6.9108500345542497E-3</v>
      </c>
      <c r="M59" s="2">
        <v>4.7357584076870303E-2</v>
      </c>
      <c r="N59" s="3">
        <v>9.46915351506456E-2</v>
      </c>
      <c r="O59" s="3">
        <v>0.26744186046511598</v>
      </c>
    </row>
    <row r="60" spans="1:15" x14ac:dyDescent="0.3">
      <c r="A60" s="11" t="s">
        <v>17</v>
      </c>
      <c r="B60" s="11" t="s">
        <v>17</v>
      </c>
      <c r="C60" s="3">
        <v>3.93448656606551E-2</v>
      </c>
      <c r="D60" s="3">
        <v>2.4328056942526301E-2</v>
      </c>
      <c r="E60" s="3">
        <v>2.28168429786351E-2</v>
      </c>
      <c r="F60" s="3">
        <v>3.1822483607111499E-2</v>
      </c>
      <c r="G60" s="3">
        <v>3.1578085332896598E-2</v>
      </c>
      <c r="H60" s="3">
        <v>2.80234348951304E-2</v>
      </c>
      <c r="I60" s="3">
        <v>2.44022981404831E-2</v>
      </c>
      <c r="J60" s="3">
        <v>3.3243878904836599E-2</v>
      </c>
      <c r="K60" s="3">
        <v>2.1332788583602099E-2</v>
      </c>
      <c r="L60" s="3">
        <v>2.9302093006643298E-2</v>
      </c>
      <c r="M60" s="3">
        <v>3.5782694389695502E-2</v>
      </c>
      <c r="N60" s="3">
        <v>0.125075382945362</v>
      </c>
      <c r="O60" s="3">
        <v>0.28991218972550598</v>
      </c>
    </row>
    <row r="61" spans="1:15" x14ac:dyDescent="0.3">
      <c r="A61" s="15"/>
      <c r="B61" s="15"/>
    </row>
    <row r="62" spans="1:15" x14ac:dyDescent="0.3">
      <c r="A62" s="13" t="s">
        <v>40</v>
      </c>
      <c r="B62" s="15"/>
    </row>
    <row r="63" spans="1:15" x14ac:dyDescent="0.3">
      <c r="A63" s="14" t="s">
        <v>41</v>
      </c>
      <c r="B63" s="15"/>
    </row>
    <row r="64" spans="1:15" x14ac:dyDescent="0.3">
      <c r="A64" s="14" t="s">
        <v>42</v>
      </c>
      <c r="B64" s="15"/>
    </row>
    <row r="65" spans="1:2" x14ac:dyDescent="0.3">
      <c r="A65" s="14" t="s">
        <v>45</v>
      </c>
      <c r="B65" s="15"/>
    </row>
    <row r="66" spans="1:2" x14ac:dyDescent="0.3">
      <c r="A66" s="14" t="s">
        <v>78</v>
      </c>
      <c r="B66" s="15"/>
    </row>
    <row r="67" spans="1:2" x14ac:dyDescent="0.3">
      <c r="A67" s="15"/>
      <c r="B67" s="15"/>
    </row>
    <row r="68" spans="1:2" x14ac:dyDescent="0.3">
      <c r="A68" s="15"/>
      <c r="B68" s="15"/>
    </row>
    <row r="69" spans="1:2" x14ac:dyDescent="0.3">
      <c r="A69" s="15"/>
      <c r="B69" s="15"/>
    </row>
    <row r="70" spans="1:2" x14ac:dyDescent="0.3">
      <c r="A70" s="15"/>
      <c r="B70" s="15"/>
    </row>
    <row r="71" spans="1:2" x14ac:dyDescent="0.3">
      <c r="A71" s="15"/>
      <c r="B71" s="15"/>
    </row>
    <row r="72" spans="1:2" x14ac:dyDescent="0.3">
      <c r="A72" s="15"/>
      <c r="B72" s="15"/>
    </row>
    <row r="73" spans="1:2" x14ac:dyDescent="0.3">
      <c r="A73" s="15"/>
      <c r="B73" s="15"/>
    </row>
    <row r="74" spans="1:2" x14ac:dyDescent="0.3">
      <c r="A74" s="15"/>
      <c r="B74" s="15"/>
    </row>
    <row r="75" spans="1:2" x14ac:dyDescent="0.3">
      <c r="A75" s="15"/>
      <c r="B75" s="15"/>
    </row>
    <row r="76" spans="1:2" x14ac:dyDescent="0.3">
      <c r="A76" s="15"/>
      <c r="B76" s="15"/>
    </row>
    <row r="77" spans="1:2" x14ac:dyDescent="0.3">
      <c r="A77" s="15"/>
      <c r="B77" s="15"/>
    </row>
    <row r="78" spans="1:2" x14ac:dyDescent="0.3">
      <c r="A78" s="15"/>
      <c r="B78" s="15"/>
    </row>
    <row r="79" spans="1:2" x14ac:dyDescent="0.3">
      <c r="A79" s="15"/>
      <c r="B79" s="15"/>
    </row>
    <row r="80" spans="1:2" x14ac:dyDescent="0.3">
      <c r="A80" s="15"/>
      <c r="B80" s="15"/>
    </row>
    <row r="81" spans="1:2" x14ac:dyDescent="0.3">
      <c r="A81" s="15"/>
      <c r="B81" s="15"/>
    </row>
    <row r="82" spans="1:2" x14ac:dyDescent="0.3">
      <c r="A82" s="15"/>
      <c r="B82" s="15"/>
    </row>
    <row r="83" spans="1:2" x14ac:dyDescent="0.3">
      <c r="A83" s="15"/>
      <c r="B83" s="15"/>
    </row>
    <row r="84" spans="1:2" x14ac:dyDescent="0.3">
      <c r="A84" s="15"/>
      <c r="B84" s="15"/>
    </row>
    <row r="85" spans="1:2" x14ac:dyDescent="0.3">
      <c r="A85" s="15"/>
      <c r="B85" s="15"/>
    </row>
    <row r="86" spans="1:2" x14ac:dyDescent="0.3">
      <c r="A86" s="15"/>
      <c r="B86" s="15"/>
    </row>
    <row r="87" spans="1:2" x14ac:dyDescent="0.3">
      <c r="A87" s="15"/>
      <c r="B87" s="15"/>
    </row>
    <row r="88" spans="1:2" x14ac:dyDescent="0.3">
      <c r="A88" s="15"/>
      <c r="B88" s="15"/>
    </row>
    <row r="89" spans="1:2" x14ac:dyDescent="0.3">
      <c r="A89" s="15"/>
      <c r="B89" s="15"/>
    </row>
    <row r="90" spans="1:2" x14ac:dyDescent="0.3">
      <c r="A90" s="15"/>
      <c r="B90" s="15"/>
    </row>
    <row r="91" spans="1:2" x14ac:dyDescent="0.3">
      <c r="A91" s="15"/>
      <c r="B91" s="15"/>
    </row>
    <row r="92" spans="1:2" x14ac:dyDescent="0.3">
      <c r="A92" s="15"/>
      <c r="B92" s="15"/>
    </row>
    <row r="93" spans="1:2" x14ac:dyDescent="0.3">
      <c r="A93" s="15"/>
      <c r="B93" s="15"/>
    </row>
    <row r="94" spans="1:2" x14ac:dyDescent="0.3">
      <c r="A94" s="15"/>
      <c r="B94" s="15"/>
    </row>
    <row r="95" spans="1:2" x14ac:dyDescent="0.3">
      <c r="A95" s="15"/>
      <c r="B95" s="15"/>
    </row>
    <row r="96" spans="1:2" x14ac:dyDescent="0.3">
      <c r="A96" s="15"/>
      <c r="B96" s="15"/>
    </row>
    <row r="97" spans="1:2" x14ac:dyDescent="0.3">
      <c r="A97" s="15"/>
      <c r="B97" s="15"/>
    </row>
    <row r="98" spans="1:2" x14ac:dyDescent="0.3">
      <c r="A98" s="15"/>
      <c r="B98" s="15"/>
    </row>
    <row r="99" spans="1:2" x14ac:dyDescent="0.3">
      <c r="A99" s="15"/>
      <c r="B99" s="15"/>
    </row>
    <row r="100" spans="1:2" x14ac:dyDescent="0.3">
      <c r="A100" s="15"/>
      <c r="B100" s="15"/>
    </row>
    <row r="101" spans="1:2" x14ac:dyDescent="0.3">
      <c r="A101" s="15"/>
      <c r="B101" s="15"/>
    </row>
    <row r="102" spans="1:2" x14ac:dyDescent="0.3">
      <c r="A102" s="15"/>
      <c r="B102" s="15"/>
    </row>
    <row r="103" spans="1:2" x14ac:dyDescent="0.3">
      <c r="A103" s="15"/>
      <c r="B103" s="15"/>
    </row>
    <row r="104" spans="1:2" x14ac:dyDescent="0.3">
      <c r="A104" s="15"/>
      <c r="B104" s="15"/>
    </row>
    <row r="105" spans="1:2" x14ac:dyDescent="0.3">
      <c r="A105" s="15"/>
      <c r="B105" s="15"/>
    </row>
    <row r="106" spans="1:2" x14ac:dyDescent="0.3">
      <c r="A106" s="15"/>
      <c r="B106" s="15"/>
    </row>
    <row r="107" spans="1:2" x14ac:dyDescent="0.3">
      <c r="A107" s="15"/>
      <c r="B107" s="15"/>
    </row>
    <row r="108" spans="1:2" x14ac:dyDescent="0.3">
      <c r="A108" s="15"/>
      <c r="B108" s="15"/>
    </row>
    <row r="109" spans="1:2" x14ac:dyDescent="0.3">
      <c r="A109" s="15"/>
      <c r="B109" s="15"/>
    </row>
    <row r="110" spans="1:2" x14ac:dyDescent="0.3">
      <c r="A110" s="15"/>
      <c r="B110" s="15"/>
    </row>
    <row r="111" spans="1:2" x14ac:dyDescent="0.3">
      <c r="A111" s="15"/>
      <c r="B111" s="15"/>
    </row>
    <row r="112" spans="1:2" x14ac:dyDescent="0.3">
      <c r="A112" s="15"/>
      <c r="B112" s="15"/>
    </row>
    <row r="113" spans="1:2" x14ac:dyDescent="0.3">
      <c r="A113" s="15"/>
      <c r="B113" s="15"/>
    </row>
    <row r="114" spans="1:2" x14ac:dyDescent="0.3">
      <c r="A114" s="15"/>
      <c r="B114" s="15"/>
    </row>
    <row r="115" spans="1:2" x14ac:dyDescent="0.3">
      <c r="A115" s="15"/>
      <c r="B115" s="15"/>
    </row>
    <row r="116" spans="1:2" x14ac:dyDescent="0.3">
      <c r="A116" s="15"/>
      <c r="B116" s="15"/>
    </row>
    <row r="117" spans="1:2" x14ac:dyDescent="0.3">
      <c r="A117" s="15"/>
      <c r="B117" s="15"/>
    </row>
    <row r="118" spans="1:2" x14ac:dyDescent="0.3">
      <c r="A118" s="15"/>
      <c r="B118" s="15"/>
    </row>
    <row r="119" spans="1:2" x14ac:dyDescent="0.3">
      <c r="A119" s="15"/>
      <c r="B119" s="15"/>
    </row>
    <row r="120" spans="1:2" x14ac:dyDescent="0.3">
      <c r="A120" s="15"/>
      <c r="B120" s="15"/>
    </row>
    <row r="121" spans="1:2" x14ac:dyDescent="0.3">
      <c r="A121" s="15"/>
      <c r="B121" s="15"/>
    </row>
    <row r="122" spans="1:2" x14ac:dyDescent="0.3">
      <c r="A122" s="15"/>
      <c r="B122" s="15"/>
    </row>
    <row r="123" spans="1:2" x14ac:dyDescent="0.3">
      <c r="A123" s="15"/>
      <c r="B123" s="15"/>
    </row>
    <row r="124" spans="1:2" x14ac:dyDescent="0.3">
      <c r="A124" s="15"/>
      <c r="B124" s="15"/>
    </row>
    <row r="125" spans="1:2" x14ac:dyDescent="0.3">
      <c r="A125" s="15"/>
      <c r="B125" s="15"/>
    </row>
    <row r="126" spans="1:2" x14ac:dyDescent="0.3">
      <c r="A126" s="15"/>
      <c r="B126" s="15"/>
    </row>
    <row r="127" spans="1:2" x14ac:dyDescent="0.3">
      <c r="A127" s="15"/>
      <c r="B127" s="15"/>
    </row>
    <row r="128" spans="1:2" x14ac:dyDescent="0.3">
      <c r="A128" s="15"/>
      <c r="B128" s="15"/>
    </row>
    <row r="129" spans="1:2" x14ac:dyDescent="0.3">
      <c r="A129" s="15"/>
      <c r="B129" s="15"/>
    </row>
    <row r="130" spans="1:2" x14ac:dyDescent="0.3">
      <c r="A130" s="15"/>
      <c r="B130" s="15"/>
    </row>
    <row r="131" spans="1:2" x14ac:dyDescent="0.3">
      <c r="A131" s="15"/>
      <c r="B131" s="15"/>
    </row>
    <row r="132" spans="1:2" x14ac:dyDescent="0.3">
      <c r="A132" s="15"/>
      <c r="B132" s="15"/>
    </row>
    <row r="133" spans="1:2" x14ac:dyDescent="0.3">
      <c r="A133" s="15"/>
      <c r="B133" s="15"/>
    </row>
    <row r="134" spans="1:2" x14ac:dyDescent="0.3">
      <c r="A134" s="15"/>
      <c r="B134" s="15"/>
    </row>
    <row r="135" spans="1:2" x14ac:dyDescent="0.3">
      <c r="A135" s="15"/>
      <c r="B135" s="15"/>
    </row>
    <row r="136" spans="1:2" x14ac:dyDescent="0.3">
      <c r="A136" s="15"/>
      <c r="B136" s="15"/>
    </row>
    <row r="137" spans="1:2" x14ac:dyDescent="0.3">
      <c r="A137" s="15"/>
      <c r="B137" s="15"/>
    </row>
    <row r="138" spans="1:2" x14ac:dyDescent="0.3">
      <c r="A138" s="15"/>
      <c r="B138" s="15"/>
    </row>
    <row r="139" spans="1:2" x14ac:dyDescent="0.3">
      <c r="A139" s="15"/>
      <c r="B139" s="15"/>
    </row>
    <row r="140" spans="1:2" x14ac:dyDescent="0.3">
      <c r="A140" s="15"/>
      <c r="B140" s="15"/>
    </row>
    <row r="141" spans="1:2" x14ac:dyDescent="0.3">
      <c r="A141" s="15"/>
      <c r="B141" s="15"/>
    </row>
    <row r="142" spans="1:2" x14ac:dyDescent="0.3">
      <c r="A142" s="15"/>
      <c r="B142" s="15"/>
    </row>
    <row r="143" spans="1:2" x14ac:dyDescent="0.3">
      <c r="A143" s="15"/>
      <c r="B143" s="15"/>
    </row>
    <row r="144" spans="1:2" x14ac:dyDescent="0.3">
      <c r="A144" s="15"/>
      <c r="B144" s="15"/>
    </row>
    <row r="145" spans="1:2" x14ac:dyDescent="0.3">
      <c r="A145" s="15"/>
      <c r="B145" s="15"/>
    </row>
    <row r="146" spans="1:2" x14ac:dyDescent="0.3">
      <c r="A146" s="15"/>
      <c r="B146" s="15"/>
    </row>
    <row r="147" spans="1:2" x14ac:dyDescent="0.3">
      <c r="A147" s="15"/>
      <c r="B147" s="15"/>
    </row>
    <row r="148" spans="1:2" x14ac:dyDescent="0.3">
      <c r="A148" s="15"/>
      <c r="B148" s="15"/>
    </row>
    <row r="149" spans="1:2" x14ac:dyDescent="0.3">
      <c r="A149" s="15"/>
      <c r="B149" s="15"/>
    </row>
    <row r="150" spans="1:2" x14ac:dyDescent="0.3">
      <c r="A150" s="15"/>
      <c r="B150" s="15"/>
    </row>
    <row r="151" spans="1:2" x14ac:dyDescent="0.3">
      <c r="A151" s="15"/>
      <c r="B151" s="15"/>
    </row>
    <row r="152" spans="1:2" x14ac:dyDescent="0.3">
      <c r="A152" s="15"/>
      <c r="B152" s="15"/>
    </row>
    <row r="153" spans="1:2" x14ac:dyDescent="0.3">
      <c r="A153" s="15"/>
      <c r="B153" s="15"/>
    </row>
    <row r="154" spans="1:2" x14ac:dyDescent="0.3">
      <c r="A154" s="15"/>
      <c r="B154" s="15"/>
    </row>
    <row r="155" spans="1:2" x14ac:dyDescent="0.3">
      <c r="A155" s="15"/>
      <c r="B155" s="15"/>
    </row>
    <row r="156" spans="1:2" x14ac:dyDescent="0.3">
      <c r="A156" s="15"/>
      <c r="B156" s="15"/>
    </row>
    <row r="157" spans="1:2" x14ac:dyDescent="0.3">
      <c r="A157" s="15"/>
      <c r="B157" s="15"/>
    </row>
    <row r="158" spans="1:2" x14ac:dyDescent="0.3">
      <c r="A158" s="15"/>
      <c r="B158" s="15"/>
    </row>
    <row r="159" spans="1:2" x14ac:dyDescent="0.3">
      <c r="A159" s="15"/>
      <c r="B159" s="15"/>
    </row>
    <row r="160" spans="1:2" x14ac:dyDescent="0.3">
      <c r="A160" s="15"/>
      <c r="B160" s="15"/>
    </row>
    <row r="161" spans="1:2" x14ac:dyDescent="0.3">
      <c r="A161" s="15"/>
      <c r="B161" s="15"/>
    </row>
    <row r="162" spans="1:2" x14ac:dyDescent="0.3">
      <c r="A162" s="15"/>
      <c r="B162" s="15"/>
    </row>
    <row r="163" spans="1:2" x14ac:dyDescent="0.3">
      <c r="A163" s="15"/>
      <c r="B163" s="15"/>
    </row>
    <row r="164" spans="1:2" x14ac:dyDescent="0.3">
      <c r="A164" s="15"/>
      <c r="B164" s="15"/>
    </row>
    <row r="165" spans="1:2" x14ac:dyDescent="0.3">
      <c r="A165" s="15"/>
      <c r="B165" s="15"/>
    </row>
    <row r="166" spans="1:2" x14ac:dyDescent="0.3">
      <c r="A166" s="15"/>
      <c r="B166" s="15"/>
    </row>
    <row r="167" spans="1:2" x14ac:dyDescent="0.3">
      <c r="A167" s="15"/>
      <c r="B167" s="15"/>
    </row>
    <row r="168" spans="1:2" x14ac:dyDescent="0.3">
      <c r="A168" s="15"/>
      <c r="B168" s="15"/>
    </row>
    <row r="169" spans="1:2" x14ac:dyDescent="0.3">
      <c r="A169" s="15"/>
      <c r="B169" s="15"/>
    </row>
    <row r="170" spans="1:2" x14ac:dyDescent="0.3">
      <c r="A170" s="15"/>
      <c r="B170" s="15"/>
    </row>
    <row r="171" spans="1:2" x14ac:dyDescent="0.3">
      <c r="A171" s="15"/>
      <c r="B171" s="15"/>
    </row>
    <row r="172" spans="1:2" x14ac:dyDescent="0.3">
      <c r="A172" s="15"/>
      <c r="B172" s="15"/>
    </row>
    <row r="173" spans="1:2" x14ac:dyDescent="0.3">
      <c r="A173" s="15"/>
      <c r="B173" s="15"/>
    </row>
    <row r="174" spans="1:2" x14ac:dyDescent="0.3">
      <c r="A174" s="15"/>
      <c r="B174" s="15"/>
    </row>
    <row r="175" spans="1:2" x14ac:dyDescent="0.3">
      <c r="A175" s="15"/>
      <c r="B175" s="15"/>
    </row>
    <row r="176" spans="1:2" x14ac:dyDescent="0.3">
      <c r="A176" s="15"/>
      <c r="B176" s="15"/>
    </row>
    <row r="177" spans="1:2" x14ac:dyDescent="0.3">
      <c r="A177" s="15"/>
      <c r="B177" s="15"/>
    </row>
    <row r="178" spans="1:2" x14ac:dyDescent="0.3">
      <c r="A178" s="15"/>
      <c r="B178" s="15"/>
    </row>
    <row r="179" spans="1:2" x14ac:dyDescent="0.3">
      <c r="A179" s="15"/>
      <c r="B179" s="15"/>
    </row>
    <row r="180" spans="1:2" x14ac:dyDescent="0.3">
      <c r="A180" s="15"/>
      <c r="B180" s="15"/>
    </row>
    <row r="181" spans="1:2" x14ac:dyDescent="0.3">
      <c r="A181" s="15"/>
      <c r="B181" s="15"/>
    </row>
    <row r="182" spans="1:2" x14ac:dyDescent="0.3">
      <c r="A182" s="15"/>
      <c r="B182" s="15"/>
    </row>
    <row r="183" spans="1:2" x14ac:dyDescent="0.3">
      <c r="A183" s="15"/>
      <c r="B183" s="15"/>
    </row>
    <row r="184" spans="1:2" x14ac:dyDescent="0.3">
      <c r="A184" s="15"/>
      <c r="B184" s="15"/>
    </row>
    <row r="185" spans="1:2" x14ac:dyDescent="0.3">
      <c r="A185" s="15"/>
      <c r="B185" s="15"/>
    </row>
    <row r="186" spans="1:2" x14ac:dyDescent="0.3">
      <c r="A186" s="15"/>
      <c r="B186" s="15"/>
    </row>
    <row r="187" spans="1:2" x14ac:dyDescent="0.3">
      <c r="A187" s="15"/>
      <c r="B187" s="15"/>
    </row>
    <row r="188" spans="1:2" x14ac:dyDescent="0.3">
      <c r="A188" s="15"/>
      <c r="B188" s="15"/>
    </row>
    <row r="189" spans="1:2" x14ac:dyDescent="0.3">
      <c r="A189" s="15"/>
      <c r="B189" s="15"/>
    </row>
    <row r="190" spans="1:2" x14ac:dyDescent="0.3">
      <c r="A190" s="15"/>
      <c r="B190" s="15"/>
    </row>
    <row r="191" spans="1:2" x14ac:dyDescent="0.3">
      <c r="A191" s="15"/>
      <c r="B191" s="15"/>
    </row>
    <row r="192" spans="1:2" x14ac:dyDescent="0.3">
      <c r="A192" s="15"/>
      <c r="B192" s="15"/>
    </row>
    <row r="193" spans="1:2" x14ac:dyDescent="0.3">
      <c r="A193" s="15"/>
      <c r="B193" s="15"/>
    </row>
    <row r="194" spans="1:2" x14ac:dyDescent="0.3">
      <c r="A194" s="15"/>
      <c r="B194" s="15"/>
    </row>
    <row r="195" spans="1:2" x14ac:dyDescent="0.3">
      <c r="A195" s="15"/>
      <c r="B195" s="15"/>
    </row>
    <row r="196" spans="1:2" x14ac:dyDescent="0.3">
      <c r="A196" s="15"/>
      <c r="B196" s="15"/>
    </row>
    <row r="197" spans="1:2" x14ac:dyDescent="0.3">
      <c r="A197" s="15"/>
      <c r="B197" s="15"/>
    </row>
    <row r="198" spans="1:2" x14ac:dyDescent="0.3">
      <c r="A198" s="15"/>
      <c r="B198" s="15"/>
    </row>
    <row r="199" spans="1:2" x14ac:dyDescent="0.3">
      <c r="A199" s="15"/>
      <c r="B199" s="15"/>
    </row>
    <row r="200" spans="1:2" x14ac:dyDescent="0.3">
      <c r="A200" s="15"/>
      <c r="B200" s="15"/>
    </row>
    <row r="201" spans="1:2" x14ac:dyDescent="0.3">
      <c r="A201" s="15"/>
      <c r="B201" s="15"/>
    </row>
    <row r="202" spans="1:2" x14ac:dyDescent="0.3">
      <c r="A202" s="15"/>
      <c r="B202" s="15"/>
    </row>
    <row r="203" spans="1:2" x14ac:dyDescent="0.3">
      <c r="A203" s="15"/>
      <c r="B203" s="15"/>
    </row>
    <row r="204" spans="1:2" x14ac:dyDescent="0.3">
      <c r="A204" s="15"/>
      <c r="B204" s="15"/>
    </row>
    <row r="205" spans="1:2" x14ac:dyDescent="0.3">
      <c r="A205" s="15"/>
      <c r="B205" s="15"/>
    </row>
    <row r="206" spans="1:2" x14ac:dyDescent="0.3">
      <c r="A206" s="15"/>
      <c r="B206" s="15"/>
    </row>
    <row r="207" spans="1:2" x14ac:dyDescent="0.3">
      <c r="A207" s="15"/>
      <c r="B207" s="15"/>
    </row>
    <row r="208" spans="1:2" x14ac:dyDescent="0.3">
      <c r="A208" s="15"/>
      <c r="B208" s="15"/>
    </row>
    <row r="209" spans="1:2" x14ac:dyDescent="0.3">
      <c r="A209" s="15"/>
      <c r="B209" s="15"/>
    </row>
    <row r="210" spans="1:2" x14ac:dyDescent="0.3">
      <c r="A210" s="15"/>
      <c r="B210" s="15"/>
    </row>
    <row r="211" spans="1:2" x14ac:dyDescent="0.3">
      <c r="A211" s="15"/>
      <c r="B211" s="15"/>
    </row>
    <row r="212" spans="1:2" x14ac:dyDescent="0.3">
      <c r="A212" s="15"/>
      <c r="B212" s="15"/>
    </row>
    <row r="213" spans="1:2" x14ac:dyDescent="0.3">
      <c r="A213" s="15"/>
      <c r="B213" s="15"/>
    </row>
    <row r="214" spans="1:2" x14ac:dyDescent="0.3">
      <c r="A214" s="15"/>
      <c r="B214" s="15"/>
    </row>
    <row r="215" spans="1:2" x14ac:dyDescent="0.3">
      <c r="A215" s="15"/>
      <c r="B215" s="15"/>
    </row>
    <row r="216" spans="1:2" x14ac:dyDescent="0.3">
      <c r="A216" s="15"/>
      <c r="B216" s="15"/>
    </row>
    <row r="217" spans="1:2" x14ac:dyDescent="0.3">
      <c r="A217" s="15"/>
      <c r="B217" s="15"/>
    </row>
    <row r="218" spans="1:2" x14ac:dyDescent="0.3">
      <c r="A218" s="15"/>
      <c r="B218" s="15"/>
    </row>
    <row r="219" spans="1:2" x14ac:dyDescent="0.3">
      <c r="A219" s="15"/>
      <c r="B219" s="15"/>
    </row>
    <row r="220" spans="1:2" x14ac:dyDescent="0.3">
      <c r="A220" s="15"/>
      <c r="B220" s="15"/>
    </row>
    <row r="221" spans="1:2" x14ac:dyDescent="0.3">
      <c r="A221" s="15"/>
      <c r="B221" s="15"/>
    </row>
    <row r="222" spans="1:2" x14ac:dyDescent="0.3">
      <c r="A222" s="15"/>
      <c r="B222" s="15"/>
    </row>
    <row r="223" spans="1:2" x14ac:dyDescent="0.3">
      <c r="A223" s="15"/>
      <c r="B223" s="15"/>
    </row>
    <row r="224" spans="1:2" x14ac:dyDescent="0.3">
      <c r="A224" s="15"/>
      <c r="B224" s="15"/>
    </row>
    <row r="225" spans="1:2" x14ac:dyDescent="0.3">
      <c r="A225" s="15"/>
      <c r="B225" s="15"/>
    </row>
    <row r="226" spans="1:2" x14ac:dyDescent="0.3">
      <c r="A226" s="15"/>
      <c r="B226" s="15"/>
    </row>
    <row r="227" spans="1:2" x14ac:dyDescent="0.3">
      <c r="A227" s="15"/>
      <c r="B227" s="15"/>
    </row>
    <row r="228" spans="1:2" x14ac:dyDescent="0.3">
      <c r="A228" s="15"/>
      <c r="B228" s="15"/>
    </row>
    <row r="229" spans="1:2" x14ac:dyDescent="0.3">
      <c r="A229" s="15"/>
      <c r="B229" s="15"/>
    </row>
    <row r="230" spans="1:2" x14ac:dyDescent="0.3">
      <c r="A230" s="15"/>
      <c r="B230" s="15"/>
    </row>
    <row r="231" spans="1:2" x14ac:dyDescent="0.3">
      <c r="A231" s="15"/>
      <c r="B231" s="15"/>
    </row>
    <row r="232" spans="1:2" x14ac:dyDescent="0.3">
      <c r="A232" s="15"/>
      <c r="B232" s="15"/>
    </row>
    <row r="233" spans="1:2" x14ac:dyDescent="0.3">
      <c r="A233" s="15"/>
      <c r="B233" s="15"/>
    </row>
    <row r="234" spans="1:2" x14ac:dyDescent="0.3">
      <c r="A234" s="15"/>
      <c r="B234" s="15"/>
    </row>
    <row r="235" spans="1:2" x14ac:dyDescent="0.3">
      <c r="A235" s="15"/>
      <c r="B235" s="15"/>
    </row>
    <row r="236" spans="1:2" x14ac:dyDescent="0.3">
      <c r="A236" s="15"/>
      <c r="B236" s="15"/>
    </row>
    <row r="237" spans="1:2" x14ac:dyDescent="0.3">
      <c r="A237" s="15"/>
      <c r="B237" s="15"/>
    </row>
    <row r="238" spans="1:2" x14ac:dyDescent="0.3">
      <c r="A238" s="15"/>
      <c r="B238" s="15"/>
    </row>
    <row r="239" spans="1:2" x14ac:dyDescent="0.3">
      <c r="A239" s="15"/>
      <c r="B239" s="15"/>
    </row>
    <row r="240" spans="1:2" x14ac:dyDescent="0.3">
      <c r="A240" s="15"/>
      <c r="B240" s="15"/>
    </row>
    <row r="241" spans="1:2" x14ac:dyDescent="0.3">
      <c r="A241" s="15"/>
      <c r="B241" s="15"/>
    </row>
    <row r="242" spans="1:2" x14ac:dyDescent="0.3">
      <c r="A242" s="15"/>
      <c r="B242" s="15"/>
    </row>
    <row r="243" spans="1:2" x14ac:dyDescent="0.3">
      <c r="A243" s="15"/>
      <c r="B243" s="15"/>
    </row>
    <row r="244" spans="1:2" x14ac:dyDescent="0.3">
      <c r="A244" s="15"/>
      <c r="B244" s="15"/>
    </row>
    <row r="245" spans="1:2" x14ac:dyDescent="0.3">
      <c r="A245" s="15"/>
      <c r="B245" s="15"/>
    </row>
    <row r="246" spans="1:2" x14ac:dyDescent="0.3">
      <c r="A246" s="15"/>
      <c r="B246" s="15"/>
    </row>
    <row r="247" spans="1:2" x14ac:dyDescent="0.3">
      <c r="A247" s="15"/>
      <c r="B247" s="15"/>
    </row>
    <row r="248" spans="1:2" x14ac:dyDescent="0.3">
      <c r="A248" s="15"/>
      <c r="B248" s="15"/>
    </row>
    <row r="249" spans="1:2" x14ac:dyDescent="0.3">
      <c r="A249" s="15"/>
      <c r="B249" s="15"/>
    </row>
    <row r="250" spans="1:2" x14ac:dyDescent="0.3">
      <c r="A250" s="15"/>
      <c r="B250" s="15"/>
    </row>
    <row r="251" spans="1:2" x14ac:dyDescent="0.3">
      <c r="A251" s="15"/>
      <c r="B251" s="15"/>
    </row>
    <row r="252" spans="1:2" x14ac:dyDescent="0.3">
      <c r="A252" s="15"/>
      <c r="B252" s="15"/>
    </row>
    <row r="253" spans="1:2" x14ac:dyDescent="0.3">
      <c r="A253" s="15"/>
      <c r="B253" s="15"/>
    </row>
    <row r="254" spans="1:2" x14ac:dyDescent="0.3">
      <c r="A254" s="15"/>
      <c r="B254" s="15"/>
    </row>
    <row r="255" spans="1:2" x14ac:dyDescent="0.3">
      <c r="A255" s="15"/>
      <c r="B255" s="15"/>
    </row>
    <row r="256" spans="1:2" x14ac:dyDescent="0.3">
      <c r="A256" s="15"/>
      <c r="B256" s="15"/>
    </row>
    <row r="257" spans="1:2" x14ac:dyDescent="0.3">
      <c r="A257" s="15"/>
      <c r="B257" s="15"/>
    </row>
    <row r="258" spans="1:2" x14ac:dyDescent="0.3">
      <c r="A258" s="15"/>
      <c r="B258" s="15"/>
    </row>
    <row r="259" spans="1:2" x14ac:dyDescent="0.3">
      <c r="A259" s="15"/>
      <c r="B259" s="15"/>
    </row>
    <row r="260" spans="1:2" x14ac:dyDescent="0.3">
      <c r="A260" s="15"/>
      <c r="B260" s="15"/>
    </row>
    <row r="261" spans="1:2" x14ac:dyDescent="0.3">
      <c r="A261" s="15"/>
      <c r="B261" s="15"/>
    </row>
    <row r="262" spans="1:2" x14ac:dyDescent="0.3">
      <c r="A262" s="15"/>
      <c r="B262" s="15"/>
    </row>
    <row r="263" spans="1:2" x14ac:dyDescent="0.3">
      <c r="A263" s="15"/>
      <c r="B263" s="15"/>
    </row>
    <row r="264" spans="1:2" x14ac:dyDescent="0.3">
      <c r="A264" s="15"/>
      <c r="B264" s="15"/>
    </row>
    <row r="265" spans="1:2" x14ac:dyDescent="0.3">
      <c r="A265" s="15"/>
      <c r="B265" s="15"/>
    </row>
    <row r="266" spans="1:2" x14ac:dyDescent="0.3">
      <c r="A266" s="15"/>
      <c r="B266" s="15"/>
    </row>
    <row r="267" spans="1:2" x14ac:dyDescent="0.3">
      <c r="A267" s="15"/>
      <c r="B267" s="15"/>
    </row>
    <row r="268" spans="1:2" x14ac:dyDescent="0.3">
      <c r="A268" s="15"/>
      <c r="B268" s="15"/>
    </row>
    <row r="269" spans="1:2" x14ac:dyDescent="0.3">
      <c r="A269" s="15"/>
      <c r="B269" s="15"/>
    </row>
    <row r="270" spans="1:2" x14ac:dyDescent="0.3">
      <c r="A270" s="15"/>
      <c r="B270" s="15"/>
    </row>
    <row r="271" spans="1:2" x14ac:dyDescent="0.3">
      <c r="A271" s="15"/>
      <c r="B271" s="15"/>
    </row>
    <row r="272" spans="1:2" x14ac:dyDescent="0.3">
      <c r="A272" s="15"/>
      <c r="B272" s="15"/>
    </row>
    <row r="273" spans="1:2" x14ac:dyDescent="0.3">
      <c r="A273" s="15"/>
      <c r="B273" s="15"/>
    </row>
    <row r="274" spans="1:2" x14ac:dyDescent="0.3">
      <c r="A274" s="15"/>
      <c r="B274" s="15"/>
    </row>
    <row r="275" spans="1:2" x14ac:dyDescent="0.3">
      <c r="A275" s="15"/>
      <c r="B275" s="15"/>
    </row>
    <row r="276" spans="1:2" x14ac:dyDescent="0.3">
      <c r="A276" s="15"/>
      <c r="B276" s="15"/>
    </row>
    <row r="277" spans="1:2" x14ac:dyDescent="0.3">
      <c r="A277" s="15"/>
      <c r="B277" s="15"/>
    </row>
    <row r="278" spans="1:2" x14ac:dyDescent="0.3">
      <c r="A278" s="15"/>
      <c r="B278" s="15"/>
    </row>
    <row r="279" spans="1:2" x14ac:dyDescent="0.3">
      <c r="A279" s="15"/>
      <c r="B279" s="15"/>
    </row>
    <row r="280" spans="1:2" x14ac:dyDescent="0.3">
      <c r="A280" s="15"/>
      <c r="B280" s="15"/>
    </row>
    <row r="281" spans="1:2" x14ac:dyDescent="0.3">
      <c r="A281" s="15"/>
      <c r="B281" s="15"/>
    </row>
    <row r="282" spans="1:2" x14ac:dyDescent="0.3">
      <c r="A282" s="15"/>
      <c r="B282" s="15"/>
    </row>
    <row r="283" spans="1:2" x14ac:dyDescent="0.3">
      <c r="A283" s="15"/>
      <c r="B283" s="15"/>
    </row>
    <row r="284" spans="1:2" x14ac:dyDescent="0.3">
      <c r="A284" s="15"/>
      <c r="B284" s="15"/>
    </row>
    <row r="285" spans="1:2" x14ac:dyDescent="0.3">
      <c r="A285" s="15"/>
      <c r="B285" s="15"/>
    </row>
    <row r="286" spans="1:2" x14ac:dyDescent="0.3">
      <c r="A286" s="15"/>
      <c r="B286" s="15"/>
    </row>
    <row r="287" spans="1:2" x14ac:dyDescent="0.3">
      <c r="A287" s="15"/>
      <c r="B287" s="15"/>
    </row>
    <row r="288" spans="1:2" x14ac:dyDescent="0.3">
      <c r="A288" s="15"/>
      <c r="B288" s="15"/>
    </row>
    <row r="289" spans="1:2" x14ac:dyDescent="0.3">
      <c r="A289" s="15"/>
      <c r="B289" s="15"/>
    </row>
    <row r="290" spans="1:2" x14ac:dyDescent="0.3">
      <c r="A290" s="15"/>
      <c r="B290" s="15"/>
    </row>
    <row r="291" spans="1:2" x14ac:dyDescent="0.3">
      <c r="A291" s="15"/>
      <c r="B291" s="15"/>
    </row>
    <row r="292" spans="1:2" x14ac:dyDescent="0.3">
      <c r="A292" s="15"/>
      <c r="B292" s="15"/>
    </row>
    <row r="293" spans="1:2" x14ac:dyDescent="0.3">
      <c r="A293" s="15"/>
      <c r="B293" s="15"/>
    </row>
    <row r="294" spans="1:2" x14ac:dyDescent="0.3">
      <c r="A294" s="15"/>
      <c r="B294" s="15"/>
    </row>
    <row r="295" spans="1:2" x14ac:dyDescent="0.3">
      <c r="A295" s="15"/>
      <c r="B295" s="15"/>
    </row>
    <row r="296" spans="1:2" x14ac:dyDescent="0.3">
      <c r="A296" s="15"/>
      <c r="B296" s="15"/>
    </row>
    <row r="297" spans="1:2" x14ac:dyDescent="0.3">
      <c r="A297" s="15"/>
      <c r="B297" s="15"/>
    </row>
    <row r="298" spans="1:2" x14ac:dyDescent="0.3">
      <c r="A298" s="15"/>
      <c r="B298" s="15"/>
    </row>
    <row r="299" spans="1:2" x14ac:dyDescent="0.3">
      <c r="A299" s="15"/>
      <c r="B299" s="15"/>
    </row>
    <row r="300" spans="1:2" x14ac:dyDescent="0.3">
      <c r="A300" s="15"/>
      <c r="B300" s="15"/>
    </row>
    <row r="301" spans="1:2" x14ac:dyDescent="0.3">
      <c r="A301" s="15"/>
      <c r="B301" s="15"/>
    </row>
    <row r="302" spans="1:2" x14ac:dyDescent="0.3">
      <c r="A302" s="15"/>
      <c r="B302" s="15"/>
    </row>
    <row r="303" spans="1:2" x14ac:dyDescent="0.3">
      <c r="A303" s="15"/>
      <c r="B303" s="15"/>
    </row>
    <row r="304" spans="1:2" x14ac:dyDescent="0.3">
      <c r="A304" s="15"/>
      <c r="B304" s="15"/>
    </row>
    <row r="305" spans="1:2" x14ac:dyDescent="0.3">
      <c r="A305" s="15"/>
      <c r="B305" s="15"/>
    </row>
    <row r="306" spans="1:2" x14ac:dyDescent="0.3">
      <c r="A306" s="15"/>
      <c r="B306" s="15"/>
    </row>
    <row r="307" spans="1:2" x14ac:dyDescent="0.3">
      <c r="A307" s="15"/>
      <c r="B307" s="15"/>
    </row>
    <row r="308" spans="1:2" x14ac:dyDescent="0.3">
      <c r="A308" s="15"/>
      <c r="B308" s="15"/>
    </row>
    <row r="309" spans="1:2" x14ac:dyDescent="0.3">
      <c r="A309" s="15"/>
      <c r="B309" s="15"/>
    </row>
    <row r="310" spans="1:2" x14ac:dyDescent="0.3">
      <c r="A310" s="15"/>
      <c r="B310" s="15"/>
    </row>
    <row r="311" spans="1:2" x14ac:dyDescent="0.3">
      <c r="A311" s="15"/>
      <c r="B311" s="15"/>
    </row>
    <row r="312" spans="1:2" x14ac:dyDescent="0.3">
      <c r="A312" s="15"/>
      <c r="B312" s="15"/>
    </row>
    <row r="313" spans="1:2" x14ac:dyDescent="0.3">
      <c r="A313" s="15"/>
      <c r="B313" s="15"/>
    </row>
    <row r="314" spans="1:2" x14ac:dyDescent="0.3">
      <c r="A314" s="15"/>
      <c r="B314" s="15"/>
    </row>
    <row r="315" spans="1:2" x14ac:dyDescent="0.3">
      <c r="A315" s="15"/>
      <c r="B315" s="15"/>
    </row>
    <row r="316" spans="1:2" x14ac:dyDescent="0.3">
      <c r="A316" s="15"/>
      <c r="B316" s="15"/>
    </row>
    <row r="317" spans="1:2" x14ac:dyDescent="0.3">
      <c r="A317" s="15"/>
      <c r="B317" s="15"/>
    </row>
    <row r="318" spans="1:2" x14ac:dyDescent="0.3">
      <c r="A318" s="15"/>
      <c r="B318" s="15"/>
    </row>
    <row r="319" spans="1:2" x14ac:dyDescent="0.3">
      <c r="A319" s="15"/>
      <c r="B319" s="15"/>
    </row>
    <row r="320" spans="1:2" x14ac:dyDescent="0.3">
      <c r="A320" s="15"/>
      <c r="B320" s="15"/>
    </row>
    <row r="321" spans="1:2" x14ac:dyDescent="0.3">
      <c r="A321" s="15"/>
      <c r="B321" s="15"/>
    </row>
    <row r="322" spans="1:2" x14ac:dyDescent="0.3">
      <c r="A322" s="15"/>
      <c r="B322" s="15"/>
    </row>
    <row r="323" spans="1:2" x14ac:dyDescent="0.3">
      <c r="A323" s="15"/>
      <c r="B323" s="15"/>
    </row>
    <row r="324" spans="1:2" x14ac:dyDescent="0.3">
      <c r="A324" s="15"/>
      <c r="B324" s="15"/>
    </row>
    <row r="325" spans="1:2" x14ac:dyDescent="0.3">
      <c r="A325" s="15"/>
      <c r="B325" s="15"/>
    </row>
    <row r="326" spans="1:2" x14ac:dyDescent="0.3">
      <c r="A326" s="15"/>
      <c r="B326" s="15"/>
    </row>
    <row r="327" spans="1:2" x14ac:dyDescent="0.3">
      <c r="A327" s="15"/>
      <c r="B327" s="15"/>
    </row>
    <row r="328" spans="1:2" x14ac:dyDescent="0.3">
      <c r="A328" s="15"/>
      <c r="B328" s="15"/>
    </row>
    <row r="329" spans="1:2" x14ac:dyDescent="0.3">
      <c r="A329" s="15"/>
      <c r="B329" s="15"/>
    </row>
    <row r="330" spans="1:2" x14ac:dyDescent="0.3">
      <c r="A330" s="15"/>
      <c r="B330" s="15"/>
    </row>
    <row r="331" spans="1:2" x14ac:dyDescent="0.3">
      <c r="A331" s="15"/>
      <c r="B331" s="15"/>
    </row>
    <row r="332" spans="1:2" x14ac:dyDescent="0.3">
      <c r="A332" s="15"/>
      <c r="B332" s="15"/>
    </row>
    <row r="333" spans="1:2" x14ac:dyDescent="0.3">
      <c r="A333" s="15"/>
      <c r="B333" s="15"/>
    </row>
    <row r="334" spans="1:2" x14ac:dyDescent="0.3">
      <c r="A334" s="15"/>
      <c r="B334" s="15"/>
    </row>
    <row r="335" spans="1:2" x14ac:dyDescent="0.3">
      <c r="A335" s="15"/>
      <c r="B335" s="15"/>
    </row>
    <row r="336" spans="1:2" x14ac:dyDescent="0.3">
      <c r="A336" s="15"/>
      <c r="B336" s="15"/>
    </row>
    <row r="337" spans="1:2" x14ac:dyDescent="0.3">
      <c r="A337" s="15"/>
      <c r="B337" s="15"/>
    </row>
    <row r="338" spans="1:2" x14ac:dyDescent="0.3">
      <c r="A338" s="15"/>
      <c r="B338" s="15"/>
    </row>
    <row r="339" spans="1:2" x14ac:dyDescent="0.3">
      <c r="A339" s="15"/>
      <c r="B339" s="15"/>
    </row>
    <row r="340" spans="1:2" x14ac:dyDescent="0.3">
      <c r="A340" s="15"/>
      <c r="B340" s="15"/>
    </row>
    <row r="341" spans="1:2" x14ac:dyDescent="0.3">
      <c r="A341" s="15"/>
      <c r="B341" s="15"/>
    </row>
    <row r="342" spans="1:2" x14ac:dyDescent="0.3">
      <c r="A342" s="15"/>
      <c r="B342" s="15"/>
    </row>
    <row r="343" spans="1:2" x14ac:dyDescent="0.3">
      <c r="A343" s="15"/>
      <c r="B343" s="15"/>
    </row>
    <row r="344" spans="1:2" x14ac:dyDescent="0.3">
      <c r="A344" s="15"/>
      <c r="B344" s="15"/>
    </row>
    <row r="345" spans="1:2" x14ac:dyDescent="0.3">
      <c r="A345" s="15"/>
      <c r="B345" s="15"/>
    </row>
    <row r="346" spans="1:2" x14ac:dyDescent="0.3">
      <c r="A346" s="15"/>
      <c r="B346" s="15"/>
    </row>
    <row r="347" spans="1:2" x14ac:dyDescent="0.3">
      <c r="A347" s="15"/>
      <c r="B347" s="15"/>
    </row>
    <row r="348" spans="1:2" x14ac:dyDescent="0.3">
      <c r="A348" s="15"/>
      <c r="B348" s="15"/>
    </row>
    <row r="349" spans="1:2" x14ac:dyDescent="0.3">
      <c r="A349" s="15"/>
      <c r="B349" s="15"/>
    </row>
    <row r="350" spans="1:2" x14ac:dyDescent="0.3">
      <c r="A350" s="15"/>
      <c r="B350" s="15"/>
    </row>
    <row r="351" spans="1:2" x14ac:dyDescent="0.3">
      <c r="A351" s="15"/>
      <c r="B351" s="15"/>
    </row>
    <row r="352" spans="1:2" x14ac:dyDescent="0.3">
      <c r="A352" s="15"/>
      <c r="B352" s="15"/>
    </row>
    <row r="353" spans="1:2" x14ac:dyDescent="0.3">
      <c r="A353" s="15"/>
      <c r="B353" s="15"/>
    </row>
    <row r="354" spans="1:2" x14ac:dyDescent="0.3">
      <c r="A354" s="15"/>
      <c r="B354" s="15"/>
    </row>
    <row r="355" spans="1:2" x14ac:dyDescent="0.3">
      <c r="A355" s="15"/>
      <c r="B355" s="15"/>
    </row>
    <row r="356" spans="1:2" x14ac:dyDescent="0.3">
      <c r="A356" s="15"/>
      <c r="B356" s="15"/>
    </row>
    <row r="357" spans="1:2" x14ac:dyDescent="0.3">
      <c r="A357" s="15"/>
      <c r="B357" s="15"/>
    </row>
    <row r="358" spans="1:2" x14ac:dyDescent="0.3">
      <c r="A358" s="15"/>
      <c r="B358" s="15"/>
    </row>
    <row r="359" spans="1:2" x14ac:dyDescent="0.3">
      <c r="A359" s="15"/>
      <c r="B359" s="15"/>
    </row>
    <row r="360" spans="1:2" x14ac:dyDescent="0.3">
      <c r="A360" s="15"/>
      <c r="B360" s="15"/>
    </row>
    <row r="361" spans="1:2" x14ac:dyDescent="0.3">
      <c r="A361" s="15"/>
      <c r="B361" s="15"/>
    </row>
    <row r="362" spans="1:2" x14ac:dyDescent="0.3">
      <c r="A362" s="15"/>
      <c r="B362" s="15"/>
    </row>
    <row r="363" spans="1:2" x14ac:dyDescent="0.3">
      <c r="A363" s="15"/>
      <c r="B363" s="15"/>
    </row>
    <row r="364" spans="1:2" x14ac:dyDescent="0.3">
      <c r="A364" s="15"/>
      <c r="B364" s="15"/>
    </row>
    <row r="365" spans="1:2" x14ac:dyDescent="0.3">
      <c r="A365" s="15"/>
      <c r="B365" s="15"/>
    </row>
    <row r="366" spans="1:2" x14ac:dyDescent="0.3">
      <c r="A366" s="15"/>
      <c r="B366" s="15"/>
    </row>
    <row r="367" spans="1:2" x14ac:dyDescent="0.3">
      <c r="A367" s="15"/>
      <c r="B367" s="15"/>
    </row>
    <row r="368" spans="1:2" x14ac:dyDescent="0.3">
      <c r="A368" s="15"/>
      <c r="B368" s="15"/>
    </row>
    <row r="369" spans="1:2" x14ac:dyDescent="0.3">
      <c r="A369" s="15"/>
      <c r="B369" s="15"/>
    </row>
    <row r="370" spans="1:2" x14ac:dyDescent="0.3">
      <c r="A370" s="15"/>
      <c r="B370" s="15"/>
    </row>
    <row r="371" spans="1:2" x14ac:dyDescent="0.3">
      <c r="A371" s="15"/>
      <c r="B371" s="15"/>
    </row>
    <row r="372" spans="1:2" x14ac:dyDescent="0.3">
      <c r="A372" s="15"/>
      <c r="B372" s="15"/>
    </row>
    <row r="373" spans="1:2" x14ac:dyDescent="0.3">
      <c r="A373" s="15"/>
      <c r="B373" s="15"/>
    </row>
    <row r="374" spans="1:2" x14ac:dyDescent="0.3">
      <c r="A374" s="15"/>
      <c r="B374" s="15"/>
    </row>
    <row r="375" spans="1:2" x14ac:dyDescent="0.3">
      <c r="A375" s="15"/>
      <c r="B375" s="15"/>
    </row>
    <row r="376" spans="1:2" x14ac:dyDescent="0.3">
      <c r="A376" s="15"/>
      <c r="B376" s="15"/>
    </row>
    <row r="377" spans="1:2" x14ac:dyDescent="0.3">
      <c r="A377" s="15"/>
      <c r="B377" s="15"/>
    </row>
    <row r="378" spans="1:2" x14ac:dyDescent="0.3">
      <c r="A378" s="15"/>
      <c r="B378" s="15"/>
    </row>
    <row r="379" spans="1:2" x14ac:dyDescent="0.3">
      <c r="A379" s="15"/>
      <c r="B379" s="15"/>
    </row>
    <row r="380" spans="1:2" x14ac:dyDescent="0.3">
      <c r="A380" s="15"/>
      <c r="B380" s="15"/>
    </row>
    <row r="381" spans="1:2" x14ac:dyDescent="0.3">
      <c r="A381" s="15"/>
      <c r="B381" s="15"/>
    </row>
    <row r="382" spans="1:2" x14ac:dyDescent="0.3">
      <c r="A382" s="15"/>
      <c r="B382" s="15"/>
    </row>
    <row r="383" spans="1:2" x14ac:dyDescent="0.3">
      <c r="A383" s="15"/>
      <c r="B383" s="15"/>
    </row>
    <row r="384" spans="1:2" x14ac:dyDescent="0.3">
      <c r="A384" s="15"/>
      <c r="B384" s="15"/>
    </row>
    <row r="385" spans="1:2" x14ac:dyDescent="0.3">
      <c r="A385" s="15"/>
      <c r="B385" s="15"/>
    </row>
    <row r="386" spans="1:2" x14ac:dyDescent="0.3">
      <c r="A386" s="15"/>
      <c r="B386" s="15"/>
    </row>
    <row r="387" spans="1:2" x14ac:dyDescent="0.3">
      <c r="A387" s="15"/>
      <c r="B387" s="15"/>
    </row>
    <row r="388" spans="1:2" x14ac:dyDescent="0.3">
      <c r="A388" s="15"/>
      <c r="B388" s="15"/>
    </row>
    <row r="389" spans="1:2" x14ac:dyDescent="0.3">
      <c r="A389" s="15"/>
      <c r="B389" s="15"/>
    </row>
    <row r="390" spans="1:2" x14ac:dyDescent="0.3">
      <c r="A390" s="15"/>
      <c r="B390" s="15"/>
    </row>
    <row r="391" spans="1:2" x14ac:dyDescent="0.3">
      <c r="A391" s="15"/>
      <c r="B391" s="15"/>
    </row>
    <row r="392" spans="1:2" x14ac:dyDescent="0.3">
      <c r="A392" s="15"/>
      <c r="B392" s="15"/>
    </row>
    <row r="393" spans="1:2" x14ac:dyDescent="0.3">
      <c r="A393" s="15"/>
      <c r="B393" s="15"/>
    </row>
    <row r="394" spans="1:2" x14ac:dyDescent="0.3">
      <c r="A394" s="15"/>
      <c r="B394" s="15"/>
    </row>
    <row r="395" spans="1:2" x14ac:dyDescent="0.3">
      <c r="A395" s="15"/>
      <c r="B395" s="15"/>
    </row>
    <row r="396" spans="1:2" x14ac:dyDescent="0.3">
      <c r="A396" s="15"/>
      <c r="B396" s="15"/>
    </row>
    <row r="397" spans="1:2" x14ac:dyDescent="0.3">
      <c r="A397" s="15"/>
      <c r="B397" s="15"/>
    </row>
    <row r="398" spans="1:2" x14ac:dyDescent="0.3">
      <c r="A398" s="15"/>
      <c r="B398" s="15"/>
    </row>
    <row r="399" spans="1:2" x14ac:dyDescent="0.3">
      <c r="A399" s="15"/>
      <c r="B399" s="15"/>
    </row>
    <row r="400" spans="1:2" x14ac:dyDescent="0.3">
      <c r="A400" s="15"/>
      <c r="B400" s="15"/>
    </row>
  </sheetData>
  <mergeCells count="3">
    <mergeCell ref="C7:N7"/>
    <mergeCell ref="C26:N26"/>
    <mergeCell ref="C44:M4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144</vt:i4>
      </vt:variant>
    </vt:vector>
  </HeadingPairs>
  <TitlesOfParts>
    <vt:vector size="144" baseType="lpstr">
      <vt:lpstr>Introduction_Regional</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AHOrtega</dc:creator>
  <cp:lastModifiedBy>Koraljka Borojevic</cp:lastModifiedBy>
  <dcterms:created xsi:type="dcterms:W3CDTF">2024-10-17T15:28:43Z</dcterms:created>
  <dcterms:modified xsi:type="dcterms:W3CDTF">2024-11-21T10:07:39Z</dcterms:modified>
</cp:coreProperties>
</file>